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SCTASK0349101\"/>
    </mc:Choice>
  </mc:AlternateContent>
  <xr:revisionPtr revIDLastSave="0" documentId="13_ncr:1_{67E955F6-2DD5-4BDD-88DE-680CD9E8A3FB}" xr6:coauthVersionLast="45" xr6:coauthVersionMax="45" xr10:uidLastSave="{00000000-0000-0000-0000-000000000000}"/>
  <bookViews>
    <workbookView xWindow="-120" yWindow="-120" windowWidth="29040" windowHeight="15840" tabRatio="731" activeTab="8" xr2:uid="{00000000-000D-0000-FFFF-FFFF00000000}"/>
  </bookViews>
  <sheets>
    <sheet name="above fnd pcts" sheetId="3" r:id="rId1"/>
    <sheet name="transp" sheetId="24" state="hidden" r:id="rId2"/>
    <sheet name="abvfnd23" sheetId="26" state="hidden" r:id="rId3"/>
    <sheet name="found22" sheetId="17" state="hidden" r:id="rId4"/>
    <sheet name="found23" sheetId="15" state="hidden" r:id="rId5"/>
    <sheet name="demographics" sheetId="2" r:id="rId6"/>
    <sheet name="rates 22Q4" sheetId="14" state="hidden" r:id="rId7"/>
    <sheet name="rates 23Q1" sheetId="19" state="hidden" r:id="rId8"/>
    <sheet name="rates 23Q2" sheetId="20" r:id="rId9"/>
    <sheet name="rates 23Q3" sheetId="21" state="hidden" r:id="rId10"/>
    <sheet name="rates 23Q4" sheetId="23" state="hidden" r:id="rId11"/>
    <sheet name="compare" sheetId="25" r:id="rId12"/>
  </sheets>
  <externalReferences>
    <externalReference r:id="rId13"/>
    <externalReference r:id="rId14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2" hidden="1">abvfnd23!$A$9:$BB$448</definedName>
    <definedName name="_xlnm._FilterDatabase" localSheetId="11" hidden="1">compare!$A$9:$AC$1074</definedName>
    <definedName name="_xlnm._FilterDatabase" localSheetId="5" hidden="1">demographics!$A$9:$S$1026</definedName>
    <definedName name="_xlnm._FilterDatabase" localSheetId="3" hidden="1">found22!$A$9:$AL$1069</definedName>
    <definedName name="_xlnm._FilterDatabase" localSheetId="4" hidden="1">found23!$A$9:$AA$975</definedName>
    <definedName name="_xlnm._FilterDatabase" localSheetId="6" hidden="1">'rates 22Q4'!$A$9:$Q$1163</definedName>
    <definedName name="_xlnm._FilterDatabase" localSheetId="7" hidden="1">'rates 23Q1'!$A$9:$AH$1026</definedName>
    <definedName name="_xlnm._FilterDatabase" localSheetId="8" hidden="1">'rates 23Q2'!$A$9:$AG$1074</definedName>
    <definedName name="_xlnm._FilterDatabase" localSheetId="9" hidden="1">'rates 23Q3'!$A$9:$AG$1081</definedName>
    <definedName name="_xlnm._FilterDatabase" localSheetId="10" hidden="1">'rates 23Q4'!$A$9:$AH$1163</definedName>
    <definedName name="_Key1" localSheetId="2" hidden="1">[1]CALC!#REF!</definedName>
    <definedName name="_Key1" localSheetId="5" hidden="1">[2]CALC!#REF!</definedName>
    <definedName name="_Key1" localSheetId="3" hidden="1">[1]CALC!#REF!</definedName>
    <definedName name="_Key1" hidden="1">[2]CALC!#REF!</definedName>
    <definedName name="_Key2" localSheetId="2" hidden="1">[1]CALC!#REF!</definedName>
    <definedName name="_Key2" localSheetId="5" hidden="1">[2]CALC!#REF!</definedName>
    <definedName name="_Key2" localSheetId="3" hidden="1">[1]CALC!#REF!</definedName>
    <definedName name="_Key2" hidden="1">[2]CALC!#REF!</definedName>
    <definedName name="_Order1" hidden="1">255</definedName>
    <definedName name="_Order2" hidden="1">255</definedName>
    <definedName name="abvfndpcts">'above fnd pcts'!$A$10:$P$449</definedName>
    <definedName name="found22">found22!$B$10:$Y$1069</definedName>
    <definedName name="found23">found23!$B$10:$Y$1072</definedName>
    <definedName name="ignore" localSheetId="5" hidden="1">[2]CALC!#REF!</definedName>
    <definedName name="ignore" hidden="1">[2]CALC!#REF!</definedName>
    <definedName name="rate_abvfndNEW">abvfnd23!$A$10:$BD$449</definedName>
    <definedName name="ratesPFY">'rates 22Q4'!$B$10:$N$1163</definedName>
    <definedName name="ratesQ1">'rates 23Q1'!$B$10:$AF$1026</definedName>
    <definedName name="ratesQ2">'rates 23Q2'!$B$10:$AF$1074</definedName>
    <definedName name="ratesQ3">'rates 23Q3'!$B$10:$AF$1081</definedName>
    <definedName name="ratesQ4">'rates 23Q4'!$B$10:$AF$1163</definedName>
    <definedName name="test" hidden="1">#REF!</definedName>
    <definedName name="transp">transp!$A$10:$B$21</definedName>
  </definedNames>
  <calcPr calcId="191028" iterateCount="1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76" i="25" l="1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299" i="19"/>
  <c r="K300" i="19"/>
  <c r="K301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3" i="19"/>
  <c r="K344" i="19"/>
  <c r="K345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1" i="19"/>
  <c r="K382" i="19"/>
  <c r="K383" i="19"/>
  <c r="K384" i="19"/>
  <c r="K385" i="19"/>
  <c r="K386" i="19"/>
  <c r="K387" i="19"/>
  <c r="K388" i="19"/>
  <c r="K389" i="19"/>
  <c r="K390" i="19"/>
  <c r="K391" i="19"/>
  <c r="K392" i="19"/>
  <c r="K393" i="19"/>
  <c r="K394" i="19"/>
  <c r="K395" i="19"/>
  <c r="K396" i="19"/>
  <c r="K397" i="19"/>
  <c r="K398" i="19"/>
  <c r="K399" i="19"/>
  <c r="K400" i="19"/>
  <c r="K401" i="19"/>
  <c r="K402" i="19"/>
  <c r="K403" i="19"/>
  <c r="K404" i="19"/>
  <c r="K405" i="19"/>
  <c r="K406" i="19"/>
  <c r="K407" i="19"/>
  <c r="K408" i="19"/>
  <c r="K409" i="19"/>
  <c r="K410" i="19"/>
  <c r="K411" i="19"/>
  <c r="K412" i="19"/>
  <c r="K413" i="19"/>
  <c r="K414" i="19"/>
  <c r="K415" i="19"/>
  <c r="K416" i="19"/>
  <c r="K417" i="19"/>
  <c r="K418" i="19"/>
  <c r="K419" i="19"/>
  <c r="K420" i="19"/>
  <c r="K421" i="19"/>
  <c r="K422" i="19"/>
  <c r="K423" i="19"/>
  <c r="K424" i="19"/>
  <c r="K425" i="19"/>
  <c r="K426" i="19"/>
  <c r="K427" i="19"/>
  <c r="K428" i="19"/>
  <c r="K429" i="19"/>
  <c r="K430" i="19"/>
  <c r="K431" i="19"/>
  <c r="K432" i="19"/>
  <c r="K433" i="19"/>
  <c r="K434" i="19"/>
  <c r="K435" i="19"/>
  <c r="K436" i="19"/>
  <c r="K437" i="19"/>
  <c r="K438" i="19"/>
  <c r="K439" i="19"/>
  <c r="K440" i="19"/>
  <c r="K441" i="19"/>
  <c r="K442" i="19"/>
  <c r="K443" i="19"/>
  <c r="K444" i="19"/>
  <c r="K445" i="19"/>
  <c r="K446" i="19"/>
  <c r="K447" i="19"/>
  <c r="K448" i="19"/>
  <c r="K449" i="19"/>
  <c r="K450" i="19"/>
  <c r="K451" i="19"/>
  <c r="K452" i="19"/>
  <c r="K453" i="19"/>
  <c r="K454" i="19"/>
  <c r="K455" i="19"/>
  <c r="K456" i="19"/>
  <c r="K457" i="19"/>
  <c r="K458" i="19"/>
  <c r="K459" i="19"/>
  <c r="K460" i="19"/>
  <c r="K461" i="19"/>
  <c r="K462" i="19"/>
  <c r="K463" i="19"/>
  <c r="K464" i="19"/>
  <c r="K465" i="19"/>
  <c r="K466" i="19"/>
  <c r="K467" i="19"/>
  <c r="K468" i="19"/>
  <c r="K469" i="19"/>
  <c r="K470" i="19"/>
  <c r="K471" i="19"/>
  <c r="K472" i="19"/>
  <c r="K473" i="19"/>
  <c r="K474" i="19"/>
  <c r="K475" i="19"/>
  <c r="K476" i="19"/>
  <c r="K477" i="19"/>
  <c r="K478" i="19"/>
  <c r="K479" i="19"/>
  <c r="K480" i="19"/>
  <c r="K481" i="19"/>
  <c r="K482" i="19"/>
  <c r="K483" i="19"/>
  <c r="K484" i="19"/>
  <c r="K485" i="19"/>
  <c r="K486" i="19"/>
  <c r="K487" i="19"/>
  <c r="K488" i="19"/>
  <c r="K489" i="19"/>
  <c r="K490" i="19"/>
  <c r="K491" i="19"/>
  <c r="K492" i="19"/>
  <c r="K493" i="19"/>
  <c r="K494" i="19"/>
  <c r="K495" i="19"/>
  <c r="K496" i="19"/>
  <c r="K497" i="19"/>
  <c r="K498" i="19"/>
  <c r="K499" i="19"/>
  <c r="K500" i="19"/>
  <c r="K501" i="19"/>
  <c r="K502" i="19"/>
  <c r="K503" i="19"/>
  <c r="K504" i="19"/>
  <c r="K505" i="19"/>
  <c r="K506" i="19"/>
  <c r="K507" i="19"/>
  <c r="K508" i="19"/>
  <c r="K509" i="19"/>
  <c r="K510" i="19"/>
  <c r="K511" i="19"/>
  <c r="K512" i="19"/>
  <c r="K513" i="19"/>
  <c r="K514" i="19"/>
  <c r="K515" i="19"/>
  <c r="K516" i="19"/>
  <c r="K517" i="19"/>
  <c r="K518" i="19"/>
  <c r="K519" i="19"/>
  <c r="K520" i="19"/>
  <c r="K521" i="19"/>
  <c r="K522" i="19"/>
  <c r="K523" i="19"/>
  <c r="K524" i="19"/>
  <c r="K525" i="19"/>
  <c r="K526" i="19"/>
  <c r="K527" i="19"/>
  <c r="K528" i="19"/>
  <c r="K529" i="19"/>
  <c r="K530" i="19"/>
  <c r="K531" i="19"/>
  <c r="K532" i="19"/>
  <c r="K533" i="19"/>
  <c r="K534" i="19"/>
  <c r="K535" i="19"/>
  <c r="K536" i="19"/>
  <c r="K537" i="19"/>
  <c r="K538" i="19"/>
  <c r="K539" i="19"/>
  <c r="K540" i="19"/>
  <c r="K541" i="19"/>
  <c r="K542" i="19"/>
  <c r="K543" i="19"/>
  <c r="K544" i="19"/>
  <c r="K545" i="19"/>
  <c r="K546" i="19"/>
  <c r="K547" i="19"/>
  <c r="K548" i="19"/>
  <c r="K549" i="19"/>
  <c r="K550" i="19"/>
  <c r="K551" i="19"/>
  <c r="K552" i="19"/>
  <c r="K553" i="19"/>
  <c r="K554" i="19"/>
  <c r="K555" i="19"/>
  <c r="K556" i="19"/>
  <c r="K557" i="19"/>
  <c r="K558" i="19"/>
  <c r="K559" i="19"/>
  <c r="K560" i="19"/>
  <c r="K561" i="19"/>
  <c r="K562" i="19"/>
  <c r="K563" i="19"/>
  <c r="K564" i="19"/>
  <c r="K565" i="19"/>
  <c r="K566" i="19"/>
  <c r="K567" i="19"/>
  <c r="K568" i="19"/>
  <c r="K569" i="19"/>
  <c r="K570" i="19"/>
  <c r="K571" i="19"/>
  <c r="K572" i="19"/>
  <c r="K573" i="19"/>
  <c r="K574" i="19"/>
  <c r="K575" i="19"/>
  <c r="K576" i="19"/>
  <c r="K577" i="19"/>
  <c r="K578" i="19"/>
  <c r="K579" i="19"/>
  <c r="K580" i="19"/>
  <c r="K581" i="19"/>
  <c r="K582" i="19"/>
  <c r="K583" i="19"/>
  <c r="K584" i="19"/>
  <c r="K585" i="19"/>
  <c r="K586" i="19"/>
  <c r="K587" i="19"/>
  <c r="K588" i="19"/>
  <c r="K589" i="19"/>
  <c r="K590" i="19"/>
  <c r="K591" i="19"/>
  <c r="K592" i="19"/>
  <c r="K593" i="19"/>
  <c r="K594" i="19"/>
  <c r="K595" i="19"/>
  <c r="K596" i="19"/>
  <c r="K597" i="19"/>
  <c r="K598" i="19"/>
  <c r="K599" i="19"/>
  <c r="K600" i="19"/>
  <c r="K601" i="19"/>
  <c r="K602" i="19"/>
  <c r="K603" i="19"/>
  <c r="K604" i="19"/>
  <c r="K605" i="19"/>
  <c r="K606" i="19"/>
  <c r="K607" i="19"/>
  <c r="K608" i="19"/>
  <c r="K609" i="19"/>
  <c r="K610" i="19"/>
  <c r="K611" i="19"/>
  <c r="K612" i="19"/>
  <c r="K613" i="19"/>
  <c r="K614" i="19"/>
  <c r="K615" i="19"/>
  <c r="K616" i="19"/>
  <c r="K617" i="19"/>
  <c r="K618" i="19"/>
  <c r="K619" i="19"/>
  <c r="K620" i="19"/>
  <c r="K621" i="19"/>
  <c r="K622" i="19"/>
  <c r="K623" i="19"/>
  <c r="K624" i="19"/>
  <c r="K625" i="19"/>
  <c r="K626" i="19"/>
  <c r="K627" i="19"/>
  <c r="K628" i="19"/>
  <c r="K629" i="19"/>
  <c r="K630" i="19"/>
  <c r="K631" i="19"/>
  <c r="K632" i="19"/>
  <c r="K633" i="19"/>
  <c r="K634" i="19"/>
  <c r="K635" i="19"/>
  <c r="K636" i="19"/>
  <c r="K637" i="19"/>
  <c r="K638" i="19"/>
  <c r="K639" i="19"/>
  <c r="K640" i="19"/>
  <c r="K641" i="19"/>
  <c r="K642" i="19"/>
  <c r="K643" i="19"/>
  <c r="K644" i="19"/>
  <c r="K645" i="19"/>
  <c r="K646" i="19"/>
  <c r="K647" i="19"/>
  <c r="K648" i="19"/>
  <c r="K649" i="19"/>
  <c r="K650" i="19"/>
  <c r="K651" i="19"/>
  <c r="K652" i="19"/>
  <c r="K653" i="19"/>
  <c r="K654" i="19"/>
  <c r="K655" i="19"/>
  <c r="K656" i="19"/>
  <c r="K657" i="19"/>
  <c r="K658" i="19"/>
  <c r="K659" i="19"/>
  <c r="K660" i="19"/>
  <c r="K661" i="19"/>
  <c r="K662" i="19"/>
  <c r="K663" i="19"/>
  <c r="K664" i="19"/>
  <c r="K665" i="19"/>
  <c r="K666" i="19"/>
  <c r="K667" i="19"/>
  <c r="K668" i="19"/>
  <c r="K669" i="19"/>
  <c r="K670" i="19"/>
  <c r="K671" i="19"/>
  <c r="K672" i="19"/>
  <c r="K673" i="19"/>
  <c r="K674" i="19"/>
  <c r="K675" i="19"/>
  <c r="K676" i="19"/>
  <c r="K677" i="19"/>
  <c r="K678" i="19"/>
  <c r="K679" i="19"/>
  <c r="K680" i="19"/>
  <c r="K681" i="19"/>
  <c r="K682" i="19"/>
  <c r="K683" i="19"/>
  <c r="K684" i="19"/>
  <c r="K685" i="19"/>
  <c r="K686" i="19"/>
  <c r="K687" i="19"/>
  <c r="K688" i="19"/>
  <c r="K689" i="19"/>
  <c r="K690" i="19"/>
  <c r="K691" i="19"/>
  <c r="K692" i="19"/>
  <c r="K693" i="19"/>
  <c r="K694" i="19"/>
  <c r="K695" i="19"/>
  <c r="K696" i="19"/>
  <c r="K697" i="19"/>
  <c r="K698" i="19"/>
  <c r="K69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8" i="19"/>
  <c r="K719" i="19"/>
  <c r="K720" i="19"/>
  <c r="K721" i="19"/>
  <c r="K722" i="19"/>
  <c r="K723" i="19"/>
  <c r="K724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K737" i="19"/>
  <c r="K738" i="19"/>
  <c r="K739" i="19"/>
  <c r="K740" i="19"/>
  <c r="K741" i="19"/>
  <c r="K742" i="19"/>
  <c r="K743" i="19"/>
  <c r="K744" i="19"/>
  <c r="K745" i="19"/>
  <c r="K746" i="19"/>
  <c r="K747" i="19"/>
  <c r="K748" i="19"/>
  <c r="K749" i="19"/>
  <c r="K750" i="19"/>
  <c r="K751" i="19"/>
  <c r="K752" i="19"/>
  <c r="K753" i="19"/>
  <c r="K754" i="19"/>
  <c r="K755" i="19"/>
  <c r="K756" i="19"/>
  <c r="K757" i="19"/>
  <c r="K758" i="19"/>
  <c r="K759" i="19"/>
  <c r="K760" i="19"/>
  <c r="K761" i="19"/>
  <c r="K762" i="19"/>
  <c r="K763" i="19"/>
  <c r="K764" i="19"/>
  <c r="K765" i="19"/>
  <c r="K766" i="19"/>
  <c r="K767" i="19"/>
  <c r="K768" i="19"/>
  <c r="K769" i="19"/>
  <c r="K770" i="19"/>
  <c r="K771" i="19"/>
  <c r="K772" i="19"/>
  <c r="K773" i="19"/>
  <c r="K774" i="19"/>
  <c r="K775" i="19"/>
  <c r="K776" i="19"/>
  <c r="K777" i="19"/>
  <c r="K778" i="19"/>
  <c r="K779" i="19"/>
  <c r="K780" i="19"/>
  <c r="K781" i="19"/>
  <c r="K782" i="19"/>
  <c r="K783" i="19"/>
  <c r="K784" i="19"/>
  <c r="K785" i="19"/>
  <c r="K786" i="19"/>
  <c r="K787" i="19"/>
  <c r="K788" i="19"/>
  <c r="K789" i="19"/>
  <c r="K790" i="19"/>
  <c r="K791" i="19"/>
  <c r="K792" i="19"/>
  <c r="K793" i="19"/>
  <c r="K794" i="19"/>
  <c r="K795" i="19"/>
  <c r="K796" i="19"/>
  <c r="K797" i="19"/>
  <c r="K798" i="19"/>
  <c r="K799" i="19"/>
  <c r="K800" i="19"/>
  <c r="K801" i="19"/>
  <c r="K802" i="19"/>
  <c r="K803" i="19"/>
  <c r="K804" i="19"/>
  <c r="K805" i="19"/>
  <c r="K806" i="19"/>
  <c r="K807" i="19"/>
  <c r="K808" i="19"/>
  <c r="K809" i="19"/>
  <c r="K810" i="19"/>
  <c r="K811" i="19"/>
  <c r="K812" i="19"/>
  <c r="K813" i="19"/>
  <c r="K814" i="19"/>
  <c r="K815" i="19"/>
  <c r="K816" i="19"/>
  <c r="K817" i="19"/>
  <c r="K818" i="19"/>
  <c r="K819" i="19"/>
  <c r="K820" i="19"/>
  <c r="K821" i="19"/>
  <c r="K822" i="19"/>
  <c r="K823" i="19"/>
  <c r="K824" i="19"/>
  <c r="K825" i="19"/>
  <c r="K826" i="19"/>
  <c r="K827" i="19"/>
  <c r="K828" i="19"/>
  <c r="K829" i="19"/>
  <c r="K830" i="19"/>
  <c r="K831" i="19"/>
  <c r="K832" i="19"/>
  <c r="K833" i="19"/>
  <c r="K834" i="19"/>
  <c r="K835" i="19"/>
  <c r="K836" i="19"/>
  <c r="K837" i="19"/>
  <c r="K838" i="19"/>
  <c r="K839" i="19"/>
  <c r="K840" i="19"/>
  <c r="K841" i="19"/>
  <c r="K842" i="19"/>
  <c r="K843" i="19"/>
  <c r="K844" i="19"/>
  <c r="K845" i="19"/>
  <c r="K846" i="19"/>
  <c r="K847" i="19"/>
  <c r="K848" i="19"/>
  <c r="K849" i="19"/>
  <c r="K850" i="19"/>
  <c r="K851" i="19"/>
  <c r="K852" i="19"/>
  <c r="K853" i="19"/>
  <c r="K854" i="19"/>
  <c r="K855" i="19"/>
  <c r="K856" i="19"/>
  <c r="K857" i="19"/>
  <c r="K858" i="19"/>
  <c r="K859" i="19"/>
  <c r="K860" i="19"/>
  <c r="K861" i="19"/>
  <c r="K862" i="19"/>
  <c r="K863" i="19"/>
  <c r="K864" i="19"/>
  <c r="K865" i="19"/>
  <c r="K866" i="19"/>
  <c r="K867" i="19"/>
  <c r="K868" i="19"/>
  <c r="K869" i="19"/>
  <c r="K870" i="19"/>
  <c r="K871" i="19"/>
  <c r="K872" i="19"/>
  <c r="K873" i="19"/>
  <c r="K874" i="19"/>
  <c r="K875" i="19"/>
  <c r="K876" i="19"/>
  <c r="K877" i="19"/>
  <c r="K878" i="19"/>
  <c r="K879" i="19"/>
  <c r="K880" i="19"/>
  <c r="K881" i="19"/>
  <c r="K882" i="19"/>
  <c r="K883" i="19"/>
  <c r="K884" i="19"/>
  <c r="K885" i="19"/>
  <c r="K886" i="19"/>
  <c r="K887" i="19"/>
  <c r="K888" i="19"/>
  <c r="K889" i="19"/>
  <c r="K890" i="19"/>
  <c r="K891" i="19"/>
  <c r="K892" i="19"/>
  <c r="K893" i="19"/>
  <c r="K894" i="19"/>
  <c r="K895" i="19"/>
  <c r="K896" i="19"/>
  <c r="K897" i="19"/>
  <c r="K898" i="19"/>
  <c r="K899" i="19"/>
  <c r="K900" i="19"/>
  <c r="K901" i="19"/>
  <c r="K902" i="19"/>
  <c r="K903" i="19"/>
  <c r="K904" i="19"/>
  <c r="K905" i="19"/>
  <c r="K906" i="19"/>
  <c r="K907" i="19"/>
  <c r="K908" i="19"/>
  <c r="K909" i="19"/>
  <c r="K910" i="19"/>
  <c r="K911" i="19"/>
  <c r="K912" i="19"/>
  <c r="K913" i="19"/>
  <c r="K914" i="19"/>
  <c r="K915" i="19"/>
  <c r="K916" i="19"/>
  <c r="K917" i="19"/>
  <c r="K918" i="19"/>
  <c r="K919" i="19"/>
  <c r="K920" i="19"/>
  <c r="K921" i="19"/>
  <c r="K922" i="19"/>
  <c r="K923" i="19"/>
  <c r="K924" i="19"/>
  <c r="K925" i="19"/>
  <c r="K926" i="19"/>
  <c r="K927" i="19"/>
  <c r="K928" i="19"/>
  <c r="K929" i="19"/>
  <c r="K930" i="19"/>
  <c r="K931" i="19"/>
  <c r="K932" i="19"/>
  <c r="K933" i="19"/>
  <c r="K934" i="19"/>
  <c r="K935" i="19"/>
  <c r="K936" i="19"/>
  <c r="K937" i="19"/>
  <c r="K938" i="19"/>
  <c r="K939" i="19"/>
  <c r="K940" i="19"/>
  <c r="K941" i="19"/>
  <c r="K942" i="19"/>
  <c r="K943" i="19"/>
  <c r="K944" i="19"/>
  <c r="K945" i="19"/>
  <c r="K946" i="19"/>
  <c r="K947" i="19"/>
  <c r="K948" i="19"/>
  <c r="K949" i="19"/>
  <c r="K950" i="19"/>
  <c r="K951" i="19"/>
  <c r="K952" i="19"/>
  <c r="K953" i="19"/>
  <c r="K954" i="19"/>
  <c r="K955" i="19"/>
  <c r="K956" i="19"/>
  <c r="K957" i="19"/>
  <c r="K958" i="19"/>
  <c r="K959" i="19"/>
  <c r="K960" i="19"/>
  <c r="K961" i="19"/>
  <c r="K962" i="19"/>
  <c r="K963" i="19"/>
  <c r="K964" i="19"/>
  <c r="K965" i="19"/>
  <c r="K966" i="19"/>
  <c r="K967" i="19"/>
  <c r="K968" i="19"/>
  <c r="K969" i="19"/>
  <c r="K970" i="19"/>
  <c r="K971" i="19"/>
  <c r="K972" i="19"/>
  <c r="K973" i="19"/>
  <c r="K974" i="19"/>
  <c r="K975" i="19"/>
  <c r="K976" i="19"/>
  <c r="K977" i="19"/>
  <c r="K978" i="19"/>
  <c r="K979" i="19"/>
  <c r="K980" i="19"/>
  <c r="K981" i="19"/>
  <c r="K982" i="19"/>
  <c r="K983" i="19"/>
  <c r="K984" i="19"/>
  <c r="K985" i="19"/>
  <c r="K986" i="19"/>
  <c r="K987" i="19"/>
  <c r="K988" i="19"/>
  <c r="K989" i="19"/>
  <c r="K990" i="19"/>
  <c r="K991" i="19"/>
  <c r="K992" i="19"/>
  <c r="K993" i="19"/>
  <c r="K994" i="19"/>
  <c r="K995" i="19"/>
  <c r="K996" i="19"/>
  <c r="K997" i="19"/>
  <c r="K998" i="19"/>
  <c r="K999" i="19"/>
  <c r="K1000" i="19"/>
  <c r="K1001" i="19"/>
  <c r="K1002" i="19"/>
  <c r="K1003" i="19"/>
  <c r="K1004" i="19"/>
  <c r="K1005" i="19"/>
  <c r="K1006" i="19"/>
  <c r="K1007" i="19"/>
  <c r="K1008" i="19"/>
  <c r="K1009" i="19"/>
  <c r="K1010" i="19"/>
  <c r="K1011" i="19"/>
  <c r="K1012" i="19"/>
  <c r="K1013" i="19"/>
  <c r="K1014" i="19"/>
  <c r="K1015" i="19"/>
  <c r="K1016" i="19"/>
  <c r="K1017" i="19"/>
  <c r="K1018" i="19"/>
  <c r="K1019" i="19"/>
  <c r="K1020" i="19"/>
  <c r="K1021" i="19"/>
  <c r="K1022" i="19"/>
  <c r="K1023" i="19"/>
  <c r="K1024" i="19"/>
  <c r="K1025" i="19"/>
  <c r="K1026" i="19"/>
  <c r="K10" i="19"/>
  <c r="Y11" i="25"/>
  <c r="Z11" i="25"/>
  <c r="AA11" i="25"/>
  <c r="AB11" i="25"/>
  <c r="Y12" i="25"/>
  <c r="Z12" i="25"/>
  <c r="AA12" i="25"/>
  <c r="AB12" i="25"/>
  <c r="Y13" i="25"/>
  <c r="Z13" i="25"/>
  <c r="AA13" i="25"/>
  <c r="AB13" i="25"/>
  <c r="Y14" i="25"/>
  <c r="Z14" i="25"/>
  <c r="AA14" i="25"/>
  <c r="AB14" i="25"/>
  <c r="Y15" i="25"/>
  <c r="Z15" i="25"/>
  <c r="AA15" i="25"/>
  <c r="AB15" i="25"/>
  <c r="Y16" i="25"/>
  <c r="Z16" i="25"/>
  <c r="AA16" i="25"/>
  <c r="AB16" i="25"/>
  <c r="Y17" i="25"/>
  <c r="Z17" i="25"/>
  <c r="AA17" i="25"/>
  <c r="AB17" i="25"/>
  <c r="Y18" i="25"/>
  <c r="Z18" i="25"/>
  <c r="AA18" i="25"/>
  <c r="AB18" i="25"/>
  <c r="Y19" i="25"/>
  <c r="Z19" i="25"/>
  <c r="AA19" i="25"/>
  <c r="AB19" i="25"/>
  <c r="Y20" i="25"/>
  <c r="Z20" i="25"/>
  <c r="AA20" i="25"/>
  <c r="AB20" i="25"/>
  <c r="Y21" i="25"/>
  <c r="Z21" i="25"/>
  <c r="AA21" i="25"/>
  <c r="AB21" i="25"/>
  <c r="Y22" i="25"/>
  <c r="Z22" i="25"/>
  <c r="AA22" i="25"/>
  <c r="AB22" i="25"/>
  <c r="Y23" i="25"/>
  <c r="Z23" i="25"/>
  <c r="AA23" i="25"/>
  <c r="AB23" i="25"/>
  <c r="Y24" i="25"/>
  <c r="Z24" i="25"/>
  <c r="AA24" i="25"/>
  <c r="AB24" i="25"/>
  <c r="Y25" i="25"/>
  <c r="Z25" i="25"/>
  <c r="AA25" i="25"/>
  <c r="AB25" i="25"/>
  <c r="Y26" i="25"/>
  <c r="Z26" i="25"/>
  <c r="AA26" i="25"/>
  <c r="AB26" i="25"/>
  <c r="Y27" i="25"/>
  <c r="Z27" i="25"/>
  <c r="AA27" i="25"/>
  <c r="AB27" i="25"/>
  <c r="Y28" i="25"/>
  <c r="Z28" i="25"/>
  <c r="AA28" i="25"/>
  <c r="AB28" i="25"/>
  <c r="Y29" i="25"/>
  <c r="Z29" i="25"/>
  <c r="AA29" i="25"/>
  <c r="AB29" i="25"/>
  <c r="Y30" i="25"/>
  <c r="Z30" i="25"/>
  <c r="AA30" i="25"/>
  <c r="AB30" i="25"/>
  <c r="Y31" i="25"/>
  <c r="Z31" i="25"/>
  <c r="AA31" i="25"/>
  <c r="AB31" i="25"/>
  <c r="Y32" i="25"/>
  <c r="Z32" i="25"/>
  <c r="AA32" i="25"/>
  <c r="AB32" i="25"/>
  <c r="Y33" i="25"/>
  <c r="Z33" i="25"/>
  <c r="AA33" i="25"/>
  <c r="AB33" i="25"/>
  <c r="Y34" i="25"/>
  <c r="Z34" i="25"/>
  <c r="AA34" i="25"/>
  <c r="AB34" i="25"/>
  <c r="Y35" i="25"/>
  <c r="Z35" i="25"/>
  <c r="AA35" i="25"/>
  <c r="AB35" i="25"/>
  <c r="Y36" i="25"/>
  <c r="Z36" i="25"/>
  <c r="AA36" i="25"/>
  <c r="AB36" i="25"/>
  <c r="Y37" i="25"/>
  <c r="Z37" i="25"/>
  <c r="AA37" i="25"/>
  <c r="AB37" i="25"/>
  <c r="Y38" i="25"/>
  <c r="Z38" i="25"/>
  <c r="AA38" i="25"/>
  <c r="AB38" i="25"/>
  <c r="Y39" i="25"/>
  <c r="Z39" i="25"/>
  <c r="AA39" i="25"/>
  <c r="AB39" i="25"/>
  <c r="Y40" i="25"/>
  <c r="Z40" i="25"/>
  <c r="AA40" i="25"/>
  <c r="AB40" i="25"/>
  <c r="Y41" i="25"/>
  <c r="Z41" i="25"/>
  <c r="AA41" i="25"/>
  <c r="AB41" i="25"/>
  <c r="Y42" i="25"/>
  <c r="Z42" i="25"/>
  <c r="AA42" i="25"/>
  <c r="AB42" i="25"/>
  <c r="Y43" i="25"/>
  <c r="Z43" i="25"/>
  <c r="AA43" i="25"/>
  <c r="AB43" i="25"/>
  <c r="Y44" i="25"/>
  <c r="Z44" i="25"/>
  <c r="AA44" i="25"/>
  <c r="AB44" i="25"/>
  <c r="Y45" i="25"/>
  <c r="Z45" i="25"/>
  <c r="AA45" i="25"/>
  <c r="AB45" i="25"/>
  <c r="Y46" i="25"/>
  <c r="Z46" i="25"/>
  <c r="AA46" i="25"/>
  <c r="AB46" i="25"/>
  <c r="Y47" i="25"/>
  <c r="Z47" i="25"/>
  <c r="AA47" i="25"/>
  <c r="AB47" i="25"/>
  <c r="Y48" i="25"/>
  <c r="Z48" i="25"/>
  <c r="AA48" i="25"/>
  <c r="AB48" i="25"/>
  <c r="Y49" i="25"/>
  <c r="Z49" i="25"/>
  <c r="AA49" i="25"/>
  <c r="AB49" i="25"/>
  <c r="Y50" i="25"/>
  <c r="Z50" i="25"/>
  <c r="AA50" i="25"/>
  <c r="AB50" i="25"/>
  <c r="Y51" i="25"/>
  <c r="Z51" i="25"/>
  <c r="AA51" i="25"/>
  <c r="AB51" i="25"/>
  <c r="Y52" i="25"/>
  <c r="Z52" i="25"/>
  <c r="AA52" i="25"/>
  <c r="AB52" i="25"/>
  <c r="Y53" i="25"/>
  <c r="Z53" i="25"/>
  <c r="AA53" i="25"/>
  <c r="AB53" i="25"/>
  <c r="Y54" i="25"/>
  <c r="Z54" i="25"/>
  <c r="AA54" i="25"/>
  <c r="AB54" i="25"/>
  <c r="Y55" i="25"/>
  <c r="Z55" i="25"/>
  <c r="AA55" i="25"/>
  <c r="AB55" i="25"/>
  <c r="Y56" i="25"/>
  <c r="Z56" i="25"/>
  <c r="AA56" i="25"/>
  <c r="AB56" i="25"/>
  <c r="Y57" i="25"/>
  <c r="Z57" i="25"/>
  <c r="AA57" i="25"/>
  <c r="AB57" i="25"/>
  <c r="Y58" i="25"/>
  <c r="Z58" i="25"/>
  <c r="AA58" i="25"/>
  <c r="AB58" i="25"/>
  <c r="Y59" i="25"/>
  <c r="Z59" i="25"/>
  <c r="AA59" i="25"/>
  <c r="AB59" i="25"/>
  <c r="Y60" i="25"/>
  <c r="Z60" i="25"/>
  <c r="AA60" i="25"/>
  <c r="AB60" i="25"/>
  <c r="Y61" i="25"/>
  <c r="Z61" i="25"/>
  <c r="AA61" i="25"/>
  <c r="AB61" i="25"/>
  <c r="Y62" i="25"/>
  <c r="Z62" i="25"/>
  <c r="AA62" i="25"/>
  <c r="AB62" i="25"/>
  <c r="Y63" i="25"/>
  <c r="Z63" i="25"/>
  <c r="AA63" i="25"/>
  <c r="AB63" i="25"/>
  <c r="Y64" i="25"/>
  <c r="Z64" i="25"/>
  <c r="AA64" i="25"/>
  <c r="AB64" i="25"/>
  <c r="Y65" i="25"/>
  <c r="Z65" i="25"/>
  <c r="AA65" i="25"/>
  <c r="AB65" i="25"/>
  <c r="Y66" i="25"/>
  <c r="Z66" i="25"/>
  <c r="AA66" i="25"/>
  <c r="AB66" i="25"/>
  <c r="Y67" i="25"/>
  <c r="Z67" i="25"/>
  <c r="AA67" i="25"/>
  <c r="AB67" i="25"/>
  <c r="Y68" i="25"/>
  <c r="Z68" i="25"/>
  <c r="AA68" i="25"/>
  <c r="AB68" i="25"/>
  <c r="Y69" i="25"/>
  <c r="Z69" i="25"/>
  <c r="AA69" i="25"/>
  <c r="AB69" i="25"/>
  <c r="Y70" i="25"/>
  <c r="Z70" i="25"/>
  <c r="AA70" i="25"/>
  <c r="AB70" i="25"/>
  <c r="Y71" i="25"/>
  <c r="Z71" i="25"/>
  <c r="AA71" i="25"/>
  <c r="AB71" i="25"/>
  <c r="Y72" i="25"/>
  <c r="Z72" i="25"/>
  <c r="AA72" i="25"/>
  <c r="AB72" i="25"/>
  <c r="Y73" i="25"/>
  <c r="Z73" i="25"/>
  <c r="AA73" i="25"/>
  <c r="AB73" i="25"/>
  <c r="Y74" i="25"/>
  <c r="Z74" i="25"/>
  <c r="AA74" i="25"/>
  <c r="AB74" i="25"/>
  <c r="Y75" i="25"/>
  <c r="Z75" i="25"/>
  <c r="AA75" i="25"/>
  <c r="AB75" i="25"/>
  <c r="Y76" i="25"/>
  <c r="Z76" i="25"/>
  <c r="AA76" i="25"/>
  <c r="AB76" i="25"/>
  <c r="Y77" i="25"/>
  <c r="Z77" i="25"/>
  <c r="AA77" i="25"/>
  <c r="AB77" i="25"/>
  <c r="Y78" i="25"/>
  <c r="Z78" i="25"/>
  <c r="AA78" i="25"/>
  <c r="AB78" i="25"/>
  <c r="Y79" i="25"/>
  <c r="Z79" i="25"/>
  <c r="AA79" i="25"/>
  <c r="AB79" i="25"/>
  <c r="Y80" i="25"/>
  <c r="Z80" i="25"/>
  <c r="AA80" i="25"/>
  <c r="AB80" i="25"/>
  <c r="Y81" i="25"/>
  <c r="Z81" i="25"/>
  <c r="AA81" i="25"/>
  <c r="AB81" i="25"/>
  <c r="Y82" i="25"/>
  <c r="Z82" i="25"/>
  <c r="AA82" i="25"/>
  <c r="AB82" i="25"/>
  <c r="Y83" i="25"/>
  <c r="Z83" i="25"/>
  <c r="AA83" i="25"/>
  <c r="AB83" i="25"/>
  <c r="Y84" i="25"/>
  <c r="Z84" i="25"/>
  <c r="AA84" i="25"/>
  <c r="AB84" i="25"/>
  <c r="Y85" i="25"/>
  <c r="Z85" i="25"/>
  <c r="AA85" i="25"/>
  <c r="AB85" i="25"/>
  <c r="Y86" i="25"/>
  <c r="Z86" i="25"/>
  <c r="AA86" i="25"/>
  <c r="AB86" i="25"/>
  <c r="Y87" i="25"/>
  <c r="Z87" i="25"/>
  <c r="AA87" i="25"/>
  <c r="AB87" i="25"/>
  <c r="Y88" i="25"/>
  <c r="Z88" i="25"/>
  <c r="AA88" i="25"/>
  <c r="AB88" i="25"/>
  <c r="Y89" i="25"/>
  <c r="Z89" i="25"/>
  <c r="AA89" i="25"/>
  <c r="AB89" i="25"/>
  <c r="Y90" i="25"/>
  <c r="Z90" i="25"/>
  <c r="AA90" i="25"/>
  <c r="AB90" i="25"/>
  <c r="Y91" i="25"/>
  <c r="Z91" i="25"/>
  <c r="AA91" i="25"/>
  <c r="AB91" i="25"/>
  <c r="Y92" i="25"/>
  <c r="Z92" i="25"/>
  <c r="AA92" i="25"/>
  <c r="AB92" i="25"/>
  <c r="Y93" i="25"/>
  <c r="Z93" i="25"/>
  <c r="AA93" i="25"/>
  <c r="AB93" i="25"/>
  <c r="Y94" i="25"/>
  <c r="Z94" i="25"/>
  <c r="AA94" i="25"/>
  <c r="AB94" i="25"/>
  <c r="Y95" i="25"/>
  <c r="Z95" i="25"/>
  <c r="AA95" i="25"/>
  <c r="AB95" i="25"/>
  <c r="Y96" i="25"/>
  <c r="Z96" i="25"/>
  <c r="AA96" i="25"/>
  <c r="AB96" i="25"/>
  <c r="Y97" i="25"/>
  <c r="Z97" i="25"/>
  <c r="AA97" i="25"/>
  <c r="AB97" i="25"/>
  <c r="Y98" i="25"/>
  <c r="Z98" i="25"/>
  <c r="AA98" i="25"/>
  <c r="AB98" i="25"/>
  <c r="Y99" i="25"/>
  <c r="Z99" i="25"/>
  <c r="AA99" i="25"/>
  <c r="AB99" i="25"/>
  <c r="Y100" i="25"/>
  <c r="Z100" i="25"/>
  <c r="AA100" i="25"/>
  <c r="AB100" i="25"/>
  <c r="Y101" i="25"/>
  <c r="Z101" i="25"/>
  <c r="AA101" i="25"/>
  <c r="AB101" i="25"/>
  <c r="Y102" i="25"/>
  <c r="Z102" i="25"/>
  <c r="AA102" i="25"/>
  <c r="AB102" i="25"/>
  <c r="Y103" i="25"/>
  <c r="Z103" i="25"/>
  <c r="AA103" i="25"/>
  <c r="AB103" i="25"/>
  <c r="Y104" i="25"/>
  <c r="Z104" i="25"/>
  <c r="AA104" i="25"/>
  <c r="AB104" i="25"/>
  <c r="Y105" i="25"/>
  <c r="Z105" i="25"/>
  <c r="AA105" i="25"/>
  <c r="AB105" i="25"/>
  <c r="Y106" i="25"/>
  <c r="Z106" i="25"/>
  <c r="AA106" i="25"/>
  <c r="AB106" i="25"/>
  <c r="Y107" i="25"/>
  <c r="Z107" i="25"/>
  <c r="AA107" i="25"/>
  <c r="AB107" i="25"/>
  <c r="Y108" i="25"/>
  <c r="Z108" i="25"/>
  <c r="AA108" i="25"/>
  <c r="AB108" i="25"/>
  <c r="Y109" i="25"/>
  <c r="Z109" i="25"/>
  <c r="AA109" i="25"/>
  <c r="AB109" i="25"/>
  <c r="Y110" i="25"/>
  <c r="Z110" i="25"/>
  <c r="AA110" i="25"/>
  <c r="AB110" i="25"/>
  <c r="Y111" i="25"/>
  <c r="Z111" i="25"/>
  <c r="AA111" i="25"/>
  <c r="AB111" i="25"/>
  <c r="Y112" i="25"/>
  <c r="Z112" i="25"/>
  <c r="AA112" i="25"/>
  <c r="AB112" i="25"/>
  <c r="Y113" i="25"/>
  <c r="Z113" i="25"/>
  <c r="AA113" i="25"/>
  <c r="AB113" i="25"/>
  <c r="Y114" i="25"/>
  <c r="Z114" i="25"/>
  <c r="AA114" i="25"/>
  <c r="AB114" i="25"/>
  <c r="Y115" i="25"/>
  <c r="Z115" i="25"/>
  <c r="AA115" i="25"/>
  <c r="AB115" i="25"/>
  <c r="Y116" i="25"/>
  <c r="Z116" i="25"/>
  <c r="AA116" i="25"/>
  <c r="AB116" i="25"/>
  <c r="Y117" i="25"/>
  <c r="Z117" i="25"/>
  <c r="AA117" i="25"/>
  <c r="AB117" i="25"/>
  <c r="Y118" i="25"/>
  <c r="Z118" i="25"/>
  <c r="AA118" i="25"/>
  <c r="AB118" i="25"/>
  <c r="Y119" i="25"/>
  <c r="Z119" i="25"/>
  <c r="AA119" i="25"/>
  <c r="AB119" i="25"/>
  <c r="Y120" i="25"/>
  <c r="Z120" i="25"/>
  <c r="AA120" i="25"/>
  <c r="AB120" i="25"/>
  <c r="Y121" i="25"/>
  <c r="Z121" i="25"/>
  <c r="AA121" i="25"/>
  <c r="AB121" i="25"/>
  <c r="Y122" i="25"/>
  <c r="Z122" i="25"/>
  <c r="AA122" i="25"/>
  <c r="AB122" i="25"/>
  <c r="Y123" i="25"/>
  <c r="Z123" i="25"/>
  <c r="AA123" i="25"/>
  <c r="AB123" i="25"/>
  <c r="Y124" i="25"/>
  <c r="Z124" i="25"/>
  <c r="AA124" i="25"/>
  <c r="AB124" i="25"/>
  <c r="Y125" i="25"/>
  <c r="Z125" i="25"/>
  <c r="AA125" i="25"/>
  <c r="AB125" i="25"/>
  <c r="Y126" i="25"/>
  <c r="Z126" i="25"/>
  <c r="AA126" i="25"/>
  <c r="AB126" i="25"/>
  <c r="Y127" i="25"/>
  <c r="Z127" i="25"/>
  <c r="AA127" i="25"/>
  <c r="AB127" i="25"/>
  <c r="Y128" i="25"/>
  <c r="Z128" i="25"/>
  <c r="AA128" i="25"/>
  <c r="AB128" i="25"/>
  <c r="Y129" i="25"/>
  <c r="Z129" i="25"/>
  <c r="AA129" i="25"/>
  <c r="AB129" i="25"/>
  <c r="Y130" i="25"/>
  <c r="Z130" i="25"/>
  <c r="AA130" i="25"/>
  <c r="AB130" i="25"/>
  <c r="Y131" i="25"/>
  <c r="Z131" i="25"/>
  <c r="AA131" i="25"/>
  <c r="AB131" i="25"/>
  <c r="Y132" i="25"/>
  <c r="Z132" i="25"/>
  <c r="AA132" i="25"/>
  <c r="AB132" i="25"/>
  <c r="Y133" i="25"/>
  <c r="Z133" i="25"/>
  <c r="AA133" i="25"/>
  <c r="AB133" i="25"/>
  <c r="Y134" i="25"/>
  <c r="Z134" i="25"/>
  <c r="AA134" i="25"/>
  <c r="AB134" i="25"/>
  <c r="Y135" i="25"/>
  <c r="Z135" i="25"/>
  <c r="AA135" i="25"/>
  <c r="AB135" i="25"/>
  <c r="Y136" i="25"/>
  <c r="Z136" i="25"/>
  <c r="AA136" i="25"/>
  <c r="AB136" i="25"/>
  <c r="Y137" i="25"/>
  <c r="Z137" i="25"/>
  <c r="AA137" i="25"/>
  <c r="AB137" i="25"/>
  <c r="Y138" i="25"/>
  <c r="Z138" i="25"/>
  <c r="AA138" i="25"/>
  <c r="AB138" i="25"/>
  <c r="Y139" i="25"/>
  <c r="Z139" i="25"/>
  <c r="AA139" i="25"/>
  <c r="AB139" i="25"/>
  <c r="Y140" i="25"/>
  <c r="Z140" i="25"/>
  <c r="AA140" i="25"/>
  <c r="AB140" i="25"/>
  <c r="Y141" i="25"/>
  <c r="Z141" i="25"/>
  <c r="AA141" i="25"/>
  <c r="AB141" i="25"/>
  <c r="Y142" i="25"/>
  <c r="Z142" i="25"/>
  <c r="AA142" i="25"/>
  <c r="AB142" i="25"/>
  <c r="Y143" i="25"/>
  <c r="Z143" i="25"/>
  <c r="AA143" i="25"/>
  <c r="AB143" i="25"/>
  <c r="Y144" i="25"/>
  <c r="Z144" i="25"/>
  <c r="AA144" i="25"/>
  <c r="AB144" i="25"/>
  <c r="Y145" i="25"/>
  <c r="Z145" i="25"/>
  <c r="AA145" i="25"/>
  <c r="AB145" i="25"/>
  <c r="Y146" i="25"/>
  <c r="Z146" i="25"/>
  <c r="AA146" i="25"/>
  <c r="AB146" i="25"/>
  <c r="Y147" i="25"/>
  <c r="Z147" i="25"/>
  <c r="AA147" i="25"/>
  <c r="AB147" i="25"/>
  <c r="Y148" i="25"/>
  <c r="Z148" i="25"/>
  <c r="AA148" i="25"/>
  <c r="AB148" i="25"/>
  <c r="Y149" i="25"/>
  <c r="Z149" i="25"/>
  <c r="AA149" i="25"/>
  <c r="AB149" i="25"/>
  <c r="Y150" i="25"/>
  <c r="Z150" i="25"/>
  <c r="AA150" i="25"/>
  <c r="AB150" i="25"/>
  <c r="Y151" i="25"/>
  <c r="Z151" i="25"/>
  <c r="AA151" i="25"/>
  <c r="AB151" i="25"/>
  <c r="Y152" i="25"/>
  <c r="Z152" i="25"/>
  <c r="AA152" i="25"/>
  <c r="AB152" i="25"/>
  <c r="Y153" i="25"/>
  <c r="Z153" i="25"/>
  <c r="AA153" i="25"/>
  <c r="AB153" i="25"/>
  <c r="Y154" i="25"/>
  <c r="Z154" i="25"/>
  <c r="AA154" i="25"/>
  <c r="AB154" i="25"/>
  <c r="Y155" i="25"/>
  <c r="Z155" i="25"/>
  <c r="AA155" i="25"/>
  <c r="AB155" i="25"/>
  <c r="Y156" i="25"/>
  <c r="Z156" i="25"/>
  <c r="AA156" i="25"/>
  <c r="AB156" i="25"/>
  <c r="Y157" i="25"/>
  <c r="Z157" i="25"/>
  <c r="AA157" i="25"/>
  <c r="AB157" i="25"/>
  <c r="Y158" i="25"/>
  <c r="Z158" i="25"/>
  <c r="AA158" i="25"/>
  <c r="AB158" i="25"/>
  <c r="Y159" i="25"/>
  <c r="Z159" i="25"/>
  <c r="AA159" i="25"/>
  <c r="AB159" i="25"/>
  <c r="Y160" i="25"/>
  <c r="Z160" i="25"/>
  <c r="AA160" i="25"/>
  <c r="AB160" i="25"/>
  <c r="Y161" i="25"/>
  <c r="Z161" i="25"/>
  <c r="AA161" i="25"/>
  <c r="AB161" i="25"/>
  <c r="Y162" i="25"/>
  <c r="Z162" i="25"/>
  <c r="AA162" i="25"/>
  <c r="AB162" i="25"/>
  <c r="Y163" i="25"/>
  <c r="Z163" i="25"/>
  <c r="AA163" i="25"/>
  <c r="AB163" i="25"/>
  <c r="Y164" i="25"/>
  <c r="Z164" i="25"/>
  <c r="AA164" i="25"/>
  <c r="AB164" i="25"/>
  <c r="Y165" i="25"/>
  <c r="Z165" i="25"/>
  <c r="AA165" i="25"/>
  <c r="AB165" i="25"/>
  <c r="Y166" i="25"/>
  <c r="Z166" i="25"/>
  <c r="AA166" i="25"/>
  <c r="AB166" i="25"/>
  <c r="Y167" i="25"/>
  <c r="Z167" i="25"/>
  <c r="AA167" i="25"/>
  <c r="AB167" i="25"/>
  <c r="Y168" i="25"/>
  <c r="Z168" i="25"/>
  <c r="AA168" i="25"/>
  <c r="AB168" i="25"/>
  <c r="Y169" i="25"/>
  <c r="Z169" i="25"/>
  <c r="AA169" i="25"/>
  <c r="AB169" i="25"/>
  <c r="Y170" i="25"/>
  <c r="Z170" i="25"/>
  <c r="AA170" i="25"/>
  <c r="AB170" i="25"/>
  <c r="Y171" i="25"/>
  <c r="Z171" i="25"/>
  <c r="AA171" i="25"/>
  <c r="AB171" i="25"/>
  <c r="Y172" i="25"/>
  <c r="Z172" i="25"/>
  <c r="AA172" i="25"/>
  <c r="AB172" i="25"/>
  <c r="Y173" i="25"/>
  <c r="Z173" i="25"/>
  <c r="AA173" i="25"/>
  <c r="AB173" i="25"/>
  <c r="Y174" i="25"/>
  <c r="Z174" i="25"/>
  <c r="AA174" i="25"/>
  <c r="AB174" i="25"/>
  <c r="Y175" i="25"/>
  <c r="Z175" i="25"/>
  <c r="AA175" i="25"/>
  <c r="AB175" i="25"/>
  <c r="Y176" i="25"/>
  <c r="Z176" i="25"/>
  <c r="AA176" i="25"/>
  <c r="AB176" i="25"/>
  <c r="Y177" i="25"/>
  <c r="Z177" i="25"/>
  <c r="AA177" i="25"/>
  <c r="AB177" i="25"/>
  <c r="Y178" i="25"/>
  <c r="Z178" i="25"/>
  <c r="AA178" i="25"/>
  <c r="AB178" i="25"/>
  <c r="Y179" i="25"/>
  <c r="Z179" i="25"/>
  <c r="AA179" i="25"/>
  <c r="AB179" i="25"/>
  <c r="Y180" i="25"/>
  <c r="Z180" i="25"/>
  <c r="AA180" i="25"/>
  <c r="AB180" i="25"/>
  <c r="Y181" i="25"/>
  <c r="Z181" i="25"/>
  <c r="AA181" i="25"/>
  <c r="AB181" i="25"/>
  <c r="Y182" i="25"/>
  <c r="Z182" i="25"/>
  <c r="AA182" i="25"/>
  <c r="AB182" i="25"/>
  <c r="Y183" i="25"/>
  <c r="Z183" i="25"/>
  <c r="AA183" i="25"/>
  <c r="AB183" i="25"/>
  <c r="Y184" i="25"/>
  <c r="Z184" i="25"/>
  <c r="AA184" i="25"/>
  <c r="AB184" i="25"/>
  <c r="Y185" i="25"/>
  <c r="Z185" i="25"/>
  <c r="AA185" i="25"/>
  <c r="AB185" i="25"/>
  <c r="Y186" i="25"/>
  <c r="Z186" i="25"/>
  <c r="AA186" i="25"/>
  <c r="AB186" i="25"/>
  <c r="Y187" i="25"/>
  <c r="Z187" i="25"/>
  <c r="AA187" i="25"/>
  <c r="AB187" i="25"/>
  <c r="Y188" i="25"/>
  <c r="Z188" i="25"/>
  <c r="AA188" i="25"/>
  <c r="AB188" i="25"/>
  <c r="Y189" i="25"/>
  <c r="Z189" i="25"/>
  <c r="AA189" i="25"/>
  <c r="AB189" i="25"/>
  <c r="Y190" i="25"/>
  <c r="Z190" i="25"/>
  <c r="AA190" i="25"/>
  <c r="AB190" i="25"/>
  <c r="Y191" i="25"/>
  <c r="Z191" i="25"/>
  <c r="AA191" i="25"/>
  <c r="AB191" i="25"/>
  <c r="Y192" i="25"/>
  <c r="Z192" i="25"/>
  <c r="AA192" i="25"/>
  <c r="AB192" i="25"/>
  <c r="Y193" i="25"/>
  <c r="Z193" i="25"/>
  <c r="AA193" i="25"/>
  <c r="AB193" i="25"/>
  <c r="Y194" i="25"/>
  <c r="Z194" i="25"/>
  <c r="AA194" i="25"/>
  <c r="AB194" i="25"/>
  <c r="Y195" i="25"/>
  <c r="Z195" i="25"/>
  <c r="AA195" i="25"/>
  <c r="AB195" i="25"/>
  <c r="Y196" i="25"/>
  <c r="Z196" i="25"/>
  <c r="AA196" i="25"/>
  <c r="AB196" i="25"/>
  <c r="Y197" i="25"/>
  <c r="Z197" i="25"/>
  <c r="AA197" i="25"/>
  <c r="AB197" i="25"/>
  <c r="Y198" i="25"/>
  <c r="Z198" i="25"/>
  <c r="AA198" i="25"/>
  <c r="AB198" i="25"/>
  <c r="Y199" i="25"/>
  <c r="Z199" i="25"/>
  <c r="AA199" i="25"/>
  <c r="AB199" i="25"/>
  <c r="Y200" i="25"/>
  <c r="Z200" i="25"/>
  <c r="AA200" i="25"/>
  <c r="AB200" i="25"/>
  <c r="Y201" i="25"/>
  <c r="Z201" i="25"/>
  <c r="AA201" i="25"/>
  <c r="AB201" i="25"/>
  <c r="Y202" i="25"/>
  <c r="Z202" i="25"/>
  <c r="AA202" i="25"/>
  <c r="AB202" i="25"/>
  <c r="Y203" i="25"/>
  <c r="Z203" i="25"/>
  <c r="AA203" i="25"/>
  <c r="AB203" i="25"/>
  <c r="Y204" i="25"/>
  <c r="Z204" i="25"/>
  <c r="AA204" i="25"/>
  <c r="AB204" i="25"/>
  <c r="Y205" i="25"/>
  <c r="Z205" i="25"/>
  <c r="AA205" i="25"/>
  <c r="AB205" i="25"/>
  <c r="Y206" i="25"/>
  <c r="Z206" i="25"/>
  <c r="AA206" i="25"/>
  <c r="AB206" i="25"/>
  <c r="Y207" i="25"/>
  <c r="Z207" i="25"/>
  <c r="AA207" i="25"/>
  <c r="AB207" i="25"/>
  <c r="Y208" i="25"/>
  <c r="Z208" i="25"/>
  <c r="AA208" i="25"/>
  <c r="AB208" i="25"/>
  <c r="Y209" i="25"/>
  <c r="Z209" i="25"/>
  <c r="AA209" i="25"/>
  <c r="AB209" i="25"/>
  <c r="Y210" i="25"/>
  <c r="Z210" i="25"/>
  <c r="AA210" i="25"/>
  <c r="AB210" i="25"/>
  <c r="Y211" i="25"/>
  <c r="Z211" i="25"/>
  <c r="AA211" i="25"/>
  <c r="AB211" i="25"/>
  <c r="Y212" i="25"/>
  <c r="Z212" i="25"/>
  <c r="AA212" i="25"/>
  <c r="AB212" i="25"/>
  <c r="Y213" i="25"/>
  <c r="Z213" i="25"/>
  <c r="AA213" i="25"/>
  <c r="AB213" i="25"/>
  <c r="Y214" i="25"/>
  <c r="Z214" i="25"/>
  <c r="AA214" i="25"/>
  <c r="AB214" i="25"/>
  <c r="Y215" i="25"/>
  <c r="Z215" i="25"/>
  <c r="AA215" i="25"/>
  <c r="AB215" i="25"/>
  <c r="Y216" i="25"/>
  <c r="Z216" i="25"/>
  <c r="AA216" i="25"/>
  <c r="AB216" i="25"/>
  <c r="Y217" i="25"/>
  <c r="Z217" i="25"/>
  <c r="AA217" i="25"/>
  <c r="AB217" i="25"/>
  <c r="Y218" i="25"/>
  <c r="Z218" i="25"/>
  <c r="AA218" i="25"/>
  <c r="AB218" i="25"/>
  <c r="Y219" i="25"/>
  <c r="Z219" i="25"/>
  <c r="AA219" i="25"/>
  <c r="AB219" i="25"/>
  <c r="Y220" i="25"/>
  <c r="Z220" i="25"/>
  <c r="AA220" i="25"/>
  <c r="AB220" i="25"/>
  <c r="Y221" i="25"/>
  <c r="Z221" i="25"/>
  <c r="AA221" i="25"/>
  <c r="AB221" i="25"/>
  <c r="Y222" i="25"/>
  <c r="Z222" i="25"/>
  <c r="AA222" i="25"/>
  <c r="AB222" i="25"/>
  <c r="Y223" i="25"/>
  <c r="Z223" i="25"/>
  <c r="AA223" i="25"/>
  <c r="AB223" i="25"/>
  <c r="Y224" i="25"/>
  <c r="Z224" i="25"/>
  <c r="AA224" i="25"/>
  <c r="AB224" i="25"/>
  <c r="Y225" i="25"/>
  <c r="Z225" i="25"/>
  <c r="AA225" i="25"/>
  <c r="AB225" i="25"/>
  <c r="Y226" i="25"/>
  <c r="Z226" i="25"/>
  <c r="AA226" i="25"/>
  <c r="AB226" i="25"/>
  <c r="Y227" i="25"/>
  <c r="Z227" i="25"/>
  <c r="AA227" i="25"/>
  <c r="AB227" i="25"/>
  <c r="Y228" i="25"/>
  <c r="Z228" i="25"/>
  <c r="AA228" i="25"/>
  <c r="AB228" i="25"/>
  <c r="Y229" i="25"/>
  <c r="Z229" i="25"/>
  <c r="AA229" i="25"/>
  <c r="AB229" i="25"/>
  <c r="Y230" i="25"/>
  <c r="Z230" i="25"/>
  <c r="AA230" i="25"/>
  <c r="AB230" i="25"/>
  <c r="Y231" i="25"/>
  <c r="Z231" i="25"/>
  <c r="AA231" i="25"/>
  <c r="AB231" i="25"/>
  <c r="Y232" i="25"/>
  <c r="Z232" i="25"/>
  <c r="AA232" i="25"/>
  <c r="AB232" i="25"/>
  <c r="Y233" i="25"/>
  <c r="Z233" i="25"/>
  <c r="AA233" i="25"/>
  <c r="AB233" i="25"/>
  <c r="Y234" i="25"/>
  <c r="Z234" i="25"/>
  <c r="AA234" i="25"/>
  <c r="AB234" i="25"/>
  <c r="Y235" i="25"/>
  <c r="Z235" i="25"/>
  <c r="AA235" i="25"/>
  <c r="AB235" i="25"/>
  <c r="Y236" i="25"/>
  <c r="Z236" i="25"/>
  <c r="AA236" i="25"/>
  <c r="AB236" i="25"/>
  <c r="Y237" i="25"/>
  <c r="Z237" i="25"/>
  <c r="AA237" i="25"/>
  <c r="AB237" i="25"/>
  <c r="Y238" i="25"/>
  <c r="Z238" i="25"/>
  <c r="AA238" i="25"/>
  <c r="AB238" i="25"/>
  <c r="Y239" i="25"/>
  <c r="Z239" i="25"/>
  <c r="AA239" i="25"/>
  <c r="AB239" i="25"/>
  <c r="Y240" i="25"/>
  <c r="Z240" i="25"/>
  <c r="AA240" i="25"/>
  <c r="AB240" i="25"/>
  <c r="Y241" i="25"/>
  <c r="Z241" i="25"/>
  <c r="AA241" i="25"/>
  <c r="AB241" i="25"/>
  <c r="Y242" i="25"/>
  <c r="Z242" i="25"/>
  <c r="AA242" i="25"/>
  <c r="AB242" i="25"/>
  <c r="Y243" i="25"/>
  <c r="Z243" i="25"/>
  <c r="AA243" i="25"/>
  <c r="AB243" i="25"/>
  <c r="Y244" i="25"/>
  <c r="Z244" i="25"/>
  <c r="AA244" i="25"/>
  <c r="AB244" i="25"/>
  <c r="Y245" i="25"/>
  <c r="Z245" i="25"/>
  <c r="AA245" i="25"/>
  <c r="AB245" i="25"/>
  <c r="Y246" i="25"/>
  <c r="Z246" i="25"/>
  <c r="AA246" i="25"/>
  <c r="AB246" i="25"/>
  <c r="Y247" i="25"/>
  <c r="Z247" i="25"/>
  <c r="AA247" i="25"/>
  <c r="AB247" i="25"/>
  <c r="Y248" i="25"/>
  <c r="Z248" i="25"/>
  <c r="AA248" i="25"/>
  <c r="AB248" i="25"/>
  <c r="Y249" i="25"/>
  <c r="Z249" i="25"/>
  <c r="AA249" i="25"/>
  <c r="AB249" i="25"/>
  <c r="Y250" i="25"/>
  <c r="Z250" i="25"/>
  <c r="AA250" i="25"/>
  <c r="AB250" i="25"/>
  <c r="Y251" i="25"/>
  <c r="Z251" i="25"/>
  <c r="AA251" i="25"/>
  <c r="AB251" i="25"/>
  <c r="Y252" i="25"/>
  <c r="Z252" i="25"/>
  <c r="AA252" i="25"/>
  <c r="AB252" i="25"/>
  <c r="Y253" i="25"/>
  <c r="Z253" i="25"/>
  <c r="AA253" i="25"/>
  <c r="AB253" i="25"/>
  <c r="Y254" i="25"/>
  <c r="Z254" i="25"/>
  <c r="AA254" i="25"/>
  <c r="AB254" i="25"/>
  <c r="Y255" i="25"/>
  <c r="Z255" i="25"/>
  <c r="AA255" i="25"/>
  <c r="AB255" i="25"/>
  <c r="Y256" i="25"/>
  <c r="Z256" i="25"/>
  <c r="AA256" i="25"/>
  <c r="AB256" i="25"/>
  <c r="Y257" i="25"/>
  <c r="Z257" i="25"/>
  <c r="AA257" i="25"/>
  <c r="AB257" i="25"/>
  <c r="Y258" i="25"/>
  <c r="Z258" i="25"/>
  <c r="AA258" i="25"/>
  <c r="AB258" i="25"/>
  <c r="Y259" i="25"/>
  <c r="Z259" i="25"/>
  <c r="AA259" i="25"/>
  <c r="AB259" i="25"/>
  <c r="Y260" i="25"/>
  <c r="Z260" i="25"/>
  <c r="AA260" i="25"/>
  <c r="AB260" i="25"/>
  <c r="Y261" i="25"/>
  <c r="Z261" i="25"/>
  <c r="AA261" i="25"/>
  <c r="AB261" i="25"/>
  <c r="Y262" i="25"/>
  <c r="Z262" i="25"/>
  <c r="AA262" i="25"/>
  <c r="AB262" i="25"/>
  <c r="Y263" i="25"/>
  <c r="Z263" i="25"/>
  <c r="AA263" i="25"/>
  <c r="AB263" i="25"/>
  <c r="Y264" i="25"/>
  <c r="Z264" i="25"/>
  <c r="AA264" i="25"/>
  <c r="AB264" i="25"/>
  <c r="Y265" i="25"/>
  <c r="Z265" i="25"/>
  <c r="AA265" i="25"/>
  <c r="AB265" i="25"/>
  <c r="Y266" i="25"/>
  <c r="Z266" i="25"/>
  <c r="AA266" i="25"/>
  <c r="AB266" i="25"/>
  <c r="Y267" i="25"/>
  <c r="Z267" i="25"/>
  <c r="AA267" i="25"/>
  <c r="AB267" i="25"/>
  <c r="Y268" i="25"/>
  <c r="Z268" i="25"/>
  <c r="AA268" i="25"/>
  <c r="AB268" i="25"/>
  <c r="Y269" i="25"/>
  <c r="Z269" i="25"/>
  <c r="AA269" i="25"/>
  <c r="AB269" i="25"/>
  <c r="Y270" i="25"/>
  <c r="Z270" i="25"/>
  <c r="AA270" i="25"/>
  <c r="AB270" i="25"/>
  <c r="Y271" i="25"/>
  <c r="Z271" i="25"/>
  <c r="AA271" i="25"/>
  <c r="AB271" i="25"/>
  <c r="Y272" i="25"/>
  <c r="Z272" i="25"/>
  <c r="AA272" i="25"/>
  <c r="AB272" i="25"/>
  <c r="Y273" i="25"/>
  <c r="Z273" i="25"/>
  <c r="AA273" i="25"/>
  <c r="AB273" i="25"/>
  <c r="Y274" i="25"/>
  <c r="Z274" i="25"/>
  <c r="AA274" i="25"/>
  <c r="AB274" i="25"/>
  <c r="Y275" i="25"/>
  <c r="Z275" i="25"/>
  <c r="AA275" i="25"/>
  <c r="AB275" i="25"/>
  <c r="Y276" i="25"/>
  <c r="Z276" i="25"/>
  <c r="AA276" i="25"/>
  <c r="AB276" i="25"/>
  <c r="Y277" i="25"/>
  <c r="Z277" i="25"/>
  <c r="AA277" i="25"/>
  <c r="AB277" i="25"/>
  <c r="Y278" i="25"/>
  <c r="Z278" i="25"/>
  <c r="AA278" i="25"/>
  <c r="AB278" i="25"/>
  <c r="Y279" i="25"/>
  <c r="Z279" i="25"/>
  <c r="AA279" i="25"/>
  <c r="AB279" i="25"/>
  <c r="Y280" i="25"/>
  <c r="Z280" i="25"/>
  <c r="AA280" i="25"/>
  <c r="AB280" i="25"/>
  <c r="Y281" i="25"/>
  <c r="Z281" i="25"/>
  <c r="AA281" i="25"/>
  <c r="AB281" i="25"/>
  <c r="Y282" i="25"/>
  <c r="Z282" i="25"/>
  <c r="AA282" i="25"/>
  <c r="AB282" i="25"/>
  <c r="Y283" i="25"/>
  <c r="Z283" i="25"/>
  <c r="AA283" i="25"/>
  <c r="AB283" i="25"/>
  <c r="Y284" i="25"/>
  <c r="Z284" i="25"/>
  <c r="AA284" i="25"/>
  <c r="AB284" i="25"/>
  <c r="Y285" i="25"/>
  <c r="Z285" i="25"/>
  <c r="AA285" i="25"/>
  <c r="AB285" i="25"/>
  <c r="Y286" i="25"/>
  <c r="Z286" i="25"/>
  <c r="AA286" i="25"/>
  <c r="AB286" i="25"/>
  <c r="Y287" i="25"/>
  <c r="Z287" i="25"/>
  <c r="AA287" i="25"/>
  <c r="AB287" i="25"/>
  <c r="Y288" i="25"/>
  <c r="Z288" i="25"/>
  <c r="AA288" i="25"/>
  <c r="AB288" i="25"/>
  <c r="Y289" i="25"/>
  <c r="Z289" i="25"/>
  <c r="AA289" i="25"/>
  <c r="AB289" i="25"/>
  <c r="Y290" i="25"/>
  <c r="Z290" i="25"/>
  <c r="AA290" i="25"/>
  <c r="AB290" i="25"/>
  <c r="Y291" i="25"/>
  <c r="Z291" i="25"/>
  <c r="AA291" i="25"/>
  <c r="AB291" i="25"/>
  <c r="Y292" i="25"/>
  <c r="Z292" i="25"/>
  <c r="AA292" i="25"/>
  <c r="AB292" i="25"/>
  <c r="Y293" i="25"/>
  <c r="Z293" i="25"/>
  <c r="AA293" i="25"/>
  <c r="AB293" i="25"/>
  <c r="Y294" i="25"/>
  <c r="Z294" i="25"/>
  <c r="AA294" i="25"/>
  <c r="AB294" i="25"/>
  <c r="Y295" i="25"/>
  <c r="Z295" i="25"/>
  <c r="AA295" i="25"/>
  <c r="AB295" i="25"/>
  <c r="Y296" i="25"/>
  <c r="Z296" i="25"/>
  <c r="AA296" i="25"/>
  <c r="AB296" i="25"/>
  <c r="Y297" i="25"/>
  <c r="Z297" i="25"/>
  <c r="AA297" i="25"/>
  <c r="AB297" i="25"/>
  <c r="Y298" i="25"/>
  <c r="Z298" i="25"/>
  <c r="AA298" i="25"/>
  <c r="AB298" i="25"/>
  <c r="Y299" i="25"/>
  <c r="Z299" i="25"/>
  <c r="AA299" i="25"/>
  <c r="AB299" i="25"/>
  <c r="Y300" i="25"/>
  <c r="Z300" i="25"/>
  <c r="AA300" i="25"/>
  <c r="AB300" i="25"/>
  <c r="Y301" i="25"/>
  <c r="Z301" i="25"/>
  <c r="AA301" i="25"/>
  <c r="AB301" i="25"/>
  <c r="Y302" i="25"/>
  <c r="Z302" i="25"/>
  <c r="AA302" i="25"/>
  <c r="AB302" i="25"/>
  <c r="Y303" i="25"/>
  <c r="Z303" i="25"/>
  <c r="AA303" i="25"/>
  <c r="AB303" i="25"/>
  <c r="Y304" i="25"/>
  <c r="Z304" i="25"/>
  <c r="AA304" i="25"/>
  <c r="AB304" i="25"/>
  <c r="Y305" i="25"/>
  <c r="Z305" i="25"/>
  <c r="AA305" i="25"/>
  <c r="AB305" i="25"/>
  <c r="Y306" i="25"/>
  <c r="Z306" i="25"/>
  <c r="AA306" i="25"/>
  <c r="AB306" i="25"/>
  <c r="Y307" i="25"/>
  <c r="Z307" i="25"/>
  <c r="AA307" i="25"/>
  <c r="AB307" i="25"/>
  <c r="Y308" i="25"/>
  <c r="Z308" i="25"/>
  <c r="AA308" i="25"/>
  <c r="AB308" i="25"/>
  <c r="Y309" i="25"/>
  <c r="Z309" i="25"/>
  <c r="AA309" i="25"/>
  <c r="AB309" i="25"/>
  <c r="Y310" i="25"/>
  <c r="Z310" i="25"/>
  <c r="AA310" i="25"/>
  <c r="AB310" i="25"/>
  <c r="Y311" i="25"/>
  <c r="Z311" i="25"/>
  <c r="AA311" i="25"/>
  <c r="AB311" i="25"/>
  <c r="Y312" i="25"/>
  <c r="Z312" i="25"/>
  <c r="AA312" i="25"/>
  <c r="AB312" i="25"/>
  <c r="Y313" i="25"/>
  <c r="Z313" i="25"/>
  <c r="AA313" i="25"/>
  <c r="AB313" i="25"/>
  <c r="Y314" i="25"/>
  <c r="Z314" i="25"/>
  <c r="AA314" i="25"/>
  <c r="AB314" i="25"/>
  <c r="Y315" i="25"/>
  <c r="Z315" i="25"/>
  <c r="AA315" i="25"/>
  <c r="AB315" i="25"/>
  <c r="Y316" i="25"/>
  <c r="Z316" i="25"/>
  <c r="AA316" i="25"/>
  <c r="AB316" i="25"/>
  <c r="Y317" i="25"/>
  <c r="Z317" i="25"/>
  <c r="AA317" i="25"/>
  <c r="AB317" i="25"/>
  <c r="Y318" i="25"/>
  <c r="Z318" i="25"/>
  <c r="AA318" i="25"/>
  <c r="AB318" i="25"/>
  <c r="Y319" i="25"/>
  <c r="Z319" i="25"/>
  <c r="AA319" i="25"/>
  <c r="AB319" i="25"/>
  <c r="Y320" i="25"/>
  <c r="Z320" i="25"/>
  <c r="AA320" i="25"/>
  <c r="AB320" i="25"/>
  <c r="Y321" i="25"/>
  <c r="Z321" i="25"/>
  <c r="AA321" i="25"/>
  <c r="AB321" i="25"/>
  <c r="Y322" i="25"/>
  <c r="Z322" i="25"/>
  <c r="AA322" i="25"/>
  <c r="AB322" i="25"/>
  <c r="Y323" i="25"/>
  <c r="Z323" i="25"/>
  <c r="AA323" i="25"/>
  <c r="AB323" i="25"/>
  <c r="Y324" i="25"/>
  <c r="Z324" i="25"/>
  <c r="AA324" i="25"/>
  <c r="AB324" i="25"/>
  <c r="Y325" i="25"/>
  <c r="Z325" i="25"/>
  <c r="AA325" i="25"/>
  <c r="AB325" i="25"/>
  <c r="Y326" i="25"/>
  <c r="Z326" i="25"/>
  <c r="AA326" i="25"/>
  <c r="AB326" i="25"/>
  <c r="Y327" i="25"/>
  <c r="Z327" i="25"/>
  <c r="AA327" i="25"/>
  <c r="AB327" i="25"/>
  <c r="Y328" i="25"/>
  <c r="Z328" i="25"/>
  <c r="AA328" i="25"/>
  <c r="AB328" i="25"/>
  <c r="Y329" i="25"/>
  <c r="Z329" i="25"/>
  <c r="AA329" i="25"/>
  <c r="AB329" i="25"/>
  <c r="Y330" i="25"/>
  <c r="Z330" i="25"/>
  <c r="AA330" i="25"/>
  <c r="AB330" i="25"/>
  <c r="Y331" i="25"/>
  <c r="Z331" i="25"/>
  <c r="AA331" i="25"/>
  <c r="AB331" i="25"/>
  <c r="Y332" i="25"/>
  <c r="Z332" i="25"/>
  <c r="AA332" i="25"/>
  <c r="AB332" i="25"/>
  <c r="Y333" i="25"/>
  <c r="Z333" i="25"/>
  <c r="AA333" i="25"/>
  <c r="AB333" i="25"/>
  <c r="Y334" i="25"/>
  <c r="Z334" i="25"/>
  <c r="AA334" i="25"/>
  <c r="AB334" i="25"/>
  <c r="Y335" i="25"/>
  <c r="Z335" i="25"/>
  <c r="AA335" i="25"/>
  <c r="AB335" i="25"/>
  <c r="Y336" i="25"/>
  <c r="Z336" i="25"/>
  <c r="AA336" i="25"/>
  <c r="AB336" i="25"/>
  <c r="Y337" i="25"/>
  <c r="Z337" i="25"/>
  <c r="AA337" i="25"/>
  <c r="AB337" i="25"/>
  <c r="Y338" i="25"/>
  <c r="Z338" i="25"/>
  <c r="AA338" i="25"/>
  <c r="AB338" i="25"/>
  <c r="Y339" i="25"/>
  <c r="Z339" i="25"/>
  <c r="AA339" i="25"/>
  <c r="AB339" i="25"/>
  <c r="Y340" i="25"/>
  <c r="Z340" i="25"/>
  <c r="AA340" i="25"/>
  <c r="AB340" i="25"/>
  <c r="Y341" i="25"/>
  <c r="Z341" i="25"/>
  <c r="AA341" i="25"/>
  <c r="AB341" i="25"/>
  <c r="Y342" i="25"/>
  <c r="Z342" i="25"/>
  <c r="AA342" i="25"/>
  <c r="AB342" i="25"/>
  <c r="Y343" i="25"/>
  <c r="Z343" i="25"/>
  <c r="AA343" i="25"/>
  <c r="AB343" i="25"/>
  <c r="Y344" i="25"/>
  <c r="Z344" i="25"/>
  <c r="AA344" i="25"/>
  <c r="AB344" i="25"/>
  <c r="Y345" i="25"/>
  <c r="Z345" i="25"/>
  <c r="AA345" i="25"/>
  <c r="AB345" i="25"/>
  <c r="Y346" i="25"/>
  <c r="Z346" i="25"/>
  <c r="AA346" i="25"/>
  <c r="AB346" i="25"/>
  <c r="Y347" i="25"/>
  <c r="Z347" i="25"/>
  <c r="AA347" i="25"/>
  <c r="AB347" i="25"/>
  <c r="Y348" i="25"/>
  <c r="Z348" i="25"/>
  <c r="AA348" i="25"/>
  <c r="AB348" i="25"/>
  <c r="Y349" i="25"/>
  <c r="Z349" i="25"/>
  <c r="AA349" i="25"/>
  <c r="AB349" i="25"/>
  <c r="Y350" i="25"/>
  <c r="Z350" i="25"/>
  <c r="AA350" i="25"/>
  <c r="AB350" i="25"/>
  <c r="Y351" i="25"/>
  <c r="Z351" i="25"/>
  <c r="AA351" i="25"/>
  <c r="AB351" i="25"/>
  <c r="Y352" i="25"/>
  <c r="Z352" i="25"/>
  <c r="AA352" i="25"/>
  <c r="AB352" i="25"/>
  <c r="Y353" i="25"/>
  <c r="Z353" i="25"/>
  <c r="AA353" i="25"/>
  <c r="AB353" i="25"/>
  <c r="Y354" i="25"/>
  <c r="Z354" i="25"/>
  <c r="AA354" i="25"/>
  <c r="AB354" i="25"/>
  <c r="Y355" i="25"/>
  <c r="Z355" i="25"/>
  <c r="AA355" i="25"/>
  <c r="AB355" i="25"/>
  <c r="Y356" i="25"/>
  <c r="Z356" i="25"/>
  <c r="AA356" i="25"/>
  <c r="AB356" i="25"/>
  <c r="Y357" i="25"/>
  <c r="Z357" i="25"/>
  <c r="AA357" i="25"/>
  <c r="AB357" i="25"/>
  <c r="Y358" i="25"/>
  <c r="Z358" i="25"/>
  <c r="AA358" i="25"/>
  <c r="AB358" i="25"/>
  <c r="Y359" i="25"/>
  <c r="Z359" i="25"/>
  <c r="AA359" i="25"/>
  <c r="AB359" i="25"/>
  <c r="Y360" i="25"/>
  <c r="Z360" i="25"/>
  <c r="AA360" i="25"/>
  <c r="AB360" i="25"/>
  <c r="Y361" i="25"/>
  <c r="Z361" i="25"/>
  <c r="AA361" i="25"/>
  <c r="AB361" i="25"/>
  <c r="Y362" i="25"/>
  <c r="Z362" i="25"/>
  <c r="AA362" i="25"/>
  <c r="AB362" i="25"/>
  <c r="Y363" i="25"/>
  <c r="Z363" i="25"/>
  <c r="AA363" i="25"/>
  <c r="AB363" i="25"/>
  <c r="Y364" i="25"/>
  <c r="Z364" i="25"/>
  <c r="AA364" i="25"/>
  <c r="AB364" i="25"/>
  <c r="Y365" i="25"/>
  <c r="Z365" i="25"/>
  <c r="AA365" i="25"/>
  <c r="AB365" i="25"/>
  <c r="Y366" i="25"/>
  <c r="Z366" i="25"/>
  <c r="AA366" i="25"/>
  <c r="AB366" i="25"/>
  <c r="Y367" i="25"/>
  <c r="Z367" i="25"/>
  <c r="AA367" i="25"/>
  <c r="AB367" i="25"/>
  <c r="Y368" i="25"/>
  <c r="Z368" i="25"/>
  <c r="AA368" i="25"/>
  <c r="AB368" i="25"/>
  <c r="Y369" i="25"/>
  <c r="Z369" i="25"/>
  <c r="AA369" i="25"/>
  <c r="AB369" i="25"/>
  <c r="Y370" i="25"/>
  <c r="Z370" i="25"/>
  <c r="AA370" i="25"/>
  <c r="AB370" i="25"/>
  <c r="Y371" i="25"/>
  <c r="Z371" i="25"/>
  <c r="AA371" i="25"/>
  <c r="AB371" i="25"/>
  <c r="Y372" i="25"/>
  <c r="Z372" i="25"/>
  <c r="AA372" i="25"/>
  <c r="AB372" i="25"/>
  <c r="Y373" i="25"/>
  <c r="Z373" i="25"/>
  <c r="AA373" i="25"/>
  <c r="AB373" i="25"/>
  <c r="Y374" i="25"/>
  <c r="Z374" i="25"/>
  <c r="AA374" i="25"/>
  <c r="AB374" i="25"/>
  <c r="Y375" i="25"/>
  <c r="Z375" i="25"/>
  <c r="AA375" i="25"/>
  <c r="AB375" i="25"/>
  <c r="Y376" i="25"/>
  <c r="Z376" i="25"/>
  <c r="AA376" i="25"/>
  <c r="AB376" i="25"/>
  <c r="Y377" i="25"/>
  <c r="Z377" i="25"/>
  <c r="AA377" i="25"/>
  <c r="AB377" i="25"/>
  <c r="Y378" i="25"/>
  <c r="Z378" i="25"/>
  <c r="AA378" i="25"/>
  <c r="AB378" i="25"/>
  <c r="Y379" i="25"/>
  <c r="Z379" i="25"/>
  <c r="AA379" i="25"/>
  <c r="AB379" i="25"/>
  <c r="Y380" i="25"/>
  <c r="Z380" i="25"/>
  <c r="AA380" i="25"/>
  <c r="AB380" i="25"/>
  <c r="Y381" i="25"/>
  <c r="Z381" i="25"/>
  <c r="AA381" i="25"/>
  <c r="AB381" i="25"/>
  <c r="Y382" i="25"/>
  <c r="Z382" i="25"/>
  <c r="AA382" i="25"/>
  <c r="AB382" i="25"/>
  <c r="Y383" i="25"/>
  <c r="Z383" i="25"/>
  <c r="AA383" i="25"/>
  <c r="AB383" i="25"/>
  <c r="Y384" i="25"/>
  <c r="Z384" i="25"/>
  <c r="AA384" i="25"/>
  <c r="AB384" i="25"/>
  <c r="Y385" i="25"/>
  <c r="Z385" i="25"/>
  <c r="AA385" i="25"/>
  <c r="AB385" i="25"/>
  <c r="Y386" i="25"/>
  <c r="Z386" i="25"/>
  <c r="AA386" i="25"/>
  <c r="AB386" i="25"/>
  <c r="Y387" i="25"/>
  <c r="Z387" i="25"/>
  <c r="AA387" i="25"/>
  <c r="AB387" i="25"/>
  <c r="Y388" i="25"/>
  <c r="Z388" i="25"/>
  <c r="AA388" i="25"/>
  <c r="AB388" i="25"/>
  <c r="Y389" i="25"/>
  <c r="Z389" i="25"/>
  <c r="AA389" i="25"/>
  <c r="AB389" i="25"/>
  <c r="Y390" i="25"/>
  <c r="Z390" i="25"/>
  <c r="AA390" i="25"/>
  <c r="AB390" i="25"/>
  <c r="Y391" i="25"/>
  <c r="Z391" i="25"/>
  <c r="AA391" i="25"/>
  <c r="AB391" i="25"/>
  <c r="Y392" i="25"/>
  <c r="Z392" i="25"/>
  <c r="AA392" i="25"/>
  <c r="AB392" i="25"/>
  <c r="Y393" i="25"/>
  <c r="Z393" i="25"/>
  <c r="AA393" i="25"/>
  <c r="AB393" i="25"/>
  <c r="Y394" i="25"/>
  <c r="Z394" i="25"/>
  <c r="AA394" i="25"/>
  <c r="AB394" i="25"/>
  <c r="Y395" i="25"/>
  <c r="Z395" i="25"/>
  <c r="AA395" i="25"/>
  <c r="AB395" i="25"/>
  <c r="Y396" i="25"/>
  <c r="Z396" i="25"/>
  <c r="AA396" i="25"/>
  <c r="AB396" i="25"/>
  <c r="Y397" i="25"/>
  <c r="Z397" i="25"/>
  <c r="AA397" i="25"/>
  <c r="AB397" i="25"/>
  <c r="Y398" i="25"/>
  <c r="Z398" i="25"/>
  <c r="AA398" i="25"/>
  <c r="AB398" i="25"/>
  <c r="Y399" i="25"/>
  <c r="Z399" i="25"/>
  <c r="AA399" i="25"/>
  <c r="AB399" i="25"/>
  <c r="Y400" i="25"/>
  <c r="Z400" i="25"/>
  <c r="AA400" i="25"/>
  <c r="AB400" i="25"/>
  <c r="Y401" i="25"/>
  <c r="Z401" i="25"/>
  <c r="AA401" i="25"/>
  <c r="AB401" i="25"/>
  <c r="Y402" i="25"/>
  <c r="Z402" i="25"/>
  <c r="AA402" i="25"/>
  <c r="AB402" i="25"/>
  <c r="Y403" i="25"/>
  <c r="Z403" i="25"/>
  <c r="AA403" i="25"/>
  <c r="AB403" i="25"/>
  <c r="Y404" i="25"/>
  <c r="Z404" i="25"/>
  <c r="AA404" i="25"/>
  <c r="AB404" i="25"/>
  <c r="Y405" i="25"/>
  <c r="Z405" i="25"/>
  <c r="AA405" i="25"/>
  <c r="AB405" i="25"/>
  <c r="Y406" i="25"/>
  <c r="Z406" i="25"/>
  <c r="AA406" i="25"/>
  <c r="AB406" i="25"/>
  <c r="Y407" i="25"/>
  <c r="Z407" i="25"/>
  <c r="AA407" i="25"/>
  <c r="AB407" i="25"/>
  <c r="Y408" i="25"/>
  <c r="Z408" i="25"/>
  <c r="AA408" i="25"/>
  <c r="AB408" i="25"/>
  <c r="Y409" i="25"/>
  <c r="Z409" i="25"/>
  <c r="AA409" i="25"/>
  <c r="AB409" i="25"/>
  <c r="Y410" i="25"/>
  <c r="Z410" i="25"/>
  <c r="AA410" i="25"/>
  <c r="AB410" i="25"/>
  <c r="Y411" i="25"/>
  <c r="Z411" i="25"/>
  <c r="AA411" i="25"/>
  <c r="AB411" i="25"/>
  <c r="Y412" i="25"/>
  <c r="Z412" i="25"/>
  <c r="AA412" i="25"/>
  <c r="AB412" i="25"/>
  <c r="Y413" i="25"/>
  <c r="Z413" i="25"/>
  <c r="AA413" i="25"/>
  <c r="AB413" i="25"/>
  <c r="Y414" i="25"/>
  <c r="Z414" i="25"/>
  <c r="AA414" i="25"/>
  <c r="AB414" i="25"/>
  <c r="Y415" i="25"/>
  <c r="Z415" i="25"/>
  <c r="AA415" i="25"/>
  <c r="AB415" i="25"/>
  <c r="Y416" i="25"/>
  <c r="Z416" i="25"/>
  <c r="AA416" i="25"/>
  <c r="AB416" i="25"/>
  <c r="Y417" i="25"/>
  <c r="Z417" i="25"/>
  <c r="AA417" i="25"/>
  <c r="AB417" i="25"/>
  <c r="Y418" i="25"/>
  <c r="Z418" i="25"/>
  <c r="AA418" i="25"/>
  <c r="AB418" i="25"/>
  <c r="Y419" i="25"/>
  <c r="Z419" i="25"/>
  <c r="AA419" i="25"/>
  <c r="AB419" i="25"/>
  <c r="Y420" i="25"/>
  <c r="Z420" i="25"/>
  <c r="AA420" i="25"/>
  <c r="AB420" i="25"/>
  <c r="Y421" i="25"/>
  <c r="Z421" i="25"/>
  <c r="AA421" i="25"/>
  <c r="AB421" i="25"/>
  <c r="Y422" i="25"/>
  <c r="Z422" i="25"/>
  <c r="AA422" i="25"/>
  <c r="AB422" i="25"/>
  <c r="Y423" i="25"/>
  <c r="Z423" i="25"/>
  <c r="AA423" i="25"/>
  <c r="AB423" i="25"/>
  <c r="Y424" i="25"/>
  <c r="Z424" i="25"/>
  <c r="AA424" i="25"/>
  <c r="AB424" i="25"/>
  <c r="Y425" i="25"/>
  <c r="Z425" i="25"/>
  <c r="AA425" i="25"/>
  <c r="AB425" i="25"/>
  <c r="Y426" i="25"/>
  <c r="Z426" i="25"/>
  <c r="AA426" i="25"/>
  <c r="AB426" i="25"/>
  <c r="Y427" i="25"/>
  <c r="Z427" i="25"/>
  <c r="AA427" i="25"/>
  <c r="AB427" i="25"/>
  <c r="Y428" i="25"/>
  <c r="Z428" i="25"/>
  <c r="AA428" i="25"/>
  <c r="AB428" i="25"/>
  <c r="Y429" i="25"/>
  <c r="Z429" i="25"/>
  <c r="AA429" i="25"/>
  <c r="AB429" i="25"/>
  <c r="Y430" i="25"/>
  <c r="Z430" i="25"/>
  <c r="AA430" i="25"/>
  <c r="AB430" i="25"/>
  <c r="Y431" i="25"/>
  <c r="Z431" i="25"/>
  <c r="AA431" i="25"/>
  <c r="AB431" i="25"/>
  <c r="Y432" i="25"/>
  <c r="Z432" i="25"/>
  <c r="AA432" i="25"/>
  <c r="AB432" i="25"/>
  <c r="Y433" i="25"/>
  <c r="Z433" i="25"/>
  <c r="AA433" i="25"/>
  <c r="AB433" i="25"/>
  <c r="Y434" i="25"/>
  <c r="Z434" i="25"/>
  <c r="AA434" i="25"/>
  <c r="AB434" i="25"/>
  <c r="Y435" i="25"/>
  <c r="Z435" i="25"/>
  <c r="AA435" i="25"/>
  <c r="AB435" i="25"/>
  <c r="Y436" i="25"/>
  <c r="Z436" i="25"/>
  <c r="AA436" i="25"/>
  <c r="AB436" i="25"/>
  <c r="Y437" i="25"/>
  <c r="Z437" i="25"/>
  <c r="AA437" i="25"/>
  <c r="AB437" i="25"/>
  <c r="Y438" i="25"/>
  <c r="Z438" i="25"/>
  <c r="AA438" i="25"/>
  <c r="AB438" i="25"/>
  <c r="Y439" i="25"/>
  <c r="Z439" i="25"/>
  <c r="AA439" i="25"/>
  <c r="AB439" i="25"/>
  <c r="Y440" i="25"/>
  <c r="Z440" i="25"/>
  <c r="AA440" i="25"/>
  <c r="AB440" i="25"/>
  <c r="Y441" i="25"/>
  <c r="Z441" i="25"/>
  <c r="AA441" i="25"/>
  <c r="AB441" i="25"/>
  <c r="Y442" i="25"/>
  <c r="Z442" i="25"/>
  <c r="AA442" i="25"/>
  <c r="AB442" i="25"/>
  <c r="Y443" i="25"/>
  <c r="Z443" i="25"/>
  <c r="AA443" i="25"/>
  <c r="AB443" i="25"/>
  <c r="Y444" i="25"/>
  <c r="Z444" i="25"/>
  <c r="AA444" i="25"/>
  <c r="AB444" i="25"/>
  <c r="Y445" i="25"/>
  <c r="Z445" i="25"/>
  <c r="AA445" i="25"/>
  <c r="AB445" i="25"/>
  <c r="Y446" i="25"/>
  <c r="Z446" i="25"/>
  <c r="AA446" i="25"/>
  <c r="AB446" i="25"/>
  <c r="Y447" i="25"/>
  <c r="Z447" i="25"/>
  <c r="AA447" i="25"/>
  <c r="AB447" i="25"/>
  <c r="Y448" i="25"/>
  <c r="Z448" i="25"/>
  <c r="AA448" i="25"/>
  <c r="AB448" i="25"/>
  <c r="Y449" i="25"/>
  <c r="Z449" i="25"/>
  <c r="AA449" i="25"/>
  <c r="AB449" i="25"/>
  <c r="Y450" i="25"/>
  <c r="Z450" i="25"/>
  <c r="AA450" i="25"/>
  <c r="AB450" i="25"/>
  <c r="Y451" i="25"/>
  <c r="Z451" i="25"/>
  <c r="AA451" i="25"/>
  <c r="AB451" i="25"/>
  <c r="Y452" i="25"/>
  <c r="Z452" i="25"/>
  <c r="AA452" i="25"/>
  <c r="AB452" i="25"/>
  <c r="Y453" i="25"/>
  <c r="Z453" i="25"/>
  <c r="AA453" i="25"/>
  <c r="AB453" i="25"/>
  <c r="Y454" i="25"/>
  <c r="Z454" i="25"/>
  <c r="AA454" i="25"/>
  <c r="AB454" i="25"/>
  <c r="Y455" i="25"/>
  <c r="Z455" i="25"/>
  <c r="AA455" i="25"/>
  <c r="AB455" i="25"/>
  <c r="Y456" i="25"/>
  <c r="Z456" i="25"/>
  <c r="AA456" i="25"/>
  <c r="AB456" i="25"/>
  <c r="Y457" i="25"/>
  <c r="Z457" i="25"/>
  <c r="AA457" i="25"/>
  <c r="AB457" i="25"/>
  <c r="Y458" i="25"/>
  <c r="Z458" i="25"/>
  <c r="AA458" i="25"/>
  <c r="AB458" i="25"/>
  <c r="Y459" i="25"/>
  <c r="Z459" i="25"/>
  <c r="AA459" i="25"/>
  <c r="AB459" i="25"/>
  <c r="Y460" i="25"/>
  <c r="Z460" i="25"/>
  <c r="AA460" i="25"/>
  <c r="AB460" i="25"/>
  <c r="Y461" i="25"/>
  <c r="Z461" i="25"/>
  <c r="AA461" i="25"/>
  <c r="AB461" i="25"/>
  <c r="Y462" i="25"/>
  <c r="Z462" i="25"/>
  <c r="AA462" i="25"/>
  <c r="AB462" i="25"/>
  <c r="Y463" i="25"/>
  <c r="Z463" i="25"/>
  <c r="AA463" i="25"/>
  <c r="AB463" i="25"/>
  <c r="Y464" i="25"/>
  <c r="Z464" i="25"/>
  <c r="AA464" i="25"/>
  <c r="AB464" i="25"/>
  <c r="Y465" i="25"/>
  <c r="Z465" i="25"/>
  <c r="AA465" i="25"/>
  <c r="AB465" i="25"/>
  <c r="Y466" i="25"/>
  <c r="Z466" i="25"/>
  <c r="AA466" i="25"/>
  <c r="AB466" i="25"/>
  <c r="Y467" i="25"/>
  <c r="Z467" i="25"/>
  <c r="AA467" i="25"/>
  <c r="AB467" i="25"/>
  <c r="Y468" i="25"/>
  <c r="Z468" i="25"/>
  <c r="AA468" i="25"/>
  <c r="AB468" i="25"/>
  <c r="Y469" i="25"/>
  <c r="Z469" i="25"/>
  <c r="AA469" i="25"/>
  <c r="AB469" i="25"/>
  <c r="Y470" i="25"/>
  <c r="Z470" i="25"/>
  <c r="AA470" i="25"/>
  <c r="AB470" i="25"/>
  <c r="Y471" i="25"/>
  <c r="Z471" i="25"/>
  <c r="AA471" i="25"/>
  <c r="AB471" i="25"/>
  <c r="Y472" i="25"/>
  <c r="Z472" i="25"/>
  <c r="AA472" i="25"/>
  <c r="AB472" i="25"/>
  <c r="Y473" i="25"/>
  <c r="Z473" i="25"/>
  <c r="AA473" i="25"/>
  <c r="AB473" i="25"/>
  <c r="Y474" i="25"/>
  <c r="Z474" i="25"/>
  <c r="AA474" i="25"/>
  <c r="AB474" i="25"/>
  <c r="Y475" i="25"/>
  <c r="Z475" i="25"/>
  <c r="AA475" i="25"/>
  <c r="AB475" i="25"/>
  <c r="Y476" i="25"/>
  <c r="Z476" i="25"/>
  <c r="AA476" i="25"/>
  <c r="AB476" i="25"/>
  <c r="Y477" i="25"/>
  <c r="Z477" i="25"/>
  <c r="AA477" i="25"/>
  <c r="AB477" i="25"/>
  <c r="Y478" i="25"/>
  <c r="Z478" i="25"/>
  <c r="AA478" i="25"/>
  <c r="AB478" i="25"/>
  <c r="Y479" i="25"/>
  <c r="Z479" i="25"/>
  <c r="AA479" i="25"/>
  <c r="AB479" i="25"/>
  <c r="Y480" i="25"/>
  <c r="Z480" i="25"/>
  <c r="AA480" i="25"/>
  <c r="AB480" i="25"/>
  <c r="Y481" i="25"/>
  <c r="Z481" i="25"/>
  <c r="AA481" i="25"/>
  <c r="AB481" i="25"/>
  <c r="Y482" i="25"/>
  <c r="Z482" i="25"/>
  <c r="AA482" i="25"/>
  <c r="AB482" i="25"/>
  <c r="Y483" i="25"/>
  <c r="Z483" i="25"/>
  <c r="AA483" i="25"/>
  <c r="AB483" i="25"/>
  <c r="Y484" i="25"/>
  <c r="Z484" i="25"/>
  <c r="AA484" i="25"/>
  <c r="AB484" i="25"/>
  <c r="Y485" i="25"/>
  <c r="Z485" i="25"/>
  <c r="AA485" i="25"/>
  <c r="AB485" i="25"/>
  <c r="Y486" i="25"/>
  <c r="Z486" i="25"/>
  <c r="AA486" i="25"/>
  <c r="AB486" i="25"/>
  <c r="Y487" i="25"/>
  <c r="Z487" i="25"/>
  <c r="AA487" i="25"/>
  <c r="AB487" i="25"/>
  <c r="Y488" i="25"/>
  <c r="Z488" i="25"/>
  <c r="AA488" i="25"/>
  <c r="AB488" i="25"/>
  <c r="Y489" i="25"/>
  <c r="Z489" i="25"/>
  <c r="AA489" i="25"/>
  <c r="AB489" i="25"/>
  <c r="Y490" i="25"/>
  <c r="Z490" i="25"/>
  <c r="AA490" i="25"/>
  <c r="AB490" i="25"/>
  <c r="Y491" i="25"/>
  <c r="Z491" i="25"/>
  <c r="AA491" i="25"/>
  <c r="AB491" i="25"/>
  <c r="Y492" i="25"/>
  <c r="Z492" i="25"/>
  <c r="AA492" i="25"/>
  <c r="AB492" i="25"/>
  <c r="Y493" i="25"/>
  <c r="Z493" i="25"/>
  <c r="AA493" i="25"/>
  <c r="AB493" i="25"/>
  <c r="Y494" i="25"/>
  <c r="Z494" i="25"/>
  <c r="AA494" i="25"/>
  <c r="AB494" i="25"/>
  <c r="Y495" i="25"/>
  <c r="Z495" i="25"/>
  <c r="AA495" i="25"/>
  <c r="AB495" i="25"/>
  <c r="Y496" i="25"/>
  <c r="Z496" i="25"/>
  <c r="AA496" i="25"/>
  <c r="AB496" i="25"/>
  <c r="Y497" i="25"/>
  <c r="Z497" i="25"/>
  <c r="AA497" i="25"/>
  <c r="AB497" i="25"/>
  <c r="Y498" i="25"/>
  <c r="Z498" i="25"/>
  <c r="AA498" i="25"/>
  <c r="AB498" i="25"/>
  <c r="Y499" i="25"/>
  <c r="Z499" i="25"/>
  <c r="AA499" i="25"/>
  <c r="AB499" i="25"/>
  <c r="Y500" i="25"/>
  <c r="Z500" i="25"/>
  <c r="AA500" i="25"/>
  <c r="AB500" i="25"/>
  <c r="Y501" i="25"/>
  <c r="Z501" i="25"/>
  <c r="AA501" i="25"/>
  <c r="AB501" i="25"/>
  <c r="Y502" i="25"/>
  <c r="Z502" i="25"/>
  <c r="AA502" i="25"/>
  <c r="AB502" i="25"/>
  <c r="Y503" i="25"/>
  <c r="Z503" i="25"/>
  <c r="AA503" i="25"/>
  <c r="AB503" i="25"/>
  <c r="Y504" i="25"/>
  <c r="Z504" i="25"/>
  <c r="AA504" i="25"/>
  <c r="AB504" i="25"/>
  <c r="Y505" i="25"/>
  <c r="Z505" i="25"/>
  <c r="AA505" i="25"/>
  <c r="AB505" i="25"/>
  <c r="Y506" i="25"/>
  <c r="Z506" i="25"/>
  <c r="AA506" i="25"/>
  <c r="AB506" i="25"/>
  <c r="Y507" i="25"/>
  <c r="Z507" i="25"/>
  <c r="AA507" i="25"/>
  <c r="AB507" i="25"/>
  <c r="Y508" i="25"/>
  <c r="Z508" i="25"/>
  <c r="AA508" i="25"/>
  <c r="AB508" i="25"/>
  <c r="Y509" i="25"/>
  <c r="Z509" i="25"/>
  <c r="AA509" i="25"/>
  <c r="AB509" i="25"/>
  <c r="Y510" i="25"/>
  <c r="Z510" i="25"/>
  <c r="AA510" i="25"/>
  <c r="AB510" i="25"/>
  <c r="Y511" i="25"/>
  <c r="Z511" i="25"/>
  <c r="AA511" i="25"/>
  <c r="AB511" i="25"/>
  <c r="Y512" i="25"/>
  <c r="Z512" i="25"/>
  <c r="AA512" i="25"/>
  <c r="AB512" i="25"/>
  <c r="Y513" i="25"/>
  <c r="Z513" i="25"/>
  <c r="AA513" i="25"/>
  <c r="AB513" i="25"/>
  <c r="Y514" i="25"/>
  <c r="Z514" i="25"/>
  <c r="AA514" i="25"/>
  <c r="AB514" i="25"/>
  <c r="Y515" i="25"/>
  <c r="Z515" i="25"/>
  <c r="AA515" i="25"/>
  <c r="AB515" i="25"/>
  <c r="Y516" i="25"/>
  <c r="Z516" i="25"/>
  <c r="AA516" i="25"/>
  <c r="AB516" i="25"/>
  <c r="Y517" i="25"/>
  <c r="Z517" i="25"/>
  <c r="AA517" i="25"/>
  <c r="AB517" i="25"/>
  <c r="Y518" i="25"/>
  <c r="Z518" i="25"/>
  <c r="AA518" i="25"/>
  <c r="AB518" i="25"/>
  <c r="Y519" i="25"/>
  <c r="Z519" i="25"/>
  <c r="AA519" i="25"/>
  <c r="AB519" i="25"/>
  <c r="Y520" i="25"/>
  <c r="Z520" i="25"/>
  <c r="AA520" i="25"/>
  <c r="AB520" i="25"/>
  <c r="Y521" i="25"/>
  <c r="Z521" i="25"/>
  <c r="AA521" i="25"/>
  <c r="AB521" i="25"/>
  <c r="Y522" i="25"/>
  <c r="Z522" i="25"/>
  <c r="AA522" i="25"/>
  <c r="AB522" i="25"/>
  <c r="Y523" i="25"/>
  <c r="Z523" i="25"/>
  <c r="AA523" i="25"/>
  <c r="AB523" i="25"/>
  <c r="Y524" i="25"/>
  <c r="Z524" i="25"/>
  <c r="AA524" i="25"/>
  <c r="AB524" i="25"/>
  <c r="Y525" i="25"/>
  <c r="Z525" i="25"/>
  <c r="AA525" i="25"/>
  <c r="AB525" i="25"/>
  <c r="Y526" i="25"/>
  <c r="Z526" i="25"/>
  <c r="AA526" i="25"/>
  <c r="AB526" i="25"/>
  <c r="Y527" i="25"/>
  <c r="Z527" i="25"/>
  <c r="AA527" i="25"/>
  <c r="AB527" i="25"/>
  <c r="Y528" i="25"/>
  <c r="Z528" i="25"/>
  <c r="AA528" i="25"/>
  <c r="AB528" i="25"/>
  <c r="Y529" i="25"/>
  <c r="Z529" i="25"/>
  <c r="AA529" i="25"/>
  <c r="AB529" i="25"/>
  <c r="Y530" i="25"/>
  <c r="Z530" i="25"/>
  <c r="AA530" i="25"/>
  <c r="AB530" i="25"/>
  <c r="Y531" i="25"/>
  <c r="Z531" i="25"/>
  <c r="AA531" i="25"/>
  <c r="AB531" i="25"/>
  <c r="Y532" i="25"/>
  <c r="Z532" i="25"/>
  <c r="AA532" i="25"/>
  <c r="AB532" i="25"/>
  <c r="Y533" i="25"/>
  <c r="Z533" i="25"/>
  <c r="AA533" i="25"/>
  <c r="AB533" i="25"/>
  <c r="Y534" i="25"/>
  <c r="Z534" i="25"/>
  <c r="AA534" i="25"/>
  <c r="AB534" i="25"/>
  <c r="Y535" i="25"/>
  <c r="Z535" i="25"/>
  <c r="AA535" i="25"/>
  <c r="AB535" i="25"/>
  <c r="Y536" i="25"/>
  <c r="Z536" i="25"/>
  <c r="AA536" i="25"/>
  <c r="AB536" i="25"/>
  <c r="Y537" i="25"/>
  <c r="Z537" i="25"/>
  <c r="AA537" i="25"/>
  <c r="AB537" i="25"/>
  <c r="Y538" i="25"/>
  <c r="Z538" i="25"/>
  <c r="AA538" i="25"/>
  <c r="AB538" i="25"/>
  <c r="Y539" i="25"/>
  <c r="Z539" i="25"/>
  <c r="AA539" i="25"/>
  <c r="AB539" i="25"/>
  <c r="Y540" i="25"/>
  <c r="Z540" i="25"/>
  <c r="AA540" i="25"/>
  <c r="AB540" i="25"/>
  <c r="Y541" i="25"/>
  <c r="Z541" i="25"/>
  <c r="AA541" i="25"/>
  <c r="AB541" i="25"/>
  <c r="Y542" i="25"/>
  <c r="Z542" i="25"/>
  <c r="AA542" i="25"/>
  <c r="AB542" i="25"/>
  <c r="Y543" i="25"/>
  <c r="Z543" i="25"/>
  <c r="AA543" i="25"/>
  <c r="AB543" i="25"/>
  <c r="Y544" i="25"/>
  <c r="Z544" i="25"/>
  <c r="AA544" i="25"/>
  <c r="AB544" i="25"/>
  <c r="Y545" i="25"/>
  <c r="Z545" i="25"/>
  <c r="AA545" i="25"/>
  <c r="AB545" i="25"/>
  <c r="Y546" i="25"/>
  <c r="Z546" i="25"/>
  <c r="AA546" i="25"/>
  <c r="AB546" i="25"/>
  <c r="Y547" i="25"/>
  <c r="Z547" i="25"/>
  <c r="AA547" i="25"/>
  <c r="AB547" i="25"/>
  <c r="Y548" i="25"/>
  <c r="Z548" i="25"/>
  <c r="AA548" i="25"/>
  <c r="AB548" i="25"/>
  <c r="Y549" i="25"/>
  <c r="Z549" i="25"/>
  <c r="AA549" i="25"/>
  <c r="AB549" i="25"/>
  <c r="Y550" i="25"/>
  <c r="Z550" i="25"/>
  <c r="AA550" i="25"/>
  <c r="AB550" i="25"/>
  <c r="Y551" i="25"/>
  <c r="Z551" i="25"/>
  <c r="AA551" i="25"/>
  <c r="AB551" i="25"/>
  <c r="Y552" i="25"/>
  <c r="Z552" i="25"/>
  <c r="AA552" i="25"/>
  <c r="AB552" i="25"/>
  <c r="Y553" i="25"/>
  <c r="Z553" i="25"/>
  <c r="AA553" i="25"/>
  <c r="AB553" i="25"/>
  <c r="Y554" i="25"/>
  <c r="Z554" i="25"/>
  <c r="AA554" i="25"/>
  <c r="AB554" i="25"/>
  <c r="Y555" i="25"/>
  <c r="Z555" i="25"/>
  <c r="AA555" i="25"/>
  <c r="AB555" i="25"/>
  <c r="Y556" i="25"/>
  <c r="Z556" i="25"/>
  <c r="AA556" i="25"/>
  <c r="AB556" i="25"/>
  <c r="Y557" i="25"/>
  <c r="Z557" i="25"/>
  <c r="AA557" i="25"/>
  <c r="AB557" i="25"/>
  <c r="Y558" i="25"/>
  <c r="Z558" i="25"/>
  <c r="AA558" i="25"/>
  <c r="AB558" i="25"/>
  <c r="Y559" i="25"/>
  <c r="Z559" i="25"/>
  <c r="AA559" i="25"/>
  <c r="AB559" i="25"/>
  <c r="Y560" i="25"/>
  <c r="Z560" i="25"/>
  <c r="AA560" i="25"/>
  <c r="AB560" i="25"/>
  <c r="Y561" i="25"/>
  <c r="Z561" i="25"/>
  <c r="AA561" i="25"/>
  <c r="AB561" i="25"/>
  <c r="Y562" i="25"/>
  <c r="Z562" i="25"/>
  <c r="AA562" i="25"/>
  <c r="AB562" i="25"/>
  <c r="Y563" i="25"/>
  <c r="Z563" i="25"/>
  <c r="AA563" i="25"/>
  <c r="AB563" i="25"/>
  <c r="Y564" i="25"/>
  <c r="Z564" i="25"/>
  <c r="AA564" i="25"/>
  <c r="AB564" i="25"/>
  <c r="Y565" i="25"/>
  <c r="Z565" i="25"/>
  <c r="AA565" i="25"/>
  <c r="AB565" i="25"/>
  <c r="Y566" i="25"/>
  <c r="Z566" i="25"/>
  <c r="AA566" i="25"/>
  <c r="AB566" i="25"/>
  <c r="Y567" i="25"/>
  <c r="Z567" i="25"/>
  <c r="AA567" i="25"/>
  <c r="AB567" i="25"/>
  <c r="Y568" i="25"/>
  <c r="Z568" i="25"/>
  <c r="AA568" i="25"/>
  <c r="AB568" i="25"/>
  <c r="Y569" i="25"/>
  <c r="Z569" i="25"/>
  <c r="AA569" i="25"/>
  <c r="AB569" i="25"/>
  <c r="Y570" i="25"/>
  <c r="Z570" i="25"/>
  <c r="AA570" i="25"/>
  <c r="AB570" i="25"/>
  <c r="Y571" i="25"/>
  <c r="Z571" i="25"/>
  <c r="AA571" i="25"/>
  <c r="AB571" i="25"/>
  <c r="Y572" i="25"/>
  <c r="Z572" i="25"/>
  <c r="AA572" i="25"/>
  <c r="AB572" i="25"/>
  <c r="Y573" i="25"/>
  <c r="Z573" i="25"/>
  <c r="AA573" i="25"/>
  <c r="AB573" i="25"/>
  <c r="Y574" i="25"/>
  <c r="Z574" i="25"/>
  <c r="AA574" i="25"/>
  <c r="AB574" i="25"/>
  <c r="Y575" i="25"/>
  <c r="Z575" i="25"/>
  <c r="AA575" i="25"/>
  <c r="AB575" i="25"/>
  <c r="Y576" i="25"/>
  <c r="Z576" i="25"/>
  <c r="AA576" i="25"/>
  <c r="AB576" i="25"/>
  <c r="Y577" i="25"/>
  <c r="Z577" i="25"/>
  <c r="AA577" i="25"/>
  <c r="AB577" i="25"/>
  <c r="Y578" i="25"/>
  <c r="Z578" i="25"/>
  <c r="AA578" i="25"/>
  <c r="AB578" i="25"/>
  <c r="Y579" i="25"/>
  <c r="Z579" i="25"/>
  <c r="AA579" i="25"/>
  <c r="AB579" i="25"/>
  <c r="Y580" i="25"/>
  <c r="Z580" i="25"/>
  <c r="AA580" i="25"/>
  <c r="AB580" i="25"/>
  <c r="Y581" i="25"/>
  <c r="Z581" i="25"/>
  <c r="AA581" i="25"/>
  <c r="AB581" i="25"/>
  <c r="Y582" i="25"/>
  <c r="Z582" i="25"/>
  <c r="AA582" i="25"/>
  <c r="AB582" i="25"/>
  <c r="Y583" i="25"/>
  <c r="Z583" i="25"/>
  <c r="AA583" i="25"/>
  <c r="AB583" i="25"/>
  <c r="Y584" i="25"/>
  <c r="Z584" i="25"/>
  <c r="AA584" i="25"/>
  <c r="AB584" i="25"/>
  <c r="Y585" i="25"/>
  <c r="Z585" i="25"/>
  <c r="AA585" i="25"/>
  <c r="AB585" i="25"/>
  <c r="Y586" i="25"/>
  <c r="Z586" i="25"/>
  <c r="AA586" i="25"/>
  <c r="AB586" i="25"/>
  <c r="Y587" i="25"/>
  <c r="Z587" i="25"/>
  <c r="AA587" i="25"/>
  <c r="AB587" i="25"/>
  <c r="Y588" i="25"/>
  <c r="Z588" i="25"/>
  <c r="AA588" i="25"/>
  <c r="AB588" i="25"/>
  <c r="Y589" i="25"/>
  <c r="Z589" i="25"/>
  <c r="AA589" i="25"/>
  <c r="AB589" i="25"/>
  <c r="Y590" i="25"/>
  <c r="Z590" i="25"/>
  <c r="AA590" i="25"/>
  <c r="AB590" i="25"/>
  <c r="Y591" i="25"/>
  <c r="Z591" i="25"/>
  <c r="AA591" i="25"/>
  <c r="AB591" i="25"/>
  <c r="Y592" i="25"/>
  <c r="Z592" i="25"/>
  <c r="AA592" i="25"/>
  <c r="AB592" i="25"/>
  <c r="Y593" i="25"/>
  <c r="Z593" i="25"/>
  <c r="AA593" i="25"/>
  <c r="AB593" i="25"/>
  <c r="Y594" i="25"/>
  <c r="Z594" i="25"/>
  <c r="AA594" i="25"/>
  <c r="AB594" i="25"/>
  <c r="Y595" i="25"/>
  <c r="Z595" i="25"/>
  <c r="AA595" i="25"/>
  <c r="AB595" i="25"/>
  <c r="Y596" i="25"/>
  <c r="Z596" i="25"/>
  <c r="AA596" i="25"/>
  <c r="AB596" i="25"/>
  <c r="Y597" i="25"/>
  <c r="Z597" i="25"/>
  <c r="AA597" i="25"/>
  <c r="AB597" i="25"/>
  <c r="Y598" i="25"/>
  <c r="Z598" i="25"/>
  <c r="AA598" i="25"/>
  <c r="AB598" i="25"/>
  <c r="Y599" i="25"/>
  <c r="Z599" i="25"/>
  <c r="AA599" i="25"/>
  <c r="AB599" i="25"/>
  <c r="Y600" i="25"/>
  <c r="Z600" i="25"/>
  <c r="AA600" i="25"/>
  <c r="AB600" i="25"/>
  <c r="Y601" i="25"/>
  <c r="Z601" i="25"/>
  <c r="AA601" i="25"/>
  <c r="AB601" i="25"/>
  <c r="Y602" i="25"/>
  <c r="Z602" i="25"/>
  <c r="AA602" i="25"/>
  <c r="AB602" i="25"/>
  <c r="Y603" i="25"/>
  <c r="Z603" i="25"/>
  <c r="AA603" i="25"/>
  <c r="AB603" i="25"/>
  <c r="Y604" i="25"/>
  <c r="Z604" i="25"/>
  <c r="AA604" i="25"/>
  <c r="AB604" i="25"/>
  <c r="Y605" i="25"/>
  <c r="Z605" i="25"/>
  <c r="AA605" i="25"/>
  <c r="AB605" i="25"/>
  <c r="Y606" i="25"/>
  <c r="Z606" i="25"/>
  <c r="AA606" i="25"/>
  <c r="AB606" i="25"/>
  <c r="Y607" i="25"/>
  <c r="Z607" i="25"/>
  <c r="AA607" i="25"/>
  <c r="AB607" i="25"/>
  <c r="Y608" i="25"/>
  <c r="Z608" i="25"/>
  <c r="AA608" i="25"/>
  <c r="AB608" i="25"/>
  <c r="Y609" i="25"/>
  <c r="Z609" i="25"/>
  <c r="AA609" i="25"/>
  <c r="AB609" i="25"/>
  <c r="Y610" i="25"/>
  <c r="Z610" i="25"/>
  <c r="AA610" i="25"/>
  <c r="AB610" i="25"/>
  <c r="Y611" i="25"/>
  <c r="Z611" i="25"/>
  <c r="AA611" i="25"/>
  <c r="AB611" i="25"/>
  <c r="Y612" i="25"/>
  <c r="Z612" i="25"/>
  <c r="AA612" i="25"/>
  <c r="AB612" i="25"/>
  <c r="Y613" i="25"/>
  <c r="Z613" i="25"/>
  <c r="AA613" i="25"/>
  <c r="AB613" i="25"/>
  <c r="Y614" i="25"/>
  <c r="Z614" i="25"/>
  <c r="AA614" i="25"/>
  <c r="AB614" i="25"/>
  <c r="Y615" i="25"/>
  <c r="Z615" i="25"/>
  <c r="AA615" i="25"/>
  <c r="AB615" i="25"/>
  <c r="Y616" i="25"/>
  <c r="Z616" i="25"/>
  <c r="AA616" i="25"/>
  <c r="AB616" i="25"/>
  <c r="Y617" i="25"/>
  <c r="Z617" i="25"/>
  <c r="AA617" i="25"/>
  <c r="AB617" i="25"/>
  <c r="Y618" i="25"/>
  <c r="Z618" i="25"/>
  <c r="AA618" i="25"/>
  <c r="AB618" i="25"/>
  <c r="Y619" i="25"/>
  <c r="Z619" i="25"/>
  <c r="AA619" i="25"/>
  <c r="AB619" i="25"/>
  <c r="Y620" i="25"/>
  <c r="Z620" i="25"/>
  <c r="AA620" i="25"/>
  <c r="AB620" i="25"/>
  <c r="Y621" i="25"/>
  <c r="Z621" i="25"/>
  <c r="AA621" i="25"/>
  <c r="AB621" i="25"/>
  <c r="Y622" i="25"/>
  <c r="Z622" i="25"/>
  <c r="AA622" i="25"/>
  <c r="AB622" i="25"/>
  <c r="Y623" i="25"/>
  <c r="Z623" i="25"/>
  <c r="AA623" i="25"/>
  <c r="AB623" i="25"/>
  <c r="Y624" i="25"/>
  <c r="Z624" i="25"/>
  <c r="AA624" i="25"/>
  <c r="AB624" i="25"/>
  <c r="Y625" i="25"/>
  <c r="Z625" i="25"/>
  <c r="AA625" i="25"/>
  <c r="AB625" i="25"/>
  <c r="Y626" i="25"/>
  <c r="Z626" i="25"/>
  <c r="AA626" i="25"/>
  <c r="AB626" i="25"/>
  <c r="Y627" i="25"/>
  <c r="Z627" i="25"/>
  <c r="AA627" i="25"/>
  <c r="AB627" i="25"/>
  <c r="Y628" i="25"/>
  <c r="Z628" i="25"/>
  <c r="AA628" i="25"/>
  <c r="AB628" i="25"/>
  <c r="Y629" i="25"/>
  <c r="Z629" i="25"/>
  <c r="AA629" i="25"/>
  <c r="AB629" i="25"/>
  <c r="Y630" i="25"/>
  <c r="Z630" i="25"/>
  <c r="AA630" i="25"/>
  <c r="AB630" i="25"/>
  <c r="Y631" i="25"/>
  <c r="Z631" i="25"/>
  <c r="AA631" i="25"/>
  <c r="AB631" i="25"/>
  <c r="Y632" i="25"/>
  <c r="Z632" i="25"/>
  <c r="AA632" i="25"/>
  <c r="AB632" i="25"/>
  <c r="Y633" i="25"/>
  <c r="Z633" i="25"/>
  <c r="AA633" i="25"/>
  <c r="AB633" i="25"/>
  <c r="Y634" i="25"/>
  <c r="Z634" i="25"/>
  <c r="AA634" i="25"/>
  <c r="AB634" i="25"/>
  <c r="Y635" i="25"/>
  <c r="Z635" i="25"/>
  <c r="AA635" i="25"/>
  <c r="AB635" i="25"/>
  <c r="Y636" i="25"/>
  <c r="Z636" i="25"/>
  <c r="AA636" i="25"/>
  <c r="AB636" i="25"/>
  <c r="Y637" i="25"/>
  <c r="Z637" i="25"/>
  <c r="AA637" i="25"/>
  <c r="AB637" i="25"/>
  <c r="Y638" i="25"/>
  <c r="Z638" i="25"/>
  <c r="AA638" i="25"/>
  <c r="AB638" i="25"/>
  <c r="Y639" i="25"/>
  <c r="Z639" i="25"/>
  <c r="AA639" i="25"/>
  <c r="AB639" i="25"/>
  <c r="Y640" i="25"/>
  <c r="Z640" i="25"/>
  <c r="AA640" i="25"/>
  <c r="AB640" i="25"/>
  <c r="Y641" i="25"/>
  <c r="Z641" i="25"/>
  <c r="AA641" i="25"/>
  <c r="AB641" i="25"/>
  <c r="Y642" i="25"/>
  <c r="Z642" i="25"/>
  <c r="AA642" i="25"/>
  <c r="AB642" i="25"/>
  <c r="Y643" i="25"/>
  <c r="Z643" i="25"/>
  <c r="AA643" i="25"/>
  <c r="AB643" i="25"/>
  <c r="Y644" i="25"/>
  <c r="Z644" i="25"/>
  <c r="AA644" i="25"/>
  <c r="AB644" i="25"/>
  <c r="Y645" i="25"/>
  <c r="Z645" i="25"/>
  <c r="AA645" i="25"/>
  <c r="AB645" i="25"/>
  <c r="Y646" i="25"/>
  <c r="Z646" i="25"/>
  <c r="AA646" i="25"/>
  <c r="AB646" i="25"/>
  <c r="Y647" i="25"/>
  <c r="Z647" i="25"/>
  <c r="AA647" i="25"/>
  <c r="AB647" i="25"/>
  <c r="Y648" i="25"/>
  <c r="Z648" i="25"/>
  <c r="AA648" i="25"/>
  <c r="AB648" i="25"/>
  <c r="Y649" i="25"/>
  <c r="Z649" i="25"/>
  <c r="AA649" i="25"/>
  <c r="AB649" i="25"/>
  <c r="Y650" i="25"/>
  <c r="Z650" i="25"/>
  <c r="AA650" i="25"/>
  <c r="AB650" i="25"/>
  <c r="Y651" i="25"/>
  <c r="Z651" i="25"/>
  <c r="AA651" i="25"/>
  <c r="AB651" i="25"/>
  <c r="Y652" i="25"/>
  <c r="Z652" i="25"/>
  <c r="AA652" i="25"/>
  <c r="AB652" i="25"/>
  <c r="Y653" i="25"/>
  <c r="Z653" i="25"/>
  <c r="AA653" i="25"/>
  <c r="AB653" i="25"/>
  <c r="Y654" i="25"/>
  <c r="Z654" i="25"/>
  <c r="AA654" i="25"/>
  <c r="AB654" i="25"/>
  <c r="Y655" i="25"/>
  <c r="Z655" i="25"/>
  <c r="AA655" i="25"/>
  <c r="AB655" i="25"/>
  <c r="Y656" i="25"/>
  <c r="Z656" i="25"/>
  <c r="AA656" i="25"/>
  <c r="AB656" i="25"/>
  <c r="Y657" i="25"/>
  <c r="Z657" i="25"/>
  <c r="AA657" i="25"/>
  <c r="AB657" i="25"/>
  <c r="Y658" i="25"/>
  <c r="Z658" i="25"/>
  <c r="AA658" i="25"/>
  <c r="AB658" i="25"/>
  <c r="Y659" i="25"/>
  <c r="Z659" i="25"/>
  <c r="AA659" i="25"/>
  <c r="AB659" i="25"/>
  <c r="Y660" i="25"/>
  <c r="Z660" i="25"/>
  <c r="AA660" i="25"/>
  <c r="AB660" i="25"/>
  <c r="Y661" i="25"/>
  <c r="Z661" i="25"/>
  <c r="AA661" i="25"/>
  <c r="AB661" i="25"/>
  <c r="Y662" i="25"/>
  <c r="Z662" i="25"/>
  <c r="AA662" i="25"/>
  <c r="AB662" i="25"/>
  <c r="Y663" i="25"/>
  <c r="Z663" i="25"/>
  <c r="AA663" i="25"/>
  <c r="AB663" i="25"/>
  <c r="Y664" i="25"/>
  <c r="Z664" i="25"/>
  <c r="AA664" i="25"/>
  <c r="AB664" i="25"/>
  <c r="Y665" i="25"/>
  <c r="Z665" i="25"/>
  <c r="AA665" i="25"/>
  <c r="AB665" i="25"/>
  <c r="Y666" i="25"/>
  <c r="Z666" i="25"/>
  <c r="AA666" i="25"/>
  <c r="AB666" i="25"/>
  <c r="Y667" i="25"/>
  <c r="Z667" i="25"/>
  <c r="AA667" i="25"/>
  <c r="AB667" i="25"/>
  <c r="Y668" i="25"/>
  <c r="Z668" i="25"/>
  <c r="AA668" i="25"/>
  <c r="AB668" i="25"/>
  <c r="Y669" i="25"/>
  <c r="Z669" i="25"/>
  <c r="AA669" i="25"/>
  <c r="AB669" i="25"/>
  <c r="Y670" i="25"/>
  <c r="Z670" i="25"/>
  <c r="AA670" i="25"/>
  <c r="AB670" i="25"/>
  <c r="Y671" i="25"/>
  <c r="Z671" i="25"/>
  <c r="AA671" i="25"/>
  <c r="AB671" i="25"/>
  <c r="Y672" i="25"/>
  <c r="Z672" i="25"/>
  <c r="AA672" i="25"/>
  <c r="AB672" i="25"/>
  <c r="Y673" i="25"/>
  <c r="Z673" i="25"/>
  <c r="AA673" i="25"/>
  <c r="AB673" i="25"/>
  <c r="Y674" i="25"/>
  <c r="Z674" i="25"/>
  <c r="AA674" i="25"/>
  <c r="AB674" i="25"/>
  <c r="Y675" i="25"/>
  <c r="Z675" i="25"/>
  <c r="AA675" i="25"/>
  <c r="AB675" i="25"/>
  <c r="Y676" i="25"/>
  <c r="Z676" i="25"/>
  <c r="AA676" i="25"/>
  <c r="AB676" i="25"/>
  <c r="Y677" i="25"/>
  <c r="Z677" i="25"/>
  <c r="AA677" i="25"/>
  <c r="AB677" i="25"/>
  <c r="Y678" i="25"/>
  <c r="Z678" i="25"/>
  <c r="AA678" i="25"/>
  <c r="AB678" i="25"/>
  <c r="Y679" i="25"/>
  <c r="Z679" i="25"/>
  <c r="AA679" i="25"/>
  <c r="AB679" i="25"/>
  <c r="Y680" i="25"/>
  <c r="Z680" i="25"/>
  <c r="AA680" i="25"/>
  <c r="AB680" i="25"/>
  <c r="Y681" i="25"/>
  <c r="Z681" i="25"/>
  <c r="AA681" i="25"/>
  <c r="AB681" i="25"/>
  <c r="Y682" i="25"/>
  <c r="Z682" i="25"/>
  <c r="AA682" i="25"/>
  <c r="AB682" i="25"/>
  <c r="Y683" i="25"/>
  <c r="Z683" i="25"/>
  <c r="AA683" i="25"/>
  <c r="AB683" i="25"/>
  <c r="Y684" i="25"/>
  <c r="Z684" i="25"/>
  <c r="AA684" i="25"/>
  <c r="AB684" i="25"/>
  <c r="Y685" i="25"/>
  <c r="Z685" i="25"/>
  <c r="AA685" i="25"/>
  <c r="AB685" i="25"/>
  <c r="Y686" i="25"/>
  <c r="Z686" i="25"/>
  <c r="AA686" i="25"/>
  <c r="AB686" i="25"/>
  <c r="Y687" i="25"/>
  <c r="Z687" i="25"/>
  <c r="AA687" i="25"/>
  <c r="AB687" i="25"/>
  <c r="Y688" i="25"/>
  <c r="Z688" i="25"/>
  <c r="AA688" i="25"/>
  <c r="AB688" i="25"/>
  <c r="Y689" i="25"/>
  <c r="Z689" i="25"/>
  <c r="AA689" i="25"/>
  <c r="AB689" i="25"/>
  <c r="Y690" i="25"/>
  <c r="Z690" i="25"/>
  <c r="AA690" i="25"/>
  <c r="AB690" i="25"/>
  <c r="Y691" i="25"/>
  <c r="Z691" i="25"/>
  <c r="AA691" i="25"/>
  <c r="AB691" i="25"/>
  <c r="Y692" i="25"/>
  <c r="Z692" i="25"/>
  <c r="AA692" i="25"/>
  <c r="AB692" i="25"/>
  <c r="Y693" i="25"/>
  <c r="Z693" i="25"/>
  <c r="AA693" i="25"/>
  <c r="AB693" i="25"/>
  <c r="Y694" i="25"/>
  <c r="Z694" i="25"/>
  <c r="AA694" i="25"/>
  <c r="AB694" i="25"/>
  <c r="Y695" i="25"/>
  <c r="Z695" i="25"/>
  <c r="AA695" i="25"/>
  <c r="AB695" i="25"/>
  <c r="Y696" i="25"/>
  <c r="Z696" i="25"/>
  <c r="AA696" i="25"/>
  <c r="AB696" i="25"/>
  <c r="Y697" i="25"/>
  <c r="Z697" i="25"/>
  <c r="AA697" i="25"/>
  <c r="AB697" i="25"/>
  <c r="Y698" i="25"/>
  <c r="Z698" i="25"/>
  <c r="AA698" i="25"/>
  <c r="AB698" i="25"/>
  <c r="Y699" i="25"/>
  <c r="Z699" i="25"/>
  <c r="AA699" i="25"/>
  <c r="AB699" i="25"/>
  <c r="Y700" i="25"/>
  <c r="Z700" i="25"/>
  <c r="AA700" i="25"/>
  <c r="AB700" i="25"/>
  <c r="Y701" i="25"/>
  <c r="Z701" i="25"/>
  <c r="AA701" i="25"/>
  <c r="AB701" i="25"/>
  <c r="Y702" i="25"/>
  <c r="Z702" i="25"/>
  <c r="AA702" i="25"/>
  <c r="AB702" i="25"/>
  <c r="Y703" i="25"/>
  <c r="Z703" i="25"/>
  <c r="AA703" i="25"/>
  <c r="AB703" i="25"/>
  <c r="Y704" i="25"/>
  <c r="Z704" i="25"/>
  <c r="AA704" i="25"/>
  <c r="AB704" i="25"/>
  <c r="Y705" i="25"/>
  <c r="Z705" i="25"/>
  <c r="AA705" i="25"/>
  <c r="AB705" i="25"/>
  <c r="Y706" i="25"/>
  <c r="Z706" i="25"/>
  <c r="AA706" i="25"/>
  <c r="AB706" i="25"/>
  <c r="Y707" i="25"/>
  <c r="Z707" i="25"/>
  <c r="AA707" i="25"/>
  <c r="AB707" i="25"/>
  <c r="Y708" i="25"/>
  <c r="Z708" i="25"/>
  <c r="AA708" i="25"/>
  <c r="AB708" i="25"/>
  <c r="Y709" i="25"/>
  <c r="Z709" i="25"/>
  <c r="AA709" i="25"/>
  <c r="AB709" i="25"/>
  <c r="Y710" i="25"/>
  <c r="Z710" i="25"/>
  <c r="AA710" i="25"/>
  <c r="AB710" i="25"/>
  <c r="Y711" i="25"/>
  <c r="Z711" i="25"/>
  <c r="AA711" i="25"/>
  <c r="AB711" i="25"/>
  <c r="Y712" i="25"/>
  <c r="Z712" i="25"/>
  <c r="AA712" i="25"/>
  <c r="AB712" i="25"/>
  <c r="Y713" i="25"/>
  <c r="Z713" i="25"/>
  <c r="AA713" i="25"/>
  <c r="AB713" i="25"/>
  <c r="Y714" i="25"/>
  <c r="Z714" i="25"/>
  <c r="AA714" i="25"/>
  <c r="AB714" i="25"/>
  <c r="Y715" i="25"/>
  <c r="Z715" i="25"/>
  <c r="AA715" i="25"/>
  <c r="AB715" i="25"/>
  <c r="Y716" i="25"/>
  <c r="Z716" i="25"/>
  <c r="AA716" i="25"/>
  <c r="AB716" i="25"/>
  <c r="Y717" i="25"/>
  <c r="Z717" i="25"/>
  <c r="AA717" i="25"/>
  <c r="AB717" i="25"/>
  <c r="Y718" i="25"/>
  <c r="Z718" i="25"/>
  <c r="AA718" i="25"/>
  <c r="AB718" i="25"/>
  <c r="Y719" i="25"/>
  <c r="Z719" i="25"/>
  <c r="AA719" i="25"/>
  <c r="AB719" i="25"/>
  <c r="Y720" i="25"/>
  <c r="Z720" i="25"/>
  <c r="AA720" i="25"/>
  <c r="AB720" i="25"/>
  <c r="Y721" i="25"/>
  <c r="Z721" i="25"/>
  <c r="AA721" i="25"/>
  <c r="AB721" i="25"/>
  <c r="Y722" i="25"/>
  <c r="Z722" i="25"/>
  <c r="AA722" i="25"/>
  <c r="AB722" i="25"/>
  <c r="Y723" i="25"/>
  <c r="Z723" i="25"/>
  <c r="AA723" i="25"/>
  <c r="AB723" i="25"/>
  <c r="Y724" i="25"/>
  <c r="Z724" i="25"/>
  <c r="AA724" i="25"/>
  <c r="AB724" i="25"/>
  <c r="Y725" i="25"/>
  <c r="Z725" i="25"/>
  <c r="AA725" i="25"/>
  <c r="AB725" i="25"/>
  <c r="Y726" i="25"/>
  <c r="Z726" i="25"/>
  <c r="AA726" i="25"/>
  <c r="AB726" i="25"/>
  <c r="Y727" i="25"/>
  <c r="Z727" i="25"/>
  <c r="AA727" i="25"/>
  <c r="AB727" i="25"/>
  <c r="Y728" i="25"/>
  <c r="Z728" i="25"/>
  <c r="AA728" i="25"/>
  <c r="AB728" i="25"/>
  <c r="Y729" i="25"/>
  <c r="Z729" i="25"/>
  <c r="AA729" i="25"/>
  <c r="AB729" i="25"/>
  <c r="Y730" i="25"/>
  <c r="Z730" i="25"/>
  <c r="AA730" i="25"/>
  <c r="AB730" i="25"/>
  <c r="Y731" i="25"/>
  <c r="Z731" i="25"/>
  <c r="AA731" i="25"/>
  <c r="AB731" i="25"/>
  <c r="Y732" i="25"/>
  <c r="Z732" i="25"/>
  <c r="AA732" i="25"/>
  <c r="AB732" i="25"/>
  <c r="Y733" i="25"/>
  <c r="Z733" i="25"/>
  <c r="AA733" i="25"/>
  <c r="AB733" i="25"/>
  <c r="Y734" i="25"/>
  <c r="Z734" i="25"/>
  <c r="AA734" i="25"/>
  <c r="AB734" i="25"/>
  <c r="Y735" i="25"/>
  <c r="Z735" i="25"/>
  <c r="AA735" i="25"/>
  <c r="AB735" i="25"/>
  <c r="Y736" i="25"/>
  <c r="Z736" i="25"/>
  <c r="AA736" i="25"/>
  <c r="AB736" i="25"/>
  <c r="Y737" i="25"/>
  <c r="Z737" i="25"/>
  <c r="AA737" i="25"/>
  <c r="AB737" i="25"/>
  <c r="Y738" i="25"/>
  <c r="Z738" i="25"/>
  <c r="AA738" i="25"/>
  <c r="AB738" i="25"/>
  <c r="Y739" i="25"/>
  <c r="Z739" i="25"/>
  <c r="AA739" i="25"/>
  <c r="AB739" i="25"/>
  <c r="Y740" i="25"/>
  <c r="Z740" i="25"/>
  <c r="AA740" i="25"/>
  <c r="AB740" i="25"/>
  <c r="Y741" i="25"/>
  <c r="Z741" i="25"/>
  <c r="AA741" i="25"/>
  <c r="AB741" i="25"/>
  <c r="Y742" i="25"/>
  <c r="Z742" i="25"/>
  <c r="AA742" i="25"/>
  <c r="AB742" i="25"/>
  <c r="Y743" i="25"/>
  <c r="Z743" i="25"/>
  <c r="AA743" i="25"/>
  <c r="AB743" i="25"/>
  <c r="Y744" i="25"/>
  <c r="Z744" i="25"/>
  <c r="AA744" i="25"/>
  <c r="AB744" i="25"/>
  <c r="Y745" i="25"/>
  <c r="Z745" i="25"/>
  <c r="AA745" i="25"/>
  <c r="AB745" i="25"/>
  <c r="Y746" i="25"/>
  <c r="Z746" i="25"/>
  <c r="AA746" i="25"/>
  <c r="AB746" i="25"/>
  <c r="Y747" i="25"/>
  <c r="Z747" i="25"/>
  <c r="AA747" i="25"/>
  <c r="AB747" i="25"/>
  <c r="Y748" i="25"/>
  <c r="Z748" i="25"/>
  <c r="AA748" i="25"/>
  <c r="AB748" i="25"/>
  <c r="Y749" i="25"/>
  <c r="Z749" i="25"/>
  <c r="AA749" i="25"/>
  <c r="AB749" i="25"/>
  <c r="Y750" i="25"/>
  <c r="Z750" i="25"/>
  <c r="AA750" i="25"/>
  <c r="AB750" i="25"/>
  <c r="Y751" i="25"/>
  <c r="Z751" i="25"/>
  <c r="AA751" i="25"/>
  <c r="AB751" i="25"/>
  <c r="Y752" i="25"/>
  <c r="Z752" i="25"/>
  <c r="AA752" i="25"/>
  <c r="AB752" i="25"/>
  <c r="Y753" i="25"/>
  <c r="Z753" i="25"/>
  <c r="AA753" i="25"/>
  <c r="AB753" i="25"/>
  <c r="Y754" i="25"/>
  <c r="Z754" i="25"/>
  <c r="AA754" i="25"/>
  <c r="AB754" i="25"/>
  <c r="Y755" i="25"/>
  <c r="Z755" i="25"/>
  <c r="AA755" i="25"/>
  <c r="AB755" i="25"/>
  <c r="Y756" i="25"/>
  <c r="Z756" i="25"/>
  <c r="AA756" i="25"/>
  <c r="AB756" i="25"/>
  <c r="Y757" i="25"/>
  <c r="Z757" i="25"/>
  <c r="AA757" i="25"/>
  <c r="AB757" i="25"/>
  <c r="Y758" i="25"/>
  <c r="Z758" i="25"/>
  <c r="AA758" i="25"/>
  <c r="AB758" i="25"/>
  <c r="Y759" i="25"/>
  <c r="Z759" i="25"/>
  <c r="AA759" i="25"/>
  <c r="AB759" i="25"/>
  <c r="Y760" i="25"/>
  <c r="Z760" i="25"/>
  <c r="AA760" i="25"/>
  <c r="AB760" i="25"/>
  <c r="Y761" i="25"/>
  <c r="Z761" i="25"/>
  <c r="AA761" i="25"/>
  <c r="AB761" i="25"/>
  <c r="Y762" i="25"/>
  <c r="Z762" i="25"/>
  <c r="AA762" i="25"/>
  <c r="AB762" i="25"/>
  <c r="Y763" i="25"/>
  <c r="Z763" i="25"/>
  <c r="AA763" i="25"/>
  <c r="AB763" i="25"/>
  <c r="Y764" i="25"/>
  <c r="Z764" i="25"/>
  <c r="AA764" i="25"/>
  <c r="AB764" i="25"/>
  <c r="Y765" i="25"/>
  <c r="Z765" i="25"/>
  <c r="AA765" i="25"/>
  <c r="AB765" i="25"/>
  <c r="Y766" i="25"/>
  <c r="Z766" i="25"/>
  <c r="AA766" i="25"/>
  <c r="AB766" i="25"/>
  <c r="Y767" i="25"/>
  <c r="Z767" i="25"/>
  <c r="AA767" i="25"/>
  <c r="AB767" i="25"/>
  <c r="Y768" i="25"/>
  <c r="Z768" i="25"/>
  <c r="AA768" i="25"/>
  <c r="AB768" i="25"/>
  <c r="Y769" i="25"/>
  <c r="Z769" i="25"/>
  <c r="AA769" i="25"/>
  <c r="AB769" i="25"/>
  <c r="Y770" i="25"/>
  <c r="Z770" i="25"/>
  <c r="AA770" i="25"/>
  <c r="AB770" i="25"/>
  <c r="Y771" i="25"/>
  <c r="Z771" i="25"/>
  <c r="AA771" i="25"/>
  <c r="AB771" i="25"/>
  <c r="Y772" i="25"/>
  <c r="Z772" i="25"/>
  <c r="AA772" i="25"/>
  <c r="AB772" i="25"/>
  <c r="Y773" i="25"/>
  <c r="Z773" i="25"/>
  <c r="AA773" i="25"/>
  <c r="AB773" i="25"/>
  <c r="Y774" i="25"/>
  <c r="Z774" i="25"/>
  <c r="AA774" i="25"/>
  <c r="AB774" i="25"/>
  <c r="Y775" i="25"/>
  <c r="Z775" i="25"/>
  <c r="AA775" i="25"/>
  <c r="AB775" i="25"/>
  <c r="Y776" i="25"/>
  <c r="Z776" i="25"/>
  <c r="AA776" i="25"/>
  <c r="AB776" i="25"/>
  <c r="Y777" i="25"/>
  <c r="Z777" i="25"/>
  <c r="AA777" i="25"/>
  <c r="AB777" i="25"/>
  <c r="Y778" i="25"/>
  <c r="Z778" i="25"/>
  <c r="AA778" i="25"/>
  <c r="AB778" i="25"/>
  <c r="Y779" i="25"/>
  <c r="Z779" i="25"/>
  <c r="AA779" i="25"/>
  <c r="AB779" i="25"/>
  <c r="Y780" i="25"/>
  <c r="Z780" i="25"/>
  <c r="AA780" i="25"/>
  <c r="AB780" i="25"/>
  <c r="Y781" i="25"/>
  <c r="Z781" i="25"/>
  <c r="AA781" i="25"/>
  <c r="AB781" i="25"/>
  <c r="Y782" i="25"/>
  <c r="Z782" i="25"/>
  <c r="AA782" i="25"/>
  <c r="AB782" i="25"/>
  <c r="Y783" i="25"/>
  <c r="Z783" i="25"/>
  <c r="AA783" i="25"/>
  <c r="AB783" i="25"/>
  <c r="Y784" i="25"/>
  <c r="Z784" i="25"/>
  <c r="AA784" i="25"/>
  <c r="AB784" i="25"/>
  <c r="Y785" i="25"/>
  <c r="Z785" i="25"/>
  <c r="AA785" i="25"/>
  <c r="AB785" i="25"/>
  <c r="Y786" i="25"/>
  <c r="Z786" i="25"/>
  <c r="AA786" i="25"/>
  <c r="AB786" i="25"/>
  <c r="Y787" i="25"/>
  <c r="Z787" i="25"/>
  <c r="AA787" i="25"/>
  <c r="AB787" i="25"/>
  <c r="Y788" i="25"/>
  <c r="Z788" i="25"/>
  <c r="AA788" i="25"/>
  <c r="AB788" i="25"/>
  <c r="Y789" i="25"/>
  <c r="Z789" i="25"/>
  <c r="AA789" i="25"/>
  <c r="AB789" i="25"/>
  <c r="Y790" i="25"/>
  <c r="Z790" i="25"/>
  <c r="AA790" i="25"/>
  <c r="AB790" i="25"/>
  <c r="Y791" i="25"/>
  <c r="Z791" i="25"/>
  <c r="AA791" i="25"/>
  <c r="AB791" i="25"/>
  <c r="Y792" i="25"/>
  <c r="Z792" i="25"/>
  <c r="AA792" i="25"/>
  <c r="AB792" i="25"/>
  <c r="Y793" i="25"/>
  <c r="Z793" i="25"/>
  <c r="AA793" i="25"/>
  <c r="AB793" i="25"/>
  <c r="Y794" i="25"/>
  <c r="Z794" i="25"/>
  <c r="AA794" i="25"/>
  <c r="AB794" i="25"/>
  <c r="Y795" i="25"/>
  <c r="Z795" i="25"/>
  <c r="AA795" i="25"/>
  <c r="AB795" i="25"/>
  <c r="Y796" i="25"/>
  <c r="Z796" i="25"/>
  <c r="AA796" i="25"/>
  <c r="AB796" i="25"/>
  <c r="Y797" i="25"/>
  <c r="Z797" i="25"/>
  <c r="AA797" i="25"/>
  <c r="AB797" i="25"/>
  <c r="Y798" i="25"/>
  <c r="Z798" i="25"/>
  <c r="AA798" i="25"/>
  <c r="AB798" i="25"/>
  <c r="Y799" i="25"/>
  <c r="Z799" i="25"/>
  <c r="AA799" i="25"/>
  <c r="AB799" i="25"/>
  <c r="Y800" i="25"/>
  <c r="Z800" i="25"/>
  <c r="AA800" i="25"/>
  <c r="AB800" i="25"/>
  <c r="Y801" i="25"/>
  <c r="Z801" i="25"/>
  <c r="AA801" i="25"/>
  <c r="AB801" i="25"/>
  <c r="Y802" i="25"/>
  <c r="Z802" i="25"/>
  <c r="AA802" i="25"/>
  <c r="AB802" i="25"/>
  <c r="Y803" i="25"/>
  <c r="Z803" i="25"/>
  <c r="AA803" i="25"/>
  <c r="AB803" i="25"/>
  <c r="Y804" i="25"/>
  <c r="Z804" i="25"/>
  <c r="AA804" i="25"/>
  <c r="AB804" i="25"/>
  <c r="Y805" i="25"/>
  <c r="Z805" i="25"/>
  <c r="AA805" i="25"/>
  <c r="AB805" i="25"/>
  <c r="Y806" i="25"/>
  <c r="Z806" i="25"/>
  <c r="AA806" i="25"/>
  <c r="AB806" i="25"/>
  <c r="Y807" i="25"/>
  <c r="Z807" i="25"/>
  <c r="AA807" i="25"/>
  <c r="AB807" i="25"/>
  <c r="Y808" i="25"/>
  <c r="Z808" i="25"/>
  <c r="AA808" i="25"/>
  <c r="AB808" i="25"/>
  <c r="Y809" i="25"/>
  <c r="Z809" i="25"/>
  <c r="AA809" i="25"/>
  <c r="AB809" i="25"/>
  <c r="Y810" i="25"/>
  <c r="Z810" i="25"/>
  <c r="AA810" i="25"/>
  <c r="AB810" i="25"/>
  <c r="Y811" i="25"/>
  <c r="Z811" i="25"/>
  <c r="AA811" i="25"/>
  <c r="AB811" i="25"/>
  <c r="Y812" i="25"/>
  <c r="Z812" i="25"/>
  <c r="AA812" i="25"/>
  <c r="AB812" i="25"/>
  <c r="Y813" i="25"/>
  <c r="Z813" i="25"/>
  <c r="AA813" i="25"/>
  <c r="AB813" i="25"/>
  <c r="Y814" i="25"/>
  <c r="Z814" i="25"/>
  <c r="AA814" i="25"/>
  <c r="AB814" i="25"/>
  <c r="Y815" i="25"/>
  <c r="Z815" i="25"/>
  <c r="AA815" i="25"/>
  <c r="AB815" i="25"/>
  <c r="Y816" i="25"/>
  <c r="Z816" i="25"/>
  <c r="AA816" i="25"/>
  <c r="AB816" i="25"/>
  <c r="Y817" i="25"/>
  <c r="Z817" i="25"/>
  <c r="AA817" i="25"/>
  <c r="AB817" i="25"/>
  <c r="Y818" i="25"/>
  <c r="Z818" i="25"/>
  <c r="AA818" i="25"/>
  <c r="AB818" i="25"/>
  <c r="Y819" i="25"/>
  <c r="Z819" i="25"/>
  <c r="AA819" i="25"/>
  <c r="AB819" i="25"/>
  <c r="Y820" i="25"/>
  <c r="Z820" i="25"/>
  <c r="AA820" i="25"/>
  <c r="AB820" i="25"/>
  <c r="Y821" i="25"/>
  <c r="Z821" i="25"/>
  <c r="AA821" i="25"/>
  <c r="AB821" i="25"/>
  <c r="Y822" i="25"/>
  <c r="Z822" i="25"/>
  <c r="AA822" i="25"/>
  <c r="AB822" i="25"/>
  <c r="Y823" i="25"/>
  <c r="Z823" i="25"/>
  <c r="AA823" i="25"/>
  <c r="AB823" i="25"/>
  <c r="Y824" i="25"/>
  <c r="Z824" i="25"/>
  <c r="AA824" i="25"/>
  <c r="AB824" i="25"/>
  <c r="Y825" i="25"/>
  <c r="Z825" i="25"/>
  <c r="AA825" i="25"/>
  <c r="AB825" i="25"/>
  <c r="Y826" i="25"/>
  <c r="Z826" i="25"/>
  <c r="AA826" i="25"/>
  <c r="AB826" i="25"/>
  <c r="Y827" i="25"/>
  <c r="Z827" i="25"/>
  <c r="AA827" i="25"/>
  <c r="AB827" i="25"/>
  <c r="Y828" i="25"/>
  <c r="Z828" i="25"/>
  <c r="AA828" i="25"/>
  <c r="AB828" i="25"/>
  <c r="Y829" i="25"/>
  <c r="Z829" i="25"/>
  <c r="AA829" i="25"/>
  <c r="AB829" i="25"/>
  <c r="Y830" i="25"/>
  <c r="Z830" i="25"/>
  <c r="AA830" i="25"/>
  <c r="AB830" i="25"/>
  <c r="Y831" i="25"/>
  <c r="Z831" i="25"/>
  <c r="AA831" i="25"/>
  <c r="AB831" i="25"/>
  <c r="Y832" i="25"/>
  <c r="Z832" i="25"/>
  <c r="AA832" i="25"/>
  <c r="AB832" i="25"/>
  <c r="Y833" i="25"/>
  <c r="Z833" i="25"/>
  <c r="AA833" i="25"/>
  <c r="AB833" i="25"/>
  <c r="Y834" i="25"/>
  <c r="Z834" i="25"/>
  <c r="AA834" i="25"/>
  <c r="AB834" i="25"/>
  <c r="Y835" i="25"/>
  <c r="Z835" i="25"/>
  <c r="AA835" i="25"/>
  <c r="AB835" i="25"/>
  <c r="Y836" i="25"/>
  <c r="Z836" i="25"/>
  <c r="AA836" i="25"/>
  <c r="AB836" i="25"/>
  <c r="Y837" i="25"/>
  <c r="Z837" i="25"/>
  <c r="AA837" i="25"/>
  <c r="AB837" i="25"/>
  <c r="Y838" i="25"/>
  <c r="Z838" i="25"/>
  <c r="AA838" i="25"/>
  <c r="AB838" i="25"/>
  <c r="Y839" i="25"/>
  <c r="Z839" i="25"/>
  <c r="AA839" i="25"/>
  <c r="AB839" i="25"/>
  <c r="Y840" i="25"/>
  <c r="Z840" i="25"/>
  <c r="AA840" i="25"/>
  <c r="AB840" i="25"/>
  <c r="Y841" i="25"/>
  <c r="Z841" i="25"/>
  <c r="AA841" i="25"/>
  <c r="AB841" i="25"/>
  <c r="Y842" i="25"/>
  <c r="Z842" i="25"/>
  <c r="AA842" i="25"/>
  <c r="AB842" i="25"/>
  <c r="Y843" i="25"/>
  <c r="Z843" i="25"/>
  <c r="AA843" i="25"/>
  <c r="AB843" i="25"/>
  <c r="Y844" i="25"/>
  <c r="Z844" i="25"/>
  <c r="AA844" i="25"/>
  <c r="AB844" i="25"/>
  <c r="Y845" i="25"/>
  <c r="Z845" i="25"/>
  <c r="AA845" i="25"/>
  <c r="AB845" i="25"/>
  <c r="Y846" i="25"/>
  <c r="Z846" i="25"/>
  <c r="AA846" i="25"/>
  <c r="AB846" i="25"/>
  <c r="Y847" i="25"/>
  <c r="Z847" i="25"/>
  <c r="AA847" i="25"/>
  <c r="AB847" i="25"/>
  <c r="Y848" i="25"/>
  <c r="Z848" i="25"/>
  <c r="AA848" i="25"/>
  <c r="AB848" i="25"/>
  <c r="Y849" i="25"/>
  <c r="Z849" i="25"/>
  <c r="AA849" i="25"/>
  <c r="AB849" i="25"/>
  <c r="Y850" i="25"/>
  <c r="Z850" i="25"/>
  <c r="AA850" i="25"/>
  <c r="AB850" i="25"/>
  <c r="Y851" i="25"/>
  <c r="Z851" i="25"/>
  <c r="AA851" i="25"/>
  <c r="AB851" i="25"/>
  <c r="Y852" i="25"/>
  <c r="Z852" i="25"/>
  <c r="AA852" i="25"/>
  <c r="AB852" i="25"/>
  <c r="Y853" i="25"/>
  <c r="Z853" i="25"/>
  <c r="AA853" i="25"/>
  <c r="AB853" i="25"/>
  <c r="Y854" i="25"/>
  <c r="Z854" i="25"/>
  <c r="AA854" i="25"/>
  <c r="AB854" i="25"/>
  <c r="Y855" i="25"/>
  <c r="Z855" i="25"/>
  <c r="AA855" i="25"/>
  <c r="AB855" i="25"/>
  <c r="Y856" i="25"/>
  <c r="Z856" i="25"/>
  <c r="AA856" i="25"/>
  <c r="AB856" i="25"/>
  <c r="Y857" i="25"/>
  <c r="Z857" i="25"/>
  <c r="AA857" i="25"/>
  <c r="AB857" i="25"/>
  <c r="Y858" i="25"/>
  <c r="Z858" i="25"/>
  <c r="AA858" i="25"/>
  <c r="AB858" i="25"/>
  <c r="Y859" i="25"/>
  <c r="Z859" i="25"/>
  <c r="AA859" i="25"/>
  <c r="AB859" i="25"/>
  <c r="Y860" i="25"/>
  <c r="Z860" i="25"/>
  <c r="AA860" i="25"/>
  <c r="AB860" i="25"/>
  <c r="Y861" i="25"/>
  <c r="Z861" i="25"/>
  <c r="AA861" i="25"/>
  <c r="AB861" i="25"/>
  <c r="Y862" i="25"/>
  <c r="Z862" i="25"/>
  <c r="AA862" i="25"/>
  <c r="AB862" i="25"/>
  <c r="Y863" i="25"/>
  <c r="Z863" i="25"/>
  <c r="AA863" i="25"/>
  <c r="AB863" i="25"/>
  <c r="Y864" i="25"/>
  <c r="Z864" i="25"/>
  <c r="AA864" i="25"/>
  <c r="AB864" i="25"/>
  <c r="Y865" i="25"/>
  <c r="Z865" i="25"/>
  <c r="AA865" i="25"/>
  <c r="AB865" i="25"/>
  <c r="Y866" i="25"/>
  <c r="Z866" i="25"/>
  <c r="AA866" i="25"/>
  <c r="AB866" i="25"/>
  <c r="Y867" i="25"/>
  <c r="Z867" i="25"/>
  <c r="AA867" i="25"/>
  <c r="AB867" i="25"/>
  <c r="Y868" i="25"/>
  <c r="Z868" i="25"/>
  <c r="AA868" i="25"/>
  <c r="AB868" i="25"/>
  <c r="Y869" i="25"/>
  <c r="Z869" i="25"/>
  <c r="AA869" i="25"/>
  <c r="AB869" i="25"/>
  <c r="Y870" i="25"/>
  <c r="Z870" i="25"/>
  <c r="AA870" i="25"/>
  <c r="AB870" i="25"/>
  <c r="Y871" i="25"/>
  <c r="Z871" i="25"/>
  <c r="AA871" i="25"/>
  <c r="AB871" i="25"/>
  <c r="Y872" i="25"/>
  <c r="Z872" i="25"/>
  <c r="AA872" i="25"/>
  <c r="AB872" i="25"/>
  <c r="Y873" i="25"/>
  <c r="Z873" i="25"/>
  <c r="AA873" i="25"/>
  <c r="AB873" i="25"/>
  <c r="Y874" i="25"/>
  <c r="Z874" i="25"/>
  <c r="AA874" i="25"/>
  <c r="AB874" i="25"/>
  <c r="Y875" i="25"/>
  <c r="Z875" i="25"/>
  <c r="AA875" i="25"/>
  <c r="AB875" i="25"/>
  <c r="Y876" i="25"/>
  <c r="Z876" i="25"/>
  <c r="AA876" i="25"/>
  <c r="AB876" i="25"/>
  <c r="Y877" i="25"/>
  <c r="Z877" i="25"/>
  <c r="AA877" i="25"/>
  <c r="AB877" i="25"/>
  <c r="Y878" i="25"/>
  <c r="Z878" i="25"/>
  <c r="AA878" i="25"/>
  <c r="AB878" i="25"/>
  <c r="Y879" i="25"/>
  <c r="Z879" i="25"/>
  <c r="AA879" i="25"/>
  <c r="AB879" i="25"/>
  <c r="Y880" i="25"/>
  <c r="Z880" i="25"/>
  <c r="AA880" i="25"/>
  <c r="AB880" i="25"/>
  <c r="Y881" i="25"/>
  <c r="Z881" i="25"/>
  <c r="AA881" i="25"/>
  <c r="AB881" i="25"/>
  <c r="Y882" i="25"/>
  <c r="Z882" i="25"/>
  <c r="AA882" i="25"/>
  <c r="AB882" i="25"/>
  <c r="Y883" i="25"/>
  <c r="Z883" i="25"/>
  <c r="AA883" i="25"/>
  <c r="AB883" i="25"/>
  <c r="Y884" i="25"/>
  <c r="Z884" i="25"/>
  <c r="AA884" i="25"/>
  <c r="AB884" i="25"/>
  <c r="Y885" i="25"/>
  <c r="Z885" i="25"/>
  <c r="AA885" i="25"/>
  <c r="AB885" i="25"/>
  <c r="Y886" i="25"/>
  <c r="Z886" i="25"/>
  <c r="AA886" i="25"/>
  <c r="AB886" i="25"/>
  <c r="Y887" i="25"/>
  <c r="Z887" i="25"/>
  <c r="AA887" i="25"/>
  <c r="AB887" i="25"/>
  <c r="Y888" i="25"/>
  <c r="Z888" i="25"/>
  <c r="AA888" i="25"/>
  <c r="AB888" i="25"/>
  <c r="Y889" i="25"/>
  <c r="Z889" i="25"/>
  <c r="AA889" i="25"/>
  <c r="AB889" i="25"/>
  <c r="Y890" i="25"/>
  <c r="Z890" i="25"/>
  <c r="AA890" i="25"/>
  <c r="AB890" i="25"/>
  <c r="Y891" i="25"/>
  <c r="Z891" i="25"/>
  <c r="AA891" i="25"/>
  <c r="AB891" i="25"/>
  <c r="Y892" i="25"/>
  <c r="Z892" i="25"/>
  <c r="AA892" i="25"/>
  <c r="AB892" i="25"/>
  <c r="Y893" i="25"/>
  <c r="Z893" i="25"/>
  <c r="AA893" i="25"/>
  <c r="AB893" i="25"/>
  <c r="Y894" i="25"/>
  <c r="Z894" i="25"/>
  <c r="AA894" i="25"/>
  <c r="AB894" i="25"/>
  <c r="Y895" i="25"/>
  <c r="Z895" i="25"/>
  <c r="AA895" i="25"/>
  <c r="AB895" i="25"/>
  <c r="Y896" i="25"/>
  <c r="Z896" i="25"/>
  <c r="AA896" i="25"/>
  <c r="AB896" i="25"/>
  <c r="Y897" i="25"/>
  <c r="Z897" i="25"/>
  <c r="AA897" i="25"/>
  <c r="AB897" i="25"/>
  <c r="Y898" i="25"/>
  <c r="Z898" i="25"/>
  <c r="AA898" i="25"/>
  <c r="AB898" i="25"/>
  <c r="Y899" i="25"/>
  <c r="Z899" i="25"/>
  <c r="AA899" i="25"/>
  <c r="AB899" i="25"/>
  <c r="Y900" i="25"/>
  <c r="Z900" i="25"/>
  <c r="AA900" i="25"/>
  <c r="AB900" i="25"/>
  <c r="Y901" i="25"/>
  <c r="Z901" i="25"/>
  <c r="AA901" i="25"/>
  <c r="AB901" i="25"/>
  <c r="Y902" i="25"/>
  <c r="Z902" i="25"/>
  <c r="AA902" i="25"/>
  <c r="AB902" i="25"/>
  <c r="Y903" i="25"/>
  <c r="Z903" i="25"/>
  <c r="AA903" i="25"/>
  <c r="AB903" i="25"/>
  <c r="Y904" i="25"/>
  <c r="Z904" i="25"/>
  <c r="AA904" i="25"/>
  <c r="AB904" i="25"/>
  <c r="Y905" i="25"/>
  <c r="Z905" i="25"/>
  <c r="AA905" i="25"/>
  <c r="AB905" i="25"/>
  <c r="Y906" i="25"/>
  <c r="Z906" i="25"/>
  <c r="AA906" i="25"/>
  <c r="AB906" i="25"/>
  <c r="Y907" i="25"/>
  <c r="Z907" i="25"/>
  <c r="AA907" i="25"/>
  <c r="AB907" i="25"/>
  <c r="Y908" i="25"/>
  <c r="Z908" i="25"/>
  <c r="AA908" i="25"/>
  <c r="AB908" i="25"/>
  <c r="Y909" i="25"/>
  <c r="Z909" i="25"/>
  <c r="AA909" i="25"/>
  <c r="AB909" i="25"/>
  <c r="Y910" i="25"/>
  <c r="Z910" i="25"/>
  <c r="AA910" i="25"/>
  <c r="AB910" i="25"/>
  <c r="Y911" i="25"/>
  <c r="Z911" i="25"/>
  <c r="AA911" i="25"/>
  <c r="AB911" i="25"/>
  <c r="Y912" i="25"/>
  <c r="Z912" i="25"/>
  <c r="AA912" i="25"/>
  <c r="AB912" i="25"/>
  <c r="Y913" i="25"/>
  <c r="Z913" i="25"/>
  <c r="AA913" i="25"/>
  <c r="AB913" i="25"/>
  <c r="Y914" i="25"/>
  <c r="Z914" i="25"/>
  <c r="AA914" i="25"/>
  <c r="AB914" i="25"/>
  <c r="Y915" i="25"/>
  <c r="Z915" i="25"/>
  <c r="AA915" i="25"/>
  <c r="AB915" i="25"/>
  <c r="Y916" i="25"/>
  <c r="Z916" i="25"/>
  <c r="AA916" i="25"/>
  <c r="AB916" i="25"/>
  <c r="Y917" i="25"/>
  <c r="Z917" i="25"/>
  <c r="AA917" i="25"/>
  <c r="AB917" i="25"/>
  <c r="Y918" i="25"/>
  <c r="Z918" i="25"/>
  <c r="AA918" i="25"/>
  <c r="AB918" i="25"/>
  <c r="Y919" i="25"/>
  <c r="Z919" i="25"/>
  <c r="AA919" i="25"/>
  <c r="AB919" i="25"/>
  <c r="Y920" i="25"/>
  <c r="Z920" i="25"/>
  <c r="AA920" i="25"/>
  <c r="AB920" i="25"/>
  <c r="Y921" i="25"/>
  <c r="Z921" i="25"/>
  <c r="AA921" i="25"/>
  <c r="AB921" i="25"/>
  <c r="Y922" i="25"/>
  <c r="Z922" i="25"/>
  <c r="AA922" i="25"/>
  <c r="AB922" i="25"/>
  <c r="Y923" i="25"/>
  <c r="Z923" i="25"/>
  <c r="AA923" i="25"/>
  <c r="AB923" i="25"/>
  <c r="Y924" i="25"/>
  <c r="Z924" i="25"/>
  <c r="AA924" i="25"/>
  <c r="AB924" i="25"/>
  <c r="Y925" i="25"/>
  <c r="Z925" i="25"/>
  <c r="AA925" i="25"/>
  <c r="AB925" i="25"/>
  <c r="Y926" i="25"/>
  <c r="Z926" i="25"/>
  <c r="AA926" i="25"/>
  <c r="AB926" i="25"/>
  <c r="Y927" i="25"/>
  <c r="Z927" i="25"/>
  <c r="AA927" i="25"/>
  <c r="AB927" i="25"/>
  <c r="Y928" i="25"/>
  <c r="Z928" i="25"/>
  <c r="AA928" i="25"/>
  <c r="AB928" i="25"/>
  <c r="Y929" i="25"/>
  <c r="Z929" i="25"/>
  <c r="AA929" i="25"/>
  <c r="AB929" i="25"/>
  <c r="Y930" i="25"/>
  <c r="Z930" i="25"/>
  <c r="AA930" i="25"/>
  <c r="AB930" i="25"/>
  <c r="Y931" i="25"/>
  <c r="Z931" i="25"/>
  <c r="AA931" i="25"/>
  <c r="AB931" i="25"/>
  <c r="Y932" i="25"/>
  <c r="Z932" i="25"/>
  <c r="AA932" i="25"/>
  <c r="AB932" i="25"/>
  <c r="Y933" i="25"/>
  <c r="Z933" i="25"/>
  <c r="AA933" i="25"/>
  <c r="AB933" i="25"/>
  <c r="Y934" i="25"/>
  <c r="Z934" i="25"/>
  <c r="AA934" i="25"/>
  <c r="AB934" i="25"/>
  <c r="Y935" i="25"/>
  <c r="Z935" i="25"/>
  <c r="AA935" i="25"/>
  <c r="AB935" i="25"/>
  <c r="Y936" i="25"/>
  <c r="Z936" i="25"/>
  <c r="AA936" i="25"/>
  <c r="AB936" i="25"/>
  <c r="Y937" i="25"/>
  <c r="Z937" i="25"/>
  <c r="AA937" i="25"/>
  <c r="AB937" i="25"/>
  <c r="Y938" i="25"/>
  <c r="Z938" i="25"/>
  <c r="AA938" i="25"/>
  <c r="AB938" i="25"/>
  <c r="Y939" i="25"/>
  <c r="Z939" i="25"/>
  <c r="AA939" i="25"/>
  <c r="AB939" i="25"/>
  <c r="Y940" i="25"/>
  <c r="Z940" i="25"/>
  <c r="AA940" i="25"/>
  <c r="AB940" i="25"/>
  <c r="Y941" i="25"/>
  <c r="Z941" i="25"/>
  <c r="AA941" i="25"/>
  <c r="AB941" i="25"/>
  <c r="Y942" i="25"/>
  <c r="Z942" i="25"/>
  <c r="AA942" i="25"/>
  <c r="AB942" i="25"/>
  <c r="Y943" i="25"/>
  <c r="Z943" i="25"/>
  <c r="AA943" i="25"/>
  <c r="AB943" i="25"/>
  <c r="Y944" i="25"/>
  <c r="Z944" i="25"/>
  <c r="AA944" i="25"/>
  <c r="AB944" i="25"/>
  <c r="Y945" i="25"/>
  <c r="Z945" i="25"/>
  <c r="AA945" i="25"/>
  <c r="AB945" i="25"/>
  <c r="Y946" i="25"/>
  <c r="Z946" i="25"/>
  <c r="AA946" i="25"/>
  <c r="AB946" i="25"/>
  <c r="Y947" i="25"/>
  <c r="Z947" i="25"/>
  <c r="AA947" i="25"/>
  <c r="AB947" i="25"/>
  <c r="Y948" i="25"/>
  <c r="Z948" i="25"/>
  <c r="AA948" i="25"/>
  <c r="AB948" i="25"/>
  <c r="Y949" i="25"/>
  <c r="Z949" i="25"/>
  <c r="AA949" i="25"/>
  <c r="AB949" i="25"/>
  <c r="Y950" i="25"/>
  <c r="Z950" i="25"/>
  <c r="AA950" i="25"/>
  <c r="AB950" i="25"/>
  <c r="Y951" i="25"/>
  <c r="Z951" i="25"/>
  <c r="AA951" i="25"/>
  <c r="AB951" i="25"/>
  <c r="Y952" i="25"/>
  <c r="Z952" i="25"/>
  <c r="AA952" i="25"/>
  <c r="AB952" i="25"/>
  <c r="Y953" i="25"/>
  <c r="Z953" i="25"/>
  <c r="AA953" i="25"/>
  <c r="AB953" i="25"/>
  <c r="Y954" i="25"/>
  <c r="Z954" i="25"/>
  <c r="AA954" i="25"/>
  <c r="AB954" i="25"/>
  <c r="Y955" i="25"/>
  <c r="Z955" i="25"/>
  <c r="AA955" i="25"/>
  <c r="AB955" i="25"/>
  <c r="Y956" i="25"/>
  <c r="Z956" i="25"/>
  <c r="AA956" i="25"/>
  <c r="AB956" i="25"/>
  <c r="Y957" i="25"/>
  <c r="Z957" i="25"/>
  <c r="AA957" i="25"/>
  <c r="AB957" i="25"/>
  <c r="Y958" i="25"/>
  <c r="Z958" i="25"/>
  <c r="AA958" i="25"/>
  <c r="AB958" i="25"/>
  <c r="Y959" i="25"/>
  <c r="Z959" i="25"/>
  <c r="AA959" i="25"/>
  <c r="AB959" i="25"/>
  <c r="Y960" i="25"/>
  <c r="Z960" i="25"/>
  <c r="AA960" i="25"/>
  <c r="AB960" i="25"/>
  <c r="Y961" i="25"/>
  <c r="Z961" i="25"/>
  <c r="AA961" i="25"/>
  <c r="AB961" i="25"/>
  <c r="Y962" i="25"/>
  <c r="Z962" i="25"/>
  <c r="AA962" i="25"/>
  <c r="AB962" i="25"/>
  <c r="Y963" i="25"/>
  <c r="Z963" i="25"/>
  <c r="AA963" i="25"/>
  <c r="AB963" i="25"/>
  <c r="Y964" i="25"/>
  <c r="Z964" i="25"/>
  <c r="AA964" i="25"/>
  <c r="AB964" i="25"/>
  <c r="Y965" i="25"/>
  <c r="Z965" i="25"/>
  <c r="AA965" i="25"/>
  <c r="AB965" i="25"/>
  <c r="Y966" i="25"/>
  <c r="Z966" i="25"/>
  <c r="AA966" i="25"/>
  <c r="AB966" i="25"/>
  <c r="Y967" i="25"/>
  <c r="Z967" i="25"/>
  <c r="AA967" i="25"/>
  <c r="AB967" i="25"/>
  <c r="Y968" i="25"/>
  <c r="Z968" i="25"/>
  <c r="AA968" i="25"/>
  <c r="AB968" i="25"/>
  <c r="Y969" i="25"/>
  <c r="Z969" i="25"/>
  <c r="AA969" i="25"/>
  <c r="AB969" i="25"/>
  <c r="Y970" i="25"/>
  <c r="Z970" i="25"/>
  <c r="AA970" i="25"/>
  <c r="AB970" i="25"/>
  <c r="Y971" i="25"/>
  <c r="Z971" i="25"/>
  <c r="AA971" i="25"/>
  <c r="AB971" i="25"/>
  <c r="Y972" i="25"/>
  <c r="Z972" i="25"/>
  <c r="AA972" i="25"/>
  <c r="AB972" i="25"/>
  <c r="Y973" i="25"/>
  <c r="Z973" i="25"/>
  <c r="AA973" i="25"/>
  <c r="AB973" i="25"/>
  <c r="Y974" i="25"/>
  <c r="Z974" i="25"/>
  <c r="AA974" i="25"/>
  <c r="AB974" i="25"/>
  <c r="Y975" i="25"/>
  <c r="Z975" i="25"/>
  <c r="AA975" i="25"/>
  <c r="AB975" i="25"/>
  <c r="Y976" i="25"/>
  <c r="Z976" i="25"/>
  <c r="AA976" i="25"/>
  <c r="AB976" i="25"/>
  <c r="Y977" i="25"/>
  <c r="Z977" i="25"/>
  <c r="AA977" i="25"/>
  <c r="AB977" i="25"/>
  <c r="Y978" i="25"/>
  <c r="Z978" i="25"/>
  <c r="AA978" i="25"/>
  <c r="AB978" i="25"/>
  <c r="Y979" i="25"/>
  <c r="Z979" i="25"/>
  <c r="AA979" i="25"/>
  <c r="AB979" i="25"/>
  <c r="Y980" i="25"/>
  <c r="Z980" i="25"/>
  <c r="AA980" i="25"/>
  <c r="AB980" i="25"/>
  <c r="Y981" i="25"/>
  <c r="Z981" i="25"/>
  <c r="AA981" i="25"/>
  <c r="AB981" i="25"/>
  <c r="Y982" i="25"/>
  <c r="Z982" i="25"/>
  <c r="AA982" i="25"/>
  <c r="AB982" i="25"/>
  <c r="Y983" i="25"/>
  <c r="Z983" i="25"/>
  <c r="AA983" i="25"/>
  <c r="AB983" i="25"/>
  <c r="Y984" i="25"/>
  <c r="Z984" i="25"/>
  <c r="AA984" i="25"/>
  <c r="AB984" i="25"/>
  <c r="Y985" i="25"/>
  <c r="Z985" i="25"/>
  <c r="AA985" i="25"/>
  <c r="AB985" i="25"/>
  <c r="Y986" i="25"/>
  <c r="Z986" i="25"/>
  <c r="AA986" i="25"/>
  <c r="AB986" i="25"/>
  <c r="Y987" i="25"/>
  <c r="Z987" i="25"/>
  <c r="AA987" i="25"/>
  <c r="AB987" i="25"/>
  <c r="Y988" i="25"/>
  <c r="Z988" i="25"/>
  <c r="AA988" i="25"/>
  <c r="AB988" i="25"/>
  <c r="Y989" i="25"/>
  <c r="Z989" i="25"/>
  <c r="AA989" i="25"/>
  <c r="AB989" i="25"/>
  <c r="Y990" i="25"/>
  <c r="Z990" i="25"/>
  <c r="AA990" i="25"/>
  <c r="AB990" i="25"/>
  <c r="Y991" i="25"/>
  <c r="Z991" i="25"/>
  <c r="AA991" i="25"/>
  <c r="AB991" i="25"/>
  <c r="Y992" i="25"/>
  <c r="Z992" i="25"/>
  <c r="AA992" i="25"/>
  <c r="AB992" i="25"/>
  <c r="Y993" i="25"/>
  <c r="Z993" i="25"/>
  <c r="AA993" i="25"/>
  <c r="AB993" i="25"/>
  <c r="Y994" i="25"/>
  <c r="Z994" i="25"/>
  <c r="AA994" i="25"/>
  <c r="AB994" i="25"/>
  <c r="Y995" i="25"/>
  <c r="Z995" i="25"/>
  <c r="AA995" i="25"/>
  <c r="AB995" i="25"/>
  <c r="Y996" i="25"/>
  <c r="Z996" i="25"/>
  <c r="AA996" i="25"/>
  <c r="AB996" i="25"/>
  <c r="Y997" i="25"/>
  <c r="Z997" i="25"/>
  <c r="AA997" i="25"/>
  <c r="AB997" i="25"/>
  <c r="Y998" i="25"/>
  <c r="Z998" i="25"/>
  <c r="AA998" i="25"/>
  <c r="AB998" i="25"/>
  <c r="Y999" i="25"/>
  <c r="Z999" i="25"/>
  <c r="AA999" i="25"/>
  <c r="AB999" i="25"/>
  <c r="Y1000" i="25"/>
  <c r="Z1000" i="25"/>
  <c r="AA1000" i="25"/>
  <c r="AB1000" i="25"/>
  <c r="Y1001" i="25"/>
  <c r="Z1001" i="25"/>
  <c r="AA1001" i="25"/>
  <c r="AB1001" i="25"/>
  <c r="Y1002" i="25"/>
  <c r="Z1002" i="25"/>
  <c r="AA1002" i="25"/>
  <c r="AB1002" i="25"/>
  <c r="Y1003" i="25"/>
  <c r="Z1003" i="25"/>
  <c r="AA1003" i="25"/>
  <c r="AB1003" i="25"/>
  <c r="Y1004" i="25"/>
  <c r="Z1004" i="25"/>
  <c r="AA1004" i="25"/>
  <c r="AB1004" i="25"/>
  <c r="Y1005" i="25"/>
  <c r="Z1005" i="25"/>
  <c r="AA1005" i="25"/>
  <c r="AB1005" i="25"/>
  <c r="Y1006" i="25"/>
  <c r="Z1006" i="25"/>
  <c r="AA1006" i="25"/>
  <c r="AB1006" i="25"/>
  <c r="Y1007" i="25"/>
  <c r="Z1007" i="25"/>
  <c r="AA1007" i="25"/>
  <c r="AB1007" i="25"/>
  <c r="Y1008" i="25"/>
  <c r="Z1008" i="25"/>
  <c r="AA1008" i="25"/>
  <c r="AB1008" i="25"/>
  <c r="Y1009" i="25"/>
  <c r="Z1009" i="25"/>
  <c r="AA1009" i="25"/>
  <c r="AB1009" i="25"/>
  <c r="Y1010" i="25"/>
  <c r="Z1010" i="25"/>
  <c r="AA1010" i="25"/>
  <c r="AB1010" i="25"/>
  <c r="Y1011" i="25"/>
  <c r="Z1011" i="25"/>
  <c r="AA1011" i="25"/>
  <c r="AB1011" i="25"/>
  <c r="Y1012" i="25"/>
  <c r="Z1012" i="25"/>
  <c r="AA1012" i="25"/>
  <c r="AB1012" i="25"/>
  <c r="Y1013" i="25"/>
  <c r="Z1013" i="25"/>
  <c r="AA1013" i="25"/>
  <c r="AB1013" i="25"/>
  <c r="Y1014" i="25"/>
  <c r="Z1014" i="25"/>
  <c r="AA1014" i="25"/>
  <c r="AB1014" i="25"/>
  <c r="Y1015" i="25"/>
  <c r="Z1015" i="25"/>
  <c r="AA1015" i="25"/>
  <c r="AB1015" i="25"/>
  <c r="Y1016" i="25"/>
  <c r="Z1016" i="25"/>
  <c r="AA1016" i="25"/>
  <c r="AB1016" i="25"/>
  <c r="Y1017" i="25"/>
  <c r="Z1017" i="25"/>
  <c r="AA1017" i="25"/>
  <c r="AB1017" i="25"/>
  <c r="Y1018" i="25"/>
  <c r="Z1018" i="25"/>
  <c r="AA1018" i="25"/>
  <c r="AB1018" i="25"/>
  <c r="Y1019" i="25"/>
  <c r="Z1019" i="25"/>
  <c r="AA1019" i="25"/>
  <c r="AB1019" i="25"/>
  <c r="Y1020" i="25"/>
  <c r="Z1020" i="25"/>
  <c r="AA1020" i="25"/>
  <c r="AB1020" i="25"/>
  <c r="Y1021" i="25"/>
  <c r="Z1021" i="25"/>
  <c r="AA1021" i="25"/>
  <c r="AB1021" i="25"/>
  <c r="Y1022" i="25"/>
  <c r="Z1022" i="25"/>
  <c r="AA1022" i="25"/>
  <c r="AB1022" i="25"/>
  <c r="Y1023" i="25"/>
  <c r="Z1023" i="25"/>
  <c r="AA1023" i="25"/>
  <c r="AB1023" i="25"/>
  <c r="Y1024" i="25"/>
  <c r="Z1024" i="25"/>
  <c r="AA1024" i="25"/>
  <c r="AB1024" i="25"/>
  <c r="Y1025" i="25"/>
  <c r="Z1025" i="25"/>
  <c r="AA1025" i="25"/>
  <c r="AB1025" i="25"/>
  <c r="Y1026" i="25"/>
  <c r="Z1026" i="25"/>
  <c r="AA1026" i="25"/>
  <c r="AB1026" i="25"/>
  <c r="Y1027" i="25"/>
  <c r="Z1027" i="25"/>
  <c r="AA1027" i="25"/>
  <c r="AB1027" i="25"/>
  <c r="Y1028" i="25"/>
  <c r="Z1028" i="25"/>
  <c r="AA1028" i="25"/>
  <c r="AB1028" i="25"/>
  <c r="Y1029" i="25"/>
  <c r="Z1029" i="25"/>
  <c r="AA1029" i="25"/>
  <c r="AB1029" i="25"/>
  <c r="Y1030" i="25"/>
  <c r="Z1030" i="25"/>
  <c r="AA1030" i="25"/>
  <c r="AB1030" i="25"/>
  <c r="Y1031" i="25"/>
  <c r="Z1031" i="25"/>
  <c r="AA1031" i="25"/>
  <c r="AB1031" i="25"/>
  <c r="Y1032" i="25"/>
  <c r="Z1032" i="25"/>
  <c r="AA1032" i="25"/>
  <c r="AB1032" i="25"/>
  <c r="Y1033" i="25"/>
  <c r="Z1033" i="25"/>
  <c r="AA1033" i="25"/>
  <c r="AB1033" i="25"/>
  <c r="Y1034" i="25"/>
  <c r="Z1034" i="25"/>
  <c r="AA1034" i="25"/>
  <c r="AB1034" i="25"/>
  <c r="Y1035" i="25"/>
  <c r="Z1035" i="25"/>
  <c r="AA1035" i="25"/>
  <c r="AB1035" i="25"/>
  <c r="Y1036" i="25"/>
  <c r="Z1036" i="25"/>
  <c r="AA1036" i="25"/>
  <c r="AB1036" i="25"/>
  <c r="Y1037" i="25"/>
  <c r="Z1037" i="25"/>
  <c r="AA1037" i="25"/>
  <c r="AB1037" i="25"/>
  <c r="Y1038" i="25"/>
  <c r="Z1038" i="25"/>
  <c r="AA1038" i="25"/>
  <c r="AB1038" i="25"/>
  <c r="Y1039" i="25"/>
  <c r="Z1039" i="25"/>
  <c r="AA1039" i="25"/>
  <c r="AB1039" i="25"/>
  <c r="Y1040" i="25"/>
  <c r="Z1040" i="25"/>
  <c r="AA1040" i="25"/>
  <c r="AB1040" i="25"/>
  <c r="Y1041" i="25"/>
  <c r="Z1041" i="25"/>
  <c r="AA1041" i="25"/>
  <c r="AB1041" i="25"/>
  <c r="Y1042" i="25"/>
  <c r="Z1042" i="25"/>
  <c r="AA1042" i="25"/>
  <c r="AB1042" i="25"/>
  <c r="Y1043" i="25"/>
  <c r="Z1043" i="25"/>
  <c r="AA1043" i="25"/>
  <c r="AB1043" i="25"/>
  <c r="Y1044" i="25"/>
  <c r="Z1044" i="25"/>
  <c r="AA1044" i="25"/>
  <c r="AB1044" i="25"/>
  <c r="Y1045" i="25"/>
  <c r="Z1045" i="25"/>
  <c r="AA1045" i="25"/>
  <c r="AB1045" i="25"/>
  <c r="Y1046" i="25"/>
  <c r="Z1046" i="25"/>
  <c r="AA1046" i="25"/>
  <c r="AB1046" i="25"/>
  <c r="Y1047" i="25"/>
  <c r="Z1047" i="25"/>
  <c r="AA1047" i="25"/>
  <c r="AB1047" i="25"/>
  <c r="Y1048" i="25"/>
  <c r="Z1048" i="25"/>
  <c r="AA1048" i="25"/>
  <c r="AB1048" i="25"/>
  <c r="Y1049" i="25"/>
  <c r="Z1049" i="25"/>
  <c r="AA1049" i="25"/>
  <c r="AB1049" i="25"/>
  <c r="Y1050" i="25"/>
  <c r="Z1050" i="25"/>
  <c r="AA1050" i="25"/>
  <c r="AB1050" i="25"/>
  <c r="Y1051" i="25"/>
  <c r="Z1051" i="25"/>
  <c r="AA1051" i="25"/>
  <c r="AB1051" i="25"/>
  <c r="Y1052" i="25"/>
  <c r="Z1052" i="25"/>
  <c r="AA1052" i="25"/>
  <c r="AB1052" i="25"/>
  <c r="Y1053" i="25"/>
  <c r="Z1053" i="25"/>
  <c r="AA1053" i="25"/>
  <c r="AB1053" i="25"/>
  <c r="Y1054" i="25"/>
  <c r="Z1054" i="25"/>
  <c r="AA1054" i="25"/>
  <c r="AB1054" i="25"/>
  <c r="Y1055" i="25"/>
  <c r="Z1055" i="25"/>
  <c r="AA1055" i="25"/>
  <c r="AB1055" i="25"/>
  <c r="Y1056" i="25"/>
  <c r="Z1056" i="25"/>
  <c r="AA1056" i="25"/>
  <c r="AB1056" i="25"/>
  <c r="Y1057" i="25"/>
  <c r="Z1057" i="25"/>
  <c r="AA1057" i="25"/>
  <c r="AB1057" i="25"/>
  <c r="Y1058" i="25"/>
  <c r="Z1058" i="25"/>
  <c r="AA1058" i="25"/>
  <c r="AB1058" i="25"/>
  <c r="Y1059" i="25"/>
  <c r="Z1059" i="25"/>
  <c r="AA1059" i="25"/>
  <c r="AB1059" i="25"/>
  <c r="Y1060" i="25"/>
  <c r="Z1060" i="25"/>
  <c r="AA1060" i="25"/>
  <c r="AB1060" i="25"/>
  <c r="Y1061" i="25"/>
  <c r="Z1061" i="25"/>
  <c r="AA1061" i="25"/>
  <c r="AB1061" i="25"/>
  <c r="Y1062" i="25"/>
  <c r="Z1062" i="25"/>
  <c r="AA1062" i="25"/>
  <c r="AB1062" i="25"/>
  <c r="Y1063" i="25"/>
  <c r="Z1063" i="25"/>
  <c r="AA1063" i="25"/>
  <c r="AB1063" i="25"/>
  <c r="Y1064" i="25"/>
  <c r="Z1064" i="25"/>
  <c r="AA1064" i="25"/>
  <c r="AB1064" i="25"/>
  <c r="Y1065" i="25"/>
  <c r="Z1065" i="25"/>
  <c r="AA1065" i="25"/>
  <c r="AB1065" i="25"/>
  <c r="Y1066" i="25"/>
  <c r="Z1066" i="25"/>
  <c r="AA1066" i="25"/>
  <c r="AB1066" i="25"/>
  <c r="Y1067" i="25"/>
  <c r="Z1067" i="25"/>
  <c r="AA1067" i="25"/>
  <c r="AB1067" i="25"/>
  <c r="Y1068" i="25"/>
  <c r="Z1068" i="25"/>
  <c r="AA1068" i="25"/>
  <c r="AB1068" i="25"/>
  <c r="Y1069" i="25"/>
  <c r="Z1069" i="25"/>
  <c r="AA1069" i="25"/>
  <c r="AB1069" i="25"/>
  <c r="Y1070" i="25"/>
  <c r="Z1070" i="25"/>
  <c r="AA1070" i="25"/>
  <c r="AB1070" i="25"/>
  <c r="Y1071" i="25"/>
  <c r="Z1071" i="25"/>
  <c r="AA1071" i="25"/>
  <c r="AB1071" i="25"/>
  <c r="Y1072" i="25"/>
  <c r="Z1072" i="25"/>
  <c r="AA1072" i="25"/>
  <c r="AB1072" i="25"/>
  <c r="Y1073" i="25"/>
  <c r="Z1073" i="25"/>
  <c r="AA1073" i="25"/>
  <c r="AB1073" i="25"/>
  <c r="Y1074" i="25"/>
  <c r="Z1074" i="25"/>
  <c r="AA1074" i="25"/>
  <c r="AB1074" i="25"/>
  <c r="AB10" i="25"/>
  <c r="AA10" i="25"/>
  <c r="Z10" i="25"/>
  <c r="Y10" i="25"/>
  <c r="AY450" i="26"/>
  <c r="AS450" i="26"/>
  <c r="AR450" i="26"/>
  <c r="AQ450" i="26"/>
  <c r="AP450" i="26"/>
  <c r="AO450" i="26"/>
  <c r="AN450" i="26"/>
  <c r="AM450" i="26"/>
  <c r="AL450" i="26"/>
  <c r="AK450" i="26"/>
  <c r="BE448" i="26"/>
  <c r="AX448" i="26"/>
  <c r="AT448" i="26"/>
  <c r="AH448" i="26"/>
  <c r="BE447" i="26"/>
  <c r="AX447" i="26"/>
  <c r="AT447" i="26"/>
  <c r="AH447" i="26"/>
  <c r="BE446" i="26"/>
  <c r="AT446" i="26"/>
  <c r="AH446" i="26"/>
  <c r="BE445" i="26"/>
  <c r="AT445" i="26"/>
  <c r="AH445" i="26"/>
  <c r="BE444" i="26"/>
  <c r="AX444" i="26"/>
  <c r="AT444" i="26"/>
  <c r="AH444" i="26"/>
  <c r="BE443" i="26"/>
  <c r="AX443" i="26"/>
  <c r="AT443" i="26"/>
  <c r="AH443" i="26"/>
  <c r="BE442" i="26"/>
  <c r="AT442" i="26"/>
  <c r="AH442" i="26"/>
  <c r="BE441" i="26"/>
  <c r="AX441" i="26"/>
  <c r="AT441" i="26"/>
  <c r="AH441" i="26"/>
  <c r="BE440" i="26"/>
  <c r="AX440" i="26"/>
  <c r="AT440" i="26"/>
  <c r="AH440" i="26"/>
  <c r="BE439" i="26"/>
  <c r="AX439" i="26"/>
  <c r="AT439" i="26"/>
  <c r="AH439" i="26"/>
  <c r="BE438" i="26"/>
  <c r="AT438" i="26"/>
  <c r="AH438" i="26"/>
  <c r="BE437" i="26"/>
  <c r="AT437" i="26"/>
  <c r="AH437" i="26"/>
  <c r="BE436" i="26"/>
  <c r="AT436" i="26"/>
  <c r="AH436" i="26"/>
  <c r="BE435" i="26"/>
  <c r="AX435" i="26"/>
  <c r="AT435" i="26"/>
  <c r="AH435" i="26"/>
  <c r="BE434" i="26"/>
  <c r="AX434" i="26"/>
  <c r="AT434" i="26"/>
  <c r="AH434" i="26"/>
  <c r="BE433" i="26"/>
  <c r="AT433" i="26"/>
  <c r="AH433" i="26"/>
  <c r="BE432" i="26"/>
  <c r="AT432" i="26"/>
  <c r="AH432" i="26"/>
  <c r="BE431" i="26"/>
  <c r="AX431" i="26"/>
  <c r="AT431" i="26"/>
  <c r="AH431" i="26"/>
  <c r="BE430" i="26"/>
  <c r="AX430" i="26"/>
  <c r="AT430" i="26"/>
  <c r="AH430" i="26"/>
  <c r="BE429" i="26"/>
  <c r="AX429" i="26"/>
  <c r="AT429" i="26"/>
  <c r="AH429" i="26"/>
  <c r="BE428" i="26"/>
  <c r="AT428" i="26"/>
  <c r="AH428" i="26"/>
  <c r="BE427" i="26"/>
  <c r="AT427" i="26"/>
  <c r="AH427" i="26"/>
  <c r="BE426" i="26"/>
  <c r="AX426" i="26"/>
  <c r="AT426" i="26"/>
  <c r="AH426" i="26"/>
  <c r="BE425" i="26"/>
  <c r="AX425" i="26"/>
  <c r="AT425" i="26"/>
  <c r="AH425" i="26"/>
  <c r="BE424" i="26"/>
  <c r="AT424" i="26"/>
  <c r="AH424" i="26"/>
  <c r="BE423" i="26"/>
  <c r="AX423" i="26"/>
  <c r="AT423" i="26"/>
  <c r="AH423" i="26"/>
  <c r="BE422" i="26"/>
  <c r="AT422" i="26"/>
  <c r="AH422" i="26"/>
  <c r="BE421" i="26"/>
  <c r="AX421" i="26"/>
  <c r="AT421" i="26"/>
  <c r="AH421" i="26"/>
  <c r="BE420" i="26"/>
  <c r="AT420" i="26"/>
  <c r="AH420" i="26"/>
  <c r="BE419" i="26"/>
  <c r="AT419" i="26"/>
  <c r="AH419" i="26"/>
  <c r="BE418" i="26"/>
  <c r="AT418" i="26"/>
  <c r="AH418" i="26"/>
  <c r="BE417" i="26"/>
  <c r="AX417" i="26"/>
  <c r="AT417" i="26"/>
  <c r="AH417" i="26"/>
  <c r="BE416" i="26"/>
  <c r="AT416" i="26"/>
  <c r="AH416" i="26"/>
  <c r="BE415" i="26"/>
  <c r="AX415" i="26"/>
  <c r="AT415" i="26"/>
  <c r="AH415" i="26"/>
  <c r="BE414" i="26"/>
  <c r="AT414" i="26"/>
  <c r="AH414" i="26"/>
  <c r="BE413" i="26"/>
  <c r="AX413" i="26"/>
  <c r="AT413" i="26"/>
  <c r="AH413" i="26"/>
  <c r="BE412" i="26"/>
  <c r="AX412" i="26"/>
  <c r="AT412" i="26"/>
  <c r="AH412" i="26"/>
  <c r="BE411" i="26"/>
  <c r="AX411" i="26"/>
  <c r="AT411" i="26"/>
  <c r="AH411" i="26"/>
  <c r="BE410" i="26"/>
  <c r="AT410" i="26"/>
  <c r="AH410" i="26"/>
  <c r="BE409" i="26"/>
  <c r="AX409" i="26"/>
  <c r="AT409" i="26"/>
  <c r="AH409" i="26"/>
  <c r="BE408" i="26"/>
  <c r="AX408" i="26"/>
  <c r="AT408" i="26"/>
  <c r="AH408" i="26"/>
  <c r="BE407" i="26"/>
  <c r="AX407" i="26"/>
  <c r="AT407" i="26"/>
  <c r="AH407" i="26"/>
  <c r="BE406" i="26"/>
  <c r="AT406" i="26"/>
  <c r="AH406" i="26"/>
  <c r="BE405" i="26"/>
  <c r="AT405" i="26"/>
  <c r="AH405" i="26"/>
  <c r="BE404" i="26"/>
  <c r="AT404" i="26"/>
  <c r="AH404" i="26"/>
  <c r="BE403" i="26"/>
  <c r="AT403" i="26"/>
  <c r="AH403" i="26"/>
  <c r="BE402" i="26"/>
  <c r="AT402" i="26"/>
  <c r="AH402" i="26"/>
  <c r="BE401" i="26"/>
  <c r="AT401" i="26"/>
  <c r="AH401" i="26"/>
  <c r="BE400" i="26"/>
  <c r="AT400" i="26"/>
  <c r="AH400" i="26"/>
  <c r="BE399" i="26"/>
  <c r="AX399" i="26"/>
  <c r="AT399" i="26"/>
  <c r="AH399" i="26"/>
  <c r="BE398" i="26"/>
  <c r="AX398" i="26"/>
  <c r="AT398" i="26"/>
  <c r="AH398" i="26"/>
  <c r="BE397" i="26"/>
  <c r="AX397" i="26"/>
  <c r="AT397" i="26"/>
  <c r="AH397" i="26"/>
  <c r="BE396" i="26"/>
  <c r="AT396" i="26"/>
  <c r="AH396" i="26"/>
  <c r="BE395" i="26"/>
  <c r="AX395" i="26"/>
  <c r="AT395" i="26"/>
  <c r="AH395" i="26"/>
  <c r="BE394" i="26"/>
  <c r="AX394" i="26"/>
  <c r="AT394" i="26"/>
  <c r="AH394" i="26"/>
  <c r="BE393" i="26"/>
  <c r="AX393" i="26"/>
  <c r="AT393" i="26"/>
  <c r="AH393" i="26"/>
  <c r="BE392" i="26"/>
  <c r="AX392" i="26"/>
  <c r="AT392" i="26"/>
  <c r="AH392" i="26"/>
  <c r="BE391" i="26"/>
  <c r="AX391" i="26"/>
  <c r="AT391" i="26"/>
  <c r="AH391" i="26"/>
  <c r="BE390" i="26"/>
  <c r="AT390" i="26"/>
  <c r="AH390" i="26"/>
  <c r="BE389" i="26"/>
  <c r="AX389" i="26"/>
  <c r="AT389" i="26"/>
  <c r="AH389" i="26"/>
  <c r="BE388" i="26"/>
  <c r="AT388" i="26"/>
  <c r="AH388" i="26"/>
  <c r="BE387" i="26"/>
  <c r="AT387" i="26"/>
  <c r="AH387" i="26"/>
  <c r="BE386" i="26"/>
  <c r="AT386" i="26"/>
  <c r="AH386" i="26"/>
  <c r="BE385" i="26"/>
  <c r="AX385" i="26"/>
  <c r="AT385" i="26"/>
  <c r="AH385" i="26"/>
  <c r="BE384" i="26"/>
  <c r="AX384" i="26"/>
  <c r="AT384" i="26"/>
  <c r="AH384" i="26"/>
  <c r="BE383" i="26"/>
  <c r="AX383" i="26"/>
  <c r="AT383" i="26"/>
  <c r="AH383" i="26"/>
  <c r="BE382" i="26"/>
  <c r="AT382" i="26"/>
  <c r="AH382" i="26"/>
  <c r="BE381" i="26"/>
  <c r="AX381" i="26"/>
  <c r="AT381" i="26"/>
  <c r="AH381" i="26"/>
  <c r="BE380" i="26"/>
  <c r="AX380" i="26"/>
  <c r="AT380" i="26"/>
  <c r="AH380" i="26"/>
  <c r="BE379" i="26"/>
  <c r="AX379" i="26"/>
  <c r="AT379" i="26"/>
  <c r="AH379" i="26"/>
  <c r="BE378" i="26"/>
  <c r="AX378" i="26"/>
  <c r="AT378" i="26"/>
  <c r="AH378" i="26"/>
  <c r="BE377" i="26"/>
  <c r="AX377" i="26"/>
  <c r="AT377" i="26"/>
  <c r="AH377" i="26"/>
  <c r="BE376" i="26"/>
  <c r="AX376" i="26"/>
  <c r="AT376" i="26"/>
  <c r="AH376" i="26"/>
  <c r="BE375" i="26"/>
  <c r="AX375" i="26"/>
  <c r="AT375" i="26"/>
  <c r="AH375" i="26"/>
  <c r="BE374" i="26"/>
  <c r="AT374" i="26"/>
  <c r="AH374" i="26"/>
  <c r="BE373" i="26"/>
  <c r="AT373" i="26"/>
  <c r="AH373" i="26"/>
  <c r="BE372" i="26"/>
  <c r="AT372" i="26"/>
  <c r="AH372" i="26"/>
  <c r="BE371" i="26"/>
  <c r="AT371" i="26"/>
  <c r="AH371" i="26"/>
  <c r="BE370" i="26"/>
  <c r="AX370" i="26"/>
  <c r="AT370" i="26"/>
  <c r="AH370" i="26"/>
  <c r="BE369" i="26"/>
  <c r="AT369" i="26"/>
  <c r="AH369" i="26"/>
  <c r="BE368" i="26"/>
  <c r="AT368" i="26"/>
  <c r="AH368" i="26"/>
  <c r="BE367" i="26"/>
  <c r="AX367" i="26"/>
  <c r="AT367" i="26"/>
  <c r="AH367" i="26"/>
  <c r="BE366" i="26"/>
  <c r="AX366" i="26"/>
  <c r="AT366" i="26"/>
  <c r="AH366" i="26"/>
  <c r="BE365" i="26"/>
  <c r="AX365" i="26"/>
  <c r="AT365" i="26"/>
  <c r="AH365" i="26"/>
  <c r="BE364" i="26"/>
  <c r="AT364" i="26"/>
  <c r="AH364" i="26"/>
  <c r="BE363" i="26"/>
  <c r="AT363" i="26"/>
  <c r="AH363" i="26"/>
  <c r="BE362" i="26"/>
  <c r="AX362" i="26"/>
  <c r="AT362" i="26"/>
  <c r="AH362" i="26"/>
  <c r="BE361" i="26"/>
  <c r="AX361" i="26"/>
  <c r="AT361" i="26"/>
  <c r="AH361" i="26"/>
  <c r="BE360" i="26"/>
  <c r="AT360" i="26"/>
  <c r="AH360" i="26"/>
  <c r="BE359" i="26"/>
  <c r="AX359" i="26"/>
  <c r="AT359" i="26"/>
  <c r="AH359" i="26"/>
  <c r="BE358" i="26"/>
  <c r="AT358" i="26"/>
  <c r="AH358" i="26"/>
  <c r="BE357" i="26"/>
  <c r="AX357" i="26"/>
  <c r="AT357" i="26"/>
  <c r="AH357" i="26"/>
  <c r="BE356" i="26"/>
  <c r="AT356" i="26"/>
  <c r="AH356" i="26"/>
  <c r="BE355" i="26"/>
  <c r="AT355" i="26"/>
  <c r="AH355" i="26"/>
  <c r="BE354" i="26"/>
  <c r="AT354" i="26"/>
  <c r="AH354" i="26"/>
  <c r="BE353" i="26"/>
  <c r="AX353" i="26"/>
  <c r="AT353" i="26"/>
  <c r="AH353" i="26"/>
  <c r="BE352" i="26"/>
  <c r="AX352" i="26"/>
  <c r="AT352" i="26"/>
  <c r="AH352" i="26"/>
  <c r="BE351" i="26"/>
  <c r="AX351" i="26"/>
  <c r="AT351" i="26"/>
  <c r="AH351" i="26"/>
  <c r="BE350" i="26"/>
  <c r="AT350" i="26"/>
  <c r="AH350" i="26"/>
  <c r="BE349" i="26"/>
  <c r="AX349" i="26"/>
  <c r="AT349" i="26"/>
  <c r="AH349" i="26"/>
  <c r="BE348" i="26"/>
  <c r="AX348" i="26"/>
  <c r="AT348" i="26"/>
  <c r="AH348" i="26"/>
  <c r="BE347" i="26"/>
  <c r="AX347" i="26"/>
  <c r="AT347" i="26"/>
  <c r="AH347" i="26"/>
  <c r="BE346" i="26"/>
  <c r="AX346" i="26"/>
  <c r="AT346" i="26"/>
  <c r="AH346" i="26"/>
  <c r="BE345" i="26"/>
  <c r="AX345" i="26"/>
  <c r="AT345" i="26"/>
  <c r="AH345" i="26"/>
  <c r="BE344" i="26"/>
  <c r="AX344" i="26"/>
  <c r="AT344" i="26"/>
  <c r="AH344" i="26"/>
  <c r="BE343" i="26"/>
  <c r="AX343" i="26"/>
  <c r="AT343" i="26"/>
  <c r="AH343" i="26"/>
  <c r="BE342" i="26"/>
  <c r="AX342" i="26"/>
  <c r="AT342" i="26"/>
  <c r="AH342" i="26"/>
  <c r="BE341" i="26"/>
  <c r="AT341" i="26"/>
  <c r="AH341" i="26"/>
  <c r="BE340" i="26"/>
  <c r="AT340" i="26"/>
  <c r="AH340" i="26"/>
  <c r="BE339" i="26"/>
  <c r="AT339" i="26"/>
  <c r="AH339" i="26"/>
  <c r="BE338" i="26"/>
  <c r="AX338" i="26"/>
  <c r="AT338" i="26"/>
  <c r="AH338" i="26"/>
  <c r="BE337" i="26"/>
  <c r="AT337" i="26"/>
  <c r="AH337" i="26"/>
  <c r="BE336" i="26"/>
  <c r="AT336" i="26"/>
  <c r="AH336" i="26"/>
  <c r="BE335" i="26"/>
  <c r="AX335" i="26"/>
  <c r="AT335" i="26"/>
  <c r="AH335" i="26"/>
  <c r="BE334" i="26"/>
  <c r="AX334" i="26"/>
  <c r="AT334" i="26"/>
  <c r="AH334" i="26"/>
  <c r="BE333" i="26"/>
  <c r="AX333" i="26"/>
  <c r="AT333" i="26"/>
  <c r="AH333" i="26"/>
  <c r="BE332" i="26"/>
  <c r="AX332" i="26"/>
  <c r="AT332" i="26"/>
  <c r="AH332" i="26"/>
  <c r="BE331" i="26"/>
  <c r="AT331" i="26"/>
  <c r="AH331" i="26"/>
  <c r="BE330" i="26"/>
  <c r="AX330" i="26"/>
  <c r="AT330" i="26"/>
  <c r="AH330" i="26"/>
  <c r="BE329" i="26"/>
  <c r="AX329" i="26"/>
  <c r="AT329" i="26"/>
  <c r="AH329" i="26"/>
  <c r="BE328" i="26"/>
  <c r="AX328" i="26"/>
  <c r="AT328" i="26"/>
  <c r="AH328" i="26"/>
  <c r="BE327" i="26"/>
  <c r="AX327" i="26"/>
  <c r="AT327" i="26"/>
  <c r="AH327" i="26"/>
  <c r="BE326" i="26"/>
  <c r="AT326" i="26"/>
  <c r="AH326" i="26"/>
  <c r="BE325" i="26"/>
  <c r="AT325" i="26"/>
  <c r="AH325" i="26"/>
  <c r="BE324" i="26"/>
  <c r="AX324" i="26"/>
  <c r="AT324" i="26"/>
  <c r="AH324" i="26"/>
  <c r="BE323" i="26"/>
  <c r="AT323" i="26"/>
  <c r="AH323" i="26"/>
  <c r="BE322" i="26"/>
  <c r="AT322" i="26"/>
  <c r="AH322" i="26"/>
  <c r="BE321" i="26"/>
  <c r="AT321" i="26"/>
  <c r="AH321" i="26"/>
  <c r="BE320" i="26"/>
  <c r="AX320" i="26"/>
  <c r="AT320" i="26"/>
  <c r="AH320" i="26"/>
  <c r="BE319" i="26"/>
  <c r="AX319" i="26"/>
  <c r="AT319" i="26"/>
  <c r="AH319" i="26"/>
  <c r="BE318" i="26"/>
  <c r="AX318" i="26"/>
  <c r="AT318" i="26"/>
  <c r="AH318" i="26"/>
  <c r="BE317" i="26"/>
  <c r="AT317" i="26"/>
  <c r="AH317" i="26"/>
  <c r="BE316" i="26"/>
  <c r="AX316" i="26"/>
  <c r="AT316" i="26"/>
  <c r="AH316" i="26"/>
  <c r="BE315" i="26"/>
  <c r="AX315" i="26"/>
  <c r="AT315" i="26"/>
  <c r="AH315" i="26"/>
  <c r="BE314" i="26"/>
  <c r="AX314" i="26"/>
  <c r="AT314" i="26"/>
  <c r="AH314" i="26"/>
  <c r="BE313" i="26"/>
  <c r="AT313" i="26"/>
  <c r="AH313" i="26"/>
  <c r="BE312" i="26"/>
  <c r="AX312" i="26"/>
  <c r="AT312" i="26"/>
  <c r="AH312" i="26"/>
  <c r="BE311" i="26"/>
  <c r="AX311" i="26"/>
  <c r="AT311" i="26"/>
  <c r="AH311" i="26"/>
  <c r="BE310" i="26"/>
  <c r="AX310" i="26"/>
  <c r="AT310" i="26"/>
  <c r="AH310" i="26"/>
  <c r="BE309" i="26"/>
  <c r="AT309" i="26"/>
  <c r="AH309" i="26"/>
  <c r="BE308" i="26"/>
  <c r="AT308" i="26"/>
  <c r="AH308" i="26"/>
  <c r="BE307" i="26"/>
  <c r="AT307" i="26"/>
  <c r="AH307" i="26"/>
  <c r="BE306" i="26"/>
  <c r="AX306" i="26"/>
  <c r="AT306" i="26"/>
  <c r="AH306" i="26"/>
  <c r="BE305" i="26"/>
  <c r="AT305" i="26"/>
  <c r="AH305" i="26"/>
  <c r="BE304" i="26"/>
  <c r="AT304" i="26"/>
  <c r="AH304" i="26"/>
  <c r="BE303" i="26"/>
  <c r="AX303" i="26"/>
  <c r="AT303" i="26"/>
  <c r="AH303" i="26"/>
  <c r="BE302" i="26"/>
  <c r="AX302" i="26"/>
  <c r="AT302" i="26"/>
  <c r="AH302" i="26"/>
  <c r="BE301" i="26"/>
  <c r="AX301" i="26"/>
  <c r="AT301" i="26"/>
  <c r="AH301" i="26"/>
  <c r="BE300" i="26"/>
  <c r="AX300" i="26"/>
  <c r="AT300" i="26"/>
  <c r="AH300" i="26"/>
  <c r="BE299" i="26"/>
  <c r="AT299" i="26"/>
  <c r="AH299" i="26"/>
  <c r="BE298" i="26"/>
  <c r="AX298" i="26"/>
  <c r="AT298" i="26"/>
  <c r="AH298" i="26"/>
  <c r="BE297" i="26"/>
  <c r="AX297" i="26"/>
  <c r="AT297" i="26"/>
  <c r="AH297" i="26"/>
  <c r="BE296" i="26"/>
  <c r="AX296" i="26"/>
  <c r="AT296" i="26"/>
  <c r="AH296" i="26"/>
  <c r="BE295" i="26"/>
  <c r="AX295" i="26"/>
  <c r="AT295" i="26"/>
  <c r="AH295" i="26"/>
  <c r="BE294" i="26"/>
  <c r="AT294" i="26"/>
  <c r="AH294" i="26"/>
  <c r="BE293" i="26"/>
  <c r="AX293" i="26"/>
  <c r="AT293" i="26"/>
  <c r="AH293" i="26"/>
  <c r="BE292" i="26"/>
  <c r="AX292" i="26"/>
  <c r="AT292" i="26"/>
  <c r="AH292" i="26"/>
  <c r="BE291" i="26"/>
  <c r="AT291" i="26"/>
  <c r="AH291" i="26"/>
  <c r="BE290" i="26"/>
  <c r="AT290" i="26"/>
  <c r="AH290" i="26"/>
  <c r="BE289" i="26"/>
  <c r="AX289" i="26"/>
  <c r="AT289" i="26"/>
  <c r="AH289" i="26"/>
  <c r="BE288" i="26"/>
  <c r="AX288" i="26"/>
  <c r="AT288" i="26"/>
  <c r="AH288" i="26"/>
  <c r="BE287" i="26"/>
  <c r="AX287" i="26"/>
  <c r="AT287" i="26"/>
  <c r="AH287" i="26"/>
  <c r="BE286" i="26"/>
  <c r="AT286" i="26"/>
  <c r="AH286" i="26"/>
  <c r="BE285" i="26"/>
  <c r="AT285" i="26"/>
  <c r="AH285" i="26"/>
  <c r="BE284" i="26"/>
  <c r="AX284" i="26"/>
  <c r="AT284" i="26"/>
  <c r="AH284" i="26"/>
  <c r="BE283" i="26"/>
  <c r="AX283" i="26"/>
  <c r="AT283" i="26"/>
  <c r="AH283" i="26"/>
  <c r="BE282" i="26"/>
  <c r="AT282" i="26"/>
  <c r="AH282" i="26"/>
  <c r="BE281" i="26"/>
  <c r="AT281" i="26"/>
  <c r="AH281" i="26"/>
  <c r="BE280" i="26"/>
  <c r="AX280" i="26"/>
  <c r="AT280" i="26"/>
  <c r="AH280" i="26"/>
  <c r="BE279" i="26"/>
  <c r="AT279" i="26"/>
  <c r="AH279" i="26"/>
  <c r="BE278" i="26"/>
  <c r="AX278" i="26"/>
  <c r="AT278" i="26"/>
  <c r="AH278" i="26"/>
  <c r="BE277" i="26"/>
  <c r="AX277" i="26"/>
  <c r="AT277" i="26"/>
  <c r="AH277" i="26"/>
  <c r="BE276" i="26"/>
  <c r="AX276" i="26"/>
  <c r="AT276" i="26"/>
  <c r="AH276" i="26"/>
  <c r="BE275" i="26"/>
  <c r="AT275" i="26"/>
  <c r="AH275" i="26"/>
  <c r="BE274" i="26"/>
  <c r="AX274" i="26"/>
  <c r="AT274" i="26"/>
  <c r="AH274" i="26"/>
  <c r="BE273" i="26"/>
  <c r="AT273" i="26"/>
  <c r="AH273" i="26"/>
  <c r="BE272" i="26"/>
  <c r="AX272" i="26"/>
  <c r="AT272" i="26"/>
  <c r="AH272" i="26"/>
  <c r="BE271" i="26"/>
  <c r="AT271" i="26"/>
  <c r="AH271" i="26"/>
  <c r="BE270" i="26"/>
  <c r="AX270" i="26"/>
  <c r="AT270" i="26"/>
  <c r="AH270" i="26"/>
  <c r="BE269" i="26"/>
  <c r="AX269" i="26"/>
  <c r="AT269" i="26"/>
  <c r="AH269" i="26"/>
  <c r="BE268" i="26"/>
  <c r="AX268" i="26"/>
  <c r="AT268" i="26"/>
  <c r="AH268" i="26"/>
  <c r="BE267" i="26"/>
  <c r="AT267" i="26"/>
  <c r="AH267" i="26"/>
  <c r="BE266" i="26"/>
  <c r="AX266" i="26"/>
  <c r="AT266" i="26"/>
  <c r="AH266" i="26"/>
  <c r="BE265" i="26"/>
  <c r="AT265" i="26"/>
  <c r="AH265" i="26"/>
  <c r="BE264" i="26"/>
  <c r="AX264" i="26"/>
  <c r="AT264" i="26"/>
  <c r="AH264" i="26"/>
  <c r="BE263" i="26"/>
  <c r="AT263" i="26"/>
  <c r="AH263" i="26"/>
  <c r="BE262" i="26"/>
  <c r="AX262" i="26"/>
  <c r="AT262" i="26"/>
  <c r="AH262" i="26"/>
  <c r="BE261" i="26"/>
  <c r="AX261" i="26"/>
  <c r="AT261" i="26"/>
  <c r="AH261" i="26"/>
  <c r="BE260" i="26"/>
  <c r="AX260" i="26"/>
  <c r="AT260" i="26"/>
  <c r="AH260" i="26"/>
  <c r="BE259" i="26"/>
  <c r="AT259" i="26"/>
  <c r="AH259" i="26"/>
  <c r="BE258" i="26"/>
  <c r="AX258" i="26"/>
  <c r="AT258" i="26"/>
  <c r="AH258" i="26"/>
  <c r="BE257" i="26"/>
  <c r="AT257" i="26"/>
  <c r="AH257" i="26"/>
  <c r="BE256" i="26"/>
  <c r="AX256" i="26"/>
  <c r="AT256" i="26"/>
  <c r="AH256" i="26"/>
  <c r="BE255" i="26"/>
  <c r="AT255" i="26"/>
  <c r="AH255" i="26"/>
  <c r="BE254" i="26"/>
  <c r="AX254" i="26"/>
  <c r="AT254" i="26"/>
  <c r="AH254" i="26"/>
  <c r="BE253" i="26"/>
  <c r="AX253" i="26"/>
  <c r="AT253" i="26"/>
  <c r="AH253" i="26"/>
  <c r="BE252" i="26"/>
  <c r="AX252" i="26"/>
  <c r="AT252" i="26"/>
  <c r="AH252" i="26"/>
  <c r="BE251" i="26"/>
  <c r="AT251" i="26"/>
  <c r="AH251" i="26"/>
  <c r="BE250" i="26"/>
  <c r="AX250" i="26"/>
  <c r="AT250" i="26"/>
  <c r="AH250" i="26"/>
  <c r="BE249" i="26"/>
  <c r="AT249" i="26"/>
  <c r="AH249" i="26"/>
  <c r="BE248" i="26"/>
  <c r="AX248" i="26"/>
  <c r="AT248" i="26"/>
  <c r="AH248" i="26"/>
  <c r="BE247" i="26"/>
  <c r="AT247" i="26"/>
  <c r="AH247" i="26"/>
  <c r="BE246" i="26"/>
  <c r="AX246" i="26"/>
  <c r="AT246" i="26"/>
  <c r="AH246" i="26"/>
  <c r="BE245" i="26"/>
  <c r="AX245" i="26"/>
  <c r="AT245" i="26"/>
  <c r="AH245" i="26"/>
  <c r="BE244" i="26"/>
  <c r="AX244" i="26"/>
  <c r="AT244" i="26"/>
  <c r="AH244" i="26"/>
  <c r="BE243" i="26"/>
  <c r="AT243" i="26"/>
  <c r="AH243" i="26"/>
  <c r="BE242" i="26"/>
  <c r="AX242" i="26"/>
  <c r="AT242" i="26"/>
  <c r="AH242" i="26"/>
  <c r="BE241" i="26"/>
  <c r="AT241" i="26"/>
  <c r="AH241" i="26"/>
  <c r="BE240" i="26"/>
  <c r="AX240" i="26"/>
  <c r="AT240" i="26"/>
  <c r="AH240" i="26"/>
  <c r="BE239" i="26"/>
  <c r="AT239" i="26"/>
  <c r="AH239" i="26"/>
  <c r="BE238" i="26"/>
  <c r="AX238" i="26"/>
  <c r="AT238" i="26"/>
  <c r="AH238" i="26"/>
  <c r="BE237" i="26"/>
  <c r="AX237" i="26"/>
  <c r="AT237" i="26"/>
  <c r="AH237" i="26"/>
  <c r="BE236" i="26"/>
  <c r="AX236" i="26"/>
  <c r="AT236" i="26"/>
  <c r="AH236" i="26"/>
  <c r="BE235" i="26"/>
  <c r="AT235" i="26"/>
  <c r="AH235" i="26"/>
  <c r="BE234" i="26"/>
  <c r="AX234" i="26"/>
  <c r="AT234" i="26"/>
  <c r="AH234" i="26"/>
  <c r="BE233" i="26"/>
  <c r="AT233" i="26"/>
  <c r="AH233" i="26"/>
  <c r="BE232" i="26"/>
  <c r="AX232" i="26"/>
  <c r="AT232" i="26"/>
  <c r="AH232" i="26"/>
  <c r="BE231" i="26"/>
  <c r="AT231" i="26"/>
  <c r="AH231" i="26"/>
  <c r="BE230" i="26"/>
  <c r="AX230" i="26"/>
  <c r="AT230" i="26"/>
  <c r="AH230" i="26"/>
  <c r="BE229" i="26"/>
  <c r="AX229" i="26"/>
  <c r="AT229" i="26"/>
  <c r="AH229" i="26"/>
  <c r="BE228" i="26"/>
  <c r="AX228" i="26"/>
  <c r="AT228" i="26"/>
  <c r="AH228" i="26"/>
  <c r="BE227" i="26"/>
  <c r="AT227" i="26"/>
  <c r="AH227" i="26"/>
  <c r="BE226" i="26"/>
  <c r="AX226" i="26"/>
  <c r="AT226" i="26"/>
  <c r="AH226" i="26"/>
  <c r="BE225" i="26"/>
  <c r="AX225" i="26"/>
  <c r="AT225" i="26"/>
  <c r="AH225" i="26"/>
  <c r="BE224" i="26"/>
  <c r="AX224" i="26"/>
  <c r="AT224" i="26"/>
  <c r="AH224" i="26"/>
  <c r="BE223" i="26"/>
  <c r="AT223" i="26"/>
  <c r="AH223" i="26"/>
  <c r="BE222" i="26"/>
  <c r="AX222" i="26"/>
  <c r="AT222" i="26"/>
  <c r="AH222" i="26"/>
  <c r="BE221" i="26"/>
  <c r="AX221" i="26"/>
  <c r="AT221" i="26"/>
  <c r="AH221" i="26"/>
  <c r="BE220" i="26"/>
  <c r="AX220" i="26"/>
  <c r="AT220" i="26"/>
  <c r="AH220" i="26"/>
  <c r="BE219" i="26"/>
  <c r="AT219" i="26"/>
  <c r="AH219" i="26"/>
  <c r="BE218" i="26"/>
  <c r="AX218" i="26"/>
  <c r="AT218" i="26"/>
  <c r="AH218" i="26"/>
  <c r="BE217" i="26"/>
  <c r="AX217" i="26"/>
  <c r="AT217" i="26"/>
  <c r="AH217" i="26"/>
  <c r="BE216" i="26"/>
  <c r="AX216" i="26"/>
  <c r="AT216" i="26"/>
  <c r="AH216" i="26"/>
  <c r="BE215" i="26"/>
  <c r="AT215" i="26"/>
  <c r="AH215" i="26"/>
  <c r="BE214" i="26"/>
  <c r="AX214" i="26"/>
  <c r="AT214" i="26"/>
  <c r="AH214" i="26"/>
  <c r="BE213" i="26"/>
  <c r="AX213" i="26"/>
  <c r="AT213" i="26"/>
  <c r="AH213" i="26"/>
  <c r="BE212" i="26"/>
  <c r="AX212" i="26"/>
  <c r="AT212" i="26"/>
  <c r="AH212" i="26"/>
  <c r="BE211" i="26"/>
  <c r="AT211" i="26"/>
  <c r="AH211" i="26"/>
  <c r="BE210" i="26"/>
  <c r="AX210" i="26"/>
  <c r="AT210" i="26"/>
  <c r="AH210" i="26"/>
  <c r="BE209" i="26"/>
  <c r="AX209" i="26"/>
  <c r="AT209" i="26"/>
  <c r="AH209" i="26"/>
  <c r="BE208" i="26"/>
  <c r="AX208" i="26"/>
  <c r="AT208" i="26"/>
  <c r="AH208" i="26"/>
  <c r="BE207" i="26"/>
  <c r="AT207" i="26"/>
  <c r="AH207" i="26"/>
  <c r="BE206" i="26"/>
  <c r="AX206" i="26"/>
  <c r="AT206" i="26"/>
  <c r="AH206" i="26"/>
  <c r="BE205" i="26"/>
  <c r="AX205" i="26"/>
  <c r="AT205" i="26"/>
  <c r="AH205" i="26"/>
  <c r="BE204" i="26"/>
  <c r="AX204" i="26"/>
  <c r="AT204" i="26"/>
  <c r="AH204" i="26"/>
  <c r="BE203" i="26"/>
  <c r="AT203" i="26"/>
  <c r="AH203" i="26"/>
  <c r="BE202" i="26"/>
  <c r="AX202" i="26"/>
  <c r="AT202" i="26"/>
  <c r="AH202" i="26"/>
  <c r="BE201" i="26"/>
  <c r="AX201" i="26"/>
  <c r="AT201" i="26"/>
  <c r="AH201" i="26"/>
  <c r="BE200" i="26"/>
  <c r="AX200" i="26"/>
  <c r="AT200" i="26"/>
  <c r="AH200" i="26"/>
  <c r="BE199" i="26"/>
  <c r="AT199" i="26"/>
  <c r="AH199" i="26"/>
  <c r="BE198" i="26"/>
  <c r="AX198" i="26"/>
  <c r="AT198" i="26"/>
  <c r="AH198" i="26"/>
  <c r="BE197" i="26"/>
  <c r="AX197" i="26"/>
  <c r="AT197" i="26"/>
  <c r="AH197" i="26"/>
  <c r="BE196" i="26"/>
  <c r="AX196" i="26"/>
  <c r="AT196" i="26"/>
  <c r="AH196" i="26"/>
  <c r="BE195" i="26"/>
  <c r="AT195" i="26"/>
  <c r="AH195" i="26"/>
  <c r="BE194" i="26"/>
  <c r="AX194" i="26"/>
  <c r="AT194" i="26"/>
  <c r="AH194" i="26"/>
  <c r="BE193" i="26"/>
  <c r="AX193" i="26"/>
  <c r="AT193" i="26"/>
  <c r="AH193" i="26"/>
  <c r="BE192" i="26"/>
  <c r="AX192" i="26"/>
  <c r="AT192" i="26"/>
  <c r="AH192" i="26"/>
  <c r="BE191" i="26"/>
  <c r="AT191" i="26"/>
  <c r="AH191" i="26"/>
  <c r="BE190" i="26"/>
  <c r="AX190" i="26"/>
  <c r="AT190" i="26"/>
  <c r="AH190" i="26"/>
  <c r="BE189" i="26"/>
  <c r="AX189" i="26"/>
  <c r="AT189" i="26"/>
  <c r="AH189" i="26"/>
  <c r="BE188" i="26"/>
  <c r="AX188" i="26"/>
  <c r="AT188" i="26"/>
  <c r="AH188" i="26"/>
  <c r="BE187" i="26"/>
  <c r="AT187" i="26"/>
  <c r="AH187" i="26"/>
  <c r="BE186" i="26"/>
  <c r="AX186" i="26"/>
  <c r="AT186" i="26"/>
  <c r="AH186" i="26"/>
  <c r="BE185" i="26"/>
  <c r="AX185" i="26"/>
  <c r="AT185" i="26"/>
  <c r="AH185" i="26"/>
  <c r="BE184" i="26"/>
  <c r="AX184" i="26"/>
  <c r="AT184" i="26"/>
  <c r="AH184" i="26"/>
  <c r="BE183" i="26"/>
  <c r="AT183" i="26"/>
  <c r="AH183" i="26"/>
  <c r="BE182" i="26"/>
  <c r="AX182" i="26"/>
  <c r="AT182" i="26"/>
  <c r="AH182" i="26"/>
  <c r="BE181" i="26"/>
  <c r="AX181" i="26"/>
  <c r="AT181" i="26"/>
  <c r="AH181" i="26"/>
  <c r="BE180" i="26"/>
  <c r="AX180" i="26"/>
  <c r="AT180" i="26"/>
  <c r="AH180" i="26"/>
  <c r="BE179" i="26"/>
  <c r="AT179" i="26"/>
  <c r="AH179" i="26"/>
  <c r="BE178" i="26"/>
  <c r="AX178" i="26"/>
  <c r="AT178" i="26"/>
  <c r="AH178" i="26"/>
  <c r="BE177" i="26"/>
  <c r="AX177" i="26"/>
  <c r="AT177" i="26"/>
  <c r="AH177" i="26"/>
  <c r="BE176" i="26"/>
  <c r="AX176" i="26"/>
  <c r="AT176" i="26"/>
  <c r="AH176" i="26"/>
  <c r="BE175" i="26"/>
  <c r="AT175" i="26"/>
  <c r="AH175" i="26"/>
  <c r="BE174" i="26"/>
  <c r="AX174" i="26"/>
  <c r="AT174" i="26"/>
  <c r="AH174" i="26"/>
  <c r="BE173" i="26"/>
  <c r="AX173" i="26"/>
  <c r="AT173" i="26"/>
  <c r="AH173" i="26"/>
  <c r="BE172" i="26"/>
  <c r="AX172" i="26"/>
  <c r="AT172" i="26"/>
  <c r="AH172" i="26"/>
  <c r="BE171" i="26"/>
  <c r="AT171" i="26"/>
  <c r="AH171" i="26"/>
  <c r="BE170" i="26"/>
  <c r="AX170" i="26"/>
  <c r="AT170" i="26"/>
  <c r="AH170" i="26"/>
  <c r="BE169" i="26"/>
  <c r="AX169" i="26"/>
  <c r="AT169" i="26"/>
  <c r="AH169" i="26"/>
  <c r="BE168" i="26"/>
  <c r="AT168" i="26"/>
  <c r="AH168" i="26"/>
  <c r="BE167" i="26"/>
  <c r="AT167" i="26"/>
  <c r="AH167" i="26"/>
  <c r="BE166" i="26"/>
  <c r="AX166" i="26"/>
  <c r="AT166" i="26"/>
  <c r="AH166" i="26"/>
  <c r="BE165" i="26"/>
  <c r="AT165" i="26"/>
  <c r="AH165" i="26"/>
  <c r="BE164" i="26"/>
  <c r="AX164" i="26"/>
  <c r="AT164" i="26"/>
  <c r="AH164" i="26"/>
  <c r="BE163" i="26"/>
  <c r="AT163" i="26"/>
  <c r="AH163" i="26"/>
  <c r="BE162" i="26"/>
  <c r="AX162" i="26"/>
  <c r="AT162" i="26"/>
  <c r="AH162" i="26"/>
  <c r="BE161" i="26"/>
  <c r="AX161" i="26"/>
  <c r="AT161" i="26"/>
  <c r="AH161" i="26"/>
  <c r="BE160" i="26"/>
  <c r="AX160" i="26"/>
  <c r="AT160" i="26"/>
  <c r="AH160" i="26"/>
  <c r="BE159" i="26"/>
  <c r="AT159" i="26"/>
  <c r="AH159" i="26"/>
  <c r="BE158" i="26"/>
  <c r="AX158" i="26"/>
  <c r="AT158" i="26"/>
  <c r="AH158" i="26"/>
  <c r="BE157" i="26"/>
  <c r="AX157" i="26"/>
  <c r="AT157" i="26"/>
  <c r="AH157" i="26"/>
  <c r="BE156" i="26"/>
  <c r="AX156" i="26"/>
  <c r="AT156" i="26"/>
  <c r="AH156" i="26"/>
  <c r="BE155" i="26"/>
  <c r="AT155" i="26"/>
  <c r="AH155" i="26"/>
  <c r="BE154" i="26"/>
  <c r="AX154" i="26"/>
  <c r="AT154" i="26"/>
  <c r="AH154" i="26"/>
  <c r="BE153" i="26"/>
  <c r="AX153" i="26"/>
  <c r="AT153" i="26"/>
  <c r="AH153" i="26"/>
  <c r="BE152" i="26"/>
  <c r="AT152" i="26"/>
  <c r="AH152" i="26"/>
  <c r="BE151" i="26"/>
  <c r="AT151" i="26"/>
  <c r="AH151" i="26"/>
  <c r="BE150" i="26"/>
  <c r="AX150" i="26"/>
  <c r="AT150" i="26"/>
  <c r="AH150" i="26"/>
  <c r="BE149" i="26"/>
  <c r="AT149" i="26"/>
  <c r="AH149" i="26"/>
  <c r="BE148" i="26"/>
  <c r="AX148" i="26"/>
  <c r="AT148" i="26"/>
  <c r="AH148" i="26"/>
  <c r="BE147" i="26"/>
  <c r="AT147" i="26"/>
  <c r="AH147" i="26"/>
  <c r="BE146" i="26"/>
  <c r="AX146" i="26"/>
  <c r="AT146" i="26"/>
  <c r="AH146" i="26"/>
  <c r="BE145" i="26"/>
  <c r="AX145" i="26"/>
  <c r="AT145" i="26"/>
  <c r="AH145" i="26"/>
  <c r="BE144" i="26"/>
  <c r="AX144" i="26"/>
  <c r="AT144" i="26"/>
  <c r="AH144" i="26"/>
  <c r="BE143" i="26"/>
  <c r="AT143" i="26"/>
  <c r="AH143" i="26"/>
  <c r="BE142" i="26"/>
  <c r="AX142" i="26"/>
  <c r="AT142" i="26"/>
  <c r="AH142" i="26"/>
  <c r="BE141" i="26"/>
  <c r="AX141" i="26"/>
  <c r="AT141" i="26"/>
  <c r="AH141" i="26"/>
  <c r="BE140" i="26"/>
  <c r="AX140" i="26"/>
  <c r="AT140" i="26"/>
  <c r="AH140" i="26"/>
  <c r="BE139" i="26"/>
  <c r="AT139" i="26"/>
  <c r="AH139" i="26"/>
  <c r="BE138" i="26"/>
  <c r="AX138" i="26"/>
  <c r="AT138" i="26"/>
  <c r="AH138" i="26"/>
  <c r="BE137" i="26"/>
  <c r="AX137" i="26"/>
  <c r="AT137" i="26"/>
  <c r="AH137" i="26"/>
  <c r="BE136" i="26"/>
  <c r="AT136" i="26"/>
  <c r="AH136" i="26"/>
  <c r="BE135" i="26"/>
  <c r="AT135" i="26"/>
  <c r="AH135" i="26"/>
  <c r="BE134" i="26"/>
  <c r="AX134" i="26"/>
  <c r="AT134" i="26"/>
  <c r="AH134" i="26"/>
  <c r="BE133" i="26"/>
  <c r="AT133" i="26"/>
  <c r="AH133" i="26"/>
  <c r="BE132" i="26"/>
  <c r="AX132" i="26"/>
  <c r="AT132" i="26"/>
  <c r="AH132" i="26"/>
  <c r="BE131" i="26"/>
  <c r="AT131" i="26"/>
  <c r="AH131" i="26"/>
  <c r="BE130" i="26"/>
  <c r="AX130" i="26"/>
  <c r="AT130" i="26"/>
  <c r="AH130" i="26"/>
  <c r="BE129" i="26"/>
  <c r="AX129" i="26"/>
  <c r="AT129" i="26"/>
  <c r="AH129" i="26"/>
  <c r="BE128" i="26"/>
  <c r="AT128" i="26"/>
  <c r="AH128" i="26"/>
  <c r="BE127" i="26"/>
  <c r="AT127" i="26"/>
  <c r="AH127" i="26"/>
  <c r="BE126" i="26"/>
  <c r="AX126" i="26"/>
  <c r="AT126" i="26"/>
  <c r="AH126" i="26"/>
  <c r="BE125" i="26"/>
  <c r="AT125" i="26"/>
  <c r="AH125" i="26"/>
  <c r="BE124" i="26"/>
  <c r="AX124" i="26"/>
  <c r="AT124" i="26"/>
  <c r="AH124" i="26"/>
  <c r="BE123" i="26"/>
  <c r="AT123" i="26"/>
  <c r="AH123" i="26"/>
  <c r="BE122" i="26"/>
  <c r="AX122" i="26"/>
  <c r="AT122" i="26"/>
  <c r="AH122" i="26"/>
  <c r="BE121" i="26"/>
  <c r="AX121" i="26"/>
  <c r="AT121" i="26"/>
  <c r="AH121" i="26"/>
  <c r="BE120" i="26"/>
  <c r="AT120" i="26"/>
  <c r="AH120" i="26"/>
  <c r="BE119" i="26"/>
  <c r="AT119" i="26"/>
  <c r="AH119" i="26"/>
  <c r="BE118" i="26"/>
  <c r="AX118" i="26"/>
  <c r="AT118" i="26"/>
  <c r="AH118" i="26"/>
  <c r="BE117" i="26"/>
  <c r="AT117" i="26"/>
  <c r="AH117" i="26"/>
  <c r="BE116" i="26"/>
  <c r="AX116" i="26"/>
  <c r="AT116" i="26"/>
  <c r="AH116" i="26"/>
  <c r="BE115" i="26"/>
  <c r="AT115" i="26"/>
  <c r="AH115" i="26"/>
  <c r="BE114" i="26"/>
  <c r="AX114" i="26"/>
  <c r="AT114" i="26"/>
  <c r="AH114" i="26"/>
  <c r="BE113" i="26"/>
  <c r="AX113" i="26"/>
  <c r="AT113" i="26"/>
  <c r="AH113" i="26"/>
  <c r="BE112" i="26"/>
  <c r="AT112" i="26"/>
  <c r="AH112" i="26"/>
  <c r="BE111" i="26"/>
  <c r="AT111" i="26"/>
  <c r="AH111" i="26"/>
  <c r="BE110" i="26"/>
  <c r="AX110" i="26"/>
  <c r="AT110" i="26"/>
  <c r="AH110" i="26"/>
  <c r="BE109" i="26"/>
  <c r="AT109" i="26"/>
  <c r="AH109" i="26"/>
  <c r="BE108" i="26"/>
  <c r="AX108" i="26"/>
  <c r="AT108" i="26"/>
  <c r="AH108" i="26"/>
  <c r="BE107" i="26"/>
  <c r="AT107" i="26"/>
  <c r="AH107" i="26"/>
  <c r="BE106" i="26"/>
  <c r="AX106" i="26"/>
  <c r="AT106" i="26"/>
  <c r="AH106" i="26"/>
  <c r="BE105" i="26"/>
  <c r="AX105" i="26"/>
  <c r="AT105" i="26"/>
  <c r="AH105" i="26"/>
  <c r="BE104" i="26"/>
  <c r="AT104" i="26"/>
  <c r="AH104" i="26"/>
  <c r="BE103" i="26"/>
  <c r="AT103" i="26"/>
  <c r="AH103" i="26"/>
  <c r="BE102" i="26"/>
  <c r="AX102" i="26"/>
  <c r="AT102" i="26"/>
  <c r="AH102" i="26"/>
  <c r="BE101" i="26"/>
  <c r="AT101" i="26"/>
  <c r="AH101" i="26"/>
  <c r="BE100" i="26"/>
  <c r="AX100" i="26"/>
  <c r="AT100" i="26"/>
  <c r="AH100" i="26"/>
  <c r="BE99" i="26"/>
  <c r="AT99" i="26"/>
  <c r="AH99" i="26"/>
  <c r="BE98" i="26"/>
  <c r="AX98" i="26"/>
  <c r="AT98" i="26"/>
  <c r="AH98" i="26"/>
  <c r="BE97" i="26"/>
  <c r="AX97" i="26"/>
  <c r="AT97" i="26"/>
  <c r="AH97" i="26"/>
  <c r="BE96" i="26"/>
  <c r="AX96" i="26"/>
  <c r="AT96" i="26"/>
  <c r="AH96" i="26"/>
  <c r="BE95" i="26"/>
  <c r="AT95" i="26"/>
  <c r="AH95" i="26"/>
  <c r="BE94" i="26"/>
  <c r="AX94" i="26"/>
  <c r="AT94" i="26"/>
  <c r="AH94" i="26"/>
  <c r="BE93" i="26"/>
  <c r="AX93" i="26"/>
  <c r="AT93" i="26"/>
  <c r="AH93" i="26"/>
  <c r="BE92" i="26"/>
  <c r="AX92" i="26"/>
  <c r="AT92" i="26"/>
  <c r="AH92" i="26"/>
  <c r="BE91" i="26"/>
  <c r="AT91" i="26"/>
  <c r="AH91" i="26"/>
  <c r="BE90" i="26"/>
  <c r="AX90" i="26"/>
  <c r="AT90" i="26"/>
  <c r="AH90" i="26"/>
  <c r="BE89" i="26"/>
  <c r="AX89" i="26"/>
  <c r="AT89" i="26"/>
  <c r="AH89" i="26"/>
  <c r="BE88" i="26"/>
  <c r="AT88" i="26"/>
  <c r="AH88" i="26"/>
  <c r="BE87" i="26"/>
  <c r="AT87" i="26"/>
  <c r="AH87" i="26"/>
  <c r="BE86" i="26"/>
  <c r="AX86" i="26"/>
  <c r="AT86" i="26"/>
  <c r="AH86" i="26"/>
  <c r="BE85" i="26"/>
  <c r="AT85" i="26"/>
  <c r="AH85" i="26"/>
  <c r="BE84" i="26"/>
  <c r="AX84" i="26"/>
  <c r="AT84" i="26"/>
  <c r="AH84" i="26"/>
  <c r="BE83" i="26"/>
  <c r="AT83" i="26"/>
  <c r="AH83" i="26"/>
  <c r="BE82" i="26"/>
  <c r="AX82" i="26"/>
  <c r="AT82" i="26"/>
  <c r="AH82" i="26"/>
  <c r="BE81" i="26"/>
  <c r="AX81" i="26"/>
  <c r="AT81" i="26"/>
  <c r="AH81" i="26"/>
  <c r="BE80" i="26"/>
  <c r="AX80" i="26"/>
  <c r="AT80" i="26"/>
  <c r="AH80" i="26"/>
  <c r="BE79" i="26"/>
  <c r="AT79" i="26"/>
  <c r="AH79" i="26"/>
  <c r="BE78" i="26"/>
  <c r="AX78" i="26"/>
  <c r="AT78" i="26"/>
  <c r="AH78" i="26"/>
  <c r="BE77" i="26"/>
  <c r="AX77" i="26"/>
  <c r="AT77" i="26"/>
  <c r="AH77" i="26"/>
  <c r="BE76" i="26"/>
  <c r="AX76" i="26"/>
  <c r="AT76" i="26"/>
  <c r="AH76" i="26"/>
  <c r="BE75" i="26"/>
  <c r="AT75" i="26"/>
  <c r="AH75" i="26"/>
  <c r="BE74" i="26"/>
  <c r="AX74" i="26"/>
  <c r="AT74" i="26"/>
  <c r="AH74" i="26"/>
  <c r="BE73" i="26"/>
  <c r="AX73" i="26"/>
  <c r="AT73" i="26"/>
  <c r="AH73" i="26"/>
  <c r="BE72" i="26"/>
  <c r="AT72" i="26"/>
  <c r="AH72" i="26"/>
  <c r="BE71" i="26"/>
  <c r="AT71" i="26"/>
  <c r="AH71" i="26"/>
  <c r="BE70" i="26"/>
  <c r="AX70" i="26"/>
  <c r="AT70" i="26"/>
  <c r="AH70" i="26"/>
  <c r="BE69" i="26"/>
  <c r="AT69" i="26"/>
  <c r="AH69" i="26"/>
  <c r="BE68" i="26"/>
  <c r="AX68" i="26"/>
  <c r="AT68" i="26"/>
  <c r="AH68" i="26"/>
  <c r="BE67" i="26"/>
  <c r="AT67" i="26"/>
  <c r="AH67" i="26"/>
  <c r="BE66" i="26"/>
  <c r="AX66" i="26"/>
  <c r="AT66" i="26"/>
  <c r="AH66" i="26"/>
  <c r="BE65" i="26"/>
  <c r="AX65" i="26"/>
  <c r="AT65" i="26"/>
  <c r="AH65" i="26"/>
  <c r="BE64" i="26"/>
  <c r="AX64" i="26"/>
  <c r="AT64" i="26"/>
  <c r="AH64" i="26"/>
  <c r="BE63" i="26"/>
  <c r="AT63" i="26"/>
  <c r="AH63" i="26"/>
  <c r="BE62" i="26"/>
  <c r="AX62" i="26"/>
  <c r="AT62" i="26"/>
  <c r="AH62" i="26"/>
  <c r="BE61" i="26"/>
  <c r="AX61" i="26"/>
  <c r="AT61" i="26"/>
  <c r="AH61" i="26"/>
  <c r="BE60" i="26"/>
  <c r="AX60" i="26"/>
  <c r="AT60" i="26"/>
  <c r="AH60" i="26"/>
  <c r="BE59" i="26"/>
  <c r="AT59" i="26"/>
  <c r="AH59" i="26"/>
  <c r="BE58" i="26"/>
  <c r="AX58" i="26"/>
  <c r="AT58" i="26"/>
  <c r="AH58" i="26"/>
  <c r="BE57" i="26"/>
  <c r="AX57" i="26"/>
  <c r="AT57" i="26"/>
  <c r="AH57" i="26"/>
  <c r="BE56" i="26"/>
  <c r="AT56" i="26"/>
  <c r="AH56" i="26"/>
  <c r="BE55" i="26"/>
  <c r="AT55" i="26"/>
  <c r="AH55" i="26"/>
  <c r="BE54" i="26"/>
  <c r="AX54" i="26"/>
  <c r="AT54" i="26"/>
  <c r="AH54" i="26"/>
  <c r="BE53" i="26"/>
  <c r="AT53" i="26"/>
  <c r="AH53" i="26"/>
  <c r="BE52" i="26"/>
  <c r="AX52" i="26"/>
  <c r="AT52" i="26"/>
  <c r="AH52" i="26"/>
  <c r="BE51" i="26"/>
  <c r="AT51" i="26"/>
  <c r="AH51" i="26"/>
  <c r="BE50" i="26"/>
  <c r="AX50" i="26"/>
  <c r="AT50" i="26"/>
  <c r="AH50" i="26"/>
  <c r="BE49" i="26"/>
  <c r="AX49" i="26"/>
  <c r="AT49" i="26"/>
  <c r="AH49" i="26"/>
  <c r="BE48" i="26"/>
  <c r="AX48" i="26"/>
  <c r="AT48" i="26"/>
  <c r="AH48" i="26"/>
  <c r="BE47" i="26"/>
  <c r="AT47" i="26"/>
  <c r="AH47" i="26"/>
  <c r="BE46" i="26"/>
  <c r="AX46" i="26"/>
  <c r="AT46" i="26"/>
  <c r="AH46" i="26"/>
  <c r="BE45" i="26"/>
  <c r="AX45" i="26"/>
  <c r="AT45" i="26"/>
  <c r="AH45" i="26"/>
  <c r="BE44" i="26"/>
  <c r="AX44" i="26"/>
  <c r="AT44" i="26"/>
  <c r="AH44" i="26"/>
  <c r="BE43" i="26"/>
  <c r="AT43" i="26"/>
  <c r="AH43" i="26"/>
  <c r="BE42" i="26"/>
  <c r="AX42" i="26"/>
  <c r="AT42" i="26"/>
  <c r="AH42" i="26"/>
  <c r="BE41" i="26"/>
  <c r="AX41" i="26"/>
  <c r="AT41" i="26"/>
  <c r="AH41" i="26"/>
  <c r="BE40" i="26"/>
  <c r="AT40" i="26"/>
  <c r="AH40" i="26"/>
  <c r="BE39" i="26"/>
  <c r="AT39" i="26"/>
  <c r="AH39" i="26"/>
  <c r="BE38" i="26"/>
  <c r="AX38" i="26"/>
  <c r="AT38" i="26"/>
  <c r="AH38" i="26"/>
  <c r="BE37" i="26"/>
  <c r="AT37" i="26"/>
  <c r="AH37" i="26"/>
  <c r="BE36" i="26"/>
  <c r="AX36" i="26"/>
  <c r="AT36" i="26"/>
  <c r="AH36" i="26"/>
  <c r="BE35" i="26"/>
  <c r="AT35" i="26"/>
  <c r="AH35" i="26"/>
  <c r="BE34" i="26"/>
  <c r="AX34" i="26"/>
  <c r="AT34" i="26"/>
  <c r="AH34" i="26"/>
  <c r="BE33" i="26"/>
  <c r="AX33" i="26"/>
  <c r="AT33" i="26"/>
  <c r="AH33" i="26"/>
  <c r="BE32" i="26"/>
  <c r="AT32" i="26"/>
  <c r="AH32" i="26"/>
  <c r="BE31" i="26"/>
  <c r="AT31" i="26"/>
  <c r="AH31" i="26"/>
  <c r="BE30" i="26"/>
  <c r="AX30" i="26"/>
  <c r="AT30" i="26"/>
  <c r="AH30" i="26"/>
  <c r="BE29" i="26"/>
  <c r="AX29" i="26"/>
  <c r="AT29" i="26"/>
  <c r="AH29" i="26"/>
  <c r="BE28" i="26"/>
  <c r="AX28" i="26"/>
  <c r="AT28" i="26"/>
  <c r="AH28" i="26"/>
  <c r="BE27" i="26"/>
  <c r="AT27" i="26"/>
  <c r="AH27" i="26"/>
  <c r="BE26" i="26"/>
  <c r="AX26" i="26"/>
  <c r="AT26" i="26"/>
  <c r="AH26" i="26"/>
  <c r="BE25" i="26"/>
  <c r="AX25" i="26"/>
  <c r="AT25" i="26"/>
  <c r="AH25" i="26"/>
  <c r="BE24" i="26"/>
  <c r="AT24" i="26"/>
  <c r="AH24" i="26"/>
  <c r="BE23" i="26"/>
  <c r="AT23" i="26"/>
  <c r="AH23" i="26"/>
  <c r="BE22" i="26"/>
  <c r="AX22" i="26"/>
  <c r="AT22" i="26"/>
  <c r="AH22" i="26"/>
  <c r="BE21" i="26"/>
  <c r="AT21" i="26"/>
  <c r="AH21" i="26"/>
  <c r="BE20" i="26"/>
  <c r="AX20" i="26"/>
  <c r="AT20" i="26"/>
  <c r="AH20" i="26"/>
  <c r="BE19" i="26"/>
  <c r="AT19" i="26"/>
  <c r="AH19" i="26"/>
  <c r="BE18" i="26"/>
  <c r="AX18" i="26"/>
  <c r="AT18" i="26"/>
  <c r="AH18" i="26"/>
  <c r="BE17" i="26"/>
  <c r="AX17" i="26"/>
  <c r="AT17" i="26"/>
  <c r="AH17" i="26"/>
  <c r="BE16" i="26"/>
  <c r="AX16" i="26"/>
  <c r="AT16" i="26"/>
  <c r="AH16" i="26"/>
  <c r="BE15" i="26"/>
  <c r="AT15" i="26"/>
  <c r="AH15" i="26"/>
  <c r="BE14" i="26"/>
  <c r="AX14" i="26"/>
  <c r="AT14" i="26"/>
  <c r="AH14" i="26"/>
  <c r="BE13" i="26"/>
  <c r="AX13" i="26"/>
  <c r="AT13" i="26"/>
  <c r="AX6" i="26"/>
  <c r="AH13" i="26"/>
  <c r="BE12" i="26"/>
  <c r="AX12" i="26"/>
  <c r="AT12" i="26"/>
  <c r="AH12" i="26"/>
  <c r="BE11" i="26"/>
  <c r="AT11" i="26"/>
  <c r="AH11" i="26"/>
  <c r="BE10" i="26"/>
  <c r="AX10" i="26"/>
  <c r="AT10" i="26"/>
  <c r="AH10" i="26"/>
  <c r="AH450" i="26"/>
  <c r="AB452" i="26"/>
  <c r="W452" i="26"/>
  <c r="V452" i="26"/>
  <c r="T452" i="26"/>
  <c r="AG450" i="26"/>
  <c r="AF450" i="26"/>
  <c r="Y450" i="26"/>
  <c r="Y452" i="26"/>
  <c r="X450" i="26"/>
  <c r="X452" i="26"/>
  <c r="S450" i="26"/>
  <c r="S452" i="26"/>
  <c r="R450" i="26"/>
  <c r="R452" i="26"/>
  <c r="Q450" i="26"/>
  <c r="Q452" i="26"/>
  <c r="P450" i="26"/>
  <c r="P452" i="26"/>
  <c r="O450" i="26"/>
  <c r="O452" i="26"/>
  <c r="N450" i="26"/>
  <c r="N452" i="26"/>
  <c r="M450" i="26"/>
  <c r="M452" i="26"/>
  <c r="L450" i="26"/>
  <c r="L452" i="26"/>
  <c r="K450" i="26"/>
  <c r="K452" i="26"/>
  <c r="J450" i="26"/>
  <c r="J452" i="26"/>
  <c r="I450" i="26"/>
  <c r="I452" i="26"/>
  <c r="H450" i="26"/>
  <c r="H452" i="26"/>
  <c r="G450" i="26"/>
  <c r="G452" i="26"/>
  <c r="F450" i="26"/>
  <c r="F452" i="26"/>
  <c r="E450" i="26"/>
  <c r="E452" i="26"/>
  <c r="D450" i="26"/>
  <c r="D452" i="26"/>
  <c r="Z448" i="26"/>
  <c r="U448" i="26"/>
  <c r="V448" i="26"/>
  <c r="AA448" i="26"/>
  <c r="AD448" i="26"/>
  <c r="Z447" i="26"/>
  <c r="U447" i="26"/>
  <c r="V447" i="26"/>
  <c r="AA447" i="26"/>
  <c r="AD447" i="26"/>
  <c r="Z446" i="26"/>
  <c r="U446" i="26"/>
  <c r="V446" i="26"/>
  <c r="AA446" i="26"/>
  <c r="AD446" i="26"/>
  <c r="AA445" i="26"/>
  <c r="AD445" i="26"/>
  <c r="AE445" i="26"/>
  <c r="Z445" i="26"/>
  <c r="U445" i="26"/>
  <c r="V445" i="26"/>
  <c r="AA444" i="26"/>
  <c r="AD444" i="26"/>
  <c r="Z444" i="26"/>
  <c r="U444" i="26"/>
  <c r="V444" i="26"/>
  <c r="Z443" i="26"/>
  <c r="U443" i="26"/>
  <c r="V443" i="26"/>
  <c r="AA443" i="26"/>
  <c r="AD443" i="26"/>
  <c r="Z442" i="26"/>
  <c r="U442" i="26"/>
  <c r="V442" i="26"/>
  <c r="AA442" i="26"/>
  <c r="AD442" i="26"/>
  <c r="AE442" i="26"/>
  <c r="AA441" i="26"/>
  <c r="AD441" i="26"/>
  <c r="AE441" i="26"/>
  <c r="Z441" i="26"/>
  <c r="U441" i="26"/>
  <c r="V441" i="26"/>
  <c r="AA440" i="26"/>
  <c r="AD440" i="26"/>
  <c r="Z440" i="26"/>
  <c r="U440" i="26"/>
  <c r="V440" i="26"/>
  <c r="Z439" i="26"/>
  <c r="U439" i="26"/>
  <c r="V439" i="26"/>
  <c r="AA439" i="26"/>
  <c r="AD439" i="26"/>
  <c r="Z438" i="26"/>
  <c r="U438" i="26"/>
  <c r="V438" i="26"/>
  <c r="AA438" i="26"/>
  <c r="AD438" i="26"/>
  <c r="AE438" i="26"/>
  <c r="AA437" i="26"/>
  <c r="AD437" i="26"/>
  <c r="AE437" i="26"/>
  <c r="Z437" i="26"/>
  <c r="U437" i="26"/>
  <c r="V437" i="26"/>
  <c r="Z436" i="26"/>
  <c r="U436" i="26"/>
  <c r="V436" i="26"/>
  <c r="AA436" i="26"/>
  <c r="AD436" i="26"/>
  <c r="Z435" i="26"/>
  <c r="U435" i="26"/>
  <c r="V435" i="26"/>
  <c r="AA435" i="26"/>
  <c r="AD435" i="26"/>
  <c r="AA434" i="26"/>
  <c r="AD434" i="26"/>
  <c r="Z434" i="26"/>
  <c r="V434" i="26"/>
  <c r="U434" i="26"/>
  <c r="AD433" i="26"/>
  <c r="Z433" i="26"/>
  <c r="V433" i="26"/>
  <c r="AA433" i="26"/>
  <c r="U433" i="26"/>
  <c r="Z432" i="26"/>
  <c r="U432" i="26"/>
  <c r="V432" i="26"/>
  <c r="AA432" i="26"/>
  <c r="AD432" i="26"/>
  <c r="AA431" i="26"/>
  <c r="AD431" i="26"/>
  <c r="Z431" i="26"/>
  <c r="U431" i="26"/>
  <c r="V431" i="26"/>
  <c r="AA430" i="26"/>
  <c r="AD430" i="26"/>
  <c r="AE430" i="26"/>
  <c r="Z430" i="26"/>
  <c r="V430" i="26"/>
  <c r="U430" i="26"/>
  <c r="AD429" i="26"/>
  <c r="Z429" i="26"/>
  <c r="V429" i="26"/>
  <c r="AA429" i="26"/>
  <c r="U429" i="26"/>
  <c r="Z428" i="26"/>
  <c r="U428" i="26"/>
  <c r="V428" i="26"/>
  <c r="AA428" i="26"/>
  <c r="AD428" i="26"/>
  <c r="Z427" i="26"/>
  <c r="U427" i="26"/>
  <c r="V427" i="26"/>
  <c r="AA427" i="26"/>
  <c r="AD427" i="26"/>
  <c r="AA426" i="26"/>
  <c r="AD426" i="26"/>
  <c r="Z426" i="26"/>
  <c r="V426" i="26"/>
  <c r="U426" i="26"/>
  <c r="AD425" i="26"/>
  <c r="Z425" i="26"/>
  <c r="V425" i="26"/>
  <c r="AA425" i="26"/>
  <c r="U425" i="26"/>
  <c r="Z424" i="26"/>
  <c r="U424" i="26"/>
  <c r="V424" i="26"/>
  <c r="AA424" i="26"/>
  <c r="AD424" i="26"/>
  <c r="AA423" i="26"/>
  <c r="AD423" i="26"/>
  <c r="Z423" i="26"/>
  <c r="U423" i="26"/>
  <c r="V423" i="26"/>
  <c r="AA422" i="26"/>
  <c r="AD422" i="26"/>
  <c r="AE422" i="26"/>
  <c r="Z422" i="26"/>
  <c r="V422" i="26"/>
  <c r="U422" i="26"/>
  <c r="AD421" i="26"/>
  <c r="Z421" i="26"/>
  <c r="V421" i="26"/>
  <c r="AA421" i="26"/>
  <c r="U421" i="26"/>
  <c r="Z420" i="26"/>
  <c r="U420" i="26"/>
  <c r="V420" i="26"/>
  <c r="AA420" i="26"/>
  <c r="AD420" i="26"/>
  <c r="AE420" i="26"/>
  <c r="Z419" i="26"/>
  <c r="U419" i="26"/>
  <c r="V419" i="26"/>
  <c r="AA419" i="26"/>
  <c r="AD419" i="26"/>
  <c r="AA418" i="26"/>
  <c r="AD418" i="26"/>
  <c r="AE418" i="26"/>
  <c r="Z418" i="26"/>
  <c r="V418" i="26"/>
  <c r="U418" i="26"/>
  <c r="AD417" i="26"/>
  <c r="Z417" i="26"/>
  <c r="V417" i="26"/>
  <c r="AA417" i="26"/>
  <c r="U417" i="26"/>
  <c r="Z416" i="26"/>
  <c r="U416" i="26"/>
  <c r="V416" i="26"/>
  <c r="AA416" i="26"/>
  <c r="AD416" i="26"/>
  <c r="AA415" i="26"/>
  <c r="AD415" i="26"/>
  <c r="Z415" i="26"/>
  <c r="U415" i="26"/>
  <c r="V415" i="26"/>
  <c r="AA414" i="26"/>
  <c r="AD414" i="26"/>
  <c r="AE414" i="26"/>
  <c r="Z414" i="26"/>
  <c r="V414" i="26"/>
  <c r="U414" i="26"/>
  <c r="AD413" i="26"/>
  <c r="Z413" i="26"/>
  <c r="V413" i="26"/>
  <c r="AA413" i="26"/>
  <c r="U413" i="26"/>
  <c r="Z412" i="26"/>
  <c r="U412" i="26"/>
  <c r="V412" i="26"/>
  <c r="AA412" i="26"/>
  <c r="AD412" i="26"/>
  <c r="Z411" i="26"/>
  <c r="U411" i="26"/>
  <c r="V411" i="26"/>
  <c r="AA411" i="26"/>
  <c r="AD411" i="26"/>
  <c r="AA410" i="26"/>
  <c r="AD410" i="26"/>
  <c r="AE410" i="26"/>
  <c r="Z410" i="26"/>
  <c r="V410" i="26"/>
  <c r="U410" i="26"/>
  <c r="AD409" i="26"/>
  <c r="Z409" i="26"/>
  <c r="V409" i="26"/>
  <c r="AA409" i="26"/>
  <c r="U409" i="26"/>
  <c r="Z408" i="26"/>
  <c r="U408" i="26"/>
  <c r="V408" i="26"/>
  <c r="AA408" i="26"/>
  <c r="AD408" i="26"/>
  <c r="AA407" i="26"/>
  <c r="AD407" i="26"/>
  <c r="Z407" i="26"/>
  <c r="U407" i="26"/>
  <c r="V407" i="26"/>
  <c r="AA406" i="26"/>
  <c r="AD406" i="26"/>
  <c r="AE406" i="26"/>
  <c r="Z406" i="26"/>
  <c r="V406" i="26"/>
  <c r="U406" i="26"/>
  <c r="Z405" i="26"/>
  <c r="V405" i="26"/>
  <c r="AA405" i="26"/>
  <c r="AD405" i="26"/>
  <c r="U405" i="26"/>
  <c r="Z404" i="26"/>
  <c r="U404" i="26"/>
  <c r="V404" i="26"/>
  <c r="AA404" i="26"/>
  <c r="AD404" i="26"/>
  <c r="Z403" i="26"/>
  <c r="U403" i="26"/>
  <c r="V403" i="26"/>
  <c r="AA403" i="26"/>
  <c r="AD403" i="26"/>
  <c r="AA402" i="26"/>
  <c r="AD402" i="26"/>
  <c r="Z402" i="26"/>
  <c r="V402" i="26"/>
  <c r="U402" i="26"/>
  <c r="AD401" i="26"/>
  <c r="Z401" i="26"/>
  <c r="V401" i="26"/>
  <c r="AA401" i="26"/>
  <c r="U401" i="26"/>
  <c r="Z400" i="26"/>
  <c r="U400" i="26"/>
  <c r="V400" i="26"/>
  <c r="AA400" i="26"/>
  <c r="AD400" i="26"/>
  <c r="AA399" i="26"/>
  <c r="AD399" i="26"/>
  <c r="Z399" i="26"/>
  <c r="U399" i="26"/>
  <c r="V399" i="26"/>
  <c r="AA398" i="26"/>
  <c r="AD398" i="26"/>
  <c r="AE398" i="26"/>
  <c r="Z398" i="26"/>
  <c r="V398" i="26"/>
  <c r="U398" i="26"/>
  <c r="Z397" i="26"/>
  <c r="V397" i="26"/>
  <c r="AA397" i="26"/>
  <c r="AD397" i="26"/>
  <c r="U397" i="26"/>
  <c r="Z396" i="26"/>
  <c r="U396" i="26"/>
  <c r="V396" i="26"/>
  <c r="AA396" i="26"/>
  <c r="AD396" i="26"/>
  <c r="Z395" i="26"/>
  <c r="U395" i="26"/>
  <c r="V395" i="26"/>
  <c r="AA395" i="26"/>
  <c r="AD395" i="26"/>
  <c r="AA394" i="26"/>
  <c r="AD394" i="26"/>
  <c r="AE394" i="26"/>
  <c r="Z394" i="26"/>
  <c r="V394" i="26"/>
  <c r="U394" i="26"/>
  <c r="AD393" i="26"/>
  <c r="Z393" i="26"/>
  <c r="V393" i="26"/>
  <c r="AA393" i="26"/>
  <c r="U393" i="26"/>
  <c r="Z392" i="26"/>
  <c r="U392" i="26"/>
  <c r="V392" i="26"/>
  <c r="AA392" i="26"/>
  <c r="AD392" i="26"/>
  <c r="Z391" i="26"/>
  <c r="U391" i="26"/>
  <c r="V391" i="26"/>
  <c r="AA391" i="26"/>
  <c r="AD391" i="26"/>
  <c r="AE391" i="26"/>
  <c r="AA390" i="26"/>
  <c r="AD390" i="26"/>
  <c r="AE390" i="26"/>
  <c r="Z390" i="26"/>
  <c r="V390" i="26"/>
  <c r="U390" i="26"/>
  <c r="Z389" i="26"/>
  <c r="V389" i="26"/>
  <c r="AA389" i="26"/>
  <c r="AD389" i="26"/>
  <c r="U389" i="26"/>
  <c r="Z388" i="26"/>
  <c r="U388" i="26"/>
  <c r="V388" i="26"/>
  <c r="AA388" i="26"/>
  <c r="AD388" i="26"/>
  <c r="AA387" i="26"/>
  <c r="AD387" i="26"/>
  <c r="Z387" i="26"/>
  <c r="U387" i="26"/>
  <c r="V387" i="26"/>
  <c r="AA386" i="26"/>
  <c r="AD386" i="26"/>
  <c r="Z386" i="26"/>
  <c r="V386" i="26"/>
  <c r="U386" i="26"/>
  <c r="AD385" i="26"/>
  <c r="Z385" i="26"/>
  <c r="V385" i="26"/>
  <c r="AA385" i="26"/>
  <c r="U385" i="26"/>
  <c r="Z384" i="26"/>
  <c r="U384" i="26"/>
  <c r="V384" i="26"/>
  <c r="AA384" i="26"/>
  <c r="AD384" i="26"/>
  <c r="Z383" i="26"/>
  <c r="U383" i="26"/>
  <c r="V383" i="26"/>
  <c r="AA383" i="26"/>
  <c r="AD383" i="26"/>
  <c r="AA382" i="26"/>
  <c r="AD382" i="26"/>
  <c r="AE382" i="26"/>
  <c r="Z382" i="26"/>
  <c r="V382" i="26"/>
  <c r="U382" i="26"/>
  <c r="Z381" i="26"/>
  <c r="V381" i="26"/>
  <c r="AA381" i="26"/>
  <c r="AD381" i="26"/>
  <c r="U381" i="26"/>
  <c r="Z380" i="26"/>
  <c r="U380" i="26"/>
  <c r="V380" i="26"/>
  <c r="AA380" i="26"/>
  <c r="AD380" i="26"/>
  <c r="AA379" i="26"/>
  <c r="AD379" i="26"/>
  <c r="Z379" i="26"/>
  <c r="U379" i="26"/>
  <c r="V379" i="26"/>
  <c r="AA378" i="26"/>
  <c r="AD378" i="26"/>
  <c r="Z378" i="26"/>
  <c r="V378" i="26"/>
  <c r="U378" i="26"/>
  <c r="AD377" i="26"/>
  <c r="Z377" i="26"/>
  <c r="V377" i="26"/>
  <c r="AA377" i="26"/>
  <c r="U377" i="26"/>
  <c r="Z376" i="26"/>
  <c r="U376" i="26"/>
  <c r="V376" i="26"/>
  <c r="AA376" i="26"/>
  <c r="AD376" i="26"/>
  <c r="Z375" i="26"/>
  <c r="U375" i="26"/>
  <c r="V375" i="26"/>
  <c r="AA375" i="26"/>
  <c r="AD375" i="26"/>
  <c r="AA374" i="26"/>
  <c r="AD374" i="26"/>
  <c r="AE374" i="26"/>
  <c r="Z374" i="26"/>
  <c r="V374" i="26"/>
  <c r="U374" i="26"/>
  <c r="Z373" i="26"/>
  <c r="V373" i="26"/>
  <c r="AA373" i="26"/>
  <c r="AD373" i="26"/>
  <c r="U373" i="26"/>
  <c r="Z372" i="26"/>
  <c r="U372" i="26"/>
  <c r="V372" i="26"/>
  <c r="AA372" i="26"/>
  <c r="AD372" i="26"/>
  <c r="Z371" i="26"/>
  <c r="U371" i="26"/>
  <c r="V371" i="26"/>
  <c r="AA371" i="26"/>
  <c r="AD371" i="26"/>
  <c r="Z370" i="26"/>
  <c r="U370" i="26"/>
  <c r="V370" i="26"/>
  <c r="AA370" i="26"/>
  <c r="AD370" i="26"/>
  <c r="Z369" i="26"/>
  <c r="U369" i="26"/>
  <c r="V369" i="26"/>
  <c r="AA369" i="26"/>
  <c r="AD369" i="26"/>
  <c r="Z368" i="26"/>
  <c r="U368" i="26"/>
  <c r="V368" i="26"/>
  <c r="AA368" i="26"/>
  <c r="AD368" i="26"/>
  <c r="Z367" i="26"/>
  <c r="U367" i="26"/>
  <c r="V367" i="26"/>
  <c r="AA367" i="26"/>
  <c r="AD367" i="26"/>
  <c r="Z366" i="26"/>
  <c r="U366" i="26"/>
  <c r="V366" i="26"/>
  <c r="AA366" i="26"/>
  <c r="AD366" i="26"/>
  <c r="Z365" i="26"/>
  <c r="U365" i="26"/>
  <c r="V365" i="26"/>
  <c r="AA365" i="26"/>
  <c r="AD365" i="26"/>
  <c r="Z364" i="26"/>
  <c r="U364" i="26"/>
  <c r="V364" i="26"/>
  <c r="AA364" i="26"/>
  <c r="AD364" i="26"/>
  <c r="Z363" i="26"/>
  <c r="U363" i="26"/>
  <c r="V363" i="26"/>
  <c r="AA363" i="26"/>
  <c r="AD363" i="26"/>
  <c r="Z362" i="26"/>
  <c r="U362" i="26"/>
  <c r="V362" i="26"/>
  <c r="AA362" i="26"/>
  <c r="AD362" i="26"/>
  <c r="AD361" i="26"/>
  <c r="AE361" i="26"/>
  <c r="Z361" i="26"/>
  <c r="U361" i="26"/>
  <c r="V361" i="26"/>
  <c r="AA361" i="26"/>
  <c r="AD360" i="26"/>
  <c r="AE360" i="26"/>
  <c r="Z360" i="26"/>
  <c r="U360" i="26"/>
  <c r="V360" i="26"/>
  <c r="AA360" i="26"/>
  <c r="AD359" i="26"/>
  <c r="Z359" i="26"/>
  <c r="U359" i="26"/>
  <c r="V359" i="26"/>
  <c r="AA359" i="26"/>
  <c r="Z358" i="26"/>
  <c r="V358" i="26"/>
  <c r="AA358" i="26"/>
  <c r="AD358" i="26"/>
  <c r="U358" i="26"/>
  <c r="Z357" i="26"/>
  <c r="V357" i="26"/>
  <c r="AA357" i="26"/>
  <c r="AD357" i="26"/>
  <c r="U357" i="26"/>
  <c r="AD356" i="26"/>
  <c r="Z356" i="26"/>
  <c r="V356" i="26"/>
  <c r="AA356" i="26"/>
  <c r="U356" i="26"/>
  <c r="Z355" i="26"/>
  <c r="U355" i="26"/>
  <c r="V355" i="26"/>
  <c r="AA355" i="26"/>
  <c r="AD355" i="26"/>
  <c r="AD354" i="26"/>
  <c r="AA354" i="26"/>
  <c r="Z354" i="26"/>
  <c r="U354" i="26"/>
  <c r="V354" i="26"/>
  <c r="AA353" i="26"/>
  <c r="AD353" i="26"/>
  <c r="AE353" i="26"/>
  <c r="Z353" i="26"/>
  <c r="V353" i="26"/>
  <c r="U353" i="26"/>
  <c r="Z352" i="26"/>
  <c r="V352" i="26"/>
  <c r="AA352" i="26"/>
  <c r="AD352" i="26"/>
  <c r="U352" i="26"/>
  <c r="Z351" i="26"/>
  <c r="U351" i="26"/>
  <c r="V351" i="26"/>
  <c r="AA351" i="26"/>
  <c r="AD351" i="26"/>
  <c r="AD350" i="26"/>
  <c r="AA350" i="26"/>
  <c r="Z350" i="26"/>
  <c r="U350" i="26"/>
  <c r="V350" i="26"/>
  <c r="AA349" i="26"/>
  <c r="AD349" i="26"/>
  <c r="AE349" i="26"/>
  <c r="Z349" i="26"/>
  <c r="U349" i="26"/>
  <c r="V349" i="26"/>
  <c r="AD348" i="26"/>
  <c r="AE348" i="26"/>
  <c r="Z348" i="26"/>
  <c r="U348" i="26"/>
  <c r="V348" i="26"/>
  <c r="AA348" i="26"/>
  <c r="AD347" i="26"/>
  <c r="AE347" i="26"/>
  <c r="AA347" i="26"/>
  <c r="Z347" i="26"/>
  <c r="U347" i="26"/>
  <c r="V347" i="26"/>
  <c r="Z346" i="26"/>
  <c r="U346" i="26"/>
  <c r="V346" i="26"/>
  <c r="AA346" i="26"/>
  <c r="AD346" i="26"/>
  <c r="AE346" i="26"/>
  <c r="Z345" i="26"/>
  <c r="U345" i="26"/>
  <c r="V345" i="26"/>
  <c r="AA345" i="26"/>
  <c r="AD345" i="26"/>
  <c r="AA344" i="26"/>
  <c r="AD344" i="26"/>
  <c r="Z344" i="26"/>
  <c r="U344" i="26"/>
  <c r="V344" i="26"/>
  <c r="AD343" i="26"/>
  <c r="AE343" i="26"/>
  <c r="Z343" i="26"/>
  <c r="U343" i="26"/>
  <c r="V343" i="26"/>
  <c r="AA343" i="26"/>
  <c r="AD342" i="26"/>
  <c r="AE342" i="26"/>
  <c r="AA342" i="26"/>
  <c r="Z342" i="26"/>
  <c r="U342" i="26"/>
  <c r="V342" i="26"/>
  <c r="AA341" i="26"/>
  <c r="AD341" i="26"/>
  <c r="AE341" i="26"/>
  <c r="Z341" i="26"/>
  <c r="U341" i="26"/>
  <c r="V341" i="26"/>
  <c r="Z340" i="26"/>
  <c r="U340" i="26"/>
  <c r="V340" i="26"/>
  <c r="AA340" i="26"/>
  <c r="AD340" i="26"/>
  <c r="AE340" i="26"/>
  <c r="Z339" i="26"/>
  <c r="U339" i="26"/>
  <c r="V339" i="26"/>
  <c r="AA339" i="26"/>
  <c r="AD339" i="26"/>
  <c r="AD338" i="26"/>
  <c r="AE338" i="26"/>
  <c r="AA338" i="26"/>
  <c r="Z338" i="26"/>
  <c r="U338" i="26"/>
  <c r="V338" i="26"/>
  <c r="AD337" i="26"/>
  <c r="AE337" i="26"/>
  <c r="Z337" i="26"/>
  <c r="U337" i="26"/>
  <c r="V337" i="26"/>
  <c r="AA337" i="26"/>
  <c r="AA336" i="26"/>
  <c r="AD336" i="26"/>
  <c r="Z336" i="26"/>
  <c r="U336" i="26"/>
  <c r="V336" i="26"/>
  <c r="AA335" i="26"/>
  <c r="AD335" i="26"/>
  <c r="Z335" i="26"/>
  <c r="U335" i="26"/>
  <c r="V335" i="26"/>
  <c r="Z334" i="26"/>
  <c r="U334" i="26"/>
  <c r="V334" i="26"/>
  <c r="AA334" i="26"/>
  <c r="AD334" i="26"/>
  <c r="AE334" i="26"/>
  <c r="AD333" i="26"/>
  <c r="AE333" i="26"/>
  <c r="AA333" i="26"/>
  <c r="Z333" i="26"/>
  <c r="U333" i="26"/>
  <c r="V333" i="26"/>
  <c r="AA332" i="26"/>
  <c r="AD332" i="26"/>
  <c r="Z332" i="26"/>
  <c r="U332" i="26"/>
  <c r="V332" i="26"/>
  <c r="Z331" i="26"/>
  <c r="U331" i="26"/>
  <c r="V331" i="26"/>
  <c r="AA331" i="26"/>
  <c r="AD331" i="26"/>
  <c r="AE331" i="26"/>
  <c r="Z330" i="26"/>
  <c r="U330" i="26"/>
  <c r="V330" i="26"/>
  <c r="AA330" i="26"/>
  <c r="AD330" i="26"/>
  <c r="AD329" i="26"/>
  <c r="AA329" i="26"/>
  <c r="Z329" i="26"/>
  <c r="U329" i="26"/>
  <c r="V329" i="26"/>
  <c r="AD328" i="26"/>
  <c r="AE328" i="26"/>
  <c r="Z328" i="26"/>
  <c r="U328" i="26"/>
  <c r="V328" i="26"/>
  <c r="AA328" i="26"/>
  <c r="AA327" i="26"/>
  <c r="AD327" i="26"/>
  <c r="Z327" i="26"/>
  <c r="U327" i="26"/>
  <c r="V327" i="26"/>
  <c r="AA326" i="26"/>
  <c r="AD326" i="26"/>
  <c r="Z326" i="26"/>
  <c r="U326" i="26"/>
  <c r="V326" i="26"/>
  <c r="Z325" i="26"/>
  <c r="U325" i="26"/>
  <c r="V325" i="26"/>
  <c r="AA325" i="26"/>
  <c r="AD325" i="26"/>
  <c r="AE325" i="26"/>
  <c r="Z324" i="26"/>
  <c r="U324" i="26"/>
  <c r="V324" i="26"/>
  <c r="AA324" i="26"/>
  <c r="AD324" i="26"/>
  <c r="AA323" i="26"/>
  <c r="AD323" i="26"/>
  <c r="Z323" i="26"/>
  <c r="U323" i="26"/>
  <c r="V323" i="26"/>
  <c r="AD322" i="26"/>
  <c r="AE322" i="26"/>
  <c r="Z322" i="26"/>
  <c r="U322" i="26"/>
  <c r="V322" i="26"/>
  <c r="AA322" i="26"/>
  <c r="AD321" i="26"/>
  <c r="AE321" i="26"/>
  <c r="AA321" i="26"/>
  <c r="Z321" i="26"/>
  <c r="U321" i="26"/>
  <c r="V321" i="26"/>
  <c r="AD320" i="26"/>
  <c r="AE320" i="26"/>
  <c r="Z320" i="26"/>
  <c r="U320" i="26"/>
  <c r="V320" i="26"/>
  <c r="AA320" i="26"/>
  <c r="Z319" i="26"/>
  <c r="U319" i="26"/>
  <c r="V319" i="26"/>
  <c r="AA319" i="26"/>
  <c r="AD319" i="26"/>
  <c r="AE319" i="26"/>
  <c r="AA318" i="26"/>
  <c r="AD318" i="26"/>
  <c r="Z318" i="26"/>
  <c r="U318" i="26"/>
  <c r="V318" i="26"/>
  <c r="AA317" i="26"/>
  <c r="AD317" i="26"/>
  <c r="Z317" i="26"/>
  <c r="U317" i="26"/>
  <c r="V317" i="26"/>
  <c r="Z316" i="26"/>
  <c r="U316" i="26"/>
  <c r="V316" i="26"/>
  <c r="AA316" i="26"/>
  <c r="AD316" i="26"/>
  <c r="AE316" i="26"/>
  <c r="Z315" i="26"/>
  <c r="U315" i="26"/>
  <c r="V315" i="26"/>
  <c r="AA315" i="26"/>
  <c r="AD315" i="26"/>
  <c r="AA314" i="26"/>
  <c r="AD314" i="26"/>
  <c r="Z314" i="26"/>
  <c r="U314" i="26"/>
  <c r="V314" i="26"/>
  <c r="AA313" i="26"/>
  <c r="AD313" i="26"/>
  <c r="Z313" i="26"/>
  <c r="U313" i="26"/>
  <c r="V313" i="26"/>
  <c r="AD312" i="26"/>
  <c r="AE312" i="26"/>
  <c r="Z312" i="26"/>
  <c r="U312" i="26"/>
  <c r="V312" i="26"/>
  <c r="AA312" i="26"/>
  <c r="AD311" i="26"/>
  <c r="AA311" i="26"/>
  <c r="Z311" i="26"/>
  <c r="U311" i="26"/>
  <c r="V311" i="26"/>
  <c r="Z310" i="26"/>
  <c r="U310" i="26"/>
  <c r="V310" i="26"/>
  <c r="AA310" i="26"/>
  <c r="AD310" i="26"/>
  <c r="AE310" i="26"/>
  <c r="Z309" i="26"/>
  <c r="U309" i="26"/>
  <c r="V309" i="26"/>
  <c r="AA309" i="26"/>
  <c r="AD309" i="26"/>
  <c r="AD308" i="26"/>
  <c r="AA308" i="26"/>
  <c r="Z308" i="26"/>
  <c r="U308" i="26"/>
  <c r="V308" i="26"/>
  <c r="Z307" i="26"/>
  <c r="U307" i="26"/>
  <c r="V307" i="26"/>
  <c r="AA307" i="26"/>
  <c r="AD307" i="26"/>
  <c r="AE307" i="26"/>
  <c r="AD306" i="26"/>
  <c r="AE306" i="26"/>
  <c r="AA306" i="26"/>
  <c r="Z306" i="26"/>
  <c r="U306" i="26"/>
  <c r="V306" i="26"/>
  <c r="AA305" i="26"/>
  <c r="AD305" i="26"/>
  <c r="Z305" i="26"/>
  <c r="U305" i="26"/>
  <c r="V305" i="26"/>
  <c r="Z304" i="26"/>
  <c r="U304" i="26"/>
  <c r="V304" i="26"/>
  <c r="AA304" i="26"/>
  <c r="AD304" i="26"/>
  <c r="AE304" i="26"/>
  <c r="AD303" i="26"/>
  <c r="AE303" i="26"/>
  <c r="AA303" i="26"/>
  <c r="Z303" i="26"/>
  <c r="U303" i="26"/>
  <c r="V303" i="26"/>
  <c r="AA302" i="26"/>
  <c r="AD302" i="26"/>
  <c r="Z302" i="26"/>
  <c r="U302" i="26"/>
  <c r="V302" i="26"/>
  <c r="Z301" i="26"/>
  <c r="U301" i="26"/>
  <c r="V301" i="26"/>
  <c r="AA301" i="26"/>
  <c r="AD301" i="26"/>
  <c r="AE301" i="26"/>
  <c r="Z300" i="26"/>
  <c r="U300" i="26"/>
  <c r="V300" i="26"/>
  <c r="AA300" i="26"/>
  <c r="AD300" i="26"/>
  <c r="AE300" i="26"/>
  <c r="AA299" i="26"/>
  <c r="AD299" i="26"/>
  <c r="Z299" i="26"/>
  <c r="U299" i="26"/>
  <c r="V299" i="26"/>
  <c r="AA298" i="26"/>
  <c r="AD298" i="26"/>
  <c r="Z298" i="26"/>
  <c r="U298" i="26"/>
  <c r="V298" i="26"/>
  <c r="Z297" i="26"/>
  <c r="U297" i="26"/>
  <c r="V297" i="26"/>
  <c r="AA297" i="26"/>
  <c r="AD297" i="26"/>
  <c r="AE297" i="26"/>
  <c r="Z296" i="26"/>
  <c r="U296" i="26"/>
  <c r="V296" i="26"/>
  <c r="AA296" i="26"/>
  <c r="AD296" i="26"/>
  <c r="AE296" i="26"/>
  <c r="AD295" i="26"/>
  <c r="AA295" i="26"/>
  <c r="Z295" i="26"/>
  <c r="U295" i="26"/>
  <c r="V295" i="26"/>
  <c r="Z294" i="26"/>
  <c r="U294" i="26"/>
  <c r="V294" i="26"/>
  <c r="AA294" i="26"/>
  <c r="AD294" i="26"/>
  <c r="AE294" i="26"/>
  <c r="Z293" i="26"/>
  <c r="U293" i="26"/>
  <c r="V293" i="26"/>
  <c r="AA293" i="26"/>
  <c r="AD293" i="26"/>
  <c r="AE293" i="26"/>
  <c r="AD292" i="26"/>
  <c r="AA292" i="26"/>
  <c r="Z292" i="26"/>
  <c r="U292" i="26"/>
  <c r="V292" i="26"/>
  <c r="AD291" i="26"/>
  <c r="AE291" i="26"/>
  <c r="Z291" i="26"/>
  <c r="U291" i="26"/>
  <c r="V291" i="26"/>
  <c r="AA291" i="26"/>
  <c r="AA290" i="26"/>
  <c r="AD290" i="26"/>
  <c r="Z290" i="26"/>
  <c r="U290" i="26"/>
  <c r="V290" i="26"/>
  <c r="AD289" i="26"/>
  <c r="Z289" i="26"/>
  <c r="U289" i="26"/>
  <c r="V289" i="26"/>
  <c r="AA289" i="26"/>
  <c r="AD288" i="26"/>
  <c r="AE288" i="26"/>
  <c r="AA288" i="26"/>
  <c r="Z288" i="26"/>
  <c r="U288" i="26"/>
  <c r="V288" i="26"/>
  <c r="AA287" i="26"/>
  <c r="AD287" i="26"/>
  <c r="Z287" i="26"/>
  <c r="U287" i="26"/>
  <c r="V287" i="26"/>
  <c r="Z286" i="26"/>
  <c r="U286" i="26"/>
  <c r="V286" i="26"/>
  <c r="AA286" i="26"/>
  <c r="AD286" i="26"/>
  <c r="AE286" i="26"/>
  <c r="Z285" i="26"/>
  <c r="U285" i="26"/>
  <c r="V285" i="26"/>
  <c r="AA285" i="26"/>
  <c r="AD285" i="26"/>
  <c r="AE285" i="26"/>
  <c r="AA284" i="26"/>
  <c r="AD284" i="26"/>
  <c r="Z284" i="26"/>
  <c r="U284" i="26"/>
  <c r="V284" i="26"/>
  <c r="AA283" i="26"/>
  <c r="AD283" i="26"/>
  <c r="Z283" i="26"/>
  <c r="U283" i="26"/>
  <c r="V283" i="26"/>
  <c r="Z282" i="26"/>
  <c r="U282" i="26"/>
  <c r="V282" i="26"/>
  <c r="AA282" i="26"/>
  <c r="AD282" i="26"/>
  <c r="AE282" i="26"/>
  <c r="Z281" i="26"/>
  <c r="U281" i="26"/>
  <c r="V281" i="26"/>
  <c r="AA281" i="26"/>
  <c r="AD281" i="26"/>
  <c r="AE281" i="26"/>
  <c r="AA280" i="26"/>
  <c r="AD280" i="26"/>
  <c r="Z280" i="26"/>
  <c r="U280" i="26"/>
  <c r="V280" i="26"/>
  <c r="AD279" i="26"/>
  <c r="Z279" i="26"/>
  <c r="U279" i="26"/>
  <c r="V279" i="26"/>
  <c r="AA279" i="26"/>
  <c r="Z278" i="26"/>
  <c r="U278" i="26"/>
  <c r="V278" i="26"/>
  <c r="AA278" i="26"/>
  <c r="AD278" i="26"/>
  <c r="AE278" i="26"/>
  <c r="AD277" i="26"/>
  <c r="AA277" i="26"/>
  <c r="Z277" i="26"/>
  <c r="U277" i="26"/>
  <c r="V277" i="26"/>
  <c r="AD276" i="26"/>
  <c r="AE276" i="26"/>
  <c r="Z276" i="26"/>
  <c r="U276" i="26"/>
  <c r="V276" i="26"/>
  <c r="AA276" i="26"/>
  <c r="AA275" i="26"/>
  <c r="AD275" i="26"/>
  <c r="Z275" i="26"/>
  <c r="U275" i="26"/>
  <c r="V275" i="26"/>
  <c r="AA274" i="26"/>
  <c r="AD274" i="26"/>
  <c r="Z274" i="26"/>
  <c r="U274" i="26"/>
  <c r="V274" i="26"/>
  <c r="Z273" i="26"/>
  <c r="U273" i="26"/>
  <c r="V273" i="26"/>
  <c r="AA273" i="26"/>
  <c r="AD273" i="26"/>
  <c r="Z272" i="26"/>
  <c r="U272" i="26"/>
  <c r="V272" i="26"/>
  <c r="AA272" i="26"/>
  <c r="AD272" i="26"/>
  <c r="AE272" i="26"/>
  <c r="AA271" i="26"/>
  <c r="AD271" i="26"/>
  <c r="Z271" i="26"/>
  <c r="U271" i="26"/>
  <c r="V271" i="26"/>
  <c r="AA270" i="26"/>
  <c r="AD270" i="26"/>
  <c r="Z270" i="26"/>
  <c r="U270" i="26"/>
  <c r="V270" i="26"/>
  <c r="AD269" i="26"/>
  <c r="AE269" i="26"/>
  <c r="Z269" i="26"/>
  <c r="U269" i="26"/>
  <c r="V269" i="26"/>
  <c r="AA269" i="26"/>
  <c r="AD268" i="26"/>
  <c r="AA268" i="26"/>
  <c r="Z268" i="26"/>
  <c r="U268" i="26"/>
  <c r="V268" i="26"/>
  <c r="Z267" i="26"/>
  <c r="U267" i="26"/>
  <c r="V267" i="26"/>
  <c r="AA267" i="26"/>
  <c r="AD267" i="26"/>
  <c r="AE267" i="26"/>
  <c r="AD266" i="26"/>
  <c r="AE266" i="26"/>
  <c r="AA266" i="26"/>
  <c r="Z266" i="26"/>
  <c r="U266" i="26"/>
  <c r="V266" i="26"/>
  <c r="AD265" i="26"/>
  <c r="Z265" i="26"/>
  <c r="U265" i="26"/>
  <c r="V265" i="26"/>
  <c r="AA265" i="26"/>
  <c r="AD264" i="26"/>
  <c r="AE264" i="26"/>
  <c r="AA264" i="26"/>
  <c r="Z264" i="26"/>
  <c r="U264" i="26"/>
  <c r="V264" i="26"/>
  <c r="AE263" i="26"/>
  <c r="AD263" i="26"/>
  <c r="AA263" i="26"/>
  <c r="Z263" i="26"/>
  <c r="U263" i="26"/>
  <c r="V263" i="26"/>
  <c r="AE262" i="26"/>
  <c r="Z262" i="26"/>
  <c r="U262" i="26"/>
  <c r="V262" i="26"/>
  <c r="AA262" i="26"/>
  <c r="AD262" i="26"/>
  <c r="Z261" i="26"/>
  <c r="AA261" i="26"/>
  <c r="AD261" i="26"/>
  <c r="U261" i="26"/>
  <c r="V261" i="26"/>
  <c r="AA260" i="26"/>
  <c r="AD260" i="26"/>
  <c r="Z260" i="26"/>
  <c r="V260" i="26"/>
  <c r="U260" i="26"/>
  <c r="Z259" i="26"/>
  <c r="V259" i="26"/>
  <c r="AA259" i="26"/>
  <c r="AD259" i="26"/>
  <c r="U259" i="26"/>
  <c r="Z258" i="26"/>
  <c r="U258" i="26"/>
  <c r="V258" i="26"/>
  <c r="AA258" i="26"/>
  <c r="AD258" i="26"/>
  <c r="Z257" i="26"/>
  <c r="U257" i="26"/>
  <c r="V257" i="26"/>
  <c r="AA257" i="26"/>
  <c r="AD257" i="26"/>
  <c r="AD256" i="26"/>
  <c r="AE256" i="26"/>
  <c r="AA256" i="26"/>
  <c r="Z256" i="26"/>
  <c r="V256" i="26"/>
  <c r="U256" i="26"/>
  <c r="Z255" i="26"/>
  <c r="V255" i="26"/>
  <c r="AA255" i="26"/>
  <c r="AD255" i="26"/>
  <c r="U255" i="26"/>
  <c r="AD254" i="26"/>
  <c r="Z254" i="26"/>
  <c r="U254" i="26"/>
  <c r="V254" i="26"/>
  <c r="AA254" i="26"/>
  <c r="Z253" i="26"/>
  <c r="U253" i="26"/>
  <c r="V253" i="26"/>
  <c r="AA253" i="26"/>
  <c r="AD253" i="26"/>
  <c r="AE253" i="26"/>
  <c r="AA252" i="26"/>
  <c r="AD252" i="26"/>
  <c r="Z252" i="26"/>
  <c r="V252" i="26"/>
  <c r="U252" i="26"/>
  <c r="Z251" i="26"/>
  <c r="V251" i="26"/>
  <c r="AA251" i="26"/>
  <c r="AD251" i="26"/>
  <c r="U251" i="26"/>
  <c r="AD250" i="26"/>
  <c r="Z250" i="26"/>
  <c r="U250" i="26"/>
  <c r="V250" i="26"/>
  <c r="AA250" i="26"/>
  <c r="Z249" i="26"/>
  <c r="U249" i="26"/>
  <c r="V249" i="26"/>
  <c r="AA249" i="26"/>
  <c r="AD249" i="26"/>
  <c r="AE249" i="26"/>
  <c r="AA248" i="26"/>
  <c r="AD248" i="26"/>
  <c r="Z248" i="26"/>
  <c r="V248" i="26"/>
  <c r="U248" i="26"/>
  <c r="Z247" i="26"/>
  <c r="V247" i="26"/>
  <c r="AA247" i="26"/>
  <c r="AD247" i="26"/>
  <c r="U247" i="26"/>
  <c r="AD246" i="26"/>
  <c r="Z246" i="26"/>
  <c r="U246" i="26"/>
  <c r="V246" i="26"/>
  <c r="AA246" i="26"/>
  <c r="Z245" i="26"/>
  <c r="U245" i="26"/>
  <c r="V245" i="26"/>
  <c r="AA245" i="26"/>
  <c r="AD245" i="26"/>
  <c r="AD244" i="26"/>
  <c r="AE244" i="26"/>
  <c r="AA244" i="26"/>
  <c r="Z244" i="26"/>
  <c r="V244" i="26"/>
  <c r="U244" i="26"/>
  <c r="Z243" i="26"/>
  <c r="V243" i="26"/>
  <c r="AA243" i="26"/>
  <c r="AD243" i="26"/>
  <c r="U243" i="26"/>
  <c r="AD242" i="26"/>
  <c r="Z242" i="26"/>
  <c r="U242" i="26"/>
  <c r="V242" i="26"/>
  <c r="AA242" i="26"/>
  <c r="AD241" i="26"/>
  <c r="Z241" i="26"/>
  <c r="U241" i="26"/>
  <c r="V241" i="26"/>
  <c r="AA241" i="26"/>
  <c r="AA240" i="26"/>
  <c r="AD240" i="26"/>
  <c r="Z240" i="26"/>
  <c r="V240" i="26"/>
  <c r="U240" i="26"/>
  <c r="Z239" i="26"/>
  <c r="V239" i="26"/>
  <c r="AA239" i="26"/>
  <c r="AD239" i="26"/>
  <c r="U239" i="26"/>
  <c r="Z238" i="26"/>
  <c r="U238" i="26"/>
  <c r="V238" i="26"/>
  <c r="AA238" i="26"/>
  <c r="AD238" i="26"/>
  <c r="AD237" i="26"/>
  <c r="Z237" i="26"/>
  <c r="U237" i="26"/>
  <c r="V237" i="26"/>
  <c r="AA237" i="26"/>
  <c r="AA236" i="26"/>
  <c r="AD236" i="26"/>
  <c r="Z236" i="26"/>
  <c r="V236" i="26"/>
  <c r="U236" i="26"/>
  <c r="Z235" i="26"/>
  <c r="V235" i="26"/>
  <c r="AA235" i="26"/>
  <c r="AD235" i="26"/>
  <c r="U235" i="26"/>
  <c r="AD234" i="26"/>
  <c r="Z234" i="26"/>
  <c r="U234" i="26"/>
  <c r="V234" i="26"/>
  <c r="AA234" i="26"/>
  <c r="Z233" i="26"/>
  <c r="U233" i="26"/>
  <c r="V233" i="26"/>
  <c r="AA233" i="26"/>
  <c r="AD233" i="26"/>
  <c r="AA232" i="26"/>
  <c r="AD232" i="26"/>
  <c r="Z232" i="26"/>
  <c r="V232" i="26"/>
  <c r="U232" i="26"/>
  <c r="AD231" i="26"/>
  <c r="AE231" i="26"/>
  <c r="Z231" i="26"/>
  <c r="V231" i="26"/>
  <c r="AA231" i="26"/>
  <c r="U231" i="26"/>
  <c r="Z230" i="26"/>
  <c r="U230" i="26"/>
  <c r="V230" i="26"/>
  <c r="AA230" i="26"/>
  <c r="AD230" i="26"/>
  <c r="Z229" i="26"/>
  <c r="U229" i="26"/>
  <c r="V229" i="26"/>
  <c r="AA229" i="26"/>
  <c r="AD229" i="26"/>
  <c r="AA228" i="26"/>
  <c r="AD228" i="26"/>
  <c r="Z228" i="26"/>
  <c r="V228" i="26"/>
  <c r="U228" i="26"/>
  <c r="Z227" i="26"/>
  <c r="V227" i="26"/>
  <c r="AA227" i="26"/>
  <c r="AD227" i="26"/>
  <c r="U227" i="26"/>
  <c r="Z226" i="26"/>
  <c r="U226" i="26"/>
  <c r="V226" i="26"/>
  <c r="AA226" i="26"/>
  <c r="AD226" i="26"/>
  <c r="AD225" i="26"/>
  <c r="Z225" i="26"/>
  <c r="U225" i="26"/>
  <c r="V225" i="26"/>
  <c r="AA225" i="26"/>
  <c r="AA224" i="26"/>
  <c r="AD224" i="26"/>
  <c r="Z224" i="26"/>
  <c r="V224" i="26"/>
  <c r="U224" i="26"/>
  <c r="Z223" i="26"/>
  <c r="V223" i="26"/>
  <c r="AA223" i="26"/>
  <c r="AD223" i="26"/>
  <c r="U223" i="26"/>
  <c r="Z222" i="26"/>
  <c r="U222" i="26"/>
  <c r="V222" i="26"/>
  <c r="AA222" i="26"/>
  <c r="AD222" i="26"/>
  <c r="Z221" i="26"/>
  <c r="U221" i="26"/>
  <c r="V221" i="26"/>
  <c r="AA221" i="26"/>
  <c r="AD221" i="26"/>
  <c r="AE221" i="26"/>
  <c r="Z220" i="26"/>
  <c r="AA220" i="26"/>
  <c r="AD220" i="26"/>
  <c r="V220" i="26"/>
  <c r="U220" i="26"/>
  <c r="Z219" i="26"/>
  <c r="AA219" i="26"/>
  <c r="AD219" i="26"/>
  <c r="V219" i="26"/>
  <c r="U219" i="26"/>
  <c r="Z218" i="26"/>
  <c r="AA218" i="26"/>
  <c r="AD218" i="26"/>
  <c r="V218" i="26"/>
  <c r="U218" i="26"/>
  <c r="Z217" i="26"/>
  <c r="AA217" i="26"/>
  <c r="AD217" i="26"/>
  <c r="V217" i="26"/>
  <c r="U217" i="26"/>
  <c r="Z216" i="26"/>
  <c r="AA216" i="26"/>
  <c r="AD216" i="26"/>
  <c r="V216" i="26"/>
  <c r="U216" i="26"/>
  <c r="AE215" i="26"/>
  <c r="AD215" i="26"/>
  <c r="Z215" i="26"/>
  <c r="AA215" i="26"/>
  <c r="V215" i="26"/>
  <c r="U215" i="26"/>
  <c r="AE214" i="26"/>
  <c r="AD214" i="26"/>
  <c r="Z214" i="26"/>
  <c r="AA214" i="26"/>
  <c r="V214" i="26"/>
  <c r="U214" i="26"/>
  <c r="Z213" i="26"/>
  <c r="AA213" i="26"/>
  <c r="AD213" i="26"/>
  <c r="V213" i="26"/>
  <c r="U213" i="26"/>
  <c r="AE212" i="26"/>
  <c r="AD212" i="26"/>
  <c r="Z212" i="26"/>
  <c r="AA212" i="26"/>
  <c r="V212" i="26"/>
  <c r="U212" i="26"/>
  <c r="AE211" i="26"/>
  <c r="AD211" i="26"/>
  <c r="Z211" i="26"/>
  <c r="AA211" i="26"/>
  <c r="V211" i="26"/>
  <c r="U211" i="26"/>
  <c r="Z210" i="26"/>
  <c r="AA210" i="26"/>
  <c r="AD210" i="26"/>
  <c r="V210" i="26"/>
  <c r="U210" i="26"/>
  <c r="AD209" i="26"/>
  <c r="AE209" i="26"/>
  <c r="Z209" i="26"/>
  <c r="V209" i="26"/>
  <c r="AA209" i="26"/>
  <c r="U209" i="26"/>
  <c r="Z208" i="26"/>
  <c r="V208" i="26"/>
  <c r="AA208" i="26"/>
  <c r="AD208" i="26"/>
  <c r="U208" i="26"/>
  <c r="Z207" i="26"/>
  <c r="V207" i="26"/>
  <c r="AA207" i="26"/>
  <c r="AD207" i="26"/>
  <c r="AE207" i="26"/>
  <c r="U207" i="26"/>
  <c r="Z206" i="26"/>
  <c r="V206" i="26"/>
  <c r="AA206" i="26"/>
  <c r="AD206" i="26"/>
  <c r="U206" i="26"/>
  <c r="Z205" i="26"/>
  <c r="V205" i="26"/>
  <c r="AA205" i="26"/>
  <c r="AD205" i="26"/>
  <c r="U205" i="26"/>
  <c r="AD204" i="26"/>
  <c r="AE204" i="26"/>
  <c r="Z204" i="26"/>
  <c r="V204" i="26"/>
  <c r="AA204" i="26"/>
  <c r="U204" i="26"/>
  <c r="AD203" i="26"/>
  <c r="AE203" i="26"/>
  <c r="Z203" i="26"/>
  <c r="V203" i="26"/>
  <c r="AA203" i="26"/>
  <c r="U203" i="26"/>
  <c r="AD202" i="26"/>
  <c r="AE202" i="26"/>
  <c r="Z202" i="26"/>
  <c r="V202" i="26"/>
  <c r="AA202" i="26"/>
  <c r="U202" i="26"/>
  <c r="AD201" i="26"/>
  <c r="AE201" i="26"/>
  <c r="Z201" i="26"/>
  <c r="V201" i="26"/>
  <c r="AA201" i="26"/>
  <c r="U201" i="26"/>
  <c r="Z200" i="26"/>
  <c r="V200" i="26"/>
  <c r="AA200" i="26"/>
  <c r="AD200" i="26"/>
  <c r="AE200" i="26"/>
  <c r="U200" i="26"/>
  <c r="AD199" i="26"/>
  <c r="AE199" i="26"/>
  <c r="Z199" i="26"/>
  <c r="V199" i="26"/>
  <c r="AA199" i="26"/>
  <c r="U199" i="26"/>
  <c r="Z198" i="26"/>
  <c r="V198" i="26"/>
  <c r="AA198" i="26"/>
  <c r="AD198" i="26"/>
  <c r="U198" i="26"/>
  <c r="AD197" i="26"/>
  <c r="AE197" i="26"/>
  <c r="Z197" i="26"/>
  <c r="V197" i="26"/>
  <c r="AA197" i="26"/>
  <c r="U197" i="26"/>
  <c r="Z196" i="26"/>
  <c r="V196" i="26"/>
  <c r="AA196" i="26"/>
  <c r="AD196" i="26"/>
  <c r="U196" i="26"/>
  <c r="Z195" i="26"/>
  <c r="V195" i="26"/>
  <c r="AA195" i="26"/>
  <c r="AD195" i="26"/>
  <c r="U195" i="26"/>
  <c r="Z194" i="26"/>
  <c r="V194" i="26"/>
  <c r="AA194" i="26"/>
  <c r="AD194" i="26"/>
  <c r="U194" i="26"/>
  <c r="Z193" i="26"/>
  <c r="V193" i="26"/>
  <c r="AA193" i="26"/>
  <c r="AD193" i="26"/>
  <c r="U193" i="26"/>
  <c r="AD192" i="26"/>
  <c r="AE192" i="26"/>
  <c r="Z192" i="26"/>
  <c r="V192" i="26"/>
  <c r="AA192" i="26"/>
  <c r="U192" i="26"/>
  <c r="Z191" i="26"/>
  <c r="V191" i="26"/>
  <c r="AA191" i="26"/>
  <c r="AD191" i="26"/>
  <c r="U191" i="26"/>
  <c r="Z190" i="26"/>
  <c r="V190" i="26"/>
  <c r="AA190" i="26"/>
  <c r="AD190" i="26"/>
  <c r="U190" i="26"/>
  <c r="AD189" i="26"/>
  <c r="AE189" i="26"/>
  <c r="Z189" i="26"/>
  <c r="V189" i="26"/>
  <c r="AA189" i="26"/>
  <c r="U189" i="26"/>
  <c r="AD188" i="26"/>
  <c r="AE188" i="26"/>
  <c r="Z188" i="26"/>
  <c r="V188" i="26"/>
  <c r="AA188" i="26"/>
  <c r="U188" i="26"/>
  <c r="Z187" i="26"/>
  <c r="V187" i="26"/>
  <c r="AA187" i="26"/>
  <c r="AD187" i="26"/>
  <c r="AE187" i="26"/>
  <c r="U187" i="26"/>
  <c r="Z186" i="26"/>
  <c r="V186" i="26"/>
  <c r="AA186" i="26"/>
  <c r="AD186" i="26"/>
  <c r="U186" i="26"/>
  <c r="Z185" i="26"/>
  <c r="V185" i="26"/>
  <c r="AA185" i="26"/>
  <c r="AD185" i="26"/>
  <c r="AE185" i="26"/>
  <c r="U185" i="26"/>
  <c r="Z184" i="26"/>
  <c r="V184" i="26"/>
  <c r="AA184" i="26"/>
  <c r="AD184" i="26"/>
  <c r="U184" i="26"/>
  <c r="Z183" i="26"/>
  <c r="U183" i="26"/>
  <c r="V183" i="26"/>
  <c r="AA183" i="26"/>
  <c r="AD183" i="26"/>
  <c r="Z182" i="26"/>
  <c r="V182" i="26"/>
  <c r="AA182" i="26"/>
  <c r="AD182" i="26"/>
  <c r="U182" i="26"/>
  <c r="Z181" i="26"/>
  <c r="U181" i="26"/>
  <c r="V181" i="26"/>
  <c r="AA181" i="26"/>
  <c r="AD181" i="26"/>
  <c r="Z180" i="26"/>
  <c r="V180" i="26"/>
  <c r="AA180" i="26"/>
  <c r="AD180" i="26"/>
  <c r="U180" i="26"/>
  <c r="Z179" i="26"/>
  <c r="U179" i="26"/>
  <c r="V179" i="26"/>
  <c r="AA179" i="26"/>
  <c r="AD179" i="26"/>
  <c r="Z178" i="26"/>
  <c r="V178" i="26"/>
  <c r="AA178" i="26"/>
  <c r="AD178" i="26"/>
  <c r="U178" i="26"/>
  <c r="Z177" i="26"/>
  <c r="U177" i="26"/>
  <c r="V177" i="26"/>
  <c r="AA177" i="26"/>
  <c r="AD177" i="26"/>
  <c r="Z176" i="26"/>
  <c r="V176" i="26"/>
  <c r="AA176" i="26"/>
  <c r="AD176" i="26"/>
  <c r="U176" i="26"/>
  <c r="AD175" i="26"/>
  <c r="AE175" i="26"/>
  <c r="Z175" i="26"/>
  <c r="U175" i="26"/>
  <c r="V175" i="26"/>
  <c r="AA175" i="26"/>
  <c r="Z174" i="26"/>
  <c r="V174" i="26"/>
  <c r="AA174" i="26"/>
  <c r="AD174" i="26"/>
  <c r="U174" i="26"/>
  <c r="AD173" i="26"/>
  <c r="Z173" i="26"/>
  <c r="U173" i="26"/>
  <c r="V173" i="26"/>
  <c r="AA173" i="26"/>
  <c r="Z172" i="26"/>
  <c r="V172" i="26"/>
  <c r="AA172" i="26"/>
  <c r="AD172" i="26"/>
  <c r="U172" i="26"/>
  <c r="AD171" i="26"/>
  <c r="Z171" i="26"/>
  <c r="U171" i="26"/>
  <c r="V171" i="26"/>
  <c r="AA171" i="26"/>
  <c r="Z170" i="26"/>
  <c r="U170" i="26"/>
  <c r="V170" i="26"/>
  <c r="Z169" i="26"/>
  <c r="U169" i="26"/>
  <c r="V169" i="26"/>
  <c r="Z168" i="26"/>
  <c r="U168" i="26"/>
  <c r="V168" i="26"/>
  <c r="AA168" i="26"/>
  <c r="AD168" i="26"/>
  <c r="Z167" i="26"/>
  <c r="U167" i="26"/>
  <c r="V167" i="26"/>
  <c r="AA167" i="26"/>
  <c r="AD167" i="26"/>
  <c r="Z166" i="26"/>
  <c r="V166" i="26"/>
  <c r="U166" i="26"/>
  <c r="AD165" i="26"/>
  <c r="Z165" i="26"/>
  <c r="U165" i="26"/>
  <c r="V165" i="26"/>
  <c r="Z164" i="26"/>
  <c r="U164" i="26"/>
  <c r="V164" i="26"/>
  <c r="AA164" i="26"/>
  <c r="AD164" i="26"/>
  <c r="AE164" i="26"/>
  <c r="Z163" i="26"/>
  <c r="U163" i="26"/>
  <c r="V163" i="26"/>
  <c r="AA163" i="26"/>
  <c r="AD163" i="26"/>
  <c r="Z162" i="26"/>
  <c r="V162" i="26"/>
  <c r="U162" i="26"/>
  <c r="Z161" i="26"/>
  <c r="U161" i="26"/>
  <c r="V161" i="26"/>
  <c r="Z160" i="26"/>
  <c r="U160" i="26"/>
  <c r="V160" i="26"/>
  <c r="AA160" i="26"/>
  <c r="AD160" i="26"/>
  <c r="Z159" i="26"/>
  <c r="U159" i="26"/>
  <c r="V159" i="26"/>
  <c r="AA159" i="26"/>
  <c r="AD159" i="26"/>
  <c r="Z158" i="26"/>
  <c r="V158" i="26"/>
  <c r="U158" i="26"/>
  <c r="AD157" i="26"/>
  <c r="Z157" i="26"/>
  <c r="U157" i="26"/>
  <c r="V157" i="26"/>
  <c r="AD156" i="26"/>
  <c r="AE156" i="26"/>
  <c r="Z156" i="26"/>
  <c r="U156" i="26"/>
  <c r="V156" i="26"/>
  <c r="AA156" i="26"/>
  <c r="AD155" i="26"/>
  <c r="AE155" i="26"/>
  <c r="Z155" i="26"/>
  <c r="U155" i="26"/>
  <c r="V155" i="26"/>
  <c r="AA155" i="26"/>
  <c r="Z154" i="26"/>
  <c r="V154" i="26"/>
  <c r="U154" i="26"/>
  <c r="Z153" i="26"/>
  <c r="U153" i="26"/>
  <c r="V153" i="26"/>
  <c r="AD152" i="26"/>
  <c r="AE152" i="26"/>
  <c r="Z152" i="26"/>
  <c r="U152" i="26"/>
  <c r="V152" i="26"/>
  <c r="AA152" i="26"/>
  <c r="Z151" i="26"/>
  <c r="U151" i="26"/>
  <c r="V151" i="26"/>
  <c r="AA151" i="26"/>
  <c r="AD151" i="26"/>
  <c r="Z150" i="26"/>
  <c r="V150" i="26"/>
  <c r="U150" i="26"/>
  <c r="AD149" i="26"/>
  <c r="Z149" i="26"/>
  <c r="U149" i="26"/>
  <c r="V149" i="26"/>
  <c r="Z148" i="26"/>
  <c r="U148" i="26"/>
  <c r="V148" i="26"/>
  <c r="AA148" i="26"/>
  <c r="AD148" i="26"/>
  <c r="Z147" i="26"/>
  <c r="U147" i="26"/>
  <c r="V147" i="26"/>
  <c r="AA147" i="26"/>
  <c r="AD147" i="26"/>
  <c r="Z146" i="26"/>
  <c r="V146" i="26"/>
  <c r="U146" i="26"/>
  <c r="Z145" i="26"/>
  <c r="U145" i="26"/>
  <c r="V145" i="26"/>
  <c r="AA145" i="26"/>
  <c r="AD145" i="26"/>
  <c r="Z144" i="26"/>
  <c r="V144" i="26"/>
  <c r="U144" i="26"/>
  <c r="AD143" i="26"/>
  <c r="AE143" i="26"/>
  <c r="Z143" i="26"/>
  <c r="U143" i="26"/>
  <c r="V143" i="26"/>
  <c r="AA143" i="26"/>
  <c r="Z142" i="26"/>
  <c r="V142" i="26"/>
  <c r="U142" i="26"/>
  <c r="AD141" i="26"/>
  <c r="AE141" i="26"/>
  <c r="Z141" i="26"/>
  <c r="U141" i="26"/>
  <c r="V141" i="26"/>
  <c r="AA141" i="26"/>
  <c r="Z140" i="26"/>
  <c r="V140" i="26"/>
  <c r="U140" i="26"/>
  <c r="AD139" i="26"/>
  <c r="AE139" i="26"/>
  <c r="Z139" i="26"/>
  <c r="U139" i="26"/>
  <c r="V139" i="26"/>
  <c r="AA139" i="26"/>
  <c r="AD138" i="26"/>
  <c r="Z138" i="26"/>
  <c r="V138" i="26"/>
  <c r="U138" i="26"/>
  <c r="Z137" i="26"/>
  <c r="U137" i="26"/>
  <c r="V137" i="26"/>
  <c r="AA137" i="26"/>
  <c r="AD137" i="26"/>
  <c r="Z136" i="26"/>
  <c r="V136" i="26"/>
  <c r="U136" i="26"/>
  <c r="AD135" i="26"/>
  <c r="AE135" i="26"/>
  <c r="Z135" i="26"/>
  <c r="U135" i="26"/>
  <c r="V135" i="26"/>
  <c r="AA135" i="26"/>
  <c r="Z134" i="26"/>
  <c r="V134" i="26"/>
  <c r="U134" i="26"/>
  <c r="AD133" i="26"/>
  <c r="AE133" i="26"/>
  <c r="Z133" i="26"/>
  <c r="U133" i="26"/>
  <c r="V133" i="26"/>
  <c r="AA133" i="26"/>
  <c r="AE132" i="26"/>
  <c r="AD132" i="26"/>
  <c r="Z132" i="26"/>
  <c r="V132" i="26"/>
  <c r="U132" i="26"/>
  <c r="Z131" i="26"/>
  <c r="U131" i="26"/>
  <c r="V131" i="26"/>
  <c r="AA131" i="26"/>
  <c r="AD131" i="26"/>
  <c r="Z130" i="26"/>
  <c r="V130" i="26"/>
  <c r="U130" i="26"/>
  <c r="AD129" i="26"/>
  <c r="AE129" i="26"/>
  <c r="Z129" i="26"/>
  <c r="U129" i="26"/>
  <c r="V129" i="26"/>
  <c r="AA129" i="26"/>
  <c r="AE128" i="26"/>
  <c r="AD128" i="26"/>
  <c r="Z128" i="26"/>
  <c r="V128" i="26"/>
  <c r="U128" i="26"/>
  <c r="Z127" i="26"/>
  <c r="U127" i="26"/>
  <c r="V127" i="26"/>
  <c r="AA127" i="26"/>
  <c r="AD127" i="26"/>
  <c r="AE127" i="26"/>
  <c r="Z126" i="26"/>
  <c r="V126" i="26"/>
  <c r="U126" i="26"/>
  <c r="AD125" i="26"/>
  <c r="AE125" i="26"/>
  <c r="Z125" i="26"/>
  <c r="U125" i="26"/>
  <c r="V125" i="26"/>
  <c r="AA125" i="26"/>
  <c r="AE124" i="26"/>
  <c r="AD124" i="26"/>
  <c r="Z124" i="26"/>
  <c r="V124" i="26"/>
  <c r="U124" i="26"/>
  <c r="Z123" i="26"/>
  <c r="U123" i="26"/>
  <c r="V123" i="26"/>
  <c r="AA123" i="26"/>
  <c r="AD123" i="26"/>
  <c r="AE122" i="26"/>
  <c r="AD122" i="26"/>
  <c r="Z122" i="26"/>
  <c r="V122" i="26"/>
  <c r="U122" i="26"/>
  <c r="AD121" i="26"/>
  <c r="AE121" i="26"/>
  <c r="Z121" i="26"/>
  <c r="U121" i="26"/>
  <c r="V121" i="26"/>
  <c r="AA121" i="26"/>
  <c r="Z120" i="26"/>
  <c r="U120" i="26"/>
  <c r="V120" i="26"/>
  <c r="AA120" i="26"/>
  <c r="AD120" i="26"/>
  <c r="Z119" i="26"/>
  <c r="U119" i="26"/>
  <c r="V119" i="26"/>
  <c r="AA119" i="26"/>
  <c r="AD119" i="26"/>
  <c r="AD118" i="26"/>
  <c r="AE118" i="26"/>
  <c r="Z118" i="26"/>
  <c r="U118" i="26"/>
  <c r="V118" i="26"/>
  <c r="AA118" i="26"/>
  <c r="AD117" i="26"/>
  <c r="AE117" i="26"/>
  <c r="Z117" i="26"/>
  <c r="U117" i="26"/>
  <c r="V117" i="26"/>
  <c r="AA117" i="26"/>
  <c r="Z116" i="26"/>
  <c r="U116" i="26"/>
  <c r="V116" i="26"/>
  <c r="AA116" i="26"/>
  <c r="AD116" i="26"/>
  <c r="AD115" i="26"/>
  <c r="AE115" i="26"/>
  <c r="Z115" i="26"/>
  <c r="U115" i="26"/>
  <c r="V115" i="26"/>
  <c r="AA115" i="26"/>
  <c r="Z114" i="26"/>
  <c r="U114" i="26"/>
  <c r="V114" i="26"/>
  <c r="AA114" i="26"/>
  <c r="AD114" i="26"/>
  <c r="AD113" i="26"/>
  <c r="AE113" i="26"/>
  <c r="Z113" i="26"/>
  <c r="U113" i="26"/>
  <c r="V113" i="26"/>
  <c r="AA113" i="26"/>
  <c r="Z112" i="26"/>
  <c r="U112" i="26"/>
  <c r="V112" i="26"/>
  <c r="AA112" i="26"/>
  <c r="AD112" i="26"/>
  <c r="AD111" i="26"/>
  <c r="AE111" i="26"/>
  <c r="Z111" i="26"/>
  <c r="U111" i="26"/>
  <c r="V111" i="26"/>
  <c r="AA111" i="26"/>
  <c r="Z110" i="26"/>
  <c r="U110" i="26"/>
  <c r="V110" i="26"/>
  <c r="AA110" i="26"/>
  <c r="AD110" i="26"/>
  <c r="Z109" i="26"/>
  <c r="U109" i="26"/>
  <c r="V109" i="26"/>
  <c r="AA109" i="26"/>
  <c r="AD109" i="26"/>
  <c r="Z108" i="26"/>
  <c r="U108" i="26"/>
  <c r="V108" i="26"/>
  <c r="AA108" i="26"/>
  <c r="AD108" i="26"/>
  <c r="Z107" i="26"/>
  <c r="U107" i="26"/>
  <c r="V107" i="26"/>
  <c r="AA107" i="26"/>
  <c r="AD107" i="26"/>
  <c r="Z106" i="26"/>
  <c r="U106" i="26"/>
  <c r="V106" i="26"/>
  <c r="AA106" i="26"/>
  <c r="AD106" i="26"/>
  <c r="Z105" i="26"/>
  <c r="U105" i="26"/>
  <c r="V105" i="26"/>
  <c r="AA105" i="26"/>
  <c r="AD105" i="26"/>
  <c r="Z104" i="26"/>
  <c r="U104" i="26"/>
  <c r="V104" i="26"/>
  <c r="AA104" i="26"/>
  <c r="AD104" i="26"/>
  <c r="Z103" i="26"/>
  <c r="U103" i="26"/>
  <c r="V103" i="26"/>
  <c r="AA103" i="26"/>
  <c r="AD103" i="26"/>
  <c r="Z102" i="26"/>
  <c r="U102" i="26"/>
  <c r="V102" i="26"/>
  <c r="AA102" i="26"/>
  <c r="AD102" i="26"/>
  <c r="AD101" i="26"/>
  <c r="AE101" i="26"/>
  <c r="Z101" i="26"/>
  <c r="U101" i="26"/>
  <c r="V101" i="26"/>
  <c r="AA101" i="26"/>
  <c r="Z100" i="26"/>
  <c r="U100" i="26"/>
  <c r="V100" i="26"/>
  <c r="AA100" i="26"/>
  <c r="AD100" i="26"/>
  <c r="AD99" i="26"/>
  <c r="AE99" i="26"/>
  <c r="Z99" i="26"/>
  <c r="U99" i="26"/>
  <c r="V99" i="26"/>
  <c r="AA99" i="26"/>
  <c r="Z98" i="26"/>
  <c r="U98" i="26"/>
  <c r="V98" i="26"/>
  <c r="AA98" i="26"/>
  <c r="AD98" i="26"/>
  <c r="Z97" i="26"/>
  <c r="U97" i="26"/>
  <c r="V97" i="26"/>
  <c r="AA97" i="26"/>
  <c r="AD97" i="26"/>
  <c r="Z96" i="26"/>
  <c r="U96" i="26"/>
  <c r="V96" i="26"/>
  <c r="AA96" i="26"/>
  <c r="AD96" i="26"/>
  <c r="Z95" i="26"/>
  <c r="U95" i="26"/>
  <c r="V95" i="26"/>
  <c r="AA95" i="26"/>
  <c r="AD95" i="26"/>
  <c r="Z94" i="26"/>
  <c r="U94" i="26"/>
  <c r="V94" i="26"/>
  <c r="AA94" i="26"/>
  <c r="AD94" i="26"/>
  <c r="AD93" i="26"/>
  <c r="Z93" i="26"/>
  <c r="U93" i="26"/>
  <c r="V93" i="26"/>
  <c r="AA93" i="26"/>
  <c r="Z92" i="26"/>
  <c r="U92" i="26"/>
  <c r="V92" i="26"/>
  <c r="AA92" i="26"/>
  <c r="AD92" i="26"/>
  <c r="Z91" i="26"/>
  <c r="U91" i="26"/>
  <c r="V91" i="26"/>
  <c r="AA91" i="26"/>
  <c r="AD91" i="26"/>
  <c r="AD90" i="26"/>
  <c r="AE90" i="26"/>
  <c r="Z90" i="26"/>
  <c r="U90" i="26"/>
  <c r="V90" i="26"/>
  <c r="AA90" i="26"/>
  <c r="AD89" i="26"/>
  <c r="AE89" i="26"/>
  <c r="Z89" i="26"/>
  <c r="U89" i="26"/>
  <c r="V89" i="26"/>
  <c r="AA89" i="26"/>
  <c r="Z88" i="26"/>
  <c r="U88" i="26"/>
  <c r="V88" i="26"/>
  <c r="AA88" i="26"/>
  <c r="AD88" i="26"/>
  <c r="Z87" i="26"/>
  <c r="U87" i="26"/>
  <c r="V87" i="26"/>
  <c r="AA87" i="26"/>
  <c r="AD87" i="26"/>
  <c r="Z86" i="26"/>
  <c r="U86" i="26"/>
  <c r="V86" i="26"/>
  <c r="AA86" i="26"/>
  <c r="AD86" i="26"/>
  <c r="AD85" i="26"/>
  <c r="Z85" i="26"/>
  <c r="U85" i="26"/>
  <c r="V85" i="26"/>
  <c r="AA85" i="26"/>
  <c r="AD84" i="26"/>
  <c r="Z84" i="26"/>
  <c r="U84" i="26"/>
  <c r="V84" i="26"/>
  <c r="AA84" i="26"/>
  <c r="Z83" i="26"/>
  <c r="U83" i="26"/>
  <c r="V83" i="26"/>
  <c r="AA83" i="26"/>
  <c r="AD83" i="26"/>
  <c r="Z82" i="26"/>
  <c r="U82" i="26"/>
  <c r="V82" i="26"/>
  <c r="AA82" i="26"/>
  <c r="AD82" i="26"/>
  <c r="Z81" i="26"/>
  <c r="U81" i="26"/>
  <c r="V81" i="26"/>
  <c r="AA81" i="26"/>
  <c r="AD81" i="26"/>
  <c r="Z80" i="26"/>
  <c r="U80" i="26"/>
  <c r="V80" i="26"/>
  <c r="AA80" i="26"/>
  <c r="AD80" i="26"/>
  <c r="AD79" i="26"/>
  <c r="Z79" i="26"/>
  <c r="U79" i="26"/>
  <c r="V79" i="26"/>
  <c r="AA79" i="26"/>
  <c r="AD78" i="26"/>
  <c r="Z78" i="26"/>
  <c r="U78" i="26"/>
  <c r="V78" i="26"/>
  <c r="AA78" i="26"/>
  <c r="Z77" i="26"/>
  <c r="U77" i="26"/>
  <c r="V77" i="26"/>
  <c r="AA77" i="26"/>
  <c r="AD77" i="26"/>
  <c r="Z76" i="26"/>
  <c r="U76" i="26"/>
  <c r="V76" i="26"/>
  <c r="AA76" i="26"/>
  <c r="AD76" i="26"/>
  <c r="AD75" i="26"/>
  <c r="AE75" i="26"/>
  <c r="Z75" i="26"/>
  <c r="U75" i="26"/>
  <c r="V75" i="26"/>
  <c r="AA75" i="26"/>
  <c r="Z74" i="26"/>
  <c r="U74" i="26"/>
  <c r="V74" i="26"/>
  <c r="AA74" i="26"/>
  <c r="AD74" i="26"/>
  <c r="Z73" i="26"/>
  <c r="U73" i="26"/>
  <c r="V73" i="26"/>
  <c r="AA73" i="26"/>
  <c r="AD73" i="26"/>
  <c r="Z72" i="26"/>
  <c r="U72" i="26"/>
  <c r="V72" i="26"/>
  <c r="AA72" i="26"/>
  <c r="AD72" i="26"/>
  <c r="AE72" i="26"/>
  <c r="AD71" i="26"/>
  <c r="AE71" i="26"/>
  <c r="Z71" i="26"/>
  <c r="U71" i="26"/>
  <c r="V71" i="26"/>
  <c r="AA71" i="26"/>
  <c r="Z70" i="26"/>
  <c r="U70" i="26"/>
  <c r="V70" i="26"/>
  <c r="AA70" i="26"/>
  <c r="AD70" i="26"/>
  <c r="AD69" i="26"/>
  <c r="AE69" i="26"/>
  <c r="Z69" i="26"/>
  <c r="U69" i="26"/>
  <c r="V69" i="26"/>
  <c r="AA69" i="26"/>
  <c r="AD68" i="26"/>
  <c r="AE68" i="26"/>
  <c r="Z68" i="26"/>
  <c r="U68" i="26"/>
  <c r="V68" i="26"/>
  <c r="AA68" i="26"/>
  <c r="AD67" i="26"/>
  <c r="AE67" i="26"/>
  <c r="Z67" i="26"/>
  <c r="U67" i="26"/>
  <c r="V67" i="26"/>
  <c r="AA67" i="26"/>
  <c r="Z66" i="26"/>
  <c r="U66" i="26"/>
  <c r="V66" i="26"/>
  <c r="AA66" i="26"/>
  <c r="AD66" i="26"/>
  <c r="Z65" i="26"/>
  <c r="U65" i="26"/>
  <c r="V65" i="26"/>
  <c r="AA65" i="26"/>
  <c r="AD65" i="26"/>
  <c r="AD64" i="26"/>
  <c r="Z64" i="26"/>
  <c r="U64" i="26"/>
  <c r="V64" i="26"/>
  <c r="AA64" i="26"/>
  <c r="AD63" i="26"/>
  <c r="Z63" i="26"/>
  <c r="U63" i="26"/>
  <c r="V63" i="26"/>
  <c r="AA63" i="26"/>
  <c r="AD62" i="26"/>
  <c r="Z62" i="26"/>
  <c r="V62" i="26"/>
  <c r="AA62" i="26"/>
  <c r="U62" i="26"/>
  <c r="Z61" i="26"/>
  <c r="U61" i="26"/>
  <c r="V61" i="26"/>
  <c r="AA61" i="26"/>
  <c r="AD61" i="26"/>
  <c r="Z60" i="26"/>
  <c r="V60" i="26"/>
  <c r="AA60" i="26"/>
  <c r="AD60" i="26"/>
  <c r="U60" i="26"/>
  <c r="Z59" i="26"/>
  <c r="V59" i="26"/>
  <c r="AA59" i="26"/>
  <c r="AD59" i="26"/>
  <c r="U59" i="26"/>
  <c r="Z58" i="26"/>
  <c r="V58" i="26"/>
  <c r="AA58" i="26"/>
  <c r="AD58" i="26"/>
  <c r="U58" i="26"/>
  <c r="Z57" i="26"/>
  <c r="U57" i="26"/>
  <c r="V57" i="26"/>
  <c r="AA57" i="26"/>
  <c r="AD57" i="26"/>
  <c r="AD56" i="26"/>
  <c r="AE56" i="26"/>
  <c r="Z56" i="26"/>
  <c r="V56" i="26"/>
  <c r="AA56" i="26"/>
  <c r="U56" i="26"/>
  <c r="Z55" i="26"/>
  <c r="V55" i="26"/>
  <c r="AA55" i="26"/>
  <c r="AD55" i="26"/>
  <c r="U55" i="26"/>
  <c r="Z54" i="26"/>
  <c r="U54" i="26"/>
  <c r="V54" i="26"/>
  <c r="AA54" i="26"/>
  <c r="AD54" i="26"/>
  <c r="AA53" i="26"/>
  <c r="AD53" i="26"/>
  <c r="Z53" i="26"/>
  <c r="V53" i="26"/>
  <c r="U53" i="26"/>
  <c r="Z52" i="26"/>
  <c r="V52" i="26"/>
  <c r="AA52" i="26"/>
  <c r="AD52" i="26"/>
  <c r="U52" i="26"/>
  <c r="AD51" i="26"/>
  <c r="AE51" i="26"/>
  <c r="Z51" i="26"/>
  <c r="V51" i="26"/>
  <c r="AA51" i="26"/>
  <c r="U51" i="26"/>
  <c r="Z50" i="26"/>
  <c r="U50" i="26"/>
  <c r="V50" i="26"/>
  <c r="AA50" i="26"/>
  <c r="AD50" i="26"/>
  <c r="AA49" i="26"/>
  <c r="AD49" i="26"/>
  <c r="Z49" i="26"/>
  <c r="V49" i="26"/>
  <c r="U49" i="26"/>
  <c r="AD48" i="26"/>
  <c r="AE48" i="26"/>
  <c r="Z48" i="26"/>
  <c r="V48" i="26"/>
  <c r="AA48" i="26"/>
  <c r="U48" i="26"/>
  <c r="Z47" i="26"/>
  <c r="V47" i="26"/>
  <c r="AA47" i="26"/>
  <c r="AD47" i="26"/>
  <c r="U47" i="26"/>
  <c r="AD46" i="26"/>
  <c r="Z46" i="26"/>
  <c r="U46" i="26"/>
  <c r="V46" i="26"/>
  <c r="AA46" i="26"/>
  <c r="AA45" i="26"/>
  <c r="AD45" i="26"/>
  <c r="Z45" i="26"/>
  <c r="V45" i="26"/>
  <c r="U45" i="26"/>
  <c r="Z44" i="26"/>
  <c r="V44" i="26"/>
  <c r="AA44" i="26"/>
  <c r="AD44" i="26"/>
  <c r="U44" i="26"/>
  <c r="AD43" i="26"/>
  <c r="AE43" i="26"/>
  <c r="Z43" i="26"/>
  <c r="V43" i="26"/>
  <c r="AA43" i="26"/>
  <c r="U43" i="26"/>
  <c r="AD42" i="26"/>
  <c r="Z42" i="26"/>
  <c r="U42" i="26"/>
  <c r="V42" i="26"/>
  <c r="AA42" i="26"/>
  <c r="AD41" i="26"/>
  <c r="AE41" i="26"/>
  <c r="AA41" i="26"/>
  <c r="Z41" i="26"/>
  <c r="V41" i="26"/>
  <c r="U41" i="26"/>
  <c r="Z40" i="26"/>
  <c r="V40" i="26"/>
  <c r="AA40" i="26"/>
  <c r="AD40" i="26"/>
  <c r="U40" i="26"/>
  <c r="Z39" i="26"/>
  <c r="V39" i="26"/>
  <c r="AA39" i="26"/>
  <c r="AD39" i="26"/>
  <c r="U39" i="26"/>
  <c r="AD38" i="26"/>
  <c r="Z38" i="26"/>
  <c r="U38" i="26"/>
  <c r="V38" i="26"/>
  <c r="AA38" i="26"/>
  <c r="AD37" i="26"/>
  <c r="AE37" i="26"/>
  <c r="AA37" i="26"/>
  <c r="Z37" i="26"/>
  <c r="V37" i="26"/>
  <c r="U37" i="26"/>
  <c r="Z36" i="26"/>
  <c r="V36" i="26"/>
  <c r="AA36" i="26"/>
  <c r="AD36" i="26"/>
  <c r="U36" i="26"/>
  <c r="Z35" i="26"/>
  <c r="V35" i="26"/>
  <c r="AA35" i="26"/>
  <c r="AD35" i="26"/>
  <c r="U35" i="26"/>
  <c r="Z34" i="26"/>
  <c r="U34" i="26"/>
  <c r="V34" i="26"/>
  <c r="AA34" i="26"/>
  <c r="AD34" i="26"/>
  <c r="AA33" i="26"/>
  <c r="AD33" i="26"/>
  <c r="Z33" i="26"/>
  <c r="V33" i="26"/>
  <c r="U33" i="26"/>
  <c r="Z32" i="26"/>
  <c r="V32" i="26"/>
  <c r="AA32" i="26"/>
  <c r="AD32" i="26"/>
  <c r="AE32" i="26"/>
  <c r="U32" i="26"/>
  <c r="AD31" i="26"/>
  <c r="AE31" i="26"/>
  <c r="Z31" i="26"/>
  <c r="V31" i="26"/>
  <c r="AA31" i="26"/>
  <c r="U31" i="26"/>
  <c r="AD30" i="26"/>
  <c r="Z30" i="26"/>
  <c r="U30" i="26"/>
  <c r="V30" i="26"/>
  <c r="AA30" i="26"/>
  <c r="AA29" i="26"/>
  <c r="AD29" i="26"/>
  <c r="Z29" i="26"/>
  <c r="V29" i="26"/>
  <c r="U29" i="26"/>
  <c r="AD28" i="26"/>
  <c r="AE28" i="26"/>
  <c r="Z28" i="26"/>
  <c r="V28" i="26"/>
  <c r="AA28" i="26"/>
  <c r="U28" i="26"/>
  <c r="Z27" i="26"/>
  <c r="V27" i="26"/>
  <c r="AA27" i="26"/>
  <c r="AD27" i="26"/>
  <c r="U27" i="26"/>
  <c r="Z26" i="26"/>
  <c r="U26" i="26"/>
  <c r="V26" i="26"/>
  <c r="AA26" i="26"/>
  <c r="AD26" i="26"/>
  <c r="AA25" i="26"/>
  <c r="AD25" i="26"/>
  <c r="Z25" i="26"/>
  <c r="V25" i="26"/>
  <c r="U25" i="26"/>
  <c r="AD24" i="26"/>
  <c r="AE24" i="26"/>
  <c r="Z24" i="26"/>
  <c r="V24" i="26"/>
  <c r="AA24" i="26"/>
  <c r="U24" i="26"/>
  <c r="Z23" i="26"/>
  <c r="V23" i="26"/>
  <c r="AA23" i="26"/>
  <c r="AD23" i="26"/>
  <c r="U23" i="26"/>
  <c r="AD22" i="26"/>
  <c r="Z22" i="26"/>
  <c r="U22" i="26"/>
  <c r="V22" i="26"/>
  <c r="AA22" i="26"/>
  <c r="AD21" i="26"/>
  <c r="AE21" i="26"/>
  <c r="AA21" i="26"/>
  <c r="Z21" i="26"/>
  <c r="V21" i="26"/>
  <c r="U21" i="26"/>
  <c r="AD20" i="26"/>
  <c r="AE20" i="26"/>
  <c r="Z20" i="26"/>
  <c r="V20" i="26"/>
  <c r="AA20" i="26"/>
  <c r="U20" i="26"/>
  <c r="Z19" i="26"/>
  <c r="V19" i="26"/>
  <c r="AA19" i="26"/>
  <c r="AD19" i="26"/>
  <c r="U19" i="26"/>
  <c r="Z18" i="26"/>
  <c r="U18" i="26"/>
  <c r="V18" i="26"/>
  <c r="AA18" i="26"/>
  <c r="AD18" i="26"/>
  <c r="AA17" i="26"/>
  <c r="AD17" i="26"/>
  <c r="AE17" i="26"/>
  <c r="Z17" i="26"/>
  <c r="V17" i="26"/>
  <c r="U17" i="26"/>
  <c r="Z16" i="26"/>
  <c r="V16" i="26"/>
  <c r="AA16" i="26"/>
  <c r="AD16" i="26"/>
  <c r="U16" i="26"/>
  <c r="AD15" i="26"/>
  <c r="AE15" i="26"/>
  <c r="Z15" i="26"/>
  <c r="V15" i="26"/>
  <c r="AA15" i="26"/>
  <c r="U15" i="26"/>
  <c r="Z14" i="26"/>
  <c r="V14" i="26"/>
  <c r="AA14" i="26"/>
  <c r="AD14" i="26"/>
  <c r="U14" i="26"/>
  <c r="AD13" i="26"/>
  <c r="AE13" i="26"/>
  <c r="Z13" i="26"/>
  <c r="V13" i="26"/>
  <c r="AA13" i="26"/>
  <c r="U13" i="26"/>
  <c r="Z12" i="26"/>
  <c r="U12" i="26"/>
  <c r="V12" i="26"/>
  <c r="AA12" i="26"/>
  <c r="AD12" i="26"/>
  <c r="AD11" i="26"/>
  <c r="AE11" i="26"/>
  <c r="Z11" i="26"/>
  <c r="U11" i="26"/>
  <c r="V11" i="26"/>
  <c r="AA11" i="26"/>
  <c r="Z10" i="26"/>
  <c r="Z450" i="26"/>
  <c r="Z452" i="26"/>
  <c r="U10" i="26"/>
  <c r="U450" i="26"/>
  <c r="U452" i="26"/>
  <c r="AX21" i="26"/>
  <c r="AX24" i="26"/>
  <c r="AX37" i="26"/>
  <c r="AX40" i="26"/>
  <c r="AX53" i="26"/>
  <c r="AX56" i="26"/>
  <c r="AX69" i="26"/>
  <c r="AX72" i="26"/>
  <c r="AX85" i="26"/>
  <c r="AX88" i="26"/>
  <c r="AX101" i="26"/>
  <c r="AX104" i="26"/>
  <c r="AX117" i="26"/>
  <c r="AX120" i="26"/>
  <c r="AX133" i="26"/>
  <c r="AX136" i="26"/>
  <c r="AX149" i="26"/>
  <c r="AX152" i="26"/>
  <c r="AX165" i="26"/>
  <c r="AX168" i="26"/>
  <c r="AX291" i="26"/>
  <c r="AX305" i="26"/>
  <c r="AX309" i="26"/>
  <c r="AX323" i="26"/>
  <c r="AX337" i="26"/>
  <c r="AX341" i="26"/>
  <c r="AX355" i="26"/>
  <c r="AX356" i="26"/>
  <c r="AX369" i="26"/>
  <c r="AX373" i="26"/>
  <c r="AX374" i="26"/>
  <c r="AX387" i="26"/>
  <c r="AX388" i="26"/>
  <c r="AX401" i="26"/>
  <c r="AX402" i="26"/>
  <c r="AX405" i="26"/>
  <c r="AX406" i="26"/>
  <c r="AX416" i="26"/>
  <c r="AX419" i="26"/>
  <c r="AX420" i="26"/>
  <c r="AX433" i="26"/>
  <c r="AX437" i="26"/>
  <c r="AX438" i="26"/>
  <c r="AX233" i="26"/>
  <c r="AX241" i="26"/>
  <c r="AX249" i="26"/>
  <c r="AX257" i="26"/>
  <c r="AX265" i="26"/>
  <c r="AX273" i="26"/>
  <c r="AX281" i="26"/>
  <c r="AX282" i="26"/>
  <c r="AX285" i="26"/>
  <c r="AX286" i="26"/>
  <c r="AX299" i="26"/>
  <c r="AX313" i="26"/>
  <c r="AX317" i="26"/>
  <c r="AX331" i="26"/>
  <c r="AX350" i="26"/>
  <c r="AX360" i="26"/>
  <c r="AX363" i="26"/>
  <c r="AX364" i="26"/>
  <c r="AX382" i="26"/>
  <c r="AX396" i="26"/>
  <c r="AX410" i="26"/>
  <c r="AX414" i="26"/>
  <c r="AX424" i="26"/>
  <c r="AX427" i="26"/>
  <c r="AX428" i="26"/>
  <c r="AX442" i="26"/>
  <c r="AX445" i="26"/>
  <c r="AX446" i="26"/>
  <c r="AX32" i="26"/>
  <c r="AX109" i="26"/>
  <c r="AX112" i="26"/>
  <c r="AX125" i="26"/>
  <c r="AX128" i="26"/>
  <c r="AX290" i="26"/>
  <c r="AX294" i="26"/>
  <c r="AX304" i="26"/>
  <c r="AX307" i="26"/>
  <c r="AX308" i="26"/>
  <c r="AX321" i="26"/>
  <c r="AX322" i="26"/>
  <c r="AX325" i="26"/>
  <c r="AX326" i="26"/>
  <c r="AX336" i="26"/>
  <c r="AX339" i="26"/>
  <c r="AX340" i="26"/>
  <c r="AX354" i="26"/>
  <c r="AX358" i="26"/>
  <c r="AX368" i="26"/>
  <c r="AX371" i="26"/>
  <c r="AX372" i="26"/>
  <c r="AX386" i="26"/>
  <c r="AX390" i="26"/>
  <c r="AX400" i="26"/>
  <c r="AX403" i="26"/>
  <c r="AX404" i="26"/>
  <c r="AX418" i="26"/>
  <c r="AX422" i="26"/>
  <c r="AX432" i="26"/>
  <c r="AX436" i="26"/>
  <c r="AX5" i="26"/>
  <c r="AX11" i="26"/>
  <c r="AX19" i="26"/>
  <c r="AX27" i="26"/>
  <c r="AX35" i="26"/>
  <c r="AX43" i="26"/>
  <c r="AX51" i="26"/>
  <c r="AX59" i="26"/>
  <c r="AX67" i="26"/>
  <c r="AX75" i="26"/>
  <c r="AX83" i="26"/>
  <c r="AX91" i="26"/>
  <c r="AX99" i="26"/>
  <c r="AX107" i="26"/>
  <c r="AX115" i="26"/>
  <c r="AX123" i="26"/>
  <c r="AX131" i="26"/>
  <c r="AX139" i="26"/>
  <c r="AX147" i="26"/>
  <c r="AX155" i="26"/>
  <c r="AX163" i="26"/>
  <c r="AX171" i="26"/>
  <c r="AX179" i="26"/>
  <c r="AX187" i="26"/>
  <c r="AX195" i="26"/>
  <c r="AX203" i="26"/>
  <c r="AX211" i="26"/>
  <c r="AX219" i="26"/>
  <c r="AX227" i="26"/>
  <c r="AX235" i="26"/>
  <c r="AX243" i="26"/>
  <c r="AX251" i="26"/>
  <c r="AX259" i="26"/>
  <c r="AX267" i="26"/>
  <c r="AX275" i="26"/>
  <c r="AX15" i="26"/>
  <c r="AX23" i="26"/>
  <c r="AX31" i="26"/>
  <c r="AX39" i="26"/>
  <c r="AX47" i="26"/>
  <c r="AX55" i="26"/>
  <c r="AX63" i="26"/>
  <c r="AX71" i="26"/>
  <c r="AX79" i="26"/>
  <c r="AX87" i="26"/>
  <c r="AX95" i="26"/>
  <c r="AX103" i="26"/>
  <c r="AX111" i="26"/>
  <c r="AX119" i="26"/>
  <c r="AX127" i="26"/>
  <c r="AX135" i="26"/>
  <c r="AX143" i="26"/>
  <c r="AX151" i="26"/>
  <c r="AX159" i="26"/>
  <c r="AX167" i="26"/>
  <c r="AX175" i="26"/>
  <c r="AX183" i="26"/>
  <c r="AX191" i="26"/>
  <c r="AX199" i="26"/>
  <c r="AX207" i="26"/>
  <c r="AX215" i="26"/>
  <c r="AX223" i="26"/>
  <c r="AX231" i="26"/>
  <c r="AX239" i="26"/>
  <c r="AX247" i="26"/>
  <c r="AX255" i="26"/>
  <c r="AX263" i="26"/>
  <c r="AX271" i="26"/>
  <c r="AX279" i="26"/>
  <c r="AT450" i="26"/>
  <c r="AE27" i="26"/>
  <c r="AE39" i="26"/>
  <c r="AE55" i="26"/>
  <c r="AE59" i="26"/>
  <c r="AE19" i="26"/>
  <c r="AE34" i="26"/>
  <c r="AE36" i="26"/>
  <c r="AE23" i="26"/>
  <c r="AE25" i="26"/>
  <c r="AE45" i="26"/>
  <c r="AE53" i="26"/>
  <c r="AE40" i="26"/>
  <c r="AE52" i="26"/>
  <c r="AE18" i="26"/>
  <c r="AE35" i="26"/>
  <c r="AE47" i="26"/>
  <c r="AE12" i="26"/>
  <c r="AE14" i="26"/>
  <c r="AE33" i="26"/>
  <c r="AE50" i="26"/>
  <c r="AE61" i="26"/>
  <c r="AE26" i="26"/>
  <c r="AE29" i="26"/>
  <c r="AE44" i="26"/>
  <c r="AE57" i="26"/>
  <c r="AE58" i="26"/>
  <c r="AE60" i="26"/>
  <c r="AE16" i="26"/>
  <c r="AE54" i="26"/>
  <c r="AE49" i="26"/>
  <c r="AE22" i="26"/>
  <c r="AE30" i="26"/>
  <c r="AE38" i="26"/>
  <c r="AE42" i="26"/>
  <c r="AE46" i="26"/>
  <c r="AE62" i="26"/>
  <c r="AE63" i="26"/>
  <c r="AE64" i="26"/>
  <c r="AE66" i="26"/>
  <c r="AE74" i="26"/>
  <c r="AE78" i="26"/>
  <c r="AE79" i="26"/>
  <c r="AE81" i="26"/>
  <c r="AE84" i="26"/>
  <c r="AE85" i="26"/>
  <c r="AE87" i="26"/>
  <c r="AE94" i="26"/>
  <c r="AE98" i="26"/>
  <c r="AE104" i="26"/>
  <c r="AE108" i="26"/>
  <c r="AE114" i="26"/>
  <c r="AE148" i="26"/>
  <c r="AE160" i="26"/>
  <c r="AE167" i="26"/>
  <c r="AE65" i="26"/>
  <c r="AE73" i="26"/>
  <c r="AE80" i="26"/>
  <c r="AE86" i="26"/>
  <c r="AE92" i="26"/>
  <c r="AE97" i="26"/>
  <c r="AE103" i="26"/>
  <c r="AE107" i="26"/>
  <c r="AE112" i="26"/>
  <c r="AE131" i="26"/>
  <c r="AE147" i="26"/>
  <c r="AE159" i="26"/>
  <c r="AE77" i="26"/>
  <c r="AE83" i="26"/>
  <c r="AE91" i="26"/>
  <c r="AE96" i="26"/>
  <c r="AE102" i="26"/>
  <c r="AE106" i="26"/>
  <c r="AE110" i="26"/>
  <c r="AE120" i="26"/>
  <c r="AE137" i="26"/>
  <c r="AE145" i="26"/>
  <c r="AE163" i="26"/>
  <c r="V10" i="26"/>
  <c r="AA10" i="26"/>
  <c r="AE70" i="26"/>
  <c r="AE76" i="26"/>
  <c r="AE82" i="26"/>
  <c r="AE88" i="26"/>
  <c r="AE93" i="26"/>
  <c r="AE95" i="26"/>
  <c r="AE100" i="26"/>
  <c r="AE105" i="26"/>
  <c r="AE109" i="26"/>
  <c r="AE116" i="26"/>
  <c r="AE119" i="26"/>
  <c r="AE123" i="26"/>
  <c r="AE151" i="26"/>
  <c r="AE168" i="26"/>
  <c r="AA149" i="26"/>
  <c r="AA153" i="26"/>
  <c r="AD153" i="26"/>
  <c r="AA157" i="26"/>
  <c r="AA161" i="26"/>
  <c r="AD161" i="26"/>
  <c r="AA165" i="26"/>
  <c r="AA169" i="26"/>
  <c r="AD169" i="26"/>
  <c r="AA170" i="26"/>
  <c r="AD170" i="26"/>
  <c r="AE177" i="26"/>
  <c r="AE178" i="26"/>
  <c r="AA122" i="26"/>
  <c r="AA124" i="26"/>
  <c r="AA126" i="26"/>
  <c r="AD126" i="26"/>
  <c r="AA128" i="26"/>
  <c r="AA130" i="26"/>
  <c r="AD130" i="26"/>
  <c r="AA132" i="26"/>
  <c r="AA134" i="26"/>
  <c r="AD134" i="26"/>
  <c r="AA136" i="26"/>
  <c r="AD136" i="26"/>
  <c r="AA138" i="26"/>
  <c r="AE138" i="26"/>
  <c r="AA140" i="26"/>
  <c r="AD140" i="26"/>
  <c r="AA142" i="26"/>
  <c r="AD142" i="26"/>
  <c r="AA144" i="26"/>
  <c r="AD144" i="26"/>
  <c r="AA146" i="26"/>
  <c r="AD146" i="26"/>
  <c r="AA150" i="26"/>
  <c r="AD150" i="26"/>
  <c r="AA154" i="26"/>
  <c r="AD154" i="26"/>
  <c r="AE154" i="26"/>
  <c r="AA158" i="26"/>
  <c r="AD158" i="26"/>
  <c r="AA162" i="26"/>
  <c r="AD162" i="26"/>
  <c r="AA166" i="26"/>
  <c r="AD166" i="26"/>
  <c r="AE172" i="26"/>
  <c r="AE174" i="26"/>
  <c r="AE176" i="26"/>
  <c r="AE183" i="26"/>
  <c r="AE181" i="26"/>
  <c r="AE182" i="26"/>
  <c r="AE149" i="26"/>
  <c r="AE157" i="26"/>
  <c r="AE165" i="26"/>
  <c r="AE171" i="26"/>
  <c r="AE173" i="26"/>
  <c r="AE179" i="26"/>
  <c r="AE180" i="26"/>
  <c r="AE193" i="26"/>
  <c r="AE194" i="26"/>
  <c r="AE195" i="26"/>
  <c r="AE196" i="26"/>
  <c r="AE224" i="26"/>
  <c r="AE228" i="26"/>
  <c r="AE243" i="26"/>
  <c r="AE248" i="26"/>
  <c r="AE252" i="26"/>
  <c r="AE257" i="26"/>
  <c r="AE261" i="26"/>
  <c r="AE184" i="26"/>
  <c r="AE186" i="26"/>
  <c r="AE198" i="26"/>
  <c r="AE205" i="26"/>
  <c r="AE206" i="26"/>
  <c r="AE210" i="26"/>
  <c r="AE216" i="26"/>
  <c r="AE217" i="26"/>
  <c r="AE218" i="26"/>
  <c r="AE219" i="26"/>
  <c r="AE220" i="26"/>
  <c r="AE230" i="26"/>
  <c r="AE232" i="26"/>
  <c r="AE236" i="26"/>
  <c r="AE240" i="26"/>
  <c r="AE208" i="26"/>
  <c r="AE222" i="26"/>
  <c r="AE223" i="26"/>
  <c r="AE226" i="26"/>
  <c r="AE227" i="26"/>
  <c r="AE229" i="26"/>
  <c r="AE245" i="26"/>
  <c r="AE247" i="26"/>
  <c r="AE251" i="26"/>
  <c r="AE255" i="26"/>
  <c r="AE190" i="26"/>
  <c r="AE191" i="26"/>
  <c r="AE213" i="26"/>
  <c r="AE233" i="26"/>
  <c r="AE235" i="26"/>
  <c r="AE238" i="26"/>
  <c r="AE239" i="26"/>
  <c r="AE258" i="26"/>
  <c r="AE259" i="26"/>
  <c r="AE225" i="26"/>
  <c r="AE237" i="26"/>
  <c r="AE241" i="26"/>
  <c r="AE273" i="26"/>
  <c r="AE277" i="26"/>
  <c r="AE279" i="26"/>
  <c r="AE280" i="26"/>
  <c r="AE283" i="26"/>
  <c r="AE284" i="26"/>
  <c r="AE287" i="26"/>
  <c r="AE292" i="26"/>
  <c r="AE309" i="26"/>
  <c r="AE323" i="26"/>
  <c r="AE352" i="26"/>
  <c r="AE373" i="26"/>
  <c r="AE385" i="26"/>
  <c r="AE386" i="26"/>
  <c r="AE395" i="26"/>
  <c r="AE405" i="26"/>
  <c r="AE409" i="26"/>
  <c r="AE427" i="26"/>
  <c r="AE433" i="26"/>
  <c r="AE434" i="26"/>
  <c r="AE447" i="26"/>
  <c r="AE260" i="26"/>
  <c r="AE268" i="26"/>
  <c r="AE295" i="26"/>
  <c r="AE298" i="26"/>
  <c r="AE299" i="26"/>
  <c r="AE302" i="26"/>
  <c r="AE315" i="26"/>
  <c r="AE329" i="26"/>
  <c r="AE345" i="26"/>
  <c r="AE265" i="26"/>
  <c r="AE270" i="26"/>
  <c r="AE271" i="26"/>
  <c r="AE274" i="26"/>
  <c r="AE275" i="26"/>
  <c r="AE289" i="26"/>
  <c r="AE290" i="26"/>
  <c r="AE308" i="26"/>
  <c r="AE311" i="26"/>
  <c r="AE318" i="26"/>
  <c r="AE324" i="26"/>
  <c r="AE336" i="26"/>
  <c r="AE234" i="26"/>
  <c r="AE242" i="26"/>
  <c r="AE246" i="26"/>
  <c r="AE250" i="26"/>
  <c r="AE254" i="26"/>
  <c r="AE314" i="26"/>
  <c r="AE327" i="26"/>
  <c r="AE330" i="26"/>
  <c r="AE339" i="26"/>
  <c r="AE344" i="26"/>
  <c r="AE356" i="26"/>
  <c r="AE359" i="26"/>
  <c r="AE363" i="26"/>
  <c r="AE367" i="26"/>
  <c r="AE371" i="26"/>
  <c r="AE375" i="26"/>
  <c r="AE381" i="26"/>
  <c r="AE393" i="26"/>
  <c r="AE403" i="26"/>
  <c r="AE446" i="26"/>
  <c r="AE355" i="26"/>
  <c r="AE383" i="26"/>
  <c r="AE389" i="26"/>
  <c r="AE419" i="26"/>
  <c r="AE425" i="26"/>
  <c r="AE426" i="26"/>
  <c r="AE435" i="26"/>
  <c r="AE305" i="26"/>
  <c r="AE313" i="26"/>
  <c r="AE317" i="26"/>
  <c r="AE326" i="26"/>
  <c r="AE332" i="26"/>
  <c r="AE335" i="26"/>
  <c r="AE351" i="26"/>
  <c r="AE357" i="26"/>
  <c r="AE358" i="26"/>
  <c r="AE377" i="26"/>
  <c r="AE378" i="26"/>
  <c r="AE397" i="26"/>
  <c r="AE401" i="26"/>
  <c r="AE402" i="26"/>
  <c r="AE411" i="26"/>
  <c r="AE417" i="26"/>
  <c r="AE362" i="26"/>
  <c r="AE366" i="26"/>
  <c r="AE370" i="26"/>
  <c r="AE376" i="26"/>
  <c r="AE379" i="26"/>
  <c r="AE384" i="26"/>
  <c r="AE387" i="26"/>
  <c r="AE392" i="26"/>
  <c r="AE400" i="26"/>
  <c r="AE408" i="26"/>
  <c r="AE416" i="26"/>
  <c r="AE424" i="26"/>
  <c r="AE432" i="26"/>
  <c r="AE443" i="26"/>
  <c r="AE350" i="26"/>
  <c r="AE354" i="26"/>
  <c r="AE365" i="26"/>
  <c r="AE369" i="26"/>
  <c r="AE413" i="26"/>
  <c r="AE421" i="26"/>
  <c r="AE429" i="26"/>
  <c r="AE439" i="26"/>
  <c r="AE444" i="26"/>
  <c r="AE364" i="26"/>
  <c r="AE368" i="26"/>
  <c r="AE372" i="26"/>
  <c r="AE380" i="26"/>
  <c r="AE388" i="26"/>
  <c r="AE396" i="26"/>
  <c r="AE399" i="26"/>
  <c r="AE404" i="26"/>
  <c r="AE407" i="26"/>
  <c r="AE412" i="26"/>
  <c r="AE415" i="26"/>
  <c r="AE423" i="26"/>
  <c r="AE428" i="26"/>
  <c r="AE431" i="26"/>
  <c r="AE436" i="26"/>
  <c r="AE440" i="26"/>
  <c r="AE448" i="26"/>
  <c r="AX450" i="26"/>
  <c r="AE162" i="26"/>
  <c r="AE146" i="26"/>
  <c r="AA450" i="26"/>
  <c r="AA452" i="26"/>
  <c r="AD10" i="26"/>
  <c r="AE158" i="26"/>
  <c r="AE144" i="26"/>
  <c r="AE130" i="26"/>
  <c r="AE161" i="26"/>
  <c r="AE142" i="26"/>
  <c r="AE136" i="26"/>
  <c r="AE170" i="26"/>
  <c r="AE166" i="26"/>
  <c r="AE150" i="26"/>
  <c r="AE140" i="26"/>
  <c r="AE134" i="26"/>
  <c r="AE126" i="26"/>
  <c r="AE169" i="26"/>
  <c r="AE153" i="26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" i="2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244" i="25"/>
  <c r="V245" i="25"/>
  <c r="V246" i="25"/>
  <c r="V247" i="25"/>
  <c r="V248" i="25"/>
  <c r="V249" i="25"/>
  <c r="V250" i="25"/>
  <c r="V251" i="25"/>
  <c r="V252" i="25"/>
  <c r="V253" i="25"/>
  <c r="V254" i="25"/>
  <c r="V255" i="25"/>
  <c r="V256" i="25"/>
  <c r="V257" i="25"/>
  <c r="V258" i="25"/>
  <c r="V259" i="25"/>
  <c r="V260" i="25"/>
  <c r="V261" i="25"/>
  <c r="V262" i="25"/>
  <c r="V263" i="25"/>
  <c r="V264" i="25"/>
  <c r="V265" i="25"/>
  <c r="V266" i="25"/>
  <c r="V267" i="25"/>
  <c r="V268" i="25"/>
  <c r="V269" i="25"/>
  <c r="V270" i="25"/>
  <c r="V271" i="25"/>
  <c r="V272" i="25"/>
  <c r="V273" i="25"/>
  <c r="V274" i="25"/>
  <c r="V275" i="25"/>
  <c r="V276" i="25"/>
  <c r="V277" i="25"/>
  <c r="V278" i="25"/>
  <c r="V279" i="25"/>
  <c r="V280" i="25"/>
  <c r="V281" i="25"/>
  <c r="V282" i="25"/>
  <c r="V283" i="25"/>
  <c r="V284" i="25"/>
  <c r="V285" i="25"/>
  <c r="V286" i="25"/>
  <c r="V287" i="25"/>
  <c r="V288" i="25"/>
  <c r="V289" i="25"/>
  <c r="V290" i="25"/>
  <c r="V291" i="25"/>
  <c r="V292" i="25"/>
  <c r="V293" i="25"/>
  <c r="V294" i="25"/>
  <c r="V295" i="25"/>
  <c r="V296" i="25"/>
  <c r="V297" i="25"/>
  <c r="V298" i="25"/>
  <c r="V299" i="25"/>
  <c r="V300" i="25"/>
  <c r="V301" i="25"/>
  <c r="V302" i="25"/>
  <c r="V303" i="25"/>
  <c r="V304" i="25"/>
  <c r="V305" i="25"/>
  <c r="V306" i="25"/>
  <c r="V307" i="25"/>
  <c r="V308" i="25"/>
  <c r="V309" i="25"/>
  <c r="V310" i="25"/>
  <c r="V311" i="25"/>
  <c r="V312" i="25"/>
  <c r="V313" i="25"/>
  <c r="V314" i="25"/>
  <c r="V315" i="25"/>
  <c r="V316" i="25"/>
  <c r="V317" i="25"/>
  <c r="V318" i="25"/>
  <c r="V319" i="25"/>
  <c r="V320" i="25"/>
  <c r="V321" i="25"/>
  <c r="V322" i="25"/>
  <c r="V323" i="25"/>
  <c r="V324" i="25"/>
  <c r="V325" i="25"/>
  <c r="V326" i="25"/>
  <c r="V327" i="25"/>
  <c r="V328" i="25"/>
  <c r="V329" i="25"/>
  <c r="V330" i="25"/>
  <c r="V331" i="25"/>
  <c r="V332" i="25"/>
  <c r="V333" i="25"/>
  <c r="V334" i="25"/>
  <c r="V335" i="25"/>
  <c r="V336" i="25"/>
  <c r="V337" i="25"/>
  <c r="V338" i="25"/>
  <c r="V339" i="25"/>
  <c r="V340" i="25"/>
  <c r="V341" i="25"/>
  <c r="V342" i="25"/>
  <c r="V343" i="25"/>
  <c r="V344" i="25"/>
  <c r="V345" i="25"/>
  <c r="V346" i="25"/>
  <c r="V347" i="25"/>
  <c r="V348" i="25"/>
  <c r="V349" i="25"/>
  <c r="V350" i="25"/>
  <c r="V351" i="25"/>
  <c r="V352" i="25"/>
  <c r="V353" i="25"/>
  <c r="V354" i="25"/>
  <c r="V355" i="25"/>
  <c r="V356" i="25"/>
  <c r="V357" i="25"/>
  <c r="V358" i="25"/>
  <c r="V359" i="25"/>
  <c r="V360" i="25"/>
  <c r="V361" i="25"/>
  <c r="V362" i="25"/>
  <c r="V363" i="25"/>
  <c r="V364" i="25"/>
  <c r="V365" i="25"/>
  <c r="V366" i="25"/>
  <c r="V367" i="25"/>
  <c r="V368" i="25"/>
  <c r="V369" i="25"/>
  <c r="V370" i="25"/>
  <c r="V371" i="25"/>
  <c r="V372" i="25"/>
  <c r="V373" i="25"/>
  <c r="V374" i="25"/>
  <c r="V375" i="25"/>
  <c r="V376" i="25"/>
  <c r="V377" i="25"/>
  <c r="V378" i="25"/>
  <c r="V379" i="25"/>
  <c r="V380" i="25"/>
  <c r="V381" i="25"/>
  <c r="V382" i="25"/>
  <c r="V383" i="25"/>
  <c r="V384" i="25"/>
  <c r="V385" i="25"/>
  <c r="V386" i="25"/>
  <c r="V387" i="25"/>
  <c r="V388" i="25"/>
  <c r="V389" i="25"/>
  <c r="V390" i="25"/>
  <c r="V391" i="25"/>
  <c r="V392" i="25"/>
  <c r="V393" i="25"/>
  <c r="V394" i="25"/>
  <c r="V395" i="25"/>
  <c r="V396" i="25"/>
  <c r="V397" i="25"/>
  <c r="V398" i="25"/>
  <c r="V399" i="25"/>
  <c r="V400" i="25"/>
  <c r="V401" i="25"/>
  <c r="V402" i="25"/>
  <c r="V403" i="25"/>
  <c r="V404" i="25"/>
  <c r="V405" i="25"/>
  <c r="V406" i="25"/>
  <c r="V407" i="25"/>
  <c r="V408" i="25"/>
  <c r="V409" i="25"/>
  <c r="V410" i="25"/>
  <c r="V411" i="25"/>
  <c r="V412" i="25"/>
  <c r="V413" i="25"/>
  <c r="V414" i="25"/>
  <c r="V415" i="25"/>
  <c r="V416" i="25"/>
  <c r="V417" i="25"/>
  <c r="V418" i="25"/>
  <c r="V419" i="25"/>
  <c r="V420" i="25"/>
  <c r="V421" i="25"/>
  <c r="V422" i="25"/>
  <c r="V423" i="25"/>
  <c r="V424" i="25"/>
  <c r="V425" i="25"/>
  <c r="V426" i="25"/>
  <c r="V427" i="25"/>
  <c r="V428" i="25"/>
  <c r="V429" i="25"/>
  <c r="V430" i="25"/>
  <c r="V431" i="25"/>
  <c r="V432" i="25"/>
  <c r="V433" i="25"/>
  <c r="V434" i="25"/>
  <c r="V435" i="25"/>
  <c r="V436" i="25"/>
  <c r="V437" i="25"/>
  <c r="V438" i="25"/>
  <c r="V439" i="25"/>
  <c r="V440" i="25"/>
  <c r="V441" i="25"/>
  <c r="V442" i="25"/>
  <c r="V443" i="25"/>
  <c r="V444" i="25"/>
  <c r="V445" i="25"/>
  <c r="V446" i="25"/>
  <c r="V447" i="25"/>
  <c r="V448" i="25"/>
  <c r="V449" i="25"/>
  <c r="V450" i="25"/>
  <c r="V451" i="25"/>
  <c r="V452" i="25"/>
  <c r="V453" i="25"/>
  <c r="V454" i="25"/>
  <c r="V455" i="25"/>
  <c r="V456" i="25"/>
  <c r="V457" i="25"/>
  <c r="V458" i="25"/>
  <c r="V459" i="25"/>
  <c r="V460" i="25"/>
  <c r="V461" i="25"/>
  <c r="V462" i="25"/>
  <c r="V463" i="25"/>
  <c r="V464" i="25"/>
  <c r="V465" i="25"/>
  <c r="V466" i="25"/>
  <c r="V467" i="25"/>
  <c r="V468" i="25"/>
  <c r="V469" i="25"/>
  <c r="V470" i="25"/>
  <c r="V471" i="25"/>
  <c r="V472" i="25"/>
  <c r="V473" i="25"/>
  <c r="V474" i="25"/>
  <c r="V475" i="25"/>
  <c r="V476" i="25"/>
  <c r="V477" i="25"/>
  <c r="V478" i="25"/>
  <c r="V479" i="25"/>
  <c r="V480" i="25"/>
  <c r="V481" i="25"/>
  <c r="V482" i="25"/>
  <c r="V483" i="25"/>
  <c r="V484" i="25"/>
  <c r="V485" i="25"/>
  <c r="V486" i="25"/>
  <c r="V487" i="25"/>
  <c r="V488" i="25"/>
  <c r="V489" i="25"/>
  <c r="V490" i="25"/>
  <c r="V491" i="25"/>
  <c r="V492" i="25"/>
  <c r="V493" i="25"/>
  <c r="V494" i="25"/>
  <c r="V495" i="25"/>
  <c r="V496" i="25"/>
  <c r="V497" i="25"/>
  <c r="V498" i="25"/>
  <c r="V499" i="25"/>
  <c r="V500" i="25"/>
  <c r="V501" i="25"/>
  <c r="V502" i="25"/>
  <c r="V503" i="25"/>
  <c r="V504" i="25"/>
  <c r="V505" i="25"/>
  <c r="V506" i="25"/>
  <c r="V507" i="25"/>
  <c r="V508" i="25"/>
  <c r="V509" i="25"/>
  <c r="V510" i="25"/>
  <c r="V511" i="25"/>
  <c r="V512" i="25"/>
  <c r="V513" i="25"/>
  <c r="V514" i="25"/>
  <c r="V515" i="25"/>
  <c r="V516" i="25"/>
  <c r="V517" i="25"/>
  <c r="V518" i="25"/>
  <c r="V519" i="25"/>
  <c r="V520" i="25"/>
  <c r="V521" i="25"/>
  <c r="V522" i="25"/>
  <c r="V523" i="25"/>
  <c r="V524" i="25"/>
  <c r="V525" i="25"/>
  <c r="V526" i="25"/>
  <c r="V527" i="25"/>
  <c r="V528" i="25"/>
  <c r="V529" i="25"/>
  <c r="V530" i="25"/>
  <c r="V531" i="25"/>
  <c r="V532" i="25"/>
  <c r="V533" i="25"/>
  <c r="V534" i="25"/>
  <c r="V535" i="25"/>
  <c r="V536" i="25"/>
  <c r="V537" i="25"/>
  <c r="V538" i="25"/>
  <c r="V539" i="25"/>
  <c r="V540" i="25"/>
  <c r="V541" i="25"/>
  <c r="V542" i="25"/>
  <c r="V543" i="25"/>
  <c r="V544" i="25"/>
  <c r="V545" i="25"/>
  <c r="V546" i="25"/>
  <c r="V547" i="25"/>
  <c r="V548" i="25"/>
  <c r="V549" i="25"/>
  <c r="V550" i="25"/>
  <c r="V551" i="25"/>
  <c r="V552" i="25"/>
  <c r="V553" i="25"/>
  <c r="V554" i="25"/>
  <c r="V555" i="25"/>
  <c r="V556" i="25"/>
  <c r="V557" i="25"/>
  <c r="V558" i="25"/>
  <c r="V559" i="25"/>
  <c r="V560" i="25"/>
  <c r="V561" i="25"/>
  <c r="V562" i="25"/>
  <c r="V563" i="25"/>
  <c r="V564" i="25"/>
  <c r="V565" i="25"/>
  <c r="V566" i="25"/>
  <c r="V567" i="25"/>
  <c r="V568" i="25"/>
  <c r="V569" i="25"/>
  <c r="V570" i="25"/>
  <c r="V571" i="25"/>
  <c r="V572" i="25"/>
  <c r="V573" i="25"/>
  <c r="V574" i="25"/>
  <c r="V575" i="25"/>
  <c r="V576" i="25"/>
  <c r="V577" i="25"/>
  <c r="V578" i="25"/>
  <c r="V579" i="25"/>
  <c r="V580" i="25"/>
  <c r="V581" i="25"/>
  <c r="V582" i="25"/>
  <c r="V583" i="25"/>
  <c r="V584" i="25"/>
  <c r="V585" i="25"/>
  <c r="V586" i="25"/>
  <c r="V587" i="25"/>
  <c r="V588" i="25"/>
  <c r="V589" i="25"/>
  <c r="V590" i="25"/>
  <c r="V591" i="25"/>
  <c r="V592" i="25"/>
  <c r="V593" i="25"/>
  <c r="V594" i="25"/>
  <c r="V595" i="25"/>
  <c r="V596" i="25"/>
  <c r="V597" i="25"/>
  <c r="V598" i="25"/>
  <c r="V599" i="25"/>
  <c r="V600" i="25"/>
  <c r="V601" i="25"/>
  <c r="V602" i="25"/>
  <c r="V603" i="25"/>
  <c r="V604" i="25"/>
  <c r="V605" i="25"/>
  <c r="V606" i="25"/>
  <c r="V607" i="25"/>
  <c r="V608" i="25"/>
  <c r="V609" i="25"/>
  <c r="V610" i="25"/>
  <c r="V611" i="25"/>
  <c r="V612" i="25"/>
  <c r="V613" i="25"/>
  <c r="V614" i="25"/>
  <c r="V615" i="25"/>
  <c r="V616" i="25"/>
  <c r="V617" i="25"/>
  <c r="V618" i="25"/>
  <c r="V619" i="25"/>
  <c r="V620" i="25"/>
  <c r="V621" i="25"/>
  <c r="V622" i="25"/>
  <c r="V623" i="25"/>
  <c r="V624" i="25"/>
  <c r="V625" i="25"/>
  <c r="V626" i="25"/>
  <c r="V627" i="25"/>
  <c r="V628" i="25"/>
  <c r="V629" i="25"/>
  <c r="V630" i="25"/>
  <c r="V631" i="25"/>
  <c r="V632" i="25"/>
  <c r="V633" i="25"/>
  <c r="V634" i="25"/>
  <c r="V635" i="25"/>
  <c r="V636" i="25"/>
  <c r="V637" i="25"/>
  <c r="V638" i="25"/>
  <c r="V639" i="25"/>
  <c r="V640" i="25"/>
  <c r="V641" i="25"/>
  <c r="V642" i="25"/>
  <c r="V643" i="25"/>
  <c r="V644" i="25"/>
  <c r="V645" i="25"/>
  <c r="V646" i="25"/>
  <c r="V647" i="25"/>
  <c r="V648" i="25"/>
  <c r="V649" i="25"/>
  <c r="V650" i="25"/>
  <c r="V651" i="25"/>
  <c r="V652" i="25"/>
  <c r="V653" i="25"/>
  <c r="V654" i="25"/>
  <c r="V655" i="25"/>
  <c r="V656" i="25"/>
  <c r="V657" i="25"/>
  <c r="V658" i="25"/>
  <c r="V659" i="25"/>
  <c r="V660" i="25"/>
  <c r="V661" i="25"/>
  <c r="V662" i="25"/>
  <c r="V663" i="25"/>
  <c r="V664" i="25"/>
  <c r="V665" i="25"/>
  <c r="V666" i="25"/>
  <c r="V667" i="25"/>
  <c r="V668" i="25"/>
  <c r="V669" i="25"/>
  <c r="V670" i="25"/>
  <c r="V671" i="25"/>
  <c r="V672" i="25"/>
  <c r="V673" i="25"/>
  <c r="V674" i="25"/>
  <c r="V675" i="25"/>
  <c r="V676" i="25"/>
  <c r="V677" i="25"/>
  <c r="V678" i="25"/>
  <c r="V679" i="25"/>
  <c r="V680" i="25"/>
  <c r="V681" i="25"/>
  <c r="V682" i="25"/>
  <c r="V683" i="25"/>
  <c r="V684" i="25"/>
  <c r="V685" i="25"/>
  <c r="V686" i="25"/>
  <c r="V687" i="25"/>
  <c r="V688" i="25"/>
  <c r="V689" i="25"/>
  <c r="V690" i="25"/>
  <c r="V691" i="25"/>
  <c r="V692" i="25"/>
  <c r="V693" i="25"/>
  <c r="V694" i="25"/>
  <c r="V695" i="25"/>
  <c r="V696" i="25"/>
  <c r="V697" i="25"/>
  <c r="V698" i="25"/>
  <c r="V699" i="25"/>
  <c r="V700" i="25"/>
  <c r="V701" i="25"/>
  <c r="V702" i="25"/>
  <c r="V703" i="25"/>
  <c r="V704" i="25"/>
  <c r="V705" i="25"/>
  <c r="V706" i="25"/>
  <c r="V707" i="25"/>
  <c r="V708" i="25"/>
  <c r="V709" i="25"/>
  <c r="V710" i="25"/>
  <c r="V711" i="25"/>
  <c r="V712" i="25"/>
  <c r="V713" i="25"/>
  <c r="V714" i="25"/>
  <c r="V715" i="25"/>
  <c r="V716" i="25"/>
  <c r="V717" i="25"/>
  <c r="V718" i="25"/>
  <c r="V719" i="25"/>
  <c r="V720" i="25"/>
  <c r="V721" i="25"/>
  <c r="V722" i="25"/>
  <c r="V723" i="25"/>
  <c r="V724" i="25"/>
  <c r="V725" i="25"/>
  <c r="V726" i="25"/>
  <c r="V727" i="25"/>
  <c r="V728" i="25"/>
  <c r="V729" i="25"/>
  <c r="V730" i="25"/>
  <c r="V731" i="25"/>
  <c r="V732" i="25"/>
  <c r="V733" i="25"/>
  <c r="V734" i="25"/>
  <c r="V735" i="25"/>
  <c r="V736" i="25"/>
  <c r="V737" i="25"/>
  <c r="V738" i="25"/>
  <c r="V739" i="25"/>
  <c r="V740" i="25"/>
  <c r="V741" i="25"/>
  <c r="V742" i="25"/>
  <c r="V743" i="25"/>
  <c r="V744" i="25"/>
  <c r="V745" i="25"/>
  <c r="V746" i="25"/>
  <c r="V747" i="25"/>
  <c r="V748" i="25"/>
  <c r="V749" i="25"/>
  <c r="V750" i="25"/>
  <c r="V751" i="25"/>
  <c r="V752" i="25"/>
  <c r="V753" i="25"/>
  <c r="V754" i="25"/>
  <c r="V755" i="25"/>
  <c r="V756" i="25"/>
  <c r="V757" i="25"/>
  <c r="V758" i="25"/>
  <c r="V759" i="25"/>
  <c r="V760" i="25"/>
  <c r="V761" i="25"/>
  <c r="V762" i="25"/>
  <c r="V763" i="25"/>
  <c r="V764" i="25"/>
  <c r="V765" i="25"/>
  <c r="V766" i="25"/>
  <c r="V767" i="25"/>
  <c r="V768" i="25"/>
  <c r="V769" i="25"/>
  <c r="V770" i="25"/>
  <c r="V771" i="25"/>
  <c r="V772" i="25"/>
  <c r="V773" i="25"/>
  <c r="V774" i="25"/>
  <c r="V775" i="25"/>
  <c r="V776" i="25"/>
  <c r="V777" i="25"/>
  <c r="V778" i="25"/>
  <c r="V779" i="25"/>
  <c r="V780" i="25"/>
  <c r="V781" i="25"/>
  <c r="V782" i="25"/>
  <c r="V783" i="25"/>
  <c r="V784" i="25"/>
  <c r="V785" i="25"/>
  <c r="V786" i="25"/>
  <c r="V787" i="25"/>
  <c r="V788" i="25"/>
  <c r="V789" i="25"/>
  <c r="V790" i="25"/>
  <c r="V791" i="25"/>
  <c r="V792" i="25"/>
  <c r="V793" i="25"/>
  <c r="V794" i="25"/>
  <c r="V795" i="25"/>
  <c r="V796" i="25"/>
  <c r="V797" i="25"/>
  <c r="V798" i="25"/>
  <c r="V799" i="25"/>
  <c r="V800" i="25"/>
  <c r="V801" i="25"/>
  <c r="V802" i="25"/>
  <c r="V803" i="25"/>
  <c r="V804" i="25"/>
  <c r="V805" i="25"/>
  <c r="V806" i="25"/>
  <c r="V807" i="25"/>
  <c r="V808" i="25"/>
  <c r="V809" i="25"/>
  <c r="V810" i="25"/>
  <c r="V811" i="25"/>
  <c r="V812" i="25"/>
  <c r="V813" i="25"/>
  <c r="V814" i="25"/>
  <c r="V815" i="25"/>
  <c r="V816" i="25"/>
  <c r="V817" i="25"/>
  <c r="V818" i="25"/>
  <c r="V819" i="25"/>
  <c r="V820" i="25"/>
  <c r="V821" i="25"/>
  <c r="V822" i="25"/>
  <c r="V823" i="25"/>
  <c r="V824" i="25"/>
  <c r="V825" i="25"/>
  <c r="V826" i="25"/>
  <c r="V827" i="25"/>
  <c r="V828" i="25"/>
  <c r="V829" i="25"/>
  <c r="V830" i="25"/>
  <c r="V831" i="25"/>
  <c r="V832" i="25"/>
  <c r="V833" i="25"/>
  <c r="V834" i="25"/>
  <c r="V835" i="25"/>
  <c r="V836" i="25"/>
  <c r="V837" i="25"/>
  <c r="V838" i="25"/>
  <c r="V839" i="25"/>
  <c r="V840" i="25"/>
  <c r="V841" i="25"/>
  <c r="V842" i="25"/>
  <c r="V843" i="25"/>
  <c r="V844" i="25"/>
  <c r="V845" i="25"/>
  <c r="V846" i="25"/>
  <c r="V847" i="25"/>
  <c r="V848" i="25"/>
  <c r="V849" i="25"/>
  <c r="V850" i="25"/>
  <c r="V851" i="25"/>
  <c r="V852" i="25"/>
  <c r="V853" i="25"/>
  <c r="V854" i="25"/>
  <c r="V855" i="25"/>
  <c r="V856" i="25"/>
  <c r="V857" i="25"/>
  <c r="V858" i="25"/>
  <c r="V859" i="25"/>
  <c r="V860" i="25"/>
  <c r="V861" i="25"/>
  <c r="V862" i="25"/>
  <c r="V863" i="25"/>
  <c r="V864" i="25"/>
  <c r="V865" i="25"/>
  <c r="V866" i="25"/>
  <c r="V867" i="25"/>
  <c r="V868" i="25"/>
  <c r="V869" i="25"/>
  <c r="V870" i="25"/>
  <c r="V871" i="25"/>
  <c r="V872" i="25"/>
  <c r="V873" i="25"/>
  <c r="V874" i="25"/>
  <c r="V875" i="25"/>
  <c r="V876" i="25"/>
  <c r="V877" i="25"/>
  <c r="V878" i="25"/>
  <c r="V879" i="25"/>
  <c r="V880" i="25"/>
  <c r="V881" i="25"/>
  <c r="V882" i="25"/>
  <c r="V883" i="25"/>
  <c r="V884" i="25"/>
  <c r="V885" i="25"/>
  <c r="V886" i="25"/>
  <c r="V887" i="25"/>
  <c r="V888" i="25"/>
  <c r="V889" i="25"/>
  <c r="V890" i="25"/>
  <c r="V891" i="25"/>
  <c r="V892" i="25"/>
  <c r="V893" i="25"/>
  <c r="V894" i="25"/>
  <c r="V895" i="25"/>
  <c r="V896" i="25"/>
  <c r="V897" i="25"/>
  <c r="V898" i="25"/>
  <c r="V899" i="25"/>
  <c r="V900" i="25"/>
  <c r="V901" i="25"/>
  <c r="V902" i="25"/>
  <c r="V903" i="25"/>
  <c r="V904" i="25"/>
  <c r="V905" i="25"/>
  <c r="V906" i="25"/>
  <c r="V907" i="25"/>
  <c r="V908" i="25"/>
  <c r="V909" i="25"/>
  <c r="V910" i="25"/>
  <c r="V911" i="25"/>
  <c r="V912" i="25"/>
  <c r="V913" i="25"/>
  <c r="V914" i="25"/>
  <c r="V915" i="25"/>
  <c r="V916" i="25"/>
  <c r="V917" i="25"/>
  <c r="V918" i="25"/>
  <c r="V919" i="25"/>
  <c r="V920" i="25"/>
  <c r="V921" i="25"/>
  <c r="V922" i="25"/>
  <c r="V923" i="25"/>
  <c r="V924" i="25"/>
  <c r="V925" i="25"/>
  <c r="V926" i="25"/>
  <c r="V927" i="25"/>
  <c r="V928" i="25"/>
  <c r="V929" i="25"/>
  <c r="V930" i="25"/>
  <c r="V931" i="25"/>
  <c r="V932" i="25"/>
  <c r="V933" i="25"/>
  <c r="V934" i="25"/>
  <c r="V935" i="25"/>
  <c r="V936" i="25"/>
  <c r="V937" i="25"/>
  <c r="V938" i="25"/>
  <c r="V939" i="25"/>
  <c r="V940" i="25"/>
  <c r="V941" i="25"/>
  <c r="V942" i="25"/>
  <c r="V943" i="25"/>
  <c r="V944" i="25"/>
  <c r="V945" i="25"/>
  <c r="V946" i="25"/>
  <c r="V947" i="25"/>
  <c r="V948" i="25"/>
  <c r="V949" i="25"/>
  <c r="V950" i="25"/>
  <c r="V951" i="25"/>
  <c r="V952" i="25"/>
  <c r="V953" i="25"/>
  <c r="V954" i="25"/>
  <c r="V955" i="25"/>
  <c r="V956" i="25"/>
  <c r="V957" i="25"/>
  <c r="V958" i="25"/>
  <c r="V959" i="25"/>
  <c r="V960" i="25"/>
  <c r="V961" i="25"/>
  <c r="V962" i="25"/>
  <c r="V963" i="25"/>
  <c r="V964" i="25"/>
  <c r="V965" i="25"/>
  <c r="V966" i="25"/>
  <c r="V967" i="25"/>
  <c r="V968" i="25"/>
  <c r="V969" i="25"/>
  <c r="V970" i="25"/>
  <c r="V971" i="25"/>
  <c r="V972" i="25"/>
  <c r="V973" i="25"/>
  <c r="V974" i="25"/>
  <c r="V975" i="25"/>
  <c r="V976" i="25"/>
  <c r="V977" i="25"/>
  <c r="V978" i="25"/>
  <c r="V979" i="25"/>
  <c r="V980" i="25"/>
  <c r="V981" i="25"/>
  <c r="V982" i="25"/>
  <c r="V983" i="25"/>
  <c r="V984" i="25"/>
  <c r="V985" i="25"/>
  <c r="V986" i="25"/>
  <c r="V987" i="25"/>
  <c r="V988" i="25"/>
  <c r="V989" i="25"/>
  <c r="V990" i="25"/>
  <c r="V991" i="25"/>
  <c r="V992" i="25"/>
  <c r="V993" i="25"/>
  <c r="V994" i="25"/>
  <c r="V995" i="25"/>
  <c r="V996" i="25"/>
  <c r="V997" i="25"/>
  <c r="V998" i="25"/>
  <c r="V999" i="25"/>
  <c r="V1000" i="25"/>
  <c r="V1001" i="25"/>
  <c r="V1002" i="25"/>
  <c r="V1003" i="25"/>
  <c r="V1004" i="25"/>
  <c r="V1005" i="25"/>
  <c r="V1006" i="25"/>
  <c r="V1007" i="25"/>
  <c r="V1008" i="25"/>
  <c r="V1009" i="25"/>
  <c r="V1010" i="25"/>
  <c r="V1011" i="25"/>
  <c r="V1012" i="25"/>
  <c r="V1013" i="25"/>
  <c r="V1014" i="25"/>
  <c r="V1015" i="25"/>
  <c r="V1016" i="25"/>
  <c r="V1017" i="25"/>
  <c r="V1018" i="25"/>
  <c r="V1019" i="25"/>
  <c r="V1020" i="25"/>
  <c r="V1021" i="25"/>
  <c r="V1022" i="25"/>
  <c r="V1023" i="25"/>
  <c r="V1024" i="25"/>
  <c r="V1025" i="25"/>
  <c r="V1026" i="25"/>
  <c r="V1027" i="25"/>
  <c r="V1028" i="25"/>
  <c r="V1029" i="25"/>
  <c r="V1030" i="25"/>
  <c r="V1031" i="25"/>
  <c r="V1032" i="25"/>
  <c r="V1033" i="25"/>
  <c r="V1034" i="25"/>
  <c r="V1035" i="25"/>
  <c r="V1036" i="25"/>
  <c r="V1037" i="25"/>
  <c r="V1038" i="25"/>
  <c r="V1039" i="25"/>
  <c r="V1040" i="25"/>
  <c r="V1041" i="25"/>
  <c r="V1042" i="25"/>
  <c r="V1043" i="25"/>
  <c r="V1044" i="25"/>
  <c r="V1045" i="25"/>
  <c r="V1046" i="25"/>
  <c r="V1047" i="25"/>
  <c r="V1048" i="25"/>
  <c r="V1049" i="25"/>
  <c r="V1050" i="25"/>
  <c r="V1051" i="25"/>
  <c r="V1052" i="25"/>
  <c r="V1053" i="25"/>
  <c r="V1054" i="25"/>
  <c r="V1055" i="25"/>
  <c r="V1056" i="25"/>
  <c r="V1057" i="25"/>
  <c r="V1058" i="25"/>
  <c r="V1059" i="25"/>
  <c r="V1060" i="25"/>
  <c r="V1061" i="25"/>
  <c r="V1062" i="25"/>
  <c r="V1063" i="25"/>
  <c r="V1064" i="25"/>
  <c r="V1065" i="25"/>
  <c r="V1066" i="25"/>
  <c r="V1067" i="25"/>
  <c r="V1068" i="25"/>
  <c r="V1069" i="25"/>
  <c r="V1070" i="25"/>
  <c r="V1071" i="25"/>
  <c r="V1072" i="25"/>
  <c r="V1073" i="25"/>
  <c r="V1074" i="25"/>
  <c r="V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W30" i="25"/>
  <c r="U31" i="25"/>
  <c r="U32" i="25"/>
  <c r="U33" i="25"/>
  <c r="U34" i="25"/>
  <c r="W34" i="25"/>
  <c r="U35" i="25"/>
  <c r="U36" i="25"/>
  <c r="U37" i="25"/>
  <c r="U38" i="25"/>
  <c r="U39" i="25"/>
  <c r="U40" i="25"/>
  <c r="U41" i="25"/>
  <c r="U42" i="25"/>
  <c r="U43" i="25"/>
  <c r="W43" i="25"/>
  <c r="U44" i="25"/>
  <c r="U45" i="25"/>
  <c r="U46" i="25"/>
  <c r="U47" i="25"/>
  <c r="U48" i="25"/>
  <c r="U49" i="25"/>
  <c r="U50" i="25"/>
  <c r="W50" i="25"/>
  <c r="U51" i="25"/>
  <c r="U52" i="25"/>
  <c r="U53" i="25"/>
  <c r="U54" i="25"/>
  <c r="W54" i="25"/>
  <c r="U55" i="25"/>
  <c r="U56" i="25"/>
  <c r="U57" i="25"/>
  <c r="U58" i="25"/>
  <c r="U59" i="25"/>
  <c r="U60" i="25"/>
  <c r="U61" i="25"/>
  <c r="U62" i="25"/>
  <c r="W62" i="25"/>
  <c r="U63" i="25"/>
  <c r="U64" i="25"/>
  <c r="U65" i="25"/>
  <c r="U66" i="25"/>
  <c r="U67" i="25"/>
  <c r="W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W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W123" i="25"/>
  <c r="U124" i="25"/>
  <c r="U125" i="25"/>
  <c r="U126" i="25"/>
  <c r="U127" i="25"/>
  <c r="U128" i="25"/>
  <c r="U129" i="25"/>
  <c r="U130" i="25"/>
  <c r="U131" i="25"/>
  <c r="W131" i="25"/>
  <c r="U132" i="25"/>
  <c r="U133" i="25"/>
  <c r="U134" i="25"/>
  <c r="U135" i="25"/>
  <c r="U136" i="25"/>
  <c r="U137" i="25"/>
  <c r="U138" i="25"/>
  <c r="U139" i="25"/>
  <c r="U140" i="25"/>
  <c r="U141" i="25"/>
  <c r="U142" i="25"/>
  <c r="W142" i="25"/>
  <c r="U143" i="25"/>
  <c r="U144" i="25"/>
  <c r="U145" i="25"/>
  <c r="U146" i="25"/>
  <c r="U147" i="25"/>
  <c r="W147" i="25"/>
  <c r="U148" i="25"/>
  <c r="U149" i="25"/>
  <c r="U150" i="25"/>
  <c r="U151" i="25"/>
  <c r="U152" i="25"/>
  <c r="U153" i="25"/>
  <c r="U154" i="25"/>
  <c r="U155" i="25"/>
  <c r="U156" i="25"/>
  <c r="U157" i="25"/>
  <c r="U158" i="25"/>
  <c r="W158" i="25"/>
  <c r="U159" i="25"/>
  <c r="U160" i="25"/>
  <c r="U161" i="25"/>
  <c r="U162" i="25"/>
  <c r="W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W178" i="25"/>
  <c r="U179" i="25"/>
  <c r="U180" i="25"/>
  <c r="U181" i="25"/>
  <c r="U182" i="25"/>
  <c r="W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W259" i="25"/>
  <c r="U260" i="25"/>
  <c r="U261" i="25"/>
  <c r="U262" i="25"/>
  <c r="U263" i="25"/>
  <c r="U264" i="25"/>
  <c r="U265" i="25"/>
  <c r="U266" i="25"/>
  <c r="U267" i="25"/>
  <c r="U268" i="25"/>
  <c r="U269" i="25"/>
  <c r="U270" i="25"/>
  <c r="W270" i="25"/>
  <c r="U271" i="25"/>
  <c r="U272" i="25"/>
  <c r="U273" i="25"/>
  <c r="U274" i="25"/>
  <c r="U275" i="25"/>
  <c r="W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402" i="25"/>
  <c r="W402" i="25"/>
  <c r="U403" i="25"/>
  <c r="U404" i="25"/>
  <c r="U405" i="25"/>
  <c r="U406" i="25"/>
  <c r="U407" i="25"/>
  <c r="U408" i="25"/>
  <c r="U409" i="25"/>
  <c r="U410" i="25"/>
  <c r="U411" i="25"/>
  <c r="U412" i="25"/>
  <c r="U413" i="25"/>
  <c r="U414" i="25"/>
  <c r="U415" i="25"/>
  <c r="U416" i="25"/>
  <c r="U417" i="25"/>
  <c r="U418" i="25"/>
  <c r="U419" i="25"/>
  <c r="W419" i="25"/>
  <c r="U420" i="25"/>
  <c r="U421" i="25"/>
  <c r="U422" i="25"/>
  <c r="U423" i="25"/>
  <c r="U424" i="25"/>
  <c r="U425" i="25"/>
  <c r="U426" i="25"/>
  <c r="U427" i="25"/>
  <c r="U428" i="25"/>
  <c r="U429" i="25"/>
  <c r="U430" i="25"/>
  <c r="U431" i="25"/>
  <c r="U432" i="25"/>
  <c r="U433" i="25"/>
  <c r="U434" i="25"/>
  <c r="U435" i="25"/>
  <c r="U436" i="25"/>
  <c r="U437" i="25"/>
  <c r="U438" i="25"/>
  <c r="U439" i="25"/>
  <c r="U440" i="25"/>
  <c r="U441" i="25"/>
  <c r="U442" i="25"/>
  <c r="U443" i="25"/>
  <c r="U444" i="25"/>
  <c r="U445" i="25"/>
  <c r="U446" i="25"/>
  <c r="U447" i="25"/>
  <c r="U448" i="25"/>
  <c r="U449" i="25"/>
  <c r="U450" i="25"/>
  <c r="U451" i="25"/>
  <c r="W451" i="25"/>
  <c r="U452" i="25"/>
  <c r="U453" i="25"/>
  <c r="U454" i="25"/>
  <c r="U455" i="25"/>
  <c r="U456" i="25"/>
  <c r="U457" i="25"/>
  <c r="U458" i="25"/>
  <c r="U459" i="25"/>
  <c r="U460" i="25"/>
  <c r="U461" i="25"/>
  <c r="U462" i="25"/>
  <c r="U463" i="25"/>
  <c r="U464" i="25"/>
  <c r="U465" i="25"/>
  <c r="U466" i="25"/>
  <c r="U467" i="25"/>
  <c r="U468" i="25"/>
  <c r="U469" i="25"/>
  <c r="U470" i="25"/>
  <c r="U471" i="25"/>
  <c r="U472" i="25"/>
  <c r="U473" i="25"/>
  <c r="U474" i="25"/>
  <c r="U475" i="25"/>
  <c r="U476" i="25"/>
  <c r="U477" i="25"/>
  <c r="U478" i="25"/>
  <c r="U479" i="25"/>
  <c r="U480" i="25"/>
  <c r="U481" i="25"/>
  <c r="U482" i="25"/>
  <c r="U483" i="25"/>
  <c r="W483" i="25"/>
  <c r="U484" i="25"/>
  <c r="U485" i="25"/>
  <c r="U486" i="25"/>
  <c r="U487" i="25"/>
  <c r="U488" i="25"/>
  <c r="U489" i="25"/>
  <c r="U490" i="25"/>
  <c r="U491" i="25"/>
  <c r="U492" i="25"/>
  <c r="U493" i="25"/>
  <c r="U494" i="25"/>
  <c r="U495" i="25"/>
  <c r="U496" i="25"/>
  <c r="U497" i="25"/>
  <c r="U498" i="25"/>
  <c r="U499" i="25"/>
  <c r="U500" i="25"/>
  <c r="U501" i="25"/>
  <c r="U502" i="25"/>
  <c r="U503" i="25"/>
  <c r="U504" i="25"/>
  <c r="U505" i="25"/>
  <c r="U506" i="25"/>
  <c r="U507" i="25"/>
  <c r="U508" i="25"/>
  <c r="U509" i="25"/>
  <c r="U510" i="25"/>
  <c r="U511" i="25"/>
  <c r="U512" i="25"/>
  <c r="U513" i="25"/>
  <c r="U514" i="25"/>
  <c r="U515" i="25"/>
  <c r="U516" i="25"/>
  <c r="U517" i="25"/>
  <c r="U518" i="25"/>
  <c r="U519" i="25"/>
  <c r="U520" i="25"/>
  <c r="U521" i="25"/>
  <c r="U522" i="25"/>
  <c r="U523" i="25"/>
  <c r="U524" i="25"/>
  <c r="U525" i="25"/>
  <c r="U526" i="25"/>
  <c r="U527" i="25"/>
  <c r="U528" i="25"/>
  <c r="U529" i="25"/>
  <c r="U530" i="25"/>
  <c r="U531" i="25"/>
  <c r="U532" i="25"/>
  <c r="U533" i="25"/>
  <c r="U534" i="25"/>
  <c r="U535" i="25"/>
  <c r="U536" i="25"/>
  <c r="U537" i="25"/>
  <c r="U538" i="25"/>
  <c r="U539" i="25"/>
  <c r="U540" i="25"/>
  <c r="U541" i="25"/>
  <c r="U542" i="25"/>
  <c r="U543" i="25"/>
  <c r="U544" i="25"/>
  <c r="U545" i="25"/>
  <c r="U546" i="25"/>
  <c r="U547" i="25"/>
  <c r="U548" i="25"/>
  <c r="U549" i="25"/>
  <c r="U550" i="25"/>
  <c r="U551" i="25"/>
  <c r="U552" i="25"/>
  <c r="U553" i="25"/>
  <c r="U554" i="25"/>
  <c r="U555" i="25"/>
  <c r="U556" i="25"/>
  <c r="U557" i="25"/>
  <c r="U558" i="25"/>
  <c r="U559" i="25"/>
  <c r="U560" i="25"/>
  <c r="U561" i="25"/>
  <c r="U562" i="25"/>
  <c r="U563" i="25"/>
  <c r="U564" i="25"/>
  <c r="U565" i="25"/>
  <c r="U566" i="25"/>
  <c r="U567" i="25"/>
  <c r="U568" i="25"/>
  <c r="U569" i="25"/>
  <c r="U570" i="25"/>
  <c r="U571" i="25"/>
  <c r="U572" i="25"/>
  <c r="U573" i="25"/>
  <c r="U574" i="25"/>
  <c r="U575" i="25"/>
  <c r="U576" i="25"/>
  <c r="U577" i="25"/>
  <c r="U578" i="25"/>
  <c r="U579" i="25"/>
  <c r="U580" i="25"/>
  <c r="U581" i="25"/>
  <c r="U582" i="25"/>
  <c r="U583" i="25"/>
  <c r="U584" i="25"/>
  <c r="U585" i="25"/>
  <c r="U586" i="25"/>
  <c r="U587" i="25"/>
  <c r="U588" i="25"/>
  <c r="U589" i="25"/>
  <c r="U590" i="25"/>
  <c r="U591" i="25"/>
  <c r="U592" i="25"/>
  <c r="U593" i="25"/>
  <c r="U594" i="25"/>
  <c r="U595" i="25"/>
  <c r="U596" i="25"/>
  <c r="U597" i="25"/>
  <c r="U598" i="25"/>
  <c r="U599" i="25"/>
  <c r="U600" i="25"/>
  <c r="U601" i="25"/>
  <c r="U602" i="25"/>
  <c r="U603" i="25"/>
  <c r="U604" i="25"/>
  <c r="U605" i="25"/>
  <c r="U606" i="25"/>
  <c r="U607" i="25"/>
  <c r="U608" i="25"/>
  <c r="U609" i="25"/>
  <c r="U610" i="25"/>
  <c r="U611" i="25"/>
  <c r="U612" i="25"/>
  <c r="U613" i="25"/>
  <c r="U614" i="25"/>
  <c r="U615" i="25"/>
  <c r="U616" i="25"/>
  <c r="U617" i="25"/>
  <c r="U618" i="25"/>
  <c r="U619" i="25"/>
  <c r="U620" i="25"/>
  <c r="U621" i="25"/>
  <c r="U622" i="25"/>
  <c r="U623" i="25"/>
  <c r="U624" i="25"/>
  <c r="U625" i="25"/>
  <c r="U626" i="25"/>
  <c r="U627" i="25"/>
  <c r="U628" i="25"/>
  <c r="U629" i="25"/>
  <c r="U630" i="25"/>
  <c r="U631" i="25"/>
  <c r="U632" i="25"/>
  <c r="U633" i="25"/>
  <c r="U634" i="25"/>
  <c r="U635" i="25"/>
  <c r="U636" i="25"/>
  <c r="U637" i="25"/>
  <c r="U638" i="25"/>
  <c r="U639" i="25"/>
  <c r="U640" i="25"/>
  <c r="U641" i="25"/>
  <c r="U642" i="25"/>
  <c r="U643" i="25"/>
  <c r="U644" i="25"/>
  <c r="U645" i="25"/>
  <c r="U646" i="25"/>
  <c r="U647" i="25"/>
  <c r="U648" i="25"/>
  <c r="U649" i="25"/>
  <c r="U650" i="25"/>
  <c r="U651" i="25"/>
  <c r="U652" i="25"/>
  <c r="U653" i="25"/>
  <c r="U654" i="25"/>
  <c r="U655" i="25"/>
  <c r="U656" i="25"/>
  <c r="U657" i="25"/>
  <c r="U658" i="25"/>
  <c r="U659" i="25"/>
  <c r="U660" i="25"/>
  <c r="U661" i="25"/>
  <c r="U662" i="25"/>
  <c r="U663" i="25"/>
  <c r="U664" i="25"/>
  <c r="U665" i="25"/>
  <c r="U666" i="25"/>
  <c r="U667" i="25"/>
  <c r="U668" i="25"/>
  <c r="U669" i="25"/>
  <c r="U670" i="25"/>
  <c r="U671" i="25"/>
  <c r="U672" i="25"/>
  <c r="U673" i="25"/>
  <c r="U674" i="25"/>
  <c r="U675" i="25"/>
  <c r="U676" i="25"/>
  <c r="U677" i="25"/>
  <c r="U678" i="25"/>
  <c r="U679" i="25"/>
  <c r="U680" i="25"/>
  <c r="U681" i="25"/>
  <c r="U682" i="25"/>
  <c r="U683" i="25"/>
  <c r="U684" i="25"/>
  <c r="U685" i="25"/>
  <c r="U686" i="25"/>
  <c r="U687" i="25"/>
  <c r="U688" i="25"/>
  <c r="U689" i="25"/>
  <c r="U690" i="25"/>
  <c r="W690" i="25"/>
  <c r="U691" i="25"/>
  <c r="U692" i="25"/>
  <c r="U693" i="25"/>
  <c r="U694" i="25"/>
  <c r="U695" i="25"/>
  <c r="U696" i="25"/>
  <c r="U697" i="25"/>
  <c r="U698" i="25"/>
  <c r="U699" i="25"/>
  <c r="U700" i="25"/>
  <c r="U701" i="25"/>
  <c r="U702" i="25"/>
  <c r="U703" i="25"/>
  <c r="U704" i="25"/>
  <c r="U705" i="25"/>
  <c r="U706" i="25"/>
  <c r="U707" i="25"/>
  <c r="U708" i="25"/>
  <c r="U709" i="25"/>
  <c r="U710" i="25"/>
  <c r="U711" i="25"/>
  <c r="U712" i="25"/>
  <c r="U713" i="25"/>
  <c r="U714" i="25"/>
  <c r="U715" i="25"/>
  <c r="U716" i="25"/>
  <c r="U717" i="25"/>
  <c r="U718" i="25"/>
  <c r="U719" i="25"/>
  <c r="U720" i="25"/>
  <c r="U721" i="25"/>
  <c r="U722" i="25"/>
  <c r="W722" i="25"/>
  <c r="U723" i="25"/>
  <c r="U724" i="25"/>
  <c r="U725" i="25"/>
  <c r="U726" i="25"/>
  <c r="U727" i="25"/>
  <c r="U728" i="25"/>
  <c r="U729" i="25"/>
  <c r="U730" i="25"/>
  <c r="U731" i="25"/>
  <c r="U732" i="25"/>
  <c r="U733" i="25"/>
  <c r="U734" i="25"/>
  <c r="U735" i="25"/>
  <c r="U736" i="25"/>
  <c r="U737" i="25"/>
  <c r="U738" i="25"/>
  <c r="U739" i="25"/>
  <c r="U740" i="25"/>
  <c r="U741" i="25"/>
  <c r="U742" i="25"/>
  <c r="U743" i="25"/>
  <c r="U744" i="25"/>
  <c r="U745" i="25"/>
  <c r="U746" i="25"/>
  <c r="U747" i="25"/>
  <c r="U748" i="25"/>
  <c r="U749" i="25"/>
  <c r="U750" i="25"/>
  <c r="U751" i="25"/>
  <c r="U752" i="25"/>
  <c r="U753" i="25"/>
  <c r="U754" i="25"/>
  <c r="U755" i="25"/>
  <c r="U756" i="25"/>
  <c r="U757" i="25"/>
  <c r="U758" i="25"/>
  <c r="U759" i="25"/>
  <c r="U760" i="25"/>
  <c r="U761" i="25"/>
  <c r="U762" i="25"/>
  <c r="U763" i="25"/>
  <c r="U764" i="25"/>
  <c r="U765" i="25"/>
  <c r="U766" i="25"/>
  <c r="U767" i="25"/>
  <c r="U768" i="25"/>
  <c r="U769" i="25"/>
  <c r="U770" i="25"/>
  <c r="U771" i="25"/>
  <c r="U772" i="25"/>
  <c r="U773" i="25"/>
  <c r="U774" i="25"/>
  <c r="U775" i="25"/>
  <c r="U776" i="25"/>
  <c r="U777" i="25"/>
  <c r="U778" i="25"/>
  <c r="U779" i="25"/>
  <c r="U780" i="25"/>
  <c r="U781" i="25"/>
  <c r="U782" i="25"/>
  <c r="U783" i="25"/>
  <c r="U784" i="25"/>
  <c r="U785" i="25"/>
  <c r="U786" i="25"/>
  <c r="U787" i="25"/>
  <c r="U788" i="25"/>
  <c r="U789" i="25"/>
  <c r="U790" i="25"/>
  <c r="U791" i="25"/>
  <c r="U792" i="25"/>
  <c r="U793" i="25"/>
  <c r="U794" i="25"/>
  <c r="U795" i="25"/>
  <c r="U796" i="25"/>
  <c r="U797" i="25"/>
  <c r="U798" i="25"/>
  <c r="U799" i="25"/>
  <c r="U800" i="25"/>
  <c r="U801" i="25"/>
  <c r="U802" i="25"/>
  <c r="U803" i="25"/>
  <c r="U804" i="25"/>
  <c r="U805" i="25"/>
  <c r="U806" i="25"/>
  <c r="U807" i="25"/>
  <c r="U808" i="25"/>
  <c r="U809" i="25"/>
  <c r="U810" i="25"/>
  <c r="U811" i="25"/>
  <c r="U812" i="25"/>
  <c r="U813" i="25"/>
  <c r="U814" i="25"/>
  <c r="U815" i="25"/>
  <c r="U816" i="25"/>
  <c r="U817" i="25"/>
  <c r="U818" i="25"/>
  <c r="U819" i="25"/>
  <c r="U820" i="25"/>
  <c r="U821" i="25"/>
  <c r="U822" i="25"/>
  <c r="U823" i="25"/>
  <c r="U824" i="25"/>
  <c r="U825" i="25"/>
  <c r="U826" i="25"/>
  <c r="U827" i="25"/>
  <c r="U828" i="25"/>
  <c r="U829" i="25"/>
  <c r="U830" i="25"/>
  <c r="W830" i="25"/>
  <c r="U831" i="25"/>
  <c r="U832" i="25"/>
  <c r="U833" i="25"/>
  <c r="U834" i="25"/>
  <c r="U835" i="25"/>
  <c r="W835" i="25"/>
  <c r="U836" i="25"/>
  <c r="U837" i="25"/>
  <c r="U838" i="25"/>
  <c r="U839" i="25"/>
  <c r="U840" i="25"/>
  <c r="U841" i="25"/>
  <c r="U842" i="25"/>
  <c r="U843" i="25"/>
  <c r="U844" i="25"/>
  <c r="U845" i="25"/>
  <c r="U846" i="25"/>
  <c r="U847" i="25"/>
  <c r="U848" i="25"/>
  <c r="U849" i="25"/>
  <c r="U850" i="25"/>
  <c r="U851" i="25"/>
  <c r="U852" i="25"/>
  <c r="U853" i="25"/>
  <c r="U854" i="25"/>
  <c r="U855" i="25"/>
  <c r="U856" i="25"/>
  <c r="U857" i="25"/>
  <c r="U858" i="25"/>
  <c r="U859" i="25"/>
  <c r="W859" i="25"/>
  <c r="U860" i="25"/>
  <c r="U861" i="25"/>
  <c r="U862" i="25"/>
  <c r="U863" i="25"/>
  <c r="U864" i="25"/>
  <c r="U865" i="25"/>
  <c r="U866" i="25"/>
  <c r="W866" i="25"/>
  <c r="U867" i="25"/>
  <c r="U868" i="25"/>
  <c r="U869" i="25"/>
  <c r="W869" i="25"/>
  <c r="U870" i="25"/>
  <c r="U871" i="25"/>
  <c r="U872" i="25"/>
  <c r="U873" i="25"/>
  <c r="U874" i="25"/>
  <c r="U875" i="25"/>
  <c r="U876" i="25"/>
  <c r="U877" i="25"/>
  <c r="U878" i="25"/>
  <c r="W878" i="25"/>
  <c r="U879" i="25"/>
  <c r="U880" i="25"/>
  <c r="U881" i="25"/>
  <c r="W881" i="25"/>
  <c r="U882" i="25"/>
  <c r="W882" i="25"/>
  <c r="U883" i="25"/>
  <c r="U884" i="25"/>
  <c r="U885" i="25"/>
  <c r="U886" i="25"/>
  <c r="U887" i="25"/>
  <c r="U888" i="25"/>
  <c r="U889" i="25"/>
  <c r="U890" i="25"/>
  <c r="U891" i="25"/>
  <c r="U892" i="25"/>
  <c r="U893" i="25"/>
  <c r="U894" i="25"/>
  <c r="U895" i="25"/>
  <c r="U896" i="25"/>
  <c r="U897" i="25"/>
  <c r="U898" i="25"/>
  <c r="U899" i="25"/>
  <c r="U900" i="25"/>
  <c r="U901" i="25"/>
  <c r="U902" i="25"/>
  <c r="U903" i="25"/>
  <c r="U904" i="25"/>
  <c r="U905" i="25"/>
  <c r="U906" i="25"/>
  <c r="U907" i="25"/>
  <c r="U908" i="25"/>
  <c r="U909" i="25"/>
  <c r="U910" i="25"/>
  <c r="U911" i="25"/>
  <c r="U912" i="25"/>
  <c r="U913" i="25"/>
  <c r="W913" i="25"/>
  <c r="U914" i="25"/>
  <c r="U915" i="25"/>
  <c r="U916" i="25"/>
  <c r="U917" i="25"/>
  <c r="U918" i="25"/>
  <c r="U919" i="25"/>
  <c r="U920" i="25"/>
  <c r="U921" i="25"/>
  <c r="U922" i="25"/>
  <c r="U923" i="25"/>
  <c r="U924" i="25"/>
  <c r="U925" i="25"/>
  <c r="U926" i="25"/>
  <c r="U927" i="25"/>
  <c r="U928" i="25"/>
  <c r="U929" i="25"/>
  <c r="W929" i="25"/>
  <c r="U930" i="25"/>
  <c r="U931" i="25"/>
  <c r="U932" i="25"/>
  <c r="U933" i="25"/>
  <c r="U934" i="25"/>
  <c r="U935" i="25"/>
  <c r="U936" i="25"/>
  <c r="U937" i="25"/>
  <c r="U938" i="25"/>
  <c r="U939" i="25"/>
  <c r="U940" i="25"/>
  <c r="U941" i="25"/>
  <c r="U942" i="25"/>
  <c r="U943" i="25"/>
  <c r="U944" i="25"/>
  <c r="U945" i="25"/>
  <c r="U946" i="25"/>
  <c r="U947" i="25"/>
  <c r="U948" i="25"/>
  <c r="U949" i="25"/>
  <c r="U950" i="25"/>
  <c r="U951" i="25"/>
  <c r="U952" i="25"/>
  <c r="U953" i="25"/>
  <c r="U954" i="25"/>
  <c r="U955" i="25"/>
  <c r="U956" i="25"/>
  <c r="U957" i="25"/>
  <c r="U958" i="25"/>
  <c r="U959" i="25"/>
  <c r="U960" i="25"/>
  <c r="U961" i="25"/>
  <c r="U962" i="25"/>
  <c r="U963" i="25"/>
  <c r="U964" i="25"/>
  <c r="U965" i="25"/>
  <c r="U966" i="25"/>
  <c r="U967" i="25"/>
  <c r="U968" i="25"/>
  <c r="U969" i="25"/>
  <c r="U970" i="25"/>
  <c r="U971" i="25"/>
  <c r="U972" i="25"/>
  <c r="U973" i="25"/>
  <c r="U974" i="25"/>
  <c r="U975" i="25"/>
  <c r="U976" i="25"/>
  <c r="U977" i="25"/>
  <c r="U978" i="25"/>
  <c r="U979" i="25"/>
  <c r="U980" i="25"/>
  <c r="U981" i="25"/>
  <c r="U982" i="25"/>
  <c r="U983" i="25"/>
  <c r="U984" i="25"/>
  <c r="U985" i="25"/>
  <c r="U986" i="25"/>
  <c r="U987" i="25"/>
  <c r="U988" i="25"/>
  <c r="U989" i="25"/>
  <c r="U990" i="25"/>
  <c r="U991" i="25"/>
  <c r="U992" i="25"/>
  <c r="U993" i="25"/>
  <c r="U994" i="25"/>
  <c r="U995" i="25"/>
  <c r="U996" i="25"/>
  <c r="U997" i="25"/>
  <c r="U998" i="25"/>
  <c r="U999" i="25"/>
  <c r="U1000" i="25"/>
  <c r="U1001" i="25"/>
  <c r="U1002" i="25"/>
  <c r="U1003" i="25"/>
  <c r="U1004" i="25"/>
  <c r="U1005" i="25"/>
  <c r="U1006" i="25"/>
  <c r="U1007" i="25"/>
  <c r="U1008" i="25"/>
  <c r="U1009" i="25"/>
  <c r="U1010" i="25"/>
  <c r="U1011" i="25"/>
  <c r="U1012" i="25"/>
  <c r="U1013" i="25"/>
  <c r="U1014" i="25"/>
  <c r="U1015" i="25"/>
  <c r="U1016" i="25"/>
  <c r="U1017" i="25"/>
  <c r="U1018" i="25"/>
  <c r="U1019" i="25"/>
  <c r="U1020" i="25"/>
  <c r="U1021" i="25"/>
  <c r="U1022" i="25"/>
  <c r="U1023" i="25"/>
  <c r="U1024" i="25"/>
  <c r="U1025" i="25"/>
  <c r="W1025" i="25"/>
  <c r="U1026" i="25"/>
  <c r="U1027" i="25"/>
  <c r="U1028" i="25"/>
  <c r="U1029" i="25"/>
  <c r="U1030" i="25"/>
  <c r="U1031" i="25"/>
  <c r="U1032" i="25"/>
  <c r="U1033" i="25"/>
  <c r="U1034" i="25"/>
  <c r="U1035" i="25"/>
  <c r="U1036" i="25"/>
  <c r="U1037" i="25"/>
  <c r="U1038" i="25"/>
  <c r="U1039" i="25"/>
  <c r="U1040" i="25"/>
  <c r="U1041" i="25"/>
  <c r="U1042" i="25"/>
  <c r="U1043" i="25"/>
  <c r="U1044" i="25"/>
  <c r="U1045" i="25"/>
  <c r="W1045" i="25"/>
  <c r="U1046" i="25"/>
  <c r="U1047" i="25"/>
  <c r="U1048" i="25"/>
  <c r="U1049" i="25"/>
  <c r="U1050" i="25"/>
  <c r="U1051" i="25"/>
  <c r="U1052" i="25"/>
  <c r="U1053" i="25"/>
  <c r="U1054" i="25"/>
  <c r="U1055" i="25"/>
  <c r="U1056" i="25"/>
  <c r="U1057" i="25"/>
  <c r="U1058" i="25"/>
  <c r="W1058" i="25"/>
  <c r="U1059" i="25"/>
  <c r="U1060" i="25"/>
  <c r="U1061" i="25"/>
  <c r="U1062" i="25"/>
  <c r="U1063" i="25"/>
  <c r="U1064" i="25"/>
  <c r="U1065" i="25"/>
  <c r="U1066" i="25"/>
  <c r="U1067" i="25"/>
  <c r="U1068" i="25"/>
  <c r="U1069" i="25"/>
  <c r="U1070" i="25"/>
  <c r="W1070" i="25"/>
  <c r="U1071" i="25"/>
  <c r="U1072" i="25"/>
  <c r="U1073" i="25"/>
  <c r="U1074" i="25"/>
  <c r="U10" i="25"/>
  <c r="W1009" i="25"/>
  <c r="W993" i="25"/>
  <c r="W901" i="25"/>
  <c r="W885" i="25"/>
  <c r="W849" i="25"/>
  <c r="W837" i="25"/>
  <c r="W817" i="25"/>
  <c r="W805" i="25"/>
  <c r="W789" i="25"/>
  <c r="W769" i="25"/>
  <c r="W753" i="25"/>
  <c r="W741" i="25"/>
  <c r="W725" i="25"/>
  <c r="W721" i="25"/>
  <c r="W705" i="25"/>
  <c r="W693" i="25"/>
  <c r="W673" i="25"/>
  <c r="W657" i="25"/>
  <c r="W645" i="25"/>
  <c r="W629" i="25"/>
  <c r="W609" i="25"/>
  <c r="W593" i="25"/>
  <c r="W581" i="25"/>
  <c r="W565" i="25"/>
  <c r="W545" i="25"/>
  <c r="W529" i="25"/>
  <c r="W517" i="25"/>
  <c r="W501" i="25"/>
  <c r="W481" i="25"/>
  <c r="W469" i="25"/>
  <c r="W453" i="25"/>
  <c r="W449" i="25"/>
  <c r="W433" i="25"/>
  <c r="W421" i="25"/>
  <c r="W401" i="25"/>
  <c r="W389" i="25"/>
  <c r="W373" i="25"/>
  <c r="W353" i="25"/>
  <c r="W339" i="25"/>
  <c r="W325" i="25"/>
  <c r="W321" i="25"/>
  <c r="W309" i="25"/>
  <c r="W305" i="25"/>
  <c r="W293" i="25"/>
  <c r="W291" i="25"/>
  <c r="W289" i="25"/>
  <c r="W277" i="25"/>
  <c r="W273" i="25"/>
  <c r="W261" i="25"/>
  <c r="W257" i="25"/>
  <c r="W245" i="25"/>
  <c r="W241" i="25"/>
  <c r="W229" i="25"/>
  <c r="W225" i="25"/>
  <c r="W213" i="25"/>
  <c r="W209" i="25"/>
  <c r="W197" i="25"/>
  <c r="W193" i="25"/>
  <c r="W181" i="25"/>
  <c r="W177" i="25"/>
  <c r="W171" i="25"/>
  <c r="W165" i="25"/>
  <c r="W161" i="25"/>
  <c r="W156" i="25"/>
  <c r="W149" i="25"/>
  <c r="W145" i="25"/>
  <c r="W133" i="25"/>
  <c r="W129" i="25"/>
  <c r="W117" i="25"/>
  <c r="W115" i="25"/>
  <c r="W113" i="25"/>
  <c r="W101" i="25"/>
  <c r="W97" i="25"/>
  <c r="W85" i="25"/>
  <c r="W83" i="25"/>
  <c r="W81" i="25"/>
  <c r="W69" i="25"/>
  <c r="W65" i="25"/>
  <c r="W53" i="25"/>
  <c r="W49" i="25"/>
  <c r="W37" i="25"/>
  <c r="W33" i="25"/>
  <c r="W21" i="25"/>
  <c r="W17" i="25"/>
  <c r="O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5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3" i="25"/>
  <c r="N554" i="25"/>
  <c r="N555" i="25"/>
  <c r="N556" i="25"/>
  <c r="N557" i="25"/>
  <c r="N558" i="25"/>
  <c r="N559" i="25"/>
  <c r="N560" i="25"/>
  <c r="N561" i="25"/>
  <c r="N562" i="25"/>
  <c r="N563" i="25"/>
  <c r="N564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1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N829" i="25"/>
  <c r="N830" i="25"/>
  <c r="N831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N888" i="25"/>
  <c r="N889" i="25"/>
  <c r="N890" i="25"/>
  <c r="N891" i="25"/>
  <c r="N892" i="25"/>
  <c r="N893" i="25"/>
  <c r="N894" i="25"/>
  <c r="N895" i="25"/>
  <c r="N896" i="25"/>
  <c r="N897" i="25"/>
  <c r="N898" i="25"/>
  <c r="N899" i="25"/>
  <c r="N900" i="25"/>
  <c r="N901" i="25"/>
  <c r="N902" i="25"/>
  <c r="N903" i="25"/>
  <c r="N904" i="25"/>
  <c r="N905" i="25"/>
  <c r="N906" i="25"/>
  <c r="N907" i="25"/>
  <c r="N908" i="25"/>
  <c r="N909" i="25"/>
  <c r="N910" i="25"/>
  <c r="N911" i="25"/>
  <c r="N912" i="25"/>
  <c r="N913" i="25"/>
  <c r="N914" i="25"/>
  <c r="N915" i="25"/>
  <c r="N916" i="25"/>
  <c r="N917" i="25"/>
  <c r="N918" i="25"/>
  <c r="N919" i="25"/>
  <c r="N920" i="25"/>
  <c r="N921" i="25"/>
  <c r="N922" i="25"/>
  <c r="N923" i="25"/>
  <c r="N924" i="25"/>
  <c r="N925" i="25"/>
  <c r="N926" i="25"/>
  <c r="N927" i="25"/>
  <c r="N928" i="25"/>
  <c r="N929" i="25"/>
  <c r="N930" i="25"/>
  <c r="N931" i="25"/>
  <c r="N932" i="25"/>
  <c r="N933" i="25"/>
  <c r="N934" i="25"/>
  <c r="N935" i="25"/>
  <c r="N936" i="25"/>
  <c r="N937" i="25"/>
  <c r="N938" i="25"/>
  <c r="N939" i="25"/>
  <c r="N940" i="25"/>
  <c r="N941" i="25"/>
  <c r="N942" i="25"/>
  <c r="N943" i="25"/>
  <c r="N944" i="25"/>
  <c r="N945" i="25"/>
  <c r="N946" i="25"/>
  <c r="N947" i="25"/>
  <c r="N948" i="25"/>
  <c r="N949" i="25"/>
  <c r="N950" i="25"/>
  <c r="N951" i="25"/>
  <c r="N952" i="25"/>
  <c r="N953" i="25"/>
  <c r="N954" i="25"/>
  <c r="N955" i="25"/>
  <c r="N956" i="25"/>
  <c r="N957" i="25"/>
  <c r="N958" i="25"/>
  <c r="N959" i="25"/>
  <c r="N960" i="25"/>
  <c r="N961" i="25"/>
  <c r="N962" i="25"/>
  <c r="N963" i="25"/>
  <c r="N964" i="25"/>
  <c r="N965" i="25"/>
  <c r="N966" i="25"/>
  <c r="N967" i="25"/>
  <c r="N968" i="25"/>
  <c r="N969" i="25"/>
  <c r="N970" i="25"/>
  <c r="N971" i="25"/>
  <c r="N972" i="25"/>
  <c r="N973" i="25"/>
  <c r="N974" i="25"/>
  <c r="N975" i="25"/>
  <c r="N976" i="25"/>
  <c r="N977" i="25"/>
  <c r="N978" i="25"/>
  <c r="N979" i="25"/>
  <c r="N980" i="25"/>
  <c r="N981" i="25"/>
  <c r="N982" i="25"/>
  <c r="N983" i="25"/>
  <c r="N984" i="25"/>
  <c r="N985" i="25"/>
  <c r="N986" i="25"/>
  <c r="N987" i="25"/>
  <c r="N988" i="25"/>
  <c r="N989" i="25"/>
  <c r="N990" i="25"/>
  <c r="N991" i="25"/>
  <c r="N992" i="25"/>
  <c r="N993" i="25"/>
  <c r="N994" i="25"/>
  <c r="N995" i="25"/>
  <c r="N996" i="25"/>
  <c r="N997" i="25"/>
  <c r="N998" i="25"/>
  <c r="N999" i="25"/>
  <c r="N1000" i="25"/>
  <c r="N1001" i="25"/>
  <c r="N1002" i="25"/>
  <c r="N1003" i="25"/>
  <c r="N1004" i="25"/>
  <c r="N1005" i="25"/>
  <c r="N1006" i="25"/>
  <c r="N1007" i="25"/>
  <c r="N1008" i="25"/>
  <c r="N1009" i="25"/>
  <c r="N1010" i="25"/>
  <c r="N1011" i="25"/>
  <c r="N1012" i="25"/>
  <c r="N1013" i="25"/>
  <c r="N1014" i="25"/>
  <c r="N1015" i="25"/>
  <c r="N1016" i="25"/>
  <c r="N1017" i="25"/>
  <c r="N1018" i="25"/>
  <c r="N1019" i="25"/>
  <c r="N1020" i="25"/>
  <c r="N1021" i="25"/>
  <c r="N1022" i="25"/>
  <c r="N1023" i="25"/>
  <c r="N1024" i="25"/>
  <c r="N1025" i="25"/>
  <c r="N1026" i="25"/>
  <c r="N1027" i="25"/>
  <c r="N1028" i="25"/>
  <c r="N1029" i="25"/>
  <c r="N1030" i="25"/>
  <c r="N1031" i="25"/>
  <c r="N1032" i="25"/>
  <c r="N1033" i="25"/>
  <c r="N1034" i="25"/>
  <c r="N1035" i="25"/>
  <c r="N1036" i="25"/>
  <c r="N1037" i="25"/>
  <c r="N1038" i="25"/>
  <c r="N1039" i="25"/>
  <c r="N1040" i="25"/>
  <c r="N1041" i="25"/>
  <c r="N1042" i="25"/>
  <c r="N1043" i="25"/>
  <c r="N1044" i="25"/>
  <c r="N1045" i="25"/>
  <c r="N1046" i="25"/>
  <c r="N1047" i="25"/>
  <c r="N1048" i="25"/>
  <c r="N1049" i="25"/>
  <c r="N1050" i="25"/>
  <c r="N1051" i="25"/>
  <c r="N1052" i="25"/>
  <c r="N1053" i="25"/>
  <c r="N1054" i="25"/>
  <c r="N1055" i="25"/>
  <c r="N1056" i="25"/>
  <c r="N1057" i="25"/>
  <c r="N1058" i="25"/>
  <c r="N1059" i="25"/>
  <c r="N1060" i="25"/>
  <c r="N1061" i="25"/>
  <c r="N1062" i="25"/>
  <c r="N1063" i="25"/>
  <c r="N1064" i="25"/>
  <c r="N1065" i="25"/>
  <c r="N1066" i="25"/>
  <c r="N1067" i="25"/>
  <c r="N1068" i="25"/>
  <c r="N1069" i="25"/>
  <c r="N1070" i="25"/>
  <c r="N1071" i="25"/>
  <c r="N1072" i="25"/>
  <c r="N1073" i="25"/>
  <c r="N1074" i="25"/>
  <c r="N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556" i="25"/>
  <c r="J557" i="25"/>
  <c r="J558" i="25"/>
  <c r="J559" i="25"/>
  <c r="J560" i="25"/>
  <c r="J561" i="25"/>
  <c r="J562" i="25"/>
  <c r="J563" i="25"/>
  <c r="J564" i="25"/>
  <c r="J565" i="25"/>
  <c r="J566" i="25"/>
  <c r="J567" i="25"/>
  <c r="J568" i="25"/>
  <c r="J569" i="25"/>
  <c r="J570" i="25"/>
  <c r="J571" i="25"/>
  <c r="J572" i="25"/>
  <c r="J573" i="25"/>
  <c r="J574" i="25"/>
  <c r="J575" i="25"/>
  <c r="J576" i="25"/>
  <c r="J577" i="25"/>
  <c r="J578" i="25"/>
  <c r="J579" i="25"/>
  <c r="J580" i="25"/>
  <c r="J581" i="25"/>
  <c r="J582" i="25"/>
  <c r="J583" i="25"/>
  <c r="J584" i="25"/>
  <c r="J585" i="25"/>
  <c r="J586" i="25"/>
  <c r="J587" i="25"/>
  <c r="J588" i="25"/>
  <c r="J589" i="25"/>
  <c r="J590" i="25"/>
  <c r="J591" i="25"/>
  <c r="J592" i="25"/>
  <c r="J593" i="25"/>
  <c r="J594" i="25"/>
  <c r="J595" i="25"/>
  <c r="J596" i="25"/>
  <c r="J597" i="25"/>
  <c r="J598" i="25"/>
  <c r="J599" i="25"/>
  <c r="J600" i="25"/>
  <c r="J601" i="25"/>
  <c r="J602" i="25"/>
  <c r="J603" i="25"/>
  <c r="J604" i="25"/>
  <c r="J605" i="25"/>
  <c r="J606" i="25"/>
  <c r="J607" i="25"/>
  <c r="J608" i="25"/>
  <c r="J609" i="25"/>
  <c r="J610" i="25"/>
  <c r="J611" i="25"/>
  <c r="J612" i="25"/>
  <c r="J613" i="25"/>
  <c r="J614" i="25"/>
  <c r="J615" i="25"/>
  <c r="J616" i="25"/>
  <c r="J617" i="25"/>
  <c r="J618" i="25"/>
  <c r="J619" i="25"/>
  <c r="J620" i="25"/>
  <c r="J621" i="25"/>
  <c r="J622" i="25"/>
  <c r="J623" i="25"/>
  <c r="J624" i="25"/>
  <c r="J625" i="25"/>
  <c r="J626" i="25"/>
  <c r="J627" i="25"/>
  <c r="J628" i="25"/>
  <c r="J629" i="25"/>
  <c r="J630" i="25"/>
  <c r="J631" i="25"/>
  <c r="J632" i="25"/>
  <c r="J633" i="25"/>
  <c r="J634" i="25"/>
  <c r="J635" i="25"/>
  <c r="J636" i="25"/>
  <c r="J637" i="25"/>
  <c r="J638" i="25"/>
  <c r="J639" i="25"/>
  <c r="J640" i="25"/>
  <c r="J641" i="25"/>
  <c r="J642" i="25"/>
  <c r="J643" i="25"/>
  <c r="J644" i="25"/>
  <c r="J645" i="25"/>
  <c r="J646" i="25"/>
  <c r="J647" i="25"/>
  <c r="J648" i="25"/>
  <c r="J649" i="25"/>
  <c r="J650" i="25"/>
  <c r="J651" i="25"/>
  <c r="J652" i="25"/>
  <c r="J653" i="25"/>
  <c r="J654" i="25"/>
  <c r="J655" i="25"/>
  <c r="J656" i="25"/>
  <c r="J657" i="25"/>
  <c r="J658" i="25"/>
  <c r="J659" i="25"/>
  <c r="J660" i="25"/>
  <c r="J661" i="25"/>
  <c r="J662" i="25"/>
  <c r="J663" i="25"/>
  <c r="J664" i="25"/>
  <c r="J665" i="25"/>
  <c r="J666" i="25"/>
  <c r="J667" i="25"/>
  <c r="J668" i="25"/>
  <c r="J669" i="25"/>
  <c r="J670" i="25"/>
  <c r="J671" i="25"/>
  <c r="J672" i="25"/>
  <c r="J673" i="25"/>
  <c r="J674" i="25"/>
  <c r="J675" i="25"/>
  <c r="J676" i="25"/>
  <c r="J677" i="25"/>
  <c r="J678" i="25"/>
  <c r="J679" i="25"/>
  <c r="J680" i="25"/>
  <c r="J681" i="25"/>
  <c r="J682" i="25"/>
  <c r="J683" i="25"/>
  <c r="J684" i="25"/>
  <c r="J685" i="25"/>
  <c r="J686" i="25"/>
  <c r="J687" i="25"/>
  <c r="J688" i="25"/>
  <c r="J689" i="25"/>
  <c r="J690" i="25"/>
  <c r="J691" i="25"/>
  <c r="J692" i="25"/>
  <c r="J693" i="25"/>
  <c r="J694" i="25"/>
  <c r="J695" i="25"/>
  <c r="J696" i="25"/>
  <c r="J697" i="25"/>
  <c r="J698" i="25"/>
  <c r="J699" i="25"/>
  <c r="J700" i="25"/>
  <c r="J701" i="25"/>
  <c r="J702" i="25"/>
  <c r="J703" i="25"/>
  <c r="J704" i="25"/>
  <c r="J705" i="25"/>
  <c r="J706" i="25"/>
  <c r="J707" i="25"/>
  <c r="J708" i="25"/>
  <c r="J709" i="25"/>
  <c r="J710" i="25"/>
  <c r="J711" i="25"/>
  <c r="J712" i="25"/>
  <c r="J713" i="25"/>
  <c r="J714" i="25"/>
  <c r="J715" i="25"/>
  <c r="J716" i="25"/>
  <c r="J717" i="25"/>
  <c r="J718" i="25"/>
  <c r="J719" i="25"/>
  <c r="J720" i="25"/>
  <c r="J721" i="25"/>
  <c r="J722" i="25"/>
  <c r="J723" i="25"/>
  <c r="J724" i="25"/>
  <c r="J725" i="25"/>
  <c r="J726" i="25"/>
  <c r="J727" i="25"/>
  <c r="J728" i="25"/>
  <c r="J729" i="25"/>
  <c r="J730" i="25"/>
  <c r="J731" i="25"/>
  <c r="J732" i="25"/>
  <c r="J733" i="25"/>
  <c r="J734" i="25"/>
  <c r="J735" i="25"/>
  <c r="J736" i="25"/>
  <c r="J737" i="25"/>
  <c r="J738" i="25"/>
  <c r="J739" i="25"/>
  <c r="J740" i="25"/>
  <c r="J741" i="25"/>
  <c r="J742" i="25"/>
  <c r="J743" i="25"/>
  <c r="J744" i="25"/>
  <c r="J745" i="25"/>
  <c r="J746" i="25"/>
  <c r="J747" i="25"/>
  <c r="J748" i="25"/>
  <c r="J749" i="25"/>
  <c r="J750" i="25"/>
  <c r="J751" i="25"/>
  <c r="J752" i="25"/>
  <c r="J753" i="25"/>
  <c r="J754" i="25"/>
  <c r="J755" i="25"/>
  <c r="J756" i="25"/>
  <c r="J757" i="25"/>
  <c r="J758" i="25"/>
  <c r="J759" i="25"/>
  <c r="J760" i="25"/>
  <c r="J761" i="25"/>
  <c r="J762" i="25"/>
  <c r="J763" i="25"/>
  <c r="J764" i="25"/>
  <c r="J765" i="25"/>
  <c r="J766" i="25"/>
  <c r="J767" i="25"/>
  <c r="J768" i="25"/>
  <c r="J769" i="25"/>
  <c r="J770" i="25"/>
  <c r="J771" i="25"/>
  <c r="J772" i="25"/>
  <c r="J773" i="25"/>
  <c r="J774" i="25"/>
  <c r="J775" i="25"/>
  <c r="J776" i="25"/>
  <c r="J777" i="25"/>
  <c r="J778" i="25"/>
  <c r="J779" i="25"/>
  <c r="J780" i="25"/>
  <c r="J781" i="25"/>
  <c r="J782" i="25"/>
  <c r="J783" i="25"/>
  <c r="J784" i="25"/>
  <c r="J785" i="25"/>
  <c r="J786" i="25"/>
  <c r="J787" i="25"/>
  <c r="J788" i="25"/>
  <c r="J789" i="25"/>
  <c r="J790" i="25"/>
  <c r="J791" i="25"/>
  <c r="J792" i="25"/>
  <c r="J793" i="25"/>
  <c r="J794" i="25"/>
  <c r="J795" i="25"/>
  <c r="J796" i="25"/>
  <c r="J797" i="25"/>
  <c r="J798" i="25"/>
  <c r="J799" i="25"/>
  <c r="J800" i="25"/>
  <c r="J801" i="25"/>
  <c r="J802" i="25"/>
  <c r="J803" i="25"/>
  <c r="J804" i="25"/>
  <c r="J805" i="25"/>
  <c r="J806" i="25"/>
  <c r="J807" i="25"/>
  <c r="J808" i="25"/>
  <c r="J809" i="25"/>
  <c r="J810" i="25"/>
  <c r="J811" i="25"/>
  <c r="J812" i="25"/>
  <c r="J813" i="25"/>
  <c r="J814" i="25"/>
  <c r="J815" i="25"/>
  <c r="J816" i="25"/>
  <c r="J817" i="25"/>
  <c r="J818" i="25"/>
  <c r="J819" i="25"/>
  <c r="J820" i="25"/>
  <c r="J821" i="25"/>
  <c r="J822" i="25"/>
  <c r="J823" i="25"/>
  <c r="J824" i="25"/>
  <c r="J825" i="25"/>
  <c r="J826" i="25"/>
  <c r="J827" i="25"/>
  <c r="J828" i="25"/>
  <c r="J829" i="25"/>
  <c r="J830" i="25"/>
  <c r="J831" i="25"/>
  <c r="J832" i="25"/>
  <c r="J833" i="25"/>
  <c r="J834" i="25"/>
  <c r="J835" i="25"/>
  <c r="J836" i="25"/>
  <c r="J837" i="25"/>
  <c r="J838" i="25"/>
  <c r="J839" i="25"/>
  <c r="J840" i="25"/>
  <c r="J841" i="25"/>
  <c r="J842" i="25"/>
  <c r="J843" i="25"/>
  <c r="J844" i="25"/>
  <c r="J845" i="25"/>
  <c r="J846" i="25"/>
  <c r="J847" i="25"/>
  <c r="J848" i="25"/>
  <c r="J849" i="25"/>
  <c r="J850" i="25"/>
  <c r="J851" i="25"/>
  <c r="J852" i="25"/>
  <c r="J853" i="25"/>
  <c r="J854" i="25"/>
  <c r="J855" i="25"/>
  <c r="J856" i="25"/>
  <c r="J857" i="25"/>
  <c r="J858" i="25"/>
  <c r="J859" i="25"/>
  <c r="J860" i="25"/>
  <c r="J861" i="25"/>
  <c r="J862" i="25"/>
  <c r="J863" i="25"/>
  <c r="J864" i="25"/>
  <c r="J865" i="25"/>
  <c r="J866" i="25"/>
  <c r="J867" i="25"/>
  <c r="J868" i="25"/>
  <c r="J869" i="25"/>
  <c r="J870" i="25"/>
  <c r="J871" i="25"/>
  <c r="J872" i="25"/>
  <c r="J873" i="25"/>
  <c r="J874" i="25"/>
  <c r="J875" i="25"/>
  <c r="J876" i="25"/>
  <c r="J877" i="25"/>
  <c r="J878" i="25"/>
  <c r="J879" i="25"/>
  <c r="J880" i="25"/>
  <c r="J881" i="25"/>
  <c r="J882" i="25"/>
  <c r="J883" i="25"/>
  <c r="J884" i="25"/>
  <c r="J885" i="25"/>
  <c r="J886" i="25"/>
  <c r="J887" i="25"/>
  <c r="J888" i="25"/>
  <c r="J889" i="25"/>
  <c r="J890" i="25"/>
  <c r="J891" i="25"/>
  <c r="J892" i="25"/>
  <c r="J893" i="25"/>
  <c r="J894" i="25"/>
  <c r="J895" i="25"/>
  <c r="J896" i="25"/>
  <c r="J897" i="25"/>
  <c r="J898" i="25"/>
  <c r="J899" i="25"/>
  <c r="J900" i="25"/>
  <c r="J901" i="25"/>
  <c r="J902" i="25"/>
  <c r="J903" i="25"/>
  <c r="J904" i="25"/>
  <c r="J905" i="25"/>
  <c r="J906" i="25"/>
  <c r="J907" i="25"/>
  <c r="J908" i="25"/>
  <c r="J909" i="25"/>
  <c r="J910" i="25"/>
  <c r="J911" i="25"/>
  <c r="J912" i="25"/>
  <c r="J913" i="25"/>
  <c r="J914" i="25"/>
  <c r="J915" i="25"/>
  <c r="J916" i="25"/>
  <c r="J917" i="25"/>
  <c r="J918" i="25"/>
  <c r="J919" i="25"/>
  <c r="J920" i="25"/>
  <c r="J921" i="25"/>
  <c r="J922" i="25"/>
  <c r="J923" i="25"/>
  <c r="J924" i="25"/>
  <c r="J925" i="25"/>
  <c r="J926" i="25"/>
  <c r="J927" i="25"/>
  <c r="J928" i="25"/>
  <c r="J929" i="25"/>
  <c r="J930" i="25"/>
  <c r="J931" i="25"/>
  <c r="J932" i="25"/>
  <c r="J933" i="25"/>
  <c r="J934" i="25"/>
  <c r="J935" i="25"/>
  <c r="J936" i="25"/>
  <c r="J937" i="25"/>
  <c r="J938" i="25"/>
  <c r="J939" i="25"/>
  <c r="J940" i="25"/>
  <c r="J941" i="25"/>
  <c r="J942" i="25"/>
  <c r="J943" i="25"/>
  <c r="J944" i="25"/>
  <c r="J945" i="25"/>
  <c r="J946" i="25"/>
  <c r="J947" i="25"/>
  <c r="J948" i="25"/>
  <c r="J949" i="25"/>
  <c r="J950" i="25"/>
  <c r="J951" i="25"/>
  <c r="J952" i="25"/>
  <c r="J953" i="25"/>
  <c r="J954" i="25"/>
  <c r="J955" i="25"/>
  <c r="J956" i="25"/>
  <c r="J957" i="25"/>
  <c r="J958" i="25"/>
  <c r="J959" i="25"/>
  <c r="J960" i="25"/>
  <c r="J961" i="25"/>
  <c r="J962" i="25"/>
  <c r="J963" i="25"/>
  <c r="J964" i="25"/>
  <c r="J965" i="25"/>
  <c r="J966" i="25"/>
  <c r="J967" i="25"/>
  <c r="J968" i="25"/>
  <c r="J969" i="25"/>
  <c r="J970" i="25"/>
  <c r="J971" i="25"/>
  <c r="J972" i="25"/>
  <c r="J973" i="25"/>
  <c r="J974" i="25"/>
  <c r="J975" i="25"/>
  <c r="J976" i="25"/>
  <c r="J977" i="25"/>
  <c r="J978" i="25"/>
  <c r="J979" i="25"/>
  <c r="J980" i="25"/>
  <c r="J981" i="25"/>
  <c r="J982" i="25"/>
  <c r="J983" i="25"/>
  <c r="J984" i="25"/>
  <c r="J985" i="25"/>
  <c r="J986" i="25"/>
  <c r="J987" i="25"/>
  <c r="J988" i="25"/>
  <c r="J989" i="25"/>
  <c r="J990" i="25"/>
  <c r="J991" i="25"/>
  <c r="J992" i="25"/>
  <c r="J993" i="25"/>
  <c r="J994" i="25"/>
  <c r="J995" i="25"/>
  <c r="J996" i="25"/>
  <c r="J997" i="25"/>
  <c r="J998" i="25"/>
  <c r="J999" i="25"/>
  <c r="J1000" i="25"/>
  <c r="J1001" i="25"/>
  <c r="J1002" i="25"/>
  <c r="J1003" i="25"/>
  <c r="J1004" i="25"/>
  <c r="J1005" i="25"/>
  <c r="J1006" i="25"/>
  <c r="J1007" i="25"/>
  <c r="J1008" i="25"/>
  <c r="J1009" i="25"/>
  <c r="J1010" i="25"/>
  <c r="J1011" i="25"/>
  <c r="J1012" i="25"/>
  <c r="J1013" i="25"/>
  <c r="J1014" i="25"/>
  <c r="J1015" i="25"/>
  <c r="J1016" i="25"/>
  <c r="J1017" i="25"/>
  <c r="J1018" i="25"/>
  <c r="J1019" i="25"/>
  <c r="J1020" i="25"/>
  <c r="J1021" i="25"/>
  <c r="J1022" i="25"/>
  <c r="J1023" i="25"/>
  <c r="J1024" i="25"/>
  <c r="J1025" i="25"/>
  <c r="J1026" i="25"/>
  <c r="J1027" i="25"/>
  <c r="J1028" i="25"/>
  <c r="J1029" i="25"/>
  <c r="J1030" i="25"/>
  <c r="J1031" i="25"/>
  <c r="J1032" i="25"/>
  <c r="J1033" i="25"/>
  <c r="J1034" i="25"/>
  <c r="J1035" i="25"/>
  <c r="J1036" i="25"/>
  <c r="J1037" i="25"/>
  <c r="J1038" i="25"/>
  <c r="J1039" i="25"/>
  <c r="J1040" i="25"/>
  <c r="J1041" i="25"/>
  <c r="J1042" i="25"/>
  <c r="J1043" i="25"/>
  <c r="J1044" i="25"/>
  <c r="J1045" i="25"/>
  <c r="J1046" i="25"/>
  <c r="J1047" i="25"/>
  <c r="J1048" i="25"/>
  <c r="J1049" i="25"/>
  <c r="J1050" i="25"/>
  <c r="J1051" i="25"/>
  <c r="J1052" i="25"/>
  <c r="J1053" i="25"/>
  <c r="J1054" i="25"/>
  <c r="J1055" i="25"/>
  <c r="J1056" i="25"/>
  <c r="J1057" i="25"/>
  <c r="J1058" i="25"/>
  <c r="J1059" i="25"/>
  <c r="J1060" i="25"/>
  <c r="J1061" i="25"/>
  <c r="J1062" i="25"/>
  <c r="J1063" i="25"/>
  <c r="J1064" i="25"/>
  <c r="J1065" i="25"/>
  <c r="J1066" i="25"/>
  <c r="J1067" i="25"/>
  <c r="J1068" i="25"/>
  <c r="J1069" i="25"/>
  <c r="J1070" i="25"/>
  <c r="J1071" i="25"/>
  <c r="J1072" i="25"/>
  <c r="J1073" i="25"/>
  <c r="J1074" i="25"/>
  <c r="J10" i="25"/>
  <c r="W164" i="25"/>
  <c r="W160" i="25"/>
  <c r="W148" i="25"/>
  <c r="W144" i="25"/>
  <c r="W140" i="25"/>
  <c r="W132" i="25"/>
  <c r="W128" i="25"/>
  <c r="W124" i="25"/>
  <c r="W116" i="25"/>
  <c r="W112" i="25"/>
  <c r="W108" i="25"/>
  <c r="W100" i="25"/>
  <c r="W96" i="25"/>
  <c r="W92" i="25"/>
  <c r="W84" i="25"/>
  <c r="W80" i="25"/>
  <c r="W76" i="25"/>
  <c r="W1072" i="25"/>
  <c r="W1056" i="25"/>
  <c r="W1040" i="25"/>
  <c r="W1036" i="25"/>
  <c r="W1024" i="25"/>
  <c r="W1020" i="25"/>
  <c r="W1008" i="25"/>
  <c r="W1004" i="25"/>
  <c r="W992" i="25"/>
  <c r="W988" i="25"/>
  <c r="W980" i="25"/>
  <c r="W976" i="25"/>
  <c r="W972" i="25"/>
  <c r="W960" i="25"/>
  <c r="W956" i="25"/>
  <c r="W944" i="25"/>
  <c r="W940" i="25"/>
  <c r="W932" i="25"/>
  <c r="W928" i="25"/>
  <c r="W924" i="25"/>
  <c r="W916" i="25"/>
  <c r="W912" i="25"/>
  <c r="W908" i="25"/>
  <c r="W900" i="25"/>
  <c r="W896" i="25"/>
  <c r="W892" i="25"/>
  <c r="W884" i="25"/>
  <c r="W880" i="25"/>
  <c r="W876" i="25"/>
  <c r="W868" i="25"/>
  <c r="W864" i="25"/>
  <c r="W860" i="25"/>
  <c r="W852" i="25"/>
  <c r="W848" i="25"/>
  <c r="W844" i="25"/>
  <c r="W836" i="25"/>
  <c r="W832" i="25"/>
  <c r="W828" i="25"/>
  <c r="W820" i="25"/>
  <c r="W816" i="25"/>
  <c r="W812" i="25"/>
  <c r="W804" i="25"/>
  <c r="W800" i="25"/>
  <c r="W796" i="25"/>
  <c r="W788" i="25"/>
  <c r="W784" i="25"/>
  <c r="W780" i="25"/>
  <c r="W772" i="25"/>
  <c r="W768" i="25"/>
  <c r="W764" i="25"/>
  <c r="W756" i="25"/>
  <c r="W752" i="25"/>
  <c r="W748" i="25"/>
  <c r="W740" i="25"/>
  <c r="W736" i="25"/>
  <c r="W732" i="25"/>
  <c r="W724" i="25"/>
  <c r="W720" i="25"/>
  <c r="W716" i="25"/>
  <c r="W708" i="25"/>
  <c r="W704" i="25"/>
  <c r="W700" i="25"/>
  <c r="W692" i="25"/>
  <c r="W688" i="25"/>
  <c r="W684" i="25"/>
  <c r="W676" i="25"/>
  <c r="W672" i="25"/>
  <c r="W668" i="25"/>
  <c r="W660" i="25"/>
  <c r="W656" i="25"/>
  <c r="W652" i="25"/>
  <c r="W644" i="25"/>
  <c r="W640" i="25"/>
  <c r="W636" i="25"/>
  <c r="W628" i="25"/>
  <c r="W624" i="25"/>
  <c r="W620" i="25"/>
  <c r="W612" i="25"/>
  <c r="W608" i="25"/>
  <c r="W604" i="25"/>
  <c r="W596" i="25"/>
  <c r="W592" i="25"/>
  <c r="W588" i="25"/>
  <c r="W580" i="25"/>
  <c r="W576" i="25"/>
  <c r="W572" i="25"/>
  <c r="W564" i="25"/>
  <c r="W560" i="25"/>
  <c r="W556" i="25"/>
  <c r="W548" i="25"/>
  <c r="W544" i="25"/>
  <c r="W540" i="25"/>
  <c r="W532" i="25"/>
  <c r="W528" i="25"/>
  <c r="W524" i="25"/>
  <c r="W516" i="25"/>
  <c r="W512" i="25"/>
  <c r="W508" i="25"/>
  <c r="W500" i="25"/>
  <c r="W496" i="25"/>
  <c r="W492" i="25"/>
  <c r="W484" i="25"/>
  <c r="W480" i="25"/>
  <c r="W476" i="25"/>
  <c r="W468" i="25"/>
  <c r="W464" i="25"/>
  <c r="W460" i="25"/>
  <c r="W452" i="25"/>
  <c r="W448" i="25"/>
  <c r="W444" i="25"/>
  <c r="W436" i="25"/>
  <c r="W432" i="25"/>
  <c r="W428" i="25"/>
  <c r="W420" i="25"/>
  <c r="W416" i="25"/>
  <c r="W412" i="25"/>
  <c r="W404" i="25"/>
  <c r="W400" i="25"/>
  <c r="W396" i="25"/>
  <c r="W388" i="25"/>
  <c r="W384" i="25"/>
  <c r="W380" i="25"/>
  <c r="W372" i="25"/>
  <c r="W368" i="25"/>
  <c r="W364" i="25"/>
  <c r="W356" i="25"/>
  <c r="W352" i="25"/>
  <c r="W348" i="25"/>
  <c r="W340" i="25"/>
  <c r="W336" i="25"/>
  <c r="W332" i="25"/>
  <c r="W324" i="25"/>
  <c r="W320" i="25"/>
  <c r="W316" i="25"/>
  <c r="W308" i="25"/>
  <c r="W304" i="25"/>
  <c r="W300" i="25"/>
  <c r="W292" i="25"/>
  <c r="W288" i="25"/>
  <c r="W284" i="25"/>
  <c r="W276" i="25"/>
  <c r="W272" i="25"/>
  <c r="W268" i="25"/>
  <c r="W260" i="25"/>
  <c r="W256" i="25"/>
  <c r="W252" i="25"/>
  <c r="W244" i="25"/>
  <c r="W240" i="25"/>
  <c r="W236" i="25"/>
  <c r="W228" i="25"/>
  <c r="W224" i="25"/>
  <c r="W220" i="25"/>
  <c r="W212" i="25"/>
  <c r="W208" i="25"/>
  <c r="W204" i="25"/>
  <c r="W196" i="25"/>
  <c r="W192" i="25"/>
  <c r="W188" i="25"/>
  <c r="W180" i="25"/>
  <c r="W176" i="25"/>
  <c r="W172" i="25"/>
  <c r="W68" i="25"/>
  <c r="W64" i="25"/>
  <c r="W60" i="25"/>
  <c r="W52" i="25"/>
  <c r="W48" i="25"/>
  <c r="W44" i="25"/>
  <c r="W36" i="25"/>
  <c r="W32" i="25"/>
  <c r="W28" i="25"/>
  <c r="W20" i="25"/>
  <c r="W16" i="25"/>
  <c r="W12" i="25"/>
  <c r="W10" i="25"/>
  <c r="W1068" i="25"/>
  <c r="W1060" i="25"/>
  <c r="W1052" i="25"/>
  <c r="W1044" i="25"/>
  <c r="W1028" i="25"/>
  <c r="W1012" i="25"/>
  <c r="W996" i="25"/>
  <c r="W964" i="25"/>
  <c r="W948" i="25"/>
  <c r="W936" i="25"/>
  <c r="W904" i="25"/>
  <c r="W664" i="25"/>
  <c r="W632" i="25"/>
  <c r="W392" i="25"/>
  <c r="W360" i="25"/>
  <c r="W120" i="25"/>
  <c r="W88" i="25"/>
  <c r="W1061" i="25"/>
  <c r="W1029" i="25"/>
  <c r="W1013" i="25"/>
  <c r="W997" i="25"/>
  <c r="W981" i="25"/>
  <c r="W977" i="25"/>
  <c r="W965" i="25"/>
  <c r="W961" i="25"/>
  <c r="W949" i="25"/>
  <c r="W945" i="25"/>
  <c r="W933" i="25"/>
  <c r="W917" i="25"/>
  <c r="W897" i="25"/>
  <c r="W865" i="25"/>
  <c r="W853" i="25"/>
  <c r="W833" i="25"/>
  <c r="W821" i="25"/>
  <c r="W801" i="25"/>
  <c r="W785" i="25"/>
  <c r="W773" i="25"/>
  <c r="W757" i="25"/>
  <c r="W737" i="25"/>
  <c r="W709" i="25"/>
  <c r="W689" i="25"/>
  <c r="W677" i="25"/>
  <c r="W661" i="25"/>
  <c r="W641" i="25"/>
  <c r="W625" i="25"/>
  <c r="W613" i="25"/>
  <c r="W597" i="25"/>
  <c r="W577" i="25"/>
  <c r="W561" i="25"/>
  <c r="W549" i="25"/>
  <c r="W533" i="25"/>
  <c r="W513" i="25"/>
  <c r="W497" i="25"/>
  <c r="W485" i="25"/>
  <c r="W465" i="25"/>
  <c r="W437" i="25"/>
  <c r="W417" i="25"/>
  <c r="W405" i="25"/>
  <c r="W385" i="25"/>
  <c r="W369" i="25"/>
  <c r="W357" i="25"/>
  <c r="W341" i="25"/>
  <c r="W337" i="25"/>
  <c r="W1073" i="25"/>
  <c r="W1069" i="25"/>
  <c r="W1057" i="25"/>
  <c r="W1053" i="25"/>
  <c r="W1041" i="25"/>
  <c r="W1037" i="25"/>
  <c r="W1021" i="25"/>
  <c r="W1005" i="25"/>
  <c r="W989" i="25"/>
  <c r="W973" i="25"/>
  <c r="W957" i="25"/>
  <c r="W941" i="25"/>
  <c r="W925" i="25"/>
  <c r="W909" i="25"/>
  <c r="W893" i="25"/>
  <c r="W877" i="25"/>
  <c r="W861" i="25"/>
  <c r="W845" i="25"/>
  <c r="W829" i="25"/>
  <c r="W813" i="25"/>
  <c r="W797" i="25"/>
  <c r="W781" i="25"/>
  <c r="W765" i="25"/>
  <c r="W749" i="25"/>
  <c r="W733" i="25"/>
  <c r="W717" i="25"/>
  <c r="W701" i="25"/>
  <c r="W685" i="25"/>
  <c r="W669" i="25"/>
  <c r="W653" i="25"/>
  <c r="W637" i="25"/>
  <c r="W621" i="25"/>
  <c r="W605" i="25"/>
  <c r="W589" i="25"/>
  <c r="W573" i="25"/>
  <c r="W557" i="25"/>
  <c r="W541" i="25"/>
  <c r="W525" i="25"/>
  <c r="W509" i="25"/>
  <c r="W493" i="25"/>
  <c r="W477" i="25"/>
  <c r="W461" i="25"/>
  <c r="W445" i="25"/>
  <c r="W429" i="25"/>
  <c r="W413" i="25"/>
  <c r="W397" i="25"/>
  <c r="W381" i="25"/>
  <c r="W365" i="25"/>
  <c r="W349" i="25"/>
  <c r="W333" i="25"/>
  <c r="W317" i="25"/>
  <c r="W301" i="25"/>
  <c r="W285" i="25"/>
  <c r="W269" i="25"/>
  <c r="W253" i="25"/>
  <c r="W237" i="25"/>
  <c r="W221" i="25"/>
  <c r="W205" i="25"/>
  <c r="W189" i="25"/>
  <c r="W173" i="25"/>
  <c r="W157" i="25"/>
  <c r="W141" i="25"/>
  <c r="W125" i="25"/>
  <c r="W109" i="25"/>
  <c r="W93" i="25"/>
  <c r="W77" i="25"/>
  <c r="W61" i="25"/>
  <c r="W45" i="25"/>
  <c r="W29" i="25"/>
  <c r="W13" i="25"/>
  <c r="W1071" i="25"/>
  <c r="W1055" i="25"/>
  <c r="W1039" i="25"/>
  <c r="W1023" i="25"/>
  <c r="W1007" i="25"/>
  <c r="W991" i="25"/>
  <c r="W975" i="25"/>
  <c r="W959" i="25"/>
  <c r="W955" i="25"/>
  <c r="W943" i="25"/>
  <c r="W927" i="25"/>
  <c r="W911" i="25"/>
  <c r="W895" i="25"/>
  <c r="W879" i="25"/>
  <c r="W863" i="25"/>
  <c r="W847" i="25"/>
  <c r="W831" i="25"/>
  <c r="W815" i="25"/>
  <c r="W799" i="25"/>
  <c r="W783" i="25"/>
  <c r="W767" i="25"/>
  <c r="W751" i="25"/>
  <c r="W747" i="25"/>
  <c r="W735" i="25"/>
  <c r="W723" i="25"/>
  <c r="W719" i="25"/>
  <c r="W703" i="25"/>
  <c r="W687" i="25"/>
  <c r="W671" i="25"/>
  <c r="W655" i="25"/>
  <c r="W639" i="25"/>
  <c r="W635" i="25"/>
  <c r="W623" i="25"/>
  <c r="W611" i="25"/>
  <c r="W607" i="25"/>
  <c r="W591" i="25"/>
  <c r="W575" i="25"/>
  <c r="W559" i="25"/>
  <c r="W543" i="25"/>
  <c r="W527" i="25"/>
  <c r="W515" i="25"/>
  <c r="W511" i="25"/>
  <c r="W499" i="25"/>
  <c r="W495" i="25"/>
  <c r="W479" i="25"/>
  <c r="W467" i="25"/>
  <c r="W463" i="25"/>
  <c r="W447" i="25"/>
  <c r="W435" i="25"/>
  <c r="W431" i="25"/>
  <c r="W415" i="25"/>
  <c r="W403" i="25"/>
  <c r="W399" i="25"/>
  <c r="W387" i="25"/>
  <c r="W383" i="25"/>
  <c r="W371" i="25"/>
  <c r="W367" i="25"/>
  <c r="W355" i="25"/>
  <c r="W351" i="25"/>
  <c r="W335" i="25"/>
  <c r="W323" i="25"/>
  <c r="W319" i="25"/>
  <c r="W307" i="25"/>
  <c r="W303" i="25"/>
  <c r="W299" i="25"/>
  <c r="W287" i="25"/>
  <c r="W271" i="25"/>
  <c r="W255" i="25"/>
  <c r="W243" i="25"/>
  <c r="W239" i="25"/>
  <c r="W235" i="25"/>
  <c r="W227" i="25"/>
  <c r="W223" i="25"/>
  <c r="W219" i="25"/>
  <c r="W211" i="25"/>
  <c r="W207" i="25"/>
  <c r="W203" i="25"/>
  <c r="W195" i="25"/>
  <c r="W191" i="25"/>
  <c r="W187" i="25"/>
  <c r="W179" i="25"/>
  <c r="W175" i="25"/>
  <c r="W163" i="25"/>
  <c r="W159" i="25"/>
  <c r="W155" i="25"/>
  <c r="W143" i="25"/>
  <c r="W139" i="25"/>
  <c r="W127" i="25"/>
  <c r="W111" i="25"/>
  <c r="W107" i="25"/>
  <c r="W99" i="25"/>
  <c r="W95" i="25"/>
  <c r="W91" i="25"/>
  <c r="W79" i="25"/>
  <c r="W75" i="25"/>
  <c r="W63" i="25"/>
  <c r="W59" i="25"/>
  <c r="W51" i="25"/>
  <c r="W47" i="25"/>
  <c r="W35" i="25"/>
  <c r="W31" i="25"/>
  <c r="W27" i="25"/>
  <c r="W19" i="25"/>
  <c r="W15" i="25"/>
  <c r="W11" i="25"/>
  <c r="AE10" i="26"/>
  <c r="W1074" i="25"/>
  <c r="W1062" i="25"/>
  <c r="W1054" i="25"/>
  <c r="W1042" i="25"/>
  <c r="W1038" i="25"/>
  <c r="W1026" i="25"/>
  <c r="W1022" i="25"/>
  <c r="W1010" i="25"/>
  <c r="W1006" i="25"/>
  <c r="W994" i="25"/>
  <c r="W990" i="25"/>
  <c r="W978" i="25"/>
  <c r="W974" i="25"/>
  <c r="W962" i="25"/>
  <c r="W958" i="25"/>
  <c r="W946" i="25"/>
  <c r="W942" i="25"/>
  <c r="W934" i="25"/>
  <c r="W930" i="25"/>
  <c r="W926" i="25"/>
  <c r="W914" i="25"/>
  <c r="W910" i="25"/>
  <c r="W898" i="25"/>
  <c r="W894" i="25"/>
  <c r="W886" i="25"/>
  <c r="W862" i="25"/>
  <c r="W854" i="25"/>
  <c r="W850" i="25"/>
  <c r="W846" i="25"/>
  <c r="W834" i="25"/>
  <c r="W822" i="25"/>
  <c r="W818" i="25"/>
  <c r="W814" i="25"/>
  <c r="W802" i="25"/>
  <c r="W798" i="25"/>
  <c r="W786" i="25"/>
  <c r="W782" i="25"/>
  <c r="W770" i="25"/>
  <c r="W766" i="25"/>
  <c r="W758" i="25"/>
  <c r="W754" i="25"/>
  <c r="W750" i="25"/>
  <c r="W742" i="25"/>
  <c r="W738" i="25"/>
  <c r="W734" i="25"/>
  <c r="W718" i="25"/>
  <c r="W710" i="25"/>
  <c r="W706" i="25"/>
  <c r="W702" i="25"/>
  <c r="W694" i="25"/>
  <c r="W686" i="25"/>
  <c r="W674" i="25"/>
  <c r="W670" i="25"/>
  <c r="W658" i="25"/>
  <c r="W654" i="25"/>
  <c r="W642" i="25"/>
  <c r="W638" i="25"/>
  <c r="W630" i="25"/>
  <c r="W626" i="25"/>
  <c r="W622" i="25"/>
  <c r="W610" i="25"/>
  <c r="W606" i="25"/>
  <c r="W598" i="25"/>
  <c r="W594" i="25"/>
  <c r="W590" i="25"/>
  <c r="W582" i="25"/>
  <c r="W578" i="25"/>
  <c r="W574" i="25"/>
  <c r="W566" i="25"/>
  <c r="W562" i="25"/>
  <c r="W558" i="25"/>
  <c r="W546" i="25"/>
  <c r="W542" i="25"/>
  <c r="W530" i="25"/>
  <c r="W526" i="25"/>
  <c r="W518" i="25"/>
  <c r="W514" i="25"/>
  <c r="W510" i="25"/>
  <c r="W502" i="25"/>
  <c r="W498" i="25"/>
  <c r="W494" i="25"/>
  <c r="W482" i="25"/>
  <c r="W478" i="25"/>
  <c r="W466" i="25"/>
  <c r="W462" i="25"/>
  <c r="W450" i="25"/>
  <c r="W446" i="25"/>
  <c r="W438" i="25"/>
  <c r="W434" i="25"/>
  <c r="W430" i="25"/>
  <c r="W418" i="25"/>
  <c r="W414" i="25"/>
  <c r="W398" i="25"/>
  <c r="W386" i="25"/>
  <c r="W382" i="25"/>
  <c r="W374" i="25"/>
  <c r="W370" i="25"/>
  <c r="W366" i="25"/>
  <c r="W354" i="25"/>
  <c r="W350" i="25"/>
  <c r="W338" i="25"/>
  <c r="W334" i="25"/>
  <c r="W322" i="25"/>
  <c r="W318" i="25"/>
  <c r="W310" i="25"/>
  <c r="W306" i="25"/>
  <c r="W302" i="25"/>
  <c r="W290" i="25"/>
  <c r="W286" i="25"/>
  <c r="W278" i="25"/>
  <c r="W274" i="25"/>
  <c r="W262" i="25"/>
  <c r="W258" i="25"/>
  <c r="W254" i="25"/>
  <c r="W246" i="25"/>
  <c r="W242" i="25"/>
  <c r="W238" i="25"/>
  <c r="W226" i="25"/>
  <c r="W222" i="25"/>
  <c r="W210" i="25"/>
  <c r="W206" i="25"/>
  <c r="W194" i="25"/>
  <c r="W190" i="25"/>
  <c r="W174" i="25"/>
  <c r="W146" i="25"/>
  <c r="W130" i="25"/>
  <c r="W126" i="25"/>
  <c r="W118" i="25"/>
  <c r="W114" i="25"/>
  <c r="W102" i="25"/>
  <c r="W98" i="25"/>
  <c r="W94" i="25"/>
  <c r="W82" i="25"/>
  <c r="W78" i="25"/>
  <c r="W66" i="25"/>
  <c r="W46" i="25"/>
  <c r="W22" i="25"/>
  <c r="W18" i="25"/>
  <c r="W14" i="25"/>
  <c r="W1063" i="25"/>
  <c r="W1059" i="25"/>
  <c r="W1047" i="25"/>
  <c r="W1043" i="25"/>
  <c r="W1031" i="25"/>
  <c r="W1027" i="25"/>
  <c r="W1015" i="25"/>
  <c r="W1011" i="25"/>
  <c r="W999" i="25"/>
  <c r="W995" i="25"/>
  <c r="W983" i="25"/>
  <c r="W979" i="25"/>
  <c r="W967" i="25"/>
  <c r="W963" i="25"/>
  <c r="W951" i="25"/>
  <c r="W947" i="25"/>
  <c r="W935" i="25"/>
  <c r="W931" i="25"/>
  <c r="W919" i="25"/>
  <c r="W915" i="25"/>
  <c r="W903" i="25"/>
  <c r="W899" i="25"/>
  <c r="W887" i="25"/>
  <c r="W883" i="25"/>
  <c r="W871" i="25"/>
  <c r="W867" i="25"/>
  <c r="W855" i="25"/>
  <c r="W851" i="25"/>
  <c r="W839" i="25"/>
  <c r="W823" i="25"/>
  <c r="W819" i="25"/>
  <c r="W807" i="25"/>
  <c r="W803" i="25"/>
  <c r="W791" i="25"/>
  <c r="W787" i="25"/>
  <c r="W775" i="25"/>
  <c r="W771" i="25"/>
  <c r="W759" i="25"/>
  <c r="W755" i="25"/>
  <c r="W743" i="25"/>
  <c r="W739" i="25"/>
  <c r="W727" i="25"/>
  <c r="W711" i="25"/>
  <c r="W707" i="25"/>
  <c r="W695" i="25"/>
  <c r="W691" i="25"/>
  <c r="W679" i="25"/>
  <c r="W675" i="25"/>
  <c r="W663" i="25"/>
  <c r="W659" i="25"/>
  <c r="W647" i="25"/>
  <c r="W643" i="25"/>
  <c r="W631" i="25"/>
  <c r="W627" i="25"/>
  <c r="W615" i="25"/>
  <c r="W599" i="25"/>
  <c r="W595" i="25"/>
  <c r="W583" i="25"/>
  <c r="W579" i="25"/>
  <c r="W567" i="25"/>
  <c r="W563" i="25"/>
  <c r="W551" i="25"/>
  <c r="W547" i="25"/>
  <c r="W535" i="25"/>
  <c r="W531" i="25"/>
  <c r="W519" i="25"/>
  <c r="W503" i="25"/>
  <c r="W487" i="25"/>
  <c r="W471" i="25"/>
  <c r="W455" i="25"/>
  <c r="W439" i="25"/>
  <c r="W423" i="25"/>
  <c r="W407" i="25"/>
  <c r="W391" i="25"/>
  <c r="W375" i="25"/>
  <c r="W359" i="25"/>
  <c r="W343" i="25"/>
  <c r="W327" i="25"/>
  <c r="W311" i="25"/>
  <c r="W295" i="25"/>
  <c r="W279" i="25"/>
  <c r="W263" i="25"/>
  <c r="W247" i="25"/>
  <c r="W231" i="25"/>
  <c r="W215" i="25"/>
  <c r="W199" i="25"/>
  <c r="W183" i="25"/>
  <c r="W167" i="25"/>
  <c r="W151" i="25"/>
  <c r="W135" i="25"/>
  <c r="W119" i="25"/>
  <c r="W103" i="25"/>
  <c r="W87" i="25"/>
  <c r="W71" i="25"/>
  <c r="W55" i="25"/>
  <c r="W39" i="25"/>
  <c r="W23" i="25"/>
  <c r="W1046" i="25"/>
  <c r="W1030" i="25"/>
  <c r="W1014" i="25"/>
  <c r="W998" i="25"/>
  <c r="W982" i="25"/>
  <c r="W966" i="25"/>
  <c r="W950" i="25"/>
  <c r="W918" i="25"/>
  <c r="W902" i="25"/>
  <c r="W870" i="25"/>
  <c r="W838" i="25"/>
  <c r="W806" i="25"/>
  <c r="W790" i="25"/>
  <c r="W774" i="25"/>
  <c r="W726" i="25"/>
  <c r="W678" i="25"/>
  <c r="W662" i="25"/>
  <c r="W646" i="25"/>
  <c r="W614" i="25"/>
  <c r="W550" i="25"/>
  <c r="W534" i="25"/>
  <c r="W486" i="25"/>
  <c r="W470" i="25"/>
  <c r="W454" i="25"/>
  <c r="W422" i="25"/>
  <c r="W406" i="25"/>
  <c r="W390" i="25"/>
  <c r="W358" i="25"/>
  <c r="W342" i="25"/>
  <c r="W326" i="25"/>
  <c r="W294" i="25"/>
  <c r="W230" i="25"/>
  <c r="W214" i="25"/>
  <c r="W198" i="25"/>
  <c r="W166" i="25"/>
  <c r="W150" i="25"/>
  <c r="W134" i="25"/>
  <c r="W86" i="25"/>
  <c r="W70" i="25"/>
  <c r="W38" i="25"/>
  <c r="W1051" i="25"/>
  <c r="W1035" i="25"/>
  <c r="W1019" i="25"/>
  <c r="W1003" i="25"/>
  <c r="W987" i="25"/>
  <c r="W971" i="25"/>
  <c r="W939" i="25"/>
  <c r="W923" i="25"/>
  <c r="W907" i="25"/>
  <c r="W891" i="25"/>
  <c r="W875" i="25"/>
  <c r="W843" i="25"/>
  <c r="W827" i="25"/>
  <c r="W811" i="25"/>
  <c r="W795" i="25"/>
  <c r="W779" i="25"/>
  <c r="W763" i="25"/>
  <c r="W731" i="25"/>
  <c r="W715" i="25"/>
  <c r="W699" i="25"/>
  <c r="W683" i="25"/>
  <c r="W667" i="25"/>
  <c r="W651" i="25"/>
  <c r="W619" i="25"/>
  <c r="W603" i="25"/>
  <c r="W587" i="25"/>
  <c r="W571" i="25"/>
  <c r="W555" i="25"/>
  <c r="W539" i="25"/>
  <c r="W523" i="25"/>
  <c r="W507" i="25"/>
  <c r="W491" i="25"/>
  <c r="W475" i="25"/>
  <c r="W459" i="25"/>
  <c r="W443" i="25"/>
  <c r="W427" i="25"/>
  <c r="W411" i="25"/>
  <c r="W395" i="25"/>
  <c r="W379" i="25"/>
  <c r="W363" i="25"/>
  <c r="W347" i="25"/>
  <c r="W331" i="25"/>
  <c r="W315" i="25"/>
  <c r="W283" i="25"/>
  <c r="W267" i="25"/>
  <c r="W251" i="25"/>
  <c r="W1067" i="25"/>
  <c r="W314" i="25"/>
  <c r="W794" i="25"/>
  <c r="W570" i="25"/>
  <c r="W58" i="25"/>
  <c r="W1033" i="25"/>
  <c r="W489" i="25"/>
  <c r="W345" i="25"/>
  <c r="W217" i="25"/>
  <c r="W73" i="25"/>
  <c r="W889" i="25"/>
  <c r="W761" i="25"/>
  <c r="W617" i="25"/>
  <c r="W1065" i="25"/>
  <c r="W1049" i="25"/>
  <c r="W1017" i="25"/>
  <c r="W1001" i="25"/>
  <c r="W985" i="25"/>
  <c r="W969" i="25"/>
  <c r="W953" i="25"/>
  <c r="W937" i="25"/>
  <c r="W921" i="25"/>
  <c r="W905" i="25"/>
  <c r="W873" i="25"/>
  <c r="W857" i="25"/>
  <c r="W841" i="25"/>
  <c r="W825" i="25"/>
  <c r="W809" i="25"/>
  <c r="W793" i="25"/>
  <c r="W777" i="25"/>
  <c r="W745" i="25"/>
  <c r="W729" i="25"/>
  <c r="W713" i="25"/>
  <c r="W697" i="25"/>
  <c r="W681" i="25"/>
  <c r="W665" i="25"/>
  <c r="W649" i="25"/>
  <c r="W633" i="25"/>
  <c r="W601" i="25"/>
  <c r="W585" i="25"/>
  <c r="W569" i="25"/>
  <c r="W553" i="25"/>
  <c r="W537" i="25"/>
  <c r="W521" i="25"/>
  <c r="W505" i="25"/>
  <c r="W473" i="25"/>
  <c r="W457" i="25"/>
  <c r="W441" i="25"/>
  <c r="W425" i="25"/>
  <c r="W409" i="25"/>
  <c r="W393" i="25"/>
  <c r="W377" i="25"/>
  <c r="W361" i="25"/>
  <c r="W329" i="25"/>
  <c r="W313" i="25"/>
  <c r="W297" i="25"/>
  <c r="W281" i="25"/>
  <c r="W265" i="25"/>
  <c r="W249" i="25"/>
  <c r="W233" i="25"/>
  <c r="W201" i="25"/>
  <c r="W185" i="25"/>
  <c r="W169" i="25"/>
  <c r="W153" i="25"/>
  <c r="W137" i="25"/>
  <c r="W121" i="25"/>
  <c r="W105" i="25"/>
  <c r="W89" i="25"/>
  <c r="W57" i="25"/>
  <c r="W41" i="25"/>
  <c r="W25" i="25"/>
  <c r="W1064" i="25"/>
  <c r="W1048" i="25"/>
  <c r="W1032" i="25"/>
  <c r="W1016" i="25"/>
  <c r="W1000" i="25"/>
  <c r="W984" i="25"/>
  <c r="W968" i="25"/>
  <c r="W952" i="25"/>
  <c r="W920" i="25"/>
  <c r="W888" i="25"/>
  <c r="W872" i="25"/>
  <c r="W856" i="25"/>
  <c r="W840" i="25"/>
  <c r="W824" i="25"/>
  <c r="W808" i="25"/>
  <c r="W792" i="25"/>
  <c r="W776" i="25"/>
  <c r="W760" i="25"/>
  <c r="W744" i="25"/>
  <c r="W728" i="25"/>
  <c r="W712" i="25"/>
  <c r="W696" i="25"/>
  <c r="W680" i="25"/>
  <c r="W648" i="25"/>
  <c r="W616" i="25"/>
  <c r="W600" i="25"/>
  <c r="W584" i="25"/>
  <c r="W568" i="25"/>
  <c r="W552" i="25"/>
  <c r="W536" i="25"/>
  <c r="W520" i="25"/>
  <c r="W504" i="25"/>
  <c r="W488" i="25"/>
  <c r="W472" i="25"/>
  <c r="W456" i="25"/>
  <c r="W440" i="25"/>
  <c r="W424" i="25"/>
  <c r="W408" i="25"/>
  <c r="W376" i="25"/>
  <c r="W344" i="25"/>
  <c r="W328" i="25"/>
  <c r="W312" i="25"/>
  <c r="W296" i="25"/>
  <c r="W280" i="25"/>
  <c r="W264" i="25"/>
  <c r="W248" i="25"/>
  <c r="W232" i="25"/>
  <c r="W216" i="25"/>
  <c r="W200" i="25"/>
  <c r="W184" i="25"/>
  <c r="W168" i="25"/>
  <c r="W152" i="25"/>
  <c r="W136" i="25"/>
  <c r="W104" i="25"/>
  <c r="W72" i="25"/>
  <c r="W56" i="25"/>
  <c r="W40" i="25"/>
  <c r="V1076" i="25"/>
  <c r="W24" i="25"/>
  <c r="W922" i="25"/>
  <c r="W906" i="25"/>
  <c r="W890" i="25"/>
  <c r="W874" i="25"/>
  <c r="W858" i="25"/>
  <c r="W842" i="25"/>
  <c r="W826" i="25"/>
  <c r="W810" i="25"/>
  <c r="W778" i="25"/>
  <c r="W762" i="25"/>
  <c r="W746" i="25"/>
  <c r="W730" i="25"/>
  <c r="W714" i="25"/>
  <c r="W698" i="25"/>
  <c r="W682" i="25"/>
  <c r="W666" i="25"/>
  <c r="W650" i="25"/>
  <c r="W634" i="25"/>
  <c r="W618" i="25"/>
  <c r="W602" i="25"/>
  <c r="W586" i="25"/>
  <c r="W554" i="25"/>
  <c r="W538" i="25"/>
  <c r="W522" i="25"/>
  <c r="W506" i="25"/>
  <c r="W490" i="25"/>
  <c r="W474" i="25"/>
  <c r="W458" i="25"/>
  <c r="W442" i="25"/>
  <c r="W426" i="25"/>
  <c r="W410" i="25"/>
  <c r="W394" i="25"/>
  <c r="W378" i="25"/>
  <c r="W362" i="25"/>
  <c r="W346" i="25"/>
  <c r="W330" i="25"/>
  <c r="W298" i="25"/>
  <c r="W282" i="25"/>
  <c r="W266" i="25"/>
  <c r="W250" i="25"/>
  <c r="W234" i="25"/>
  <c r="W218" i="25"/>
  <c r="W202" i="25"/>
  <c r="W186" i="25"/>
  <c r="W170" i="25"/>
  <c r="W154" i="25"/>
  <c r="W138" i="25"/>
  <c r="W122" i="25"/>
  <c r="W106" i="25"/>
  <c r="W90" i="25"/>
  <c r="W74" i="25"/>
  <c r="W42" i="25"/>
  <c r="W26" i="25"/>
  <c r="W986" i="25"/>
  <c r="U1076" i="25"/>
  <c r="W970" i="25"/>
  <c r="W1066" i="25"/>
  <c r="W954" i="25"/>
  <c r="W1050" i="25"/>
  <c r="W1034" i="25"/>
  <c r="W938" i="25"/>
  <c r="W1018" i="25"/>
  <c r="W1002" i="25"/>
  <c r="V1080" i="25"/>
  <c r="W1076" i="25"/>
  <c r="V1079" i="25"/>
  <c r="V1078" i="25"/>
  <c r="W1079" i="25"/>
  <c r="W1080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6" i="25"/>
  <c r="K985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S11" i="20"/>
  <c r="U11" i="20"/>
  <c r="S12" i="20"/>
  <c r="U12" i="20"/>
  <c r="S13" i="20"/>
  <c r="U13" i="20"/>
  <c r="S14" i="20"/>
  <c r="U14" i="20"/>
  <c r="S15" i="20"/>
  <c r="U15" i="20"/>
  <c r="S16" i="20"/>
  <c r="U16" i="20"/>
  <c r="S17" i="20"/>
  <c r="U17" i="20"/>
  <c r="S18" i="20"/>
  <c r="U18" i="20"/>
  <c r="S19" i="20"/>
  <c r="U19" i="20"/>
  <c r="S20" i="20"/>
  <c r="U20" i="20"/>
  <c r="S21" i="20"/>
  <c r="U21" i="20"/>
  <c r="S22" i="20"/>
  <c r="U22" i="20"/>
  <c r="S23" i="20"/>
  <c r="U23" i="20"/>
  <c r="S24" i="20"/>
  <c r="U24" i="20"/>
  <c r="S25" i="20"/>
  <c r="U25" i="20"/>
  <c r="S26" i="20"/>
  <c r="U26" i="20"/>
  <c r="S27" i="20"/>
  <c r="U27" i="20"/>
  <c r="S28" i="20"/>
  <c r="U28" i="20"/>
  <c r="S29" i="20"/>
  <c r="U29" i="20"/>
  <c r="S30" i="20"/>
  <c r="U30" i="20"/>
  <c r="S31" i="20"/>
  <c r="U31" i="20"/>
  <c r="S32" i="20"/>
  <c r="U32" i="20"/>
  <c r="S33" i="20"/>
  <c r="U33" i="20"/>
  <c r="S34" i="20"/>
  <c r="U34" i="20"/>
  <c r="S35" i="20"/>
  <c r="U35" i="20"/>
  <c r="S36" i="20"/>
  <c r="U36" i="20"/>
  <c r="S37" i="20"/>
  <c r="U37" i="20"/>
  <c r="S38" i="20"/>
  <c r="U38" i="20"/>
  <c r="S39" i="20"/>
  <c r="U39" i="20"/>
  <c r="S40" i="20"/>
  <c r="U40" i="20"/>
  <c r="S41" i="20"/>
  <c r="U41" i="20"/>
  <c r="S42" i="20"/>
  <c r="U42" i="20"/>
  <c r="S43" i="20"/>
  <c r="U43" i="20"/>
  <c r="S44" i="20"/>
  <c r="U44" i="20"/>
  <c r="S45" i="20"/>
  <c r="U45" i="20"/>
  <c r="S46" i="20"/>
  <c r="U46" i="20"/>
  <c r="S47" i="20"/>
  <c r="U47" i="20"/>
  <c r="S48" i="20"/>
  <c r="U48" i="20"/>
  <c r="S49" i="20"/>
  <c r="U49" i="20"/>
  <c r="S50" i="20"/>
  <c r="U50" i="20"/>
  <c r="S51" i="20"/>
  <c r="U51" i="20"/>
  <c r="S52" i="20"/>
  <c r="U52" i="20"/>
  <c r="S53" i="20"/>
  <c r="U53" i="20"/>
  <c r="S54" i="20"/>
  <c r="U54" i="20"/>
  <c r="S55" i="20"/>
  <c r="U55" i="20"/>
  <c r="S56" i="20"/>
  <c r="U56" i="20"/>
  <c r="S57" i="20"/>
  <c r="U57" i="20"/>
  <c r="S58" i="20"/>
  <c r="U58" i="20"/>
  <c r="S59" i="20"/>
  <c r="U59" i="20"/>
  <c r="S60" i="20"/>
  <c r="U60" i="20"/>
  <c r="S61" i="20"/>
  <c r="U61" i="20"/>
  <c r="S62" i="20"/>
  <c r="U62" i="20"/>
  <c r="S63" i="20"/>
  <c r="U63" i="20"/>
  <c r="S64" i="20"/>
  <c r="U64" i="20"/>
  <c r="S65" i="20"/>
  <c r="U65" i="20"/>
  <c r="S66" i="20"/>
  <c r="U66" i="20"/>
  <c r="S67" i="20"/>
  <c r="U67" i="20"/>
  <c r="S68" i="20"/>
  <c r="U68" i="20"/>
  <c r="S69" i="20"/>
  <c r="U69" i="20"/>
  <c r="S70" i="20"/>
  <c r="U70" i="20"/>
  <c r="S71" i="20"/>
  <c r="U71" i="20"/>
  <c r="S72" i="20"/>
  <c r="U72" i="20"/>
  <c r="S73" i="20"/>
  <c r="U73" i="20"/>
  <c r="S74" i="20"/>
  <c r="U74" i="20"/>
  <c r="S75" i="20"/>
  <c r="U75" i="20"/>
  <c r="S76" i="20"/>
  <c r="U76" i="20"/>
  <c r="S77" i="20"/>
  <c r="U77" i="20"/>
  <c r="S78" i="20"/>
  <c r="U78" i="20"/>
  <c r="S79" i="20"/>
  <c r="U79" i="20"/>
  <c r="S80" i="20"/>
  <c r="U80" i="20"/>
  <c r="S81" i="20"/>
  <c r="U81" i="20"/>
  <c r="S82" i="20"/>
  <c r="U82" i="20"/>
  <c r="S83" i="20"/>
  <c r="U83" i="20"/>
  <c r="S84" i="20"/>
  <c r="U84" i="20"/>
  <c r="S85" i="20"/>
  <c r="U85" i="20"/>
  <c r="S86" i="20"/>
  <c r="U86" i="20"/>
  <c r="S87" i="20"/>
  <c r="U87" i="20"/>
  <c r="S88" i="20"/>
  <c r="U88" i="20"/>
  <c r="S89" i="20"/>
  <c r="U89" i="20"/>
  <c r="S90" i="20"/>
  <c r="U90" i="20"/>
  <c r="S91" i="20"/>
  <c r="U91" i="20"/>
  <c r="S92" i="20"/>
  <c r="U92" i="20"/>
  <c r="S93" i="20"/>
  <c r="U93" i="20"/>
  <c r="S94" i="20"/>
  <c r="U94" i="20"/>
  <c r="S95" i="20"/>
  <c r="U95" i="20"/>
  <c r="S96" i="20"/>
  <c r="U96" i="20"/>
  <c r="S97" i="20"/>
  <c r="U97" i="20"/>
  <c r="S98" i="20"/>
  <c r="U98" i="20"/>
  <c r="S99" i="20"/>
  <c r="U99" i="20"/>
  <c r="S100" i="20"/>
  <c r="U100" i="20"/>
  <c r="S101" i="20"/>
  <c r="U101" i="20"/>
  <c r="S102" i="20"/>
  <c r="U102" i="20"/>
  <c r="S103" i="20"/>
  <c r="U103" i="20"/>
  <c r="S104" i="20"/>
  <c r="U104" i="20"/>
  <c r="S105" i="20"/>
  <c r="U105" i="20"/>
  <c r="S106" i="20"/>
  <c r="U106" i="20"/>
  <c r="S107" i="20"/>
  <c r="U107" i="20"/>
  <c r="S108" i="20"/>
  <c r="U108" i="20"/>
  <c r="S109" i="20"/>
  <c r="U109" i="20"/>
  <c r="S110" i="20"/>
  <c r="U110" i="20"/>
  <c r="S111" i="20"/>
  <c r="U111" i="20"/>
  <c r="S112" i="20"/>
  <c r="U112" i="20"/>
  <c r="S113" i="20"/>
  <c r="U113" i="20"/>
  <c r="S114" i="20"/>
  <c r="U114" i="20"/>
  <c r="S115" i="20"/>
  <c r="U115" i="20"/>
  <c r="S116" i="20"/>
  <c r="U116" i="20"/>
  <c r="S117" i="20"/>
  <c r="U117" i="20"/>
  <c r="S118" i="20"/>
  <c r="U118" i="20"/>
  <c r="S119" i="20"/>
  <c r="U119" i="20"/>
  <c r="S120" i="20"/>
  <c r="U120" i="20"/>
  <c r="S121" i="20"/>
  <c r="U121" i="20"/>
  <c r="S122" i="20"/>
  <c r="U122" i="20"/>
  <c r="S123" i="20"/>
  <c r="U123" i="20"/>
  <c r="S124" i="20"/>
  <c r="U124" i="20"/>
  <c r="S125" i="20"/>
  <c r="U125" i="20"/>
  <c r="S126" i="20"/>
  <c r="U126" i="20"/>
  <c r="S127" i="20"/>
  <c r="U127" i="20"/>
  <c r="S128" i="20"/>
  <c r="U128" i="20"/>
  <c r="S129" i="20"/>
  <c r="U129" i="20"/>
  <c r="S130" i="20"/>
  <c r="U130" i="20"/>
  <c r="S131" i="20"/>
  <c r="U131" i="20"/>
  <c r="S132" i="20"/>
  <c r="U132" i="20"/>
  <c r="S133" i="20"/>
  <c r="U133" i="20"/>
  <c r="S134" i="20"/>
  <c r="U134" i="20"/>
  <c r="S135" i="20"/>
  <c r="U135" i="20"/>
  <c r="S136" i="20"/>
  <c r="U136" i="20"/>
  <c r="S137" i="20"/>
  <c r="U137" i="20"/>
  <c r="S138" i="20"/>
  <c r="U138" i="20"/>
  <c r="S139" i="20"/>
  <c r="U139" i="20"/>
  <c r="S140" i="20"/>
  <c r="U140" i="20"/>
  <c r="S141" i="20"/>
  <c r="U141" i="20"/>
  <c r="S142" i="20"/>
  <c r="U142" i="20"/>
  <c r="S143" i="20"/>
  <c r="U143" i="20"/>
  <c r="S144" i="20"/>
  <c r="U144" i="20"/>
  <c r="S145" i="20"/>
  <c r="U145" i="20"/>
  <c r="S146" i="20"/>
  <c r="U146" i="20"/>
  <c r="S147" i="20"/>
  <c r="U147" i="20"/>
  <c r="S148" i="20"/>
  <c r="U148" i="20"/>
  <c r="S149" i="20"/>
  <c r="U149" i="20"/>
  <c r="S150" i="20"/>
  <c r="U150" i="20"/>
  <c r="S151" i="20"/>
  <c r="U151" i="20"/>
  <c r="S152" i="20"/>
  <c r="U152" i="20"/>
  <c r="S153" i="20"/>
  <c r="U153" i="20"/>
  <c r="S154" i="20"/>
  <c r="U154" i="20"/>
  <c r="S155" i="20"/>
  <c r="U155" i="20"/>
  <c r="S156" i="20"/>
  <c r="U156" i="20"/>
  <c r="S157" i="20"/>
  <c r="U157" i="20"/>
  <c r="S158" i="20"/>
  <c r="U158" i="20"/>
  <c r="S159" i="20"/>
  <c r="U159" i="20"/>
  <c r="S160" i="20"/>
  <c r="U160" i="20"/>
  <c r="S161" i="20"/>
  <c r="U161" i="20"/>
  <c r="S162" i="20"/>
  <c r="U162" i="20"/>
  <c r="S163" i="20"/>
  <c r="U163" i="20"/>
  <c r="S164" i="20"/>
  <c r="U164" i="20"/>
  <c r="S165" i="20"/>
  <c r="U165" i="20"/>
  <c r="S166" i="20"/>
  <c r="U166" i="20"/>
  <c r="S167" i="20"/>
  <c r="U167" i="20"/>
  <c r="S168" i="20"/>
  <c r="U168" i="20"/>
  <c r="S169" i="20"/>
  <c r="U169" i="20"/>
  <c r="S170" i="20"/>
  <c r="U170" i="20"/>
  <c r="S171" i="20"/>
  <c r="U171" i="20"/>
  <c r="S172" i="20"/>
  <c r="U172" i="20"/>
  <c r="S173" i="20"/>
  <c r="U173" i="20"/>
  <c r="S174" i="20"/>
  <c r="U174" i="20"/>
  <c r="S175" i="20"/>
  <c r="U175" i="20"/>
  <c r="S176" i="20"/>
  <c r="U176" i="20"/>
  <c r="S177" i="20"/>
  <c r="U177" i="20"/>
  <c r="S178" i="20"/>
  <c r="U178" i="20"/>
  <c r="S179" i="20"/>
  <c r="U179" i="20"/>
  <c r="S180" i="20"/>
  <c r="U180" i="20"/>
  <c r="S181" i="20"/>
  <c r="U181" i="20"/>
  <c r="S182" i="20"/>
  <c r="U182" i="20"/>
  <c r="S183" i="20"/>
  <c r="U183" i="20"/>
  <c r="S184" i="20"/>
  <c r="U184" i="20"/>
  <c r="S185" i="20"/>
  <c r="U185" i="20"/>
  <c r="S186" i="20"/>
  <c r="U186" i="20"/>
  <c r="S187" i="20"/>
  <c r="U187" i="20"/>
  <c r="S188" i="20"/>
  <c r="U188" i="20"/>
  <c r="S189" i="20"/>
  <c r="U189" i="20"/>
  <c r="S190" i="20"/>
  <c r="U190" i="20"/>
  <c r="S191" i="20"/>
  <c r="U191" i="20"/>
  <c r="S192" i="20"/>
  <c r="U192" i="20"/>
  <c r="S193" i="20"/>
  <c r="U193" i="20"/>
  <c r="S194" i="20"/>
  <c r="U194" i="20"/>
  <c r="S195" i="20"/>
  <c r="U195" i="20"/>
  <c r="S196" i="20"/>
  <c r="U196" i="20"/>
  <c r="S197" i="20"/>
  <c r="U197" i="20"/>
  <c r="S198" i="20"/>
  <c r="U198" i="20"/>
  <c r="S199" i="20"/>
  <c r="U199" i="20"/>
  <c r="S200" i="20"/>
  <c r="U200" i="20"/>
  <c r="S201" i="20"/>
  <c r="U201" i="20"/>
  <c r="S202" i="20"/>
  <c r="U202" i="20"/>
  <c r="S203" i="20"/>
  <c r="U203" i="20"/>
  <c r="S204" i="20"/>
  <c r="U204" i="20"/>
  <c r="S205" i="20"/>
  <c r="U205" i="20"/>
  <c r="S206" i="20"/>
  <c r="U206" i="20"/>
  <c r="S207" i="20"/>
  <c r="U207" i="20"/>
  <c r="S208" i="20"/>
  <c r="U208" i="20"/>
  <c r="S209" i="20"/>
  <c r="U209" i="20"/>
  <c r="S210" i="20"/>
  <c r="U210" i="20"/>
  <c r="S211" i="20"/>
  <c r="U211" i="20"/>
  <c r="S212" i="20"/>
  <c r="U212" i="20"/>
  <c r="S213" i="20"/>
  <c r="U213" i="20"/>
  <c r="S214" i="20"/>
  <c r="U214" i="20"/>
  <c r="S215" i="20"/>
  <c r="U215" i="20"/>
  <c r="S216" i="20"/>
  <c r="U216" i="20"/>
  <c r="S217" i="20"/>
  <c r="U217" i="20"/>
  <c r="S218" i="20"/>
  <c r="U218" i="20"/>
  <c r="S219" i="20"/>
  <c r="U219" i="20"/>
  <c r="S220" i="20"/>
  <c r="U220" i="20"/>
  <c r="S221" i="20"/>
  <c r="U221" i="20"/>
  <c r="S222" i="20"/>
  <c r="U222" i="20"/>
  <c r="S223" i="20"/>
  <c r="U223" i="20"/>
  <c r="S224" i="20"/>
  <c r="U224" i="20"/>
  <c r="S225" i="20"/>
  <c r="U225" i="20"/>
  <c r="S226" i="20"/>
  <c r="U226" i="20"/>
  <c r="S227" i="20"/>
  <c r="U227" i="20"/>
  <c r="S228" i="20"/>
  <c r="U228" i="20"/>
  <c r="S229" i="20"/>
  <c r="U229" i="20"/>
  <c r="S230" i="20"/>
  <c r="U230" i="20"/>
  <c r="S231" i="20"/>
  <c r="U231" i="20"/>
  <c r="S232" i="20"/>
  <c r="U232" i="20"/>
  <c r="S233" i="20"/>
  <c r="U233" i="20"/>
  <c r="S234" i="20"/>
  <c r="U234" i="20"/>
  <c r="S235" i="20"/>
  <c r="U235" i="20"/>
  <c r="S236" i="20"/>
  <c r="U236" i="20"/>
  <c r="S237" i="20"/>
  <c r="U237" i="20"/>
  <c r="S238" i="20"/>
  <c r="U238" i="20"/>
  <c r="S239" i="20"/>
  <c r="U239" i="20"/>
  <c r="S240" i="20"/>
  <c r="U240" i="20"/>
  <c r="S241" i="20"/>
  <c r="U241" i="20"/>
  <c r="S242" i="20"/>
  <c r="U242" i="20"/>
  <c r="S243" i="20"/>
  <c r="U243" i="20"/>
  <c r="S244" i="20"/>
  <c r="U244" i="20"/>
  <c r="S245" i="20"/>
  <c r="U245" i="20"/>
  <c r="S246" i="20"/>
  <c r="U246" i="20"/>
  <c r="S247" i="20"/>
  <c r="U247" i="20"/>
  <c r="S248" i="20"/>
  <c r="U248" i="20"/>
  <c r="S249" i="20"/>
  <c r="U249" i="20"/>
  <c r="S250" i="20"/>
  <c r="U250" i="20"/>
  <c r="S251" i="20"/>
  <c r="U251" i="20"/>
  <c r="S252" i="20"/>
  <c r="U252" i="20"/>
  <c r="S253" i="20"/>
  <c r="U253" i="20"/>
  <c r="S254" i="20"/>
  <c r="U254" i="20"/>
  <c r="S255" i="20"/>
  <c r="U255" i="20"/>
  <c r="S256" i="20"/>
  <c r="U256" i="20"/>
  <c r="S257" i="20"/>
  <c r="U257" i="20"/>
  <c r="S258" i="20"/>
  <c r="U258" i="20"/>
  <c r="S259" i="20"/>
  <c r="U259" i="20"/>
  <c r="S260" i="20"/>
  <c r="U260" i="20"/>
  <c r="S261" i="20"/>
  <c r="U261" i="20"/>
  <c r="S262" i="20"/>
  <c r="U262" i="20"/>
  <c r="S263" i="20"/>
  <c r="U263" i="20"/>
  <c r="S264" i="20"/>
  <c r="U264" i="20"/>
  <c r="S265" i="20"/>
  <c r="U265" i="20"/>
  <c r="S266" i="20"/>
  <c r="U266" i="20"/>
  <c r="S267" i="20"/>
  <c r="U267" i="20"/>
  <c r="S268" i="20"/>
  <c r="U268" i="20"/>
  <c r="S269" i="20"/>
  <c r="U269" i="20"/>
  <c r="S270" i="20"/>
  <c r="U270" i="20"/>
  <c r="S271" i="20"/>
  <c r="U271" i="20"/>
  <c r="S272" i="20"/>
  <c r="U272" i="20"/>
  <c r="S273" i="20"/>
  <c r="U273" i="20"/>
  <c r="S274" i="20"/>
  <c r="U274" i="20"/>
  <c r="S275" i="20"/>
  <c r="U275" i="20"/>
  <c r="S276" i="20"/>
  <c r="U276" i="20"/>
  <c r="S277" i="20"/>
  <c r="U277" i="20"/>
  <c r="S278" i="20"/>
  <c r="U278" i="20"/>
  <c r="S279" i="20"/>
  <c r="U279" i="20"/>
  <c r="S280" i="20"/>
  <c r="U280" i="20"/>
  <c r="S281" i="20"/>
  <c r="U281" i="20"/>
  <c r="S282" i="20"/>
  <c r="U282" i="20"/>
  <c r="S283" i="20"/>
  <c r="U283" i="20"/>
  <c r="S284" i="20"/>
  <c r="U284" i="20"/>
  <c r="S285" i="20"/>
  <c r="U285" i="20"/>
  <c r="S286" i="20"/>
  <c r="U286" i="20"/>
  <c r="S287" i="20"/>
  <c r="U287" i="20"/>
  <c r="S288" i="20"/>
  <c r="U288" i="20"/>
  <c r="S289" i="20"/>
  <c r="U289" i="20"/>
  <c r="S290" i="20"/>
  <c r="U290" i="20"/>
  <c r="S291" i="20"/>
  <c r="U291" i="20"/>
  <c r="S292" i="20"/>
  <c r="U292" i="20"/>
  <c r="S293" i="20"/>
  <c r="U293" i="20"/>
  <c r="S294" i="20"/>
  <c r="U294" i="20"/>
  <c r="S295" i="20"/>
  <c r="U295" i="20"/>
  <c r="S296" i="20"/>
  <c r="U296" i="20"/>
  <c r="S297" i="20"/>
  <c r="U297" i="20"/>
  <c r="S298" i="20"/>
  <c r="U298" i="20"/>
  <c r="S299" i="20"/>
  <c r="U299" i="20"/>
  <c r="S300" i="20"/>
  <c r="U300" i="20"/>
  <c r="S301" i="20"/>
  <c r="U301" i="20"/>
  <c r="S302" i="20"/>
  <c r="U302" i="20"/>
  <c r="S303" i="20"/>
  <c r="U303" i="20"/>
  <c r="S304" i="20"/>
  <c r="U304" i="20"/>
  <c r="S305" i="20"/>
  <c r="U305" i="20"/>
  <c r="S306" i="20"/>
  <c r="U306" i="20"/>
  <c r="S307" i="20"/>
  <c r="U307" i="20"/>
  <c r="S308" i="20"/>
  <c r="U308" i="20"/>
  <c r="S309" i="20"/>
  <c r="U309" i="20"/>
  <c r="S310" i="20"/>
  <c r="U310" i="20"/>
  <c r="S311" i="20"/>
  <c r="U311" i="20"/>
  <c r="S312" i="20"/>
  <c r="U312" i="20"/>
  <c r="S313" i="20"/>
  <c r="U313" i="20"/>
  <c r="S314" i="20"/>
  <c r="U314" i="20"/>
  <c r="S315" i="20"/>
  <c r="U315" i="20"/>
  <c r="S316" i="20"/>
  <c r="U316" i="20"/>
  <c r="S317" i="20"/>
  <c r="U317" i="20"/>
  <c r="S318" i="20"/>
  <c r="U318" i="20"/>
  <c r="S319" i="20"/>
  <c r="U319" i="20"/>
  <c r="S320" i="20"/>
  <c r="U320" i="20"/>
  <c r="S321" i="20"/>
  <c r="U321" i="20"/>
  <c r="S322" i="20"/>
  <c r="U322" i="20"/>
  <c r="S323" i="20"/>
  <c r="U323" i="20"/>
  <c r="S324" i="20"/>
  <c r="U324" i="20"/>
  <c r="S325" i="20"/>
  <c r="U325" i="20"/>
  <c r="S326" i="20"/>
  <c r="U326" i="20"/>
  <c r="S327" i="20"/>
  <c r="U327" i="20"/>
  <c r="S328" i="20"/>
  <c r="U328" i="20"/>
  <c r="S329" i="20"/>
  <c r="U329" i="20"/>
  <c r="S330" i="20"/>
  <c r="U330" i="20"/>
  <c r="S331" i="20"/>
  <c r="U331" i="20"/>
  <c r="S332" i="20"/>
  <c r="U332" i="20"/>
  <c r="S333" i="20"/>
  <c r="U333" i="20"/>
  <c r="S334" i="20"/>
  <c r="U334" i="20"/>
  <c r="S335" i="20"/>
  <c r="U335" i="20"/>
  <c r="S336" i="20"/>
  <c r="U336" i="20"/>
  <c r="S337" i="20"/>
  <c r="U337" i="20"/>
  <c r="S338" i="20"/>
  <c r="U338" i="20"/>
  <c r="S339" i="20"/>
  <c r="U339" i="20"/>
  <c r="S340" i="20"/>
  <c r="U340" i="20"/>
  <c r="S341" i="20"/>
  <c r="U341" i="20"/>
  <c r="S342" i="20"/>
  <c r="U342" i="20"/>
  <c r="S343" i="20"/>
  <c r="U343" i="20"/>
  <c r="S344" i="20"/>
  <c r="U344" i="20"/>
  <c r="S345" i="20"/>
  <c r="U345" i="20"/>
  <c r="S346" i="20"/>
  <c r="U346" i="20"/>
  <c r="S347" i="20"/>
  <c r="U347" i="20"/>
  <c r="S348" i="20"/>
  <c r="U348" i="20"/>
  <c r="S349" i="20"/>
  <c r="U349" i="20"/>
  <c r="S350" i="20"/>
  <c r="U350" i="20"/>
  <c r="S351" i="20"/>
  <c r="U351" i="20"/>
  <c r="S352" i="20"/>
  <c r="U352" i="20"/>
  <c r="S353" i="20"/>
  <c r="U353" i="20"/>
  <c r="S354" i="20"/>
  <c r="U354" i="20"/>
  <c r="S355" i="20"/>
  <c r="U355" i="20"/>
  <c r="S356" i="20"/>
  <c r="U356" i="20"/>
  <c r="S357" i="20"/>
  <c r="U357" i="20"/>
  <c r="S358" i="20"/>
  <c r="U358" i="20"/>
  <c r="S359" i="20"/>
  <c r="U359" i="20"/>
  <c r="S360" i="20"/>
  <c r="U360" i="20"/>
  <c r="S361" i="20"/>
  <c r="U361" i="20"/>
  <c r="S362" i="20"/>
  <c r="U362" i="20"/>
  <c r="S363" i="20"/>
  <c r="U363" i="20"/>
  <c r="S364" i="20"/>
  <c r="U364" i="20"/>
  <c r="S365" i="20"/>
  <c r="U365" i="20"/>
  <c r="S366" i="20"/>
  <c r="U366" i="20"/>
  <c r="S367" i="20"/>
  <c r="U367" i="20"/>
  <c r="S368" i="20"/>
  <c r="U368" i="20"/>
  <c r="S369" i="20"/>
  <c r="U369" i="20"/>
  <c r="S370" i="20"/>
  <c r="U370" i="20"/>
  <c r="S371" i="20"/>
  <c r="U371" i="20"/>
  <c r="S372" i="20"/>
  <c r="U372" i="20"/>
  <c r="S373" i="20"/>
  <c r="U373" i="20"/>
  <c r="S374" i="20"/>
  <c r="U374" i="20"/>
  <c r="S375" i="20"/>
  <c r="U375" i="20"/>
  <c r="S376" i="20"/>
  <c r="U376" i="20"/>
  <c r="S377" i="20"/>
  <c r="U377" i="20"/>
  <c r="S378" i="20"/>
  <c r="U378" i="20"/>
  <c r="S379" i="20"/>
  <c r="U379" i="20"/>
  <c r="S380" i="20"/>
  <c r="U380" i="20"/>
  <c r="S381" i="20"/>
  <c r="U381" i="20"/>
  <c r="S382" i="20"/>
  <c r="U382" i="20"/>
  <c r="S383" i="20"/>
  <c r="U383" i="20"/>
  <c r="S384" i="20"/>
  <c r="U384" i="20"/>
  <c r="S385" i="20"/>
  <c r="U385" i="20"/>
  <c r="S386" i="20"/>
  <c r="U386" i="20"/>
  <c r="S387" i="20"/>
  <c r="U387" i="20"/>
  <c r="S388" i="20"/>
  <c r="U388" i="20"/>
  <c r="S389" i="20"/>
  <c r="U389" i="20"/>
  <c r="S390" i="20"/>
  <c r="U390" i="20"/>
  <c r="S391" i="20"/>
  <c r="U391" i="20"/>
  <c r="S392" i="20"/>
  <c r="U392" i="20"/>
  <c r="S393" i="20"/>
  <c r="U393" i="20"/>
  <c r="S394" i="20"/>
  <c r="U394" i="20"/>
  <c r="S395" i="20"/>
  <c r="U395" i="20"/>
  <c r="S396" i="20"/>
  <c r="U396" i="20"/>
  <c r="S397" i="20"/>
  <c r="U397" i="20"/>
  <c r="S398" i="20"/>
  <c r="U398" i="20"/>
  <c r="S399" i="20"/>
  <c r="U399" i="20"/>
  <c r="S400" i="20"/>
  <c r="U400" i="20"/>
  <c r="S401" i="20"/>
  <c r="U401" i="20"/>
  <c r="S402" i="20"/>
  <c r="U402" i="20"/>
  <c r="S403" i="20"/>
  <c r="U403" i="20"/>
  <c r="S404" i="20"/>
  <c r="U404" i="20"/>
  <c r="S405" i="20"/>
  <c r="U405" i="20"/>
  <c r="S406" i="20"/>
  <c r="U406" i="20"/>
  <c r="S407" i="20"/>
  <c r="U407" i="20"/>
  <c r="S408" i="20"/>
  <c r="U408" i="20"/>
  <c r="S409" i="20"/>
  <c r="U409" i="20"/>
  <c r="S410" i="20"/>
  <c r="U410" i="20"/>
  <c r="S411" i="20"/>
  <c r="U411" i="20"/>
  <c r="S412" i="20"/>
  <c r="U412" i="20"/>
  <c r="S413" i="20"/>
  <c r="U413" i="20"/>
  <c r="S414" i="20"/>
  <c r="U414" i="20"/>
  <c r="S415" i="20"/>
  <c r="U415" i="20"/>
  <c r="S416" i="20"/>
  <c r="U416" i="20"/>
  <c r="S417" i="20"/>
  <c r="U417" i="20"/>
  <c r="S418" i="20"/>
  <c r="U418" i="20"/>
  <c r="S419" i="20"/>
  <c r="U419" i="20"/>
  <c r="S420" i="20"/>
  <c r="U420" i="20"/>
  <c r="S421" i="20"/>
  <c r="U421" i="20"/>
  <c r="S422" i="20"/>
  <c r="U422" i="20"/>
  <c r="S423" i="20"/>
  <c r="U423" i="20"/>
  <c r="S424" i="20"/>
  <c r="U424" i="20"/>
  <c r="S425" i="20"/>
  <c r="U425" i="20"/>
  <c r="S426" i="20"/>
  <c r="U426" i="20"/>
  <c r="S427" i="20"/>
  <c r="U427" i="20"/>
  <c r="S428" i="20"/>
  <c r="U428" i="20"/>
  <c r="S429" i="20"/>
  <c r="U429" i="20"/>
  <c r="S430" i="20"/>
  <c r="U430" i="20"/>
  <c r="S431" i="20"/>
  <c r="U431" i="20"/>
  <c r="S432" i="20"/>
  <c r="U432" i="20"/>
  <c r="S433" i="20"/>
  <c r="U433" i="20"/>
  <c r="S434" i="20"/>
  <c r="U434" i="20"/>
  <c r="S435" i="20"/>
  <c r="U435" i="20"/>
  <c r="S436" i="20"/>
  <c r="U436" i="20"/>
  <c r="S437" i="20"/>
  <c r="U437" i="20"/>
  <c r="S438" i="20"/>
  <c r="U438" i="20"/>
  <c r="S439" i="20"/>
  <c r="U439" i="20"/>
  <c r="S440" i="20"/>
  <c r="U440" i="20"/>
  <c r="S441" i="20"/>
  <c r="U441" i="20"/>
  <c r="S442" i="20"/>
  <c r="U442" i="20"/>
  <c r="S443" i="20"/>
  <c r="U443" i="20"/>
  <c r="S444" i="20"/>
  <c r="U444" i="20"/>
  <c r="S445" i="20"/>
  <c r="U445" i="20"/>
  <c r="S446" i="20"/>
  <c r="U446" i="20"/>
  <c r="S447" i="20"/>
  <c r="U447" i="20"/>
  <c r="S448" i="20"/>
  <c r="U448" i="20"/>
  <c r="S449" i="20"/>
  <c r="U449" i="20"/>
  <c r="S450" i="20"/>
  <c r="U450" i="20"/>
  <c r="S451" i="20"/>
  <c r="U451" i="20"/>
  <c r="S452" i="20"/>
  <c r="U452" i="20"/>
  <c r="S453" i="20"/>
  <c r="U453" i="20"/>
  <c r="S454" i="20"/>
  <c r="U454" i="20"/>
  <c r="S455" i="20"/>
  <c r="U455" i="20"/>
  <c r="S456" i="20"/>
  <c r="U456" i="20"/>
  <c r="S457" i="20"/>
  <c r="U457" i="20"/>
  <c r="S458" i="20"/>
  <c r="U458" i="20"/>
  <c r="S459" i="20"/>
  <c r="U459" i="20"/>
  <c r="S460" i="20"/>
  <c r="U460" i="20"/>
  <c r="S461" i="20"/>
  <c r="U461" i="20"/>
  <c r="S462" i="20"/>
  <c r="U462" i="20"/>
  <c r="S463" i="20"/>
  <c r="U463" i="20"/>
  <c r="S464" i="20"/>
  <c r="U464" i="20"/>
  <c r="S465" i="20"/>
  <c r="U465" i="20"/>
  <c r="S466" i="20"/>
  <c r="U466" i="20"/>
  <c r="S467" i="20"/>
  <c r="U467" i="20"/>
  <c r="S468" i="20"/>
  <c r="U468" i="20"/>
  <c r="S469" i="20"/>
  <c r="U469" i="20"/>
  <c r="S470" i="20"/>
  <c r="U470" i="20"/>
  <c r="S471" i="20"/>
  <c r="U471" i="20"/>
  <c r="S472" i="20"/>
  <c r="U472" i="20"/>
  <c r="S473" i="20"/>
  <c r="U473" i="20"/>
  <c r="S474" i="20"/>
  <c r="U474" i="20"/>
  <c r="S475" i="20"/>
  <c r="U475" i="20"/>
  <c r="S476" i="20"/>
  <c r="U476" i="20"/>
  <c r="S477" i="20"/>
  <c r="U477" i="20"/>
  <c r="S478" i="20"/>
  <c r="U478" i="20"/>
  <c r="S479" i="20"/>
  <c r="U479" i="20"/>
  <c r="S480" i="20"/>
  <c r="U480" i="20"/>
  <c r="S481" i="20"/>
  <c r="U481" i="20"/>
  <c r="S482" i="20"/>
  <c r="U482" i="20"/>
  <c r="S483" i="20"/>
  <c r="U483" i="20"/>
  <c r="S484" i="20"/>
  <c r="U484" i="20"/>
  <c r="S485" i="20"/>
  <c r="U485" i="20"/>
  <c r="S486" i="20"/>
  <c r="U486" i="20"/>
  <c r="S487" i="20"/>
  <c r="U487" i="20"/>
  <c r="S488" i="20"/>
  <c r="U488" i="20"/>
  <c r="S489" i="20"/>
  <c r="U489" i="20"/>
  <c r="S490" i="20"/>
  <c r="U490" i="20"/>
  <c r="S491" i="20"/>
  <c r="U491" i="20"/>
  <c r="S492" i="20"/>
  <c r="U492" i="20"/>
  <c r="S493" i="20"/>
  <c r="U493" i="20"/>
  <c r="S494" i="20"/>
  <c r="U494" i="20"/>
  <c r="S495" i="20"/>
  <c r="U495" i="20"/>
  <c r="S496" i="20"/>
  <c r="U496" i="20"/>
  <c r="S497" i="20"/>
  <c r="U497" i="20"/>
  <c r="S498" i="20"/>
  <c r="U498" i="20"/>
  <c r="S499" i="20"/>
  <c r="U499" i="20"/>
  <c r="S500" i="20"/>
  <c r="U500" i="20"/>
  <c r="S501" i="20"/>
  <c r="U501" i="20"/>
  <c r="S502" i="20"/>
  <c r="U502" i="20"/>
  <c r="S503" i="20"/>
  <c r="U503" i="20"/>
  <c r="S504" i="20"/>
  <c r="U504" i="20"/>
  <c r="S505" i="20"/>
  <c r="U505" i="20"/>
  <c r="S506" i="20"/>
  <c r="U506" i="20"/>
  <c r="S507" i="20"/>
  <c r="U507" i="20"/>
  <c r="S508" i="20"/>
  <c r="U508" i="20"/>
  <c r="S509" i="20"/>
  <c r="U509" i="20"/>
  <c r="S510" i="20"/>
  <c r="U510" i="20"/>
  <c r="S511" i="20"/>
  <c r="U511" i="20"/>
  <c r="S512" i="20"/>
  <c r="U512" i="20"/>
  <c r="S513" i="20"/>
  <c r="U513" i="20"/>
  <c r="S514" i="20"/>
  <c r="U514" i="20"/>
  <c r="S515" i="20"/>
  <c r="U515" i="20"/>
  <c r="S516" i="20"/>
  <c r="U516" i="20"/>
  <c r="S517" i="20"/>
  <c r="U517" i="20"/>
  <c r="S518" i="20"/>
  <c r="U518" i="20"/>
  <c r="S519" i="20"/>
  <c r="U519" i="20"/>
  <c r="S520" i="20"/>
  <c r="U520" i="20"/>
  <c r="S521" i="20"/>
  <c r="U521" i="20"/>
  <c r="S522" i="20"/>
  <c r="U522" i="20"/>
  <c r="S523" i="20"/>
  <c r="U523" i="20"/>
  <c r="S524" i="20"/>
  <c r="U524" i="20"/>
  <c r="S525" i="20"/>
  <c r="U525" i="20"/>
  <c r="S526" i="20"/>
  <c r="U526" i="20"/>
  <c r="S527" i="20"/>
  <c r="U527" i="20"/>
  <c r="S528" i="20"/>
  <c r="U528" i="20"/>
  <c r="S529" i="20"/>
  <c r="U529" i="20"/>
  <c r="S530" i="20"/>
  <c r="U530" i="20"/>
  <c r="S531" i="20"/>
  <c r="U531" i="20"/>
  <c r="S532" i="20"/>
  <c r="U532" i="20"/>
  <c r="S533" i="20"/>
  <c r="U533" i="20"/>
  <c r="S534" i="20"/>
  <c r="U534" i="20"/>
  <c r="S535" i="20"/>
  <c r="U535" i="20"/>
  <c r="S536" i="20"/>
  <c r="U536" i="20"/>
  <c r="S537" i="20"/>
  <c r="U537" i="20"/>
  <c r="S538" i="20"/>
  <c r="U538" i="20"/>
  <c r="S539" i="20"/>
  <c r="U539" i="20"/>
  <c r="S540" i="20"/>
  <c r="U540" i="20"/>
  <c r="S541" i="20"/>
  <c r="U541" i="20"/>
  <c r="S542" i="20"/>
  <c r="U542" i="20"/>
  <c r="S543" i="20"/>
  <c r="U543" i="20"/>
  <c r="S544" i="20"/>
  <c r="U544" i="20"/>
  <c r="S545" i="20"/>
  <c r="U545" i="20"/>
  <c r="S546" i="20"/>
  <c r="U546" i="20"/>
  <c r="S547" i="20"/>
  <c r="U547" i="20"/>
  <c r="S548" i="20"/>
  <c r="U548" i="20"/>
  <c r="S549" i="20"/>
  <c r="U549" i="20"/>
  <c r="S550" i="20"/>
  <c r="U550" i="20"/>
  <c r="S551" i="20"/>
  <c r="U551" i="20"/>
  <c r="S552" i="20"/>
  <c r="U552" i="20"/>
  <c r="S553" i="20"/>
  <c r="U553" i="20"/>
  <c r="S554" i="20"/>
  <c r="U554" i="20"/>
  <c r="S555" i="20"/>
  <c r="U555" i="20"/>
  <c r="S556" i="20"/>
  <c r="U556" i="20"/>
  <c r="S557" i="20"/>
  <c r="U557" i="20"/>
  <c r="S558" i="20"/>
  <c r="U558" i="20"/>
  <c r="S559" i="20"/>
  <c r="U559" i="20"/>
  <c r="S560" i="20"/>
  <c r="U560" i="20"/>
  <c r="S561" i="20"/>
  <c r="U561" i="20"/>
  <c r="S562" i="20"/>
  <c r="U562" i="20"/>
  <c r="S563" i="20"/>
  <c r="U563" i="20"/>
  <c r="S564" i="20"/>
  <c r="U564" i="20"/>
  <c r="S565" i="20"/>
  <c r="U565" i="20"/>
  <c r="S566" i="20"/>
  <c r="U566" i="20"/>
  <c r="S567" i="20"/>
  <c r="U567" i="20"/>
  <c r="S568" i="20"/>
  <c r="U568" i="20"/>
  <c r="S569" i="20"/>
  <c r="U569" i="20"/>
  <c r="S570" i="20"/>
  <c r="U570" i="20"/>
  <c r="S571" i="20"/>
  <c r="U571" i="20"/>
  <c r="S572" i="20"/>
  <c r="U572" i="20"/>
  <c r="S573" i="20"/>
  <c r="U573" i="20"/>
  <c r="S574" i="20"/>
  <c r="U574" i="20"/>
  <c r="S575" i="20"/>
  <c r="U575" i="20"/>
  <c r="S576" i="20"/>
  <c r="U576" i="20"/>
  <c r="S577" i="20"/>
  <c r="U577" i="20"/>
  <c r="S578" i="20"/>
  <c r="U578" i="20"/>
  <c r="S579" i="20"/>
  <c r="U579" i="20"/>
  <c r="S580" i="20"/>
  <c r="U580" i="20"/>
  <c r="S581" i="20"/>
  <c r="U581" i="20"/>
  <c r="S582" i="20"/>
  <c r="U582" i="20"/>
  <c r="S583" i="20"/>
  <c r="U583" i="20"/>
  <c r="S584" i="20"/>
  <c r="U584" i="20"/>
  <c r="S585" i="20"/>
  <c r="U585" i="20"/>
  <c r="S586" i="20"/>
  <c r="U586" i="20"/>
  <c r="S587" i="20"/>
  <c r="U587" i="20"/>
  <c r="S588" i="20"/>
  <c r="U588" i="20"/>
  <c r="S589" i="20"/>
  <c r="U589" i="20"/>
  <c r="S590" i="20"/>
  <c r="U590" i="20"/>
  <c r="S591" i="20"/>
  <c r="U591" i="20"/>
  <c r="S592" i="20"/>
  <c r="U592" i="20"/>
  <c r="S593" i="20"/>
  <c r="U593" i="20"/>
  <c r="S594" i="20"/>
  <c r="U594" i="20"/>
  <c r="S595" i="20"/>
  <c r="U595" i="20"/>
  <c r="S596" i="20"/>
  <c r="U596" i="20"/>
  <c r="S597" i="20"/>
  <c r="U597" i="20"/>
  <c r="S598" i="20"/>
  <c r="U598" i="20"/>
  <c r="S599" i="20"/>
  <c r="U599" i="20"/>
  <c r="S600" i="20"/>
  <c r="U600" i="20"/>
  <c r="S601" i="20"/>
  <c r="U601" i="20"/>
  <c r="S602" i="20"/>
  <c r="U602" i="20"/>
  <c r="S603" i="20"/>
  <c r="U603" i="20"/>
  <c r="S604" i="20"/>
  <c r="U604" i="20"/>
  <c r="S605" i="20"/>
  <c r="U605" i="20"/>
  <c r="S606" i="20"/>
  <c r="U606" i="20"/>
  <c r="S607" i="20"/>
  <c r="U607" i="20"/>
  <c r="S608" i="20"/>
  <c r="U608" i="20"/>
  <c r="S609" i="20"/>
  <c r="U609" i="20"/>
  <c r="S610" i="20"/>
  <c r="U610" i="20"/>
  <c r="S611" i="20"/>
  <c r="U611" i="20"/>
  <c r="S612" i="20"/>
  <c r="U612" i="20"/>
  <c r="S613" i="20"/>
  <c r="U613" i="20"/>
  <c r="S614" i="20"/>
  <c r="U614" i="20"/>
  <c r="S615" i="20"/>
  <c r="U615" i="20"/>
  <c r="S616" i="20"/>
  <c r="U616" i="20"/>
  <c r="S617" i="20"/>
  <c r="U617" i="20"/>
  <c r="S618" i="20"/>
  <c r="U618" i="20"/>
  <c r="S619" i="20"/>
  <c r="U619" i="20"/>
  <c r="S620" i="20"/>
  <c r="U620" i="20"/>
  <c r="S621" i="20"/>
  <c r="U621" i="20"/>
  <c r="S622" i="20"/>
  <c r="U622" i="20"/>
  <c r="S623" i="20"/>
  <c r="U623" i="20"/>
  <c r="S624" i="20"/>
  <c r="U624" i="20"/>
  <c r="S625" i="20"/>
  <c r="U625" i="20"/>
  <c r="S626" i="20"/>
  <c r="U626" i="20"/>
  <c r="S627" i="20"/>
  <c r="U627" i="20"/>
  <c r="S628" i="20"/>
  <c r="U628" i="20"/>
  <c r="S629" i="20"/>
  <c r="U629" i="20"/>
  <c r="S630" i="20"/>
  <c r="U630" i="20"/>
  <c r="S631" i="20"/>
  <c r="U631" i="20"/>
  <c r="S632" i="20"/>
  <c r="U632" i="20"/>
  <c r="S633" i="20"/>
  <c r="U633" i="20"/>
  <c r="S634" i="20"/>
  <c r="U634" i="20"/>
  <c r="S635" i="20"/>
  <c r="U635" i="20"/>
  <c r="S636" i="20"/>
  <c r="U636" i="20"/>
  <c r="S637" i="20"/>
  <c r="U637" i="20"/>
  <c r="S638" i="20"/>
  <c r="U638" i="20"/>
  <c r="S639" i="20"/>
  <c r="U639" i="20"/>
  <c r="S640" i="20"/>
  <c r="U640" i="20"/>
  <c r="S641" i="20"/>
  <c r="U641" i="20"/>
  <c r="S642" i="20"/>
  <c r="U642" i="20"/>
  <c r="S643" i="20"/>
  <c r="U643" i="20"/>
  <c r="S644" i="20"/>
  <c r="U644" i="20"/>
  <c r="S645" i="20"/>
  <c r="U645" i="20"/>
  <c r="S646" i="20"/>
  <c r="U646" i="20"/>
  <c r="S647" i="20"/>
  <c r="U647" i="20"/>
  <c r="S648" i="20"/>
  <c r="U648" i="20"/>
  <c r="S649" i="20"/>
  <c r="U649" i="20"/>
  <c r="S650" i="20"/>
  <c r="U650" i="20"/>
  <c r="S651" i="20"/>
  <c r="U651" i="20"/>
  <c r="S652" i="20"/>
  <c r="U652" i="20"/>
  <c r="S653" i="20"/>
  <c r="U653" i="20"/>
  <c r="S654" i="20"/>
  <c r="U654" i="20"/>
  <c r="S655" i="20"/>
  <c r="U655" i="20"/>
  <c r="S656" i="20"/>
  <c r="U656" i="20"/>
  <c r="S657" i="20"/>
  <c r="U657" i="20"/>
  <c r="S658" i="20"/>
  <c r="U658" i="20"/>
  <c r="S659" i="20"/>
  <c r="U659" i="20"/>
  <c r="S660" i="20"/>
  <c r="U660" i="20"/>
  <c r="S661" i="20"/>
  <c r="U661" i="20"/>
  <c r="S662" i="20"/>
  <c r="U662" i="20"/>
  <c r="S663" i="20"/>
  <c r="U663" i="20"/>
  <c r="S664" i="20"/>
  <c r="U664" i="20"/>
  <c r="S665" i="20"/>
  <c r="U665" i="20"/>
  <c r="S666" i="20"/>
  <c r="U666" i="20"/>
  <c r="S667" i="20"/>
  <c r="U667" i="20"/>
  <c r="S668" i="20"/>
  <c r="U668" i="20"/>
  <c r="S669" i="20"/>
  <c r="U669" i="20"/>
  <c r="S670" i="20"/>
  <c r="U670" i="20"/>
  <c r="S671" i="20"/>
  <c r="U671" i="20"/>
  <c r="S672" i="20"/>
  <c r="U672" i="20"/>
  <c r="S673" i="20"/>
  <c r="U673" i="20"/>
  <c r="S674" i="20"/>
  <c r="U674" i="20"/>
  <c r="S675" i="20"/>
  <c r="U675" i="20"/>
  <c r="S676" i="20"/>
  <c r="U676" i="20"/>
  <c r="S677" i="20"/>
  <c r="U677" i="20"/>
  <c r="S678" i="20"/>
  <c r="U678" i="20"/>
  <c r="S679" i="20"/>
  <c r="U679" i="20"/>
  <c r="S680" i="20"/>
  <c r="U680" i="20"/>
  <c r="S681" i="20"/>
  <c r="U681" i="20"/>
  <c r="S682" i="20"/>
  <c r="U682" i="20"/>
  <c r="S683" i="20"/>
  <c r="U683" i="20"/>
  <c r="S684" i="20"/>
  <c r="U684" i="20"/>
  <c r="S685" i="20"/>
  <c r="U685" i="20"/>
  <c r="S686" i="20"/>
  <c r="U686" i="20"/>
  <c r="S687" i="20"/>
  <c r="U687" i="20"/>
  <c r="S688" i="20"/>
  <c r="U688" i="20"/>
  <c r="S689" i="20"/>
  <c r="U689" i="20"/>
  <c r="S690" i="20"/>
  <c r="U690" i="20"/>
  <c r="S691" i="20"/>
  <c r="U691" i="20"/>
  <c r="S692" i="20"/>
  <c r="U692" i="20"/>
  <c r="S693" i="20"/>
  <c r="U693" i="20"/>
  <c r="S694" i="20"/>
  <c r="U694" i="20"/>
  <c r="S695" i="20"/>
  <c r="U695" i="20"/>
  <c r="S696" i="20"/>
  <c r="U696" i="20"/>
  <c r="S697" i="20"/>
  <c r="U697" i="20"/>
  <c r="S698" i="20"/>
  <c r="U698" i="20"/>
  <c r="S699" i="20"/>
  <c r="U699" i="20"/>
  <c r="S700" i="20"/>
  <c r="U700" i="20"/>
  <c r="S701" i="20"/>
  <c r="U701" i="20"/>
  <c r="S702" i="20"/>
  <c r="U702" i="20"/>
  <c r="S703" i="20"/>
  <c r="U703" i="20"/>
  <c r="S704" i="20"/>
  <c r="U704" i="20"/>
  <c r="S705" i="20"/>
  <c r="U705" i="20"/>
  <c r="S706" i="20"/>
  <c r="U706" i="20"/>
  <c r="S707" i="20"/>
  <c r="U707" i="20"/>
  <c r="S708" i="20"/>
  <c r="U708" i="20"/>
  <c r="S709" i="20"/>
  <c r="U709" i="20"/>
  <c r="S710" i="20"/>
  <c r="U710" i="20"/>
  <c r="S711" i="20"/>
  <c r="U711" i="20"/>
  <c r="S712" i="20"/>
  <c r="U712" i="20"/>
  <c r="S713" i="20"/>
  <c r="U713" i="20"/>
  <c r="S714" i="20"/>
  <c r="U714" i="20"/>
  <c r="S715" i="20"/>
  <c r="U715" i="20"/>
  <c r="S716" i="20"/>
  <c r="U716" i="20"/>
  <c r="S717" i="20"/>
  <c r="U717" i="20"/>
  <c r="S718" i="20"/>
  <c r="U718" i="20"/>
  <c r="S719" i="20"/>
  <c r="U719" i="20"/>
  <c r="S720" i="20"/>
  <c r="U720" i="20"/>
  <c r="S721" i="20"/>
  <c r="U721" i="20"/>
  <c r="S722" i="20"/>
  <c r="U722" i="20"/>
  <c r="S723" i="20"/>
  <c r="U723" i="20"/>
  <c r="S724" i="20"/>
  <c r="U724" i="20"/>
  <c r="S725" i="20"/>
  <c r="U725" i="20"/>
  <c r="S726" i="20"/>
  <c r="U726" i="20"/>
  <c r="S727" i="20"/>
  <c r="U727" i="20"/>
  <c r="S728" i="20"/>
  <c r="U728" i="20"/>
  <c r="S729" i="20"/>
  <c r="U729" i="20"/>
  <c r="S730" i="20"/>
  <c r="U730" i="20"/>
  <c r="S731" i="20"/>
  <c r="U731" i="20"/>
  <c r="S732" i="20"/>
  <c r="U732" i="20"/>
  <c r="S733" i="20"/>
  <c r="U733" i="20"/>
  <c r="S734" i="20"/>
  <c r="U734" i="20"/>
  <c r="S735" i="20"/>
  <c r="U735" i="20"/>
  <c r="S736" i="20"/>
  <c r="U736" i="20"/>
  <c r="S737" i="20"/>
  <c r="U737" i="20"/>
  <c r="S738" i="20"/>
  <c r="U738" i="20"/>
  <c r="S739" i="20"/>
  <c r="U739" i="20"/>
  <c r="S740" i="20"/>
  <c r="U740" i="20"/>
  <c r="S741" i="20"/>
  <c r="U741" i="20"/>
  <c r="S742" i="20"/>
  <c r="U742" i="20"/>
  <c r="S743" i="20"/>
  <c r="U743" i="20"/>
  <c r="S744" i="20"/>
  <c r="U744" i="20"/>
  <c r="S745" i="20"/>
  <c r="U745" i="20"/>
  <c r="S746" i="20"/>
  <c r="U746" i="20"/>
  <c r="S747" i="20"/>
  <c r="U747" i="20"/>
  <c r="S748" i="20"/>
  <c r="U748" i="20"/>
  <c r="S749" i="20"/>
  <c r="U749" i="20"/>
  <c r="S750" i="20"/>
  <c r="U750" i="20"/>
  <c r="S751" i="20"/>
  <c r="U751" i="20"/>
  <c r="S752" i="20"/>
  <c r="U752" i="20"/>
  <c r="S753" i="20"/>
  <c r="U753" i="20"/>
  <c r="S754" i="20"/>
  <c r="U754" i="20"/>
  <c r="S755" i="20"/>
  <c r="U755" i="20"/>
  <c r="S756" i="20"/>
  <c r="U756" i="20"/>
  <c r="S757" i="20"/>
  <c r="U757" i="20"/>
  <c r="S758" i="20"/>
  <c r="U758" i="20"/>
  <c r="S759" i="20"/>
  <c r="U759" i="20"/>
  <c r="S760" i="20"/>
  <c r="U760" i="20"/>
  <c r="S761" i="20"/>
  <c r="U761" i="20"/>
  <c r="S762" i="20"/>
  <c r="U762" i="20"/>
  <c r="S763" i="20"/>
  <c r="U763" i="20"/>
  <c r="S764" i="20"/>
  <c r="U764" i="20"/>
  <c r="S765" i="20"/>
  <c r="U765" i="20"/>
  <c r="S766" i="20"/>
  <c r="U766" i="20"/>
  <c r="S767" i="20"/>
  <c r="U767" i="20"/>
  <c r="S768" i="20"/>
  <c r="U768" i="20"/>
  <c r="S769" i="20"/>
  <c r="U769" i="20"/>
  <c r="S770" i="20"/>
  <c r="U770" i="20"/>
  <c r="S771" i="20"/>
  <c r="U771" i="20"/>
  <c r="S772" i="20"/>
  <c r="U772" i="20"/>
  <c r="S773" i="20"/>
  <c r="U773" i="20"/>
  <c r="S774" i="20"/>
  <c r="U774" i="20"/>
  <c r="S775" i="20"/>
  <c r="U775" i="20"/>
  <c r="S776" i="20"/>
  <c r="U776" i="20"/>
  <c r="S777" i="20"/>
  <c r="U777" i="20"/>
  <c r="S778" i="20"/>
  <c r="U778" i="20"/>
  <c r="S779" i="20"/>
  <c r="U779" i="20"/>
  <c r="S780" i="20"/>
  <c r="U780" i="20"/>
  <c r="S781" i="20"/>
  <c r="U781" i="20"/>
  <c r="S782" i="20"/>
  <c r="U782" i="20"/>
  <c r="S783" i="20"/>
  <c r="U783" i="20"/>
  <c r="S784" i="20"/>
  <c r="U784" i="20"/>
  <c r="S785" i="20"/>
  <c r="U785" i="20"/>
  <c r="S786" i="20"/>
  <c r="U786" i="20"/>
  <c r="S787" i="20"/>
  <c r="U787" i="20"/>
  <c r="S788" i="20"/>
  <c r="U788" i="20"/>
  <c r="S789" i="20"/>
  <c r="U789" i="20"/>
  <c r="S790" i="20"/>
  <c r="U790" i="20"/>
  <c r="S791" i="20"/>
  <c r="U791" i="20"/>
  <c r="S792" i="20"/>
  <c r="U792" i="20"/>
  <c r="S793" i="20"/>
  <c r="U793" i="20"/>
  <c r="S794" i="20"/>
  <c r="U794" i="20"/>
  <c r="S795" i="20"/>
  <c r="U795" i="20"/>
  <c r="S796" i="20"/>
  <c r="U796" i="20"/>
  <c r="S797" i="20"/>
  <c r="U797" i="20"/>
  <c r="S798" i="20"/>
  <c r="U798" i="20"/>
  <c r="S799" i="20"/>
  <c r="U799" i="20"/>
  <c r="S800" i="20"/>
  <c r="U800" i="20"/>
  <c r="S801" i="20"/>
  <c r="U801" i="20"/>
  <c r="S802" i="20"/>
  <c r="U802" i="20"/>
  <c r="S803" i="20"/>
  <c r="U803" i="20"/>
  <c r="S804" i="20"/>
  <c r="U804" i="20"/>
  <c r="S805" i="20"/>
  <c r="U805" i="20"/>
  <c r="S806" i="20"/>
  <c r="U806" i="20"/>
  <c r="S807" i="20"/>
  <c r="U807" i="20"/>
  <c r="S808" i="20"/>
  <c r="U808" i="20"/>
  <c r="S809" i="20"/>
  <c r="U809" i="20"/>
  <c r="S810" i="20"/>
  <c r="U810" i="20"/>
  <c r="S811" i="20"/>
  <c r="U811" i="20"/>
  <c r="S812" i="20"/>
  <c r="U812" i="20"/>
  <c r="S813" i="20"/>
  <c r="U813" i="20"/>
  <c r="S814" i="20"/>
  <c r="U814" i="20"/>
  <c r="S815" i="20"/>
  <c r="U815" i="20"/>
  <c r="S816" i="20"/>
  <c r="U816" i="20"/>
  <c r="S817" i="20"/>
  <c r="U817" i="20"/>
  <c r="S818" i="20"/>
  <c r="U818" i="20"/>
  <c r="S819" i="20"/>
  <c r="U819" i="20"/>
  <c r="S820" i="20"/>
  <c r="U820" i="20"/>
  <c r="S821" i="20"/>
  <c r="U821" i="20"/>
  <c r="S822" i="20"/>
  <c r="U822" i="20"/>
  <c r="S823" i="20"/>
  <c r="U823" i="20"/>
  <c r="S824" i="20"/>
  <c r="U824" i="20"/>
  <c r="S825" i="20"/>
  <c r="U825" i="20"/>
  <c r="S826" i="20"/>
  <c r="U826" i="20"/>
  <c r="S827" i="20"/>
  <c r="U827" i="20"/>
  <c r="S828" i="20"/>
  <c r="U828" i="20"/>
  <c r="S829" i="20"/>
  <c r="U829" i="20"/>
  <c r="S830" i="20"/>
  <c r="U830" i="20"/>
  <c r="S831" i="20"/>
  <c r="U831" i="20"/>
  <c r="S832" i="20"/>
  <c r="U832" i="20"/>
  <c r="S833" i="20"/>
  <c r="U833" i="20"/>
  <c r="S834" i="20"/>
  <c r="U834" i="20"/>
  <c r="S835" i="20"/>
  <c r="U835" i="20"/>
  <c r="S836" i="20"/>
  <c r="U836" i="20"/>
  <c r="S837" i="20"/>
  <c r="U837" i="20"/>
  <c r="S838" i="20"/>
  <c r="U838" i="20"/>
  <c r="S839" i="20"/>
  <c r="U839" i="20"/>
  <c r="S840" i="20"/>
  <c r="U840" i="20"/>
  <c r="S841" i="20"/>
  <c r="U841" i="20"/>
  <c r="S842" i="20"/>
  <c r="U842" i="20"/>
  <c r="S843" i="20"/>
  <c r="U843" i="20"/>
  <c r="S844" i="20"/>
  <c r="U844" i="20"/>
  <c r="S845" i="20"/>
  <c r="U845" i="20"/>
  <c r="S846" i="20"/>
  <c r="U846" i="20"/>
  <c r="S847" i="20"/>
  <c r="U847" i="20"/>
  <c r="S848" i="20"/>
  <c r="U848" i="20"/>
  <c r="S849" i="20"/>
  <c r="U849" i="20"/>
  <c r="S850" i="20"/>
  <c r="U850" i="20"/>
  <c r="S851" i="20"/>
  <c r="U851" i="20"/>
  <c r="S852" i="20"/>
  <c r="U852" i="20"/>
  <c r="S853" i="20"/>
  <c r="U853" i="20"/>
  <c r="S854" i="20"/>
  <c r="U854" i="20"/>
  <c r="S855" i="20"/>
  <c r="U855" i="20"/>
  <c r="S856" i="20"/>
  <c r="U856" i="20"/>
  <c r="S857" i="20"/>
  <c r="U857" i="20"/>
  <c r="S858" i="20"/>
  <c r="U858" i="20"/>
  <c r="S859" i="20"/>
  <c r="U859" i="20"/>
  <c r="S860" i="20"/>
  <c r="U860" i="20"/>
  <c r="S861" i="20"/>
  <c r="U861" i="20"/>
  <c r="S862" i="20"/>
  <c r="U862" i="20"/>
  <c r="S863" i="20"/>
  <c r="U863" i="20"/>
  <c r="S864" i="20"/>
  <c r="U864" i="20"/>
  <c r="S865" i="20"/>
  <c r="U865" i="20"/>
  <c r="S866" i="20"/>
  <c r="U866" i="20"/>
  <c r="S867" i="20"/>
  <c r="U867" i="20"/>
  <c r="S868" i="20"/>
  <c r="U868" i="20"/>
  <c r="S869" i="20"/>
  <c r="U869" i="20"/>
  <c r="S870" i="20"/>
  <c r="U870" i="20"/>
  <c r="S871" i="20"/>
  <c r="U871" i="20"/>
  <c r="S872" i="20"/>
  <c r="U872" i="20"/>
  <c r="S873" i="20"/>
  <c r="U873" i="20"/>
  <c r="S874" i="20"/>
  <c r="U874" i="20"/>
  <c r="S875" i="20"/>
  <c r="U875" i="20"/>
  <c r="S876" i="20"/>
  <c r="U876" i="20"/>
  <c r="S877" i="20"/>
  <c r="U877" i="20"/>
  <c r="S878" i="20"/>
  <c r="U878" i="20"/>
  <c r="S879" i="20"/>
  <c r="U879" i="20"/>
  <c r="S880" i="20"/>
  <c r="U880" i="20"/>
  <c r="S881" i="20"/>
  <c r="U881" i="20"/>
  <c r="S882" i="20"/>
  <c r="U882" i="20"/>
  <c r="S883" i="20"/>
  <c r="U883" i="20"/>
  <c r="S884" i="20"/>
  <c r="U884" i="20"/>
  <c r="S885" i="20"/>
  <c r="U885" i="20"/>
  <c r="S886" i="20"/>
  <c r="U886" i="20"/>
  <c r="S887" i="20"/>
  <c r="U887" i="20"/>
  <c r="S888" i="20"/>
  <c r="U888" i="20"/>
  <c r="S889" i="20"/>
  <c r="U889" i="20"/>
  <c r="S890" i="20"/>
  <c r="U890" i="20"/>
  <c r="S891" i="20"/>
  <c r="U891" i="20"/>
  <c r="S892" i="20"/>
  <c r="U892" i="20"/>
  <c r="S893" i="20"/>
  <c r="U893" i="20"/>
  <c r="S894" i="20"/>
  <c r="U894" i="20"/>
  <c r="S895" i="20"/>
  <c r="U895" i="20"/>
  <c r="S896" i="20"/>
  <c r="U896" i="20"/>
  <c r="S897" i="20"/>
  <c r="U897" i="20"/>
  <c r="S898" i="20"/>
  <c r="U898" i="20"/>
  <c r="S899" i="20"/>
  <c r="U899" i="20"/>
  <c r="S900" i="20"/>
  <c r="U900" i="20"/>
  <c r="S901" i="20"/>
  <c r="U901" i="20"/>
  <c r="S902" i="20"/>
  <c r="U902" i="20"/>
  <c r="S903" i="20"/>
  <c r="U903" i="20"/>
  <c r="S904" i="20"/>
  <c r="U904" i="20"/>
  <c r="S905" i="20"/>
  <c r="U905" i="20"/>
  <c r="S906" i="20"/>
  <c r="U906" i="20"/>
  <c r="S907" i="20"/>
  <c r="U907" i="20"/>
  <c r="S908" i="20"/>
  <c r="U908" i="20"/>
  <c r="S909" i="20"/>
  <c r="U909" i="20"/>
  <c r="S910" i="20"/>
  <c r="U910" i="20"/>
  <c r="S911" i="20"/>
  <c r="U911" i="20"/>
  <c r="S912" i="20"/>
  <c r="U912" i="20"/>
  <c r="S913" i="20"/>
  <c r="U913" i="20"/>
  <c r="S914" i="20"/>
  <c r="U914" i="20"/>
  <c r="S915" i="20"/>
  <c r="U915" i="20"/>
  <c r="S916" i="20"/>
  <c r="U916" i="20"/>
  <c r="S917" i="20"/>
  <c r="U917" i="20"/>
  <c r="S918" i="20"/>
  <c r="U918" i="20"/>
  <c r="S919" i="20"/>
  <c r="U919" i="20"/>
  <c r="S920" i="20"/>
  <c r="U920" i="20"/>
  <c r="S921" i="20"/>
  <c r="U921" i="20"/>
  <c r="S922" i="20"/>
  <c r="U922" i="20"/>
  <c r="S923" i="20"/>
  <c r="U923" i="20"/>
  <c r="S924" i="20"/>
  <c r="U924" i="20"/>
  <c r="S925" i="20"/>
  <c r="U925" i="20"/>
  <c r="S926" i="20"/>
  <c r="U926" i="20"/>
  <c r="S927" i="20"/>
  <c r="U927" i="20"/>
  <c r="S928" i="20"/>
  <c r="U928" i="20"/>
  <c r="S929" i="20"/>
  <c r="U929" i="20"/>
  <c r="S930" i="20"/>
  <c r="U930" i="20"/>
  <c r="S931" i="20"/>
  <c r="U931" i="20"/>
  <c r="S932" i="20"/>
  <c r="U932" i="20"/>
  <c r="S933" i="20"/>
  <c r="U933" i="20"/>
  <c r="S934" i="20"/>
  <c r="U934" i="20"/>
  <c r="S935" i="20"/>
  <c r="U935" i="20"/>
  <c r="S936" i="20"/>
  <c r="U936" i="20"/>
  <c r="S937" i="20"/>
  <c r="U937" i="20"/>
  <c r="S938" i="20"/>
  <c r="U938" i="20"/>
  <c r="S939" i="20"/>
  <c r="U939" i="20"/>
  <c r="S940" i="20"/>
  <c r="U940" i="20"/>
  <c r="S941" i="20"/>
  <c r="U941" i="20"/>
  <c r="S942" i="20"/>
  <c r="U942" i="20"/>
  <c r="S943" i="20"/>
  <c r="U943" i="20"/>
  <c r="S944" i="20"/>
  <c r="U944" i="20"/>
  <c r="S945" i="20"/>
  <c r="U945" i="20"/>
  <c r="S946" i="20"/>
  <c r="U946" i="20"/>
  <c r="S947" i="20"/>
  <c r="U947" i="20"/>
  <c r="S948" i="20"/>
  <c r="U948" i="20"/>
  <c r="S949" i="20"/>
  <c r="U949" i="20"/>
  <c r="S950" i="20"/>
  <c r="U950" i="20"/>
  <c r="S951" i="20"/>
  <c r="U951" i="20"/>
  <c r="S952" i="20"/>
  <c r="U952" i="20"/>
  <c r="S953" i="20"/>
  <c r="U953" i="20"/>
  <c r="S954" i="20"/>
  <c r="U954" i="20"/>
  <c r="S955" i="20"/>
  <c r="U955" i="20"/>
  <c r="S956" i="20"/>
  <c r="U956" i="20"/>
  <c r="S957" i="20"/>
  <c r="U957" i="20"/>
  <c r="S958" i="20"/>
  <c r="U958" i="20"/>
  <c r="S959" i="20"/>
  <c r="U959" i="20"/>
  <c r="S960" i="20"/>
  <c r="U960" i="20"/>
  <c r="S961" i="20"/>
  <c r="U961" i="20"/>
  <c r="S962" i="20"/>
  <c r="U962" i="20"/>
  <c r="S963" i="20"/>
  <c r="U963" i="20"/>
  <c r="S964" i="20"/>
  <c r="U964" i="20"/>
  <c r="S965" i="20"/>
  <c r="U965" i="20"/>
  <c r="S966" i="20"/>
  <c r="U966" i="20"/>
  <c r="S967" i="20"/>
  <c r="U967" i="20"/>
  <c r="S968" i="20"/>
  <c r="U968" i="20"/>
  <c r="S969" i="20"/>
  <c r="U969" i="20"/>
  <c r="S970" i="20"/>
  <c r="U970" i="20"/>
  <c r="S971" i="20"/>
  <c r="U971" i="20"/>
  <c r="S972" i="20"/>
  <c r="U972" i="20"/>
  <c r="S973" i="20"/>
  <c r="U973" i="20"/>
  <c r="S974" i="20"/>
  <c r="U974" i="20"/>
  <c r="S975" i="20"/>
  <c r="U975" i="20"/>
  <c r="S976" i="20"/>
  <c r="U976" i="20"/>
  <c r="S977" i="20"/>
  <c r="U977" i="20"/>
  <c r="S978" i="20"/>
  <c r="U978" i="20"/>
  <c r="S979" i="20"/>
  <c r="U979" i="20"/>
  <c r="S980" i="20"/>
  <c r="U980" i="20"/>
  <c r="S981" i="20"/>
  <c r="U981" i="20"/>
  <c r="S982" i="20"/>
  <c r="U982" i="20"/>
  <c r="S983" i="20"/>
  <c r="U983" i="20"/>
  <c r="S984" i="20"/>
  <c r="U984" i="20"/>
  <c r="S985" i="20"/>
  <c r="U985" i="20"/>
  <c r="S986" i="20"/>
  <c r="U986" i="20"/>
  <c r="S987" i="20"/>
  <c r="U987" i="20"/>
  <c r="S988" i="20"/>
  <c r="U988" i="20"/>
  <c r="S989" i="20"/>
  <c r="U989" i="20"/>
  <c r="S990" i="20"/>
  <c r="U990" i="20"/>
  <c r="S991" i="20"/>
  <c r="U991" i="20"/>
  <c r="S992" i="20"/>
  <c r="U992" i="20"/>
  <c r="S993" i="20"/>
  <c r="U993" i="20"/>
  <c r="S994" i="20"/>
  <c r="U994" i="20"/>
  <c r="S995" i="20"/>
  <c r="U995" i="20"/>
  <c r="S996" i="20"/>
  <c r="U996" i="20"/>
  <c r="S997" i="20"/>
  <c r="U997" i="20"/>
  <c r="S998" i="20"/>
  <c r="U998" i="20"/>
  <c r="S999" i="20"/>
  <c r="U999" i="20"/>
  <c r="S1000" i="20"/>
  <c r="U1000" i="20"/>
  <c r="S1001" i="20"/>
  <c r="U1001" i="20"/>
  <c r="S1002" i="20"/>
  <c r="U1002" i="20"/>
  <c r="S1003" i="20"/>
  <c r="U1003" i="20"/>
  <c r="S1004" i="20"/>
  <c r="U1004" i="20"/>
  <c r="S1005" i="20"/>
  <c r="U1005" i="20"/>
  <c r="S1006" i="20"/>
  <c r="U1006" i="20"/>
  <c r="S1007" i="20"/>
  <c r="U1007" i="20"/>
  <c r="S1008" i="20"/>
  <c r="U1008" i="20"/>
  <c r="S1009" i="20"/>
  <c r="U1009" i="20"/>
  <c r="S1010" i="20"/>
  <c r="U1010" i="20"/>
  <c r="S1011" i="20"/>
  <c r="U1011" i="20"/>
  <c r="S1012" i="20"/>
  <c r="U1012" i="20"/>
  <c r="S1013" i="20"/>
  <c r="U1013" i="20"/>
  <c r="S1014" i="20"/>
  <c r="U1014" i="20"/>
  <c r="S1015" i="20"/>
  <c r="U1015" i="20"/>
  <c r="S1016" i="20"/>
  <c r="U1016" i="20"/>
  <c r="S1017" i="20"/>
  <c r="U1017" i="20"/>
  <c r="S1018" i="20"/>
  <c r="U1018" i="20"/>
  <c r="S1019" i="20"/>
  <c r="U1019" i="20"/>
  <c r="S1020" i="20"/>
  <c r="U1020" i="20"/>
  <c r="S1021" i="20"/>
  <c r="U1021" i="20"/>
  <c r="S1022" i="20"/>
  <c r="U1022" i="20"/>
  <c r="S1023" i="20"/>
  <c r="U1023" i="20"/>
  <c r="S1024" i="20"/>
  <c r="U1024" i="20"/>
  <c r="S1025" i="20"/>
  <c r="U1025" i="20"/>
  <c r="S1026" i="20"/>
  <c r="U1026" i="20"/>
  <c r="S1027" i="20"/>
  <c r="U1027" i="20"/>
  <c r="S1028" i="20"/>
  <c r="U1028" i="20"/>
  <c r="S1029" i="20"/>
  <c r="U1029" i="20"/>
  <c r="S1030" i="20"/>
  <c r="U1030" i="20"/>
  <c r="S1031" i="20"/>
  <c r="U1031" i="20"/>
  <c r="S1032" i="20"/>
  <c r="U1032" i="20"/>
  <c r="S1033" i="20"/>
  <c r="U1033" i="20"/>
  <c r="S1034" i="20"/>
  <c r="U1034" i="20"/>
  <c r="S1035" i="20"/>
  <c r="U1035" i="20"/>
  <c r="S1036" i="20"/>
  <c r="U1036" i="20"/>
  <c r="S1037" i="20"/>
  <c r="U1037" i="20"/>
  <c r="S1038" i="20"/>
  <c r="U1038" i="20"/>
  <c r="S1039" i="20"/>
  <c r="U1039" i="20"/>
  <c r="S1040" i="20"/>
  <c r="U1040" i="20"/>
  <c r="S1041" i="20"/>
  <c r="U1041" i="20"/>
  <c r="S1042" i="20"/>
  <c r="U1042" i="20"/>
  <c r="S1043" i="20"/>
  <c r="U1043" i="20"/>
  <c r="S1044" i="20"/>
  <c r="U1044" i="20"/>
  <c r="S1045" i="20"/>
  <c r="U1045" i="20"/>
  <c r="S1046" i="20"/>
  <c r="U1046" i="20"/>
  <c r="S1047" i="20"/>
  <c r="U1047" i="20"/>
  <c r="S1048" i="20"/>
  <c r="U1048" i="20"/>
  <c r="S1049" i="20"/>
  <c r="U1049" i="20"/>
  <c r="S1050" i="20"/>
  <c r="U1050" i="20"/>
  <c r="S1051" i="20"/>
  <c r="U1051" i="20"/>
  <c r="S1052" i="20"/>
  <c r="U1052" i="20"/>
  <c r="S1053" i="20"/>
  <c r="U1053" i="20"/>
  <c r="S1054" i="20"/>
  <c r="U1054" i="20"/>
  <c r="S1055" i="20"/>
  <c r="U1055" i="20"/>
  <c r="S1056" i="20"/>
  <c r="U1056" i="20"/>
  <c r="S1057" i="20"/>
  <c r="U1057" i="20"/>
  <c r="S1058" i="20"/>
  <c r="U1058" i="20"/>
  <c r="S1059" i="20"/>
  <c r="U1059" i="20"/>
  <c r="S1060" i="20"/>
  <c r="U1060" i="20"/>
  <c r="S1061" i="20"/>
  <c r="U1061" i="20"/>
  <c r="S1062" i="20"/>
  <c r="U1062" i="20"/>
  <c r="S1063" i="20"/>
  <c r="U1063" i="20"/>
  <c r="S1064" i="20"/>
  <c r="U1064" i="20"/>
  <c r="S1065" i="20"/>
  <c r="U1065" i="20"/>
  <c r="S1066" i="20"/>
  <c r="U1066" i="20"/>
  <c r="S1067" i="20"/>
  <c r="U1067" i="20"/>
  <c r="S1068" i="20"/>
  <c r="U1068" i="20"/>
  <c r="S1069" i="20"/>
  <c r="U1069" i="20"/>
  <c r="S1070" i="20"/>
  <c r="U1070" i="20"/>
  <c r="S1071" i="20"/>
  <c r="U1071" i="20"/>
  <c r="S1072" i="20"/>
  <c r="U1072" i="20"/>
  <c r="S1073" i="20"/>
  <c r="U1073" i="20"/>
  <c r="S1074" i="20"/>
  <c r="U1074" i="20"/>
  <c r="S10" i="20"/>
  <c r="U10" i="20"/>
  <c r="N1165" i="14"/>
  <c r="M1165" i="14"/>
  <c r="K1165" i="14"/>
  <c r="J1165" i="14"/>
  <c r="H1165" i="14"/>
  <c r="P1026" i="2"/>
  <c r="O1026" i="2"/>
  <c r="L1026" i="2"/>
  <c r="K1026" i="2"/>
  <c r="P1025" i="2"/>
  <c r="O1025" i="2"/>
  <c r="L1025" i="2"/>
  <c r="K1025" i="2"/>
  <c r="P1024" i="2"/>
  <c r="O1024" i="2"/>
  <c r="L1024" i="2"/>
  <c r="K1024" i="2"/>
  <c r="P1023" i="2"/>
  <c r="O1023" i="2"/>
  <c r="L1023" i="2"/>
  <c r="K1023" i="2"/>
  <c r="P1022" i="2"/>
  <c r="O1022" i="2"/>
  <c r="L1022" i="2"/>
  <c r="K1022" i="2"/>
  <c r="P1021" i="2"/>
  <c r="O1021" i="2"/>
  <c r="L1021" i="2"/>
  <c r="K1021" i="2"/>
  <c r="P1020" i="2"/>
  <c r="O1020" i="2"/>
  <c r="L1020" i="2"/>
  <c r="K1020" i="2"/>
  <c r="P1019" i="2"/>
  <c r="O1019" i="2"/>
  <c r="L1019" i="2"/>
  <c r="K1019" i="2"/>
  <c r="P1018" i="2"/>
  <c r="O1018" i="2"/>
  <c r="L1018" i="2"/>
  <c r="K1018" i="2"/>
  <c r="P1017" i="2"/>
  <c r="O1017" i="2"/>
  <c r="L1017" i="2"/>
  <c r="K1017" i="2"/>
  <c r="P1016" i="2"/>
  <c r="O1016" i="2"/>
  <c r="L1016" i="2"/>
  <c r="K1016" i="2"/>
  <c r="P1015" i="2"/>
  <c r="O1015" i="2"/>
  <c r="L1015" i="2"/>
  <c r="K1015" i="2"/>
  <c r="P1014" i="2"/>
  <c r="O1014" i="2"/>
  <c r="L1014" i="2"/>
  <c r="K1014" i="2"/>
  <c r="P1013" i="2"/>
  <c r="O1013" i="2"/>
  <c r="L1013" i="2"/>
  <c r="K1013" i="2"/>
  <c r="P1012" i="2"/>
  <c r="O1012" i="2"/>
  <c r="L1012" i="2"/>
  <c r="K1012" i="2"/>
  <c r="P1011" i="2"/>
  <c r="O1011" i="2"/>
  <c r="L1011" i="2"/>
  <c r="K1011" i="2"/>
  <c r="P1010" i="2"/>
  <c r="O1010" i="2"/>
  <c r="L1010" i="2"/>
  <c r="K1010" i="2"/>
  <c r="P1009" i="2"/>
  <c r="O1009" i="2"/>
  <c r="L1009" i="2"/>
  <c r="K1009" i="2"/>
  <c r="P1008" i="2"/>
  <c r="O1008" i="2"/>
  <c r="L1008" i="2"/>
  <c r="K1008" i="2"/>
  <c r="P1007" i="2"/>
  <c r="O1007" i="2"/>
  <c r="L1007" i="2"/>
  <c r="K1007" i="2"/>
  <c r="P1006" i="2"/>
  <c r="O1006" i="2"/>
  <c r="L1006" i="2"/>
  <c r="K1006" i="2"/>
  <c r="P1005" i="2"/>
  <c r="O1005" i="2"/>
  <c r="L1005" i="2"/>
  <c r="K1005" i="2"/>
  <c r="P1004" i="2"/>
  <c r="O1004" i="2"/>
  <c r="L1004" i="2"/>
  <c r="K1004" i="2"/>
  <c r="P1003" i="2"/>
  <c r="O1003" i="2"/>
  <c r="L1003" i="2"/>
  <c r="K1003" i="2"/>
  <c r="P1002" i="2"/>
  <c r="O1002" i="2"/>
  <c r="L1002" i="2"/>
  <c r="K1002" i="2"/>
  <c r="P1001" i="2"/>
  <c r="O1001" i="2"/>
  <c r="L1001" i="2"/>
  <c r="K1001" i="2"/>
  <c r="P1000" i="2"/>
  <c r="O1000" i="2"/>
  <c r="L1000" i="2"/>
  <c r="K1000" i="2"/>
  <c r="P999" i="2"/>
  <c r="O999" i="2"/>
  <c r="R999" i="2"/>
  <c r="L999" i="2"/>
  <c r="K999" i="2"/>
  <c r="P998" i="2"/>
  <c r="O998" i="2"/>
  <c r="L998" i="2"/>
  <c r="K998" i="2"/>
  <c r="P997" i="2"/>
  <c r="O997" i="2"/>
  <c r="L997" i="2"/>
  <c r="K997" i="2"/>
  <c r="P996" i="2"/>
  <c r="O996" i="2"/>
  <c r="L996" i="2"/>
  <c r="K996" i="2"/>
  <c r="P995" i="2"/>
  <c r="O995" i="2"/>
  <c r="L995" i="2"/>
  <c r="K995" i="2"/>
  <c r="P994" i="2"/>
  <c r="O994" i="2"/>
  <c r="L994" i="2"/>
  <c r="K994" i="2"/>
  <c r="P993" i="2"/>
  <c r="O993" i="2"/>
  <c r="L993" i="2"/>
  <c r="K993" i="2"/>
  <c r="P992" i="2"/>
  <c r="O992" i="2"/>
  <c r="L992" i="2"/>
  <c r="K992" i="2"/>
  <c r="P991" i="2"/>
  <c r="O991" i="2"/>
  <c r="L991" i="2"/>
  <c r="K991" i="2"/>
  <c r="P990" i="2"/>
  <c r="O990" i="2"/>
  <c r="L990" i="2"/>
  <c r="K990" i="2"/>
  <c r="P989" i="2"/>
  <c r="O989" i="2"/>
  <c r="L989" i="2"/>
  <c r="K989" i="2"/>
  <c r="P988" i="2"/>
  <c r="O988" i="2"/>
  <c r="L988" i="2"/>
  <c r="K988" i="2"/>
  <c r="P987" i="2"/>
  <c r="O987" i="2"/>
  <c r="L987" i="2"/>
  <c r="K987" i="2"/>
  <c r="P986" i="2"/>
  <c r="O986" i="2"/>
  <c r="L986" i="2"/>
  <c r="K986" i="2"/>
  <c r="P985" i="2"/>
  <c r="O985" i="2"/>
  <c r="L985" i="2"/>
  <c r="K985" i="2"/>
  <c r="P984" i="2"/>
  <c r="O984" i="2"/>
  <c r="L984" i="2"/>
  <c r="K984" i="2"/>
  <c r="P983" i="2"/>
  <c r="O983" i="2"/>
  <c r="R983" i="2"/>
  <c r="L983" i="2"/>
  <c r="K983" i="2"/>
  <c r="P982" i="2"/>
  <c r="O982" i="2"/>
  <c r="L982" i="2"/>
  <c r="K982" i="2"/>
  <c r="P981" i="2"/>
  <c r="O981" i="2"/>
  <c r="L981" i="2"/>
  <c r="K981" i="2"/>
  <c r="P980" i="2"/>
  <c r="O980" i="2"/>
  <c r="L980" i="2"/>
  <c r="K980" i="2"/>
  <c r="P979" i="2"/>
  <c r="O979" i="2"/>
  <c r="L979" i="2"/>
  <c r="K979" i="2"/>
  <c r="P978" i="2"/>
  <c r="O978" i="2"/>
  <c r="L978" i="2"/>
  <c r="K978" i="2"/>
  <c r="P977" i="2"/>
  <c r="O977" i="2"/>
  <c r="L977" i="2"/>
  <c r="K977" i="2"/>
  <c r="P976" i="2"/>
  <c r="O976" i="2"/>
  <c r="L976" i="2"/>
  <c r="K976" i="2"/>
  <c r="P975" i="2"/>
  <c r="O975" i="2"/>
  <c r="L975" i="2"/>
  <c r="K975" i="2"/>
  <c r="P974" i="2"/>
  <c r="O974" i="2"/>
  <c r="L974" i="2"/>
  <c r="K974" i="2"/>
  <c r="P973" i="2"/>
  <c r="O973" i="2"/>
  <c r="L973" i="2"/>
  <c r="K973" i="2"/>
  <c r="P972" i="2"/>
  <c r="O972" i="2"/>
  <c r="L972" i="2"/>
  <c r="K972" i="2"/>
  <c r="P971" i="2"/>
  <c r="O971" i="2"/>
  <c r="L971" i="2"/>
  <c r="K971" i="2"/>
  <c r="P970" i="2"/>
  <c r="O970" i="2"/>
  <c r="L970" i="2"/>
  <c r="K970" i="2"/>
  <c r="P969" i="2"/>
  <c r="O969" i="2"/>
  <c r="L969" i="2"/>
  <c r="K969" i="2"/>
  <c r="P968" i="2"/>
  <c r="O968" i="2"/>
  <c r="L968" i="2"/>
  <c r="K968" i="2"/>
  <c r="P967" i="2"/>
  <c r="O967" i="2"/>
  <c r="R967" i="2"/>
  <c r="L967" i="2"/>
  <c r="K967" i="2"/>
  <c r="P966" i="2"/>
  <c r="O966" i="2"/>
  <c r="L966" i="2"/>
  <c r="K966" i="2"/>
  <c r="P965" i="2"/>
  <c r="O965" i="2"/>
  <c r="R965" i="2"/>
  <c r="L965" i="2"/>
  <c r="K965" i="2"/>
  <c r="P964" i="2"/>
  <c r="O964" i="2"/>
  <c r="L964" i="2"/>
  <c r="K964" i="2"/>
  <c r="P963" i="2"/>
  <c r="O963" i="2"/>
  <c r="L963" i="2"/>
  <c r="K963" i="2"/>
  <c r="P962" i="2"/>
  <c r="O962" i="2"/>
  <c r="L962" i="2"/>
  <c r="K962" i="2"/>
  <c r="P961" i="2"/>
  <c r="O961" i="2"/>
  <c r="R961" i="2"/>
  <c r="L961" i="2"/>
  <c r="K961" i="2"/>
  <c r="P960" i="2"/>
  <c r="O960" i="2"/>
  <c r="L960" i="2"/>
  <c r="K960" i="2"/>
  <c r="P959" i="2"/>
  <c r="O959" i="2"/>
  <c r="L959" i="2"/>
  <c r="K959" i="2"/>
  <c r="P958" i="2"/>
  <c r="O958" i="2"/>
  <c r="L958" i="2"/>
  <c r="K958" i="2"/>
  <c r="P957" i="2"/>
  <c r="O957" i="2"/>
  <c r="L957" i="2"/>
  <c r="K957" i="2"/>
  <c r="P956" i="2"/>
  <c r="O956" i="2"/>
  <c r="L956" i="2"/>
  <c r="K956" i="2"/>
  <c r="P955" i="2"/>
  <c r="O955" i="2"/>
  <c r="L955" i="2"/>
  <c r="K955" i="2"/>
  <c r="P954" i="2"/>
  <c r="O954" i="2"/>
  <c r="L954" i="2"/>
  <c r="K954" i="2"/>
  <c r="P953" i="2"/>
  <c r="O953" i="2"/>
  <c r="L953" i="2"/>
  <c r="K953" i="2"/>
  <c r="P952" i="2"/>
  <c r="O952" i="2"/>
  <c r="L952" i="2"/>
  <c r="K952" i="2"/>
  <c r="P951" i="2"/>
  <c r="O951" i="2"/>
  <c r="R951" i="2"/>
  <c r="L951" i="2"/>
  <c r="K951" i="2"/>
  <c r="P950" i="2"/>
  <c r="O950" i="2"/>
  <c r="L950" i="2"/>
  <c r="K950" i="2"/>
  <c r="P949" i="2"/>
  <c r="O949" i="2"/>
  <c r="L949" i="2"/>
  <c r="K949" i="2"/>
  <c r="P948" i="2"/>
  <c r="O948" i="2"/>
  <c r="L948" i="2"/>
  <c r="K948" i="2"/>
  <c r="P947" i="2"/>
  <c r="O947" i="2"/>
  <c r="L947" i="2"/>
  <c r="K947" i="2"/>
  <c r="P946" i="2"/>
  <c r="O946" i="2"/>
  <c r="L946" i="2"/>
  <c r="K946" i="2"/>
  <c r="P945" i="2"/>
  <c r="O945" i="2"/>
  <c r="R945" i="2"/>
  <c r="L945" i="2"/>
  <c r="K945" i="2"/>
  <c r="P944" i="2"/>
  <c r="O944" i="2"/>
  <c r="L944" i="2"/>
  <c r="K944" i="2"/>
  <c r="P943" i="2"/>
  <c r="O943" i="2"/>
  <c r="L943" i="2"/>
  <c r="K943" i="2"/>
  <c r="P942" i="2"/>
  <c r="O942" i="2"/>
  <c r="L942" i="2"/>
  <c r="K942" i="2"/>
  <c r="P941" i="2"/>
  <c r="O941" i="2"/>
  <c r="L941" i="2"/>
  <c r="K941" i="2"/>
  <c r="P940" i="2"/>
  <c r="O940" i="2"/>
  <c r="L940" i="2"/>
  <c r="K940" i="2"/>
  <c r="P939" i="2"/>
  <c r="O939" i="2"/>
  <c r="L939" i="2"/>
  <c r="K939" i="2"/>
  <c r="P938" i="2"/>
  <c r="O938" i="2"/>
  <c r="L938" i="2"/>
  <c r="K938" i="2"/>
  <c r="P937" i="2"/>
  <c r="O937" i="2"/>
  <c r="L937" i="2"/>
  <c r="K937" i="2"/>
  <c r="P936" i="2"/>
  <c r="O936" i="2"/>
  <c r="L936" i="2"/>
  <c r="K936" i="2"/>
  <c r="P935" i="2"/>
  <c r="O935" i="2"/>
  <c r="R935" i="2"/>
  <c r="L935" i="2"/>
  <c r="K935" i="2"/>
  <c r="P934" i="2"/>
  <c r="O934" i="2"/>
  <c r="L934" i="2"/>
  <c r="K934" i="2"/>
  <c r="P933" i="2"/>
  <c r="O933" i="2"/>
  <c r="L933" i="2"/>
  <c r="K933" i="2"/>
  <c r="P932" i="2"/>
  <c r="O932" i="2"/>
  <c r="L932" i="2"/>
  <c r="K932" i="2"/>
  <c r="P931" i="2"/>
  <c r="O931" i="2"/>
  <c r="L931" i="2"/>
  <c r="K931" i="2"/>
  <c r="P930" i="2"/>
  <c r="O930" i="2"/>
  <c r="L930" i="2"/>
  <c r="K930" i="2"/>
  <c r="P929" i="2"/>
  <c r="O929" i="2"/>
  <c r="R929" i="2"/>
  <c r="L929" i="2"/>
  <c r="K929" i="2"/>
  <c r="P928" i="2"/>
  <c r="O928" i="2"/>
  <c r="L928" i="2"/>
  <c r="K928" i="2"/>
  <c r="P927" i="2"/>
  <c r="O927" i="2"/>
  <c r="L927" i="2"/>
  <c r="K927" i="2"/>
  <c r="P926" i="2"/>
  <c r="O926" i="2"/>
  <c r="L926" i="2"/>
  <c r="K926" i="2"/>
  <c r="P925" i="2"/>
  <c r="O925" i="2"/>
  <c r="L925" i="2"/>
  <c r="K925" i="2"/>
  <c r="P924" i="2"/>
  <c r="O924" i="2"/>
  <c r="L924" i="2"/>
  <c r="K924" i="2"/>
  <c r="P923" i="2"/>
  <c r="O923" i="2"/>
  <c r="L923" i="2"/>
  <c r="K923" i="2"/>
  <c r="P922" i="2"/>
  <c r="O922" i="2"/>
  <c r="L922" i="2"/>
  <c r="K922" i="2"/>
  <c r="P921" i="2"/>
  <c r="O921" i="2"/>
  <c r="R921" i="2"/>
  <c r="L921" i="2"/>
  <c r="K921" i="2"/>
  <c r="P920" i="2"/>
  <c r="O920" i="2"/>
  <c r="L920" i="2"/>
  <c r="K920" i="2"/>
  <c r="P919" i="2"/>
  <c r="O919" i="2"/>
  <c r="R919" i="2"/>
  <c r="L919" i="2"/>
  <c r="K919" i="2"/>
  <c r="P918" i="2"/>
  <c r="O918" i="2"/>
  <c r="L918" i="2"/>
  <c r="K918" i="2"/>
  <c r="P917" i="2"/>
  <c r="O917" i="2"/>
  <c r="L917" i="2"/>
  <c r="K917" i="2"/>
  <c r="P916" i="2"/>
  <c r="O916" i="2"/>
  <c r="L916" i="2"/>
  <c r="K916" i="2"/>
  <c r="P915" i="2"/>
  <c r="O915" i="2"/>
  <c r="L915" i="2"/>
  <c r="K915" i="2"/>
  <c r="P914" i="2"/>
  <c r="O914" i="2"/>
  <c r="L914" i="2"/>
  <c r="K914" i="2"/>
  <c r="P913" i="2"/>
  <c r="O913" i="2"/>
  <c r="R913" i="2"/>
  <c r="L913" i="2"/>
  <c r="K913" i="2"/>
  <c r="P912" i="2"/>
  <c r="O912" i="2"/>
  <c r="L912" i="2"/>
  <c r="K912" i="2"/>
  <c r="P911" i="2"/>
  <c r="O911" i="2"/>
  <c r="L911" i="2"/>
  <c r="K911" i="2"/>
  <c r="P910" i="2"/>
  <c r="O910" i="2"/>
  <c r="L910" i="2"/>
  <c r="K910" i="2"/>
  <c r="P909" i="2"/>
  <c r="O909" i="2"/>
  <c r="L909" i="2"/>
  <c r="K909" i="2"/>
  <c r="P908" i="2"/>
  <c r="O908" i="2"/>
  <c r="L908" i="2"/>
  <c r="K908" i="2"/>
  <c r="P907" i="2"/>
  <c r="O907" i="2"/>
  <c r="L907" i="2"/>
  <c r="K907" i="2"/>
  <c r="P906" i="2"/>
  <c r="O906" i="2"/>
  <c r="L906" i="2"/>
  <c r="K906" i="2"/>
  <c r="P905" i="2"/>
  <c r="O905" i="2"/>
  <c r="R905" i="2"/>
  <c r="L905" i="2"/>
  <c r="K905" i="2"/>
  <c r="P904" i="2"/>
  <c r="O904" i="2"/>
  <c r="L904" i="2"/>
  <c r="K904" i="2"/>
  <c r="P903" i="2"/>
  <c r="O903" i="2"/>
  <c r="R903" i="2"/>
  <c r="L903" i="2"/>
  <c r="K903" i="2"/>
  <c r="P902" i="2"/>
  <c r="O902" i="2"/>
  <c r="L902" i="2"/>
  <c r="K902" i="2"/>
  <c r="P901" i="2"/>
  <c r="O901" i="2"/>
  <c r="L901" i="2"/>
  <c r="K901" i="2"/>
  <c r="P900" i="2"/>
  <c r="O900" i="2"/>
  <c r="L900" i="2"/>
  <c r="K900" i="2"/>
  <c r="P899" i="2"/>
  <c r="O899" i="2"/>
  <c r="L899" i="2"/>
  <c r="K899" i="2"/>
  <c r="P898" i="2"/>
  <c r="O898" i="2"/>
  <c r="L898" i="2"/>
  <c r="K898" i="2"/>
  <c r="P897" i="2"/>
  <c r="O897" i="2"/>
  <c r="R897" i="2"/>
  <c r="L897" i="2"/>
  <c r="K897" i="2"/>
  <c r="P896" i="2"/>
  <c r="O896" i="2"/>
  <c r="L896" i="2"/>
  <c r="K896" i="2"/>
  <c r="P895" i="2"/>
  <c r="O895" i="2"/>
  <c r="L895" i="2"/>
  <c r="K895" i="2"/>
  <c r="P894" i="2"/>
  <c r="O894" i="2"/>
  <c r="L894" i="2"/>
  <c r="K894" i="2"/>
  <c r="P893" i="2"/>
  <c r="O893" i="2"/>
  <c r="L893" i="2"/>
  <c r="K893" i="2"/>
  <c r="P892" i="2"/>
  <c r="O892" i="2"/>
  <c r="L892" i="2"/>
  <c r="K892" i="2"/>
  <c r="P891" i="2"/>
  <c r="O891" i="2"/>
  <c r="L891" i="2"/>
  <c r="K891" i="2"/>
  <c r="P890" i="2"/>
  <c r="O890" i="2"/>
  <c r="L890" i="2"/>
  <c r="K890" i="2"/>
  <c r="P889" i="2"/>
  <c r="O889" i="2"/>
  <c r="R889" i="2"/>
  <c r="L889" i="2"/>
  <c r="K889" i="2"/>
  <c r="P888" i="2"/>
  <c r="O888" i="2"/>
  <c r="L888" i="2"/>
  <c r="K888" i="2"/>
  <c r="P887" i="2"/>
  <c r="O887" i="2"/>
  <c r="R887" i="2"/>
  <c r="L887" i="2"/>
  <c r="K887" i="2"/>
  <c r="P886" i="2"/>
  <c r="O886" i="2"/>
  <c r="L886" i="2"/>
  <c r="K886" i="2"/>
  <c r="P885" i="2"/>
  <c r="O885" i="2"/>
  <c r="L885" i="2"/>
  <c r="K885" i="2"/>
  <c r="P884" i="2"/>
  <c r="O884" i="2"/>
  <c r="L884" i="2"/>
  <c r="K884" i="2"/>
  <c r="P883" i="2"/>
  <c r="O883" i="2"/>
  <c r="L883" i="2"/>
  <c r="K883" i="2"/>
  <c r="P882" i="2"/>
  <c r="O882" i="2"/>
  <c r="L882" i="2"/>
  <c r="K882" i="2"/>
  <c r="P881" i="2"/>
  <c r="O881" i="2"/>
  <c r="L881" i="2"/>
  <c r="K881" i="2"/>
  <c r="P880" i="2"/>
  <c r="O880" i="2"/>
  <c r="L880" i="2"/>
  <c r="K880" i="2"/>
  <c r="P879" i="2"/>
  <c r="O879" i="2"/>
  <c r="L879" i="2"/>
  <c r="K879" i="2"/>
  <c r="P878" i="2"/>
  <c r="O878" i="2"/>
  <c r="L878" i="2"/>
  <c r="K878" i="2"/>
  <c r="P877" i="2"/>
  <c r="O877" i="2"/>
  <c r="L877" i="2"/>
  <c r="K877" i="2"/>
  <c r="P876" i="2"/>
  <c r="O876" i="2"/>
  <c r="L876" i="2"/>
  <c r="K876" i="2"/>
  <c r="P875" i="2"/>
  <c r="O875" i="2"/>
  <c r="L875" i="2"/>
  <c r="K875" i="2"/>
  <c r="P874" i="2"/>
  <c r="O874" i="2"/>
  <c r="L874" i="2"/>
  <c r="K874" i="2"/>
  <c r="P873" i="2"/>
  <c r="O873" i="2"/>
  <c r="R873" i="2"/>
  <c r="L873" i="2"/>
  <c r="K873" i="2"/>
  <c r="P872" i="2"/>
  <c r="O872" i="2"/>
  <c r="L872" i="2"/>
  <c r="K872" i="2"/>
  <c r="P871" i="2"/>
  <c r="O871" i="2"/>
  <c r="R871" i="2"/>
  <c r="L871" i="2"/>
  <c r="K871" i="2"/>
  <c r="P870" i="2"/>
  <c r="O870" i="2"/>
  <c r="L870" i="2"/>
  <c r="K870" i="2"/>
  <c r="P869" i="2"/>
  <c r="O869" i="2"/>
  <c r="L869" i="2"/>
  <c r="K869" i="2"/>
  <c r="P868" i="2"/>
  <c r="O868" i="2"/>
  <c r="L868" i="2"/>
  <c r="K868" i="2"/>
  <c r="P867" i="2"/>
  <c r="O867" i="2"/>
  <c r="L867" i="2"/>
  <c r="K867" i="2"/>
  <c r="P866" i="2"/>
  <c r="O866" i="2"/>
  <c r="L866" i="2"/>
  <c r="K866" i="2"/>
  <c r="P865" i="2"/>
  <c r="O865" i="2"/>
  <c r="L865" i="2"/>
  <c r="K865" i="2"/>
  <c r="P864" i="2"/>
  <c r="O864" i="2"/>
  <c r="L864" i="2"/>
  <c r="K864" i="2"/>
  <c r="P863" i="2"/>
  <c r="O863" i="2"/>
  <c r="L863" i="2"/>
  <c r="K863" i="2"/>
  <c r="P862" i="2"/>
  <c r="O862" i="2"/>
  <c r="L862" i="2"/>
  <c r="K862" i="2"/>
  <c r="P861" i="2"/>
  <c r="O861" i="2"/>
  <c r="L861" i="2"/>
  <c r="K861" i="2"/>
  <c r="P860" i="2"/>
  <c r="O860" i="2"/>
  <c r="L860" i="2"/>
  <c r="K860" i="2"/>
  <c r="P859" i="2"/>
  <c r="O859" i="2"/>
  <c r="L859" i="2"/>
  <c r="K859" i="2"/>
  <c r="P858" i="2"/>
  <c r="O858" i="2"/>
  <c r="L858" i="2"/>
  <c r="K858" i="2"/>
  <c r="P857" i="2"/>
  <c r="O857" i="2"/>
  <c r="L857" i="2"/>
  <c r="K857" i="2"/>
  <c r="R857" i="2"/>
  <c r="P856" i="2"/>
  <c r="O856" i="2"/>
  <c r="L856" i="2"/>
  <c r="K856" i="2"/>
  <c r="P855" i="2"/>
  <c r="O855" i="2"/>
  <c r="L855" i="2"/>
  <c r="K855" i="2"/>
  <c r="R855" i="2"/>
  <c r="P854" i="2"/>
  <c r="O854" i="2"/>
  <c r="L854" i="2"/>
  <c r="K854" i="2"/>
  <c r="P853" i="2"/>
  <c r="O853" i="2"/>
  <c r="L853" i="2"/>
  <c r="K853" i="2"/>
  <c r="P852" i="2"/>
  <c r="O852" i="2"/>
  <c r="L852" i="2"/>
  <c r="K852" i="2"/>
  <c r="P851" i="2"/>
  <c r="O851" i="2"/>
  <c r="L851" i="2"/>
  <c r="K851" i="2"/>
  <c r="P850" i="2"/>
  <c r="O850" i="2"/>
  <c r="L850" i="2"/>
  <c r="K850" i="2"/>
  <c r="P849" i="2"/>
  <c r="O849" i="2"/>
  <c r="L849" i="2"/>
  <c r="K849" i="2"/>
  <c r="P848" i="2"/>
  <c r="O848" i="2"/>
  <c r="L848" i="2"/>
  <c r="K848" i="2"/>
  <c r="P847" i="2"/>
  <c r="O847" i="2"/>
  <c r="L847" i="2"/>
  <c r="K847" i="2"/>
  <c r="P846" i="2"/>
  <c r="O846" i="2"/>
  <c r="L846" i="2"/>
  <c r="K846" i="2"/>
  <c r="P845" i="2"/>
  <c r="O845" i="2"/>
  <c r="L845" i="2"/>
  <c r="K845" i="2"/>
  <c r="P844" i="2"/>
  <c r="O844" i="2"/>
  <c r="L844" i="2"/>
  <c r="K844" i="2"/>
  <c r="P843" i="2"/>
  <c r="O843" i="2"/>
  <c r="L843" i="2"/>
  <c r="K843" i="2"/>
  <c r="R843" i="2"/>
  <c r="P842" i="2"/>
  <c r="O842" i="2"/>
  <c r="L842" i="2"/>
  <c r="K842" i="2"/>
  <c r="P841" i="2"/>
  <c r="O841" i="2"/>
  <c r="L841" i="2"/>
  <c r="K841" i="2"/>
  <c r="P840" i="2"/>
  <c r="O840" i="2"/>
  <c r="R840" i="2"/>
  <c r="L840" i="2"/>
  <c r="K840" i="2"/>
  <c r="P839" i="2"/>
  <c r="O839" i="2"/>
  <c r="L839" i="2"/>
  <c r="K839" i="2"/>
  <c r="R839" i="2"/>
  <c r="P838" i="2"/>
  <c r="O838" i="2"/>
  <c r="L838" i="2"/>
  <c r="K838" i="2"/>
  <c r="P837" i="2"/>
  <c r="O837" i="2"/>
  <c r="L837" i="2"/>
  <c r="K837" i="2"/>
  <c r="P836" i="2"/>
  <c r="O836" i="2"/>
  <c r="L836" i="2"/>
  <c r="K836" i="2"/>
  <c r="P835" i="2"/>
  <c r="O835" i="2"/>
  <c r="L835" i="2"/>
  <c r="K835" i="2"/>
  <c r="R835" i="2"/>
  <c r="P834" i="2"/>
  <c r="O834" i="2"/>
  <c r="L834" i="2"/>
  <c r="K834" i="2"/>
  <c r="R833" i="2"/>
  <c r="P833" i="2"/>
  <c r="O833" i="2"/>
  <c r="L833" i="2"/>
  <c r="K833" i="2"/>
  <c r="P832" i="2"/>
  <c r="O832" i="2"/>
  <c r="L832" i="2"/>
  <c r="K832" i="2"/>
  <c r="P831" i="2"/>
  <c r="O831" i="2"/>
  <c r="R831" i="2"/>
  <c r="L831" i="2"/>
  <c r="K831" i="2"/>
  <c r="P830" i="2"/>
  <c r="O830" i="2"/>
  <c r="L830" i="2"/>
  <c r="K830" i="2"/>
  <c r="P829" i="2"/>
  <c r="O829" i="2"/>
  <c r="R829" i="2"/>
  <c r="L829" i="2"/>
  <c r="K829" i="2"/>
  <c r="P828" i="2"/>
  <c r="O828" i="2"/>
  <c r="L828" i="2"/>
  <c r="K828" i="2"/>
  <c r="P827" i="2"/>
  <c r="O827" i="2"/>
  <c r="L827" i="2"/>
  <c r="K827" i="2"/>
  <c r="P826" i="2"/>
  <c r="O826" i="2"/>
  <c r="R826" i="2"/>
  <c r="L826" i="2"/>
  <c r="K826" i="2"/>
  <c r="P825" i="2"/>
  <c r="O825" i="2"/>
  <c r="L825" i="2"/>
  <c r="K825" i="2"/>
  <c r="R825" i="2"/>
  <c r="P824" i="2"/>
  <c r="O824" i="2"/>
  <c r="L824" i="2"/>
  <c r="K824" i="2"/>
  <c r="P823" i="2"/>
  <c r="O823" i="2"/>
  <c r="L823" i="2"/>
  <c r="K823" i="2"/>
  <c r="R823" i="2"/>
  <c r="P822" i="2"/>
  <c r="O822" i="2"/>
  <c r="L822" i="2"/>
  <c r="K822" i="2"/>
  <c r="P821" i="2"/>
  <c r="O821" i="2"/>
  <c r="L821" i="2"/>
  <c r="K821" i="2"/>
  <c r="R821" i="2"/>
  <c r="P820" i="2"/>
  <c r="O820" i="2"/>
  <c r="L820" i="2"/>
  <c r="K820" i="2"/>
  <c r="P819" i="2"/>
  <c r="O819" i="2"/>
  <c r="L819" i="2"/>
  <c r="K819" i="2"/>
  <c r="P818" i="2"/>
  <c r="O818" i="2"/>
  <c r="L818" i="2"/>
  <c r="K818" i="2"/>
  <c r="P817" i="2"/>
  <c r="O817" i="2"/>
  <c r="L817" i="2"/>
  <c r="K817" i="2"/>
  <c r="P816" i="2"/>
  <c r="O816" i="2"/>
  <c r="L816" i="2"/>
  <c r="K816" i="2"/>
  <c r="P815" i="2"/>
  <c r="O815" i="2"/>
  <c r="L815" i="2"/>
  <c r="K815" i="2"/>
  <c r="R815" i="2"/>
  <c r="P814" i="2"/>
  <c r="O814" i="2"/>
  <c r="L814" i="2"/>
  <c r="K814" i="2"/>
  <c r="P813" i="2"/>
  <c r="O813" i="2"/>
  <c r="L813" i="2"/>
  <c r="K813" i="2"/>
  <c r="P812" i="2"/>
  <c r="O812" i="2"/>
  <c r="L812" i="2"/>
  <c r="K812" i="2"/>
  <c r="P811" i="2"/>
  <c r="O811" i="2"/>
  <c r="L811" i="2"/>
  <c r="K811" i="2"/>
  <c r="P810" i="2"/>
  <c r="O810" i="2"/>
  <c r="L810" i="2"/>
  <c r="K810" i="2"/>
  <c r="P809" i="2"/>
  <c r="O809" i="2"/>
  <c r="L809" i="2"/>
  <c r="K809" i="2"/>
  <c r="P808" i="2"/>
  <c r="O808" i="2"/>
  <c r="L808" i="2"/>
  <c r="K808" i="2"/>
  <c r="P807" i="2"/>
  <c r="O807" i="2"/>
  <c r="L807" i="2"/>
  <c r="K807" i="2"/>
  <c r="R807" i="2"/>
  <c r="P806" i="2"/>
  <c r="O806" i="2"/>
  <c r="L806" i="2"/>
  <c r="K806" i="2"/>
  <c r="P805" i="2"/>
  <c r="O805" i="2"/>
  <c r="L805" i="2"/>
  <c r="K805" i="2"/>
  <c r="P804" i="2"/>
  <c r="O804" i="2"/>
  <c r="L804" i="2"/>
  <c r="K804" i="2"/>
  <c r="P803" i="2"/>
  <c r="O803" i="2"/>
  <c r="L803" i="2"/>
  <c r="K803" i="2"/>
  <c r="R803" i="2"/>
  <c r="P802" i="2"/>
  <c r="O802" i="2"/>
  <c r="L802" i="2"/>
  <c r="K802" i="2"/>
  <c r="P801" i="2"/>
  <c r="O801" i="2"/>
  <c r="L801" i="2"/>
  <c r="K801" i="2"/>
  <c r="R801" i="2"/>
  <c r="P800" i="2"/>
  <c r="O800" i="2"/>
  <c r="L800" i="2"/>
  <c r="K800" i="2"/>
  <c r="P799" i="2"/>
  <c r="O799" i="2"/>
  <c r="L799" i="2"/>
  <c r="K799" i="2"/>
  <c r="R799" i="2"/>
  <c r="P798" i="2"/>
  <c r="O798" i="2"/>
  <c r="L798" i="2"/>
  <c r="K798" i="2"/>
  <c r="R797" i="2"/>
  <c r="P797" i="2"/>
  <c r="O797" i="2"/>
  <c r="L797" i="2"/>
  <c r="K797" i="2"/>
  <c r="P796" i="2"/>
  <c r="O796" i="2"/>
  <c r="L796" i="2"/>
  <c r="K796" i="2"/>
  <c r="P795" i="2"/>
  <c r="O795" i="2"/>
  <c r="L795" i="2"/>
  <c r="K795" i="2"/>
  <c r="P794" i="2"/>
  <c r="O794" i="2"/>
  <c r="L794" i="2"/>
  <c r="K794" i="2"/>
  <c r="P793" i="2"/>
  <c r="O793" i="2"/>
  <c r="R793" i="2"/>
  <c r="L793" i="2"/>
  <c r="K793" i="2"/>
  <c r="P792" i="2"/>
  <c r="O792" i="2"/>
  <c r="L792" i="2"/>
  <c r="K792" i="2"/>
  <c r="P791" i="2"/>
  <c r="O791" i="2"/>
  <c r="L791" i="2"/>
  <c r="K791" i="2"/>
  <c r="R791" i="2"/>
  <c r="P790" i="2"/>
  <c r="O790" i="2"/>
  <c r="L790" i="2"/>
  <c r="K790" i="2"/>
  <c r="P789" i="2"/>
  <c r="O789" i="2"/>
  <c r="L789" i="2"/>
  <c r="K789" i="2"/>
  <c r="R789" i="2"/>
  <c r="P788" i="2"/>
  <c r="O788" i="2"/>
  <c r="L788" i="2"/>
  <c r="K788" i="2"/>
  <c r="P787" i="2"/>
  <c r="O787" i="2"/>
  <c r="L787" i="2"/>
  <c r="K787" i="2"/>
  <c r="P786" i="2"/>
  <c r="O786" i="2"/>
  <c r="R786" i="2"/>
  <c r="L786" i="2"/>
  <c r="K786" i="2"/>
  <c r="P785" i="2"/>
  <c r="O785" i="2"/>
  <c r="L785" i="2"/>
  <c r="K785" i="2"/>
  <c r="P784" i="2"/>
  <c r="O784" i="2"/>
  <c r="L784" i="2"/>
  <c r="K784" i="2"/>
  <c r="P783" i="2"/>
  <c r="O783" i="2"/>
  <c r="L783" i="2"/>
  <c r="K783" i="2"/>
  <c r="R783" i="2"/>
  <c r="P782" i="2"/>
  <c r="O782" i="2"/>
  <c r="L782" i="2"/>
  <c r="K782" i="2"/>
  <c r="P781" i="2"/>
  <c r="O781" i="2"/>
  <c r="L781" i="2"/>
  <c r="K781" i="2"/>
  <c r="P780" i="2"/>
  <c r="O780" i="2"/>
  <c r="L780" i="2"/>
  <c r="K780" i="2"/>
  <c r="P779" i="2"/>
  <c r="O779" i="2"/>
  <c r="L779" i="2"/>
  <c r="K779" i="2"/>
  <c r="P778" i="2"/>
  <c r="O778" i="2"/>
  <c r="L778" i="2"/>
  <c r="K778" i="2"/>
  <c r="P777" i="2"/>
  <c r="O777" i="2"/>
  <c r="R777" i="2"/>
  <c r="L777" i="2"/>
  <c r="K777" i="2"/>
  <c r="P776" i="2"/>
  <c r="O776" i="2"/>
  <c r="R776" i="2"/>
  <c r="L776" i="2"/>
  <c r="K776" i="2"/>
  <c r="P775" i="2"/>
  <c r="O775" i="2"/>
  <c r="L775" i="2"/>
  <c r="K775" i="2"/>
  <c r="R775" i="2"/>
  <c r="P774" i="2"/>
  <c r="O774" i="2"/>
  <c r="L774" i="2"/>
  <c r="K774" i="2"/>
  <c r="P773" i="2"/>
  <c r="O773" i="2"/>
  <c r="L773" i="2"/>
  <c r="K773" i="2"/>
  <c r="P772" i="2"/>
  <c r="O772" i="2"/>
  <c r="R772" i="2"/>
  <c r="L772" i="2"/>
  <c r="K772" i="2"/>
  <c r="P771" i="2"/>
  <c r="O771" i="2"/>
  <c r="L771" i="2"/>
  <c r="K771" i="2"/>
  <c r="R771" i="2"/>
  <c r="P770" i="2"/>
  <c r="O770" i="2"/>
  <c r="L770" i="2"/>
  <c r="K770" i="2"/>
  <c r="P769" i="2"/>
  <c r="O769" i="2"/>
  <c r="L769" i="2"/>
  <c r="K769" i="2"/>
  <c r="P768" i="2"/>
  <c r="O768" i="2"/>
  <c r="L768" i="2"/>
  <c r="K768" i="2"/>
  <c r="P767" i="2"/>
  <c r="O767" i="2"/>
  <c r="L767" i="2"/>
  <c r="K767" i="2"/>
  <c r="P766" i="2"/>
  <c r="O766" i="2"/>
  <c r="L766" i="2"/>
  <c r="K766" i="2"/>
  <c r="R765" i="2"/>
  <c r="P765" i="2"/>
  <c r="O765" i="2"/>
  <c r="L765" i="2"/>
  <c r="K765" i="2"/>
  <c r="P764" i="2"/>
  <c r="O764" i="2"/>
  <c r="L764" i="2"/>
  <c r="K764" i="2"/>
  <c r="P763" i="2"/>
  <c r="O763" i="2"/>
  <c r="L763" i="2"/>
  <c r="K763" i="2"/>
  <c r="P762" i="2"/>
  <c r="O762" i="2"/>
  <c r="L762" i="2"/>
  <c r="K762" i="2"/>
  <c r="P761" i="2"/>
  <c r="O761" i="2"/>
  <c r="R761" i="2"/>
  <c r="L761" i="2"/>
  <c r="K761" i="2"/>
  <c r="P760" i="2"/>
  <c r="O760" i="2"/>
  <c r="L760" i="2"/>
  <c r="K760" i="2"/>
  <c r="P759" i="2"/>
  <c r="O759" i="2"/>
  <c r="L759" i="2"/>
  <c r="K759" i="2"/>
  <c r="P758" i="2"/>
  <c r="O758" i="2"/>
  <c r="L758" i="2"/>
  <c r="K758" i="2"/>
  <c r="P757" i="2"/>
  <c r="O757" i="2"/>
  <c r="L757" i="2"/>
  <c r="K757" i="2"/>
  <c r="P756" i="2"/>
  <c r="O756" i="2"/>
  <c r="L756" i="2"/>
  <c r="K756" i="2"/>
  <c r="P755" i="2"/>
  <c r="O755" i="2"/>
  <c r="L755" i="2"/>
  <c r="K755" i="2"/>
  <c r="P754" i="2"/>
  <c r="O754" i="2"/>
  <c r="L754" i="2"/>
  <c r="K754" i="2"/>
  <c r="P753" i="2"/>
  <c r="O753" i="2"/>
  <c r="L753" i="2"/>
  <c r="K753" i="2"/>
  <c r="P752" i="2"/>
  <c r="O752" i="2"/>
  <c r="L752" i="2"/>
  <c r="K752" i="2"/>
  <c r="P751" i="2"/>
  <c r="O751" i="2"/>
  <c r="L751" i="2"/>
  <c r="K751" i="2"/>
  <c r="R751" i="2"/>
  <c r="P750" i="2"/>
  <c r="O750" i="2"/>
  <c r="L750" i="2"/>
  <c r="K750" i="2"/>
  <c r="P749" i="2"/>
  <c r="O749" i="2"/>
  <c r="L749" i="2"/>
  <c r="K749" i="2"/>
  <c r="P748" i="2"/>
  <c r="O748" i="2"/>
  <c r="L748" i="2"/>
  <c r="K748" i="2"/>
  <c r="P747" i="2"/>
  <c r="O747" i="2"/>
  <c r="L747" i="2"/>
  <c r="K747" i="2"/>
  <c r="R747" i="2"/>
  <c r="P746" i="2"/>
  <c r="O746" i="2"/>
  <c r="L746" i="2"/>
  <c r="K746" i="2"/>
  <c r="P745" i="2"/>
  <c r="O745" i="2"/>
  <c r="R745" i="2"/>
  <c r="L745" i="2"/>
  <c r="K745" i="2"/>
  <c r="P744" i="2"/>
  <c r="O744" i="2"/>
  <c r="R744" i="2"/>
  <c r="L744" i="2"/>
  <c r="K744" i="2"/>
  <c r="P743" i="2"/>
  <c r="O743" i="2"/>
  <c r="R743" i="2"/>
  <c r="L743" i="2"/>
  <c r="K743" i="2"/>
  <c r="P742" i="2"/>
  <c r="O742" i="2"/>
  <c r="L742" i="2"/>
  <c r="K742" i="2"/>
  <c r="P741" i="2"/>
  <c r="O741" i="2"/>
  <c r="L741" i="2"/>
  <c r="K741" i="2"/>
  <c r="P740" i="2"/>
  <c r="O740" i="2"/>
  <c r="L740" i="2"/>
  <c r="K740" i="2"/>
  <c r="P739" i="2"/>
  <c r="O739" i="2"/>
  <c r="L739" i="2"/>
  <c r="K739" i="2"/>
  <c r="R739" i="2"/>
  <c r="P738" i="2"/>
  <c r="O738" i="2"/>
  <c r="L738" i="2"/>
  <c r="K738" i="2"/>
  <c r="P737" i="2"/>
  <c r="O737" i="2"/>
  <c r="L737" i="2"/>
  <c r="K737" i="2"/>
  <c r="P736" i="2"/>
  <c r="O736" i="2"/>
  <c r="L736" i="2"/>
  <c r="K736" i="2"/>
  <c r="P735" i="2"/>
  <c r="O735" i="2"/>
  <c r="L735" i="2"/>
  <c r="K735" i="2"/>
  <c r="R735" i="2"/>
  <c r="P734" i="2"/>
  <c r="O734" i="2"/>
  <c r="L734" i="2"/>
  <c r="K734" i="2"/>
  <c r="P733" i="2"/>
  <c r="O733" i="2"/>
  <c r="L733" i="2"/>
  <c r="K733" i="2"/>
  <c r="R733" i="2"/>
  <c r="P732" i="2"/>
  <c r="O732" i="2"/>
  <c r="L732" i="2"/>
  <c r="K732" i="2"/>
  <c r="P731" i="2"/>
  <c r="O731" i="2"/>
  <c r="L731" i="2"/>
  <c r="K731" i="2"/>
  <c r="R731" i="2"/>
  <c r="P730" i="2"/>
  <c r="O730" i="2"/>
  <c r="R730" i="2"/>
  <c r="L730" i="2"/>
  <c r="K730" i="2"/>
  <c r="P729" i="2"/>
  <c r="O729" i="2"/>
  <c r="L729" i="2"/>
  <c r="K729" i="2"/>
  <c r="P728" i="2"/>
  <c r="O728" i="2"/>
  <c r="L728" i="2"/>
  <c r="K728" i="2"/>
  <c r="P727" i="2"/>
  <c r="O727" i="2"/>
  <c r="L727" i="2"/>
  <c r="K727" i="2"/>
  <c r="P726" i="2"/>
  <c r="O726" i="2"/>
  <c r="L726" i="2"/>
  <c r="K726" i="2"/>
  <c r="P725" i="2"/>
  <c r="O725" i="2"/>
  <c r="L725" i="2"/>
  <c r="K725" i="2"/>
  <c r="P724" i="2"/>
  <c r="O724" i="2"/>
  <c r="L724" i="2"/>
  <c r="K724" i="2"/>
  <c r="P723" i="2"/>
  <c r="O723" i="2"/>
  <c r="L723" i="2"/>
  <c r="K723" i="2"/>
  <c r="R723" i="2"/>
  <c r="P722" i="2"/>
  <c r="O722" i="2"/>
  <c r="L722" i="2"/>
  <c r="K722" i="2"/>
  <c r="P721" i="2"/>
  <c r="O721" i="2"/>
  <c r="L721" i="2"/>
  <c r="K721" i="2"/>
  <c r="P720" i="2"/>
  <c r="O720" i="2"/>
  <c r="L720" i="2"/>
  <c r="K720" i="2"/>
  <c r="P719" i="2"/>
  <c r="O719" i="2"/>
  <c r="R719" i="2"/>
  <c r="L719" i="2"/>
  <c r="K719" i="2"/>
  <c r="P718" i="2"/>
  <c r="O718" i="2"/>
  <c r="L718" i="2"/>
  <c r="K718" i="2"/>
  <c r="P717" i="2"/>
  <c r="O717" i="2"/>
  <c r="L717" i="2"/>
  <c r="K717" i="2"/>
  <c r="P716" i="2"/>
  <c r="O716" i="2"/>
  <c r="L716" i="2"/>
  <c r="K716" i="2"/>
  <c r="P715" i="2"/>
  <c r="O715" i="2"/>
  <c r="L715" i="2"/>
  <c r="K715" i="2"/>
  <c r="R715" i="2"/>
  <c r="P714" i="2"/>
  <c r="O714" i="2"/>
  <c r="L714" i="2"/>
  <c r="K714" i="2"/>
  <c r="P713" i="2"/>
  <c r="O713" i="2"/>
  <c r="R713" i="2"/>
  <c r="L713" i="2"/>
  <c r="K713" i="2"/>
  <c r="P712" i="2"/>
  <c r="O712" i="2"/>
  <c r="L712" i="2"/>
  <c r="K712" i="2"/>
  <c r="P711" i="2"/>
  <c r="O711" i="2"/>
  <c r="L711" i="2"/>
  <c r="K711" i="2"/>
  <c r="P710" i="2"/>
  <c r="O710" i="2"/>
  <c r="L710" i="2"/>
  <c r="K710" i="2"/>
  <c r="P709" i="2"/>
  <c r="O709" i="2"/>
  <c r="L709" i="2"/>
  <c r="K709" i="2"/>
  <c r="P708" i="2"/>
  <c r="O708" i="2"/>
  <c r="L708" i="2"/>
  <c r="K708" i="2"/>
  <c r="P707" i="2"/>
  <c r="O707" i="2"/>
  <c r="L707" i="2"/>
  <c r="K707" i="2"/>
  <c r="R707" i="2"/>
  <c r="P706" i="2"/>
  <c r="O706" i="2"/>
  <c r="L706" i="2"/>
  <c r="K706" i="2"/>
  <c r="P705" i="2"/>
  <c r="O705" i="2"/>
  <c r="L705" i="2"/>
  <c r="K705" i="2"/>
  <c r="P704" i="2"/>
  <c r="O704" i="2"/>
  <c r="L704" i="2"/>
  <c r="K704" i="2"/>
  <c r="P703" i="2"/>
  <c r="O703" i="2"/>
  <c r="L703" i="2"/>
  <c r="K703" i="2"/>
  <c r="P702" i="2"/>
  <c r="O702" i="2"/>
  <c r="L702" i="2"/>
  <c r="K702" i="2"/>
  <c r="P701" i="2"/>
  <c r="O701" i="2"/>
  <c r="L701" i="2"/>
  <c r="K701" i="2"/>
  <c r="P700" i="2"/>
  <c r="O700" i="2"/>
  <c r="L700" i="2"/>
  <c r="K700" i="2"/>
  <c r="P699" i="2"/>
  <c r="O699" i="2"/>
  <c r="L699" i="2"/>
  <c r="K699" i="2"/>
  <c r="R699" i="2"/>
  <c r="P698" i="2"/>
  <c r="O698" i="2"/>
  <c r="L698" i="2"/>
  <c r="K698" i="2"/>
  <c r="P697" i="2"/>
  <c r="O697" i="2"/>
  <c r="L697" i="2"/>
  <c r="K697" i="2"/>
  <c r="P696" i="2"/>
  <c r="O696" i="2"/>
  <c r="L696" i="2"/>
  <c r="K696" i="2"/>
  <c r="P695" i="2"/>
  <c r="O695" i="2"/>
  <c r="L695" i="2"/>
  <c r="K695" i="2"/>
  <c r="P694" i="2"/>
  <c r="O694" i="2"/>
  <c r="R694" i="2"/>
  <c r="L694" i="2"/>
  <c r="K694" i="2"/>
  <c r="P693" i="2"/>
  <c r="O693" i="2"/>
  <c r="L693" i="2"/>
  <c r="K693" i="2"/>
  <c r="P692" i="2"/>
  <c r="O692" i="2"/>
  <c r="R692" i="2"/>
  <c r="L692" i="2"/>
  <c r="K692" i="2"/>
  <c r="P691" i="2"/>
  <c r="O691" i="2"/>
  <c r="L691" i="2"/>
  <c r="K691" i="2"/>
  <c r="R691" i="2"/>
  <c r="P690" i="2"/>
  <c r="O690" i="2"/>
  <c r="L690" i="2"/>
  <c r="K690" i="2"/>
  <c r="P689" i="2"/>
  <c r="O689" i="2"/>
  <c r="L689" i="2"/>
  <c r="K689" i="2"/>
  <c r="R689" i="2"/>
  <c r="P688" i="2"/>
  <c r="O688" i="2"/>
  <c r="L688" i="2"/>
  <c r="K688" i="2"/>
  <c r="R688" i="2"/>
  <c r="P687" i="2"/>
  <c r="O687" i="2"/>
  <c r="L687" i="2"/>
  <c r="K687" i="2"/>
  <c r="R686" i="2"/>
  <c r="P686" i="2"/>
  <c r="O686" i="2"/>
  <c r="L686" i="2"/>
  <c r="K686" i="2"/>
  <c r="P685" i="2"/>
  <c r="O685" i="2"/>
  <c r="L685" i="2"/>
  <c r="K685" i="2"/>
  <c r="R685" i="2"/>
  <c r="P684" i="2"/>
  <c r="O684" i="2"/>
  <c r="L684" i="2"/>
  <c r="K684" i="2"/>
  <c r="P683" i="2"/>
  <c r="O683" i="2"/>
  <c r="L683" i="2"/>
  <c r="K683" i="2"/>
  <c r="R683" i="2"/>
  <c r="P682" i="2"/>
  <c r="O682" i="2"/>
  <c r="L682" i="2"/>
  <c r="K682" i="2"/>
  <c r="P681" i="2"/>
  <c r="O681" i="2"/>
  <c r="L681" i="2"/>
  <c r="K681" i="2"/>
  <c r="R681" i="2"/>
  <c r="P680" i="2"/>
  <c r="O680" i="2"/>
  <c r="L680" i="2"/>
  <c r="K680" i="2"/>
  <c r="P679" i="2"/>
  <c r="O679" i="2"/>
  <c r="L679" i="2"/>
  <c r="K679" i="2"/>
  <c r="R679" i="2"/>
  <c r="P678" i="2"/>
  <c r="O678" i="2"/>
  <c r="R678" i="2"/>
  <c r="L678" i="2"/>
  <c r="K678" i="2"/>
  <c r="P677" i="2"/>
  <c r="O677" i="2"/>
  <c r="L677" i="2"/>
  <c r="K677" i="2"/>
  <c r="P676" i="2"/>
  <c r="O676" i="2"/>
  <c r="L676" i="2"/>
  <c r="K676" i="2"/>
  <c r="P675" i="2"/>
  <c r="O675" i="2"/>
  <c r="L675" i="2"/>
  <c r="K675" i="2"/>
  <c r="P674" i="2"/>
  <c r="O674" i="2"/>
  <c r="L674" i="2"/>
  <c r="K674" i="2"/>
  <c r="P673" i="2"/>
  <c r="O673" i="2"/>
  <c r="L673" i="2"/>
  <c r="K673" i="2"/>
  <c r="R673" i="2"/>
  <c r="P672" i="2"/>
  <c r="O672" i="2"/>
  <c r="L672" i="2"/>
  <c r="K672" i="2"/>
  <c r="P671" i="2"/>
  <c r="O671" i="2"/>
  <c r="L671" i="2"/>
  <c r="K671" i="2"/>
  <c r="R671" i="2"/>
  <c r="P670" i="2"/>
  <c r="O670" i="2"/>
  <c r="L670" i="2"/>
  <c r="K670" i="2"/>
  <c r="P669" i="2"/>
  <c r="O669" i="2"/>
  <c r="L669" i="2"/>
  <c r="K669" i="2"/>
  <c r="R669" i="2"/>
  <c r="P668" i="2"/>
  <c r="O668" i="2"/>
  <c r="R668" i="2"/>
  <c r="L668" i="2"/>
  <c r="K668" i="2"/>
  <c r="P667" i="2"/>
  <c r="O667" i="2"/>
  <c r="L667" i="2"/>
  <c r="K667" i="2"/>
  <c r="R667" i="2"/>
  <c r="P666" i="2"/>
  <c r="O666" i="2"/>
  <c r="L666" i="2"/>
  <c r="K666" i="2"/>
  <c r="P665" i="2"/>
  <c r="O665" i="2"/>
  <c r="L665" i="2"/>
  <c r="K665" i="2"/>
  <c r="R665" i="2"/>
  <c r="P664" i="2"/>
  <c r="O664" i="2"/>
  <c r="L664" i="2"/>
  <c r="K664" i="2"/>
  <c r="P663" i="2"/>
  <c r="O663" i="2"/>
  <c r="L663" i="2"/>
  <c r="K663" i="2"/>
  <c r="R663" i="2"/>
  <c r="P662" i="2"/>
  <c r="O662" i="2"/>
  <c r="L662" i="2"/>
  <c r="K662" i="2"/>
  <c r="P661" i="2"/>
  <c r="O661" i="2"/>
  <c r="L661" i="2"/>
  <c r="K661" i="2"/>
  <c r="R660" i="2"/>
  <c r="P660" i="2"/>
  <c r="O660" i="2"/>
  <c r="L660" i="2"/>
  <c r="K660" i="2"/>
  <c r="P659" i="2"/>
  <c r="O659" i="2"/>
  <c r="L659" i="2"/>
  <c r="K659" i="2"/>
  <c r="P658" i="2"/>
  <c r="O658" i="2"/>
  <c r="L658" i="2"/>
  <c r="K658" i="2"/>
  <c r="P657" i="2"/>
  <c r="O657" i="2"/>
  <c r="L657" i="2"/>
  <c r="K657" i="2"/>
  <c r="R657" i="2"/>
  <c r="P656" i="2"/>
  <c r="O656" i="2"/>
  <c r="L656" i="2"/>
  <c r="K656" i="2"/>
  <c r="R656" i="2"/>
  <c r="P655" i="2"/>
  <c r="O655" i="2"/>
  <c r="L655" i="2"/>
  <c r="K655" i="2"/>
  <c r="R655" i="2"/>
  <c r="R654" i="2"/>
  <c r="P654" i="2"/>
  <c r="O654" i="2"/>
  <c r="L654" i="2"/>
  <c r="K654" i="2"/>
  <c r="P653" i="2"/>
  <c r="O653" i="2"/>
  <c r="L653" i="2"/>
  <c r="K653" i="2"/>
  <c r="R653" i="2"/>
  <c r="R652" i="2"/>
  <c r="P652" i="2"/>
  <c r="O652" i="2"/>
  <c r="L652" i="2"/>
  <c r="K652" i="2"/>
  <c r="P651" i="2"/>
  <c r="O651" i="2"/>
  <c r="L651" i="2"/>
  <c r="K651" i="2"/>
  <c r="P650" i="2"/>
  <c r="O650" i="2"/>
  <c r="L650" i="2"/>
  <c r="K650" i="2"/>
  <c r="P649" i="2"/>
  <c r="O649" i="2"/>
  <c r="L649" i="2"/>
  <c r="K649" i="2"/>
  <c r="P648" i="2"/>
  <c r="O648" i="2"/>
  <c r="R648" i="2"/>
  <c r="L648" i="2"/>
  <c r="K648" i="2"/>
  <c r="P647" i="2"/>
  <c r="O647" i="2"/>
  <c r="L647" i="2"/>
  <c r="K647" i="2"/>
  <c r="P646" i="2"/>
  <c r="O646" i="2"/>
  <c r="L646" i="2"/>
  <c r="K646" i="2"/>
  <c r="P645" i="2"/>
  <c r="O645" i="2"/>
  <c r="L645" i="2"/>
  <c r="K645" i="2"/>
  <c r="R645" i="2"/>
  <c r="P644" i="2"/>
  <c r="O644" i="2"/>
  <c r="L644" i="2"/>
  <c r="K644" i="2"/>
  <c r="R644" i="2"/>
  <c r="P643" i="2"/>
  <c r="O643" i="2"/>
  <c r="L643" i="2"/>
  <c r="K643" i="2"/>
  <c r="P642" i="2"/>
  <c r="O642" i="2"/>
  <c r="L642" i="2"/>
  <c r="K642" i="2"/>
  <c r="P641" i="2"/>
  <c r="O641" i="2"/>
  <c r="L641" i="2"/>
  <c r="K641" i="2"/>
  <c r="P640" i="2"/>
  <c r="O640" i="2"/>
  <c r="L640" i="2"/>
  <c r="K640" i="2"/>
  <c r="P639" i="2"/>
  <c r="O639" i="2"/>
  <c r="L639" i="2"/>
  <c r="K639" i="2"/>
  <c r="R639" i="2"/>
  <c r="P638" i="2"/>
  <c r="O638" i="2"/>
  <c r="L638" i="2"/>
  <c r="K638" i="2"/>
  <c r="P637" i="2"/>
  <c r="O637" i="2"/>
  <c r="L637" i="2"/>
  <c r="K637" i="2"/>
  <c r="R637" i="2"/>
  <c r="P636" i="2"/>
  <c r="O636" i="2"/>
  <c r="L636" i="2"/>
  <c r="K636" i="2"/>
  <c r="P635" i="2"/>
  <c r="O635" i="2"/>
  <c r="L635" i="2"/>
  <c r="K635" i="2"/>
  <c r="P634" i="2"/>
  <c r="O634" i="2"/>
  <c r="R634" i="2"/>
  <c r="L634" i="2"/>
  <c r="K634" i="2"/>
  <c r="P633" i="2"/>
  <c r="O633" i="2"/>
  <c r="L633" i="2"/>
  <c r="K633" i="2"/>
  <c r="P632" i="2"/>
  <c r="O632" i="2"/>
  <c r="R632" i="2"/>
  <c r="L632" i="2"/>
  <c r="K632" i="2"/>
  <c r="P631" i="2"/>
  <c r="O631" i="2"/>
  <c r="L631" i="2"/>
  <c r="K631" i="2"/>
  <c r="P630" i="2"/>
  <c r="O630" i="2"/>
  <c r="L630" i="2"/>
  <c r="K630" i="2"/>
  <c r="P629" i="2"/>
  <c r="O629" i="2"/>
  <c r="L629" i="2"/>
  <c r="K629" i="2"/>
  <c r="R629" i="2"/>
  <c r="P628" i="2"/>
  <c r="O628" i="2"/>
  <c r="L628" i="2"/>
  <c r="K628" i="2"/>
  <c r="R628" i="2"/>
  <c r="P627" i="2"/>
  <c r="O627" i="2"/>
  <c r="L627" i="2"/>
  <c r="K627" i="2"/>
  <c r="P626" i="2"/>
  <c r="O626" i="2"/>
  <c r="L626" i="2"/>
  <c r="K626" i="2"/>
  <c r="P625" i="2"/>
  <c r="O625" i="2"/>
  <c r="L625" i="2"/>
  <c r="K625" i="2"/>
  <c r="P624" i="2"/>
  <c r="O624" i="2"/>
  <c r="L624" i="2"/>
  <c r="K624" i="2"/>
  <c r="R624" i="2"/>
  <c r="P623" i="2"/>
  <c r="O623" i="2"/>
  <c r="L623" i="2"/>
  <c r="K623" i="2"/>
  <c r="R623" i="2"/>
  <c r="P622" i="2"/>
  <c r="O622" i="2"/>
  <c r="R622" i="2"/>
  <c r="L622" i="2"/>
  <c r="K622" i="2"/>
  <c r="P621" i="2"/>
  <c r="O621" i="2"/>
  <c r="L621" i="2"/>
  <c r="K621" i="2"/>
  <c r="R621" i="2"/>
  <c r="P620" i="2"/>
  <c r="O620" i="2"/>
  <c r="L620" i="2"/>
  <c r="K620" i="2"/>
  <c r="R620" i="2"/>
  <c r="P619" i="2"/>
  <c r="O619" i="2"/>
  <c r="L619" i="2"/>
  <c r="K619" i="2"/>
  <c r="R619" i="2"/>
  <c r="P618" i="2"/>
  <c r="O618" i="2"/>
  <c r="R618" i="2"/>
  <c r="L618" i="2"/>
  <c r="K618" i="2"/>
  <c r="P617" i="2"/>
  <c r="O617" i="2"/>
  <c r="L617" i="2"/>
  <c r="K617" i="2"/>
  <c r="R617" i="2"/>
  <c r="P616" i="2"/>
  <c r="O616" i="2"/>
  <c r="R616" i="2"/>
  <c r="L616" i="2"/>
  <c r="K616" i="2"/>
  <c r="P615" i="2"/>
  <c r="O615" i="2"/>
  <c r="L615" i="2"/>
  <c r="K615" i="2"/>
  <c r="R615" i="2"/>
  <c r="P614" i="2"/>
  <c r="O614" i="2"/>
  <c r="L614" i="2"/>
  <c r="K614" i="2"/>
  <c r="P613" i="2"/>
  <c r="O613" i="2"/>
  <c r="L613" i="2"/>
  <c r="K613" i="2"/>
  <c r="R613" i="2"/>
  <c r="P612" i="2"/>
  <c r="O612" i="2"/>
  <c r="L612" i="2"/>
  <c r="K612" i="2"/>
  <c r="R612" i="2"/>
  <c r="P611" i="2"/>
  <c r="O611" i="2"/>
  <c r="L611" i="2"/>
  <c r="K611" i="2"/>
  <c r="R611" i="2"/>
  <c r="P610" i="2"/>
  <c r="O610" i="2"/>
  <c r="L610" i="2"/>
  <c r="K610" i="2"/>
  <c r="P609" i="2"/>
  <c r="O609" i="2"/>
  <c r="L609" i="2"/>
  <c r="K609" i="2"/>
  <c r="P608" i="2"/>
  <c r="O608" i="2"/>
  <c r="L608" i="2"/>
  <c r="K608" i="2"/>
  <c r="P607" i="2"/>
  <c r="O607" i="2"/>
  <c r="L607" i="2"/>
  <c r="K607" i="2"/>
  <c r="P606" i="2"/>
  <c r="O606" i="2"/>
  <c r="L606" i="2"/>
  <c r="K606" i="2"/>
  <c r="P605" i="2"/>
  <c r="O605" i="2"/>
  <c r="L605" i="2"/>
  <c r="K605" i="2"/>
  <c r="R605" i="2"/>
  <c r="P604" i="2"/>
  <c r="O604" i="2"/>
  <c r="L604" i="2"/>
  <c r="K604" i="2"/>
  <c r="P603" i="2"/>
  <c r="O603" i="2"/>
  <c r="L603" i="2"/>
  <c r="K603" i="2"/>
  <c r="R603" i="2"/>
  <c r="P602" i="2"/>
  <c r="O602" i="2"/>
  <c r="L602" i="2"/>
  <c r="K602" i="2"/>
  <c r="P601" i="2"/>
  <c r="O601" i="2"/>
  <c r="L601" i="2"/>
  <c r="K601" i="2"/>
  <c r="P600" i="2"/>
  <c r="O600" i="2"/>
  <c r="L600" i="2"/>
  <c r="K600" i="2"/>
  <c r="P599" i="2"/>
  <c r="O599" i="2"/>
  <c r="L599" i="2"/>
  <c r="K599" i="2"/>
  <c r="P598" i="2"/>
  <c r="O598" i="2"/>
  <c r="L598" i="2"/>
  <c r="K598" i="2"/>
  <c r="P597" i="2"/>
  <c r="O597" i="2"/>
  <c r="L597" i="2"/>
  <c r="K597" i="2"/>
  <c r="P596" i="2"/>
  <c r="O596" i="2"/>
  <c r="L596" i="2"/>
  <c r="K596" i="2"/>
  <c r="R596" i="2"/>
  <c r="P595" i="2"/>
  <c r="O595" i="2"/>
  <c r="L595" i="2"/>
  <c r="K595" i="2"/>
  <c r="R595" i="2"/>
  <c r="P594" i="2"/>
  <c r="O594" i="2"/>
  <c r="L594" i="2"/>
  <c r="K594" i="2"/>
  <c r="P593" i="2"/>
  <c r="O593" i="2"/>
  <c r="L593" i="2"/>
  <c r="K593" i="2"/>
  <c r="P592" i="2"/>
  <c r="O592" i="2"/>
  <c r="L592" i="2"/>
  <c r="K592" i="2"/>
  <c r="R592" i="2"/>
  <c r="P591" i="2"/>
  <c r="O591" i="2"/>
  <c r="L591" i="2"/>
  <c r="K591" i="2"/>
  <c r="P590" i="2"/>
  <c r="O590" i="2"/>
  <c r="L590" i="2"/>
  <c r="K590" i="2"/>
  <c r="P589" i="2"/>
  <c r="O589" i="2"/>
  <c r="L589" i="2"/>
  <c r="K589" i="2"/>
  <c r="R589" i="2"/>
  <c r="P588" i="2"/>
  <c r="O588" i="2"/>
  <c r="L588" i="2"/>
  <c r="K588" i="2"/>
  <c r="R588" i="2"/>
  <c r="P587" i="2"/>
  <c r="O587" i="2"/>
  <c r="L587" i="2"/>
  <c r="K587" i="2"/>
  <c r="R587" i="2"/>
  <c r="P586" i="2"/>
  <c r="O586" i="2"/>
  <c r="L586" i="2"/>
  <c r="K586" i="2"/>
  <c r="P585" i="2"/>
  <c r="O585" i="2"/>
  <c r="L585" i="2"/>
  <c r="K585" i="2"/>
  <c r="P584" i="2"/>
  <c r="O584" i="2"/>
  <c r="R584" i="2"/>
  <c r="L584" i="2"/>
  <c r="K584" i="2"/>
  <c r="P583" i="2"/>
  <c r="O583" i="2"/>
  <c r="L583" i="2"/>
  <c r="K583" i="2"/>
  <c r="P582" i="2"/>
  <c r="O582" i="2"/>
  <c r="R582" i="2"/>
  <c r="L582" i="2"/>
  <c r="K582" i="2"/>
  <c r="P581" i="2"/>
  <c r="O581" i="2"/>
  <c r="L581" i="2"/>
  <c r="K581" i="2"/>
  <c r="P580" i="2"/>
  <c r="O580" i="2"/>
  <c r="L580" i="2"/>
  <c r="K580" i="2"/>
  <c r="R580" i="2"/>
  <c r="P579" i="2"/>
  <c r="O579" i="2"/>
  <c r="L579" i="2"/>
  <c r="K579" i="2"/>
  <c r="P578" i="2"/>
  <c r="O578" i="2"/>
  <c r="L578" i="2"/>
  <c r="K578" i="2"/>
  <c r="P577" i="2"/>
  <c r="O577" i="2"/>
  <c r="L577" i="2"/>
  <c r="K577" i="2"/>
  <c r="P576" i="2"/>
  <c r="O576" i="2"/>
  <c r="L576" i="2"/>
  <c r="K576" i="2"/>
  <c r="P575" i="2"/>
  <c r="O575" i="2"/>
  <c r="L575" i="2"/>
  <c r="K575" i="2"/>
  <c r="P574" i="2"/>
  <c r="O574" i="2"/>
  <c r="R574" i="2"/>
  <c r="L574" i="2"/>
  <c r="K574" i="2"/>
  <c r="P573" i="2"/>
  <c r="O573" i="2"/>
  <c r="L573" i="2"/>
  <c r="K573" i="2"/>
  <c r="P572" i="2"/>
  <c r="O572" i="2"/>
  <c r="L572" i="2"/>
  <c r="K572" i="2"/>
  <c r="P571" i="2"/>
  <c r="O571" i="2"/>
  <c r="L571" i="2"/>
  <c r="K571" i="2"/>
  <c r="P570" i="2"/>
  <c r="O570" i="2"/>
  <c r="L570" i="2"/>
  <c r="K570" i="2"/>
  <c r="P569" i="2"/>
  <c r="O569" i="2"/>
  <c r="L569" i="2"/>
  <c r="K569" i="2"/>
  <c r="P568" i="2"/>
  <c r="O568" i="2"/>
  <c r="R568" i="2"/>
  <c r="L568" i="2"/>
  <c r="K568" i="2"/>
  <c r="P567" i="2"/>
  <c r="O567" i="2"/>
  <c r="R567" i="2"/>
  <c r="L567" i="2"/>
  <c r="K567" i="2"/>
  <c r="P566" i="2"/>
  <c r="O566" i="2"/>
  <c r="R566" i="2"/>
  <c r="L566" i="2"/>
  <c r="K566" i="2"/>
  <c r="P565" i="2"/>
  <c r="O565" i="2"/>
  <c r="L565" i="2"/>
  <c r="K565" i="2"/>
  <c r="P564" i="2"/>
  <c r="O564" i="2"/>
  <c r="L564" i="2"/>
  <c r="K564" i="2"/>
  <c r="R564" i="2"/>
  <c r="P563" i="2"/>
  <c r="O563" i="2"/>
  <c r="L563" i="2"/>
  <c r="K563" i="2"/>
  <c r="P562" i="2"/>
  <c r="O562" i="2"/>
  <c r="L562" i="2"/>
  <c r="K562" i="2"/>
  <c r="P561" i="2"/>
  <c r="O561" i="2"/>
  <c r="L561" i="2"/>
  <c r="K561" i="2"/>
  <c r="R560" i="2"/>
  <c r="P560" i="2"/>
  <c r="O560" i="2"/>
  <c r="L560" i="2"/>
  <c r="K560" i="2"/>
  <c r="P559" i="2"/>
  <c r="O559" i="2"/>
  <c r="L559" i="2"/>
  <c r="K559" i="2"/>
  <c r="R558" i="2"/>
  <c r="P558" i="2"/>
  <c r="O558" i="2"/>
  <c r="L558" i="2"/>
  <c r="K558" i="2"/>
  <c r="P557" i="2"/>
  <c r="O557" i="2"/>
  <c r="L557" i="2"/>
  <c r="K557" i="2"/>
  <c r="P556" i="2"/>
  <c r="O556" i="2"/>
  <c r="R556" i="2"/>
  <c r="L556" i="2"/>
  <c r="K556" i="2"/>
  <c r="P555" i="2"/>
  <c r="O555" i="2"/>
  <c r="L555" i="2"/>
  <c r="K555" i="2"/>
  <c r="P554" i="2"/>
  <c r="O554" i="2"/>
  <c r="R554" i="2"/>
  <c r="L554" i="2"/>
  <c r="K554" i="2"/>
  <c r="P553" i="2"/>
  <c r="O553" i="2"/>
  <c r="L553" i="2"/>
  <c r="K553" i="2"/>
  <c r="P552" i="2"/>
  <c r="O552" i="2"/>
  <c r="L552" i="2"/>
  <c r="K552" i="2"/>
  <c r="P551" i="2"/>
  <c r="O551" i="2"/>
  <c r="L551" i="2"/>
  <c r="K551" i="2"/>
  <c r="P550" i="2"/>
  <c r="O550" i="2"/>
  <c r="R550" i="2"/>
  <c r="L550" i="2"/>
  <c r="K550" i="2"/>
  <c r="P549" i="2"/>
  <c r="O549" i="2"/>
  <c r="L549" i="2"/>
  <c r="K549" i="2"/>
  <c r="P548" i="2"/>
  <c r="O548" i="2"/>
  <c r="L548" i="2"/>
  <c r="K548" i="2"/>
  <c r="P547" i="2"/>
  <c r="O547" i="2"/>
  <c r="L547" i="2"/>
  <c r="K547" i="2"/>
  <c r="P546" i="2"/>
  <c r="O546" i="2"/>
  <c r="L546" i="2"/>
  <c r="K546" i="2"/>
  <c r="P545" i="2"/>
  <c r="O545" i="2"/>
  <c r="L545" i="2"/>
  <c r="K545" i="2"/>
  <c r="P544" i="2"/>
  <c r="O544" i="2"/>
  <c r="L544" i="2"/>
  <c r="K544" i="2"/>
  <c r="P543" i="2"/>
  <c r="O543" i="2"/>
  <c r="L543" i="2"/>
  <c r="K543" i="2"/>
  <c r="P542" i="2"/>
  <c r="O542" i="2"/>
  <c r="R542" i="2"/>
  <c r="L542" i="2"/>
  <c r="K542" i="2"/>
  <c r="P541" i="2"/>
  <c r="O541" i="2"/>
  <c r="L541" i="2"/>
  <c r="K541" i="2"/>
  <c r="P540" i="2"/>
  <c r="O540" i="2"/>
  <c r="L540" i="2"/>
  <c r="K540" i="2"/>
  <c r="P539" i="2"/>
  <c r="O539" i="2"/>
  <c r="L539" i="2"/>
  <c r="K539" i="2"/>
  <c r="P538" i="2"/>
  <c r="O538" i="2"/>
  <c r="R538" i="2"/>
  <c r="L538" i="2"/>
  <c r="K538" i="2"/>
  <c r="P537" i="2"/>
  <c r="O537" i="2"/>
  <c r="L537" i="2"/>
  <c r="K537" i="2"/>
  <c r="P536" i="2"/>
  <c r="O536" i="2"/>
  <c r="L536" i="2"/>
  <c r="K536" i="2"/>
  <c r="P535" i="2"/>
  <c r="O535" i="2"/>
  <c r="L535" i="2"/>
  <c r="K535" i="2"/>
  <c r="P534" i="2"/>
  <c r="O534" i="2"/>
  <c r="L534" i="2"/>
  <c r="K534" i="2"/>
  <c r="P533" i="2"/>
  <c r="O533" i="2"/>
  <c r="L533" i="2"/>
  <c r="K533" i="2"/>
  <c r="P532" i="2"/>
  <c r="O532" i="2"/>
  <c r="L532" i="2"/>
  <c r="K532" i="2"/>
  <c r="P531" i="2"/>
  <c r="O531" i="2"/>
  <c r="R531" i="2"/>
  <c r="L531" i="2"/>
  <c r="K531" i="2"/>
  <c r="P530" i="2"/>
  <c r="O530" i="2"/>
  <c r="L530" i="2"/>
  <c r="K530" i="2"/>
  <c r="P529" i="2"/>
  <c r="O529" i="2"/>
  <c r="L529" i="2"/>
  <c r="K529" i="2"/>
  <c r="P528" i="2"/>
  <c r="O528" i="2"/>
  <c r="L528" i="2"/>
  <c r="K528" i="2"/>
  <c r="P527" i="2"/>
  <c r="O527" i="2"/>
  <c r="L527" i="2"/>
  <c r="K527" i="2"/>
  <c r="P526" i="2"/>
  <c r="O526" i="2"/>
  <c r="R526" i="2"/>
  <c r="L526" i="2"/>
  <c r="K526" i="2"/>
  <c r="P525" i="2"/>
  <c r="O525" i="2"/>
  <c r="L525" i="2"/>
  <c r="K525" i="2"/>
  <c r="P524" i="2"/>
  <c r="O524" i="2"/>
  <c r="L524" i="2"/>
  <c r="K524" i="2"/>
  <c r="P523" i="2"/>
  <c r="O523" i="2"/>
  <c r="L523" i="2"/>
  <c r="K523" i="2"/>
  <c r="P522" i="2"/>
  <c r="O522" i="2"/>
  <c r="R522" i="2"/>
  <c r="L522" i="2"/>
  <c r="K522" i="2"/>
  <c r="P521" i="2"/>
  <c r="O521" i="2"/>
  <c r="L521" i="2"/>
  <c r="K521" i="2"/>
  <c r="P520" i="2"/>
  <c r="O520" i="2"/>
  <c r="L520" i="2"/>
  <c r="K520" i="2"/>
  <c r="P519" i="2"/>
  <c r="O519" i="2"/>
  <c r="L519" i="2"/>
  <c r="K519" i="2"/>
  <c r="P518" i="2"/>
  <c r="O518" i="2"/>
  <c r="R518" i="2"/>
  <c r="L518" i="2"/>
  <c r="K518" i="2"/>
  <c r="P517" i="2"/>
  <c r="O517" i="2"/>
  <c r="L517" i="2"/>
  <c r="K517" i="2"/>
  <c r="P516" i="2"/>
  <c r="O516" i="2"/>
  <c r="R516" i="2"/>
  <c r="L516" i="2"/>
  <c r="K516" i="2"/>
  <c r="P515" i="2"/>
  <c r="O515" i="2"/>
  <c r="L515" i="2"/>
  <c r="K515" i="2"/>
  <c r="P514" i="2"/>
  <c r="O514" i="2"/>
  <c r="L514" i="2"/>
  <c r="K514" i="2"/>
  <c r="P513" i="2"/>
  <c r="O513" i="2"/>
  <c r="L513" i="2"/>
  <c r="K513" i="2"/>
  <c r="P512" i="2"/>
  <c r="O512" i="2"/>
  <c r="L512" i="2"/>
  <c r="K512" i="2"/>
  <c r="P511" i="2"/>
  <c r="O511" i="2"/>
  <c r="L511" i="2"/>
  <c r="K511" i="2"/>
  <c r="P510" i="2"/>
  <c r="O510" i="2"/>
  <c r="R510" i="2"/>
  <c r="L510" i="2"/>
  <c r="K510" i="2"/>
  <c r="P509" i="2"/>
  <c r="O509" i="2"/>
  <c r="L509" i="2"/>
  <c r="K509" i="2"/>
  <c r="P508" i="2"/>
  <c r="O508" i="2"/>
  <c r="L508" i="2"/>
  <c r="K508" i="2"/>
  <c r="P507" i="2"/>
  <c r="O507" i="2"/>
  <c r="L507" i="2"/>
  <c r="K507" i="2"/>
  <c r="P506" i="2"/>
  <c r="O506" i="2"/>
  <c r="R506" i="2"/>
  <c r="L506" i="2"/>
  <c r="K506" i="2"/>
  <c r="P505" i="2"/>
  <c r="O505" i="2"/>
  <c r="L505" i="2"/>
  <c r="K505" i="2"/>
  <c r="P504" i="2"/>
  <c r="O504" i="2"/>
  <c r="L504" i="2"/>
  <c r="K504" i="2"/>
  <c r="P503" i="2"/>
  <c r="O503" i="2"/>
  <c r="L503" i="2"/>
  <c r="K503" i="2"/>
  <c r="P502" i="2"/>
  <c r="O502" i="2"/>
  <c r="R502" i="2"/>
  <c r="L502" i="2"/>
  <c r="K502" i="2"/>
  <c r="P501" i="2"/>
  <c r="O501" i="2"/>
  <c r="L501" i="2"/>
  <c r="K501" i="2"/>
  <c r="P500" i="2"/>
  <c r="O500" i="2"/>
  <c r="L500" i="2"/>
  <c r="K500" i="2"/>
  <c r="P499" i="2"/>
  <c r="O499" i="2"/>
  <c r="L499" i="2"/>
  <c r="K499" i="2"/>
  <c r="P498" i="2"/>
  <c r="O498" i="2"/>
  <c r="L498" i="2"/>
  <c r="K498" i="2"/>
  <c r="P497" i="2"/>
  <c r="O497" i="2"/>
  <c r="L497" i="2"/>
  <c r="K497" i="2"/>
  <c r="P496" i="2"/>
  <c r="O496" i="2"/>
  <c r="L496" i="2"/>
  <c r="K496" i="2"/>
  <c r="P495" i="2"/>
  <c r="O495" i="2"/>
  <c r="L495" i="2"/>
  <c r="K495" i="2"/>
  <c r="P494" i="2"/>
  <c r="O494" i="2"/>
  <c r="R494" i="2"/>
  <c r="L494" i="2"/>
  <c r="K494" i="2"/>
  <c r="P493" i="2"/>
  <c r="O493" i="2"/>
  <c r="L493" i="2"/>
  <c r="K493" i="2"/>
  <c r="P492" i="2"/>
  <c r="O492" i="2"/>
  <c r="L492" i="2"/>
  <c r="K492" i="2"/>
  <c r="P491" i="2"/>
  <c r="O491" i="2"/>
  <c r="L491" i="2"/>
  <c r="K491" i="2"/>
  <c r="P490" i="2"/>
  <c r="O490" i="2"/>
  <c r="R490" i="2"/>
  <c r="L490" i="2"/>
  <c r="K490" i="2"/>
  <c r="P489" i="2"/>
  <c r="O489" i="2"/>
  <c r="L489" i="2"/>
  <c r="K489" i="2"/>
  <c r="P488" i="2"/>
  <c r="O488" i="2"/>
  <c r="L488" i="2"/>
  <c r="K488" i="2"/>
  <c r="P487" i="2"/>
  <c r="O487" i="2"/>
  <c r="L487" i="2"/>
  <c r="K487" i="2"/>
  <c r="P486" i="2"/>
  <c r="O486" i="2"/>
  <c r="R486" i="2"/>
  <c r="L486" i="2"/>
  <c r="K486" i="2"/>
  <c r="P485" i="2"/>
  <c r="O485" i="2"/>
  <c r="L485" i="2"/>
  <c r="K485" i="2"/>
  <c r="P484" i="2"/>
  <c r="O484" i="2"/>
  <c r="L484" i="2"/>
  <c r="K484" i="2"/>
  <c r="P483" i="2"/>
  <c r="O483" i="2"/>
  <c r="L483" i="2"/>
  <c r="K483" i="2"/>
  <c r="P482" i="2"/>
  <c r="O482" i="2"/>
  <c r="L482" i="2"/>
  <c r="K482" i="2"/>
  <c r="P481" i="2"/>
  <c r="O481" i="2"/>
  <c r="L481" i="2"/>
  <c r="K481" i="2"/>
  <c r="P480" i="2"/>
  <c r="O480" i="2"/>
  <c r="L480" i="2"/>
  <c r="K480" i="2"/>
  <c r="P479" i="2"/>
  <c r="O479" i="2"/>
  <c r="L479" i="2"/>
  <c r="K479" i="2"/>
  <c r="P478" i="2"/>
  <c r="O478" i="2"/>
  <c r="R478" i="2"/>
  <c r="L478" i="2"/>
  <c r="K478" i="2"/>
  <c r="P477" i="2"/>
  <c r="O477" i="2"/>
  <c r="L477" i="2"/>
  <c r="K477" i="2"/>
  <c r="P476" i="2"/>
  <c r="O476" i="2"/>
  <c r="R476" i="2"/>
  <c r="L476" i="2"/>
  <c r="K476" i="2"/>
  <c r="P475" i="2"/>
  <c r="O475" i="2"/>
  <c r="L475" i="2"/>
  <c r="K475" i="2"/>
  <c r="P474" i="2"/>
  <c r="O474" i="2"/>
  <c r="R474" i="2"/>
  <c r="L474" i="2"/>
  <c r="K474" i="2"/>
  <c r="P473" i="2"/>
  <c r="O473" i="2"/>
  <c r="L473" i="2"/>
  <c r="K473" i="2"/>
  <c r="P472" i="2"/>
  <c r="O472" i="2"/>
  <c r="L472" i="2"/>
  <c r="K472" i="2"/>
  <c r="P471" i="2"/>
  <c r="O471" i="2"/>
  <c r="L471" i="2"/>
  <c r="K471" i="2"/>
  <c r="P470" i="2"/>
  <c r="O470" i="2"/>
  <c r="R470" i="2"/>
  <c r="L470" i="2"/>
  <c r="K470" i="2"/>
  <c r="P469" i="2"/>
  <c r="O469" i="2"/>
  <c r="L469" i="2"/>
  <c r="K469" i="2"/>
  <c r="P468" i="2"/>
  <c r="O468" i="2"/>
  <c r="L468" i="2"/>
  <c r="K468" i="2"/>
  <c r="P467" i="2"/>
  <c r="O467" i="2"/>
  <c r="L467" i="2"/>
  <c r="K467" i="2"/>
  <c r="P466" i="2"/>
  <c r="O466" i="2"/>
  <c r="L466" i="2"/>
  <c r="K466" i="2"/>
  <c r="P465" i="2"/>
  <c r="O465" i="2"/>
  <c r="L465" i="2"/>
  <c r="K465" i="2"/>
  <c r="P464" i="2"/>
  <c r="O464" i="2"/>
  <c r="L464" i="2"/>
  <c r="K464" i="2"/>
  <c r="P463" i="2"/>
  <c r="O463" i="2"/>
  <c r="L463" i="2"/>
  <c r="K463" i="2"/>
  <c r="P462" i="2"/>
  <c r="O462" i="2"/>
  <c r="R462" i="2"/>
  <c r="L462" i="2"/>
  <c r="K462" i="2"/>
  <c r="P461" i="2"/>
  <c r="O461" i="2"/>
  <c r="L461" i="2"/>
  <c r="K461" i="2"/>
  <c r="P460" i="2"/>
  <c r="O460" i="2"/>
  <c r="R460" i="2"/>
  <c r="L460" i="2"/>
  <c r="K460" i="2"/>
  <c r="P459" i="2"/>
  <c r="O459" i="2"/>
  <c r="L459" i="2"/>
  <c r="K459" i="2"/>
  <c r="P458" i="2"/>
  <c r="O458" i="2"/>
  <c r="R458" i="2"/>
  <c r="L458" i="2"/>
  <c r="K458" i="2"/>
  <c r="P457" i="2"/>
  <c r="O457" i="2"/>
  <c r="L457" i="2"/>
  <c r="K457" i="2"/>
  <c r="P456" i="2"/>
  <c r="O456" i="2"/>
  <c r="L456" i="2"/>
  <c r="K456" i="2"/>
  <c r="P455" i="2"/>
  <c r="O455" i="2"/>
  <c r="L455" i="2"/>
  <c r="K455" i="2"/>
  <c r="P454" i="2"/>
  <c r="O454" i="2"/>
  <c r="R454" i="2"/>
  <c r="L454" i="2"/>
  <c r="K454" i="2"/>
  <c r="P453" i="2"/>
  <c r="O453" i="2"/>
  <c r="L453" i="2"/>
  <c r="K453" i="2"/>
  <c r="P452" i="2"/>
  <c r="O452" i="2"/>
  <c r="L452" i="2"/>
  <c r="K452" i="2"/>
  <c r="P451" i="2"/>
  <c r="O451" i="2"/>
  <c r="L451" i="2"/>
  <c r="K451" i="2"/>
  <c r="P450" i="2"/>
  <c r="O450" i="2"/>
  <c r="L450" i="2"/>
  <c r="K450" i="2"/>
  <c r="P449" i="2"/>
  <c r="O449" i="2"/>
  <c r="L449" i="2"/>
  <c r="K449" i="2"/>
  <c r="P448" i="2"/>
  <c r="O448" i="2"/>
  <c r="L448" i="2"/>
  <c r="K448" i="2"/>
  <c r="P447" i="2"/>
  <c r="O447" i="2"/>
  <c r="L447" i="2"/>
  <c r="K447" i="2"/>
  <c r="P446" i="2"/>
  <c r="O446" i="2"/>
  <c r="R446" i="2"/>
  <c r="L446" i="2"/>
  <c r="K446" i="2"/>
  <c r="P445" i="2"/>
  <c r="O445" i="2"/>
  <c r="L445" i="2"/>
  <c r="K445" i="2"/>
  <c r="P444" i="2"/>
  <c r="O444" i="2"/>
  <c r="R444" i="2"/>
  <c r="L444" i="2"/>
  <c r="K444" i="2"/>
  <c r="P443" i="2"/>
  <c r="O443" i="2"/>
  <c r="L443" i="2"/>
  <c r="K443" i="2"/>
  <c r="P442" i="2"/>
  <c r="O442" i="2"/>
  <c r="R442" i="2"/>
  <c r="L442" i="2"/>
  <c r="K442" i="2"/>
  <c r="P441" i="2"/>
  <c r="O441" i="2"/>
  <c r="L441" i="2"/>
  <c r="K441" i="2"/>
  <c r="P440" i="2"/>
  <c r="O440" i="2"/>
  <c r="L440" i="2"/>
  <c r="K440" i="2"/>
  <c r="P439" i="2"/>
  <c r="O439" i="2"/>
  <c r="L439" i="2"/>
  <c r="K439" i="2"/>
  <c r="P438" i="2"/>
  <c r="O438" i="2"/>
  <c r="R438" i="2"/>
  <c r="L438" i="2"/>
  <c r="K438" i="2"/>
  <c r="P437" i="2"/>
  <c r="O437" i="2"/>
  <c r="L437" i="2"/>
  <c r="K437" i="2"/>
  <c r="P436" i="2"/>
  <c r="O436" i="2"/>
  <c r="L436" i="2"/>
  <c r="K436" i="2"/>
  <c r="P435" i="2"/>
  <c r="O435" i="2"/>
  <c r="L435" i="2"/>
  <c r="K435" i="2"/>
  <c r="P434" i="2"/>
  <c r="O434" i="2"/>
  <c r="L434" i="2"/>
  <c r="K434" i="2"/>
  <c r="P433" i="2"/>
  <c r="O433" i="2"/>
  <c r="L433" i="2"/>
  <c r="K433" i="2"/>
  <c r="P432" i="2"/>
  <c r="O432" i="2"/>
  <c r="L432" i="2"/>
  <c r="K432" i="2"/>
  <c r="P431" i="2"/>
  <c r="O431" i="2"/>
  <c r="L431" i="2"/>
  <c r="K431" i="2"/>
  <c r="P430" i="2"/>
  <c r="O430" i="2"/>
  <c r="R430" i="2"/>
  <c r="L430" i="2"/>
  <c r="K430" i="2"/>
  <c r="P429" i="2"/>
  <c r="O429" i="2"/>
  <c r="L429" i="2"/>
  <c r="K429" i="2"/>
  <c r="P428" i="2"/>
  <c r="O428" i="2"/>
  <c r="R428" i="2"/>
  <c r="L428" i="2"/>
  <c r="K428" i="2"/>
  <c r="P427" i="2"/>
  <c r="O427" i="2"/>
  <c r="L427" i="2"/>
  <c r="K427" i="2"/>
  <c r="P426" i="2"/>
  <c r="O426" i="2"/>
  <c r="R426" i="2"/>
  <c r="L426" i="2"/>
  <c r="K426" i="2"/>
  <c r="P425" i="2"/>
  <c r="O425" i="2"/>
  <c r="L425" i="2"/>
  <c r="K425" i="2"/>
  <c r="P424" i="2"/>
  <c r="O424" i="2"/>
  <c r="L424" i="2"/>
  <c r="K424" i="2"/>
  <c r="P423" i="2"/>
  <c r="O423" i="2"/>
  <c r="L423" i="2"/>
  <c r="K423" i="2"/>
  <c r="P422" i="2"/>
  <c r="O422" i="2"/>
  <c r="R422" i="2"/>
  <c r="L422" i="2"/>
  <c r="K422" i="2"/>
  <c r="P421" i="2"/>
  <c r="O421" i="2"/>
  <c r="L421" i="2"/>
  <c r="K421" i="2"/>
  <c r="P420" i="2"/>
  <c r="O420" i="2"/>
  <c r="L420" i="2"/>
  <c r="K420" i="2"/>
  <c r="P419" i="2"/>
  <c r="O419" i="2"/>
  <c r="L419" i="2"/>
  <c r="K419" i="2"/>
  <c r="P418" i="2"/>
  <c r="O418" i="2"/>
  <c r="L418" i="2"/>
  <c r="K418" i="2"/>
  <c r="P417" i="2"/>
  <c r="O417" i="2"/>
  <c r="L417" i="2"/>
  <c r="K417" i="2"/>
  <c r="P416" i="2"/>
  <c r="O416" i="2"/>
  <c r="L416" i="2"/>
  <c r="K416" i="2"/>
  <c r="P415" i="2"/>
  <c r="O415" i="2"/>
  <c r="L415" i="2"/>
  <c r="K415" i="2"/>
  <c r="P414" i="2"/>
  <c r="O414" i="2"/>
  <c r="R414" i="2"/>
  <c r="L414" i="2"/>
  <c r="K414" i="2"/>
  <c r="P413" i="2"/>
  <c r="O413" i="2"/>
  <c r="L413" i="2"/>
  <c r="K413" i="2"/>
  <c r="P412" i="2"/>
  <c r="O412" i="2"/>
  <c r="R412" i="2"/>
  <c r="L412" i="2"/>
  <c r="K412" i="2"/>
  <c r="P411" i="2"/>
  <c r="O411" i="2"/>
  <c r="L411" i="2"/>
  <c r="K411" i="2"/>
  <c r="P410" i="2"/>
  <c r="O410" i="2"/>
  <c r="R410" i="2"/>
  <c r="L410" i="2"/>
  <c r="K410" i="2"/>
  <c r="P409" i="2"/>
  <c r="O409" i="2"/>
  <c r="L409" i="2"/>
  <c r="K409" i="2"/>
  <c r="P408" i="2"/>
  <c r="O408" i="2"/>
  <c r="L408" i="2"/>
  <c r="K408" i="2"/>
  <c r="P407" i="2"/>
  <c r="O407" i="2"/>
  <c r="L407" i="2"/>
  <c r="K407" i="2"/>
  <c r="P406" i="2"/>
  <c r="O406" i="2"/>
  <c r="R406" i="2"/>
  <c r="L406" i="2"/>
  <c r="K406" i="2"/>
  <c r="P405" i="2"/>
  <c r="O405" i="2"/>
  <c r="L405" i="2"/>
  <c r="K405" i="2"/>
  <c r="P404" i="2"/>
  <c r="O404" i="2"/>
  <c r="L404" i="2"/>
  <c r="K404" i="2"/>
  <c r="P403" i="2"/>
  <c r="O403" i="2"/>
  <c r="L403" i="2"/>
  <c r="K403" i="2"/>
  <c r="P402" i="2"/>
  <c r="O402" i="2"/>
  <c r="L402" i="2"/>
  <c r="K402" i="2"/>
  <c r="P401" i="2"/>
  <c r="O401" i="2"/>
  <c r="L401" i="2"/>
  <c r="K401" i="2"/>
  <c r="P400" i="2"/>
  <c r="O400" i="2"/>
  <c r="L400" i="2"/>
  <c r="K400" i="2"/>
  <c r="P399" i="2"/>
  <c r="O399" i="2"/>
  <c r="L399" i="2"/>
  <c r="K399" i="2"/>
  <c r="P398" i="2"/>
  <c r="O398" i="2"/>
  <c r="R398" i="2"/>
  <c r="L398" i="2"/>
  <c r="K398" i="2"/>
  <c r="P397" i="2"/>
  <c r="O397" i="2"/>
  <c r="L397" i="2"/>
  <c r="K397" i="2"/>
  <c r="P396" i="2"/>
  <c r="O396" i="2"/>
  <c r="R396" i="2"/>
  <c r="L396" i="2"/>
  <c r="K396" i="2"/>
  <c r="P395" i="2"/>
  <c r="O395" i="2"/>
  <c r="L395" i="2"/>
  <c r="K395" i="2"/>
  <c r="P394" i="2"/>
  <c r="O394" i="2"/>
  <c r="R394" i="2"/>
  <c r="L394" i="2"/>
  <c r="K394" i="2"/>
  <c r="P393" i="2"/>
  <c r="O393" i="2"/>
  <c r="L393" i="2"/>
  <c r="K393" i="2"/>
  <c r="P392" i="2"/>
  <c r="O392" i="2"/>
  <c r="L392" i="2"/>
  <c r="K392" i="2"/>
  <c r="P391" i="2"/>
  <c r="O391" i="2"/>
  <c r="L391" i="2"/>
  <c r="K391" i="2"/>
  <c r="P390" i="2"/>
  <c r="O390" i="2"/>
  <c r="R390" i="2"/>
  <c r="L390" i="2"/>
  <c r="K390" i="2"/>
  <c r="P389" i="2"/>
  <c r="O389" i="2"/>
  <c r="L389" i="2"/>
  <c r="K389" i="2"/>
  <c r="P388" i="2"/>
  <c r="O388" i="2"/>
  <c r="R388" i="2"/>
  <c r="L388" i="2"/>
  <c r="K388" i="2"/>
  <c r="P387" i="2"/>
  <c r="O387" i="2"/>
  <c r="L387" i="2"/>
  <c r="K387" i="2"/>
  <c r="P386" i="2"/>
  <c r="O386" i="2"/>
  <c r="L386" i="2"/>
  <c r="K386" i="2"/>
  <c r="R386" i="2"/>
  <c r="P385" i="2"/>
  <c r="O385" i="2"/>
  <c r="L385" i="2"/>
  <c r="K385" i="2"/>
  <c r="P384" i="2"/>
  <c r="O384" i="2"/>
  <c r="L384" i="2"/>
  <c r="K384" i="2"/>
  <c r="P383" i="2"/>
  <c r="O383" i="2"/>
  <c r="L383" i="2"/>
  <c r="K383" i="2"/>
  <c r="P382" i="2"/>
  <c r="O382" i="2"/>
  <c r="L382" i="2"/>
  <c r="K382" i="2"/>
  <c r="R382" i="2"/>
  <c r="P381" i="2"/>
  <c r="O381" i="2"/>
  <c r="R381" i="2"/>
  <c r="L381" i="2"/>
  <c r="K381" i="2"/>
  <c r="P380" i="2"/>
  <c r="O380" i="2"/>
  <c r="L380" i="2"/>
  <c r="K380" i="2"/>
  <c r="P379" i="2"/>
  <c r="O379" i="2"/>
  <c r="L379" i="2"/>
  <c r="K379" i="2"/>
  <c r="P378" i="2"/>
  <c r="O378" i="2"/>
  <c r="L378" i="2"/>
  <c r="K378" i="2"/>
  <c r="R378" i="2"/>
  <c r="P377" i="2"/>
  <c r="O377" i="2"/>
  <c r="L377" i="2"/>
  <c r="K377" i="2"/>
  <c r="P376" i="2"/>
  <c r="O376" i="2"/>
  <c r="L376" i="2"/>
  <c r="K376" i="2"/>
  <c r="P375" i="2"/>
  <c r="O375" i="2"/>
  <c r="L375" i="2"/>
  <c r="K375" i="2"/>
  <c r="P374" i="2"/>
  <c r="O374" i="2"/>
  <c r="L374" i="2"/>
  <c r="K374" i="2"/>
  <c r="R374" i="2"/>
  <c r="P373" i="2"/>
  <c r="O373" i="2"/>
  <c r="R373" i="2"/>
  <c r="L373" i="2"/>
  <c r="K373" i="2"/>
  <c r="P372" i="2"/>
  <c r="O372" i="2"/>
  <c r="L372" i="2"/>
  <c r="K372" i="2"/>
  <c r="P371" i="2"/>
  <c r="O371" i="2"/>
  <c r="L371" i="2"/>
  <c r="K371" i="2"/>
  <c r="P370" i="2"/>
  <c r="O370" i="2"/>
  <c r="L370" i="2"/>
  <c r="K370" i="2"/>
  <c r="P369" i="2"/>
  <c r="O369" i="2"/>
  <c r="L369" i="2"/>
  <c r="K369" i="2"/>
  <c r="P368" i="2"/>
  <c r="O368" i="2"/>
  <c r="L368" i="2"/>
  <c r="K368" i="2"/>
  <c r="P367" i="2"/>
  <c r="O367" i="2"/>
  <c r="L367" i="2"/>
  <c r="K367" i="2"/>
  <c r="P366" i="2"/>
  <c r="O366" i="2"/>
  <c r="L366" i="2"/>
  <c r="K366" i="2"/>
  <c r="R366" i="2"/>
  <c r="P365" i="2"/>
  <c r="O365" i="2"/>
  <c r="L365" i="2"/>
  <c r="K365" i="2"/>
  <c r="P364" i="2"/>
  <c r="O364" i="2"/>
  <c r="L364" i="2"/>
  <c r="K364" i="2"/>
  <c r="P363" i="2"/>
  <c r="O363" i="2"/>
  <c r="L363" i="2"/>
  <c r="K363" i="2"/>
  <c r="P362" i="2"/>
  <c r="O362" i="2"/>
  <c r="L362" i="2"/>
  <c r="K362" i="2"/>
  <c r="R362" i="2"/>
  <c r="P361" i="2"/>
  <c r="O361" i="2"/>
  <c r="L361" i="2"/>
  <c r="K361" i="2"/>
  <c r="R361" i="2"/>
  <c r="P360" i="2"/>
  <c r="O360" i="2"/>
  <c r="L360" i="2"/>
  <c r="K360" i="2"/>
  <c r="R360" i="2"/>
  <c r="P359" i="2"/>
  <c r="O359" i="2"/>
  <c r="L359" i="2"/>
  <c r="K359" i="2"/>
  <c r="R359" i="2"/>
  <c r="P358" i="2"/>
  <c r="O358" i="2"/>
  <c r="L358" i="2"/>
  <c r="K358" i="2"/>
  <c r="R358" i="2"/>
  <c r="P357" i="2"/>
  <c r="O357" i="2"/>
  <c r="L357" i="2"/>
  <c r="K357" i="2"/>
  <c r="P356" i="2"/>
  <c r="O356" i="2"/>
  <c r="L356" i="2"/>
  <c r="K356" i="2"/>
  <c r="P355" i="2"/>
  <c r="O355" i="2"/>
  <c r="L355" i="2"/>
  <c r="K355" i="2"/>
  <c r="P354" i="2"/>
  <c r="O354" i="2"/>
  <c r="L354" i="2"/>
  <c r="K354" i="2"/>
  <c r="P353" i="2"/>
  <c r="O353" i="2"/>
  <c r="L353" i="2"/>
  <c r="K353" i="2"/>
  <c r="P352" i="2"/>
  <c r="O352" i="2"/>
  <c r="L352" i="2"/>
  <c r="K352" i="2"/>
  <c r="R352" i="2"/>
  <c r="P351" i="2"/>
  <c r="O351" i="2"/>
  <c r="L351" i="2"/>
  <c r="K351" i="2"/>
  <c r="R351" i="2"/>
  <c r="P350" i="2"/>
  <c r="O350" i="2"/>
  <c r="L350" i="2"/>
  <c r="K350" i="2"/>
  <c r="R350" i="2"/>
  <c r="P349" i="2"/>
  <c r="O349" i="2"/>
  <c r="L349" i="2"/>
  <c r="K349" i="2"/>
  <c r="P348" i="2"/>
  <c r="O348" i="2"/>
  <c r="L348" i="2"/>
  <c r="K348" i="2"/>
  <c r="P347" i="2"/>
  <c r="O347" i="2"/>
  <c r="L347" i="2"/>
  <c r="K347" i="2"/>
  <c r="P346" i="2"/>
  <c r="O346" i="2"/>
  <c r="L346" i="2"/>
  <c r="K346" i="2"/>
  <c r="P345" i="2"/>
  <c r="O345" i="2"/>
  <c r="L345" i="2"/>
  <c r="K345" i="2"/>
  <c r="P344" i="2"/>
  <c r="O344" i="2"/>
  <c r="L344" i="2"/>
  <c r="K344" i="2"/>
  <c r="P343" i="2"/>
  <c r="O343" i="2"/>
  <c r="L343" i="2"/>
  <c r="K343" i="2"/>
  <c r="P342" i="2"/>
  <c r="O342" i="2"/>
  <c r="L342" i="2"/>
  <c r="K342" i="2"/>
  <c r="P341" i="2"/>
  <c r="O341" i="2"/>
  <c r="R341" i="2"/>
  <c r="L341" i="2"/>
  <c r="K341" i="2"/>
  <c r="P340" i="2"/>
  <c r="O340" i="2"/>
  <c r="L340" i="2"/>
  <c r="K340" i="2"/>
  <c r="P339" i="2"/>
  <c r="O339" i="2"/>
  <c r="R339" i="2"/>
  <c r="L339" i="2"/>
  <c r="K339" i="2"/>
  <c r="P338" i="2"/>
  <c r="O338" i="2"/>
  <c r="L338" i="2"/>
  <c r="K338" i="2"/>
  <c r="P337" i="2"/>
  <c r="O337" i="2"/>
  <c r="R337" i="2"/>
  <c r="L337" i="2"/>
  <c r="K337" i="2"/>
  <c r="P336" i="2"/>
  <c r="O336" i="2"/>
  <c r="L336" i="2"/>
  <c r="K336" i="2"/>
  <c r="P335" i="2"/>
  <c r="O335" i="2"/>
  <c r="L335" i="2"/>
  <c r="K335" i="2"/>
  <c r="P334" i="2"/>
  <c r="O334" i="2"/>
  <c r="L334" i="2"/>
  <c r="K334" i="2"/>
  <c r="P333" i="2"/>
  <c r="O333" i="2"/>
  <c r="R333" i="2"/>
  <c r="L333" i="2"/>
  <c r="K333" i="2"/>
  <c r="P332" i="2"/>
  <c r="O332" i="2"/>
  <c r="L332" i="2"/>
  <c r="K332" i="2"/>
  <c r="P331" i="2"/>
  <c r="O331" i="2"/>
  <c r="L331" i="2"/>
  <c r="K331" i="2"/>
  <c r="P330" i="2"/>
  <c r="O330" i="2"/>
  <c r="L330" i="2"/>
  <c r="K330" i="2"/>
  <c r="P329" i="2"/>
  <c r="O329" i="2"/>
  <c r="L329" i="2"/>
  <c r="K329" i="2"/>
  <c r="P328" i="2"/>
  <c r="O328" i="2"/>
  <c r="L328" i="2"/>
  <c r="K328" i="2"/>
  <c r="P327" i="2"/>
  <c r="O327" i="2"/>
  <c r="L327" i="2"/>
  <c r="K327" i="2"/>
  <c r="P326" i="2"/>
  <c r="O326" i="2"/>
  <c r="L326" i="2"/>
  <c r="K326" i="2"/>
  <c r="P325" i="2"/>
  <c r="O325" i="2"/>
  <c r="R325" i="2"/>
  <c r="L325" i="2"/>
  <c r="K325" i="2"/>
  <c r="P324" i="2"/>
  <c r="O324" i="2"/>
  <c r="L324" i="2"/>
  <c r="K324" i="2"/>
  <c r="P323" i="2"/>
  <c r="O323" i="2"/>
  <c r="R323" i="2"/>
  <c r="L323" i="2"/>
  <c r="K323" i="2"/>
  <c r="P322" i="2"/>
  <c r="O322" i="2"/>
  <c r="L322" i="2"/>
  <c r="K322" i="2"/>
  <c r="P321" i="2"/>
  <c r="O321" i="2"/>
  <c r="L321" i="2"/>
  <c r="K321" i="2"/>
  <c r="P320" i="2"/>
  <c r="O320" i="2"/>
  <c r="L320" i="2"/>
  <c r="K320" i="2"/>
  <c r="P319" i="2"/>
  <c r="O319" i="2"/>
  <c r="L319" i="2"/>
  <c r="K319" i="2"/>
  <c r="P318" i="2"/>
  <c r="O318" i="2"/>
  <c r="L318" i="2"/>
  <c r="K318" i="2"/>
  <c r="P317" i="2"/>
  <c r="O317" i="2"/>
  <c r="L317" i="2"/>
  <c r="K317" i="2"/>
  <c r="P316" i="2"/>
  <c r="O316" i="2"/>
  <c r="L316" i="2"/>
  <c r="K316" i="2"/>
  <c r="P315" i="2"/>
  <c r="O315" i="2"/>
  <c r="L315" i="2"/>
  <c r="K315" i="2"/>
  <c r="P314" i="2"/>
  <c r="O314" i="2"/>
  <c r="L314" i="2"/>
  <c r="K314" i="2"/>
  <c r="P313" i="2"/>
  <c r="O313" i="2"/>
  <c r="L313" i="2"/>
  <c r="K313" i="2"/>
  <c r="P312" i="2"/>
  <c r="O312" i="2"/>
  <c r="L312" i="2"/>
  <c r="K312" i="2"/>
  <c r="P311" i="2"/>
  <c r="O311" i="2"/>
  <c r="L311" i="2"/>
  <c r="K311" i="2"/>
  <c r="P310" i="2"/>
  <c r="O310" i="2"/>
  <c r="L310" i="2"/>
  <c r="K310" i="2"/>
  <c r="P309" i="2"/>
  <c r="O309" i="2"/>
  <c r="L309" i="2"/>
  <c r="K309" i="2"/>
  <c r="P308" i="2"/>
  <c r="O308" i="2"/>
  <c r="L308" i="2"/>
  <c r="K308" i="2"/>
  <c r="P307" i="2"/>
  <c r="O307" i="2"/>
  <c r="R307" i="2"/>
  <c r="L307" i="2"/>
  <c r="K307" i="2"/>
  <c r="P306" i="2"/>
  <c r="O306" i="2"/>
  <c r="L306" i="2"/>
  <c r="K306" i="2"/>
  <c r="P305" i="2"/>
  <c r="O305" i="2"/>
  <c r="L305" i="2"/>
  <c r="K305" i="2"/>
  <c r="P304" i="2"/>
  <c r="O304" i="2"/>
  <c r="L304" i="2"/>
  <c r="K304" i="2"/>
  <c r="P303" i="2"/>
  <c r="O303" i="2"/>
  <c r="L303" i="2"/>
  <c r="K303" i="2"/>
  <c r="P302" i="2"/>
  <c r="O302" i="2"/>
  <c r="L302" i="2"/>
  <c r="K302" i="2"/>
  <c r="P301" i="2"/>
  <c r="O301" i="2"/>
  <c r="L301" i="2"/>
  <c r="K301" i="2"/>
  <c r="P300" i="2"/>
  <c r="O300" i="2"/>
  <c r="L300" i="2"/>
  <c r="K300" i="2"/>
  <c r="P299" i="2"/>
  <c r="O299" i="2"/>
  <c r="L299" i="2"/>
  <c r="K299" i="2"/>
  <c r="P298" i="2"/>
  <c r="O298" i="2"/>
  <c r="L298" i="2"/>
  <c r="K298" i="2"/>
  <c r="P297" i="2"/>
  <c r="O297" i="2"/>
  <c r="L297" i="2"/>
  <c r="K297" i="2"/>
  <c r="P296" i="2"/>
  <c r="O296" i="2"/>
  <c r="L296" i="2"/>
  <c r="K296" i="2"/>
  <c r="P295" i="2"/>
  <c r="O295" i="2"/>
  <c r="L295" i="2"/>
  <c r="K295" i="2"/>
  <c r="P294" i="2"/>
  <c r="O294" i="2"/>
  <c r="L294" i="2"/>
  <c r="K294" i="2"/>
  <c r="P293" i="2"/>
  <c r="O293" i="2"/>
  <c r="L293" i="2"/>
  <c r="K293" i="2"/>
  <c r="P292" i="2"/>
  <c r="O292" i="2"/>
  <c r="L292" i="2"/>
  <c r="K292" i="2"/>
  <c r="P291" i="2"/>
  <c r="O291" i="2"/>
  <c r="R291" i="2"/>
  <c r="L291" i="2"/>
  <c r="K291" i="2"/>
  <c r="P290" i="2"/>
  <c r="O290" i="2"/>
  <c r="L290" i="2"/>
  <c r="K290" i="2"/>
  <c r="P289" i="2"/>
  <c r="O289" i="2"/>
  <c r="L289" i="2"/>
  <c r="K289" i="2"/>
  <c r="P288" i="2"/>
  <c r="O288" i="2"/>
  <c r="L288" i="2"/>
  <c r="K288" i="2"/>
  <c r="P287" i="2"/>
  <c r="O287" i="2"/>
  <c r="L287" i="2"/>
  <c r="K287" i="2"/>
  <c r="P286" i="2"/>
  <c r="O286" i="2"/>
  <c r="L286" i="2"/>
  <c r="K286" i="2"/>
  <c r="P285" i="2"/>
  <c r="O285" i="2"/>
  <c r="L285" i="2"/>
  <c r="K285" i="2"/>
  <c r="P284" i="2"/>
  <c r="O284" i="2"/>
  <c r="L284" i="2"/>
  <c r="K284" i="2"/>
  <c r="P283" i="2"/>
  <c r="O283" i="2"/>
  <c r="L283" i="2"/>
  <c r="K283" i="2"/>
  <c r="P282" i="2"/>
  <c r="O282" i="2"/>
  <c r="L282" i="2"/>
  <c r="K282" i="2"/>
  <c r="P281" i="2"/>
  <c r="O281" i="2"/>
  <c r="L281" i="2"/>
  <c r="K281" i="2"/>
  <c r="P280" i="2"/>
  <c r="O280" i="2"/>
  <c r="L280" i="2"/>
  <c r="K280" i="2"/>
  <c r="P279" i="2"/>
  <c r="O279" i="2"/>
  <c r="L279" i="2"/>
  <c r="K279" i="2"/>
  <c r="P278" i="2"/>
  <c r="O278" i="2"/>
  <c r="L278" i="2"/>
  <c r="K278" i="2"/>
  <c r="P277" i="2"/>
  <c r="O277" i="2"/>
  <c r="L277" i="2"/>
  <c r="K277" i="2"/>
  <c r="P276" i="2"/>
  <c r="O276" i="2"/>
  <c r="L276" i="2"/>
  <c r="K276" i="2"/>
  <c r="P275" i="2"/>
  <c r="O275" i="2"/>
  <c r="R275" i="2"/>
  <c r="L275" i="2"/>
  <c r="K275" i="2"/>
  <c r="P274" i="2"/>
  <c r="O274" i="2"/>
  <c r="L274" i="2"/>
  <c r="K274" i="2"/>
  <c r="P273" i="2"/>
  <c r="O273" i="2"/>
  <c r="L273" i="2"/>
  <c r="K273" i="2"/>
  <c r="P272" i="2"/>
  <c r="O272" i="2"/>
  <c r="L272" i="2"/>
  <c r="K272" i="2"/>
  <c r="P271" i="2"/>
  <c r="O271" i="2"/>
  <c r="L271" i="2"/>
  <c r="K271" i="2"/>
  <c r="P270" i="2"/>
  <c r="O270" i="2"/>
  <c r="L270" i="2"/>
  <c r="K270" i="2"/>
  <c r="P269" i="2"/>
  <c r="O269" i="2"/>
  <c r="L269" i="2"/>
  <c r="K269" i="2"/>
  <c r="P268" i="2"/>
  <c r="O268" i="2"/>
  <c r="L268" i="2"/>
  <c r="K268" i="2"/>
  <c r="P267" i="2"/>
  <c r="O267" i="2"/>
  <c r="L267" i="2"/>
  <c r="K267" i="2"/>
  <c r="P266" i="2"/>
  <c r="O266" i="2"/>
  <c r="L266" i="2"/>
  <c r="K266" i="2"/>
  <c r="P265" i="2"/>
  <c r="O265" i="2"/>
  <c r="L265" i="2"/>
  <c r="K265" i="2"/>
  <c r="P264" i="2"/>
  <c r="O264" i="2"/>
  <c r="L264" i="2"/>
  <c r="K264" i="2"/>
  <c r="P263" i="2"/>
  <c r="O263" i="2"/>
  <c r="L263" i="2"/>
  <c r="K263" i="2"/>
  <c r="P262" i="2"/>
  <c r="O262" i="2"/>
  <c r="L262" i="2"/>
  <c r="K262" i="2"/>
  <c r="P261" i="2"/>
  <c r="O261" i="2"/>
  <c r="L261" i="2"/>
  <c r="K261" i="2"/>
  <c r="P260" i="2"/>
  <c r="O260" i="2"/>
  <c r="L260" i="2"/>
  <c r="K260" i="2"/>
  <c r="P259" i="2"/>
  <c r="O259" i="2"/>
  <c r="R259" i="2"/>
  <c r="L259" i="2"/>
  <c r="K259" i="2"/>
  <c r="P258" i="2"/>
  <c r="O258" i="2"/>
  <c r="L258" i="2"/>
  <c r="K258" i="2"/>
  <c r="P257" i="2"/>
  <c r="O257" i="2"/>
  <c r="L257" i="2"/>
  <c r="K257" i="2"/>
  <c r="P256" i="2"/>
  <c r="O256" i="2"/>
  <c r="L256" i="2"/>
  <c r="K256" i="2"/>
  <c r="P255" i="2"/>
  <c r="O255" i="2"/>
  <c r="L255" i="2"/>
  <c r="K255" i="2"/>
  <c r="P254" i="2"/>
  <c r="O254" i="2"/>
  <c r="L254" i="2"/>
  <c r="K254" i="2"/>
  <c r="P253" i="2"/>
  <c r="O253" i="2"/>
  <c r="L253" i="2"/>
  <c r="K253" i="2"/>
  <c r="P252" i="2"/>
  <c r="O252" i="2"/>
  <c r="L252" i="2"/>
  <c r="K252" i="2"/>
  <c r="P251" i="2"/>
  <c r="O251" i="2"/>
  <c r="L251" i="2"/>
  <c r="K251" i="2"/>
  <c r="P250" i="2"/>
  <c r="O250" i="2"/>
  <c r="L250" i="2"/>
  <c r="K250" i="2"/>
  <c r="P249" i="2"/>
  <c r="O249" i="2"/>
  <c r="L249" i="2"/>
  <c r="K249" i="2"/>
  <c r="P248" i="2"/>
  <c r="O248" i="2"/>
  <c r="L248" i="2"/>
  <c r="K248" i="2"/>
  <c r="P247" i="2"/>
  <c r="O247" i="2"/>
  <c r="L247" i="2"/>
  <c r="K247" i="2"/>
  <c r="P246" i="2"/>
  <c r="O246" i="2"/>
  <c r="L246" i="2"/>
  <c r="K246" i="2"/>
  <c r="P245" i="2"/>
  <c r="O245" i="2"/>
  <c r="L245" i="2"/>
  <c r="K245" i="2"/>
  <c r="P244" i="2"/>
  <c r="O244" i="2"/>
  <c r="L244" i="2"/>
  <c r="K244" i="2"/>
  <c r="P243" i="2"/>
  <c r="O243" i="2"/>
  <c r="R243" i="2"/>
  <c r="L243" i="2"/>
  <c r="K243" i="2"/>
  <c r="P242" i="2"/>
  <c r="O242" i="2"/>
  <c r="L242" i="2"/>
  <c r="K242" i="2"/>
  <c r="P241" i="2"/>
  <c r="O241" i="2"/>
  <c r="L241" i="2"/>
  <c r="K241" i="2"/>
  <c r="P240" i="2"/>
  <c r="O240" i="2"/>
  <c r="L240" i="2"/>
  <c r="K240" i="2"/>
  <c r="P239" i="2"/>
  <c r="O239" i="2"/>
  <c r="L239" i="2"/>
  <c r="K239" i="2"/>
  <c r="P238" i="2"/>
  <c r="O238" i="2"/>
  <c r="L238" i="2"/>
  <c r="K238" i="2"/>
  <c r="P237" i="2"/>
  <c r="O237" i="2"/>
  <c r="L237" i="2"/>
  <c r="K237" i="2"/>
  <c r="P236" i="2"/>
  <c r="O236" i="2"/>
  <c r="L236" i="2"/>
  <c r="K236" i="2"/>
  <c r="P235" i="2"/>
  <c r="O235" i="2"/>
  <c r="L235" i="2"/>
  <c r="K235" i="2"/>
  <c r="P234" i="2"/>
  <c r="O234" i="2"/>
  <c r="L234" i="2"/>
  <c r="K234" i="2"/>
  <c r="P233" i="2"/>
  <c r="O233" i="2"/>
  <c r="L233" i="2"/>
  <c r="K233" i="2"/>
  <c r="P232" i="2"/>
  <c r="O232" i="2"/>
  <c r="L232" i="2"/>
  <c r="K232" i="2"/>
  <c r="P231" i="2"/>
  <c r="O231" i="2"/>
  <c r="L231" i="2"/>
  <c r="K231" i="2"/>
  <c r="P230" i="2"/>
  <c r="O230" i="2"/>
  <c r="L230" i="2"/>
  <c r="K230" i="2"/>
  <c r="P229" i="2"/>
  <c r="O229" i="2"/>
  <c r="L229" i="2"/>
  <c r="K229" i="2"/>
  <c r="P228" i="2"/>
  <c r="O228" i="2"/>
  <c r="L228" i="2"/>
  <c r="K228" i="2"/>
  <c r="P227" i="2"/>
  <c r="O227" i="2"/>
  <c r="R227" i="2"/>
  <c r="L227" i="2"/>
  <c r="K227" i="2"/>
  <c r="P226" i="2"/>
  <c r="O226" i="2"/>
  <c r="L226" i="2"/>
  <c r="K226" i="2"/>
  <c r="P225" i="2"/>
  <c r="O225" i="2"/>
  <c r="L225" i="2"/>
  <c r="K225" i="2"/>
  <c r="P224" i="2"/>
  <c r="O224" i="2"/>
  <c r="L224" i="2"/>
  <c r="K224" i="2"/>
  <c r="P223" i="2"/>
  <c r="O223" i="2"/>
  <c r="L223" i="2"/>
  <c r="K223" i="2"/>
  <c r="P222" i="2"/>
  <c r="O222" i="2"/>
  <c r="L222" i="2"/>
  <c r="K222" i="2"/>
  <c r="P221" i="2"/>
  <c r="O221" i="2"/>
  <c r="L221" i="2"/>
  <c r="K221" i="2"/>
  <c r="P220" i="2"/>
  <c r="O220" i="2"/>
  <c r="L220" i="2"/>
  <c r="K220" i="2"/>
  <c r="P219" i="2"/>
  <c r="O219" i="2"/>
  <c r="L219" i="2"/>
  <c r="K219" i="2"/>
  <c r="P218" i="2"/>
  <c r="O218" i="2"/>
  <c r="L218" i="2"/>
  <c r="K218" i="2"/>
  <c r="P217" i="2"/>
  <c r="O217" i="2"/>
  <c r="L217" i="2"/>
  <c r="K217" i="2"/>
  <c r="P216" i="2"/>
  <c r="O216" i="2"/>
  <c r="L216" i="2"/>
  <c r="K216" i="2"/>
  <c r="P215" i="2"/>
  <c r="O215" i="2"/>
  <c r="L215" i="2"/>
  <c r="K215" i="2"/>
  <c r="P214" i="2"/>
  <c r="O214" i="2"/>
  <c r="L214" i="2"/>
  <c r="K214" i="2"/>
  <c r="P213" i="2"/>
  <c r="O213" i="2"/>
  <c r="L213" i="2"/>
  <c r="K213" i="2"/>
  <c r="P212" i="2"/>
  <c r="O212" i="2"/>
  <c r="L212" i="2"/>
  <c r="K212" i="2"/>
  <c r="P211" i="2"/>
  <c r="O211" i="2"/>
  <c r="R211" i="2"/>
  <c r="L211" i="2"/>
  <c r="K211" i="2"/>
  <c r="P210" i="2"/>
  <c r="O210" i="2"/>
  <c r="L210" i="2"/>
  <c r="K210" i="2"/>
  <c r="P209" i="2"/>
  <c r="O209" i="2"/>
  <c r="L209" i="2"/>
  <c r="K209" i="2"/>
  <c r="P208" i="2"/>
  <c r="O208" i="2"/>
  <c r="L208" i="2"/>
  <c r="K208" i="2"/>
  <c r="P207" i="2"/>
  <c r="O207" i="2"/>
  <c r="L207" i="2"/>
  <c r="K207" i="2"/>
  <c r="P206" i="2"/>
  <c r="O206" i="2"/>
  <c r="L206" i="2"/>
  <c r="K206" i="2"/>
  <c r="P205" i="2"/>
  <c r="O205" i="2"/>
  <c r="L205" i="2"/>
  <c r="K205" i="2"/>
  <c r="P204" i="2"/>
  <c r="O204" i="2"/>
  <c r="L204" i="2"/>
  <c r="K204" i="2"/>
  <c r="P203" i="2"/>
  <c r="O203" i="2"/>
  <c r="L203" i="2"/>
  <c r="K203" i="2"/>
  <c r="P202" i="2"/>
  <c r="O202" i="2"/>
  <c r="L202" i="2"/>
  <c r="K202" i="2"/>
  <c r="P201" i="2"/>
  <c r="O201" i="2"/>
  <c r="L201" i="2"/>
  <c r="K201" i="2"/>
  <c r="P200" i="2"/>
  <c r="O200" i="2"/>
  <c r="L200" i="2"/>
  <c r="K200" i="2"/>
  <c r="P199" i="2"/>
  <c r="O199" i="2"/>
  <c r="L199" i="2"/>
  <c r="K199" i="2"/>
  <c r="P198" i="2"/>
  <c r="O198" i="2"/>
  <c r="L198" i="2"/>
  <c r="K198" i="2"/>
  <c r="P197" i="2"/>
  <c r="O197" i="2"/>
  <c r="L197" i="2"/>
  <c r="K197" i="2"/>
  <c r="P196" i="2"/>
  <c r="O196" i="2"/>
  <c r="L196" i="2"/>
  <c r="K196" i="2"/>
  <c r="P195" i="2"/>
  <c r="O195" i="2"/>
  <c r="R195" i="2"/>
  <c r="L195" i="2"/>
  <c r="K195" i="2"/>
  <c r="P194" i="2"/>
  <c r="O194" i="2"/>
  <c r="L194" i="2"/>
  <c r="K194" i="2"/>
  <c r="P193" i="2"/>
  <c r="O193" i="2"/>
  <c r="R193" i="2"/>
  <c r="L193" i="2"/>
  <c r="K193" i="2"/>
  <c r="P192" i="2"/>
  <c r="O192" i="2"/>
  <c r="L192" i="2"/>
  <c r="K192" i="2"/>
  <c r="P191" i="2"/>
  <c r="O191" i="2"/>
  <c r="R191" i="2"/>
  <c r="L191" i="2"/>
  <c r="K191" i="2"/>
  <c r="P190" i="2"/>
  <c r="O190" i="2"/>
  <c r="L190" i="2"/>
  <c r="K190" i="2"/>
  <c r="P189" i="2"/>
  <c r="O189" i="2"/>
  <c r="R189" i="2"/>
  <c r="L189" i="2"/>
  <c r="K189" i="2"/>
  <c r="P188" i="2"/>
  <c r="O188" i="2"/>
  <c r="L188" i="2"/>
  <c r="K188" i="2"/>
  <c r="P187" i="2"/>
  <c r="O187" i="2"/>
  <c r="L187" i="2"/>
  <c r="K187" i="2"/>
  <c r="P186" i="2"/>
  <c r="O186" i="2"/>
  <c r="L186" i="2"/>
  <c r="K186" i="2"/>
  <c r="P185" i="2"/>
  <c r="O185" i="2"/>
  <c r="L185" i="2"/>
  <c r="K185" i="2"/>
  <c r="P184" i="2"/>
  <c r="O184" i="2"/>
  <c r="L184" i="2"/>
  <c r="K184" i="2"/>
  <c r="P183" i="2"/>
  <c r="O183" i="2"/>
  <c r="L183" i="2"/>
  <c r="K183" i="2"/>
  <c r="P182" i="2"/>
  <c r="O182" i="2"/>
  <c r="L182" i="2"/>
  <c r="K182" i="2"/>
  <c r="P181" i="2"/>
  <c r="O181" i="2"/>
  <c r="L181" i="2"/>
  <c r="K181" i="2"/>
  <c r="P180" i="2"/>
  <c r="O180" i="2"/>
  <c r="L180" i="2"/>
  <c r="K180" i="2"/>
  <c r="P179" i="2"/>
  <c r="O179" i="2"/>
  <c r="R179" i="2"/>
  <c r="L179" i="2"/>
  <c r="K179" i="2"/>
  <c r="P178" i="2"/>
  <c r="O178" i="2"/>
  <c r="L178" i="2"/>
  <c r="K178" i="2"/>
  <c r="P177" i="2"/>
  <c r="O177" i="2"/>
  <c r="L177" i="2"/>
  <c r="K177" i="2"/>
  <c r="P176" i="2"/>
  <c r="O176" i="2"/>
  <c r="L176" i="2"/>
  <c r="K176" i="2"/>
  <c r="P175" i="2"/>
  <c r="O175" i="2"/>
  <c r="R175" i="2"/>
  <c r="L175" i="2"/>
  <c r="K175" i="2"/>
  <c r="P174" i="2"/>
  <c r="O174" i="2"/>
  <c r="L174" i="2"/>
  <c r="K174" i="2"/>
  <c r="P173" i="2"/>
  <c r="O173" i="2"/>
  <c r="R173" i="2"/>
  <c r="L173" i="2"/>
  <c r="K173" i="2"/>
  <c r="P172" i="2"/>
  <c r="O172" i="2"/>
  <c r="L172" i="2"/>
  <c r="K172" i="2"/>
  <c r="P171" i="2"/>
  <c r="O171" i="2"/>
  <c r="L171" i="2"/>
  <c r="K171" i="2"/>
  <c r="P170" i="2"/>
  <c r="O170" i="2"/>
  <c r="L170" i="2"/>
  <c r="K170" i="2"/>
  <c r="P169" i="2"/>
  <c r="O169" i="2"/>
  <c r="L169" i="2"/>
  <c r="K169" i="2"/>
  <c r="P168" i="2"/>
  <c r="O168" i="2"/>
  <c r="L168" i="2"/>
  <c r="K168" i="2"/>
  <c r="P167" i="2"/>
  <c r="O167" i="2"/>
  <c r="L167" i="2"/>
  <c r="K167" i="2"/>
  <c r="P166" i="2"/>
  <c r="O166" i="2"/>
  <c r="L166" i="2"/>
  <c r="K166" i="2"/>
  <c r="P165" i="2"/>
  <c r="O165" i="2"/>
  <c r="L165" i="2"/>
  <c r="K165" i="2"/>
  <c r="P164" i="2"/>
  <c r="O164" i="2"/>
  <c r="L164" i="2"/>
  <c r="K164" i="2"/>
  <c r="P163" i="2"/>
  <c r="O163" i="2"/>
  <c r="R163" i="2"/>
  <c r="L163" i="2"/>
  <c r="K163" i="2"/>
  <c r="P162" i="2"/>
  <c r="O162" i="2"/>
  <c r="L162" i="2"/>
  <c r="K162" i="2"/>
  <c r="P161" i="2"/>
  <c r="O161" i="2"/>
  <c r="R161" i="2"/>
  <c r="L161" i="2"/>
  <c r="K161" i="2"/>
  <c r="P160" i="2"/>
  <c r="O160" i="2"/>
  <c r="L160" i="2"/>
  <c r="K160" i="2"/>
  <c r="P159" i="2"/>
  <c r="O159" i="2"/>
  <c r="R159" i="2"/>
  <c r="L159" i="2"/>
  <c r="K159" i="2"/>
  <c r="P158" i="2"/>
  <c r="O158" i="2"/>
  <c r="L158" i="2"/>
  <c r="K158" i="2"/>
  <c r="P157" i="2"/>
  <c r="O157" i="2"/>
  <c r="R157" i="2"/>
  <c r="L157" i="2"/>
  <c r="K157" i="2"/>
  <c r="P156" i="2"/>
  <c r="O156" i="2"/>
  <c r="L156" i="2"/>
  <c r="K156" i="2"/>
  <c r="P155" i="2"/>
  <c r="O155" i="2"/>
  <c r="L155" i="2"/>
  <c r="K155" i="2"/>
  <c r="P154" i="2"/>
  <c r="O154" i="2"/>
  <c r="L154" i="2"/>
  <c r="K154" i="2"/>
  <c r="P153" i="2"/>
  <c r="O153" i="2"/>
  <c r="L153" i="2"/>
  <c r="K153" i="2"/>
  <c r="P152" i="2"/>
  <c r="O152" i="2"/>
  <c r="L152" i="2"/>
  <c r="K152" i="2"/>
  <c r="P151" i="2"/>
  <c r="O151" i="2"/>
  <c r="L151" i="2"/>
  <c r="K151" i="2"/>
  <c r="P150" i="2"/>
  <c r="O150" i="2"/>
  <c r="L150" i="2"/>
  <c r="K150" i="2"/>
  <c r="P149" i="2"/>
  <c r="O149" i="2"/>
  <c r="L149" i="2"/>
  <c r="K149" i="2"/>
  <c r="P148" i="2"/>
  <c r="O148" i="2"/>
  <c r="L148" i="2"/>
  <c r="K148" i="2"/>
  <c r="P147" i="2"/>
  <c r="O147" i="2"/>
  <c r="R147" i="2"/>
  <c r="L147" i="2"/>
  <c r="K147" i="2"/>
  <c r="P146" i="2"/>
  <c r="O146" i="2"/>
  <c r="L146" i="2"/>
  <c r="K146" i="2"/>
  <c r="P145" i="2"/>
  <c r="O145" i="2"/>
  <c r="R145" i="2"/>
  <c r="L145" i="2"/>
  <c r="K145" i="2"/>
  <c r="P144" i="2"/>
  <c r="O144" i="2"/>
  <c r="L144" i="2"/>
  <c r="K144" i="2"/>
  <c r="P143" i="2"/>
  <c r="O143" i="2"/>
  <c r="R143" i="2"/>
  <c r="L143" i="2"/>
  <c r="K143" i="2"/>
  <c r="P142" i="2"/>
  <c r="O142" i="2"/>
  <c r="L142" i="2"/>
  <c r="K142" i="2"/>
  <c r="P141" i="2"/>
  <c r="O141" i="2"/>
  <c r="R141" i="2"/>
  <c r="L141" i="2"/>
  <c r="K141" i="2"/>
  <c r="P140" i="2"/>
  <c r="O140" i="2"/>
  <c r="L140" i="2"/>
  <c r="K140" i="2"/>
  <c r="P139" i="2"/>
  <c r="O139" i="2"/>
  <c r="L139" i="2"/>
  <c r="K139" i="2"/>
  <c r="P138" i="2"/>
  <c r="O138" i="2"/>
  <c r="L138" i="2"/>
  <c r="K138" i="2"/>
  <c r="P137" i="2"/>
  <c r="O137" i="2"/>
  <c r="L137" i="2"/>
  <c r="K137" i="2"/>
  <c r="P136" i="2"/>
  <c r="O136" i="2"/>
  <c r="L136" i="2"/>
  <c r="K136" i="2"/>
  <c r="P135" i="2"/>
  <c r="O135" i="2"/>
  <c r="L135" i="2"/>
  <c r="K135" i="2"/>
  <c r="P134" i="2"/>
  <c r="O134" i="2"/>
  <c r="L134" i="2"/>
  <c r="K134" i="2"/>
  <c r="P133" i="2"/>
  <c r="O133" i="2"/>
  <c r="R133" i="2"/>
  <c r="L133" i="2"/>
  <c r="K133" i="2"/>
  <c r="P132" i="2"/>
  <c r="O132" i="2"/>
  <c r="L132" i="2"/>
  <c r="K132" i="2"/>
  <c r="P131" i="2"/>
  <c r="O131" i="2"/>
  <c r="R131" i="2"/>
  <c r="L131" i="2"/>
  <c r="K131" i="2"/>
  <c r="P130" i="2"/>
  <c r="O130" i="2"/>
  <c r="L130" i="2"/>
  <c r="K130" i="2"/>
  <c r="P129" i="2"/>
  <c r="O129" i="2"/>
  <c r="R129" i="2"/>
  <c r="L129" i="2"/>
  <c r="K129" i="2"/>
  <c r="P128" i="2"/>
  <c r="O128" i="2"/>
  <c r="L128" i="2"/>
  <c r="K128" i="2"/>
  <c r="P127" i="2"/>
  <c r="O127" i="2"/>
  <c r="R127" i="2"/>
  <c r="L127" i="2"/>
  <c r="K127" i="2"/>
  <c r="P126" i="2"/>
  <c r="O126" i="2"/>
  <c r="L126" i="2"/>
  <c r="K126" i="2"/>
  <c r="P125" i="2"/>
  <c r="O125" i="2"/>
  <c r="R125" i="2"/>
  <c r="L125" i="2"/>
  <c r="K125" i="2"/>
  <c r="P124" i="2"/>
  <c r="O124" i="2"/>
  <c r="L124" i="2"/>
  <c r="K124" i="2"/>
  <c r="P123" i="2"/>
  <c r="O123" i="2"/>
  <c r="L123" i="2"/>
  <c r="K123" i="2"/>
  <c r="P122" i="2"/>
  <c r="O122" i="2"/>
  <c r="L122" i="2"/>
  <c r="K122" i="2"/>
  <c r="P121" i="2"/>
  <c r="O121" i="2"/>
  <c r="L121" i="2"/>
  <c r="K121" i="2"/>
  <c r="P120" i="2"/>
  <c r="O120" i="2"/>
  <c r="L120" i="2"/>
  <c r="K120" i="2"/>
  <c r="P119" i="2"/>
  <c r="O119" i="2"/>
  <c r="L119" i="2"/>
  <c r="K119" i="2"/>
  <c r="P118" i="2"/>
  <c r="O118" i="2"/>
  <c r="L118" i="2"/>
  <c r="K118" i="2"/>
  <c r="P117" i="2"/>
  <c r="O117" i="2"/>
  <c r="L117" i="2"/>
  <c r="K117" i="2"/>
  <c r="P116" i="2"/>
  <c r="O116" i="2"/>
  <c r="L116" i="2"/>
  <c r="K116" i="2"/>
  <c r="P115" i="2"/>
  <c r="O115" i="2"/>
  <c r="R115" i="2"/>
  <c r="L115" i="2"/>
  <c r="K115" i="2"/>
  <c r="P114" i="2"/>
  <c r="O114" i="2"/>
  <c r="L114" i="2"/>
  <c r="K114" i="2"/>
  <c r="P113" i="2"/>
  <c r="O113" i="2"/>
  <c r="R113" i="2"/>
  <c r="L113" i="2"/>
  <c r="K113" i="2"/>
  <c r="P112" i="2"/>
  <c r="O112" i="2"/>
  <c r="L112" i="2"/>
  <c r="K112" i="2"/>
  <c r="P111" i="2"/>
  <c r="O111" i="2"/>
  <c r="R111" i="2"/>
  <c r="L111" i="2"/>
  <c r="K111" i="2"/>
  <c r="P110" i="2"/>
  <c r="O110" i="2"/>
  <c r="L110" i="2"/>
  <c r="K110" i="2"/>
  <c r="P109" i="2"/>
  <c r="O109" i="2"/>
  <c r="R109" i="2"/>
  <c r="L109" i="2"/>
  <c r="K109" i="2"/>
  <c r="P108" i="2"/>
  <c r="O108" i="2"/>
  <c r="L108" i="2"/>
  <c r="K108" i="2"/>
  <c r="P107" i="2"/>
  <c r="O107" i="2"/>
  <c r="L107" i="2"/>
  <c r="K107" i="2"/>
  <c r="P106" i="2"/>
  <c r="O106" i="2"/>
  <c r="L106" i="2"/>
  <c r="K106" i="2"/>
  <c r="P105" i="2"/>
  <c r="O105" i="2"/>
  <c r="L105" i="2"/>
  <c r="K105" i="2"/>
  <c r="P104" i="2"/>
  <c r="O104" i="2"/>
  <c r="L104" i="2"/>
  <c r="K104" i="2"/>
  <c r="P103" i="2"/>
  <c r="O103" i="2"/>
  <c r="L103" i="2"/>
  <c r="K103" i="2"/>
  <c r="P102" i="2"/>
  <c r="O102" i="2"/>
  <c r="L102" i="2"/>
  <c r="K102" i="2"/>
  <c r="P101" i="2"/>
  <c r="O101" i="2"/>
  <c r="L101" i="2"/>
  <c r="K101" i="2"/>
  <c r="P100" i="2"/>
  <c r="O100" i="2"/>
  <c r="L100" i="2"/>
  <c r="K100" i="2"/>
  <c r="P99" i="2"/>
  <c r="O99" i="2"/>
  <c r="R99" i="2"/>
  <c r="L99" i="2"/>
  <c r="K99" i="2"/>
  <c r="P98" i="2"/>
  <c r="O98" i="2"/>
  <c r="L98" i="2"/>
  <c r="K98" i="2"/>
  <c r="P97" i="2"/>
  <c r="O97" i="2"/>
  <c r="R97" i="2"/>
  <c r="L97" i="2"/>
  <c r="K97" i="2"/>
  <c r="P96" i="2"/>
  <c r="O96" i="2"/>
  <c r="L96" i="2"/>
  <c r="K96" i="2"/>
  <c r="P95" i="2"/>
  <c r="O95" i="2"/>
  <c r="R95" i="2"/>
  <c r="L95" i="2"/>
  <c r="K95" i="2"/>
  <c r="P94" i="2"/>
  <c r="O94" i="2"/>
  <c r="L94" i="2"/>
  <c r="K94" i="2"/>
  <c r="P93" i="2"/>
  <c r="O93" i="2"/>
  <c r="R93" i="2"/>
  <c r="L93" i="2"/>
  <c r="K93" i="2"/>
  <c r="P92" i="2"/>
  <c r="O92" i="2"/>
  <c r="L92" i="2"/>
  <c r="K92" i="2"/>
  <c r="P91" i="2"/>
  <c r="O91" i="2"/>
  <c r="L91" i="2"/>
  <c r="K91" i="2"/>
  <c r="P90" i="2"/>
  <c r="O90" i="2"/>
  <c r="L90" i="2"/>
  <c r="K90" i="2"/>
  <c r="P89" i="2"/>
  <c r="O89" i="2"/>
  <c r="L89" i="2"/>
  <c r="K89" i="2"/>
  <c r="P88" i="2"/>
  <c r="O88" i="2"/>
  <c r="L88" i="2"/>
  <c r="K88" i="2"/>
  <c r="P87" i="2"/>
  <c r="O87" i="2"/>
  <c r="L87" i="2"/>
  <c r="K87" i="2"/>
  <c r="P86" i="2"/>
  <c r="O86" i="2"/>
  <c r="L86" i="2"/>
  <c r="K86" i="2"/>
  <c r="P85" i="2"/>
  <c r="O85" i="2"/>
  <c r="L85" i="2"/>
  <c r="K85" i="2"/>
  <c r="P84" i="2"/>
  <c r="O84" i="2"/>
  <c r="L84" i="2"/>
  <c r="K84" i="2"/>
  <c r="P83" i="2"/>
  <c r="O83" i="2"/>
  <c r="R83" i="2"/>
  <c r="L83" i="2"/>
  <c r="K83" i="2"/>
  <c r="P82" i="2"/>
  <c r="O82" i="2"/>
  <c r="L82" i="2"/>
  <c r="K82" i="2"/>
  <c r="P81" i="2"/>
  <c r="O81" i="2"/>
  <c r="R81" i="2"/>
  <c r="L81" i="2"/>
  <c r="K81" i="2"/>
  <c r="P80" i="2"/>
  <c r="O80" i="2"/>
  <c r="L80" i="2"/>
  <c r="K80" i="2"/>
  <c r="P79" i="2"/>
  <c r="O79" i="2"/>
  <c r="R79" i="2"/>
  <c r="L79" i="2"/>
  <c r="K79" i="2"/>
  <c r="P78" i="2"/>
  <c r="O78" i="2"/>
  <c r="L78" i="2"/>
  <c r="K78" i="2"/>
  <c r="P77" i="2"/>
  <c r="O77" i="2"/>
  <c r="L77" i="2"/>
  <c r="K77" i="2"/>
  <c r="P76" i="2"/>
  <c r="O76" i="2"/>
  <c r="L76" i="2"/>
  <c r="K76" i="2"/>
  <c r="P75" i="2"/>
  <c r="O75" i="2"/>
  <c r="L75" i="2"/>
  <c r="K75" i="2"/>
  <c r="P74" i="2"/>
  <c r="O74" i="2"/>
  <c r="L74" i="2"/>
  <c r="K74" i="2"/>
  <c r="P73" i="2"/>
  <c r="O73" i="2"/>
  <c r="L73" i="2"/>
  <c r="K73" i="2"/>
  <c r="P72" i="2"/>
  <c r="O72" i="2"/>
  <c r="L72" i="2"/>
  <c r="K72" i="2"/>
  <c r="P71" i="2"/>
  <c r="O71" i="2"/>
  <c r="L71" i="2"/>
  <c r="K71" i="2"/>
  <c r="P70" i="2"/>
  <c r="O70" i="2"/>
  <c r="L70" i="2"/>
  <c r="K70" i="2"/>
  <c r="P69" i="2"/>
  <c r="O69" i="2"/>
  <c r="L69" i="2"/>
  <c r="K69" i="2"/>
  <c r="P68" i="2"/>
  <c r="O68" i="2"/>
  <c r="L68" i="2"/>
  <c r="K68" i="2"/>
  <c r="P67" i="2"/>
  <c r="O67" i="2"/>
  <c r="R67" i="2"/>
  <c r="L67" i="2"/>
  <c r="K67" i="2"/>
  <c r="P66" i="2"/>
  <c r="O66" i="2"/>
  <c r="L66" i="2"/>
  <c r="K66" i="2"/>
  <c r="P65" i="2"/>
  <c r="O65" i="2"/>
  <c r="L65" i="2"/>
  <c r="K65" i="2"/>
  <c r="P64" i="2"/>
  <c r="O64" i="2"/>
  <c r="L64" i="2"/>
  <c r="K64" i="2"/>
  <c r="P63" i="2"/>
  <c r="O63" i="2"/>
  <c r="R63" i="2"/>
  <c r="L63" i="2"/>
  <c r="K63" i="2"/>
  <c r="P62" i="2"/>
  <c r="O62" i="2"/>
  <c r="L62" i="2"/>
  <c r="K62" i="2"/>
  <c r="P61" i="2"/>
  <c r="O61" i="2"/>
  <c r="R61" i="2"/>
  <c r="L61" i="2"/>
  <c r="K61" i="2"/>
  <c r="P60" i="2"/>
  <c r="O60" i="2"/>
  <c r="L60" i="2"/>
  <c r="K60" i="2"/>
  <c r="P59" i="2"/>
  <c r="O59" i="2"/>
  <c r="L59" i="2"/>
  <c r="K59" i="2"/>
  <c r="P58" i="2"/>
  <c r="O58" i="2"/>
  <c r="L58" i="2"/>
  <c r="K58" i="2"/>
  <c r="P57" i="2"/>
  <c r="O57" i="2"/>
  <c r="L57" i="2"/>
  <c r="K57" i="2"/>
  <c r="P56" i="2"/>
  <c r="O56" i="2"/>
  <c r="L56" i="2"/>
  <c r="K56" i="2"/>
  <c r="P55" i="2"/>
  <c r="O55" i="2"/>
  <c r="L55" i="2"/>
  <c r="K55" i="2"/>
  <c r="P54" i="2"/>
  <c r="O54" i="2"/>
  <c r="L54" i="2"/>
  <c r="K54" i="2"/>
  <c r="P53" i="2"/>
  <c r="O53" i="2"/>
  <c r="L53" i="2"/>
  <c r="K53" i="2"/>
  <c r="P52" i="2"/>
  <c r="O52" i="2"/>
  <c r="L52" i="2"/>
  <c r="K52" i="2"/>
  <c r="P51" i="2"/>
  <c r="O51" i="2"/>
  <c r="R51" i="2"/>
  <c r="L51" i="2"/>
  <c r="K51" i="2"/>
  <c r="P50" i="2"/>
  <c r="O50" i="2"/>
  <c r="L50" i="2"/>
  <c r="K50" i="2"/>
  <c r="P49" i="2"/>
  <c r="O49" i="2"/>
  <c r="L49" i="2"/>
  <c r="K49" i="2"/>
  <c r="P48" i="2"/>
  <c r="O48" i="2"/>
  <c r="L48" i="2"/>
  <c r="K48" i="2"/>
  <c r="P47" i="2"/>
  <c r="O47" i="2"/>
  <c r="R47" i="2"/>
  <c r="L47" i="2"/>
  <c r="K47" i="2"/>
  <c r="P46" i="2"/>
  <c r="O46" i="2"/>
  <c r="L46" i="2"/>
  <c r="K46" i="2"/>
  <c r="P45" i="2"/>
  <c r="O45" i="2"/>
  <c r="R45" i="2"/>
  <c r="L45" i="2"/>
  <c r="K45" i="2"/>
  <c r="P44" i="2"/>
  <c r="O44" i="2"/>
  <c r="L44" i="2"/>
  <c r="K44" i="2"/>
  <c r="P43" i="2"/>
  <c r="O43" i="2"/>
  <c r="L43" i="2"/>
  <c r="K43" i="2"/>
  <c r="P42" i="2"/>
  <c r="O42" i="2"/>
  <c r="L42" i="2"/>
  <c r="K42" i="2"/>
  <c r="P41" i="2"/>
  <c r="O41" i="2"/>
  <c r="L41" i="2"/>
  <c r="K41" i="2"/>
  <c r="P40" i="2"/>
  <c r="O40" i="2"/>
  <c r="R40" i="2"/>
  <c r="L40" i="2"/>
  <c r="K40" i="2"/>
  <c r="P39" i="2"/>
  <c r="O39" i="2"/>
  <c r="L39" i="2"/>
  <c r="K39" i="2"/>
  <c r="P38" i="2"/>
  <c r="O38" i="2"/>
  <c r="L38" i="2"/>
  <c r="K38" i="2"/>
  <c r="R38" i="2"/>
  <c r="P37" i="2"/>
  <c r="O37" i="2"/>
  <c r="L37" i="2"/>
  <c r="K37" i="2"/>
  <c r="P36" i="2"/>
  <c r="O36" i="2"/>
  <c r="L36" i="2"/>
  <c r="K36" i="2"/>
  <c r="R36" i="2"/>
  <c r="P35" i="2"/>
  <c r="O35" i="2"/>
  <c r="L35" i="2"/>
  <c r="K35" i="2"/>
  <c r="R34" i="2"/>
  <c r="P34" i="2"/>
  <c r="O34" i="2"/>
  <c r="L34" i="2"/>
  <c r="K34" i="2"/>
  <c r="P33" i="2"/>
  <c r="O33" i="2"/>
  <c r="L33" i="2"/>
  <c r="K33" i="2"/>
  <c r="P32" i="2"/>
  <c r="O32" i="2"/>
  <c r="L32" i="2"/>
  <c r="K32" i="2"/>
  <c r="P31" i="2"/>
  <c r="O31" i="2"/>
  <c r="L31" i="2"/>
  <c r="K31" i="2"/>
  <c r="P30" i="2"/>
  <c r="O30" i="2"/>
  <c r="L30" i="2"/>
  <c r="K30" i="2"/>
  <c r="R30" i="2"/>
  <c r="P29" i="2"/>
  <c r="O29" i="2"/>
  <c r="L29" i="2"/>
  <c r="K29" i="2"/>
  <c r="P28" i="2"/>
  <c r="O28" i="2"/>
  <c r="L28" i="2"/>
  <c r="K28" i="2"/>
  <c r="R28" i="2"/>
  <c r="P27" i="2"/>
  <c r="O27" i="2"/>
  <c r="L27" i="2"/>
  <c r="K27" i="2"/>
  <c r="P26" i="2"/>
  <c r="O26" i="2"/>
  <c r="L26" i="2"/>
  <c r="K26" i="2"/>
  <c r="P25" i="2"/>
  <c r="O25" i="2"/>
  <c r="R25" i="2"/>
  <c r="L25" i="2"/>
  <c r="K25" i="2"/>
  <c r="P24" i="2"/>
  <c r="O24" i="2"/>
  <c r="L24" i="2"/>
  <c r="K24" i="2"/>
  <c r="P23" i="2"/>
  <c r="O23" i="2"/>
  <c r="L23" i="2"/>
  <c r="K23" i="2"/>
  <c r="P22" i="2"/>
  <c r="O22" i="2"/>
  <c r="R22" i="2"/>
  <c r="L22" i="2"/>
  <c r="K22" i="2"/>
  <c r="P21" i="2"/>
  <c r="O21" i="2"/>
  <c r="L21" i="2"/>
  <c r="K21" i="2"/>
  <c r="P20" i="2"/>
  <c r="O20" i="2"/>
  <c r="L20" i="2"/>
  <c r="K20" i="2"/>
  <c r="P19" i="2"/>
  <c r="O19" i="2"/>
  <c r="L19" i="2"/>
  <c r="K19" i="2"/>
  <c r="P18" i="2"/>
  <c r="O18" i="2"/>
  <c r="R18" i="2"/>
  <c r="L18" i="2"/>
  <c r="K18" i="2"/>
  <c r="P17" i="2"/>
  <c r="O17" i="2"/>
  <c r="L17" i="2"/>
  <c r="K17" i="2"/>
  <c r="P16" i="2"/>
  <c r="O16" i="2"/>
  <c r="L16" i="2"/>
  <c r="K16" i="2"/>
  <c r="P15" i="2"/>
  <c r="O15" i="2"/>
  <c r="L15" i="2"/>
  <c r="K15" i="2"/>
  <c r="P14" i="2"/>
  <c r="O14" i="2"/>
  <c r="L14" i="2"/>
  <c r="K14" i="2"/>
  <c r="P13" i="2"/>
  <c r="O13" i="2"/>
  <c r="L13" i="2"/>
  <c r="K13" i="2"/>
  <c r="P12" i="2"/>
  <c r="O12" i="2"/>
  <c r="L12" i="2"/>
  <c r="K12" i="2"/>
  <c r="P11" i="2"/>
  <c r="O11" i="2"/>
  <c r="L11" i="2"/>
  <c r="K11" i="2"/>
  <c r="P10" i="2"/>
  <c r="O10" i="2"/>
  <c r="L10" i="2"/>
  <c r="K10" i="2"/>
  <c r="L1028" i="2"/>
  <c r="R41" i="2"/>
  <c r="R89" i="2"/>
  <c r="R105" i="2"/>
  <c r="R121" i="2"/>
  <c r="R137" i="2"/>
  <c r="R169" i="2"/>
  <c r="R185" i="2"/>
  <c r="R201" i="2"/>
  <c r="R265" i="2"/>
  <c r="R297" i="2"/>
  <c r="R313" i="2"/>
  <c r="R329" i="2"/>
  <c r="R345" i="2"/>
  <c r="R402" i="2"/>
  <c r="R418" i="2"/>
  <c r="R434" i="2"/>
  <c r="R450" i="2"/>
  <c r="R466" i="2"/>
  <c r="R482" i="2"/>
  <c r="R498" i="2"/>
  <c r="R514" i="2"/>
  <c r="R530" i="2"/>
  <c r="R614" i="2"/>
  <c r="R709" i="2"/>
  <c r="R802" i="2"/>
  <c r="R818" i="2"/>
  <c r="R21" i="2"/>
  <c r="R26" i="2"/>
  <c r="R357" i="2"/>
  <c r="R601" i="2"/>
  <c r="R630" i="2"/>
  <c r="R635" i="2"/>
  <c r="R651" i="2"/>
  <c r="R687" i="2"/>
  <c r="R705" i="2"/>
  <c r="R725" i="2"/>
  <c r="R741" i="2"/>
  <c r="R757" i="2"/>
  <c r="R809" i="2"/>
  <c r="R948" i="2"/>
  <c r="R37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295" i="2"/>
  <c r="R311" i="2"/>
  <c r="R327" i="2"/>
  <c r="R343" i="2"/>
  <c r="R384" i="2"/>
  <c r="R400" i="2"/>
  <c r="R416" i="2"/>
  <c r="R432" i="2"/>
  <c r="R448" i="2"/>
  <c r="R464" i="2"/>
  <c r="R480" i="2"/>
  <c r="R496" i="2"/>
  <c r="R512" i="2"/>
  <c r="R528" i="2"/>
  <c r="R544" i="2"/>
  <c r="R680" i="2"/>
  <c r="R782" i="2"/>
  <c r="R834" i="2"/>
  <c r="R907" i="2"/>
  <c r="R923" i="2"/>
  <c r="R939" i="2"/>
  <c r="R19" i="2"/>
  <c r="R355" i="2"/>
  <c r="R578" i="2"/>
  <c r="R594" i="2"/>
  <c r="R599" i="2"/>
  <c r="R610" i="2"/>
  <c r="R633" i="2"/>
  <c r="R649" i="2"/>
  <c r="R676" i="2"/>
  <c r="R703" i="2"/>
  <c r="R773" i="2"/>
  <c r="R866" i="2"/>
  <c r="R590" i="2"/>
  <c r="R937" i="2"/>
  <c r="R353" i="2"/>
  <c r="R364" i="2"/>
  <c r="R576" i="2"/>
  <c r="R597" i="2"/>
  <c r="R631" i="2"/>
  <c r="R642" i="2"/>
  <c r="R647" i="2"/>
  <c r="R701" i="2"/>
  <c r="R737" i="2"/>
  <c r="R753" i="2"/>
  <c r="R762" i="2"/>
  <c r="R805" i="2"/>
  <c r="R1015" i="2"/>
  <c r="R15" i="2"/>
  <c r="R31" i="2"/>
  <c r="R186" i="2"/>
  <c r="R202" i="2"/>
  <c r="R218" i="2"/>
  <c r="R266" i="2"/>
  <c r="R314" i="2"/>
  <c r="R330" i="2"/>
  <c r="R346" i="2"/>
  <c r="R640" i="2"/>
  <c r="R658" i="2"/>
  <c r="R710" i="2"/>
  <c r="R785" i="2"/>
  <c r="R853" i="2"/>
  <c r="R349" i="2"/>
  <c r="R376" i="2"/>
  <c r="R593" i="2"/>
  <c r="R609" i="2"/>
  <c r="R627" i="2"/>
  <c r="R638" i="2"/>
  <c r="R643" i="2"/>
  <c r="R697" i="2"/>
  <c r="R763" i="2"/>
  <c r="R851" i="2"/>
  <c r="R335" i="2"/>
  <c r="R356" i="2"/>
  <c r="R661" i="2"/>
  <c r="R672" i="2"/>
  <c r="R677" i="2"/>
  <c r="R729" i="2"/>
  <c r="R779" i="2"/>
  <c r="R847" i="2"/>
  <c r="R11" i="2"/>
  <c r="R27" i="2"/>
  <c r="R32" i="2"/>
  <c r="R182" i="2"/>
  <c r="R198" i="2"/>
  <c r="R214" i="2"/>
  <c r="R230" i="2"/>
  <c r="R246" i="2"/>
  <c r="R262" i="2"/>
  <c r="R278" i="2"/>
  <c r="R294" i="2"/>
  <c r="R310" i="2"/>
  <c r="R342" i="2"/>
  <c r="R548" i="2"/>
  <c r="R570" i="2"/>
  <c r="R586" i="2"/>
  <c r="R591" i="2"/>
  <c r="R607" i="2"/>
  <c r="R625" i="2"/>
  <c r="R636" i="2"/>
  <c r="R641" i="2"/>
  <c r="R659" i="2"/>
  <c r="R684" i="2"/>
  <c r="R695" i="2"/>
  <c r="R706" i="2"/>
  <c r="R849" i="2"/>
  <c r="R858" i="2"/>
  <c r="R874" i="2"/>
  <c r="R890" i="2"/>
  <c r="R354" i="2"/>
  <c r="R370" i="2"/>
  <c r="R675" i="2"/>
  <c r="R693" i="2"/>
  <c r="R727" i="2"/>
  <c r="R759" i="2"/>
  <c r="R811" i="2"/>
  <c r="R1025" i="2"/>
  <c r="R16" i="2"/>
  <c r="R180" i="2"/>
  <c r="R340" i="2"/>
  <c r="R385" i="2"/>
  <c r="R545" i="2"/>
  <c r="R608" i="2"/>
  <c r="R646" i="2"/>
  <c r="R666" i="2"/>
  <c r="R704" i="2"/>
  <c r="R742" i="2"/>
  <c r="R827" i="2"/>
  <c r="R854" i="2"/>
  <c r="R872" i="2"/>
  <c r="R888" i="2"/>
  <c r="R920" i="2"/>
  <c r="R936" i="2"/>
  <c r="R952" i="2"/>
  <c r="R23" i="2"/>
  <c r="R43" i="2"/>
  <c r="R59" i="2"/>
  <c r="R75" i="2"/>
  <c r="R91" i="2"/>
  <c r="R107" i="2"/>
  <c r="R123" i="2"/>
  <c r="R139" i="2"/>
  <c r="R171" i="2"/>
  <c r="R187" i="2"/>
  <c r="R331" i="2"/>
  <c r="R347" i="2"/>
  <c r="R365" i="2"/>
  <c r="R392" i="2"/>
  <c r="R408" i="2"/>
  <c r="R424" i="2"/>
  <c r="R440" i="2"/>
  <c r="R456" i="2"/>
  <c r="R472" i="2"/>
  <c r="R488" i="2"/>
  <c r="R504" i="2"/>
  <c r="R520" i="2"/>
  <c r="R552" i="2"/>
  <c r="R572" i="2"/>
  <c r="R682" i="2"/>
  <c r="R758" i="2"/>
  <c r="R787" i="2"/>
  <c r="R836" i="2"/>
  <c r="R911" i="2"/>
  <c r="R14" i="2"/>
  <c r="R178" i="2"/>
  <c r="R194" i="2"/>
  <c r="R210" i="2"/>
  <c r="R226" i="2"/>
  <c r="R242" i="2"/>
  <c r="R258" i="2"/>
  <c r="R338" i="2"/>
  <c r="R372" i="2"/>
  <c r="R543" i="2"/>
  <c r="R606" i="2"/>
  <c r="R626" i="2"/>
  <c r="R664" i="2"/>
  <c r="R702" i="2"/>
  <c r="R718" i="2"/>
  <c r="R740" i="2"/>
  <c r="R769" i="2"/>
  <c r="R814" i="2"/>
  <c r="R902" i="2"/>
  <c r="R918" i="2"/>
  <c r="R934" i="2"/>
  <c r="R950" i="2"/>
  <c r="R12" i="2"/>
  <c r="R39" i="2"/>
  <c r="R176" i="2"/>
  <c r="R192" i="2"/>
  <c r="R336" i="2"/>
  <c r="R541" i="2"/>
  <c r="R559" i="2"/>
  <c r="R604" i="2"/>
  <c r="R662" i="2"/>
  <c r="R700" i="2"/>
  <c r="R738" i="2"/>
  <c r="R767" i="2"/>
  <c r="R794" i="2"/>
  <c r="R841" i="2"/>
  <c r="R868" i="2"/>
  <c r="R884" i="2"/>
  <c r="R900" i="2"/>
  <c r="R916" i="2"/>
  <c r="R932" i="2"/>
  <c r="R964" i="2"/>
  <c r="R955" i="2"/>
  <c r="R35" i="2"/>
  <c r="R46" i="2"/>
  <c r="R190" i="2"/>
  <c r="R334" i="2"/>
  <c r="R368" i="2"/>
  <c r="R377" i="2"/>
  <c r="R539" i="2"/>
  <c r="R575" i="2"/>
  <c r="R602" i="2"/>
  <c r="R698" i="2"/>
  <c r="R790" i="2"/>
  <c r="R819" i="2"/>
  <c r="R978" i="2"/>
  <c r="R994" i="2"/>
  <c r="R1026" i="2"/>
  <c r="R17" i="2"/>
  <c r="R33" i="2"/>
  <c r="R53" i="2"/>
  <c r="R69" i="2"/>
  <c r="R85" i="2"/>
  <c r="R101" i="2"/>
  <c r="R117" i="2"/>
  <c r="R149" i="2"/>
  <c r="R165" i="2"/>
  <c r="R181" i="2"/>
  <c r="R846" i="2"/>
  <c r="R953" i="2"/>
  <c r="R24" i="2"/>
  <c r="R188" i="2"/>
  <c r="R332" i="2"/>
  <c r="R348" i="2"/>
  <c r="R537" i="2"/>
  <c r="R600" i="2"/>
  <c r="R674" i="2"/>
  <c r="R696" i="2"/>
  <c r="R712" i="2"/>
  <c r="R721" i="2"/>
  <c r="R750" i="2"/>
  <c r="R808" i="2"/>
  <c r="R817" i="2"/>
  <c r="R837" i="2"/>
  <c r="R770" i="2"/>
  <c r="R234" i="2"/>
  <c r="R250" i="2"/>
  <c r="R282" i="2"/>
  <c r="R298" i="2"/>
  <c r="R439" i="2"/>
  <c r="R455" i="2"/>
  <c r="R471" i="2"/>
  <c r="R487" i="2"/>
  <c r="R503" i="2"/>
  <c r="R519" i="2"/>
  <c r="R535" i="2"/>
  <c r="R562" i="2"/>
  <c r="R571" i="2"/>
  <c r="R598" i="2"/>
  <c r="R862" i="2"/>
  <c r="R878" i="2"/>
  <c r="R894" i="2"/>
  <c r="R910" i="2"/>
  <c r="R926" i="2"/>
  <c r="R942" i="2"/>
  <c r="R958" i="2"/>
  <c r="R974" i="2"/>
  <c r="R990" i="2"/>
  <c r="R1006" i="2"/>
  <c r="R1022" i="2"/>
  <c r="R13" i="2"/>
  <c r="R29" i="2"/>
  <c r="R177" i="2"/>
  <c r="R717" i="2"/>
  <c r="R795" i="2"/>
  <c r="R813" i="2"/>
  <c r="R822" i="2"/>
  <c r="R20" i="2"/>
  <c r="R184" i="2"/>
  <c r="R344" i="2"/>
  <c r="R380" i="2"/>
  <c r="R389" i="2"/>
  <c r="R533" i="2"/>
  <c r="R569" i="2"/>
  <c r="R650" i="2"/>
  <c r="R670" i="2"/>
  <c r="R690" i="2"/>
  <c r="R708" i="2"/>
  <c r="R726" i="2"/>
  <c r="R746" i="2"/>
  <c r="R755" i="2"/>
  <c r="R804" i="2"/>
  <c r="N1028" i="2"/>
  <c r="R42" i="2"/>
  <c r="R58" i="2"/>
  <c r="R74" i="2"/>
  <c r="R90" i="2"/>
  <c r="R106" i="2"/>
  <c r="R122" i="2"/>
  <c r="R138" i="2"/>
  <c r="R154" i="2"/>
  <c r="R170" i="2"/>
  <c r="O1028" i="2"/>
  <c r="R49" i="2"/>
  <c r="R65" i="2"/>
  <c r="P1028" i="2"/>
  <c r="R56" i="2"/>
  <c r="R72" i="2"/>
  <c r="R88" i="2"/>
  <c r="R104" i="2"/>
  <c r="R120" i="2"/>
  <c r="R136" i="2"/>
  <c r="R152" i="2"/>
  <c r="R168" i="2"/>
  <c r="R10" i="2"/>
  <c r="R54" i="2"/>
  <c r="R70" i="2"/>
  <c r="R86" i="2"/>
  <c r="R102" i="2"/>
  <c r="R118" i="2"/>
  <c r="R134" i="2"/>
  <c r="R150" i="2"/>
  <c r="R166" i="2"/>
  <c r="R77" i="2"/>
  <c r="R52" i="2"/>
  <c r="R68" i="2"/>
  <c r="R84" i="2"/>
  <c r="R100" i="2"/>
  <c r="R116" i="2"/>
  <c r="R132" i="2"/>
  <c r="R148" i="2"/>
  <c r="R164" i="2"/>
  <c r="R155" i="2"/>
  <c r="R50" i="2"/>
  <c r="R66" i="2"/>
  <c r="R82" i="2"/>
  <c r="R98" i="2"/>
  <c r="R114" i="2"/>
  <c r="R130" i="2"/>
  <c r="R146" i="2"/>
  <c r="R162" i="2"/>
  <c r="R57" i="2"/>
  <c r="R73" i="2"/>
  <c r="R153" i="2"/>
  <c r="R48" i="2"/>
  <c r="R64" i="2"/>
  <c r="R80" i="2"/>
  <c r="R96" i="2"/>
  <c r="R112" i="2"/>
  <c r="R128" i="2"/>
  <c r="R144" i="2"/>
  <c r="R160" i="2"/>
  <c r="H1028" i="2"/>
  <c r="R62" i="2"/>
  <c r="R78" i="2"/>
  <c r="R94" i="2"/>
  <c r="R110" i="2"/>
  <c r="R126" i="2"/>
  <c r="R142" i="2"/>
  <c r="R158" i="2"/>
  <c r="R174" i="2"/>
  <c r="J1028" i="2"/>
  <c r="K1028" i="2"/>
  <c r="R44" i="2"/>
  <c r="R60" i="2"/>
  <c r="R76" i="2"/>
  <c r="R92" i="2"/>
  <c r="R108" i="2"/>
  <c r="R124" i="2"/>
  <c r="R140" i="2"/>
  <c r="R156" i="2"/>
  <c r="R172" i="2"/>
  <c r="R209" i="2"/>
  <c r="R225" i="2"/>
  <c r="R241" i="2"/>
  <c r="R257" i="2"/>
  <c r="R273" i="2"/>
  <c r="R289" i="2"/>
  <c r="R305" i="2"/>
  <c r="R321" i="2"/>
  <c r="R200" i="2"/>
  <c r="R216" i="2"/>
  <c r="R232" i="2"/>
  <c r="R248" i="2"/>
  <c r="R264" i="2"/>
  <c r="R280" i="2"/>
  <c r="R296" i="2"/>
  <c r="R312" i="2"/>
  <c r="R328" i="2"/>
  <c r="R207" i="2"/>
  <c r="R223" i="2"/>
  <c r="R239" i="2"/>
  <c r="R255" i="2"/>
  <c r="R271" i="2"/>
  <c r="R287" i="2"/>
  <c r="R303" i="2"/>
  <c r="R319" i="2"/>
  <c r="R326" i="2"/>
  <c r="R205" i="2"/>
  <c r="R221" i="2"/>
  <c r="R237" i="2"/>
  <c r="R253" i="2"/>
  <c r="R269" i="2"/>
  <c r="R285" i="2"/>
  <c r="R301" i="2"/>
  <c r="R317" i="2"/>
  <c r="R196" i="2"/>
  <c r="R212" i="2"/>
  <c r="R228" i="2"/>
  <c r="R244" i="2"/>
  <c r="R260" i="2"/>
  <c r="R276" i="2"/>
  <c r="R292" i="2"/>
  <c r="R308" i="2"/>
  <c r="R324" i="2"/>
  <c r="R203" i="2"/>
  <c r="R219" i="2"/>
  <c r="R235" i="2"/>
  <c r="R251" i="2"/>
  <c r="R267" i="2"/>
  <c r="R283" i="2"/>
  <c r="R299" i="2"/>
  <c r="R315" i="2"/>
  <c r="R274" i="2"/>
  <c r="R290" i="2"/>
  <c r="R306" i="2"/>
  <c r="R322" i="2"/>
  <c r="R217" i="2"/>
  <c r="R233" i="2"/>
  <c r="R249" i="2"/>
  <c r="R281" i="2"/>
  <c r="R208" i="2"/>
  <c r="R224" i="2"/>
  <c r="R240" i="2"/>
  <c r="R256" i="2"/>
  <c r="R272" i="2"/>
  <c r="R288" i="2"/>
  <c r="R304" i="2"/>
  <c r="R320" i="2"/>
  <c r="R206" i="2"/>
  <c r="R222" i="2"/>
  <c r="R238" i="2"/>
  <c r="R254" i="2"/>
  <c r="R270" i="2"/>
  <c r="R286" i="2"/>
  <c r="R302" i="2"/>
  <c r="R318" i="2"/>
  <c r="R197" i="2"/>
  <c r="R213" i="2"/>
  <c r="R229" i="2"/>
  <c r="R245" i="2"/>
  <c r="R261" i="2"/>
  <c r="R277" i="2"/>
  <c r="R293" i="2"/>
  <c r="R309" i="2"/>
  <c r="R204" i="2"/>
  <c r="R220" i="2"/>
  <c r="R236" i="2"/>
  <c r="R252" i="2"/>
  <c r="R268" i="2"/>
  <c r="R284" i="2"/>
  <c r="R300" i="2"/>
  <c r="R316" i="2"/>
  <c r="R391" i="2"/>
  <c r="R407" i="2"/>
  <c r="R423" i="2"/>
  <c r="R387" i="2"/>
  <c r="R405" i="2"/>
  <c r="R421" i="2"/>
  <c r="R437" i="2"/>
  <c r="R453" i="2"/>
  <c r="R469" i="2"/>
  <c r="R485" i="2"/>
  <c r="R501" i="2"/>
  <c r="R517" i="2"/>
  <c r="R492" i="2"/>
  <c r="R508" i="2"/>
  <c r="R524" i="2"/>
  <c r="R540" i="2"/>
  <c r="R383" i="2"/>
  <c r="R403" i="2"/>
  <c r="R419" i="2"/>
  <c r="R435" i="2"/>
  <c r="R451" i="2"/>
  <c r="R467" i="2"/>
  <c r="R483" i="2"/>
  <c r="R499" i="2"/>
  <c r="R515" i="2"/>
  <c r="R379" i="2"/>
  <c r="R401" i="2"/>
  <c r="R417" i="2"/>
  <c r="R433" i="2"/>
  <c r="R449" i="2"/>
  <c r="R465" i="2"/>
  <c r="R481" i="2"/>
  <c r="R497" i="2"/>
  <c r="R513" i="2"/>
  <c r="R529" i="2"/>
  <c r="R536" i="2"/>
  <c r="R375" i="2"/>
  <c r="R399" i="2"/>
  <c r="R415" i="2"/>
  <c r="R431" i="2"/>
  <c r="R447" i="2"/>
  <c r="R463" i="2"/>
  <c r="R479" i="2"/>
  <c r="R495" i="2"/>
  <c r="R511" i="2"/>
  <c r="R527" i="2"/>
  <c r="R534" i="2"/>
  <c r="R371" i="2"/>
  <c r="R397" i="2"/>
  <c r="R413" i="2"/>
  <c r="R429" i="2"/>
  <c r="R445" i="2"/>
  <c r="R461" i="2"/>
  <c r="R477" i="2"/>
  <c r="R493" i="2"/>
  <c r="R509" i="2"/>
  <c r="R525" i="2"/>
  <c r="R369" i="2"/>
  <c r="R404" i="2"/>
  <c r="R420" i="2"/>
  <c r="R436" i="2"/>
  <c r="R452" i="2"/>
  <c r="R468" i="2"/>
  <c r="R484" i="2"/>
  <c r="R500" i="2"/>
  <c r="R532" i="2"/>
  <c r="R367" i="2"/>
  <c r="R395" i="2"/>
  <c r="R411" i="2"/>
  <c r="R427" i="2"/>
  <c r="R443" i="2"/>
  <c r="R459" i="2"/>
  <c r="R475" i="2"/>
  <c r="R491" i="2"/>
  <c r="R507" i="2"/>
  <c r="R523" i="2"/>
  <c r="R546" i="2"/>
  <c r="R363" i="2"/>
  <c r="R393" i="2"/>
  <c r="R409" i="2"/>
  <c r="R425" i="2"/>
  <c r="R441" i="2"/>
  <c r="R457" i="2"/>
  <c r="R473" i="2"/>
  <c r="R489" i="2"/>
  <c r="R505" i="2"/>
  <c r="R521" i="2"/>
  <c r="R565" i="2"/>
  <c r="R563" i="2"/>
  <c r="R561" i="2"/>
  <c r="R557" i="2"/>
  <c r="R845" i="2"/>
  <c r="R555" i="2"/>
  <c r="R711" i="2"/>
  <c r="R749" i="2"/>
  <c r="R553" i="2"/>
  <c r="R585" i="2"/>
  <c r="R551" i="2"/>
  <c r="R583" i="2"/>
  <c r="R549" i="2"/>
  <c r="R581" i="2"/>
  <c r="R547" i="2"/>
  <c r="R579" i="2"/>
  <c r="R577" i="2"/>
  <c r="R781" i="2"/>
  <c r="R573" i="2"/>
  <c r="R736" i="2"/>
  <c r="R768" i="2"/>
  <c r="R800" i="2"/>
  <c r="R832" i="2"/>
  <c r="R869" i="2"/>
  <c r="R885" i="2"/>
  <c r="R734" i="2"/>
  <c r="R766" i="2"/>
  <c r="R798" i="2"/>
  <c r="R830" i="2"/>
  <c r="R860" i="2"/>
  <c r="R876" i="2"/>
  <c r="R732" i="2"/>
  <c r="R764" i="2"/>
  <c r="R796" i="2"/>
  <c r="R828" i="2"/>
  <c r="R867" i="2"/>
  <c r="R728" i="2"/>
  <c r="R760" i="2"/>
  <c r="R792" i="2"/>
  <c r="R824" i="2"/>
  <c r="R856" i="2"/>
  <c r="R865" i="2"/>
  <c r="R881" i="2"/>
  <c r="R724" i="2"/>
  <c r="R756" i="2"/>
  <c r="R788" i="2"/>
  <c r="R820" i="2"/>
  <c r="R852" i="2"/>
  <c r="R722" i="2"/>
  <c r="R754" i="2"/>
  <c r="R850" i="2"/>
  <c r="R870" i="2"/>
  <c r="R886" i="2"/>
  <c r="R720" i="2"/>
  <c r="R752" i="2"/>
  <c r="R784" i="2"/>
  <c r="R816" i="2"/>
  <c r="R848" i="2"/>
  <c r="R861" i="2"/>
  <c r="R716" i="2"/>
  <c r="R748" i="2"/>
  <c r="R780" i="2"/>
  <c r="R812" i="2"/>
  <c r="R844" i="2"/>
  <c r="R859" i="2"/>
  <c r="R875" i="2"/>
  <c r="R891" i="2"/>
  <c r="R714" i="2"/>
  <c r="R778" i="2"/>
  <c r="R810" i="2"/>
  <c r="R842" i="2"/>
  <c r="R774" i="2"/>
  <c r="R806" i="2"/>
  <c r="R838" i="2"/>
  <c r="R864" i="2"/>
  <c r="R880" i="2"/>
  <c r="R896" i="2"/>
  <c r="R901" i="2"/>
  <c r="R917" i="2"/>
  <c r="R933" i="2"/>
  <c r="R949" i="2"/>
  <c r="R981" i="2"/>
  <c r="R997" i="2"/>
  <c r="R1013" i="2"/>
  <c r="R892" i="2"/>
  <c r="R908" i="2"/>
  <c r="R924" i="2"/>
  <c r="R940" i="2"/>
  <c r="R956" i="2"/>
  <c r="R972" i="2"/>
  <c r="R988" i="2"/>
  <c r="R1004" i="2"/>
  <c r="R1020" i="2"/>
  <c r="R883" i="2"/>
  <c r="R899" i="2"/>
  <c r="R915" i="2"/>
  <c r="R931" i="2"/>
  <c r="R947" i="2"/>
  <c r="R963" i="2"/>
  <c r="R979" i="2"/>
  <c r="R995" i="2"/>
  <c r="R1011" i="2"/>
  <c r="R906" i="2"/>
  <c r="R922" i="2"/>
  <c r="R938" i="2"/>
  <c r="R954" i="2"/>
  <c r="R970" i="2"/>
  <c r="R986" i="2"/>
  <c r="R1002" i="2"/>
  <c r="R1018" i="2"/>
  <c r="R977" i="2"/>
  <c r="R993" i="2"/>
  <c r="R1009" i="2"/>
  <c r="R904" i="2"/>
  <c r="R968" i="2"/>
  <c r="R984" i="2"/>
  <c r="R1000" i="2"/>
  <c r="R1016" i="2"/>
  <c r="R863" i="2"/>
  <c r="R879" i="2"/>
  <c r="R895" i="2"/>
  <c r="R927" i="2"/>
  <c r="R943" i="2"/>
  <c r="R959" i="2"/>
  <c r="R975" i="2"/>
  <c r="R991" i="2"/>
  <c r="R1007" i="2"/>
  <c r="R1023" i="2"/>
  <c r="R966" i="2"/>
  <c r="R982" i="2"/>
  <c r="R998" i="2"/>
  <c r="R1014" i="2"/>
  <c r="R877" i="2"/>
  <c r="R893" i="2"/>
  <c r="R909" i="2"/>
  <c r="R925" i="2"/>
  <c r="R941" i="2"/>
  <c r="R957" i="2"/>
  <c r="R973" i="2"/>
  <c r="R989" i="2"/>
  <c r="R1005" i="2"/>
  <c r="R1021" i="2"/>
  <c r="R980" i="2"/>
  <c r="R996" i="2"/>
  <c r="R1012" i="2"/>
  <c r="R971" i="2"/>
  <c r="R987" i="2"/>
  <c r="R1003" i="2"/>
  <c r="R1019" i="2"/>
  <c r="R882" i="2"/>
  <c r="R898" i="2"/>
  <c r="R914" i="2"/>
  <c r="R930" i="2"/>
  <c r="R946" i="2"/>
  <c r="R962" i="2"/>
  <c r="R1010" i="2"/>
  <c r="R969" i="2"/>
  <c r="R985" i="2"/>
  <c r="R1001" i="2"/>
  <c r="R1017" i="2"/>
  <c r="R912" i="2"/>
  <c r="R928" i="2"/>
  <c r="R944" i="2"/>
  <c r="R960" i="2"/>
  <c r="R976" i="2"/>
  <c r="R992" i="2"/>
  <c r="R1008" i="2"/>
  <c r="R1024" i="2"/>
  <c r="R1028" i="2"/>
  <c r="L11" i="25"/>
  <c r="O11" i="25"/>
  <c r="P11" i="25"/>
  <c r="S11" i="25"/>
  <c r="Q11" i="25"/>
  <c r="R11" i="25"/>
  <c r="L12" i="25"/>
  <c r="O12" i="25"/>
  <c r="P12" i="25"/>
  <c r="S12" i="25"/>
  <c r="Q12" i="25"/>
  <c r="R12" i="25"/>
  <c r="L13" i="25"/>
  <c r="O13" i="25"/>
  <c r="P13" i="25"/>
  <c r="Q13" i="25"/>
  <c r="R13" i="25"/>
  <c r="L14" i="25"/>
  <c r="O14" i="25"/>
  <c r="P14" i="25"/>
  <c r="Q14" i="25"/>
  <c r="R14" i="25"/>
  <c r="L15" i="25"/>
  <c r="O15" i="25"/>
  <c r="P15" i="25"/>
  <c r="Q15" i="25"/>
  <c r="R15" i="25"/>
  <c r="L16" i="25"/>
  <c r="O16" i="25"/>
  <c r="P16" i="25"/>
  <c r="S16" i="25"/>
  <c r="Q16" i="25"/>
  <c r="R16" i="25"/>
  <c r="L17" i="25"/>
  <c r="O17" i="25"/>
  <c r="P17" i="25"/>
  <c r="Q17" i="25"/>
  <c r="R17" i="25"/>
  <c r="L18" i="25"/>
  <c r="O18" i="25"/>
  <c r="P18" i="25"/>
  <c r="Q18" i="25"/>
  <c r="R18" i="25"/>
  <c r="L19" i="25"/>
  <c r="O19" i="25"/>
  <c r="P19" i="25"/>
  <c r="S19" i="25"/>
  <c r="Q19" i="25"/>
  <c r="R19" i="25"/>
  <c r="L20" i="25"/>
  <c r="O20" i="25"/>
  <c r="P20" i="25"/>
  <c r="Q20" i="25"/>
  <c r="R20" i="25"/>
  <c r="L21" i="25"/>
  <c r="O21" i="25"/>
  <c r="P21" i="25"/>
  <c r="S21" i="25"/>
  <c r="Q21" i="25"/>
  <c r="R21" i="25"/>
  <c r="L22" i="25"/>
  <c r="O22" i="25"/>
  <c r="P22" i="25"/>
  <c r="S22" i="25"/>
  <c r="Q22" i="25"/>
  <c r="R22" i="25"/>
  <c r="L23" i="25"/>
  <c r="O23" i="25"/>
  <c r="P23" i="25"/>
  <c r="Q23" i="25"/>
  <c r="R23" i="25"/>
  <c r="L24" i="25"/>
  <c r="O24" i="25"/>
  <c r="P24" i="25"/>
  <c r="Q24" i="25"/>
  <c r="R24" i="25"/>
  <c r="L25" i="25"/>
  <c r="O25" i="25"/>
  <c r="P25" i="25"/>
  <c r="Q25" i="25"/>
  <c r="R25" i="25"/>
  <c r="L26" i="25"/>
  <c r="O26" i="25"/>
  <c r="P26" i="25"/>
  <c r="S26" i="25"/>
  <c r="Q26" i="25"/>
  <c r="R26" i="25"/>
  <c r="L27" i="25"/>
  <c r="O27" i="25"/>
  <c r="P27" i="25"/>
  <c r="Q27" i="25"/>
  <c r="R27" i="25"/>
  <c r="L28" i="25"/>
  <c r="O28" i="25"/>
  <c r="P28" i="25"/>
  <c r="Q28" i="25"/>
  <c r="R28" i="25"/>
  <c r="L29" i="25"/>
  <c r="O29" i="25"/>
  <c r="P29" i="25"/>
  <c r="Q29" i="25"/>
  <c r="R29" i="25"/>
  <c r="L30" i="25"/>
  <c r="O30" i="25"/>
  <c r="P30" i="25"/>
  <c r="Q30" i="25"/>
  <c r="R30" i="25"/>
  <c r="L31" i="25"/>
  <c r="O31" i="25"/>
  <c r="P31" i="25"/>
  <c r="S31" i="25"/>
  <c r="Q31" i="25"/>
  <c r="R31" i="25"/>
  <c r="L32" i="25"/>
  <c r="O32" i="25"/>
  <c r="P32" i="25"/>
  <c r="Q32" i="25"/>
  <c r="R32" i="25"/>
  <c r="L33" i="25"/>
  <c r="O33" i="25"/>
  <c r="P33" i="25"/>
  <c r="Q33" i="25"/>
  <c r="R33" i="25"/>
  <c r="L34" i="25"/>
  <c r="O34" i="25"/>
  <c r="P34" i="25"/>
  <c r="Q34" i="25"/>
  <c r="R34" i="25"/>
  <c r="L35" i="25"/>
  <c r="O35" i="25"/>
  <c r="P35" i="25"/>
  <c r="Q35" i="25"/>
  <c r="R35" i="25"/>
  <c r="L36" i="25"/>
  <c r="O36" i="25"/>
  <c r="P36" i="25"/>
  <c r="S36" i="25"/>
  <c r="Q36" i="25"/>
  <c r="R36" i="25"/>
  <c r="L37" i="25"/>
  <c r="O37" i="25"/>
  <c r="P37" i="25"/>
  <c r="Q37" i="25"/>
  <c r="R37" i="25"/>
  <c r="L38" i="25"/>
  <c r="O38" i="25"/>
  <c r="P38" i="25"/>
  <c r="Q38" i="25"/>
  <c r="R38" i="25"/>
  <c r="L39" i="25"/>
  <c r="O39" i="25"/>
  <c r="P39" i="25"/>
  <c r="Q39" i="25"/>
  <c r="R39" i="25"/>
  <c r="L40" i="25"/>
  <c r="O40" i="25"/>
  <c r="P40" i="25"/>
  <c r="S40" i="25"/>
  <c r="Q40" i="25"/>
  <c r="R40" i="25"/>
  <c r="L41" i="25"/>
  <c r="O41" i="25"/>
  <c r="P41" i="25"/>
  <c r="Q41" i="25"/>
  <c r="R41" i="25"/>
  <c r="L42" i="25"/>
  <c r="O42" i="25"/>
  <c r="P42" i="25"/>
  <c r="Q42" i="25"/>
  <c r="R42" i="25"/>
  <c r="L43" i="25"/>
  <c r="O43" i="25"/>
  <c r="P43" i="25"/>
  <c r="Q43" i="25"/>
  <c r="R43" i="25"/>
  <c r="L44" i="25"/>
  <c r="O44" i="25"/>
  <c r="P44" i="25"/>
  <c r="Q44" i="25"/>
  <c r="R44" i="25"/>
  <c r="L45" i="25"/>
  <c r="O45" i="25"/>
  <c r="P45" i="25"/>
  <c r="Q45" i="25"/>
  <c r="R45" i="25"/>
  <c r="L46" i="25"/>
  <c r="O46" i="25"/>
  <c r="P46" i="25"/>
  <c r="Q46" i="25"/>
  <c r="R46" i="25"/>
  <c r="L47" i="25"/>
  <c r="O47" i="25"/>
  <c r="P47" i="25"/>
  <c r="Q47" i="25"/>
  <c r="R47" i="25"/>
  <c r="L48" i="25"/>
  <c r="O48" i="25"/>
  <c r="P48" i="25"/>
  <c r="Q48" i="25"/>
  <c r="R48" i="25"/>
  <c r="L49" i="25"/>
  <c r="O49" i="25"/>
  <c r="P49" i="25"/>
  <c r="Q49" i="25"/>
  <c r="R49" i="25"/>
  <c r="L50" i="25"/>
  <c r="O50" i="25"/>
  <c r="P50" i="25"/>
  <c r="Q50" i="25"/>
  <c r="R50" i="25"/>
  <c r="L51" i="25"/>
  <c r="O51" i="25"/>
  <c r="P51" i="25"/>
  <c r="Q51" i="25"/>
  <c r="R51" i="25"/>
  <c r="L52" i="25"/>
  <c r="O52" i="25"/>
  <c r="P52" i="25"/>
  <c r="Q52" i="25"/>
  <c r="R52" i="25"/>
  <c r="L53" i="25"/>
  <c r="O53" i="25"/>
  <c r="P53" i="25"/>
  <c r="Q53" i="25"/>
  <c r="R53" i="25"/>
  <c r="L54" i="25"/>
  <c r="O54" i="25"/>
  <c r="P54" i="25"/>
  <c r="Q54" i="25"/>
  <c r="R54" i="25"/>
  <c r="L55" i="25"/>
  <c r="O55" i="25"/>
  <c r="P55" i="25"/>
  <c r="Q55" i="25"/>
  <c r="R55" i="25"/>
  <c r="L56" i="25"/>
  <c r="O56" i="25"/>
  <c r="P56" i="25"/>
  <c r="S56" i="25"/>
  <c r="Q56" i="25"/>
  <c r="R56" i="25"/>
  <c r="L57" i="25"/>
  <c r="O57" i="25"/>
  <c r="P57" i="25"/>
  <c r="Q57" i="25"/>
  <c r="R57" i="25"/>
  <c r="L58" i="25"/>
  <c r="O58" i="25"/>
  <c r="P58" i="25"/>
  <c r="Q58" i="25"/>
  <c r="R58" i="25"/>
  <c r="L59" i="25"/>
  <c r="O59" i="25"/>
  <c r="P59" i="25"/>
  <c r="S59" i="25"/>
  <c r="Q59" i="25"/>
  <c r="R59" i="25"/>
  <c r="L60" i="25"/>
  <c r="O60" i="25"/>
  <c r="P60" i="25"/>
  <c r="Q60" i="25"/>
  <c r="R60" i="25"/>
  <c r="L61" i="25"/>
  <c r="O61" i="25"/>
  <c r="P61" i="25"/>
  <c r="Q61" i="25"/>
  <c r="R61" i="25"/>
  <c r="L62" i="25"/>
  <c r="O62" i="25"/>
  <c r="P62" i="25"/>
  <c r="Q62" i="25"/>
  <c r="R62" i="25"/>
  <c r="L63" i="25"/>
  <c r="O63" i="25"/>
  <c r="P63" i="25"/>
  <c r="Q63" i="25"/>
  <c r="R63" i="25"/>
  <c r="L64" i="25"/>
  <c r="O64" i="25"/>
  <c r="P64" i="25"/>
  <c r="Q64" i="25"/>
  <c r="R64" i="25"/>
  <c r="L65" i="25"/>
  <c r="O65" i="25"/>
  <c r="P65" i="25"/>
  <c r="Q65" i="25"/>
  <c r="R65" i="25"/>
  <c r="L66" i="25"/>
  <c r="O66" i="25"/>
  <c r="P66" i="25"/>
  <c r="Q66" i="25"/>
  <c r="R66" i="25"/>
  <c r="L67" i="25"/>
  <c r="O67" i="25"/>
  <c r="P67" i="25"/>
  <c r="Q67" i="25"/>
  <c r="R67" i="25"/>
  <c r="L68" i="25"/>
  <c r="O68" i="25"/>
  <c r="P68" i="25"/>
  <c r="Q68" i="25"/>
  <c r="R68" i="25"/>
  <c r="L69" i="25"/>
  <c r="O69" i="25"/>
  <c r="P69" i="25"/>
  <c r="Q69" i="25"/>
  <c r="R69" i="25"/>
  <c r="L70" i="25"/>
  <c r="O70" i="25"/>
  <c r="P70" i="25"/>
  <c r="Q70" i="25"/>
  <c r="R70" i="25"/>
  <c r="L71" i="25"/>
  <c r="O71" i="25"/>
  <c r="P71" i="25"/>
  <c r="Q71" i="25"/>
  <c r="R71" i="25"/>
  <c r="L72" i="25"/>
  <c r="O72" i="25"/>
  <c r="P72" i="25"/>
  <c r="S72" i="25"/>
  <c r="Q72" i="25"/>
  <c r="R72" i="25"/>
  <c r="L73" i="25"/>
  <c r="O73" i="25"/>
  <c r="P73" i="25"/>
  <c r="S73" i="25"/>
  <c r="Q73" i="25"/>
  <c r="R73" i="25"/>
  <c r="L74" i="25"/>
  <c r="O74" i="25"/>
  <c r="P74" i="25"/>
  <c r="Q74" i="25"/>
  <c r="R74" i="25"/>
  <c r="L75" i="25"/>
  <c r="O75" i="25"/>
  <c r="P75" i="25"/>
  <c r="Q75" i="25"/>
  <c r="R75" i="25"/>
  <c r="L76" i="25"/>
  <c r="O76" i="25"/>
  <c r="P76" i="25"/>
  <c r="S76" i="25"/>
  <c r="Q76" i="25"/>
  <c r="R76" i="25"/>
  <c r="O77" i="25"/>
  <c r="P77" i="25"/>
  <c r="Q77" i="25"/>
  <c r="R77" i="25"/>
  <c r="L78" i="25"/>
  <c r="O78" i="25"/>
  <c r="P78" i="25"/>
  <c r="S78" i="25"/>
  <c r="Q78" i="25"/>
  <c r="R78" i="25"/>
  <c r="L79" i="25"/>
  <c r="O79" i="25"/>
  <c r="P79" i="25"/>
  <c r="S79" i="25"/>
  <c r="Q79" i="25"/>
  <c r="R79" i="25"/>
  <c r="L80" i="25"/>
  <c r="O80" i="25"/>
  <c r="P80" i="25"/>
  <c r="Q80" i="25"/>
  <c r="R80" i="25"/>
  <c r="O81" i="25"/>
  <c r="P81" i="25"/>
  <c r="S81" i="25"/>
  <c r="Q81" i="25"/>
  <c r="R81" i="25"/>
  <c r="L82" i="25"/>
  <c r="O82" i="25"/>
  <c r="P82" i="25"/>
  <c r="S82" i="25"/>
  <c r="Q82" i="25"/>
  <c r="R82" i="25"/>
  <c r="L83" i="25"/>
  <c r="O83" i="25"/>
  <c r="P83" i="25"/>
  <c r="Q83" i="25"/>
  <c r="R83" i="25"/>
  <c r="L84" i="25"/>
  <c r="O84" i="25"/>
  <c r="P84" i="25"/>
  <c r="Q84" i="25"/>
  <c r="R84" i="25"/>
  <c r="L85" i="25"/>
  <c r="O85" i="25"/>
  <c r="P85" i="25"/>
  <c r="Q85" i="25"/>
  <c r="R85" i="25"/>
  <c r="L86" i="25"/>
  <c r="O86" i="25"/>
  <c r="P86" i="25"/>
  <c r="Q86" i="25"/>
  <c r="R86" i="25"/>
  <c r="L87" i="25"/>
  <c r="O87" i="25"/>
  <c r="P87" i="25"/>
  <c r="Q87" i="25"/>
  <c r="R87" i="25"/>
  <c r="L88" i="25"/>
  <c r="O88" i="25"/>
  <c r="P88" i="25"/>
  <c r="S88" i="25"/>
  <c r="Q88" i="25"/>
  <c r="R88" i="25"/>
  <c r="L89" i="25"/>
  <c r="O89" i="25"/>
  <c r="P89" i="25"/>
  <c r="Q89" i="25"/>
  <c r="R89" i="25"/>
  <c r="L90" i="25"/>
  <c r="O90" i="25"/>
  <c r="P90" i="25"/>
  <c r="Q90" i="25"/>
  <c r="R90" i="25"/>
  <c r="L91" i="25"/>
  <c r="O91" i="25"/>
  <c r="P91" i="25"/>
  <c r="S91" i="25"/>
  <c r="Q91" i="25"/>
  <c r="R91" i="25"/>
  <c r="L92" i="25"/>
  <c r="O92" i="25"/>
  <c r="P92" i="25"/>
  <c r="Q92" i="25"/>
  <c r="R92" i="25"/>
  <c r="L93" i="25"/>
  <c r="O93" i="25"/>
  <c r="P93" i="25"/>
  <c r="Q93" i="25"/>
  <c r="R93" i="25"/>
  <c r="L94" i="25"/>
  <c r="O94" i="25"/>
  <c r="P94" i="25"/>
  <c r="Q94" i="25"/>
  <c r="R94" i="25"/>
  <c r="L95" i="25"/>
  <c r="O95" i="25"/>
  <c r="P95" i="25"/>
  <c r="Q95" i="25"/>
  <c r="R95" i="25"/>
  <c r="L96" i="25"/>
  <c r="O96" i="25"/>
  <c r="P96" i="25"/>
  <c r="Q96" i="25"/>
  <c r="R96" i="25"/>
  <c r="L97" i="25"/>
  <c r="O97" i="25"/>
  <c r="P97" i="25"/>
  <c r="S97" i="25"/>
  <c r="Q97" i="25"/>
  <c r="R97" i="25"/>
  <c r="L98" i="25"/>
  <c r="O98" i="25"/>
  <c r="P98" i="25"/>
  <c r="Q98" i="25"/>
  <c r="R98" i="25"/>
  <c r="L99" i="25"/>
  <c r="O99" i="25"/>
  <c r="P99" i="25"/>
  <c r="S99" i="25"/>
  <c r="Q99" i="25"/>
  <c r="R99" i="25"/>
  <c r="L100" i="25"/>
  <c r="O100" i="25"/>
  <c r="P100" i="25"/>
  <c r="S100" i="25"/>
  <c r="Q100" i="25"/>
  <c r="R100" i="25"/>
  <c r="L101" i="25"/>
  <c r="O101" i="25"/>
  <c r="P101" i="25"/>
  <c r="Q101" i="25"/>
  <c r="R101" i="25"/>
  <c r="L102" i="25"/>
  <c r="O102" i="25"/>
  <c r="P102" i="25"/>
  <c r="S102" i="25"/>
  <c r="Q102" i="25"/>
  <c r="R102" i="25"/>
  <c r="L103" i="25"/>
  <c r="O103" i="25"/>
  <c r="P103" i="25"/>
  <c r="Q103" i="25"/>
  <c r="R103" i="25"/>
  <c r="L104" i="25"/>
  <c r="O104" i="25"/>
  <c r="P104" i="25"/>
  <c r="Q104" i="25"/>
  <c r="R104" i="25"/>
  <c r="L105" i="25"/>
  <c r="O105" i="25"/>
  <c r="P105" i="25"/>
  <c r="S105" i="25"/>
  <c r="Q105" i="25"/>
  <c r="R105" i="25"/>
  <c r="L106" i="25"/>
  <c r="O106" i="25"/>
  <c r="P106" i="25"/>
  <c r="Q106" i="25"/>
  <c r="R106" i="25"/>
  <c r="L107" i="25"/>
  <c r="O107" i="25"/>
  <c r="P107" i="25"/>
  <c r="S107" i="25"/>
  <c r="Q107" i="25"/>
  <c r="R107" i="25"/>
  <c r="L108" i="25"/>
  <c r="O108" i="25"/>
  <c r="P108" i="25"/>
  <c r="Q108" i="25"/>
  <c r="R108" i="25"/>
  <c r="L109" i="25"/>
  <c r="O109" i="25"/>
  <c r="P109" i="25"/>
  <c r="Q109" i="25"/>
  <c r="R109" i="25"/>
  <c r="L110" i="25"/>
  <c r="O110" i="25"/>
  <c r="P110" i="25"/>
  <c r="S110" i="25"/>
  <c r="Q110" i="25"/>
  <c r="R110" i="25"/>
  <c r="L111" i="25"/>
  <c r="O111" i="25"/>
  <c r="P111" i="25"/>
  <c r="Q111" i="25"/>
  <c r="R111" i="25"/>
  <c r="L112" i="25"/>
  <c r="O112" i="25"/>
  <c r="P112" i="25"/>
  <c r="Q112" i="25"/>
  <c r="R112" i="25"/>
  <c r="L113" i="25"/>
  <c r="O113" i="25"/>
  <c r="P113" i="25"/>
  <c r="S113" i="25"/>
  <c r="Q113" i="25"/>
  <c r="R113" i="25"/>
  <c r="L114" i="25"/>
  <c r="O114" i="25"/>
  <c r="P114" i="25"/>
  <c r="Q114" i="25"/>
  <c r="R114" i="25"/>
  <c r="L115" i="25"/>
  <c r="O115" i="25"/>
  <c r="P115" i="25"/>
  <c r="S115" i="25"/>
  <c r="Q115" i="25"/>
  <c r="R115" i="25"/>
  <c r="L116" i="25"/>
  <c r="O116" i="25"/>
  <c r="P116" i="25"/>
  <c r="Q116" i="25"/>
  <c r="R116" i="25"/>
  <c r="L117" i="25"/>
  <c r="O117" i="25"/>
  <c r="P117" i="25"/>
  <c r="S117" i="25"/>
  <c r="Q117" i="25"/>
  <c r="R117" i="25"/>
  <c r="L118" i="25"/>
  <c r="O118" i="25"/>
  <c r="P118" i="25"/>
  <c r="Q118" i="25"/>
  <c r="R118" i="25"/>
  <c r="O119" i="25"/>
  <c r="P119" i="25"/>
  <c r="Q119" i="25"/>
  <c r="R119" i="25"/>
  <c r="L120" i="25"/>
  <c r="O120" i="25"/>
  <c r="P120" i="25"/>
  <c r="Q120" i="25"/>
  <c r="R120" i="25"/>
  <c r="L121" i="25"/>
  <c r="O121" i="25"/>
  <c r="P121" i="25"/>
  <c r="Q121" i="25"/>
  <c r="R121" i="25"/>
  <c r="L122" i="25"/>
  <c r="O122" i="25"/>
  <c r="P122" i="25"/>
  <c r="Q122" i="25"/>
  <c r="R122" i="25"/>
  <c r="O123" i="25"/>
  <c r="P123" i="25"/>
  <c r="Q123" i="25"/>
  <c r="R123" i="25"/>
  <c r="L124" i="25"/>
  <c r="O124" i="25"/>
  <c r="P124" i="25"/>
  <c r="Q124" i="25"/>
  <c r="R124" i="25"/>
  <c r="L125" i="25"/>
  <c r="O125" i="25"/>
  <c r="P125" i="25"/>
  <c r="Q125" i="25"/>
  <c r="R125" i="25"/>
  <c r="L126" i="25"/>
  <c r="O126" i="25"/>
  <c r="P126" i="25"/>
  <c r="Q126" i="25"/>
  <c r="R126" i="25"/>
  <c r="O127" i="25"/>
  <c r="P127" i="25"/>
  <c r="Q127" i="25"/>
  <c r="R127" i="25"/>
  <c r="L128" i="25"/>
  <c r="O128" i="25"/>
  <c r="P128" i="25"/>
  <c r="Q128" i="25"/>
  <c r="R128" i="25"/>
  <c r="L129" i="25"/>
  <c r="O129" i="25"/>
  <c r="P129" i="25"/>
  <c r="Q129" i="25"/>
  <c r="R129" i="25"/>
  <c r="L130" i="25"/>
  <c r="O130" i="25"/>
  <c r="P130" i="25"/>
  <c r="Q130" i="25"/>
  <c r="R130" i="25"/>
  <c r="O131" i="25"/>
  <c r="P131" i="25"/>
  <c r="S131" i="25"/>
  <c r="Q131" i="25"/>
  <c r="R131" i="25"/>
  <c r="L132" i="25"/>
  <c r="O132" i="25"/>
  <c r="P132" i="25"/>
  <c r="Q132" i="25"/>
  <c r="R132" i="25"/>
  <c r="L133" i="25"/>
  <c r="O133" i="25"/>
  <c r="P133" i="25"/>
  <c r="S133" i="25"/>
  <c r="Q133" i="25"/>
  <c r="R133" i="25"/>
  <c r="L134" i="25"/>
  <c r="O134" i="25"/>
  <c r="P134" i="25"/>
  <c r="Q134" i="25"/>
  <c r="R134" i="25"/>
  <c r="O135" i="25"/>
  <c r="P135" i="25"/>
  <c r="Q135" i="25"/>
  <c r="R135" i="25"/>
  <c r="L136" i="25"/>
  <c r="O136" i="25"/>
  <c r="P136" i="25"/>
  <c r="Q136" i="25"/>
  <c r="R136" i="25"/>
  <c r="L137" i="25"/>
  <c r="O137" i="25"/>
  <c r="P137" i="25"/>
  <c r="Q137" i="25"/>
  <c r="R137" i="25"/>
  <c r="L138" i="25"/>
  <c r="O138" i="25"/>
  <c r="P138" i="25"/>
  <c r="Q138" i="25"/>
  <c r="R138" i="25"/>
  <c r="O139" i="25"/>
  <c r="P139" i="25"/>
  <c r="S139" i="25"/>
  <c r="Q139" i="25"/>
  <c r="R139" i="25"/>
  <c r="L140" i="25"/>
  <c r="O140" i="25"/>
  <c r="P140" i="25"/>
  <c r="S140" i="25"/>
  <c r="Q140" i="25"/>
  <c r="R140" i="25"/>
  <c r="L141" i="25"/>
  <c r="O141" i="25"/>
  <c r="P141" i="25"/>
  <c r="Q141" i="25"/>
  <c r="R141" i="25"/>
  <c r="L142" i="25"/>
  <c r="O142" i="25"/>
  <c r="P142" i="25"/>
  <c r="S142" i="25"/>
  <c r="Q142" i="25"/>
  <c r="R142" i="25"/>
  <c r="L143" i="25"/>
  <c r="O143" i="25"/>
  <c r="P143" i="25"/>
  <c r="S143" i="25"/>
  <c r="Q143" i="25"/>
  <c r="R143" i="25"/>
  <c r="L144" i="25"/>
  <c r="O144" i="25"/>
  <c r="P144" i="25"/>
  <c r="S144" i="25"/>
  <c r="Q144" i="25"/>
  <c r="R144" i="25"/>
  <c r="L145" i="25"/>
  <c r="O145" i="25"/>
  <c r="P145" i="25"/>
  <c r="S145" i="25"/>
  <c r="Q145" i="25"/>
  <c r="R145" i="25"/>
  <c r="L146" i="25"/>
  <c r="O146" i="25"/>
  <c r="P146" i="25"/>
  <c r="S146" i="25"/>
  <c r="Q146" i="25"/>
  <c r="R146" i="25"/>
  <c r="O147" i="25"/>
  <c r="P147" i="25"/>
  <c r="S147" i="25"/>
  <c r="Q147" i="25"/>
  <c r="R147" i="25"/>
  <c r="L148" i="25"/>
  <c r="O148" i="25"/>
  <c r="P148" i="25"/>
  <c r="S148" i="25"/>
  <c r="Q148" i="25"/>
  <c r="R148" i="25"/>
  <c r="L149" i="25"/>
  <c r="O149" i="25"/>
  <c r="P149" i="25"/>
  <c r="Q149" i="25"/>
  <c r="R149" i="25"/>
  <c r="L150" i="25"/>
  <c r="O150" i="25"/>
  <c r="P150" i="25"/>
  <c r="Q150" i="25"/>
  <c r="R150" i="25"/>
  <c r="O151" i="25"/>
  <c r="P151" i="25"/>
  <c r="Q151" i="25"/>
  <c r="R151" i="25"/>
  <c r="L152" i="25"/>
  <c r="O152" i="25"/>
  <c r="P152" i="25"/>
  <c r="Q152" i="25"/>
  <c r="R152" i="25"/>
  <c r="L153" i="25"/>
  <c r="O153" i="25"/>
  <c r="P153" i="25"/>
  <c r="S153" i="25"/>
  <c r="Q153" i="25"/>
  <c r="R153" i="25"/>
  <c r="L154" i="25"/>
  <c r="O154" i="25"/>
  <c r="P154" i="25"/>
  <c r="Q154" i="25"/>
  <c r="R154" i="25"/>
  <c r="O155" i="25"/>
  <c r="P155" i="25"/>
  <c r="Q155" i="25"/>
  <c r="R155" i="25"/>
  <c r="L156" i="25"/>
  <c r="O156" i="25"/>
  <c r="P156" i="25"/>
  <c r="Q156" i="25"/>
  <c r="R156" i="25"/>
  <c r="L157" i="25"/>
  <c r="O157" i="25"/>
  <c r="P157" i="25"/>
  <c r="S157" i="25"/>
  <c r="Q157" i="25"/>
  <c r="R157" i="25"/>
  <c r="L158" i="25"/>
  <c r="O158" i="25"/>
  <c r="P158" i="25"/>
  <c r="Q158" i="25"/>
  <c r="R158" i="25"/>
  <c r="O159" i="25"/>
  <c r="P159" i="25"/>
  <c r="Q159" i="25"/>
  <c r="R159" i="25"/>
  <c r="L160" i="25"/>
  <c r="O160" i="25"/>
  <c r="P160" i="25"/>
  <c r="Q160" i="25"/>
  <c r="R160" i="25"/>
  <c r="L161" i="25"/>
  <c r="O161" i="25"/>
  <c r="P161" i="25"/>
  <c r="Q161" i="25"/>
  <c r="R161" i="25"/>
  <c r="L162" i="25"/>
  <c r="O162" i="25"/>
  <c r="P162" i="25"/>
  <c r="Q162" i="25"/>
  <c r="R162" i="25"/>
  <c r="O163" i="25"/>
  <c r="P163" i="25"/>
  <c r="Q163" i="25"/>
  <c r="R163" i="25"/>
  <c r="L164" i="25"/>
  <c r="O164" i="25"/>
  <c r="P164" i="25"/>
  <c r="Q164" i="25"/>
  <c r="R164" i="25"/>
  <c r="L165" i="25"/>
  <c r="O165" i="25"/>
  <c r="P165" i="25"/>
  <c r="Q165" i="25"/>
  <c r="R165" i="25"/>
  <c r="L166" i="25"/>
  <c r="O166" i="25"/>
  <c r="P166" i="25"/>
  <c r="Q166" i="25"/>
  <c r="R166" i="25"/>
  <c r="O167" i="25"/>
  <c r="P167" i="25"/>
  <c r="Q167" i="25"/>
  <c r="R167" i="25"/>
  <c r="L168" i="25"/>
  <c r="O168" i="25"/>
  <c r="P168" i="25"/>
  <c r="S168" i="25"/>
  <c r="Q168" i="25"/>
  <c r="R168" i="25"/>
  <c r="L169" i="25"/>
  <c r="O169" i="25"/>
  <c r="P169" i="25"/>
  <c r="S169" i="25"/>
  <c r="Q169" i="25"/>
  <c r="R169" i="25"/>
  <c r="L170" i="25"/>
  <c r="O170" i="25"/>
  <c r="P170" i="25"/>
  <c r="Q170" i="25"/>
  <c r="R170" i="25"/>
  <c r="L171" i="25"/>
  <c r="O171" i="25"/>
  <c r="P171" i="25"/>
  <c r="Q171" i="25"/>
  <c r="R171" i="25"/>
  <c r="L172" i="25"/>
  <c r="O172" i="25"/>
  <c r="P172" i="25"/>
  <c r="Q172" i="25"/>
  <c r="R172" i="25"/>
  <c r="L173" i="25"/>
  <c r="O173" i="25"/>
  <c r="P173" i="25"/>
  <c r="Q173" i="25"/>
  <c r="R173" i="25"/>
  <c r="L174" i="25"/>
  <c r="O174" i="25"/>
  <c r="P174" i="25"/>
  <c r="S174" i="25"/>
  <c r="Q174" i="25"/>
  <c r="R174" i="25"/>
  <c r="O175" i="25"/>
  <c r="P175" i="25"/>
  <c r="Q175" i="25"/>
  <c r="R175" i="25"/>
  <c r="L176" i="25"/>
  <c r="O176" i="25"/>
  <c r="P176" i="25"/>
  <c r="Q176" i="25"/>
  <c r="R176" i="25"/>
  <c r="L177" i="25"/>
  <c r="O177" i="25"/>
  <c r="P177" i="25"/>
  <c r="Q177" i="25"/>
  <c r="R177" i="25"/>
  <c r="L178" i="25"/>
  <c r="O178" i="25"/>
  <c r="P178" i="25"/>
  <c r="S178" i="25"/>
  <c r="Q178" i="25"/>
  <c r="R178" i="25"/>
  <c r="O179" i="25"/>
  <c r="P179" i="25"/>
  <c r="Q179" i="25"/>
  <c r="R179" i="25"/>
  <c r="L180" i="25"/>
  <c r="O180" i="25"/>
  <c r="P180" i="25"/>
  <c r="Q180" i="25"/>
  <c r="R180" i="25"/>
  <c r="L181" i="25"/>
  <c r="O181" i="25"/>
  <c r="P181" i="25"/>
  <c r="Q181" i="25"/>
  <c r="R181" i="25"/>
  <c r="L182" i="25"/>
  <c r="O182" i="25"/>
  <c r="P182" i="25"/>
  <c r="Q182" i="25"/>
  <c r="R182" i="25"/>
  <c r="O183" i="25"/>
  <c r="P183" i="25"/>
  <c r="Q183" i="25"/>
  <c r="R183" i="25"/>
  <c r="L184" i="25"/>
  <c r="O184" i="25"/>
  <c r="P184" i="25"/>
  <c r="Q184" i="25"/>
  <c r="R184" i="25"/>
  <c r="L185" i="25"/>
  <c r="O185" i="25"/>
  <c r="P185" i="25"/>
  <c r="S185" i="25"/>
  <c r="Q185" i="25"/>
  <c r="R185" i="25"/>
  <c r="L186" i="25"/>
  <c r="O186" i="25"/>
  <c r="P186" i="25"/>
  <c r="Q186" i="25"/>
  <c r="R186" i="25"/>
  <c r="L187" i="25"/>
  <c r="O187" i="25"/>
  <c r="P187" i="25"/>
  <c r="Q187" i="25"/>
  <c r="R187" i="25"/>
  <c r="L188" i="25"/>
  <c r="O188" i="25"/>
  <c r="P188" i="25"/>
  <c r="Q188" i="25"/>
  <c r="R188" i="25"/>
  <c r="L189" i="25"/>
  <c r="O189" i="25"/>
  <c r="P189" i="25"/>
  <c r="Q189" i="25"/>
  <c r="R189" i="25"/>
  <c r="L190" i="25"/>
  <c r="O190" i="25"/>
  <c r="P190" i="25"/>
  <c r="Q190" i="25"/>
  <c r="R190" i="25"/>
  <c r="L191" i="25"/>
  <c r="O191" i="25"/>
  <c r="P191" i="25"/>
  <c r="S191" i="25"/>
  <c r="Q191" i="25"/>
  <c r="R191" i="25"/>
  <c r="O192" i="25"/>
  <c r="P192" i="25"/>
  <c r="Q192" i="25"/>
  <c r="R192" i="25"/>
  <c r="L193" i="25"/>
  <c r="O193" i="25"/>
  <c r="P193" i="25"/>
  <c r="Q193" i="25"/>
  <c r="R193" i="25"/>
  <c r="L194" i="25"/>
  <c r="O194" i="25"/>
  <c r="P194" i="25"/>
  <c r="Q194" i="25"/>
  <c r="R194" i="25"/>
  <c r="L195" i="25"/>
  <c r="O195" i="25"/>
  <c r="P195" i="25"/>
  <c r="S195" i="25"/>
  <c r="Q195" i="25"/>
  <c r="R195" i="25"/>
  <c r="L196" i="25"/>
  <c r="O196" i="25"/>
  <c r="P196" i="25"/>
  <c r="S196" i="25"/>
  <c r="Q196" i="25"/>
  <c r="R196" i="25"/>
  <c r="L197" i="25"/>
  <c r="O197" i="25"/>
  <c r="P197" i="25"/>
  <c r="Q197" i="25"/>
  <c r="R197" i="25"/>
  <c r="L198" i="25"/>
  <c r="O198" i="25"/>
  <c r="P198" i="25"/>
  <c r="Q198" i="25"/>
  <c r="R198" i="25"/>
  <c r="L199" i="25"/>
  <c r="O199" i="25"/>
  <c r="P199" i="25"/>
  <c r="S199" i="25"/>
  <c r="Q199" i="25"/>
  <c r="R199" i="25"/>
  <c r="O200" i="25"/>
  <c r="P200" i="25"/>
  <c r="Q200" i="25"/>
  <c r="R200" i="25"/>
  <c r="L201" i="25"/>
  <c r="O201" i="25"/>
  <c r="P201" i="25"/>
  <c r="S201" i="25"/>
  <c r="Q201" i="25"/>
  <c r="R201" i="25"/>
  <c r="L202" i="25"/>
  <c r="O202" i="25"/>
  <c r="P202" i="25"/>
  <c r="Q202" i="25"/>
  <c r="R202" i="25"/>
  <c r="L203" i="25"/>
  <c r="O203" i="25"/>
  <c r="P203" i="25"/>
  <c r="Q203" i="25"/>
  <c r="R203" i="25"/>
  <c r="L204" i="25"/>
  <c r="O204" i="25"/>
  <c r="P204" i="25"/>
  <c r="Q204" i="25"/>
  <c r="R204" i="25"/>
  <c r="L205" i="25"/>
  <c r="O205" i="25"/>
  <c r="P205" i="25"/>
  <c r="Q205" i="25"/>
  <c r="R205" i="25"/>
  <c r="L206" i="25"/>
  <c r="O206" i="25"/>
  <c r="P206" i="25"/>
  <c r="Q206" i="25"/>
  <c r="R206" i="25"/>
  <c r="L207" i="25"/>
  <c r="O207" i="25"/>
  <c r="P207" i="25"/>
  <c r="Q207" i="25"/>
  <c r="R207" i="25"/>
  <c r="O208" i="25"/>
  <c r="P208" i="25"/>
  <c r="Q208" i="25"/>
  <c r="R208" i="25"/>
  <c r="L209" i="25"/>
  <c r="O209" i="25"/>
  <c r="P209" i="25"/>
  <c r="Q209" i="25"/>
  <c r="R209" i="25"/>
  <c r="L210" i="25"/>
  <c r="O210" i="25"/>
  <c r="P210" i="25"/>
  <c r="Q210" i="25"/>
  <c r="R210" i="25"/>
  <c r="L211" i="25"/>
  <c r="O211" i="25"/>
  <c r="P211" i="25"/>
  <c r="Q211" i="25"/>
  <c r="R211" i="25"/>
  <c r="L212" i="25"/>
  <c r="O212" i="25"/>
  <c r="P212" i="25"/>
  <c r="Q212" i="25"/>
  <c r="R212" i="25"/>
  <c r="L213" i="25"/>
  <c r="O213" i="25"/>
  <c r="P213" i="25"/>
  <c r="S213" i="25"/>
  <c r="Q213" i="25"/>
  <c r="R213" i="25"/>
  <c r="L214" i="25"/>
  <c r="O214" i="25"/>
  <c r="P214" i="25"/>
  <c r="Q214" i="25"/>
  <c r="R214" i="25"/>
  <c r="L215" i="25"/>
  <c r="O215" i="25"/>
  <c r="P215" i="25"/>
  <c r="S215" i="25"/>
  <c r="Q215" i="25"/>
  <c r="R215" i="25"/>
  <c r="L216" i="25"/>
  <c r="O216" i="25"/>
  <c r="P216" i="25"/>
  <c r="Q216" i="25"/>
  <c r="R216" i="25"/>
  <c r="L217" i="25"/>
  <c r="O217" i="25"/>
  <c r="P217" i="25"/>
  <c r="Q217" i="25"/>
  <c r="R217" i="25"/>
  <c r="L218" i="25"/>
  <c r="O218" i="25"/>
  <c r="P218" i="25"/>
  <c r="S218" i="25"/>
  <c r="Q218" i="25"/>
  <c r="R218" i="25"/>
  <c r="L219" i="25"/>
  <c r="O219" i="25"/>
  <c r="P219" i="25"/>
  <c r="Q219" i="25"/>
  <c r="R219" i="25"/>
  <c r="L220" i="25"/>
  <c r="O220" i="25"/>
  <c r="P220" i="25"/>
  <c r="Q220" i="25"/>
  <c r="R220" i="25"/>
  <c r="L221" i="25"/>
  <c r="O221" i="25"/>
  <c r="P221" i="25"/>
  <c r="Q221" i="25"/>
  <c r="R221" i="25"/>
  <c r="L222" i="25"/>
  <c r="O222" i="25"/>
  <c r="P222" i="25"/>
  <c r="Q222" i="25"/>
  <c r="R222" i="25"/>
  <c r="L223" i="25"/>
  <c r="O223" i="25"/>
  <c r="P223" i="25"/>
  <c r="Q223" i="25"/>
  <c r="R223" i="25"/>
  <c r="L224" i="25"/>
  <c r="O224" i="25"/>
  <c r="P224" i="25"/>
  <c r="Q224" i="25"/>
  <c r="R224" i="25"/>
  <c r="L225" i="25"/>
  <c r="O225" i="25"/>
  <c r="P225" i="25"/>
  <c r="Q225" i="25"/>
  <c r="R225" i="25"/>
  <c r="L226" i="25"/>
  <c r="O226" i="25"/>
  <c r="P226" i="25"/>
  <c r="Q226" i="25"/>
  <c r="R226" i="25"/>
  <c r="L227" i="25"/>
  <c r="O227" i="25"/>
  <c r="P227" i="25"/>
  <c r="Q227" i="25"/>
  <c r="R227" i="25"/>
  <c r="L228" i="25"/>
  <c r="O228" i="25"/>
  <c r="P228" i="25"/>
  <c r="Q228" i="25"/>
  <c r="R228" i="25"/>
  <c r="L229" i="25"/>
  <c r="O229" i="25"/>
  <c r="P229" i="25"/>
  <c r="Q229" i="25"/>
  <c r="R229" i="25"/>
  <c r="L230" i="25"/>
  <c r="O230" i="25"/>
  <c r="P230" i="25"/>
  <c r="Q230" i="25"/>
  <c r="R230" i="25"/>
  <c r="L231" i="25"/>
  <c r="O231" i="25"/>
  <c r="P231" i="25"/>
  <c r="S231" i="25"/>
  <c r="Q231" i="25"/>
  <c r="R231" i="25"/>
  <c r="L232" i="25"/>
  <c r="O232" i="25"/>
  <c r="P232" i="25"/>
  <c r="S232" i="25"/>
  <c r="Q232" i="25"/>
  <c r="R232" i="25"/>
  <c r="L233" i="25"/>
  <c r="O233" i="25"/>
  <c r="P233" i="25"/>
  <c r="S233" i="25"/>
  <c r="Q233" i="25"/>
  <c r="R233" i="25"/>
  <c r="L234" i="25"/>
  <c r="O234" i="25"/>
  <c r="P234" i="25"/>
  <c r="S234" i="25"/>
  <c r="Q234" i="25"/>
  <c r="R234" i="25"/>
  <c r="L235" i="25"/>
  <c r="O235" i="25"/>
  <c r="P235" i="25"/>
  <c r="S235" i="25"/>
  <c r="Q235" i="25"/>
  <c r="R235" i="25"/>
  <c r="O236" i="25"/>
  <c r="P236" i="25"/>
  <c r="S236" i="25"/>
  <c r="Q236" i="25"/>
  <c r="R236" i="25"/>
  <c r="L237" i="25"/>
  <c r="O237" i="25"/>
  <c r="P237" i="25"/>
  <c r="Q237" i="25"/>
  <c r="R237" i="25"/>
  <c r="L238" i="25"/>
  <c r="O238" i="25"/>
  <c r="P238" i="25"/>
  <c r="S238" i="25"/>
  <c r="Q238" i="25"/>
  <c r="R238" i="25"/>
  <c r="L239" i="25"/>
  <c r="O239" i="25"/>
  <c r="P239" i="25"/>
  <c r="Q239" i="25"/>
  <c r="R239" i="25"/>
  <c r="L240" i="25"/>
  <c r="O240" i="25"/>
  <c r="P240" i="25"/>
  <c r="Q240" i="25"/>
  <c r="R240" i="25"/>
  <c r="L241" i="25"/>
  <c r="O241" i="25"/>
  <c r="P241" i="25"/>
  <c r="Q241" i="25"/>
  <c r="R241" i="25"/>
  <c r="L242" i="25"/>
  <c r="O242" i="25"/>
  <c r="P242" i="25"/>
  <c r="S242" i="25"/>
  <c r="Q242" i="25"/>
  <c r="R242" i="25"/>
  <c r="L243" i="25"/>
  <c r="O243" i="25"/>
  <c r="P243" i="25"/>
  <c r="S243" i="25"/>
  <c r="Q243" i="25"/>
  <c r="R243" i="25"/>
  <c r="L244" i="25"/>
  <c r="O244" i="25"/>
  <c r="P244" i="25"/>
  <c r="Q244" i="25"/>
  <c r="R244" i="25"/>
  <c r="L245" i="25"/>
  <c r="O245" i="25"/>
  <c r="P245" i="25"/>
  <c r="Q245" i="25"/>
  <c r="R245" i="25"/>
  <c r="L246" i="25"/>
  <c r="O246" i="25"/>
  <c r="P246" i="25"/>
  <c r="S246" i="25"/>
  <c r="Q246" i="25"/>
  <c r="R246" i="25"/>
  <c r="L247" i="25"/>
  <c r="O247" i="25"/>
  <c r="P247" i="25"/>
  <c r="Q247" i="25"/>
  <c r="R247" i="25"/>
  <c r="L248" i="25"/>
  <c r="O248" i="25"/>
  <c r="P248" i="25"/>
  <c r="Q248" i="25"/>
  <c r="R248" i="25"/>
  <c r="L249" i="25"/>
  <c r="O249" i="25"/>
  <c r="P249" i="25"/>
  <c r="Q249" i="25"/>
  <c r="R249" i="25"/>
  <c r="L250" i="25"/>
  <c r="O250" i="25"/>
  <c r="P250" i="25"/>
  <c r="Q250" i="25"/>
  <c r="R250" i="25"/>
  <c r="L251" i="25"/>
  <c r="O251" i="25"/>
  <c r="P251" i="25"/>
  <c r="Q251" i="25"/>
  <c r="R251" i="25"/>
  <c r="L252" i="25"/>
  <c r="O252" i="25"/>
  <c r="P252" i="25"/>
  <c r="Q252" i="25"/>
  <c r="R252" i="25"/>
  <c r="L253" i="25"/>
  <c r="O253" i="25"/>
  <c r="P253" i="25"/>
  <c r="S253" i="25"/>
  <c r="Q253" i="25"/>
  <c r="R253" i="25"/>
  <c r="L254" i="25"/>
  <c r="O254" i="25"/>
  <c r="P254" i="25"/>
  <c r="Q254" i="25"/>
  <c r="R254" i="25"/>
  <c r="L255" i="25"/>
  <c r="O255" i="25"/>
  <c r="P255" i="25"/>
  <c r="Q255" i="25"/>
  <c r="R255" i="25"/>
  <c r="L256" i="25"/>
  <c r="O256" i="25"/>
  <c r="P256" i="25"/>
  <c r="S256" i="25"/>
  <c r="Q256" i="25"/>
  <c r="R256" i="25"/>
  <c r="L257" i="25"/>
  <c r="O257" i="25"/>
  <c r="P257" i="25"/>
  <c r="Q257" i="25"/>
  <c r="R257" i="25"/>
  <c r="L258" i="25"/>
  <c r="O258" i="25"/>
  <c r="P258" i="25"/>
  <c r="Q258" i="25"/>
  <c r="R258" i="25"/>
  <c r="L259" i="25"/>
  <c r="O259" i="25"/>
  <c r="P259" i="25"/>
  <c r="Q259" i="25"/>
  <c r="R259" i="25"/>
  <c r="L260" i="25"/>
  <c r="O260" i="25"/>
  <c r="P260" i="25"/>
  <c r="Q260" i="25"/>
  <c r="R260" i="25"/>
  <c r="L261" i="25"/>
  <c r="O261" i="25"/>
  <c r="P261" i="25"/>
  <c r="Q261" i="25"/>
  <c r="R261" i="25"/>
  <c r="L262" i="25"/>
  <c r="O262" i="25"/>
  <c r="P262" i="25"/>
  <c r="S262" i="25"/>
  <c r="Q262" i="25"/>
  <c r="R262" i="25"/>
  <c r="L263" i="25"/>
  <c r="O263" i="25"/>
  <c r="P263" i="25"/>
  <c r="Q263" i="25"/>
  <c r="R263" i="25"/>
  <c r="O264" i="25"/>
  <c r="P264" i="25"/>
  <c r="Q264" i="25"/>
  <c r="R264" i="25"/>
  <c r="L265" i="25"/>
  <c r="O265" i="25"/>
  <c r="P265" i="25"/>
  <c r="Q265" i="25"/>
  <c r="R265" i="25"/>
  <c r="L266" i="25"/>
  <c r="O266" i="25"/>
  <c r="P266" i="25"/>
  <c r="Q266" i="25"/>
  <c r="R266" i="25"/>
  <c r="L267" i="25"/>
  <c r="O267" i="25"/>
  <c r="P267" i="25"/>
  <c r="S267" i="25"/>
  <c r="Q267" i="25"/>
  <c r="R267" i="25"/>
  <c r="O268" i="25"/>
  <c r="P268" i="25"/>
  <c r="Q268" i="25"/>
  <c r="R268" i="25"/>
  <c r="L269" i="25"/>
  <c r="O269" i="25"/>
  <c r="P269" i="25"/>
  <c r="Q269" i="25"/>
  <c r="R269" i="25"/>
  <c r="L270" i="25"/>
  <c r="O270" i="25"/>
  <c r="P270" i="25"/>
  <c r="Q270" i="25"/>
  <c r="R270" i="25"/>
  <c r="L271" i="25"/>
  <c r="O271" i="25"/>
  <c r="P271" i="25"/>
  <c r="S271" i="25"/>
  <c r="Q271" i="25"/>
  <c r="R271" i="25"/>
  <c r="O272" i="25"/>
  <c r="P272" i="25"/>
  <c r="Q272" i="25"/>
  <c r="R272" i="25"/>
  <c r="L273" i="25"/>
  <c r="O273" i="25"/>
  <c r="P273" i="25"/>
  <c r="Q273" i="25"/>
  <c r="R273" i="25"/>
  <c r="L274" i="25"/>
  <c r="O274" i="25"/>
  <c r="P274" i="25"/>
  <c r="Q274" i="25"/>
  <c r="R274" i="25"/>
  <c r="L275" i="25"/>
  <c r="O275" i="25"/>
  <c r="P275" i="25"/>
  <c r="Q275" i="25"/>
  <c r="R275" i="25"/>
  <c r="O276" i="25"/>
  <c r="P276" i="25"/>
  <c r="Q276" i="25"/>
  <c r="R276" i="25"/>
  <c r="L277" i="25"/>
  <c r="O277" i="25"/>
  <c r="P277" i="25"/>
  <c r="Q277" i="25"/>
  <c r="R277" i="25"/>
  <c r="L278" i="25"/>
  <c r="O278" i="25"/>
  <c r="P278" i="25"/>
  <c r="S278" i="25"/>
  <c r="Q278" i="25"/>
  <c r="R278" i="25"/>
  <c r="L279" i="25"/>
  <c r="O279" i="25"/>
  <c r="P279" i="25"/>
  <c r="Q279" i="25"/>
  <c r="R279" i="25"/>
  <c r="L280" i="25"/>
  <c r="O280" i="25"/>
  <c r="P280" i="25"/>
  <c r="Q280" i="25"/>
  <c r="R280" i="25"/>
  <c r="L281" i="25"/>
  <c r="O281" i="25"/>
  <c r="P281" i="25"/>
  <c r="Q281" i="25"/>
  <c r="R281" i="25"/>
  <c r="L282" i="25"/>
  <c r="O282" i="25"/>
  <c r="P282" i="25"/>
  <c r="S282" i="25"/>
  <c r="Q282" i="25"/>
  <c r="R282" i="25"/>
  <c r="L283" i="25"/>
  <c r="O283" i="25"/>
  <c r="P283" i="25"/>
  <c r="Q283" i="25"/>
  <c r="R283" i="25"/>
  <c r="L284" i="25"/>
  <c r="O284" i="25"/>
  <c r="P284" i="25"/>
  <c r="Q284" i="25"/>
  <c r="R284" i="25"/>
  <c r="L285" i="25"/>
  <c r="O285" i="25"/>
  <c r="P285" i="25"/>
  <c r="Q285" i="25"/>
  <c r="R285" i="25"/>
  <c r="L286" i="25"/>
  <c r="O286" i="25"/>
  <c r="P286" i="25"/>
  <c r="Q286" i="25"/>
  <c r="R286" i="25"/>
  <c r="L287" i="25"/>
  <c r="O287" i="25"/>
  <c r="P287" i="25"/>
  <c r="Q287" i="25"/>
  <c r="R287" i="25"/>
  <c r="L288" i="25"/>
  <c r="O288" i="25"/>
  <c r="P288" i="25"/>
  <c r="Q288" i="25"/>
  <c r="R288" i="25"/>
  <c r="L289" i="25"/>
  <c r="O289" i="25"/>
  <c r="P289" i="25"/>
  <c r="Q289" i="25"/>
  <c r="R289" i="25"/>
  <c r="L290" i="25"/>
  <c r="O290" i="25"/>
  <c r="P290" i="25"/>
  <c r="S290" i="25"/>
  <c r="Q290" i="25"/>
  <c r="R290" i="25"/>
  <c r="L291" i="25"/>
  <c r="O291" i="25"/>
  <c r="P291" i="25"/>
  <c r="S291" i="25"/>
  <c r="Q291" i="25"/>
  <c r="R291" i="25"/>
  <c r="L292" i="25"/>
  <c r="O292" i="25"/>
  <c r="P292" i="25"/>
  <c r="S292" i="25"/>
  <c r="Q292" i="25"/>
  <c r="R292" i="25"/>
  <c r="L293" i="25"/>
  <c r="O293" i="25"/>
  <c r="P293" i="25"/>
  <c r="Q293" i="25"/>
  <c r="R293" i="25"/>
  <c r="L294" i="25"/>
  <c r="O294" i="25"/>
  <c r="P294" i="25"/>
  <c r="Q294" i="25"/>
  <c r="R294" i="25"/>
  <c r="L295" i="25"/>
  <c r="O295" i="25"/>
  <c r="P295" i="25"/>
  <c r="S295" i="25"/>
  <c r="Q295" i="25"/>
  <c r="R295" i="25"/>
  <c r="L296" i="25"/>
  <c r="O296" i="25"/>
  <c r="P296" i="25"/>
  <c r="Q296" i="25"/>
  <c r="R296" i="25"/>
  <c r="L297" i="25"/>
  <c r="O297" i="25"/>
  <c r="P297" i="25"/>
  <c r="S297" i="25"/>
  <c r="Q297" i="25"/>
  <c r="R297" i="25"/>
  <c r="L298" i="25"/>
  <c r="O298" i="25"/>
  <c r="P298" i="25"/>
  <c r="Q298" i="25"/>
  <c r="R298" i="25"/>
  <c r="L299" i="25"/>
  <c r="O299" i="25"/>
  <c r="P299" i="25"/>
  <c r="Q299" i="25"/>
  <c r="R299" i="25"/>
  <c r="L300" i="25"/>
  <c r="O300" i="25"/>
  <c r="P300" i="25"/>
  <c r="S300" i="25"/>
  <c r="Q300" i="25"/>
  <c r="R300" i="25"/>
  <c r="L301" i="25"/>
  <c r="O301" i="25"/>
  <c r="P301" i="25"/>
  <c r="Q301" i="25"/>
  <c r="R301" i="25"/>
  <c r="L302" i="25"/>
  <c r="O302" i="25"/>
  <c r="P302" i="25"/>
  <c r="Q302" i="25"/>
  <c r="R302" i="25"/>
  <c r="L303" i="25"/>
  <c r="O303" i="25"/>
  <c r="P303" i="25"/>
  <c r="S303" i="25"/>
  <c r="Q303" i="25"/>
  <c r="R303" i="25"/>
  <c r="L304" i="25"/>
  <c r="O304" i="25"/>
  <c r="P304" i="25"/>
  <c r="Q304" i="25"/>
  <c r="R304" i="25"/>
  <c r="L305" i="25"/>
  <c r="O305" i="25"/>
  <c r="P305" i="25"/>
  <c r="Q305" i="25"/>
  <c r="R305" i="25"/>
  <c r="L306" i="25"/>
  <c r="O306" i="25"/>
  <c r="P306" i="25"/>
  <c r="Q306" i="25"/>
  <c r="R306" i="25"/>
  <c r="L307" i="25"/>
  <c r="O307" i="25"/>
  <c r="P307" i="25"/>
  <c r="Q307" i="25"/>
  <c r="R307" i="25"/>
  <c r="L308" i="25"/>
  <c r="O308" i="25"/>
  <c r="P308" i="25"/>
  <c r="Q308" i="25"/>
  <c r="R308" i="25"/>
  <c r="L309" i="25"/>
  <c r="O309" i="25"/>
  <c r="P309" i="25"/>
  <c r="Q309" i="25"/>
  <c r="R309" i="25"/>
  <c r="L310" i="25"/>
  <c r="O310" i="25"/>
  <c r="P310" i="25"/>
  <c r="S310" i="25"/>
  <c r="Q310" i="25"/>
  <c r="R310" i="25"/>
  <c r="L311" i="25"/>
  <c r="O311" i="25"/>
  <c r="P311" i="25"/>
  <c r="Q311" i="25"/>
  <c r="R311" i="25"/>
  <c r="L312" i="25"/>
  <c r="O312" i="25"/>
  <c r="P312" i="25"/>
  <c r="Q312" i="25"/>
  <c r="R312" i="25"/>
  <c r="L313" i="25"/>
  <c r="O313" i="25"/>
  <c r="P313" i="25"/>
  <c r="Q313" i="25"/>
  <c r="R313" i="25"/>
  <c r="L314" i="25"/>
  <c r="O314" i="25"/>
  <c r="P314" i="25"/>
  <c r="Q314" i="25"/>
  <c r="R314" i="25"/>
  <c r="L315" i="25"/>
  <c r="O315" i="25"/>
  <c r="P315" i="25"/>
  <c r="Q315" i="25"/>
  <c r="R315" i="25"/>
  <c r="L316" i="25"/>
  <c r="O316" i="25"/>
  <c r="P316" i="25"/>
  <c r="Q316" i="25"/>
  <c r="R316" i="25"/>
  <c r="L317" i="25"/>
  <c r="O317" i="25"/>
  <c r="P317" i="25"/>
  <c r="Q317" i="25"/>
  <c r="R317" i="25"/>
  <c r="L318" i="25"/>
  <c r="O318" i="25"/>
  <c r="P318" i="25"/>
  <c r="Q318" i="25"/>
  <c r="R318" i="25"/>
  <c r="L319" i="25"/>
  <c r="O319" i="25"/>
  <c r="P319" i="25"/>
  <c r="Q319" i="25"/>
  <c r="R319" i="25"/>
  <c r="L320" i="25"/>
  <c r="O320" i="25"/>
  <c r="P320" i="25"/>
  <c r="S320" i="25"/>
  <c r="Q320" i="25"/>
  <c r="R320" i="25"/>
  <c r="L321" i="25"/>
  <c r="O321" i="25"/>
  <c r="P321" i="25"/>
  <c r="Q321" i="25"/>
  <c r="R321" i="25"/>
  <c r="L322" i="25"/>
  <c r="O322" i="25"/>
  <c r="P322" i="25"/>
  <c r="Q322" i="25"/>
  <c r="R322" i="25"/>
  <c r="L323" i="25"/>
  <c r="O323" i="25"/>
  <c r="P323" i="25"/>
  <c r="Q323" i="25"/>
  <c r="R323" i="25"/>
  <c r="L324" i="25"/>
  <c r="O324" i="25"/>
  <c r="P324" i="25"/>
  <c r="S324" i="25"/>
  <c r="Q324" i="25"/>
  <c r="R324" i="25"/>
  <c r="L325" i="25"/>
  <c r="O325" i="25"/>
  <c r="P325" i="25"/>
  <c r="Q325" i="25"/>
  <c r="R325" i="25"/>
  <c r="L326" i="25"/>
  <c r="O326" i="25"/>
  <c r="P326" i="25"/>
  <c r="Q326" i="25"/>
  <c r="R326" i="25"/>
  <c r="L327" i="25"/>
  <c r="O327" i="25"/>
  <c r="P327" i="25"/>
  <c r="Q327" i="25"/>
  <c r="R327" i="25"/>
  <c r="L328" i="25"/>
  <c r="O328" i="25"/>
  <c r="P328" i="25"/>
  <c r="Q328" i="25"/>
  <c r="R328" i="25"/>
  <c r="L329" i="25"/>
  <c r="O329" i="25"/>
  <c r="P329" i="25"/>
  <c r="S329" i="25"/>
  <c r="Q329" i="25"/>
  <c r="R329" i="25"/>
  <c r="L330" i="25"/>
  <c r="O330" i="25"/>
  <c r="P330" i="25"/>
  <c r="S330" i="25"/>
  <c r="Q330" i="25"/>
  <c r="R330" i="25"/>
  <c r="L331" i="25"/>
  <c r="O331" i="25"/>
  <c r="P331" i="25"/>
  <c r="S331" i="25"/>
  <c r="Q331" i="25"/>
  <c r="R331" i="25"/>
  <c r="L332" i="25"/>
  <c r="O332" i="25"/>
  <c r="P332" i="25"/>
  <c r="Q332" i="25"/>
  <c r="R332" i="25"/>
  <c r="L333" i="25"/>
  <c r="O333" i="25"/>
  <c r="P333" i="25"/>
  <c r="Q333" i="25"/>
  <c r="R333" i="25"/>
  <c r="L334" i="25"/>
  <c r="O334" i="25"/>
  <c r="P334" i="25"/>
  <c r="Q334" i="25"/>
  <c r="R334" i="25"/>
  <c r="L335" i="25"/>
  <c r="O335" i="25"/>
  <c r="P335" i="25"/>
  <c r="Q335" i="25"/>
  <c r="R335" i="25"/>
  <c r="L336" i="25"/>
  <c r="O336" i="25"/>
  <c r="P336" i="25"/>
  <c r="Q336" i="25"/>
  <c r="R336" i="25"/>
  <c r="L337" i="25"/>
  <c r="O337" i="25"/>
  <c r="P337" i="25"/>
  <c r="Q337" i="25"/>
  <c r="R337" i="25"/>
  <c r="L338" i="25"/>
  <c r="O338" i="25"/>
  <c r="P338" i="25"/>
  <c r="Q338" i="25"/>
  <c r="R338" i="25"/>
  <c r="L339" i="25"/>
  <c r="O339" i="25"/>
  <c r="P339" i="25"/>
  <c r="S339" i="25"/>
  <c r="Q339" i="25"/>
  <c r="R339" i="25"/>
  <c r="L340" i="25"/>
  <c r="O340" i="25"/>
  <c r="P340" i="25"/>
  <c r="Q340" i="25"/>
  <c r="R340" i="25"/>
  <c r="L341" i="25"/>
  <c r="O341" i="25"/>
  <c r="P341" i="25"/>
  <c r="Q341" i="25"/>
  <c r="R341" i="25"/>
  <c r="L342" i="25"/>
  <c r="O342" i="25"/>
  <c r="P342" i="25"/>
  <c r="Q342" i="25"/>
  <c r="R342" i="25"/>
  <c r="L343" i="25"/>
  <c r="O343" i="25"/>
  <c r="P343" i="25"/>
  <c r="S343" i="25"/>
  <c r="Q343" i="25"/>
  <c r="R343" i="25"/>
  <c r="L344" i="25"/>
  <c r="O344" i="25"/>
  <c r="P344" i="25"/>
  <c r="Q344" i="25"/>
  <c r="R344" i="25"/>
  <c r="L345" i="25"/>
  <c r="O345" i="25"/>
  <c r="P345" i="25"/>
  <c r="Q345" i="25"/>
  <c r="R345" i="25"/>
  <c r="L346" i="25"/>
  <c r="O346" i="25"/>
  <c r="P346" i="25"/>
  <c r="Q346" i="25"/>
  <c r="R346" i="25"/>
  <c r="L347" i="25"/>
  <c r="O347" i="25"/>
  <c r="P347" i="25"/>
  <c r="Q347" i="25"/>
  <c r="R347" i="25"/>
  <c r="L348" i="25"/>
  <c r="O348" i="25"/>
  <c r="P348" i="25"/>
  <c r="Q348" i="25"/>
  <c r="R348" i="25"/>
  <c r="L349" i="25"/>
  <c r="O349" i="25"/>
  <c r="P349" i="25"/>
  <c r="Q349" i="25"/>
  <c r="R349" i="25"/>
  <c r="L350" i="25"/>
  <c r="O350" i="25"/>
  <c r="P350" i="25"/>
  <c r="Q350" i="25"/>
  <c r="R350" i="25"/>
  <c r="L351" i="25"/>
  <c r="O351" i="25"/>
  <c r="P351" i="25"/>
  <c r="Q351" i="25"/>
  <c r="R351" i="25"/>
  <c r="L352" i="25"/>
  <c r="O352" i="25"/>
  <c r="P352" i="25"/>
  <c r="Q352" i="25"/>
  <c r="R352" i="25"/>
  <c r="L353" i="25"/>
  <c r="O353" i="25"/>
  <c r="P353" i="25"/>
  <c r="S353" i="25"/>
  <c r="Q353" i="25"/>
  <c r="R353" i="25"/>
  <c r="L354" i="25"/>
  <c r="O354" i="25"/>
  <c r="P354" i="25"/>
  <c r="Q354" i="25"/>
  <c r="R354" i="25"/>
  <c r="L355" i="25"/>
  <c r="O355" i="25"/>
  <c r="P355" i="25"/>
  <c r="Q355" i="25"/>
  <c r="R355" i="25"/>
  <c r="L356" i="25"/>
  <c r="O356" i="25"/>
  <c r="P356" i="25"/>
  <c r="Q356" i="25"/>
  <c r="R356" i="25"/>
  <c r="L357" i="25"/>
  <c r="O357" i="25"/>
  <c r="P357" i="25"/>
  <c r="Q357" i="25"/>
  <c r="R357" i="25"/>
  <c r="L358" i="25"/>
  <c r="O358" i="25"/>
  <c r="P358" i="25"/>
  <c r="Q358" i="25"/>
  <c r="R358" i="25"/>
  <c r="L359" i="25"/>
  <c r="O359" i="25"/>
  <c r="P359" i="25"/>
  <c r="Q359" i="25"/>
  <c r="R359" i="25"/>
  <c r="L360" i="25"/>
  <c r="O360" i="25"/>
  <c r="P360" i="25"/>
  <c r="Q360" i="25"/>
  <c r="R360" i="25"/>
  <c r="L361" i="25"/>
  <c r="O361" i="25"/>
  <c r="P361" i="25"/>
  <c r="Q361" i="25"/>
  <c r="R361" i="25"/>
  <c r="L362" i="25"/>
  <c r="O362" i="25"/>
  <c r="P362" i="25"/>
  <c r="Q362" i="25"/>
  <c r="R362" i="25"/>
  <c r="L363" i="25"/>
  <c r="O363" i="25"/>
  <c r="P363" i="25"/>
  <c r="Q363" i="25"/>
  <c r="R363" i="25"/>
  <c r="L364" i="25"/>
  <c r="O364" i="25"/>
  <c r="P364" i="25"/>
  <c r="Q364" i="25"/>
  <c r="R364" i="25"/>
  <c r="L365" i="25"/>
  <c r="O365" i="25"/>
  <c r="P365" i="25"/>
  <c r="Q365" i="25"/>
  <c r="R365" i="25"/>
  <c r="L366" i="25"/>
  <c r="O366" i="25"/>
  <c r="P366" i="25"/>
  <c r="Q366" i="25"/>
  <c r="R366" i="25"/>
  <c r="L367" i="25"/>
  <c r="O367" i="25"/>
  <c r="P367" i="25"/>
  <c r="S367" i="25"/>
  <c r="Q367" i="25"/>
  <c r="R367" i="25"/>
  <c r="L368" i="25"/>
  <c r="O368" i="25"/>
  <c r="P368" i="25"/>
  <c r="Q368" i="25"/>
  <c r="R368" i="25"/>
  <c r="L369" i="25"/>
  <c r="O369" i="25"/>
  <c r="P369" i="25"/>
  <c r="Q369" i="25"/>
  <c r="R369" i="25"/>
  <c r="L370" i="25"/>
  <c r="O370" i="25"/>
  <c r="P370" i="25"/>
  <c r="Q370" i="25"/>
  <c r="R370" i="25"/>
  <c r="L371" i="25"/>
  <c r="O371" i="25"/>
  <c r="P371" i="25"/>
  <c r="Q371" i="25"/>
  <c r="R371" i="25"/>
  <c r="L372" i="25"/>
  <c r="O372" i="25"/>
  <c r="P372" i="25"/>
  <c r="Q372" i="25"/>
  <c r="R372" i="25"/>
  <c r="L373" i="25"/>
  <c r="O373" i="25"/>
  <c r="P373" i="25"/>
  <c r="Q373" i="25"/>
  <c r="R373" i="25"/>
  <c r="L374" i="25"/>
  <c r="O374" i="25"/>
  <c r="P374" i="25"/>
  <c r="Q374" i="25"/>
  <c r="R374" i="25"/>
  <c r="L375" i="25"/>
  <c r="O375" i="25"/>
  <c r="P375" i="25"/>
  <c r="Q375" i="25"/>
  <c r="R375" i="25"/>
  <c r="L376" i="25"/>
  <c r="O376" i="25"/>
  <c r="P376" i="25"/>
  <c r="Q376" i="25"/>
  <c r="R376" i="25"/>
  <c r="L377" i="25"/>
  <c r="O377" i="25"/>
  <c r="P377" i="25"/>
  <c r="Q377" i="25"/>
  <c r="R377" i="25"/>
  <c r="L378" i="25"/>
  <c r="O378" i="25"/>
  <c r="P378" i="25"/>
  <c r="Q378" i="25"/>
  <c r="R378" i="25"/>
  <c r="L379" i="25"/>
  <c r="O379" i="25"/>
  <c r="P379" i="25"/>
  <c r="S379" i="25"/>
  <c r="Q379" i="25"/>
  <c r="R379" i="25"/>
  <c r="L380" i="25"/>
  <c r="O380" i="25"/>
  <c r="P380" i="25"/>
  <c r="Q380" i="25"/>
  <c r="R380" i="25"/>
  <c r="L381" i="25"/>
  <c r="O381" i="25"/>
  <c r="P381" i="25"/>
  <c r="Q381" i="25"/>
  <c r="R381" i="25"/>
  <c r="L382" i="25"/>
  <c r="O382" i="25"/>
  <c r="P382" i="25"/>
  <c r="S382" i="25"/>
  <c r="Q382" i="25"/>
  <c r="R382" i="25"/>
  <c r="L383" i="25"/>
  <c r="O383" i="25"/>
  <c r="P383" i="25"/>
  <c r="Q383" i="25"/>
  <c r="R383" i="25"/>
  <c r="L384" i="25"/>
  <c r="O384" i="25"/>
  <c r="P384" i="25"/>
  <c r="Q384" i="25"/>
  <c r="R384" i="25"/>
  <c r="L385" i="25"/>
  <c r="O385" i="25"/>
  <c r="P385" i="25"/>
  <c r="Q385" i="25"/>
  <c r="R385" i="25"/>
  <c r="L386" i="25"/>
  <c r="O386" i="25"/>
  <c r="P386" i="25"/>
  <c r="Q386" i="25"/>
  <c r="R386" i="25"/>
  <c r="L387" i="25"/>
  <c r="O387" i="25"/>
  <c r="P387" i="25"/>
  <c r="Q387" i="25"/>
  <c r="R387" i="25"/>
  <c r="L388" i="25"/>
  <c r="O388" i="25"/>
  <c r="P388" i="25"/>
  <c r="Q388" i="25"/>
  <c r="R388" i="25"/>
  <c r="L389" i="25"/>
  <c r="O389" i="25"/>
  <c r="P389" i="25"/>
  <c r="Q389" i="25"/>
  <c r="R389" i="25"/>
  <c r="L390" i="25"/>
  <c r="O390" i="25"/>
  <c r="P390" i="25"/>
  <c r="Q390" i="25"/>
  <c r="R390" i="25"/>
  <c r="L391" i="25"/>
  <c r="O391" i="25"/>
  <c r="P391" i="25"/>
  <c r="S391" i="25"/>
  <c r="Q391" i="25"/>
  <c r="R391" i="25"/>
  <c r="L392" i="25"/>
  <c r="O392" i="25"/>
  <c r="P392" i="25"/>
  <c r="Q392" i="25"/>
  <c r="R392" i="25"/>
  <c r="L393" i="25"/>
  <c r="O393" i="25"/>
  <c r="P393" i="25"/>
  <c r="Q393" i="25"/>
  <c r="R393" i="25"/>
  <c r="L394" i="25"/>
  <c r="O394" i="25"/>
  <c r="P394" i="25"/>
  <c r="Q394" i="25"/>
  <c r="R394" i="25"/>
  <c r="L395" i="25"/>
  <c r="O395" i="25"/>
  <c r="P395" i="25"/>
  <c r="Q395" i="25"/>
  <c r="R395" i="25"/>
  <c r="L396" i="25"/>
  <c r="O396" i="25"/>
  <c r="P396" i="25"/>
  <c r="S396" i="25"/>
  <c r="Q396" i="25"/>
  <c r="R396" i="25"/>
  <c r="L397" i="25"/>
  <c r="O397" i="25"/>
  <c r="P397" i="25"/>
  <c r="Q397" i="25"/>
  <c r="R397" i="25"/>
  <c r="L398" i="25"/>
  <c r="O398" i="25"/>
  <c r="P398" i="25"/>
  <c r="S398" i="25"/>
  <c r="Q398" i="25"/>
  <c r="R398" i="25"/>
  <c r="L399" i="25"/>
  <c r="O399" i="25"/>
  <c r="P399" i="25"/>
  <c r="Q399" i="25"/>
  <c r="R399" i="25"/>
  <c r="L400" i="25"/>
  <c r="O400" i="25"/>
  <c r="P400" i="25"/>
  <c r="Q400" i="25"/>
  <c r="R400" i="25"/>
  <c r="L401" i="25"/>
  <c r="O401" i="25"/>
  <c r="P401" i="25"/>
  <c r="S401" i="25"/>
  <c r="Q401" i="25"/>
  <c r="R401" i="25"/>
  <c r="L402" i="25"/>
  <c r="O402" i="25"/>
  <c r="P402" i="25"/>
  <c r="Q402" i="25"/>
  <c r="R402" i="25"/>
  <c r="L403" i="25"/>
  <c r="O403" i="25"/>
  <c r="P403" i="25"/>
  <c r="Q403" i="25"/>
  <c r="R403" i="25"/>
  <c r="L404" i="25"/>
  <c r="O404" i="25"/>
  <c r="P404" i="25"/>
  <c r="Q404" i="25"/>
  <c r="R404" i="25"/>
  <c r="L405" i="25"/>
  <c r="O405" i="25"/>
  <c r="P405" i="25"/>
  <c r="Q405" i="25"/>
  <c r="R405" i="25"/>
  <c r="L406" i="25"/>
  <c r="O406" i="25"/>
  <c r="P406" i="25"/>
  <c r="Q406" i="25"/>
  <c r="R406" i="25"/>
  <c r="L407" i="25"/>
  <c r="O407" i="25"/>
  <c r="P407" i="25"/>
  <c r="Q407" i="25"/>
  <c r="R407" i="25"/>
  <c r="L408" i="25"/>
  <c r="O408" i="25"/>
  <c r="P408" i="25"/>
  <c r="Q408" i="25"/>
  <c r="R408" i="25"/>
  <c r="L409" i="25"/>
  <c r="O409" i="25"/>
  <c r="P409" i="25"/>
  <c r="Q409" i="25"/>
  <c r="R409" i="25"/>
  <c r="L410" i="25"/>
  <c r="O410" i="25"/>
  <c r="P410" i="25"/>
  <c r="Q410" i="25"/>
  <c r="R410" i="25"/>
  <c r="L411" i="25"/>
  <c r="O411" i="25"/>
  <c r="P411" i="25"/>
  <c r="Q411" i="25"/>
  <c r="R411" i="25"/>
  <c r="L412" i="25"/>
  <c r="O412" i="25"/>
  <c r="P412" i="25"/>
  <c r="S412" i="25"/>
  <c r="Q412" i="25"/>
  <c r="R412" i="25"/>
  <c r="L413" i="25"/>
  <c r="O413" i="25"/>
  <c r="P413" i="25"/>
  <c r="S413" i="25"/>
  <c r="Q413" i="25"/>
  <c r="R413" i="25"/>
  <c r="L414" i="25"/>
  <c r="O414" i="25"/>
  <c r="P414" i="25"/>
  <c r="Q414" i="25"/>
  <c r="R414" i="25"/>
  <c r="L415" i="25"/>
  <c r="O415" i="25"/>
  <c r="P415" i="25"/>
  <c r="Q415" i="25"/>
  <c r="R415" i="25"/>
  <c r="L416" i="25"/>
  <c r="O416" i="25"/>
  <c r="P416" i="25"/>
  <c r="Q416" i="25"/>
  <c r="R416" i="25"/>
  <c r="L417" i="25"/>
  <c r="O417" i="25"/>
  <c r="P417" i="25"/>
  <c r="Q417" i="25"/>
  <c r="R417" i="25"/>
  <c r="L418" i="25"/>
  <c r="O418" i="25"/>
  <c r="P418" i="25"/>
  <c r="Q418" i="25"/>
  <c r="R418" i="25"/>
  <c r="L419" i="25"/>
  <c r="O419" i="25"/>
  <c r="P419" i="25"/>
  <c r="Q419" i="25"/>
  <c r="R419" i="25"/>
  <c r="L420" i="25"/>
  <c r="O420" i="25"/>
  <c r="P420" i="25"/>
  <c r="Q420" i="25"/>
  <c r="R420" i="25"/>
  <c r="L421" i="25"/>
  <c r="O421" i="25"/>
  <c r="P421" i="25"/>
  <c r="Q421" i="25"/>
  <c r="R421" i="25"/>
  <c r="L422" i="25"/>
  <c r="O422" i="25"/>
  <c r="P422" i="25"/>
  <c r="Q422" i="25"/>
  <c r="R422" i="25"/>
  <c r="L423" i="25"/>
  <c r="O423" i="25"/>
  <c r="P423" i="25"/>
  <c r="Q423" i="25"/>
  <c r="R423" i="25"/>
  <c r="L424" i="25"/>
  <c r="O424" i="25"/>
  <c r="P424" i="25"/>
  <c r="Q424" i="25"/>
  <c r="R424" i="25"/>
  <c r="L425" i="25"/>
  <c r="O425" i="25"/>
  <c r="P425" i="25"/>
  <c r="Q425" i="25"/>
  <c r="R425" i="25"/>
  <c r="L426" i="25"/>
  <c r="O426" i="25"/>
  <c r="P426" i="25"/>
  <c r="Q426" i="25"/>
  <c r="R426" i="25"/>
  <c r="L427" i="25"/>
  <c r="O427" i="25"/>
  <c r="P427" i="25"/>
  <c r="Q427" i="25"/>
  <c r="R427" i="25"/>
  <c r="L428" i="25"/>
  <c r="O428" i="25"/>
  <c r="P428" i="25"/>
  <c r="Q428" i="25"/>
  <c r="R428" i="25"/>
  <c r="L429" i="25"/>
  <c r="O429" i="25"/>
  <c r="P429" i="25"/>
  <c r="Q429" i="25"/>
  <c r="R429" i="25"/>
  <c r="L430" i="25"/>
  <c r="O430" i="25"/>
  <c r="P430" i="25"/>
  <c r="Q430" i="25"/>
  <c r="R430" i="25"/>
  <c r="L431" i="25"/>
  <c r="O431" i="25"/>
  <c r="P431" i="25"/>
  <c r="Q431" i="25"/>
  <c r="R431" i="25"/>
  <c r="L432" i="25"/>
  <c r="O432" i="25"/>
  <c r="P432" i="25"/>
  <c r="S432" i="25"/>
  <c r="Q432" i="25"/>
  <c r="R432" i="25"/>
  <c r="L433" i="25"/>
  <c r="O433" i="25"/>
  <c r="P433" i="25"/>
  <c r="Q433" i="25"/>
  <c r="R433" i="25"/>
  <c r="L434" i="25"/>
  <c r="O434" i="25"/>
  <c r="P434" i="25"/>
  <c r="Q434" i="25"/>
  <c r="R434" i="25"/>
  <c r="L435" i="25"/>
  <c r="O435" i="25"/>
  <c r="P435" i="25"/>
  <c r="Q435" i="25"/>
  <c r="R435" i="25"/>
  <c r="L436" i="25"/>
  <c r="O436" i="25"/>
  <c r="P436" i="25"/>
  <c r="S436" i="25"/>
  <c r="Q436" i="25"/>
  <c r="R436" i="25"/>
  <c r="L437" i="25"/>
  <c r="O437" i="25"/>
  <c r="P437" i="25"/>
  <c r="Q437" i="25"/>
  <c r="R437" i="25"/>
  <c r="L438" i="25"/>
  <c r="O438" i="25"/>
  <c r="P438" i="25"/>
  <c r="Q438" i="25"/>
  <c r="R438" i="25"/>
  <c r="L439" i="25"/>
  <c r="O439" i="25"/>
  <c r="P439" i="25"/>
  <c r="S439" i="25"/>
  <c r="Q439" i="25"/>
  <c r="R439" i="25"/>
  <c r="L440" i="25"/>
  <c r="O440" i="25"/>
  <c r="P440" i="25"/>
  <c r="Q440" i="25"/>
  <c r="R440" i="25"/>
  <c r="L441" i="25"/>
  <c r="O441" i="25"/>
  <c r="P441" i="25"/>
  <c r="S441" i="25"/>
  <c r="Q441" i="25"/>
  <c r="R441" i="25"/>
  <c r="L442" i="25"/>
  <c r="O442" i="25"/>
  <c r="P442" i="25"/>
  <c r="Q442" i="25"/>
  <c r="R442" i="25"/>
  <c r="L443" i="25"/>
  <c r="O443" i="25"/>
  <c r="P443" i="25"/>
  <c r="Q443" i="25"/>
  <c r="R443" i="25"/>
  <c r="L444" i="25"/>
  <c r="O444" i="25"/>
  <c r="P444" i="25"/>
  <c r="Q444" i="25"/>
  <c r="R444" i="25"/>
  <c r="L445" i="25"/>
  <c r="O445" i="25"/>
  <c r="P445" i="25"/>
  <c r="Q445" i="25"/>
  <c r="R445" i="25"/>
  <c r="L446" i="25"/>
  <c r="O446" i="25"/>
  <c r="P446" i="25"/>
  <c r="Q446" i="25"/>
  <c r="R446" i="25"/>
  <c r="L447" i="25"/>
  <c r="O447" i="25"/>
  <c r="P447" i="25"/>
  <c r="Q447" i="25"/>
  <c r="R447" i="25"/>
  <c r="L448" i="25"/>
  <c r="O448" i="25"/>
  <c r="P448" i="25"/>
  <c r="Q448" i="25"/>
  <c r="R448" i="25"/>
  <c r="L449" i="25"/>
  <c r="O449" i="25"/>
  <c r="P449" i="25"/>
  <c r="Q449" i="25"/>
  <c r="R449" i="25"/>
  <c r="L450" i="25"/>
  <c r="O450" i="25"/>
  <c r="P450" i="25"/>
  <c r="Q450" i="25"/>
  <c r="R450" i="25"/>
  <c r="L451" i="25"/>
  <c r="O451" i="25"/>
  <c r="P451" i="25"/>
  <c r="Q451" i="25"/>
  <c r="R451" i="25"/>
  <c r="L452" i="25"/>
  <c r="O452" i="25"/>
  <c r="P452" i="25"/>
  <c r="Q452" i="25"/>
  <c r="R452" i="25"/>
  <c r="L453" i="25"/>
  <c r="O453" i="25"/>
  <c r="P453" i="25"/>
  <c r="S453" i="25"/>
  <c r="Q453" i="25"/>
  <c r="R453" i="25"/>
  <c r="L454" i="25"/>
  <c r="O454" i="25"/>
  <c r="P454" i="25"/>
  <c r="Q454" i="25"/>
  <c r="R454" i="25"/>
  <c r="L455" i="25"/>
  <c r="O455" i="25"/>
  <c r="P455" i="25"/>
  <c r="Q455" i="25"/>
  <c r="R455" i="25"/>
  <c r="L456" i="25"/>
  <c r="O456" i="25"/>
  <c r="P456" i="25"/>
  <c r="S456" i="25"/>
  <c r="Q456" i="25"/>
  <c r="R456" i="25"/>
  <c r="L457" i="25"/>
  <c r="O457" i="25"/>
  <c r="P457" i="25"/>
  <c r="Q457" i="25"/>
  <c r="R457" i="25"/>
  <c r="L458" i="25"/>
  <c r="O458" i="25"/>
  <c r="P458" i="25"/>
  <c r="Q458" i="25"/>
  <c r="R458" i="25"/>
  <c r="L459" i="25"/>
  <c r="O459" i="25"/>
  <c r="P459" i="25"/>
  <c r="S459" i="25"/>
  <c r="Q459" i="25"/>
  <c r="R459" i="25"/>
  <c r="L460" i="25"/>
  <c r="O460" i="25"/>
  <c r="P460" i="25"/>
  <c r="Q460" i="25"/>
  <c r="R460" i="25"/>
  <c r="L461" i="25"/>
  <c r="O461" i="25"/>
  <c r="P461" i="25"/>
  <c r="Q461" i="25"/>
  <c r="R461" i="25"/>
  <c r="L462" i="25"/>
  <c r="O462" i="25"/>
  <c r="P462" i="25"/>
  <c r="Q462" i="25"/>
  <c r="R462" i="25"/>
  <c r="L463" i="25"/>
  <c r="O463" i="25"/>
  <c r="P463" i="25"/>
  <c r="Q463" i="25"/>
  <c r="R463" i="25"/>
  <c r="L464" i="25"/>
  <c r="O464" i="25"/>
  <c r="P464" i="25"/>
  <c r="Q464" i="25"/>
  <c r="R464" i="25"/>
  <c r="O465" i="25"/>
  <c r="P465" i="25"/>
  <c r="Q465" i="25"/>
  <c r="R465" i="25"/>
  <c r="L466" i="25"/>
  <c r="O466" i="25"/>
  <c r="P466" i="25"/>
  <c r="Q466" i="25"/>
  <c r="R466" i="25"/>
  <c r="L467" i="25"/>
  <c r="O467" i="25"/>
  <c r="P467" i="25"/>
  <c r="Q467" i="25"/>
  <c r="R467" i="25"/>
  <c r="L468" i="25"/>
  <c r="O468" i="25"/>
  <c r="P468" i="25"/>
  <c r="Q468" i="25"/>
  <c r="R468" i="25"/>
  <c r="O469" i="25"/>
  <c r="P469" i="25"/>
  <c r="Q469" i="25"/>
  <c r="R469" i="25"/>
  <c r="L470" i="25"/>
  <c r="O470" i="25"/>
  <c r="P470" i="25"/>
  <c r="Q470" i="25"/>
  <c r="R470" i="25"/>
  <c r="L471" i="25"/>
  <c r="O471" i="25"/>
  <c r="P471" i="25"/>
  <c r="S471" i="25"/>
  <c r="Q471" i="25"/>
  <c r="R471" i="25"/>
  <c r="L472" i="25"/>
  <c r="O472" i="25"/>
  <c r="P472" i="25"/>
  <c r="Q472" i="25"/>
  <c r="R472" i="25"/>
  <c r="O473" i="25"/>
  <c r="P473" i="25"/>
  <c r="Q473" i="25"/>
  <c r="R473" i="25"/>
  <c r="L474" i="25"/>
  <c r="O474" i="25"/>
  <c r="P474" i="25"/>
  <c r="Q474" i="25"/>
  <c r="R474" i="25"/>
  <c r="L475" i="25"/>
  <c r="O475" i="25"/>
  <c r="P475" i="25"/>
  <c r="Q475" i="25"/>
  <c r="R475" i="25"/>
  <c r="L476" i="25"/>
  <c r="O476" i="25"/>
  <c r="P476" i="25"/>
  <c r="S476" i="25"/>
  <c r="Q476" i="25"/>
  <c r="R476" i="25"/>
  <c r="O477" i="25"/>
  <c r="P477" i="25"/>
  <c r="Q477" i="25"/>
  <c r="R477" i="25"/>
  <c r="L478" i="25"/>
  <c r="O478" i="25"/>
  <c r="P478" i="25"/>
  <c r="Q478" i="25"/>
  <c r="R478" i="25"/>
  <c r="L479" i="25"/>
  <c r="O479" i="25"/>
  <c r="P479" i="25"/>
  <c r="Q479" i="25"/>
  <c r="R479" i="25"/>
  <c r="L480" i="25"/>
  <c r="O480" i="25"/>
  <c r="P480" i="25"/>
  <c r="Q480" i="25"/>
  <c r="R480" i="25"/>
  <c r="L481" i="25"/>
  <c r="O481" i="25"/>
  <c r="P481" i="25"/>
  <c r="Q481" i="25"/>
  <c r="R481" i="25"/>
  <c r="L482" i="25"/>
  <c r="O482" i="25"/>
  <c r="P482" i="25"/>
  <c r="Q482" i="25"/>
  <c r="R482" i="25"/>
  <c r="L483" i="25"/>
  <c r="O483" i="25"/>
  <c r="P483" i="25"/>
  <c r="Q483" i="25"/>
  <c r="R483" i="25"/>
  <c r="L484" i="25"/>
  <c r="O484" i="25"/>
  <c r="P484" i="25"/>
  <c r="Q484" i="25"/>
  <c r="R484" i="25"/>
  <c r="L485" i="25"/>
  <c r="O485" i="25"/>
  <c r="P485" i="25"/>
  <c r="Q485" i="25"/>
  <c r="R485" i="25"/>
  <c r="L486" i="25"/>
  <c r="O486" i="25"/>
  <c r="P486" i="25"/>
  <c r="Q486" i="25"/>
  <c r="R486" i="25"/>
  <c r="L487" i="25"/>
  <c r="O487" i="25"/>
  <c r="P487" i="25"/>
  <c r="Q487" i="25"/>
  <c r="R487" i="25"/>
  <c r="L488" i="25"/>
  <c r="O488" i="25"/>
  <c r="P488" i="25"/>
  <c r="Q488" i="25"/>
  <c r="R488" i="25"/>
  <c r="L489" i="25"/>
  <c r="O489" i="25"/>
  <c r="P489" i="25"/>
  <c r="Q489" i="25"/>
  <c r="R489" i="25"/>
  <c r="L490" i="25"/>
  <c r="O490" i="25"/>
  <c r="P490" i="25"/>
  <c r="S490" i="25"/>
  <c r="Q490" i="25"/>
  <c r="R490" i="25"/>
  <c r="L491" i="25"/>
  <c r="O491" i="25"/>
  <c r="P491" i="25"/>
  <c r="Q491" i="25"/>
  <c r="R491" i="25"/>
  <c r="L492" i="25"/>
  <c r="O492" i="25"/>
  <c r="P492" i="25"/>
  <c r="Q492" i="25"/>
  <c r="R492" i="25"/>
  <c r="L493" i="25"/>
  <c r="O493" i="25"/>
  <c r="P493" i="25"/>
  <c r="Q493" i="25"/>
  <c r="R493" i="25"/>
  <c r="L494" i="25"/>
  <c r="O494" i="25"/>
  <c r="P494" i="25"/>
  <c r="Q494" i="25"/>
  <c r="R494" i="25"/>
  <c r="L495" i="25"/>
  <c r="O495" i="25"/>
  <c r="P495" i="25"/>
  <c r="Q495" i="25"/>
  <c r="R495" i="25"/>
  <c r="L496" i="25"/>
  <c r="O496" i="25"/>
  <c r="P496" i="25"/>
  <c r="Q496" i="25"/>
  <c r="R496" i="25"/>
  <c r="L497" i="25"/>
  <c r="O497" i="25"/>
  <c r="P497" i="25"/>
  <c r="Q497" i="25"/>
  <c r="R497" i="25"/>
  <c r="L498" i="25"/>
  <c r="O498" i="25"/>
  <c r="P498" i="25"/>
  <c r="Q498" i="25"/>
  <c r="R498" i="25"/>
  <c r="L499" i="25"/>
  <c r="O499" i="25"/>
  <c r="P499" i="25"/>
  <c r="Q499" i="25"/>
  <c r="R499" i="25"/>
  <c r="L500" i="25"/>
  <c r="O500" i="25"/>
  <c r="P500" i="25"/>
  <c r="Q500" i="25"/>
  <c r="R500" i="25"/>
  <c r="L501" i="25"/>
  <c r="O501" i="25"/>
  <c r="P501" i="25"/>
  <c r="S501" i="25"/>
  <c r="Q501" i="25"/>
  <c r="R501" i="25"/>
  <c r="L502" i="25"/>
  <c r="O502" i="25"/>
  <c r="P502" i="25"/>
  <c r="S502" i="25"/>
  <c r="Q502" i="25"/>
  <c r="R502" i="25"/>
  <c r="L503" i="25"/>
  <c r="O503" i="25"/>
  <c r="P503" i="25"/>
  <c r="Q503" i="25"/>
  <c r="R503" i="25"/>
  <c r="L504" i="25"/>
  <c r="O504" i="25"/>
  <c r="P504" i="25"/>
  <c r="S504" i="25"/>
  <c r="Q504" i="25"/>
  <c r="R504" i="25"/>
  <c r="L505" i="25"/>
  <c r="O505" i="25"/>
  <c r="P505" i="25"/>
  <c r="Q505" i="25"/>
  <c r="R505" i="25"/>
  <c r="L506" i="25"/>
  <c r="O506" i="25"/>
  <c r="P506" i="25"/>
  <c r="Q506" i="25"/>
  <c r="R506" i="25"/>
  <c r="L507" i="25"/>
  <c r="O507" i="25"/>
  <c r="P507" i="25"/>
  <c r="Q507" i="25"/>
  <c r="R507" i="25"/>
  <c r="L508" i="25"/>
  <c r="O508" i="25"/>
  <c r="P508" i="25"/>
  <c r="Q508" i="25"/>
  <c r="R508" i="25"/>
  <c r="L509" i="25"/>
  <c r="O509" i="25"/>
  <c r="P509" i="25"/>
  <c r="Q509" i="25"/>
  <c r="R509" i="25"/>
  <c r="O510" i="25"/>
  <c r="P510" i="25"/>
  <c r="Q510" i="25"/>
  <c r="R510" i="25"/>
  <c r="L511" i="25"/>
  <c r="O511" i="25"/>
  <c r="P511" i="25"/>
  <c r="Q511" i="25"/>
  <c r="R511" i="25"/>
  <c r="L512" i="25"/>
  <c r="O512" i="25"/>
  <c r="P512" i="25"/>
  <c r="Q512" i="25"/>
  <c r="R512" i="25"/>
  <c r="L513" i="25"/>
  <c r="O513" i="25"/>
  <c r="P513" i="25"/>
  <c r="S513" i="25"/>
  <c r="Q513" i="25"/>
  <c r="R513" i="25"/>
  <c r="O514" i="25"/>
  <c r="P514" i="25"/>
  <c r="Q514" i="25"/>
  <c r="R514" i="25"/>
  <c r="L515" i="25"/>
  <c r="O515" i="25"/>
  <c r="P515" i="25"/>
  <c r="S515" i="25"/>
  <c r="Q515" i="25"/>
  <c r="R515" i="25"/>
  <c r="L516" i="25"/>
  <c r="O516" i="25"/>
  <c r="P516" i="25"/>
  <c r="Q516" i="25"/>
  <c r="R516" i="25"/>
  <c r="L517" i="25"/>
  <c r="O517" i="25"/>
  <c r="P517" i="25"/>
  <c r="S517" i="25"/>
  <c r="Q517" i="25"/>
  <c r="R517" i="25"/>
  <c r="L518" i="25"/>
  <c r="O518" i="25"/>
  <c r="P518" i="25"/>
  <c r="S518" i="25"/>
  <c r="Q518" i="25"/>
  <c r="R518" i="25"/>
  <c r="L519" i="25"/>
  <c r="O519" i="25"/>
  <c r="P519" i="25"/>
  <c r="Q519" i="25"/>
  <c r="R519" i="25"/>
  <c r="L520" i="25"/>
  <c r="O520" i="25"/>
  <c r="P520" i="25"/>
  <c r="Q520" i="25"/>
  <c r="R520" i="25"/>
  <c r="L521" i="25"/>
  <c r="O521" i="25"/>
  <c r="P521" i="25"/>
  <c r="Q521" i="25"/>
  <c r="R521" i="25"/>
  <c r="O522" i="25"/>
  <c r="P522" i="25"/>
  <c r="Q522" i="25"/>
  <c r="R522" i="25"/>
  <c r="L523" i="25"/>
  <c r="O523" i="25"/>
  <c r="P523" i="25"/>
  <c r="Q523" i="25"/>
  <c r="R523" i="25"/>
  <c r="L524" i="25"/>
  <c r="O524" i="25"/>
  <c r="P524" i="25"/>
  <c r="Q524" i="25"/>
  <c r="R524" i="25"/>
  <c r="L525" i="25"/>
  <c r="O525" i="25"/>
  <c r="P525" i="25"/>
  <c r="Q525" i="25"/>
  <c r="R525" i="25"/>
  <c r="L526" i="25"/>
  <c r="O526" i="25"/>
  <c r="P526" i="25"/>
  <c r="Q526" i="25"/>
  <c r="R526" i="25"/>
  <c r="L527" i="25"/>
  <c r="O527" i="25"/>
  <c r="P527" i="25"/>
  <c r="Q527" i="25"/>
  <c r="R527" i="25"/>
  <c r="L528" i="25"/>
  <c r="O528" i="25"/>
  <c r="P528" i="25"/>
  <c r="Q528" i="25"/>
  <c r="R528" i="25"/>
  <c r="L529" i="25"/>
  <c r="O529" i="25"/>
  <c r="P529" i="25"/>
  <c r="Q529" i="25"/>
  <c r="R529" i="25"/>
  <c r="O530" i="25"/>
  <c r="P530" i="25"/>
  <c r="Q530" i="25"/>
  <c r="R530" i="25"/>
  <c r="L531" i="25"/>
  <c r="O531" i="25"/>
  <c r="P531" i="25"/>
  <c r="Q531" i="25"/>
  <c r="R531" i="25"/>
  <c r="L532" i="25"/>
  <c r="O532" i="25"/>
  <c r="P532" i="25"/>
  <c r="Q532" i="25"/>
  <c r="R532" i="25"/>
  <c r="L533" i="25"/>
  <c r="O533" i="25"/>
  <c r="P533" i="25"/>
  <c r="S533" i="25"/>
  <c r="Q533" i="25"/>
  <c r="R533" i="25"/>
  <c r="L534" i="25"/>
  <c r="O534" i="25"/>
  <c r="P534" i="25"/>
  <c r="Q534" i="25"/>
  <c r="R534" i="25"/>
  <c r="L535" i="25"/>
  <c r="O535" i="25"/>
  <c r="P535" i="25"/>
  <c r="S535" i="25"/>
  <c r="Q535" i="25"/>
  <c r="R535" i="25"/>
  <c r="L536" i="25"/>
  <c r="O536" i="25"/>
  <c r="P536" i="25"/>
  <c r="Q536" i="25"/>
  <c r="R536" i="25"/>
  <c r="L537" i="25"/>
  <c r="O537" i="25"/>
  <c r="P537" i="25"/>
  <c r="Q537" i="25"/>
  <c r="R537" i="25"/>
  <c r="L538" i="25"/>
  <c r="O538" i="25"/>
  <c r="P538" i="25"/>
  <c r="Q538" i="25"/>
  <c r="R538" i="25"/>
  <c r="L539" i="25"/>
  <c r="O539" i="25"/>
  <c r="P539" i="25"/>
  <c r="Q539" i="25"/>
  <c r="R539" i="25"/>
  <c r="L540" i="25"/>
  <c r="O540" i="25"/>
  <c r="P540" i="25"/>
  <c r="Q540" i="25"/>
  <c r="R540" i="25"/>
  <c r="L541" i="25"/>
  <c r="O541" i="25"/>
  <c r="P541" i="25"/>
  <c r="S541" i="25"/>
  <c r="Q541" i="25"/>
  <c r="R541" i="25"/>
  <c r="L542" i="25"/>
  <c r="O542" i="25"/>
  <c r="P542" i="25"/>
  <c r="Q542" i="25"/>
  <c r="R542" i="25"/>
  <c r="L543" i="25"/>
  <c r="O543" i="25"/>
  <c r="P543" i="25"/>
  <c r="S543" i="25"/>
  <c r="Q543" i="25"/>
  <c r="R543" i="25"/>
  <c r="L544" i="25"/>
  <c r="O544" i="25"/>
  <c r="P544" i="25"/>
  <c r="Q544" i="25"/>
  <c r="R544" i="25"/>
  <c r="L545" i="25"/>
  <c r="O545" i="25"/>
  <c r="P545" i="25"/>
  <c r="Q545" i="25"/>
  <c r="R545" i="25"/>
  <c r="O546" i="25"/>
  <c r="P546" i="25"/>
  <c r="S546" i="25"/>
  <c r="Q546" i="25"/>
  <c r="R546" i="25"/>
  <c r="L547" i="25"/>
  <c r="O547" i="25"/>
  <c r="P547" i="25"/>
  <c r="Q547" i="25"/>
  <c r="R547" i="25"/>
  <c r="L548" i="25"/>
  <c r="O548" i="25"/>
  <c r="P548" i="25"/>
  <c r="Q548" i="25"/>
  <c r="R548" i="25"/>
  <c r="L549" i="25"/>
  <c r="O549" i="25"/>
  <c r="P549" i="25"/>
  <c r="Q549" i="25"/>
  <c r="R549" i="25"/>
  <c r="L550" i="25"/>
  <c r="O550" i="25"/>
  <c r="P550" i="25"/>
  <c r="Q550" i="25"/>
  <c r="R550" i="25"/>
  <c r="L551" i="25"/>
  <c r="O551" i="25"/>
  <c r="P551" i="25"/>
  <c r="S551" i="25"/>
  <c r="Q551" i="25"/>
  <c r="R551" i="25"/>
  <c r="L552" i="25"/>
  <c r="O552" i="25"/>
  <c r="P552" i="25"/>
  <c r="Q552" i="25"/>
  <c r="R552" i="25"/>
  <c r="L553" i="25"/>
  <c r="O553" i="25"/>
  <c r="P553" i="25"/>
  <c r="Q553" i="25"/>
  <c r="R553" i="25"/>
  <c r="O554" i="25"/>
  <c r="P554" i="25"/>
  <c r="Q554" i="25"/>
  <c r="R554" i="25"/>
  <c r="L555" i="25"/>
  <c r="O555" i="25"/>
  <c r="P555" i="25"/>
  <c r="Q555" i="25"/>
  <c r="R555" i="25"/>
  <c r="L556" i="25"/>
  <c r="O556" i="25"/>
  <c r="P556" i="25"/>
  <c r="Q556" i="25"/>
  <c r="R556" i="25"/>
  <c r="L557" i="25"/>
  <c r="O557" i="25"/>
  <c r="P557" i="25"/>
  <c r="Q557" i="25"/>
  <c r="R557" i="25"/>
  <c r="L558" i="25"/>
  <c r="O558" i="25"/>
  <c r="P558" i="25"/>
  <c r="Q558" i="25"/>
  <c r="R558" i="25"/>
  <c r="L559" i="25"/>
  <c r="O559" i="25"/>
  <c r="P559" i="25"/>
  <c r="S559" i="25"/>
  <c r="Q559" i="25"/>
  <c r="R559" i="25"/>
  <c r="L560" i="25"/>
  <c r="O560" i="25"/>
  <c r="P560" i="25"/>
  <c r="Q560" i="25"/>
  <c r="R560" i="25"/>
  <c r="L561" i="25"/>
  <c r="O561" i="25"/>
  <c r="P561" i="25"/>
  <c r="Q561" i="25"/>
  <c r="R561" i="25"/>
  <c r="O562" i="25"/>
  <c r="P562" i="25"/>
  <c r="Q562" i="25"/>
  <c r="R562" i="25"/>
  <c r="L563" i="25"/>
  <c r="O563" i="25"/>
  <c r="P563" i="25"/>
  <c r="Q563" i="25"/>
  <c r="R563" i="25"/>
  <c r="L564" i="25"/>
  <c r="O564" i="25"/>
  <c r="P564" i="25"/>
  <c r="Q564" i="25"/>
  <c r="R564" i="25"/>
  <c r="L565" i="25"/>
  <c r="O565" i="25"/>
  <c r="P565" i="25"/>
  <c r="Q565" i="25"/>
  <c r="R565" i="25"/>
  <c r="L566" i="25"/>
  <c r="O566" i="25"/>
  <c r="P566" i="25"/>
  <c r="Q566" i="25"/>
  <c r="R566" i="25"/>
  <c r="L567" i="25"/>
  <c r="O567" i="25"/>
  <c r="P567" i="25"/>
  <c r="Q567" i="25"/>
  <c r="R567" i="25"/>
  <c r="L568" i="25"/>
  <c r="O568" i="25"/>
  <c r="P568" i="25"/>
  <c r="S568" i="25"/>
  <c r="Q568" i="25"/>
  <c r="R568" i="25"/>
  <c r="L569" i="25"/>
  <c r="O569" i="25"/>
  <c r="P569" i="25"/>
  <c r="S569" i="25"/>
  <c r="Q569" i="25"/>
  <c r="R569" i="25"/>
  <c r="O570" i="25"/>
  <c r="P570" i="25"/>
  <c r="Q570" i="25"/>
  <c r="R570" i="25"/>
  <c r="L571" i="25"/>
  <c r="O571" i="25"/>
  <c r="P571" i="25"/>
  <c r="Q571" i="25"/>
  <c r="R571" i="25"/>
  <c r="L572" i="25"/>
  <c r="O572" i="25"/>
  <c r="P572" i="25"/>
  <c r="Q572" i="25"/>
  <c r="R572" i="25"/>
  <c r="L573" i="25"/>
  <c r="O573" i="25"/>
  <c r="P573" i="25"/>
  <c r="Q573" i="25"/>
  <c r="R573" i="25"/>
  <c r="L574" i="25"/>
  <c r="O574" i="25"/>
  <c r="P574" i="25"/>
  <c r="Q574" i="25"/>
  <c r="R574" i="25"/>
  <c r="O575" i="25"/>
  <c r="P575" i="25"/>
  <c r="Q575" i="25"/>
  <c r="R575" i="25"/>
  <c r="L576" i="25"/>
  <c r="O576" i="25"/>
  <c r="P576" i="25"/>
  <c r="Q576" i="25"/>
  <c r="R576" i="25"/>
  <c r="L577" i="25"/>
  <c r="O577" i="25"/>
  <c r="P577" i="25"/>
  <c r="Q577" i="25"/>
  <c r="R577" i="25"/>
  <c r="O578" i="25"/>
  <c r="P578" i="25"/>
  <c r="S578" i="25"/>
  <c r="Q578" i="25"/>
  <c r="R578" i="25"/>
  <c r="L579" i="25"/>
  <c r="O579" i="25"/>
  <c r="P579" i="25"/>
  <c r="Q579" i="25"/>
  <c r="R579" i="25"/>
  <c r="L580" i="25"/>
  <c r="O580" i="25"/>
  <c r="P580" i="25"/>
  <c r="Q580" i="25"/>
  <c r="R580" i="25"/>
  <c r="L581" i="25"/>
  <c r="O581" i="25"/>
  <c r="P581" i="25"/>
  <c r="Q581" i="25"/>
  <c r="R581" i="25"/>
  <c r="L582" i="25"/>
  <c r="O582" i="25"/>
  <c r="P582" i="25"/>
  <c r="S582" i="25"/>
  <c r="Q582" i="25"/>
  <c r="R582" i="25"/>
  <c r="L583" i="25"/>
  <c r="O583" i="25"/>
  <c r="P583" i="25"/>
  <c r="S583" i="25"/>
  <c r="Q583" i="25"/>
  <c r="R583" i="25"/>
  <c r="L584" i="25"/>
  <c r="O584" i="25"/>
  <c r="P584" i="25"/>
  <c r="Q584" i="25"/>
  <c r="R584" i="25"/>
  <c r="L585" i="25"/>
  <c r="O585" i="25"/>
  <c r="P585" i="25"/>
  <c r="Q585" i="25"/>
  <c r="R585" i="25"/>
  <c r="O586" i="25"/>
  <c r="P586" i="25"/>
  <c r="Q586" i="25"/>
  <c r="R586" i="25"/>
  <c r="L587" i="25"/>
  <c r="O587" i="25"/>
  <c r="P587" i="25"/>
  <c r="S587" i="25"/>
  <c r="Q587" i="25"/>
  <c r="R587" i="25"/>
  <c r="L588" i="25"/>
  <c r="O588" i="25"/>
  <c r="P588" i="25"/>
  <c r="Q588" i="25"/>
  <c r="R588" i="25"/>
  <c r="L589" i="25"/>
  <c r="O589" i="25"/>
  <c r="P589" i="25"/>
  <c r="S589" i="25"/>
  <c r="Q589" i="25"/>
  <c r="R589" i="25"/>
  <c r="L590" i="25"/>
  <c r="O590" i="25"/>
  <c r="P590" i="25"/>
  <c r="Q590" i="25"/>
  <c r="R590" i="25"/>
  <c r="L591" i="25"/>
  <c r="O591" i="25"/>
  <c r="P591" i="25"/>
  <c r="S591" i="25"/>
  <c r="Q591" i="25"/>
  <c r="R591" i="25"/>
  <c r="L592" i="25"/>
  <c r="O592" i="25"/>
  <c r="P592" i="25"/>
  <c r="S592" i="25"/>
  <c r="Q592" i="25"/>
  <c r="R592" i="25"/>
  <c r="L593" i="25"/>
  <c r="O593" i="25"/>
  <c r="P593" i="25"/>
  <c r="Q593" i="25"/>
  <c r="R593" i="25"/>
  <c r="O594" i="25"/>
  <c r="P594" i="25"/>
  <c r="Q594" i="25"/>
  <c r="R594" i="25"/>
  <c r="O595" i="25"/>
  <c r="P595" i="25"/>
  <c r="Q595" i="25"/>
  <c r="R595" i="25"/>
  <c r="L596" i="25"/>
  <c r="O596" i="25"/>
  <c r="P596" i="25"/>
  <c r="Q596" i="25"/>
  <c r="R596" i="25"/>
  <c r="L597" i="25"/>
  <c r="O597" i="25"/>
  <c r="P597" i="25"/>
  <c r="Q597" i="25"/>
  <c r="R597" i="25"/>
  <c r="L598" i="25"/>
  <c r="O598" i="25"/>
  <c r="P598" i="25"/>
  <c r="S598" i="25"/>
  <c r="Q598" i="25"/>
  <c r="R598" i="25"/>
  <c r="L599" i="25"/>
  <c r="O599" i="25"/>
  <c r="P599" i="25"/>
  <c r="Q599" i="25"/>
  <c r="R599" i="25"/>
  <c r="L600" i="25"/>
  <c r="O600" i="25"/>
  <c r="P600" i="25"/>
  <c r="Q600" i="25"/>
  <c r="R600" i="25"/>
  <c r="L601" i="25"/>
  <c r="O601" i="25"/>
  <c r="P601" i="25"/>
  <c r="Q601" i="25"/>
  <c r="R601" i="25"/>
  <c r="O602" i="25"/>
  <c r="P602" i="25"/>
  <c r="Q602" i="25"/>
  <c r="R602" i="25"/>
  <c r="L603" i="25"/>
  <c r="O603" i="25"/>
  <c r="P603" i="25"/>
  <c r="S603" i="25"/>
  <c r="Q603" i="25"/>
  <c r="R603" i="25"/>
  <c r="L604" i="25"/>
  <c r="O604" i="25"/>
  <c r="P604" i="25"/>
  <c r="S604" i="25"/>
  <c r="Q604" i="25"/>
  <c r="R604" i="25"/>
  <c r="L605" i="25"/>
  <c r="O605" i="25"/>
  <c r="P605" i="25"/>
  <c r="S605" i="25"/>
  <c r="Q605" i="25"/>
  <c r="R605" i="25"/>
  <c r="L606" i="25"/>
  <c r="O606" i="25"/>
  <c r="P606" i="25"/>
  <c r="Q606" i="25"/>
  <c r="R606" i="25"/>
  <c r="L607" i="25"/>
  <c r="O607" i="25"/>
  <c r="P607" i="25"/>
  <c r="Q607" i="25"/>
  <c r="R607" i="25"/>
  <c r="L608" i="25"/>
  <c r="O608" i="25"/>
  <c r="P608" i="25"/>
  <c r="Q608" i="25"/>
  <c r="R608" i="25"/>
  <c r="L609" i="25"/>
  <c r="O609" i="25"/>
  <c r="P609" i="25"/>
  <c r="Q609" i="25"/>
  <c r="R609" i="25"/>
  <c r="L610" i="25"/>
  <c r="O610" i="25"/>
  <c r="P610" i="25"/>
  <c r="S610" i="25"/>
  <c r="Q610" i="25"/>
  <c r="R610" i="25"/>
  <c r="L611" i="25"/>
  <c r="O611" i="25"/>
  <c r="P611" i="25"/>
  <c r="Q611" i="25"/>
  <c r="R611" i="25"/>
  <c r="L612" i="25"/>
  <c r="O612" i="25"/>
  <c r="P612" i="25"/>
  <c r="Q612" i="25"/>
  <c r="R612" i="25"/>
  <c r="L613" i="25"/>
  <c r="O613" i="25"/>
  <c r="P613" i="25"/>
  <c r="Q613" i="25"/>
  <c r="R613" i="25"/>
  <c r="O614" i="25"/>
  <c r="P614" i="25"/>
  <c r="Q614" i="25"/>
  <c r="R614" i="25"/>
  <c r="L615" i="25"/>
  <c r="O615" i="25"/>
  <c r="P615" i="25"/>
  <c r="Q615" i="25"/>
  <c r="R615" i="25"/>
  <c r="L616" i="25"/>
  <c r="O616" i="25"/>
  <c r="P616" i="25"/>
  <c r="Q616" i="25"/>
  <c r="R616" i="25"/>
  <c r="L617" i="25"/>
  <c r="O617" i="25"/>
  <c r="P617" i="25"/>
  <c r="Q617" i="25"/>
  <c r="R617" i="25"/>
  <c r="L618" i="25"/>
  <c r="O618" i="25"/>
  <c r="P618" i="25"/>
  <c r="S618" i="25"/>
  <c r="Q618" i="25"/>
  <c r="R618" i="25"/>
  <c r="L619" i="25"/>
  <c r="O619" i="25"/>
  <c r="P619" i="25"/>
  <c r="Q619" i="25"/>
  <c r="R619" i="25"/>
  <c r="L620" i="25"/>
  <c r="O620" i="25"/>
  <c r="P620" i="25"/>
  <c r="S620" i="25"/>
  <c r="Q620" i="25"/>
  <c r="R620" i="25"/>
  <c r="L621" i="25"/>
  <c r="O621" i="25"/>
  <c r="P621" i="25"/>
  <c r="S621" i="25"/>
  <c r="Q621" i="25"/>
  <c r="R621" i="25"/>
  <c r="L622" i="25"/>
  <c r="O622" i="25"/>
  <c r="P622" i="25"/>
  <c r="Q622" i="25"/>
  <c r="R622" i="25"/>
  <c r="L623" i="25"/>
  <c r="O623" i="25"/>
  <c r="P623" i="25"/>
  <c r="Q623" i="25"/>
  <c r="R623" i="25"/>
  <c r="L624" i="25"/>
  <c r="O624" i="25"/>
  <c r="P624" i="25"/>
  <c r="Q624" i="25"/>
  <c r="R624" i="25"/>
  <c r="L625" i="25"/>
  <c r="O625" i="25"/>
  <c r="P625" i="25"/>
  <c r="S625" i="25"/>
  <c r="Q625" i="25"/>
  <c r="R625" i="25"/>
  <c r="O626" i="25"/>
  <c r="P626" i="25"/>
  <c r="Q626" i="25"/>
  <c r="R626" i="25"/>
  <c r="O627" i="25"/>
  <c r="P627" i="25"/>
  <c r="Q627" i="25"/>
  <c r="R627" i="25"/>
  <c r="L628" i="25"/>
  <c r="O628" i="25"/>
  <c r="P628" i="25"/>
  <c r="Q628" i="25"/>
  <c r="R628" i="25"/>
  <c r="L629" i="25"/>
  <c r="O629" i="25"/>
  <c r="P629" i="25"/>
  <c r="Q629" i="25"/>
  <c r="R629" i="25"/>
  <c r="O630" i="25"/>
  <c r="P630" i="25"/>
  <c r="Q630" i="25"/>
  <c r="R630" i="25"/>
  <c r="O631" i="25"/>
  <c r="P631" i="25"/>
  <c r="Q631" i="25"/>
  <c r="R631" i="25"/>
  <c r="L632" i="25"/>
  <c r="O632" i="25"/>
  <c r="P632" i="25"/>
  <c r="Q632" i="25"/>
  <c r="R632" i="25"/>
  <c r="L633" i="25"/>
  <c r="O633" i="25"/>
  <c r="P633" i="25"/>
  <c r="Q633" i="25"/>
  <c r="R633" i="25"/>
  <c r="O634" i="25"/>
  <c r="P634" i="25"/>
  <c r="Q634" i="25"/>
  <c r="R634" i="25"/>
  <c r="O635" i="25"/>
  <c r="P635" i="25"/>
  <c r="Q635" i="25"/>
  <c r="R635" i="25"/>
  <c r="L636" i="25"/>
  <c r="O636" i="25"/>
  <c r="P636" i="25"/>
  <c r="Q636" i="25"/>
  <c r="R636" i="25"/>
  <c r="L637" i="25"/>
  <c r="O637" i="25"/>
  <c r="P637" i="25"/>
  <c r="Q637" i="25"/>
  <c r="R637" i="25"/>
  <c r="L638" i="25"/>
  <c r="O638" i="25"/>
  <c r="P638" i="25"/>
  <c r="Q638" i="25"/>
  <c r="R638" i="25"/>
  <c r="O639" i="25"/>
  <c r="P639" i="25"/>
  <c r="S639" i="25"/>
  <c r="Q639" i="25"/>
  <c r="R639" i="25"/>
  <c r="L640" i="25"/>
  <c r="O640" i="25"/>
  <c r="P640" i="25"/>
  <c r="Q640" i="25"/>
  <c r="R640" i="25"/>
  <c r="L641" i="25"/>
  <c r="O641" i="25"/>
  <c r="P641" i="25"/>
  <c r="Q641" i="25"/>
  <c r="R641" i="25"/>
  <c r="O642" i="25"/>
  <c r="P642" i="25"/>
  <c r="Q642" i="25"/>
  <c r="R642" i="25"/>
  <c r="O643" i="25"/>
  <c r="P643" i="25"/>
  <c r="Q643" i="25"/>
  <c r="R643" i="25"/>
  <c r="L644" i="25"/>
  <c r="O644" i="25"/>
  <c r="P644" i="25"/>
  <c r="Q644" i="25"/>
  <c r="R644" i="25"/>
  <c r="L645" i="25"/>
  <c r="O645" i="25"/>
  <c r="P645" i="25"/>
  <c r="Q645" i="25"/>
  <c r="R645" i="25"/>
  <c r="O646" i="25"/>
  <c r="P646" i="25"/>
  <c r="Q646" i="25"/>
  <c r="R646" i="25"/>
  <c r="O647" i="25"/>
  <c r="P647" i="25"/>
  <c r="Q647" i="25"/>
  <c r="R647" i="25"/>
  <c r="L648" i="25"/>
  <c r="O648" i="25"/>
  <c r="P648" i="25"/>
  <c r="Q648" i="25"/>
  <c r="R648" i="25"/>
  <c r="L649" i="25"/>
  <c r="O649" i="25"/>
  <c r="P649" i="25"/>
  <c r="Q649" i="25"/>
  <c r="R649" i="25"/>
  <c r="O650" i="25"/>
  <c r="P650" i="25"/>
  <c r="Q650" i="25"/>
  <c r="R650" i="25"/>
  <c r="O651" i="25"/>
  <c r="P651" i="25"/>
  <c r="Q651" i="25"/>
  <c r="R651" i="25"/>
  <c r="L652" i="25"/>
  <c r="O652" i="25"/>
  <c r="P652" i="25"/>
  <c r="Q652" i="25"/>
  <c r="R652" i="25"/>
  <c r="L653" i="25"/>
  <c r="O653" i="25"/>
  <c r="P653" i="25"/>
  <c r="Q653" i="25"/>
  <c r="R653" i="25"/>
  <c r="L654" i="25"/>
  <c r="O654" i="25"/>
  <c r="P654" i="25"/>
  <c r="Q654" i="25"/>
  <c r="R654" i="25"/>
  <c r="O655" i="25"/>
  <c r="P655" i="25"/>
  <c r="Q655" i="25"/>
  <c r="R655" i="25"/>
  <c r="L656" i="25"/>
  <c r="O656" i="25"/>
  <c r="P656" i="25"/>
  <c r="Q656" i="25"/>
  <c r="R656" i="25"/>
  <c r="L657" i="25"/>
  <c r="O657" i="25"/>
  <c r="P657" i="25"/>
  <c r="Q657" i="25"/>
  <c r="R657" i="25"/>
  <c r="O658" i="25"/>
  <c r="P658" i="25"/>
  <c r="Q658" i="25"/>
  <c r="R658" i="25"/>
  <c r="O659" i="25"/>
  <c r="P659" i="25"/>
  <c r="Q659" i="25"/>
  <c r="R659" i="25"/>
  <c r="L660" i="25"/>
  <c r="O660" i="25"/>
  <c r="P660" i="25"/>
  <c r="Q660" i="25"/>
  <c r="R660" i="25"/>
  <c r="L661" i="25"/>
  <c r="O661" i="25"/>
  <c r="P661" i="25"/>
  <c r="Q661" i="25"/>
  <c r="R661" i="25"/>
  <c r="O662" i="25"/>
  <c r="P662" i="25"/>
  <c r="Q662" i="25"/>
  <c r="R662" i="25"/>
  <c r="O663" i="25"/>
  <c r="P663" i="25"/>
  <c r="Q663" i="25"/>
  <c r="R663" i="25"/>
  <c r="L664" i="25"/>
  <c r="O664" i="25"/>
  <c r="P664" i="25"/>
  <c r="Q664" i="25"/>
  <c r="R664" i="25"/>
  <c r="L665" i="25"/>
  <c r="O665" i="25"/>
  <c r="P665" i="25"/>
  <c r="Q665" i="25"/>
  <c r="R665" i="25"/>
  <c r="O666" i="25"/>
  <c r="P666" i="25"/>
  <c r="Q666" i="25"/>
  <c r="R666" i="25"/>
  <c r="O667" i="25"/>
  <c r="P667" i="25"/>
  <c r="Q667" i="25"/>
  <c r="R667" i="25"/>
  <c r="L668" i="25"/>
  <c r="O668" i="25"/>
  <c r="P668" i="25"/>
  <c r="Q668" i="25"/>
  <c r="R668" i="25"/>
  <c r="L669" i="25"/>
  <c r="O669" i="25"/>
  <c r="P669" i="25"/>
  <c r="S669" i="25"/>
  <c r="Q669" i="25"/>
  <c r="R669" i="25"/>
  <c r="L670" i="25"/>
  <c r="O670" i="25"/>
  <c r="P670" i="25"/>
  <c r="Q670" i="25"/>
  <c r="R670" i="25"/>
  <c r="O671" i="25"/>
  <c r="P671" i="25"/>
  <c r="Q671" i="25"/>
  <c r="R671" i="25"/>
  <c r="L672" i="25"/>
  <c r="O672" i="25"/>
  <c r="P672" i="25"/>
  <c r="Q672" i="25"/>
  <c r="R672" i="25"/>
  <c r="L673" i="25"/>
  <c r="O673" i="25"/>
  <c r="P673" i="25"/>
  <c r="Q673" i="25"/>
  <c r="R673" i="25"/>
  <c r="L674" i="25"/>
  <c r="O674" i="25"/>
  <c r="P674" i="25"/>
  <c r="Q674" i="25"/>
  <c r="R674" i="25"/>
  <c r="O675" i="25"/>
  <c r="P675" i="25"/>
  <c r="Q675" i="25"/>
  <c r="R675" i="25"/>
  <c r="L676" i="25"/>
  <c r="O676" i="25"/>
  <c r="P676" i="25"/>
  <c r="Q676" i="25"/>
  <c r="R676" i="25"/>
  <c r="L677" i="25"/>
  <c r="O677" i="25"/>
  <c r="P677" i="25"/>
  <c r="Q677" i="25"/>
  <c r="R677" i="25"/>
  <c r="O678" i="25"/>
  <c r="P678" i="25"/>
  <c r="Q678" i="25"/>
  <c r="R678" i="25"/>
  <c r="O679" i="25"/>
  <c r="P679" i="25"/>
  <c r="Q679" i="25"/>
  <c r="R679" i="25"/>
  <c r="L680" i="25"/>
  <c r="O680" i="25"/>
  <c r="P680" i="25"/>
  <c r="S680" i="25"/>
  <c r="Q680" i="25"/>
  <c r="R680" i="25"/>
  <c r="L681" i="25"/>
  <c r="O681" i="25"/>
  <c r="P681" i="25"/>
  <c r="Q681" i="25"/>
  <c r="R681" i="25"/>
  <c r="O682" i="25"/>
  <c r="P682" i="25"/>
  <c r="Q682" i="25"/>
  <c r="R682" i="25"/>
  <c r="L683" i="25"/>
  <c r="O683" i="25"/>
  <c r="P683" i="25"/>
  <c r="Q683" i="25"/>
  <c r="R683" i="25"/>
  <c r="L684" i="25"/>
  <c r="O684" i="25"/>
  <c r="P684" i="25"/>
  <c r="S684" i="25"/>
  <c r="Q684" i="25"/>
  <c r="R684" i="25"/>
  <c r="L685" i="25"/>
  <c r="O685" i="25"/>
  <c r="P685" i="25"/>
  <c r="Q685" i="25"/>
  <c r="R685" i="25"/>
  <c r="O686" i="25"/>
  <c r="P686" i="25"/>
  <c r="Q686" i="25"/>
  <c r="R686" i="25"/>
  <c r="O687" i="25"/>
  <c r="P687" i="25"/>
  <c r="Q687" i="25"/>
  <c r="R687" i="25"/>
  <c r="L688" i="25"/>
  <c r="O688" i="25"/>
  <c r="P688" i="25"/>
  <c r="S688" i="25"/>
  <c r="Q688" i="25"/>
  <c r="R688" i="25"/>
  <c r="L689" i="25"/>
  <c r="O689" i="25"/>
  <c r="P689" i="25"/>
  <c r="Q689" i="25"/>
  <c r="R689" i="25"/>
  <c r="L690" i="25"/>
  <c r="O690" i="25"/>
  <c r="P690" i="25"/>
  <c r="Q690" i="25"/>
  <c r="R690" i="25"/>
  <c r="O691" i="25"/>
  <c r="P691" i="25"/>
  <c r="Q691" i="25"/>
  <c r="R691" i="25"/>
  <c r="L692" i="25"/>
  <c r="O692" i="25"/>
  <c r="P692" i="25"/>
  <c r="S692" i="25"/>
  <c r="Q692" i="25"/>
  <c r="R692" i="25"/>
  <c r="L693" i="25"/>
  <c r="O693" i="25"/>
  <c r="P693" i="25"/>
  <c r="Q693" i="25"/>
  <c r="R693" i="25"/>
  <c r="O694" i="25"/>
  <c r="P694" i="25"/>
  <c r="Q694" i="25"/>
  <c r="R694" i="25"/>
  <c r="O695" i="25"/>
  <c r="P695" i="25"/>
  <c r="Q695" i="25"/>
  <c r="R695" i="25"/>
  <c r="L696" i="25"/>
  <c r="O696" i="25"/>
  <c r="P696" i="25"/>
  <c r="Q696" i="25"/>
  <c r="R696" i="25"/>
  <c r="L697" i="25"/>
  <c r="O697" i="25"/>
  <c r="P697" i="25"/>
  <c r="Q697" i="25"/>
  <c r="R697" i="25"/>
  <c r="O698" i="25"/>
  <c r="P698" i="25"/>
  <c r="Q698" i="25"/>
  <c r="R698" i="25"/>
  <c r="O699" i="25"/>
  <c r="P699" i="25"/>
  <c r="Q699" i="25"/>
  <c r="R699" i="25"/>
  <c r="L700" i="25"/>
  <c r="O700" i="25"/>
  <c r="P700" i="25"/>
  <c r="Q700" i="25"/>
  <c r="R700" i="25"/>
  <c r="L701" i="25"/>
  <c r="O701" i="25"/>
  <c r="P701" i="25"/>
  <c r="Q701" i="25"/>
  <c r="R701" i="25"/>
  <c r="O702" i="25"/>
  <c r="P702" i="25"/>
  <c r="Q702" i="25"/>
  <c r="R702" i="25"/>
  <c r="L703" i="25"/>
  <c r="O703" i="25"/>
  <c r="P703" i="25"/>
  <c r="Q703" i="25"/>
  <c r="R703" i="25"/>
  <c r="L704" i="25"/>
  <c r="O704" i="25"/>
  <c r="P704" i="25"/>
  <c r="Q704" i="25"/>
  <c r="R704" i="25"/>
  <c r="L705" i="25"/>
  <c r="O705" i="25"/>
  <c r="P705" i="25"/>
  <c r="Q705" i="25"/>
  <c r="R705" i="25"/>
  <c r="L706" i="25"/>
  <c r="O706" i="25"/>
  <c r="P706" i="25"/>
  <c r="Q706" i="25"/>
  <c r="R706" i="25"/>
  <c r="L707" i="25"/>
  <c r="O707" i="25"/>
  <c r="P707" i="25"/>
  <c r="S707" i="25"/>
  <c r="Q707" i="25"/>
  <c r="R707" i="25"/>
  <c r="L708" i="25"/>
  <c r="O708" i="25"/>
  <c r="P708" i="25"/>
  <c r="Q708" i="25"/>
  <c r="R708" i="25"/>
  <c r="L709" i="25"/>
  <c r="O709" i="25"/>
  <c r="P709" i="25"/>
  <c r="Q709" i="25"/>
  <c r="R709" i="25"/>
  <c r="O710" i="25"/>
  <c r="P710" i="25"/>
  <c r="S710" i="25"/>
  <c r="Q710" i="25"/>
  <c r="R710" i="25"/>
  <c r="L711" i="25"/>
  <c r="O711" i="25"/>
  <c r="P711" i="25"/>
  <c r="Q711" i="25"/>
  <c r="R711" i="25"/>
  <c r="L712" i="25"/>
  <c r="O712" i="25"/>
  <c r="P712" i="25"/>
  <c r="Q712" i="25"/>
  <c r="R712" i="25"/>
  <c r="L713" i="25"/>
  <c r="O713" i="25"/>
  <c r="P713" i="25"/>
  <c r="Q713" i="25"/>
  <c r="R713" i="25"/>
  <c r="O714" i="25"/>
  <c r="P714" i="25"/>
  <c r="Q714" i="25"/>
  <c r="R714" i="25"/>
  <c r="L715" i="25"/>
  <c r="O715" i="25"/>
  <c r="P715" i="25"/>
  <c r="Q715" i="25"/>
  <c r="R715" i="25"/>
  <c r="L716" i="25"/>
  <c r="O716" i="25"/>
  <c r="P716" i="25"/>
  <c r="Q716" i="25"/>
  <c r="R716" i="25"/>
  <c r="L717" i="25"/>
  <c r="O717" i="25"/>
  <c r="P717" i="25"/>
  <c r="Q717" i="25"/>
  <c r="R717" i="25"/>
  <c r="L718" i="25"/>
  <c r="O718" i="25"/>
  <c r="P718" i="25"/>
  <c r="S718" i="25"/>
  <c r="Q718" i="25"/>
  <c r="R718" i="25"/>
  <c r="L719" i="25"/>
  <c r="O719" i="25"/>
  <c r="P719" i="25"/>
  <c r="Q719" i="25"/>
  <c r="R719" i="25"/>
  <c r="L720" i="25"/>
  <c r="O720" i="25"/>
  <c r="P720" i="25"/>
  <c r="Q720" i="25"/>
  <c r="R720" i="25"/>
  <c r="L721" i="25"/>
  <c r="O721" i="25"/>
  <c r="P721" i="25"/>
  <c r="Q721" i="25"/>
  <c r="R721" i="25"/>
  <c r="L722" i="25"/>
  <c r="O722" i="25"/>
  <c r="P722" i="25"/>
  <c r="Q722" i="25"/>
  <c r="R722" i="25"/>
  <c r="O723" i="25"/>
  <c r="P723" i="25"/>
  <c r="Q723" i="25"/>
  <c r="R723" i="25"/>
  <c r="L724" i="25"/>
  <c r="O724" i="25"/>
  <c r="P724" i="25"/>
  <c r="S724" i="25"/>
  <c r="Q724" i="25"/>
  <c r="R724" i="25"/>
  <c r="L725" i="25"/>
  <c r="O725" i="25"/>
  <c r="P725" i="25"/>
  <c r="S725" i="25"/>
  <c r="Q725" i="25"/>
  <c r="R725" i="25"/>
  <c r="L726" i="25"/>
  <c r="O726" i="25"/>
  <c r="P726" i="25"/>
  <c r="Q726" i="25"/>
  <c r="R726" i="25"/>
  <c r="O727" i="25"/>
  <c r="P727" i="25"/>
  <c r="Q727" i="25"/>
  <c r="R727" i="25"/>
  <c r="L728" i="25"/>
  <c r="O728" i="25"/>
  <c r="P728" i="25"/>
  <c r="Q728" i="25"/>
  <c r="R728" i="25"/>
  <c r="L729" i="25"/>
  <c r="O729" i="25"/>
  <c r="P729" i="25"/>
  <c r="S729" i="25"/>
  <c r="Q729" i="25"/>
  <c r="R729" i="25"/>
  <c r="O730" i="25"/>
  <c r="P730" i="25"/>
  <c r="Q730" i="25"/>
  <c r="R730" i="25"/>
  <c r="L731" i="25"/>
  <c r="O731" i="25"/>
  <c r="P731" i="25"/>
  <c r="Q731" i="25"/>
  <c r="R731" i="25"/>
  <c r="L732" i="25"/>
  <c r="O732" i="25"/>
  <c r="P732" i="25"/>
  <c r="Q732" i="25"/>
  <c r="R732" i="25"/>
  <c r="L733" i="25"/>
  <c r="O733" i="25"/>
  <c r="P733" i="25"/>
  <c r="Q733" i="25"/>
  <c r="R733" i="25"/>
  <c r="O734" i="25"/>
  <c r="P734" i="25"/>
  <c r="S734" i="25"/>
  <c r="Q734" i="25"/>
  <c r="R734" i="25"/>
  <c r="L735" i="25"/>
  <c r="O735" i="25"/>
  <c r="P735" i="25"/>
  <c r="Q735" i="25"/>
  <c r="R735" i="25"/>
  <c r="L736" i="25"/>
  <c r="O736" i="25"/>
  <c r="P736" i="25"/>
  <c r="Q736" i="25"/>
  <c r="R736" i="25"/>
  <c r="L737" i="25"/>
  <c r="O737" i="25"/>
  <c r="P737" i="25"/>
  <c r="Q737" i="25"/>
  <c r="R737" i="25"/>
  <c r="O738" i="25"/>
  <c r="P738" i="25"/>
  <c r="Q738" i="25"/>
  <c r="R738" i="25"/>
  <c r="L739" i="25"/>
  <c r="O739" i="25"/>
  <c r="P739" i="25"/>
  <c r="Q739" i="25"/>
  <c r="R739" i="25"/>
  <c r="L740" i="25"/>
  <c r="O740" i="25"/>
  <c r="P740" i="25"/>
  <c r="Q740" i="25"/>
  <c r="R740" i="25"/>
  <c r="L741" i="25"/>
  <c r="O741" i="25"/>
  <c r="P741" i="25"/>
  <c r="Q741" i="25"/>
  <c r="R741" i="25"/>
  <c r="L742" i="25"/>
  <c r="O742" i="25"/>
  <c r="P742" i="25"/>
  <c r="S742" i="25"/>
  <c r="Q742" i="25"/>
  <c r="R742" i="25"/>
  <c r="O743" i="25"/>
  <c r="P743" i="25"/>
  <c r="Q743" i="25"/>
  <c r="R743" i="25"/>
  <c r="L744" i="25"/>
  <c r="O744" i="25"/>
  <c r="P744" i="25"/>
  <c r="Q744" i="25"/>
  <c r="R744" i="25"/>
  <c r="L745" i="25"/>
  <c r="O745" i="25"/>
  <c r="P745" i="25"/>
  <c r="Q745" i="25"/>
  <c r="R745" i="25"/>
  <c r="L746" i="25"/>
  <c r="O746" i="25"/>
  <c r="P746" i="25"/>
  <c r="Q746" i="25"/>
  <c r="R746" i="25"/>
  <c r="O747" i="25"/>
  <c r="P747" i="25"/>
  <c r="S747" i="25"/>
  <c r="Q747" i="25"/>
  <c r="R747" i="25"/>
  <c r="L748" i="25"/>
  <c r="O748" i="25"/>
  <c r="P748" i="25"/>
  <c r="Q748" i="25"/>
  <c r="R748" i="25"/>
  <c r="L749" i="25"/>
  <c r="O749" i="25"/>
  <c r="P749" i="25"/>
  <c r="Q749" i="25"/>
  <c r="R749" i="25"/>
  <c r="O750" i="25"/>
  <c r="P750" i="25"/>
  <c r="Q750" i="25"/>
  <c r="R750" i="25"/>
  <c r="L751" i="25"/>
  <c r="O751" i="25"/>
  <c r="P751" i="25"/>
  <c r="S751" i="25"/>
  <c r="Q751" i="25"/>
  <c r="R751" i="25"/>
  <c r="L752" i="25"/>
  <c r="O752" i="25"/>
  <c r="P752" i="25"/>
  <c r="Q752" i="25"/>
  <c r="R752" i="25"/>
  <c r="L753" i="25"/>
  <c r="O753" i="25"/>
  <c r="P753" i="25"/>
  <c r="Q753" i="25"/>
  <c r="R753" i="25"/>
  <c r="L754" i="25"/>
  <c r="O754" i="25"/>
  <c r="P754" i="25"/>
  <c r="Q754" i="25"/>
  <c r="R754" i="25"/>
  <c r="O755" i="25"/>
  <c r="P755" i="25"/>
  <c r="Q755" i="25"/>
  <c r="R755" i="25"/>
  <c r="L756" i="25"/>
  <c r="O756" i="25"/>
  <c r="P756" i="25"/>
  <c r="Q756" i="25"/>
  <c r="R756" i="25"/>
  <c r="L757" i="25"/>
  <c r="O757" i="25"/>
  <c r="P757" i="25"/>
  <c r="Q757" i="25"/>
  <c r="R757" i="25"/>
  <c r="L758" i="25"/>
  <c r="O758" i="25"/>
  <c r="P758" i="25"/>
  <c r="S758" i="25"/>
  <c r="Q758" i="25"/>
  <c r="R758" i="25"/>
  <c r="O759" i="25"/>
  <c r="P759" i="25"/>
  <c r="Q759" i="25"/>
  <c r="R759" i="25"/>
  <c r="L760" i="25"/>
  <c r="O760" i="25"/>
  <c r="P760" i="25"/>
  <c r="S760" i="25"/>
  <c r="Q760" i="25"/>
  <c r="R760" i="25"/>
  <c r="L761" i="25"/>
  <c r="O761" i="25"/>
  <c r="P761" i="25"/>
  <c r="Q761" i="25"/>
  <c r="R761" i="25"/>
  <c r="L762" i="25"/>
  <c r="O762" i="25"/>
  <c r="P762" i="25"/>
  <c r="Q762" i="25"/>
  <c r="R762" i="25"/>
  <c r="L763" i="25"/>
  <c r="O763" i="25"/>
  <c r="P763" i="25"/>
  <c r="Q763" i="25"/>
  <c r="R763" i="25"/>
  <c r="L764" i="25"/>
  <c r="O764" i="25"/>
  <c r="P764" i="25"/>
  <c r="S764" i="25"/>
  <c r="Q764" i="25"/>
  <c r="R764" i="25"/>
  <c r="L765" i="25"/>
  <c r="O765" i="25"/>
  <c r="P765" i="25"/>
  <c r="S765" i="25"/>
  <c r="Q765" i="25"/>
  <c r="R765" i="25"/>
  <c r="O766" i="25"/>
  <c r="P766" i="25"/>
  <c r="Q766" i="25"/>
  <c r="R766" i="25"/>
  <c r="O767" i="25"/>
  <c r="P767" i="25"/>
  <c r="Q767" i="25"/>
  <c r="R767" i="25"/>
  <c r="L768" i="25"/>
  <c r="O768" i="25"/>
  <c r="P768" i="25"/>
  <c r="Q768" i="25"/>
  <c r="R768" i="25"/>
  <c r="L769" i="25"/>
  <c r="O769" i="25"/>
  <c r="P769" i="25"/>
  <c r="S769" i="25"/>
  <c r="Q769" i="25"/>
  <c r="R769" i="25"/>
  <c r="L770" i="25"/>
  <c r="O770" i="25"/>
  <c r="P770" i="25"/>
  <c r="Q770" i="25"/>
  <c r="R770" i="25"/>
  <c r="L771" i="25"/>
  <c r="O771" i="25"/>
  <c r="P771" i="25"/>
  <c r="S771" i="25"/>
  <c r="Q771" i="25"/>
  <c r="R771" i="25"/>
  <c r="L772" i="25"/>
  <c r="O772" i="25"/>
  <c r="P772" i="25"/>
  <c r="S772" i="25"/>
  <c r="Q772" i="25"/>
  <c r="R772" i="25"/>
  <c r="L773" i="25"/>
  <c r="O773" i="25"/>
  <c r="P773" i="25"/>
  <c r="Q773" i="25"/>
  <c r="R773" i="25"/>
  <c r="O774" i="25"/>
  <c r="P774" i="25"/>
  <c r="Q774" i="25"/>
  <c r="R774" i="25"/>
  <c r="O775" i="25"/>
  <c r="P775" i="25"/>
  <c r="Q775" i="25"/>
  <c r="R775" i="25"/>
  <c r="L776" i="25"/>
  <c r="O776" i="25"/>
  <c r="P776" i="25"/>
  <c r="Q776" i="25"/>
  <c r="R776" i="25"/>
  <c r="L777" i="25"/>
  <c r="O777" i="25"/>
  <c r="P777" i="25"/>
  <c r="S777" i="25"/>
  <c r="Q777" i="25"/>
  <c r="R777" i="25"/>
  <c r="O778" i="25"/>
  <c r="P778" i="25"/>
  <c r="Q778" i="25"/>
  <c r="R778" i="25"/>
  <c r="L779" i="25"/>
  <c r="O779" i="25"/>
  <c r="P779" i="25"/>
  <c r="Q779" i="25"/>
  <c r="R779" i="25"/>
  <c r="L780" i="25"/>
  <c r="O780" i="25"/>
  <c r="P780" i="25"/>
  <c r="Q780" i="25"/>
  <c r="R780" i="25"/>
  <c r="L781" i="25"/>
  <c r="O781" i="25"/>
  <c r="P781" i="25"/>
  <c r="Q781" i="25"/>
  <c r="R781" i="25"/>
  <c r="L782" i="25"/>
  <c r="O782" i="25"/>
  <c r="P782" i="25"/>
  <c r="S782" i="25"/>
  <c r="Q782" i="25"/>
  <c r="R782" i="25"/>
  <c r="L783" i="25"/>
  <c r="O783" i="25"/>
  <c r="P783" i="25"/>
  <c r="Q783" i="25"/>
  <c r="R783" i="25"/>
  <c r="L784" i="25"/>
  <c r="O784" i="25"/>
  <c r="P784" i="25"/>
  <c r="Q784" i="25"/>
  <c r="R784" i="25"/>
  <c r="L785" i="25"/>
  <c r="O785" i="25"/>
  <c r="P785" i="25"/>
  <c r="Q785" i="25"/>
  <c r="R785" i="25"/>
  <c r="O786" i="25"/>
  <c r="P786" i="25"/>
  <c r="Q786" i="25"/>
  <c r="R786" i="25"/>
  <c r="L787" i="25"/>
  <c r="O787" i="25"/>
  <c r="P787" i="25"/>
  <c r="Q787" i="25"/>
  <c r="R787" i="25"/>
  <c r="L788" i="25"/>
  <c r="O788" i="25"/>
  <c r="P788" i="25"/>
  <c r="Q788" i="25"/>
  <c r="R788" i="25"/>
  <c r="L789" i="25"/>
  <c r="O789" i="25"/>
  <c r="P789" i="25"/>
  <c r="S789" i="25"/>
  <c r="Q789" i="25"/>
  <c r="R789" i="25"/>
  <c r="O790" i="25"/>
  <c r="P790" i="25"/>
  <c r="Q790" i="25"/>
  <c r="R790" i="25"/>
  <c r="O791" i="25"/>
  <c r="P791" i="25"/>
  <c r="Q791" i="25"/>
  <c r="R791" i="25"/>
  <c r="L792" i="25"/>
  <c r="O792" i="25"/>
  <c r="P792" i="25"/>
  <c r="Q792" i="25"/>
  <c r="R792" i="25"/>
  <c r="L793" i="25"/>
  <c r="O793" i="25"/>
  <c r="P793" i="25"/>
  <c r="S793" i="25"/>
  <c r="Q793" i="25"/>
  <c r="R793" i="25"/>
  <c r="O794" i="25"/>
  <c r="P794" i="25"/>
  <c r="Q794" i="25"/>
  <c r="R794" i="25"/>
  <c r="O795" i="25"/>
  <c r="P795" i="25"/>
  <c r="Q795" i="25"/>
  <c r="R795" i="25"/>
  <c r="L796" i="25"/>
  <c r="O796" i="25"/>
  <c r="P796" i="25"/>
  <c r="Q796" i="25"/>
  <c r="R796" i="25"/>
  <c r="L797" i="25"/>
  <c r="O797" i="25"/>
  <c r="P797" i="25"/>
  <c r="Q797" i="25"/>
  <c r="R797" i="25"/>
  <c r="L798" i="25"/>
  <c r="O798" i="25"/>
  <c r="P798" i="25"/>
  <c r="Q798" i="25"/>
  <c r="R798" i="25"/>
  <c r="O799" i="25"/>
  <c r="P799" i="25"/>
  <c r="Q799" i="25"/>
  <c r="R799" i="25"/>
  <c r="L800" i="25"/>
  <c r="O800" i="25"/>
  <c r="P800" i="25"/>
  <c r="Q800" i="25"/>
  <c r="R800" i="25"/>
  <c r="L801" i="25"/>
  <c r="O801" i="25"/>
  <c r="P801" i="25"/>
  <c r="Q801" i="25"/>
  <c r="R801" i="25"/>
  <c r="O802" i="25"/>
  <c r="P802" i="25"/>
  <c r="Q802" i="25"/>
  <c r="R802" i="25"/>
  <c r="O803" i="25"/>
  <c r="P803" i="25"/>
  <c r="Q803" i="25"/>
  <c r="R803" i="25"/>
  <c r="L804" i="25"/>
  <c r="O804" i="25"/>
  <c r="P804" i="25"/>
  <c r="S804" i="25"/>
  <c r="Q804" i="25"/>
  <c r="R804" i="25"/>
  <c r="L805" i="25"/>
  <c r="O805" i="25"/>
  <c r="P805" i="25"/>
  <c r="S805" i="25"/>
  <c r="Q805" i="25"/>
  <c r="R805" i="25"/>
  <c r="O806" i="25"/>
  <c r="P806" i="25"/>
  <c r="Q806" i="25"/>
  <c r="R806" i="25"/>
  <c r="O807" i="25"/>
  <c r="P807" i="25"/>
  <c r="S807" i="25"/>
  <c r="Q807" i="25"/>
  <c r="R807" i="25"/>
  <c r="L808" i="25"/>
  <c r="O808" i="25"/>
  <c r="P808" i="25"/>
  <c r="Q808" i="25"/>
  <c r="R808" i="25"/>
  <c r="L809" i="25"/>
  <c r="O809" i="25"/>
  <c r="P809" i="25"/>
  <c r="Q809" i="25"/>
  <c r="R809" i="25"/>
  <c r="O810" i="25"/>
  <c r="P810" i="25"/>
  <c r="Q810" i="25"/>
  <c r="R810" i="25"/>
  <c r="L811" i="25"/>
  <c r="O811" i="25"/>
  <c r="P811" i="25"/>
  <c r="Q811" i="25"/>
  <c r="R811" i="25"/>
  <c r="L812" i="25"/>
  <c r="O812" i="25"/>
  <c r="P812" i="25"/>
  <c r="S812" i="25"/>
  <c r="Q812" i="25"/>
  <c r="R812" i="25"/>
  <c r="L813" i="25"/>
  <c r="O813" i="25"/>
  <c r="P813" i="25"/>
  <c r="S813" i="25"/>
  <c r="Q813" i="25"/>
  <c r="R813" i="25"/>
  <c r="L814" i="25"/>
  <c r="O814" i="25"/>
  <c r="P814" i="25"/>
  <c r="S814" i="25"/>
  <c r="Q814" i="25"/>
  <c r="R814" i="25"/>
  <c r="L815" i="25"/>
  <c r="O815" i="25"/>
  <c r="P815" i="25"/>
  <c r="S815" i="25"/>
  <c r="Q815" i="25"/>
  <c r="R815" i="25"/>
  <c r="L816" i="25"/>
  <c r="O816" i="25"/>
  <c r="P816" i="25"/>
  <c r="Q816" i="25"/>
  <c r="R816" i="25"/>
  <c r="L817" i="25"/>
  <c r="O817" i="25"/>
  <c r="P817" i="25"/>
  <c r="Q817" i="25"/>
  <c r="R817" i="25"/>
  <c r="O818" i="25"/>
  <c r="P818" i="25"/>
  <c r="Q818" i="25"/>
  <c r="R818" i="25"/>
  <c r="L819" i="25"/>
  <c r="O819" i="25"/>
  <c r="P819" i="25"/>
  <c r="Q819" i="25"/>
  <c r="R819" i="25"/>
  <c r="L820" i="25"/>
  <c r="O820" i="25"/>
  <c r="P820" i="25"/>
  <c r="Q820" i="25"/>
  <c r="R820" i="25"/>
  <c r="L821" i="25"/>
  <c r="O821" i="25"/>
  <c r="P821" i="25"/>
  <c r="Q821" i="25"/>
  <c r="R821" i="25"/>
  <c r="L822" i="25"/>
  <c r="O822" i="25"/>
  <c r="P822" i="25"/>
  <c r="Q822" i="25"/>
  <c r="R822" i="25"/>
  <c r="L823" i="25"/>
  <c r="O823" i="25"/>
  <c r="P823" i="25"/>
  <c r="Q823" i="25"/>
  <c r="R823" i="25"/>
  <c r="L824" i="25"/>
  <c r="O824" i="25"/>
  <c r="P824" i="25"/>
  <c r="S824" i="25"/>
  <c r="Q824" i="25"/>
  <c r="R824" i="25"/>
  <c r="L825" i="25"/>
  <c r="O825" i="25"/>
  <c r="P825" i="25"/>
  <c r="Q825" i="25"/>
  <c r="R825" i="25"/>
  <c r="O826" i="25"/>
  <c r="P826" i="25"/>
  <c r="Q826" i="25"/>
  <c r="R826" i="25"/>
  <c r="L827" i="25"/>
  <c r="O827" i="25"/>
  <c r="P827" i="25"/>
  <c r="Q827" i="25"/>
  <c r="R827" i="25"/>
  <c r="L828" i="25"/>
  <c r="O828" i="25"/>
  <c r="P828" i="25"/>
  <c r="Q828" i="25"/>
  <c r="R828" i="25"/>
  <c r="L829" i="25"/>
  <c r="O829" i="25"/>
  <c r="P829" i="25"/>
  <c r="Q829" i="25"/>
  <c r="R829" i="25"/>
  <c r="L830" i="25"/>
  <c r="O830" i="25"/>
  <c r="P830" i="25"/>
  <c r="Q830" i="25"/>
  <c r="R830" i="25"/>
  <c r="L831" i="25"/>
  <c r="O831" i="25"/>
  <c r="P831" i="25"/>
  <c r="Q831" i="25"/>
  <c r="R831" i="25"/>
  <c r="L832" i="25"/>
  <c r="O832" i="25"/>
  <c r="P832" i="25"/>
  <c r="Q832" i="25"/>
  <c r="R832" i="25"/>
  <c r="L833" i="25"/>
  <c r="O833" i="25"/>
  <c r="P833" i="25"/>
  <c r="S833" i="25"/>
  <c r="Q833" i="25"/>
  <c r="R833" i="25"/>
  <c r="O834" i="25"/>
  <c r="P834" i="25"/>
  <c r="Q834" i="25"/>
  <c r="R834" i="25"/>
  <c r="L835" i="25"/>
  <c r="O835" i="25"/>
  <c r="P835" i="25"/>
  <c r="Q835" i="25"/>
  <c r="R835" i="25"/>
  <c r="L836" i="25"/>
  <c r="O836" i="25"/>
  <c r="P836" i="25"/>
  <c r="S836" i="25"/>
  <c r="Q836" i="25"/>
  <c r="R836" i="25"/>
  <c r="L837" i="25"/>
  <c r="O837" i="25"/>
  <c r="P837" i="25"/>
  <c r="Q837" i="25"/>
  <c r="R837" i="25"/>
  <c r="L838" i="25"/>
  <c r="O838" i="25"/>
  <c r="P838" i="25"/>
  <c r="Q838" i="25"/>
  <c r="R838" i="25"/>
  <c r="L839" i="25"/>
  <c r="O839" i="25"/>
  <c r="P839" i="25"/>
  <c r="Q839" i="25"/>
  <c r="R839" i="25"/>
  <c r="L840" i="25"/>
  <c r="O840" i="25"/>
  <c r="P840" i="25"/>
  <c r="Q840" i="25"/>
  <c r="R840" i="25"/>
  <c r="L841" i="25"/>
  <c r="O841" i="25"/>
  <c r="P841" i="25"/>
  <c r="Q841" i="25"/>
  <c r="R841" i="25"/>
  <c r="O842" i="25"/>
  <c r="P842" i="25"/>
  <c r="Q842" i="25"/>
  <c r="R842" i="25"/>
  <c r="L843" i="25"/>
  <c r="O843" i="25"/>
  <c r="P843" i="25"/>
  <c r="Q843" i="25"/>
  <c r="R843" i="25"/>
  <c r="L844" i="25"/>
  <c r="O844" i="25"/>
  <c r="P844" i="25"/>
  <c r="Q844" i="25"/>
  <c r="R844" i="25"/>
  <c r="L845" i="25"/>
  <c r="O845" i="25"/>
  <c r="P845" i="25"/>
  <c r="Q845" i="25"/>
  <c r="R845" i="25"/>
  <c r="L846" i="25"/>
  <c r="O846" i="25"/>
  <c r="P846" i="25"/>
  <c r="Q846" i="25"/>
  <c r="R846" i="25"/>
  <c r="L847" i="25"/>
  <c r="O847" i="25"/>
  <c r="P847" i="25"/>
  <c r="Q847" i="25"/>
  <c r="R847" i="25"/>
  <c r="L848" i="25"/>
  <c r="O848" i="25"/>
  <c r="P848" i="25"/>
  <c r="Q848" i="25"/>
  <c r="R848" i="25"/>
  <c r="L849" i="25"/>
  <c r="O849" i="25"/>
  <c r="P849" i="25"/>
  <c r="Q849" i="25"/>
  <c r="R849" i="25"/>
  <c r="O850" i="25"/>
  <c r="P850" i="25"/>
  <c r="Q850" i="25"/>
  <c r="R850" i="25"/>
  <c r="L851" i="25"/>
  <c r="O851" i="25"/>
  <c r="P851" i="25"/>
  <c r="Q851" i="25"/>
  <c r="R851" i="25"/>
  <c r="L852" i="25"/>
  <c r="O852" i="25"/>
  <c r="P852" i="25"/>
  <c r="Q852" i="25"/>
  <c r="R852" i="25"/>
  <c r="L853" i="25"/>
  <c r="O853" i="25"/>
  <c r="P853" i="25"/>
  <c r="Q853" i="25"/>
  <c r="R853" i="25"/>
  <c r="L854" i="25"/>
  <c r="O854" i="25"/>
  <c r="P854" i="25"/>
  <c r="S854" i="25"/>
  <c r="Q854" i="25"/>
  <c r="R854" i="25"/>
  <c r="L855" i="25"/>
  <c r="O855" i="25"/>
  <c r="P855" i="25"/>
  <c r="Q855" i="25"/>
  <c r="R855" i="25"/>
  <c r="L856" i="25"/>
  <c r="O856" i="25"/>
  <c r="P856" i="25"/>
  <c r="Q856" i="25"/>
  <c r="R856" i="25"/>
  <c r="L857" i="25"/>
  <c r="O857" i="25"/>
  <c r="P857" i="25"/>
  <c r="Q857" i="25"/>
  <c r="R857" i="25"/>
  <c r="O858" i="25"/>
  <c r="P858" i="25"/>
  <c r="Q858" i="25"/>
  <c r="R858" i="25"/>
  <c r="L859" i="25"/>
  <c r="O859" i="25"/>
  <c r="P859" i="25"/>
  <c r="Q859" i="25"/>
  <c r="R859" i="25"/>
  <c r="L860" i="25"/>
  <c r="O860" i="25"/>
  <c r="P860" i="25"/>
  <c r="Q860" i="25"/>
  <c r="R860" i="25"/>
  <c r="L861" i="25"/>
  <c r="O861" i="25"/>
  <c r="P861" i="25"/>
  <c r="Q861" i="25"/>
  <c r="R861" i="25"/>
  <c r="L862" i="25"/>
  <c r="O862" i="25"/>
  <c r="P862" i="25"/>
  <c r="Q862" i="25"/>
  <c r="R862" i="25"/>
  <c r="L863" i="25"/>
  <c r="O863" i="25"/>
  <c r="P863" i="25"/>
  <c r="Q863" i="25"/>
  <c r="R863" i="25"/>
  <c r="L864" i="25"/>
  <c r="O864" i="25"/>
  <c r="P864" i="25"/>
  <c r="Q864" i="25"/>
  <c r="R864" i="25"/>
  <c r="L865" i="25"/>
  <c r="O865" i="25"/>
  <c r="P865" i="25"/>
  <c r="Q865" i="25"/>
  <c r="R865" i="25"/>
  <c r="O866" i="25"/>
  <c r="P866" i="25"/>
  <c r="Q866" i="25"/>
  <c r="R866" i="25"/>
  <c r="L867" i="25"/>
  <c r="O867" i="25"/>
  <c r="P867" i="25"/>
  <c r="Q867" i="25"/>
  <c r="R867" i="25"/>
  <c r="L868" i="25"/>
  <c r="O868" i="25"/>
  <c r="P868" i="25"/>
  <c r="Q868" i="25"/>
  <c r="R868" i="25"/>
  <c r="L869" i="25"/>
  <c r="O869" i="25"/>
  <c r="P869" i="25"/>
  <c r="Q869" i="25"/>
  <c r="R869" i="25"/>
  <c r="L870" i="25"/>
  <c r="O870" i="25"/>
  <c r="P870" i="25"/>
  <c r="Q870" i="25"/>
  <c r="R870" i="25"/>
  <c r="L871" i="25"/>
  <c r="O871" i="25"/>
  <c r="P871" i="25"/>
  <c r="Q871" i="25"/>
  <c r="R871" i="25"/>
  <c r="L872" i="25"/>
  <c r="O872" i="25"/>
  <c r="P872" i="25"/>
  <c r="Q872" i="25"/>
  <c r="R872" i="25"/>
  <c r="L873" i="25"/>
  <c r="O873" i="25"/>
  <c r="P873" i="25"/>
  <c r="Q873" i="25"/>
  <c r="R873" i="25"/>
  <c r="O874" i="25"/>
  <c r="P874" i="25"/>
  <c r="Q874" i="25"/>
  <c r="R874" i="25"/>
  <c r="L875" i="25"/>
  <c r="O875" i="25"/>
  <c r="P875" i="25"/>
  <c r="Q875" i="25"/>
  <c r="R875" i="25"/>
  <c r="L876" i="25"/>
  <c r="O876" i="25"/>
  <c r="P876" i="25"/>
  <c r="Q876" i="25"/>
  <c r="R876" i="25"/>
  <c r="L877" i="25"/>
  <c r="O877" i="25"/>
  <c r="P877" i="25"/>
  <c r="Q877" i="25"/>
  <c r="R877" i="25"/>
  <c r="L878" i="25"/>
  <c r="O878" i="25"/>
  <c r="P878" i="25"/>
  <c r="Q878" i="25"/>
  <c r="R878" i="25"/>
  <c r="L879" i="25"/>
  <c r="O879" i="25"/>
  <c r="P879" i="25"/>
  <c r="Q879" i="25"/>
  <c r="R879" i="25"/>
  <c r="L880" i="25"/>
  <c r="O880" i="25"/>
  <c r="P880" i="25"/>
  <c r="Q880" i="25"/>
  <c r="R880" i="25"/>
  <c r="L881" i="25"/>
  <c r="O881" i="25"/>
  <c r="P881" i="25"/>
  <c r="Q881" i="25"/>
  <c r="R881" i="25"/>
  <c r="L882" i="25"/>
  <c r="O882" i="25"/>
  <c r="P882" i="25"/>
  <c r="Q882" i="25"/>
  <c r="R882" i="25"/>
  <c r="L883" i="25"/>
  <c r="O883" i="25"/>
  <c r="P883" i="25"/>
  <c r="Q883" i="25"/>
  <c r="R883" i="25"/>
  <c r="L884" i="25"/>
  <c r="O884" i="25"/>
  <c r="P884" i="25"/>
  <c r="Q884" i="25"/>
  <c r="R884" i="25"/>
  <c r="L885" i="25"/>
  <c r="O885" i="25"/>
  <c r="P885" i="25"/>
  <c r="S885" i="25"/>
  <c r="Q885" i="25"/>
  <c r="R885" i="25"/>
  <c r="L886" i="25"/>
  <c r="O886" i="25"/>
  <c r="P886" i="25"/>
  <c r="Q886" i="25"/>
  <c r="R886" i="25"/>
  <c r="L887" i="25"/>
  <c r="O887" i="25"/>
  <c r="P887" i="25"/>
  <c r="Q887" i="25"/>
  <c r="R887" i="25"/>
  <c r="L888" i="25"/>
  <c r="O888" i="25"/>
  <c r="P888" i="25"/>
  <c r="S888" i="25"/>
  <c r="Q888" i="25"/>
  <c r="R888" i="25"/>
  <c r="L889" i="25"/>
  <c r="O889" i="25"/>
  <c r="P889" i="25"/>
  <c r="Q889" i="25"/>
  <c r="R889" i="25"/>
  <c r="O890" i="25"/>
  <c r="P890" i="25"/>
  <c r="Q890" i="25"/>
  <c r="R890" i="25"/>
  <c r="L891" i="25"/>
  <c r="O891" i="25"/>
  <c r="P891" i="25"/>
  <c r="Q891" i="25"/>
  <c r="R891" i="25"/>
  <c r="L892" i="25"/>
  <c r="O892" i="25"/>
  <c r="P892" i="25"/>
  <c r="S892" i="25"/>
  <c r="Q892" i="25"/>
  <c r="R892" i="25"/>
  <c r="L893" i="25"/>
  <c r="O893" i="25"/>
  <c r="P893" i="25"/>
  <c r="Q893" i="25"/>
  <c r="R893" i="25"/>
  <c r="L894" i="25"/>
  <c r="O894" i="25"/>
  <c r="P894" i="25"/>
  <c r="Q894" i="25"/>
  <c r="R894" i="25"/>
  <c r="L895" i="25"/>
  <c r="O895" i="25"/>
  <c r="P895" i="25"/>
  <c r="Q895" i="25"/>
  <c r="R895" i="25"/>
  <c r="L896" i="25"/>
  <c r="O896" i="25"/>
  <c r="P896" i="25"/>
  <c r="Q896" i="25"/>
  <c r="R896" i="25"/>
  <c r="L897" i="25"/>
  <c r="O897" i="25"/>
  <c r="P897" i="25"/>
  <c r="Q897" i="25"/>
  <c r="R897" i="25"/>
  <c r="O898" i="25"/>
  <c r="P898" i="25"/>
  <c r="Q898" i="25"/>
  <c r="R898" i="25"/>
  <c r="L899" i="25"/>
  <c r="O899" i="25"/>
  <c r="P899" i="25"/>
  <c r="Q899" i="25"/>
  <c r="R899" i="25"/>
  <c r="L900" i="25"/>
  <c r="O900" i="25"/>
  <c r="P900" i="25"/>
  <c r="Q900" i="25"/>
  <c r="R900" i="25"/>
  <c r="L901" i="25"/>
  <c r="O901" i="25"/>
  <c r="P901" i="25"/>
  <c r="Q901" i="25"/>
  <c r="R901" i="25"/>
  <c r="L902" i="25"/>
  <c r="O902" i="25"/>
  <c r="P902" i="25"/>
  <c r="Q902" i="25"/>
  <c r="R902" i="25"/>
  <c r="L903" i="25"/>
  <c r="O903" i="25"/>
  <c r="P903" i="25"/>
  <c r="Q903" i="25"/>
  <c r="R903" i="25"/>
  <c r="L904" i="25"/>
  <c r="O904" i="25"/>
  <c r="P904" i="25"/>
  <c r="S904" i="25"/>
  <c r="Q904" i="25"/>
  <c r="R904" i="25"/>
  <c r="L905" i="25"/>
  <c r="O905" i="25"/>
  <c r="P905" i="25"/>
  <c r="Q905" i="25"/>
  <c r="R905" i="25"/>
  <c r="L906" i="25"/>
  <c r="O906" i="25"/>
  <c r="P906" i="25"/>
  <c r="S906" i="25"/>
  <c r="Q906" i="25"/>
  <c r="R906" i="25"/>
  <c r="L907" i="25"/>
  <c r="O907" i="25"/>
  <c r="P907" i="25"/>
  <c r="Q907" i="25"/>
  <c r="R907" i="25"/>
  <c r="L908" i="25"/>
  <c r="O908" i="25"/>
  <c r="P908" i="25"/>
  <c r="Q908" i="25"/>
  <c r="R908" i="25"/>
  <c r="L909" i="25"/>
  <c r="O909" i="25"/>
  <c r="P909" i="25"/>
  <c r="Q909" i="25"/>
  <c r="R909" i="25"/>
  <c r="L910" i="25"/>
  <c r="O910" i="25"/>
  <c r="P910" i="25"/>
  <c r="Q910" i="25"/>
  <c r="R910" i="25"/>
  <c r="L911" i="25"/>
  <c r="O911" i="25"/>
  <c r="P911" i="25"/>
  <c r="Q911" i="25"/>
  <c r="R911" i="25"/>
  <c r="L912" i="25"/>
  <c r="O912" i="25"/>
  <c r="P912" i="25"/>
  <c r="Q912" i="25"/>
  <c r="R912" i="25"/>
  <c r="L913" i="25"/>
  <c r="O913" i="25"/>
  <c r="P913" i="25"/>
  <c r="Q913" i="25"/>
  <c r="R913" i="25"/>
  <c r="O914" i="25"/>
  <c r="P914" i="25"/>
  <c r="Q914" i="25"/>
  <c r="R914" i="25"/>
  <c r="L915" i="25"/>
  <c r="O915" i="25"/>
  <c r="P915" i="25"/>
  <c r="Q915" i="25"/>
  <c r="R915" i="25"/>
  <c r="L916" i="25"/>
  <c r="O916" i="25"/>
  <c r="P916" i="25"/>
  <c r="Q916" i="25"/>
  <c r="R916" i="25"/>
  <c r="L917" i="25"/>
  <c r="O917" i="25"/>
  <c r="P917" i="25"/>
  <c r="Q917" i="25"/>
  <c r="R917" i="25"/>
  <c r="L918" i="25"/>
  <c r="O918" i="25"/>
  <c r="P918" i="25"/>
  <c r="Q918" i="25"/>
  <c r="R918" i="25"/>
  <c r="L919" i="25"/>
  <c r="O919" i="25"/>
  <c r="P919" i="25"/>
  <c r="Q919" i="25"/>
  <c r="R919" i="25"/>
  <c r="L920" i="25"/>
  <c r="O920" i="25"/>
  <c r="P920" i="25"/>
  <c r="Q920" i="25"/>
  <c r="R920" i="25"/>
  <c r="L921" i="25"/>
  <c r="O921" i="25"/>
  <c r="P921" i="25"/>
  <c r="Q921" i="25"/>
  <c r="R921" i="25"/>
  <c r="L922" i="25"/>
  <c r="O922" i="25"/>
  <c r="P922" i="25"/>
  <c r="Q922" i="25"/>
  <c r="R922" i="25"/>
  <c r="L923" i="25"/>
  <c r="O923" i="25"/>
  <c r="P923" i="25"/>
  <c r="Q923" i="25"/>
  <c r="R923" i="25"/>
  <c r="L924" i="25"/>
  <c r="O924" i="25"/>
  <c r="P924" i="25"/>
  <c r="Q924" i="25"/>
  <c r="R924" i="25"/>
  <c r="L925" i="25"/>
  <c r="O925" i="25"/>
  <c r="P925" i="25"/>
  <c r="Q925" i="25"/>
  <c r="R925" i="25"/>
  <c r="O926" i="25"/>
  <c r="P926" i="25"/>
  <c r="Q926" i="25"/>
  <c r="R926" i="25"/>
  <c r="L927" i="25"/>
  <c r="O927" i="25"/>
  <c r="P927" i="25"/>
  <c r="Q927" i="25"/>
  <c r="R927" i="25"/>
  <c r="L928" i="25"/>
  <c r="O928" i="25"/>
  <c r="P928" i="25"/>
  <c r="Q928" i="25"/>
  <c r="R928" i="25"/>
  <c r="L929" i="25"/>
  <c r="O929" i="25"/>
  <c r="P929" i="25"/>
  <c r="Q929" i="25"/>
  <c r="R929" i="25"/>
  <c r="O930" i="25"/>
  <c r="P930" i="25"/>
  <c r="Q930" i="25"/>
  <c r="R930" i="25"/>
  <c r="L931" i="25"/>
  <c r="O931" i="25"/>
  <c r="P931" i="25"/>
  <c r="Q931" i="25"/>
  <c r="R931" i="25"/>
  <c r="L932" i="25"/>
  <c r="O932" i="25"/>
  <c r="P932" i="25"/>
  <c r="Q932" i="25"/>
  <c r="R932" i="25"/>
  <c r="L933" i="25"/>
  <c r="O933" i="25"/>
  <c r="P933" i="25"/>
  <c r="Q933" i="25"/>
  <c r="R933" i="25"/>
  <c r="O934" i="25"/>
  <c r="P934" i="25"/>
  <c r="Q934" i="25"/>
  <c r="R934" i="25"/>
  <c r="L935" i="25"/>
  <c r="O935" i="25"/>
  <c r="P935" i="25"/>
  <c r="Q935" i="25"/>
  <c r="R935" i="25"/>
  <c r="L936" i="25"/>
  <c r="O936" i="25"/>
  <c r="P936" i="25"/>
  <c r="Q936" i="25"/>
  <c r="R936" i="25"/>
  <c r="L937" i="25"/>
  <c r="O937" i="25"/>
  <c r="P937" i="25"/>
  <c r="Q937" i="25"/>
  <c r="R937" i="25"/>
  <c r="L938" i="25"/>
  <c r="O938" i="25"/>
  <c r="P938" i="25"/>
  <c r="Q938" i="25"/>
  <c r="R938" i="25"/>
  <c r="L939" i="25"/>
  <c r="O939" i="25"/>
  <c r="P939" i="25"/>
  <c r="Q939" i="25"/>
  <c r="R939" i="25"/>
  <c r="L940" i="25"/>
  <c r="O940" i="25"/>
  <c r="P940" i="25"/>
  <c r="S940" i="25"/>
  <c r="Q940" i="25"/>
  <c r="R940" i="25"/>
  <c r="L941" i="25"/>
  <c r="O941" i="25"/>
  <c r="P941" i="25"/>
  <c r="Q941" i="25"/>
  <c r="R941" i="25"/>
  <c r="O942" i="25"/>
  <c r="P942" i="25"/>
  <c r="Q942" i="25"/>
  <c r="R942" i="25"/>
  <c r="L943" i="25"/>
  <c r="O943" i="25"/>
  <c r="P943" i="25"/>
  <c r="Q943" i="25"/>
  <c r="R943" i="25"/>
  <c r="L944" i="25"/>
  <c r="O944" i="25"/>
  <c r="P944" i="25"/>
  <c r="Q944" i="25"/>
  <c r="R944" i="25"/>
  <c r="L945" i="25"/>
  <c r="O945" i="25"/>
  <c r="P945" i="25"/>
  <c r="Q945" i="25"/>
  <c r="R945" i="25"/>
  <c r="O946" i="25"/>
  <c r="P946" i="25"/>
  <c r="Q946" i="25"/>
  <c r="R946" i="25"/>
  <c r="L947" i="25"/>
  <c r="O947" i="25"/>
  <c r="P947" i="25"/>
  <c r="Q947" i="25"/>
  <c r="R947" i="25"/>
  <c r="L948" i="25"/>
  <c r="O948" i="25"/>
  <c r="P948" i="25"/>
  <c r="Q948" i="25"/>
  <c r="R948" i="25"/>
  <c r="L949" i="25"/>
  <c r="O949" i="25"/>
  <c r="P949" i="25"/>
  <c r="Q949" i="25"/>
  <c r="R949" i="25"/>
  <c r="O950" i="25"/>
  <c r="P950" i="25"/>
  <c r="Q950" i="25"/>
  <c r="R950" i="25"/>
  <c r="L951" i="25"/>
  <c r="O951" i="25"/>
  <c r="P951" i="25"/>
  <c r="Q951" i="25"/>
  <c r="R951" i="25"/>
  <c r="L952" i="25"/>
  <c r="O952" i="25"/>
  <c r="P952" i="25"/>
  <c r="Q952" i="25"/>
  <c r="R952" i="25"/>
  <c r="L953" i="25"/>
  <c r="O953" i="25"/>
  <c r="P953" i="25"/>
  <c r="Q953" i="25"/>
  <c r="R953" i="25"/>
  <c r="O954" i="25"/>
  <c r="P954" i="25"/>
  <c r="Q954" i="25"/>
  <c r="R954" i="25"/>
  <c r="L955" i="25"/>
  <c r="O955" i="25"/>
  <c r="P955" i="25"/>
  <c r="Q955" i="25"/>
  <c r="R955" i="25"/>
  <c r="L956" i="25"/>
  <c r="O956" i="25"/>
  <c r="P956" i="25"/>
  <c r="Q956" i="25"/>
  <c r="R956" i="25"/>
  <c r="L957" i="25"/>
  <c r="O957" i="25"/>
  <c r="P957" i="25"/>
  <c r="Q957" i="25"/>
  <c r="R957" i="25"/>
  <c r="O958" i="25"/>
  <c r="P958" i="25"/>
  <c r="Q958" i="25"/>
  <c r="R958" i="25"/>
  <c r="L959" i="25"/>
  <c r="O959" i="25"/>
  <c r="P959" i="25"/>
  <c r="Q959" i="25"/>
  <c r="R959" i="25"/>
  <c r="L960" i="25"/>
  <c r="O960" i="25"/>
  <c r="P960" i="25"/>
  <c r="Q960" i="25"/>
  <c r="R960" i="25"/>
  <c r="L961" i="25"/>
  <c r="O961" i="25"/>
  <c r="P961" i="25"/>
  <c r="Q961" i="25"/>
  <c r="R961" i="25"/>
  <c r="L962" i="25"/>
  <c r="O962" i="25"/>
  <c r="P962" i="25"/>
  <c r="Q962" i="25"/>
  <c r="R962" i="25"/>
  <c r="L963" i="25"/>
  <c r="O963" i="25"/>
  <c r="P963" i="25"/>
  <c r="Q963" i="25"/>
  <c r="R963" i="25"/>
  <c r="L964" i="25"/>
  <c r="O964" i="25"/>
  <c r="P964" i="25"/>
  <c r="Q964" i="25"/>
  <c r="R964" i="25"/>
  <c r="L965" i="25"/>
  <c r="O965" i="25"/>
  <c r="P965" i="25"/>
  <c r="Q965" i="25"/>
  <c r="R965" i="25"/>
  <c r="O966" i="25"/>
  <c r="P966" i="25"/>
  <c r="Q966" i="25"/>
  <c r="R966" i="25"/>
  <c r="L967" i="25"/>
  <c r="O967" i="25"/>
  <c r="P967" i="25"/>
  <c r="S967" i="25"/>
  <c r="Q967" i="25"/>
  <c r="R967" i="25"/>
  <c r="L968" i="25"/>
  <c r="O968" i="25"/>
  <c r="P968" i="25"/>
  <c r="Q968" i="25"/>
  <c r="R968" i="25"/>
  <c r="L969" i="25"/>
  <c r="O969" i="25"/>
  <c r="P969" i="25"/>
  <c r="Q969" i="25"/>
  <c r="R969" i="25"/>
  <c r="O970" i="25"/>
  <c r="P970" i="25"/>
  <c r="Q970" i="25"/>
  <c r="R970" i="25"/>
  <c r="L971" i="25"/>
  <c r="O971" i="25"/>
  <c r="P971" i="25"/>
  <c r="Q971" i="25"/>
  <c r="R971" i="25"/>
  <c r="L972" i="25"/>
  <c r="O972" i="25"/>
  <c r="P972" i="25"/>
  <c r="Q972" i="25"/>
  <c r="R972" i="25"/>
  <c r="L973" i="25"/>
  <c r="O973" i="25"/>
  <c r="P973" i="25"/>
  <c r="S973" i="25"/>
  <c r="Q973" i="25"/>
  <c r="R973" i="25"/>
  <c r="O974" i="25"/>
  <c r="P974" i="25"/>
  <c r="Q974" i="25"/>
  <c r="R974" i="25"/>
  <c r="L975" i="25"/>
  <c r="O975" i="25"/>
  <c r="P975" i="25"/>
  <c r="Q975" i="25"/>
  <c r="R975" i="25"/>
  <c r="L976" i="25"/>
  <c r="O976" i="25"/>
  <c r="P976" i="25"/>
  <c r="Q976" i="25"/>
  <c r="R976" i="25"/>
  <c r="L977" i="25"/>
  <c r="O977" i="25"/>
  <c r="P977" i="25"/>
  <c r="Q977" i="25"/>
  <c r="R977" i="25"/>
  <c r="L978" i="25"/>
  <c r="O978" i="25"/>
  <c r="P978" i="25"/>
  <c r="Q978" i="25"/>
  <c r="R978" i="25"/>
  <c r="L979" i="25"/>
  <c r="O979" i="25"/>
  <c r="P979" i="25"/>
  <c r="Q979" i="25"/>
  <c r="R979" i="25"/>
  <c r="L980" i="25"/>
  <c r="O980" i="25"/>
  <c r="P980" i="25"/>
  <c r="Q980" i="25"/>
  <c r="R980" i="25"/>
  <c r="L981" i="25"/>
  <c r="O981" i="25"/>
  <c r="P981" i="25"/>
  <c r="Q981" i="25"/>
  <c r="R981" i="25"/>
  <c r="O982" i="25"/>
  <c r="P982" i="25"/>
  <c r="Q982" i="25"/>
  <c r="R982" i="25"/>
  <c r="L983" i="25"/>
  <c r="O983" i="25"/>
  <c r="P983" i="25"/>
  <c r="Q983" i="25"/>
  <c r="R983" i="25"/>
  <c r="L984" i="25"/>
  <c r="O984" i="25"/>
  <c r="P984" i="25"/>
  <c r="S984" i="25"/>
  <c r="Q984" i="25"/>
  <c r="R984" i="25"/>
  <c r="L985" i="25"/>
  <c r="O985" i="25"/>
  <c r="P985" i="25"/>
  <c r="Q985" i="25"/>
  <c r="R985" i="25"/>
  <c r="L986" i="25"/>
  <c r="O986" i="25"/>
  <c r="P986" i="25"/>
  <c r="Q986" i="25"/>
  <c r="R986" i="25"/>
  <c r="L987" i="25"/>
  <c r="O987" i="25"/>
  <c r="P987" i="25"/>
  <c r="Q987" i="25"/>
  <c r="R987" i="25"/>
  <c r="L988" i="25"/>
  <c r="O988" i="25"/>
  <c r="P988" i="25"/>
  <c r="Q988" i="25"/>
  <c r="R988" i="25"/>
  <c r="L989" i="25"/>
  <c r="O989" i="25"/>
  <c r="P989" i="25"/>
  <c r="Q989" i="25"/>
  <c r="R989" i="25"/>
  <c r="L990" i="25"/>
  <c r="O990" i="25"/>
  <c r="P990" i="25"/>
  <c r="S990" i="25"/>
  <c r="Q990" i="25"/>
  <c r="R990" i="25"/>
  <c r="L991" i="25"/>
  <c r="O991" i="25"/>
  <c r="P991" i="25"/>
  <c r="Q991" i="25"/>
  <c r="R991" i="25"/>
  <c r="L992" i="25"/>
  <c r="O992" i="25"/>
  <c r="P992" i="25"/>
  <c r="Q992" i="25"/>
  <c r="R992" i="25"/>
  <c r="L993" i="25"/>
  <c r="O993" i="25"/>
  <c r="P993" i="25"/>
  <c r="Q993" i="25"/>
  <c r="R993" i="25"/>
  <c r="L994" i="25"/>
  <c r="O994" i="25"/>
  <c r="P994" i="25"/>
  <c r="Q994" i="25"/>
  <c r="R994" i="25"/>
  <c r="L995" i="25"/>
  <c r="O995" i="25"/>
  <c r="P995" i="25"/>
  <c r="Q995" i="25"/>
  <c r="R995" i="25"/>
  <c r="L996" i="25"/>
  <c r="O996" i="25"/>
  <c r="P996" i="25"/>
  <c r="S996" i="25"/>
  <c r="Q996" i="25"/>
  <c r="R996" i="25"/>
  <c r="L997" i="25"/>
  <c r="O997" i="25"/>
  <c r="P997" i="25"/>
  <c r="S997" i="25"/>
  <c r="Q997" i="25"/>
  <c r="R997" i="25"/>
  <c r="O998" i="25"/>
  <c r="P998" i="25"/>
  <c r="Q998" i="25"/>
  <c r="R998" i="25"/>
  <c r="L999" i="25"/>
  <c r="O999" i="25"/>
  <c r="P999" i="25"/>
  <c r="Q999" i="25"/>
  <c r="R999" i="25"/>
  <c r="L1000" i="25"/>
  <c r="O1000" i="25"/>
  <c r="P1000" i="25"/>
  <c r="Q1000" i="25"/>
  <c r="R1000" i="25"/>
  <c r="L1001" i="25"/>
  <c r="O1001" i="25"/>
  <c r="P1001" i="25"/>
  <c r="S1001" i="25"/>
  <c r="Q1001" i="25"/>
  <c r="R1001" i="25"/>
  <c r="L1002" i="25"/>
  <c r="O1002" i="25"/>
  <c r="P1002" i="25"/>
  <c r="S1002" i="25"/>
  <c r="Q1002" i="25"/>
  <c r="R1002" i="25"/>
  <c r="L1003" i="25"/>
  <c r="O1003" i="25"/>
  <c r="P1003" i="25"/>
  <c r="Q1003" i="25"/>
  <c r="R1003" i="25"/>
  <c r="L1004" i="25"/>
  <c r="O1004" i="25"/>
  <c r="P1004" i="25"/>
  <c r="Q1004" i="25"/>
  <c r="R1004" i="25"/>
  <c r="L1005" i="25"/>
  <c r="O1005" i="25"/>
  <c r="P1005" i="25"/>
  <c r="Q1005" i="25"/>
  <c r="R1005" i="25"/>
  <c r="O1006" i="25"/>
  <c r="P1006" i="25"/>
  <c r="Q1006" i="25"/>
  <c r="R1006" i="25"/>
  <c r="L1007" i="25"/>
  <c r="O1007" i="25"/>
  <c r="P1007" i="25"/>
  <c r="Q1007" i="25"/>
  <c r="R1007" i="25"/>
  <c r="L1008" i="25"/>
  <c r="O1008" i="25"/>
  <c r="P1008" i="25"/>
  <c r="Q1008" i="25"/>
  <c r="R1008" i="25"/>
  <c r="L1009" i="25"/>
  <c r="O1009" i="25"/>
  <c r="P1009" i="25"/>
  <c r="Q1009" i="25"/>
  <c r="R1009" i="25"/>
  <c r="L1010" i="25"/>
  <c r="O1010" i="25"/>
  <c r="P1010" i="25"/>
  <c r="Q1010" i="25"/>
  <c r="R1010" i="25"/>
  <c r="L1011" i="25"/>
  <c r="O1011" i="25"/>
  <c r="P1011" i="25"/>
  <c r="Q1011" i="25"/>
  <c r="R1011" i="25"/>
  <c r="L1012" i="25"/>
  <c r="O1012" i="25"/>
  <c r="P1012" i="25"/>
  <c r="Q1012" i="25"/>
  <c r="R1012" i="25"/>
  <c r="L1013" i="25"/>
  <c r="O1013" i="25"/>
  <c r="P1013" i="25"/>
  <c r="S1013" i="25"/>
  <c r="Q1013" i="25"/>
  <c r="R1013" i="25"/>
  <c r="O1014" i="25"/>
  <c r="P1014" i="25"/>
  <c r="Q1014" i="25"/>
  <c r="R1014" i="25"/>
  <c r="L1015" i="25"/>
  <c r="O1015" i="25"/>
  <c r="P1015" i="25"/>
  <c r="Q1015" i="25"/>
  <c r="R1015" i="25"/>
  <c r="L1016" i="25"/>
  <c r="O1016" i="25"/>
  <c r="P1016" i="25"/>
  <c r="Q1016" i="25"/>
  <c r="R1016" i="25"/>
  <c r="L1017" i="25"/>
  <c r="O1017" i="25"/>
  <c r="P1017" i="25"/>
  <c r="Q1017" i="25"/>
  <c r="R1017" i="25"/>
  <c r="L1018" i="25"/>
  <c r="O1018" i="25"/>
  <c r="P1018" i="25"/>
  <c r="Q1018" i="25"/>
  <c r="R1018" i="25"/>
  <c r="L1019" i="25"/>
  <c r="O1019" i="25"/>
  <c r="P1019" i="25"/>
  <c r="S1019" i="25"/>
  <c r="Q1019" i="25"/>
  <c r="R1019" i="25"/>
  <c r="L1020" i="25"/>
  <c r="O1020" i="25"/>
  <c r="P1020" i="25"/>
  <c r="Q1020" i="25"/>
  <c r="R1020" i="25"/>
  <c r="L1021" i="25"/>
  <c r="O1021" i="25"/>
  <c r="P1021" i="25"/>
  <c r="Q1021" i="25"/>
  <c r="R1021" i="25"/>
  <c r="O1022" i="25"/>
  <c r="P1022" i="25"/>
  <c r="S1022" i="25"/>
  <c r="Q1022" i="25"/>
  <c r="R1022" i="25"/>
  <c r="L1023" i="25"/>
  <c r="O1023" i="25"/>
  <c r="P1023" i="25"/>
  <c r="Q1023" i="25"/>
  <c r="R1023" i="25"/>
  <c r="L1024" i="25"/>
  <c r="O1024" i="25"/>
  <c r="P1024" i="25"/>
  <c r="S1024" i="25"/>
  <c r="Q1024" i="25"/>
  <c r="R1024" i="25"/>
  <c r="L1025" i="25"/>
  <c r="O1025" i="25"/>
  <c r="P1025" i="25"/>
  <c r="S1025" i="25"/>
  <c r="Q1025" i="25"/>
  <c r="R1025" i="25"/>
  <c r="O1026" i="25"/>
  <c r="P1026" i="25"/>
  <c r="Q1026" i="25"/>
  <c r="R1026" i="25"/>
  <c r="L1027" i="25"/>
  <c r="O1027" i="25"/>
  <c r="P1027" i="25"/>
  <c r="S1027" i="25"/>
  <c r="Q1027" i="25"/>
  <c r="R1027" i="25"/>
  <c r="L1028" i="25"/>
  <c r="O1028" i="25"/>
  <c r="P1028" i="25"/>
  <c r="Q1028" i="25"/>
  <c r="R1028" i="25"/>
  <c r="L1029" i="25"/>
  <c r="O1029" i="25"/>
  <c r="P1029" i="25"/>
  <c r="Q1029" i="25"/>
  <c r="R1029" i="25"/>
  <c r="O1030" i="25"/>
  <c r="P1030" i="25"/>
  <c r="Q1030" i="25"/>
  <c r="R1030" i="25"/>
  <c r="L1031" i="25"/>
  <c r="O1031" i="25"/>
  <c r="P1031" i="25"/>
  <c r="Q1031" i="25"/>
  <c r="R1031" i="25"/>
  <c r="L1032" i="25"/>
  <c r="O1032" i="25"/>
  <c r="P1032" i="25"/>
  <c r="Q1032" i="25"/>
  <c r="R1032" i="25"/>
  <c r="L1033" i="25"/>
  <c r="O1033" i="25"/>
  <c r="P1033" i="25"/>
  <c r="S1033" i="25"/>
  <c r="Q1033" i="25"/>
  <c r="R1033" i="25"/>
  <c r="O1034" i="25"/>
  <c r="P1034" i="25"/>
  <c r="Q1034" i="25"/>
  <c r="R1034" i="25"/>
  <c r="L1035" i="25"/>
  <c r="O1035" i="25"/>
  <c r="P1035" i="25"/>
  <c r="Q1035" i="25"/>
  <c r="R1035" i="25"/>
  <c r="L1036" i="25"/>
  <c r="O1036" i="25"/>
  <c r="P1036" i="25"/>
  <c r="Q1036" i="25"/>
  <c r="R1036" i="25"/>
  <c r="L1037" i="25"/>
  <c r="O1037" i="25"/>
  <c r="P1037" i="25"/>
  <c r="Q1037" i="25"/>
  <c r="R1037" i="25"/>
  <c r="O1038" i="25"/>
  <c r="P1038" i="25"/>
  <c r="Q1038" i="25"/>
  <c r="R1038" i="25"/>
  <c r="L1039" i="25"/>
  <c r="O1039" i="25"/>
  <c r="P1039" i="25"/>
  <c r="Q1039" i="25"/>
  <c r="R1039" i="25"/>
  <c r="L1040" i="25"/>
  <c r="O1040" i="25"/>
  <c r="P1040" i="25"/>
  <c r="Q1040" i="25"/>
  <c r="R1040" i="25"/>
  <c r="L1041" i="25"/>
  <c r="O1041" i="25"/>
  <c r="P1041" i="25"/>
  <c r="Q1041" i="25"/>
  <c r="R1041" i="25"/>
  <c r="O1042" i="25"/>
  <c r="P1042" i="25"/>
  <c r="Q1042" i="25"/>
  <c r="R1042" i="25"/>
  <c r="L1043" i="25"/>
  <c r="O1043" i="25"/>
  <c r="P1043" i="25"/>
  <c r="Q1043" i="25"/>
  <c r="R1043" i="25"/>
  <c r="L1044" i="25"/>
  <c r="O1044" i="25"/>
  <c r="P1044" i="25"/>
  <c r="Q1044" i="25"/>
  <c r="R1044" i="25"/>
  <c r="L1045" i="25"/>
  <c r="O1045" i="25"/>
  <c r="P1045" i="25"/>
  <c r="Q1045" i="25"/>
  <c r="R1045" i="25"/>
  <c r="L1046" i="25"/>
  <c r="O1046" i="25"/>
  <c r="P1046" i="25"/>
  <c r="Q1046" i="25"/>
  <c r="R1046" i="25"/>
  <c r="L1047" i="25"/>
  <c r="O1047" i="25"/>
  <c r="P1047" i="25"/>
  <c r="Q1047" i="25"/>
  <c r="R1047" i="25"/>
  <c r="L1048" i="25"/>
  <c r="O1048" i="25"/>
  <c r="P1048" i="25"/>
  <c r="Q1048" i="25"/>
  <c r="R1048" i="25"/>
  <c r="L1049" i="25"/>
  <c r="O1049" i="25"/>
  <c r="P1049" i="25"/>
  <c r="Q1049" i="25"/>
  <c r="R1049" i="25"/>
  <c r="L1050" i="25"/>
  <c r="O1050" i="25"/>
  <c r="P1050" i="25"/>
  <c r="S1050" i="25"/>
  <c r="Q1050" i="25"/>
  <c r="R1050" i="25"/>
  <c r="L1051" i="25"/>
  <c r="O1051" i="25"/>
  <c r="P1051" i="25"/>
  <c r="Q1051" i="25"/>
  <c r="R1051" i="25"/>
  <c r="L1052" i="25"/>
  <c r="O1052" i="25"/>
  <c r="P1052" i="25"/>
  <c r="Q1052" i="25"/>
  <c r="R1052" i="25"/>
  <c r="L1053" i="25"/>
  <c r="O1053" i="25"/>
  <c r="P1053" i="25"/>
  <c r="S1053" i="25"/>
  <c r="Q1053" i="25"/>
  <c r="R1053" i="25"/>
  <c r="O1054" i="25"/>
  <c r="P1054" i="25"/>
  <c r="Q1054" i="25"/>
  <c r="R1054" i="25"/>
  <c r="L1055" i="25"/>
  <c r="O1055" i="25"/>
  <c r="P1055" i="25"/>
  <c r="Q1055" i="25"/>
  <c r="R1055" i="25"/>
  <c r="L1056" i="25"/>
  <c r="O1056" i="25"/>
  <c r="P1056" i="25"/>
  <c r="Q1056" i="25"/>
  <c r="R1056" i="25"/>
  <c r="L1057" i="25"/>
  <c r="O1057" i="25"/>
  <c r="P1057" i="25"/>
  <c r="S1057" i="25"/>
  <c r="Q1057" i="25"/>
  <c r="R1057" i="25"/>
  <c r="O1058" i="25"/>
  <c r="P1058" i="25"/>
  <c r="Q1058" i="25"/>
  <c r="R1058" i="25"/>
  <c r="L1059" i="25"/>
  <c r="O1059" i="25"/>
  <c r="P1059" i="25"/>
  <c r="Q1059" i="25"/>
  <c r="R1059" i="25"/>
  <c r="L1060" i="25"/>
  <c r="O1060" i="25"/>
  <c r="P1060" i="25"/>
  <c r="Q1060" i="25"/>
  <c r="R1060" i="25"/>
  <c r="L1061" i="25"/>
  <c r="O1061" i="25"/>
  <c r="P1061" i="25"/>
  <c r="Q1061" i="25"/>
  <c r="R1061" i="25"/>
  <c r="O1062" i="25"/>
  <c r="P1062" i="25"/>
  <c r="S1062" i="25"/>
  <c r="Q1062" i="25"/>
  <c r="R1062" i="25"/>
  <c r="L1063" i="25"/>
  <c r="O1063" i="25"/>
  <c r="P1063" i="25"/>
  <c r="Q1063" i="25"/>
  <c r="R1063" i="25"/>
  <c r="L1064" i="25"/>
  <c r="O1064" i="25"/>
  <c r="P1064" i="25"/>
  <c r="Q1064" i="25"/>
  <c r="R1064" i="25"/>
  <c r="L1065" i="25"/>
  <c r="O1065" i="25"/>
  <c r="P1065" i="25"/>
  <c r="S1065" i="25"/>
  <c r="Q1065" i="25"/>
  <c r="R1065" i="25"/>
  <c r="O1066" i="25"/>
  <c r="P1066" i="25"/>
  <c r="Q1066" i="25"/>
  <c r="R1066" i="25"/>
  <c r="L1067" i="25"/>
  <c r="O1067" i="25"/>
  <c r="P1067" i="25"/>
  <c r="Q1067" i="25"/>
  <c r="R1067" i="25"/>
  <c r="L1068" i="25"/>
  <c r="O1068" i="25"/>
  <c r="P1068" i="25"/>
  <c r="Q1068" i="25"/>
  <c r="R1068" i="25"/>
  <c r="L1069" i="25"/>
  <c r="O1069" i="25"/>
  <c r="P1069" i="25"/>
  <c r="Q1069" i="25"/>
  <c r="R1069" i="25"/>
  <c r="O1070" i="25"/>
  <c r="P1070" i="25"/>
  <c r="Q1070" i="25"/>
  <c r="R1070" i="25"/>
  <c r="L1071" i="25"/>
  <c r="O1071" i="25"/>
  <c r="P1071" i="25"/>
  <c r="Q1071" i="25"/>
  <c r="R1071" i="25"/>
  <c r="L1072" i="25"/>
  <c r="O1072" i="25"/>
  <c r="P1072" i="25"/>
  <c r="Q1072" i="25"/>
  <c r="R1072" i="25"/>
  <c r="L1073" i="25"/>
  <c r="O1073" i="25"/>
  <c r="P1073" i="25"/>
  <c r="Q1073" i="25"/>
  <c r="R1073" i="25"/>
  <c r="O1074" i="25"/>
  <c r="P1074" i="25"/>
  <c r="Q1074" i="25"/>
  <c r="R1074" i="25"/>
  <c r="S221" i="25"/>
  <c r="S259" i="25"/>
  <c r="S230" i="25"/>
  <c r="S214" i="25"/>
  <c r="S265" i="25"/>
  <c r="S252" i="25"/>
  <c r="S240" i="25"/>
  <c r="S89" i="25"/>
  <c r="S1017" i="25"/>
  <c r="S918" i="25"/>
  <c r="S856" i="25"/>
  <c r="S250" i="25"/>
  <c r="S261" i="25"/>
  <c r="S245" i="25"/>
  <c r="S216" i="25"/>
  <c r="S203" i="25"/>
  <c r="S180" i="25"/>
  <c r="S170" i="25"/>
  <c r="S160" i="25"/>
  <c r="S302" i="25"/>
  <c r="S1067" i="25"/>
  <c r="S1047" i="25"/>
  <c r="S1037" i="25"/>
  <c r="S994" i="25"/>
  <c r="S981" i="25"/>
  <c r="S958" i="25"/>
  <c r="S941" i="25"/>
  <c r="S905" i="25"/>
  <c r="S879" i="25"/>
  <c r="S866" i="25"/>
  <c r="S843" i="25"/>
  <c r="S32" i="25"/>
  <c r="S128" i="25"/>
  <c r="S920" i="25"/>
  <c r="S907" i="25"/>
  <c r="S894" i="25"/>
  <c r="S845" i="25"/>
  <c r="S822" i="25"/>
  <c r="S795" i="25"/>
  <c r="S1068" i="25"/>
  <c r="S1058" i="25"/>
  <c r="S1048" i="25"/>
  <c r="S25" i="25"/>
  <c r="S15" i="25"/>
  <c r="S151" i="25"/>
  <c r="S14" i="25"/>
  <c r="S251" i="25"/>
  <c r="S286" i="25"/>
  <c r="S273" i="25"/>
  <c r="S227" i="25"/>
  <c r="S269" i="25"/>
  <c r="S757" i="25"/>
  <c r="S720" i="25"/>
  <c r="S693" i="25"/>
  <c r="S662" i="25"/>
  <c r="S655" i="25"/>
  <c r="S648" i="25"/>
  <c r="S634" i="25"/>
  <c r="S627" i="25"/>
  <c r="S617" i="25"/>
  <c r="S594" i="25"/>
  <c r="S584" i="25"/>
  <c r="S574" i="25"/>
  <c r="S176" i="25"/>
  <c r="S166" i="25"/>
  <c r="S156" i="25"/>
  <c r="S136" i="25"/>
  <c r="S103" i="25"/>
  <c r="S87" i="25"/>
  <c r="S1042" i="25"/>
  <c r="S900" i="25"/>
  <c r="S874" i="25"/>
  <c r="S864" i="25"/>
  <c r="S851" i="25"/>
  <c r="S841" i="25"/>
  <c r="S828" i="25"/>
  <c r="S801" i="25"/>
  <c r="S264" i="25"/>
  <c r="S57" i="25"/>
  <c r="S171" i="25"/>
  <c r="S141" i="25"/>
  <c r="S223" i="25"/>
  <c r="S197" i="25"/>
  <c r="S184" i="25"/>
  <c r="S164" i="25"/>
  <c r="S101" i="25"/>
  <c r="S85" i="25"/>
  <c r="S75" i="25"/>
  <c r="S1052" i="25"/>
  <c r="S1039" i="25"/>
  <c r="S1009" i="25"/>
  <c r="S983" i="25"/>
  <c r="S963" i="25"/>
  <c r="S953" i="25"/>
  <c r="S943" i="25"/>
  <c r="S933" i="25"/>
  <c r="S923" i="25"/>
  <c r="S910" i="25"/>
  <c r="S897" i="25"/>
  <c r="S884" i="25"/>
  <c r="S871" i="25"/>
  <c r="S858" i="25"/>
  <c r="S848" i="25"/>
  <c r="S835" i="25"/>
  <c r="S825" i="25"/>
  <c r="S798" i="25"/>
  <c r="S781" i="25"/>
  <c r="S754" i="25"/>
  <c r="S744" i="25"/>
  <c r="S714" i="25"/>
  <c r="S704" i="25"/>
  <c r="S697" i="25"/>
  <c r="S690" i="25"/>
  <c r="S666" i="25"/>
  <c r="S659" i="25"/>
  <c r="S652" i="25"/>
  <c r="S631" i="25"/>
  <c r="S601" i="25"/>
  <c r="S558" i="25"/>
  <c r="S532" i="25"/>
  <c r="S496" i="25"/>
  <c r="S480" i="25"/>
  <c r="S470" i="25"/>
  <c r="S460" i="25"/>
  <c r="S444" i="25"/>
  <c r="S428" i="25"/>
  <c r="S380" i="25"/>
  <c r="S364" i="25"/>
  <c r="S348" i="25"/>
  <c r="S332" i="25"/>
  <c r="S316" i="25"/>
  <c r="S284" i="25"/>
  <c r="S71" i="25"/>
  <c r="S55" i="25"/>
  <c r="S132" i="25"/>
  <c r="S1064" i="25"/>
  <c r="S1054" i="25"/>
  <c r="S988" i="25"/>
  <c r="S975" i="25"/>
  <c r="S955" i="25"/>
  <c r="S935" i="25"/>
  <c r="S899" i="25"/>
  <c r="S889" i="25"/>
  <c r="S863" i="25"/>
  <c r="S850" i="25"/>
  <c r="S840" i="25"/>
  <c r="S827" i="25"/>
  <c r="S817" i="25"/>
  <c r="S800" i="25"/>
  <c r="S766" i="25"/>
  <c r="S756" i="25"/>
  <c r="S719" i="25"/>
  <c r="S709" i="25"/>
  <c r="S685" i="25"/>
  <c r="S668" i="25"/>
  <c r="S647" i="25"/>
  <c r="S616" i="25"/>
  <c r="S573" i="25"/>
  <c r="S550" i="25"/>
  <c r="S537" i="25"/>
  <c r="S524" i="25"/>
  <c r="S485" i="25"/>
  <c r="S449" i="25"/>
  <c r="S433" i="25"/>
  <c r="S417" i="25"/>
  <c r="S385" i="25"/>
  <c r="S369" i="25"/>
  <c r="S337" i="25"/>
  <c r="S321" i="25"/>
  <c r="S204" i="25"/>
  <c r="S111" i="25"/>
  <c r="S62" i="25"/>
  <c r="S46" i="25"/>
  <c r="S1069" i="25"/>
  <c r="S1059" i="25"/>
  <c r="S1049" i="25"/>
  <c r="S1029" i="25"/>
  <c r="S1006" i="25"/>
  <c r="S970" i="25"/>
  <c r="S960" i="25"/>
  <c r="S950" i="25"/>
  <c r="S930" i="25"/>
  <c r="S881" i="25"/>
  <c r="S868" i="25"/>
  <c r="S778" i="25"/>
  <c r="S761" i="25"/>
  <c r="S687" i="25"/>
  <c r="S673" i="25"/>
  <c r="S645" i="25"/>
  <c r="S638" i="25"/>
  <c r="S624" i="25"/>
  <c r="S611" i="25"/>
  <c r="S588" i="25"/>
  <c r="S555" i="25"/>
  <c r="S545" i="25"/>
  <c r="S519" i="25"/>
  <c r="S509" i="25"/>
  <c r="S493" i="25"/>
  <c r="S477" i="25"/>
  <c r="S457" i="25"/>
  <c r="S377" i="25"/>
  <c r="S63" i="25"/>
  <c r="S47" i="25"/>
  <c r="S24" i="25"/>
  <c r="S425" i="25"/>
  <c r="S409" i="25"/>
  <c r="S393" i="25"/>
  <c r="S361" i="25"/>
  <c r="S345" i="25"/>
  <c r="S313" i="25"/>
  <c r="S281" i="25"/>
  <c r="S94" i="25"/>
  <c r="S68" i="25"/>
  <c r="S52" i="25"/>
  <c r="S20" i="25"/>
  <c r="S83" i="25"/>
  <c r="S921" i="25"/>
  <c r="S1028" i="25"/>
  <c r="S1018" i="25"/>
  <c r="S995" i="25"/>
  <c r="S959" i="25"/>
  <c r="S919" i="25"/>
  <c r="S893" i="25"/>
  <c r="S880" i="25"/>
  <c r="S867" i="25"/>
  <c r="S857" i="25"/>
  <c r="S844" i="25"/>
  <c r="S821" i="25"/>
  <c r="S770" i="25"/>
  <c r="S750" i="25"/>
  <c r="S733" i="25"/>
  <c r="S723" i="25"/>
  <c r="S713" i="25"/>
  <c r="S679" i="25"/>
  <c r="S672" i="25"/>
  <c r="S665" i="25"/>
  <c r="S658" i="25"/>
  <c r="S644" i="25"/>
  <c r="S637" i="25"/>
  <c r="S630" i="25"/>
  <c r="S623" i="25"/>
  <c r="S597" i="25"/>
  <c r="S577" i="25"/>
  <c r="S567" i="25"/>
  <c r="S554" i="25"/>
  <c r="S544" i="25"/>
  <c r="S508" i="25"/>
  <c r="S492" i="25"/>
  <c r="S440" i="25"/>
  <c r="S424" i="25"/>
  <c r="S408" i="25"/>
  <c r="S392" i="25"/>
  <c r="S376" i="25"/>
  <c r="S360" i="25"/>
  <c r="S344" i="25"/>
  <c r="S328" i="25"/>
  <c r="S312" i="25"/>
  <c r="S296" i="25"/>
  <c r="S280" i="25"/>
  <c r="S80" i="25"/>
  <c r="S820" i="25"/>
  <c r="S217" i="25"/>
  <c r="S181" i="25"/>
  <c r="S161" i="25"/>
  <c r="S206" i="25"/>
  <c r="S39" i="25"/>
  <c r="S179" i="25"/>
  <c r="S159" i="25"/>
  <c r="S155" i="25"/>
  <c r="S43" i="25"/>
  <c r="S122" i="25"/>
  <c r="S109" i="25"/>
  <c r="S93" i="25"/>
  <c r="S908" i="25"/>
  <c r="S895" i="25"/>
  <c r="S882" i="25"/>
  <c r="S869" i="25"/>
  <c r="S846" i="25"/>
  <c r="S823" i="25"/>
  <c r="S810" i="25"/>
  <c r="S803" i="25"/>
  <c r="S762" i="25"/>
  <c r="S458" i="25"/>
  <c r="S442" i="25"/>
  <c r="S426" i="25"/>
  <c r="S410" i="25"/>
  <c r="S394" i="25"/>
  <c r="S378" i="25"/>
  <c r="S362" i="25"/>
  <c r="S346" i="25"/>
  <c r="S314" i="25"/>
  <c r="S298" i="25"/>
  <c r="S1066" i="25"/>
  <c r="S1046" i="25"/>
  <c r="S1036" i="25"/>
  <c r="S1026" i="25"/>
  <c r="S1016" i="25"/>
  <c r="S993" i="25"/>
  <c r="S980" i="25"/>
  <c r="S917" i="25"/>
  <c r="S891" i="25"/>
  <c r="S878" i="25"/>
  <c r="S855" i="25"/>
  <c r="S842" i="25"/>
  <c r="S832" i="25"/>
  <c r="S819" i="25"/>
  <c r="S809" i="25"/>
  <c r="S802" i="25"/>
  <c r="S788" i="25"/>
  <c r="S768" i="25"/>
  <c r="S741" i="25"/>
  <c r="S731" i="25"/>
  <c r="S711" i="25"/>
  <c r="S701" i="25"/>
  <c r="S694" i="25"/>
  <c r="S663" i="25"/>
  <c r="S635" i="25"/>
  <c r="S608" i="25"/>
  <c r="S595" i="25"/>
  <c r="S575" i="25"/>
  <c r="S565" i="25"/>
  <c r="S542" i="25"/>
  <c r="S529" i="25"/>
  <c r="S516" i="25"/>
  <c r="S506" i="25"/>
  <c r="S467" i="25"/>
  <c r="S454" i="25"/>
  <c r="S438" i="25"/>
  <c r="S422" i="25"/>
  <c r="S406" i="25"/>
  <c r="S390" i="25"/>
  <c r="S374" i="25"/>
  <c r="S358" i="25"/>
  <c r="S342" i="25"/>
  <c r="S326" i="25"/>
  <c r="S294" i="25"/>
  <c r="S268" i="25"/>
  <c r="S258" i="25"/>
  <c r="S1055" i="25"/>
  <c r="S989" i="25"/>
  <c r="S976" i="25"/>
  <c r="S966" i="25"/>
  <c r="S956" i="25"/>
  <c r="S946" i="25"/>
  <c r="S936" i="25"/>
  <c r="S926" i="25"/>
  <c r="S538" i="25"/>
  <c r="S525" i="25"/>
  <c r="S486" i="25"/>
  <c r="S473" i="25"/>
  <c r="S450" i="25"/>
  <c r="S434" i="25"/>
  <c r="S418" i="25"/>
  <c r="S402" i="25"/>
  <c r="S386" i="25"/>
  <c r="S370" i="25"/>
  <c r="S354" i="25"/>
  <c r="S338" i="25"/>
  <c r="S322" i="25"/>
  <c r="S306" i="25"/>
  <c r="S277" i="25"/>
  <c r="S257" i="25"/>
  <c r="S241" i="25"/>
  <c r="S212" i="25"/>
  <c r="S189" i="25"/>
  <c r="S48" i="25"/>
  <c r="S67" i="25"/>
  <c r="S51" i="25"/>
  <c r="S1061" i="25"/>
  <c r="S1051" i="25"/>
  <c r="S1038" i="25"/>
  <c r="S1021" i="25"/>
  <c r="S1008" i="25"/>
  <c r="S982" i="25"/>
  <c r="S972" i="25"/>
  <c r="S962" i="25"/>
  <c r="S952" i="25"/>
  <c r="S942" i="25"/>
  <c r="S932" i="25"/>
  <c r="S922" i="25"/>
  <c r="S909" i="25"/>
  <c r="S896" i="25"/>
  <c r="S883" i="25"/>
  <c r="S870" i="25"/>
  <c r="S847" i="25"/>
  <c r="S834" i="25"/>
  <c r="S811" i="25"/>
  <c r="S797" i="25"/>
  <c r="S790" i="25"/>
  <c r="S780" i="25"/>
  <c r="S773" i="25"/>
  <c r="S763" i="25"/>
  <c r="S753" i="25"/>
  <c r="S743" i="25"/>
  <c r="S726" i="25"/>
  <c r="S703" i="25"/>
  <c r="S696" i="25"/>
  <c r="S689" i="25"/>
  <c r="S651" i="25"/>
  <c r="S613" i="25"/>
  <c r="S600" i="25"/>
  <c r="S557" i="25"/>
  <c r="S531" i="25"/>
  <c r="S521" i="25"/>
  <c r="S495" i="25"/>
  <c r="S479" i="25"/>
  <c r="S469" i="25"/>
  <c r="S443" i="25"/>
  <c r="S427" i="25"/>
  <c r="S411" i="25"/>
  <c r="S395" i="25"/>
  <c r="S138" i="25"/>
  <c r="S759" i="25"/>
  <c r="S732" i="25"/>
  <c r="S712" i="25"/>
  <c r="S671" i="25"/>
  <c r="S664" i="25"/>
  <c r="S650" i="25"/>
  <c r="S643" i="25"/>
  <c r="S636" i="25"/>
  <c r="S622" i="25"/>
  <c r="S609" i="25"/>
  <c r="S596" i="25"/>
  <c r="S586" i="25"/>
  <c r="S576" i="25"/>
  <c r="S566" i="25"/>
  <c r="S507" i="25"/>
  <c r="S491" i="25"/>
  <c r="S468" i="25"/>
  <c r="S455" i="25"/>
  <c r="S423" i="25"/>
  <c r="S407" i="25"/>
  <c r="S375" i="25"/>
  <c r="S359" i="25"/>
  <c r="S327" i="25"/>
  <c r="S311" i="25"/>
  <c r="S279" i="25"/>
  <c r="S1073" i="25"/>
  <c r="S1063" i="25"/>
  <c r="S1023" i="25"/>
  <c r="S1000" i="25"/>
  <c r="S987" i="25"/>
  <c r="S974" i="25"/>
  <c r="S954" i="25"/>
  <c r="S934" i="25"/>
  <c r="S898" i="25"/>
  <c r="S862" i="25"/>
  <c r="S839" i="25"/>
  <c r="S826" i="25"/>
  <c r="S816" i="25"/>
  <c r="S806" i="25"/>
  <c r="S799" i="25"/>
  <c r="S792" i="25"/>
  <c r="S785" i="25"/>
  <c r="S755" i="25"/>
  <c r="S728" i="25"/>
  <c r="S708" i="25"/>
  <c r="S698" i="25"/>
  <c r="S691" i="25"/>
  <c r="S677" i="25"/>
  <c r="S667" i="25"/>
  <c r="S615" i="25"/>
  <c r="S602" i="25"/>
  <c r="S572" i="25"/>
  <c r="S549" i="25"/>
  <c r="S536" i="25"/>
  <c r="S523" i="25"/>
  <c r="S500" i="25"/>
  <c r="S484" i="25"/>
  <c r="S464" i="25"/>
  <c r="S448" i="25"/>
  <c r="S416" i="25"/>
  <c r="S400" i="25"/>
  <c r="S384" i="25"/>
  <c r="S368" i="25"/>
  <c r="S352" i="25"/>
  <c r="S336" i="25"/>
  <c r="S304" i="25"/>
  <c r="S288" i="25"/>
  <c r="S275" i="25"/>
  <c r="S137" i="25"/>
  <c r="S127" i="25"/>
  <c r="S104" i="25"/>
  <c r="S30" i="25"/>
  <c r="S229" i="25"/>
  <c r="S248" i="25"/>
  <c r="S219" i="25"/>
  <c r="S193" i="25"/>
  <c r="S173" i="25"/>
  <c r="S123" i="25"/>
  <c r="S23" i="25"/>
  <c r="S1072" i="25"/>
  <c r="S1032" i="25"/>
  <c r="S1012" i="25"/>
  <c r="S999" i="25"/>
  <c r="S986" i="25"/>
  <c r="S913" i="25"/>
  <c r="S887" i="25"/>
  <c r="S861" i="25"/>
  <c r="S838" i="25"/>
  <c r="S791" i="25"/>
  <c r="S784" i="25"/>
  <c r="S774" i="25"/>
  <c r="S737" i="25"/>
  <c r="S727" i="25"/>
  <c r="S717" i="25"/>
  <c r="S683" i="25"/>
  <c r="S676" i="25"/>
  <c r="S641" i="25"/>
  <c r="S614" i="25"/>
  <c r="S581" i="25"/>
  <c r="S571" i="25"/>
  <c r="S561" i="25"/>
  <c r="S548" i="25"/>
  <c r="S522" i="25"/>
  <c r="S512" i="25"/>
  <c r="S499" i="25"/>
  <c r="S483" i="25"/>
  <c r="S463" i="25"/>
  <c r="S447" i="25"/>
  <c r="S431" i="25"/>
  <c r="S415" i="25"/>
  <c r="S399" i="25"/>
  <c r="S383" i="25"/>
  <c r="S351" i="25"/>
  <c r="S335" i="25"/>
  <c r="S319" i="25"/>
  <c r="S287" i="25"/>
  <c r="S274" i="25"/>
  <c r="S222" i="25"/>
  <c r="S183" i="25"/>
  <c r="S163" i="25"/>
  <c r="S126" i="25"/>
  <c r="S116" i="25"/>
  <c r="S84" i="25"/>
  <c r="S74" i="25"/>
  <c r="S58" i="25"/>
  <c r="S42" i="25"/>
  <c r="S254" i="25"/>
  <c r="S225" i="25"/>
  <c r="S209" i="25"/>
  <c r="S186" i="25"/>
  <c r="S61" i="25"/>
  <c r="S45" i="25"/>
  <c r="S29" i="25"/>
  <c r="S13" i="25"/>
  <c r="S1045" i="25"/>
  <c r="S1035" i="25"/>
  <c r="S1015" i="25"/>
  <c r="S1005" i="25"/>
  <c r="S992" i="25"/>
  <c r="S979" i="25"/>
  <c r="S969" i="25"/>
  <c r="S949" i="25"/>
  <c r="S939" i="25"/>
  <c r="S929" i="25"/>
  <c r="S916" i="25"/>
  <c r="S903" i="25"/>
  <c r="S890" i="25"/>
  <c r="S877" i="25"/>
  <c r="S831" i="25"/>
  <c r="S818" i="25"/>
  <c r="S808" i="25"/>
  <c r="S794" i="25"/>
  <c r="S787" i="25"/>
  <c r="S767" i="25"/>
  <c r="S740" i="25"/>
  <c r="S730" i="25"/>
  <c r="S700" i="25"/>
  <c r="S686" i="25"/>
  <c r="S607" i="25"/>
  <c r="S564" i="25"/>
  <c r="S528" i="25"/>
  <c r="S505" i="25"/>
  <c r="S489" i="25"/>
  <c r="S466" i="25"/>
  <c r="S437" i="25"/>
  <c r="S421" i="25"/>
  <c r="S405" i="25"/>
  <c r="S389" i="25"/>
  <c r="S373" i="25"/>
  <c r="S357" i="25"/>
  <c r="S341" i="25"/>
  <c r="S325" i="25"/>
  <c r="S309" i="25"/>
  <c r="S293" i="25"/>
  <c r="S228" i="25"/>
  <c r="S149" i="25"/>
  <c r="S129" i="25"/>
  <c r="S119" i="25"/>
  <c r="S106" i="25"/>
  <c r="S90" i="25"/>
  <c r="S77" i="25"/>
  <c r="S64" i="25"/>
  <c r="S270" i="25"/>
  <c r="S260" i="25"/>
  <c r="S244" i="25"/>
  <c r="S202" i="25"/>
  <c r="S35" i="25"/>
  <c r="S590" i="25"/>
  <c r="S363" i="25"/>
  <c r="S347" i="25"/>
  <c r="S315" i="25"/>
  <c r="S299" i="25"/>
  <c r="S283" i="25"/>
  <c r="S263" i="25"/>
  <c r="S247" i="25"/>
  <c r="S205" i="25"/>
  <c r="S192" i="25"/>
  <c r="S182" i="25"/>
  <c r="S172" i="25"/>
  <c r="S162" i="25"/>
  <c r="S152" i="25"/>
  <c r="S112" i="25"/>
  <c r="S96" i="25"/>
  <c r="S70" i="25"/>
  <c r="S54" i="25"/>
  <c r="S38" i="25"/>
  <c r="S1071" i="25"/>
  <c r="S1041" i="25"/>
  <c r="S1031" i="25"/>
  <c r="S1011" i="25"/>
  <c r="S998" i="25"/>
  <c r="S985" i="25"/>
  <c r="S965" i="25"/>
  <c r="S945" i="25"/>
  <c r="S925" i="25"/>
  <c r="S912" i="25"/>
  <c r="S886" i="25"/>
  <c r="S873" i="25"/>
  <c r="S860" i="25"/>
  <c r="S837" i="25"/>
  <c r="S783" i="25"/>
  <c r="S746" i="25"/>
  <c r="S736" i="25"/>
  <c r="S716" i="25"/>
  <c r="S706" i="25"/>
  <c r="S682" i="25"/>
  <c r="S675" i="25"/>
  <c r="S661" i="25"/>
  <c r="S654" i="25"/>
  <c r="S640" i="25"/>
  <c r="S633" i="25"/>
  <c r="S626" i="25"/>
  <c r="S593" i="25"/>
  <c r="S580" i="25"/>
  <c r="S570" i="25"/>
  <c r="S560" i="25"/>
  <c r="S547" i="25"/>
  <c r="S534" i="25"/>
  <c r="S511" i="25"/>
  <c r="S498" i="25"/>
  <c r="S482" i="25"/>
  <c r="S472" i="25"/>
  <c r="S462" i="25"/>
  <c r="S446" i="25"/>
  <c r="S430" i="25"/>
  <c r="S414" i="25"/>
  <c r="S366" i="25"/>
  <c r="S350" i="25"/>
  <c r="S334" i="25"/>
  <c r="S318" i="25"/>
  <c r="S125" i="25"/>
  <c r="S41" i="25"/>
  <c r="S305" i="25"/>
  <c r="S289" i="25"/>
  <c r="S266" i="25"/>
  <c r="S237" i="25"/>
  <c r="S224" i="25"/>
  <c r="S208" i="25"/>
  <c r="S198" i="25"/>
  <c r="S175" i="25"/>
  <c r="S165" i="25"/>
  <c r="S135" i="25"/>
  <c r="S118" i="25"/>
  <c r="S86" i="25"/>
  <c r="S60" i="25"/>
  <c r="S44" i="25"/>
  <c r="S28" i="25"/>
  <c r="S1074" i="25"/>
  <c r="S1044" i="25"/>
  <c r="S1034" i="25"/>
  <c r="S1014" i="25"/>
  <c r="S1004" i="25"/>
  <c r="S991" i="25"/>
  <c r="S978" i="25"/>
  <c r="S968" i="25"/>
  <c r="S948" i="25"/>
  <c r="S938" i="25"/>
  <c r="S928" i="25"/>
  <c r="S915" i="25"/>
  <c r="S902" i="25"/>
  <c r="S876" i="25"/>
  <c r="S853" i="25"/>
  <c r="S830" i="25"/>
  <c r="S786" i="25"/>
  <c r="S776" i="25"/>
  <c r="S749" i="25"/>
  <c r="S739" i="25"/>
  <c r="S722" i="25"/>
  <c r="S699" i="25"/>
  <c r="S678" i="25"/>
  <c r="S657" i="25"/>
  <c r="S629" i="25"/>
  <c r="S619" i="25"/>
  <c r="S606" i="25"/>
  <c r="S563" i="25"/>
  <c r="S553" i="25"/>
  <c r="S540" i="25"/>
  <c r="S527" i="25"/>
  <c r="S514" i="25"/>
  <c r="S488" i="25"/>
  <c r="S475" i="25"/>
  <c r="S465" i="25"/>
  <c r="S452" i="25"/>
  <c r="S420" i="25"/>
  <c r="S404" i="25"/>
  <c r="S388" i="25"/>
  <c r="S372" i="25"/>
  <c r="S356" i="25"/>
  <c r="S340" i="25"/>
  <c r="S308" i="25"/>
  <c r="S276" i="25"/>
  <c r="S211" i="25"/>
  <c r="S188" i="25"/>
  <c r="S158" i="25"/>
  <c r="S121" i="25"/>
  <c r="S108" i="25"/>
  <c r="S92" i="25"/>
  <c r="S66" i="25"/>
  <c r="S50" i="25"/>
  <c r="S34" i="25"/>
  <c r="S18" i="25"/>
  <c r="S1060" i="25"/>
  <c r="S1020" i="25"/>
  <c r="S1007" i="25"/>
  <c r="S971" i="25"/>
  <c r="S961" i="25"/>
  <c r="S951" i="25"/>
  <c r="S931" i="25"/>
  <c r="S796" i="25"/>
  <c r="S779" i="25"/>
  <c r="S752" i="25"/>
  <c r="S702" i="25"/>
  <c r="S695" i="25"/>
  <c r="S681" i="25"/>
  <c r="S674" i="25"/>
  <c r="S612" i="25"/>
  <c r="S599" i="25"/>
  <c r="S556" i="25"/>
  <c r="S530" i="25"/>
  <c r="S520" i="25"/>
  <c r="S494" i="25"/>
  <c r="S478" i="25"/>
  <c r="S95" i="25"/>
  <c r="S69" i="25"/>
  <c r="S53" i="25"/>
  <c r="S37" i="25"/>
  <c r="S1070" i="25"/>
  <c r="S1040" i="25"/>
  <c r="S1030" i="25"/>
  <c r="S1010" i="25"/>
  <c r="S964" i="25"/>
  <c r="S944" i="25"/>
  <c r="S924" i="25"/>
  <c r="S911" i="25"/>
  <c r="S872" i="25"/>
  <c r="S859" i="25"/>
  <c r="S849" i="25"/>
  <c r="S745" i="25"/>
  <c r="S735" i="25"/>
  <c r="S715" i="25"/>
  <c r="S705" i="25"/>
  <c r="S660" i="25"/>
  <c r="S653" i="25"/>
  <c r="S646" i="25"/>
  <c r="S632" i="25"/>
  <c r="S579" i="25"/>
  <c r="S510" i="25"/>
  <c r="S497" i="25"/>
  <c r="S481" i="25"/>
  <c r="S461" i="25"/>
  <c r="S445" i="25"/>
  <c r="S429" i="25"/>
  <c r="S397" i="25"/>
  <c r="S381" i="25"/>
  <c r="S365" i="25"/>
  <c r="S349" i="25"/>
  <c r="S333" i="25"/>
  <c r="S317" i="25"/>
  <c r="S301" i="25"/>
  <c r="S285" i="25"/>
  <c r="S272" i="25"/>
  <c r="S249" i="25"/>
  <c r="S220" i="25"/>
  <c r="S207" i="25"/>
  <c r="S194" i="25"/>
  <c r="S154" i="25"/>
  <c r="S134" i="25"/>
  <c r="S124" i="25"/>
  <c r="S114" i="25"/>
  <c r="S98" i="25"/>
  <c r="S27" i="25"/>
  <c r="S1056" i="25"/>
  <c r="S1043" i="25"/>
  <c r="S1003" i="25"/>
  <c r="S977" i="25"/>
  <c r="S957" i="25"/>
  <c r="S947" i="25"/>
  <c r="S937" i="25"/>
  <c r="S927" i="25"/>
  <c r="S914" i="25"/>
  <c r="S901" i="25"/>
  <c r="S875" i="25"/>
  <c r="S865" i="25"/>
  <c r="S852" i="25"/>
  <c r="S829" i="25"/>
  <c r="S775" i="25"/>
  <c r="S748" i="25"/>
  <c r="S738" i="25"/>
  <c r="S721" i="25"/>
  <c r="S670" i="25"/>
  <c r="S656" i="25"/>
  <c r="S649" i="25"/>
  <c r="S642" i="25"/>
  <c r="S628" i="25"/>
  <c r="S585" i="25"/>
  <c r="S562" i="25"/>
  <c r="S552" i="25"/>
  <c r="S539" i="25"/>
  <c r="S526" i="25"/>
  <c r="S503" i="25"/>
  <c r="S487" i="25"/>
  <c r="S474" i="25"/>
  <c r="S451" i="25"/>
  <c r="S435" i="25"/>
  <c r="S419" i="25"/>
  <c r="S403" i="25"/>
  <c r="S387" i="25"/>
  <c r="S371" i="25"/>
  <c r="S355" i="25"/>
  <c r="S323" i="25"/>
  <c r="S307" i="25"/>
  <c r="S255" i="25"/>
  <c r="S239" i="25"/>
  <c r="S226" i="25"/>
  <c r="S210" i="25"/>
  <c r="S187" i="25"/>
  <c r="S177" i="25"/>
  <c r="S200" i="25"/>
  <c r="S190" i="25"/>
  <c r="S167" i="25"/>
  <c r="S150" i="25"/>
  <c r="S130" i="25"/>
  <c r="S120" i="25"/>
  <c r="S65" i="25"/>
  <c r="S49" i="25"/>
  <c r="S33" i="25"/>
  <c r="S17" i="25"/>
  <c r="L794" i="25"/>
  <c r="L778" i="25"/>
  <c r="L714" i="25"/>
  <c r="L698" i="25"/>
  <c r="L602" i="25"/>
  <c r="L586" i="25"/>
  <c r="L570" i="25"/>
  <c r="L554" i="25"/>
  <c r="L522" i="25"/>
  <c r="L806" i="25"/>
  <c r="L790" i="25"/>
  <c r="L774" i="25"/>
  <c r="L710" i="25"/>
  <c r="L694" i="25"/>
  <c r="L614" i="25"/>
  <c r="L1026" i="25"/>
  <c r="L802" i="25"/>
  <c r="L786" i="25"/>
  <c r="L594" i="25"/>
  <c r="L578" i="25"/>
  <c r="L562" i="25"/>
  <c r="L546" i="25"/>
  <c r="L530" i="25"/>
  <c r="L514" i="25"/>
  <c r="L766" i="25"/>
  <c r="L750" i="25"/>
  <c r="L702" i="25"/>
  <c r="L686" i="25"/>
  <c r="L510" i="25"/>
  <c r="L1070" i="25"/>
  <c r="L1062" i="25"/>
  <c r="L1054" i="25"/>
  <c r="L1038" i="25"/>
  <c r="L1030" i="25"/>
  <c r="L970" i="25"/>
  <c r="L934" i="25"/>
  <c r="L738" i="25"/>
  <c r="L682" i="25"/>
  <c r="L666" i="25"/>
  <c r="L650" i="25"/>
  <c r="L634" i="25"/>
  <c r="L930" i="25"/>
  <c r="L914" i="25"/>
  <c r="L898" i="25"/>
  <c r="L890" i="25"/>
  <c r="L874" i="25"/>
  <c r="L866" i="25"/>
  <c r="L858" i="25"/>
  <c r="L850" i="25"/>
  <c r="L842" i="25"/>
  <c r="L834" i="25"/>
  <c r="L826" i="25"/>
  <c r="L818" i="25"/>
  <c r="L810" i="25"/>
  <c r="L734" i="25"/>
  <c r="L678" i="25"/>
  <c r="L662" i="25"/>
  <c r="L646" i="25"/>
  <c r="L630" i="25"/>
  <c r="L1022" i="25"/>
  <c r="L1014" i="25"/>
  <c r="L1006" i="25"/>
  <c r="L998" i="25"/>
  <c r="L982" i="25"/>
  <c r="L1074" i="25"/>
  <c r="L1066" i="25"/>
  <c r="L1058" i="25"/>
  <c r="L1042" i="25"/>
  <c r="L1034" i="25"/>
  <c r="L974" i="25"/>
  <c r="L966" i="25"/>
  <c r="L942" i="25"/>
  <c r="L926" i="25"/>
  <c r="L730" i="25"/>
  <c r="L658" i="25"/>
  <c r="L642" i="25"/>
  <c r="L626" i="25"/>
  <c r="L958" i="25"/>
  <c r="L954" i="25"/>
  <c r="L950" i="25"/>
  <c r="L946" i="25"/>
  <c r="L679" i="25"/>
  <c r="L675" i="25"/>
  <c r="L671" i="25"/>
  <c r="L667" i="25"/>
  <c r="L663" i="25"/>
  <c r="L659" i="25"/>
  <c r="L655" i="25"/>
  <c r="L651" i="25"/>
  <c r="L647" i="25"/>
  <c r="L643" i="25"/>
  <c r="L639" i="25"/>
  <c r="L635" i="25"/>
  <c r="L631" i="25"/>
  <c r="L627" i="25"/>
  <c r="L595" i="25"/>
  <c r="L575" i="25"/>
  <c r="L803" i="25"/>
  <c r="L799" i="25"/>
  <c r="L795" i="25"/>
  <c r="L791" i="25"/>
  <c r="L727" i="25"/>
  <c r="L723" i="25"/>
  <c r="L807" i="25"/>
  <c r="L775" i="25"/>
  <c r="L767" i="25"/>
  <c r="L759" i="25"/>
  <c r="L755" i="25"/>
  <c r="L747" i="25"/>
  <c r="L743" i="25"/>
  <c r="L699" i="25"/>
  <c r="L695" i="25"/>
  <c r="L691" i="25"/>
  <c r="L687" i="25"/>
  <c r="L473" i="25"/>
  <c r="L469" i="25"/>
  <c r="L465" i="25"/>
  <c r="L477" i="25"/>
  <c r="L208" i="25"/>
  <c r="L200" i="25"/>
  <c r="L192" i="25"/>
  <c r="L276" i="25"/>
  <c r="L272" i="25"/>
  <c r="L268" i="25"/>
  <c r="L264" i="25"/>
  <c r="L236" i="25"/>
  <c r="L183" i="25"/>
  <c r="L175" i="25"/>
  <c r="L167" i="25"/>
  <c r="L159" i="25"/>
  <c r="L151" i="25"/>
  <c r="L135" i="25"/>
  <c r="L127" i="25"/>
  <c r="L119" i="25"/>
  <c r="L81" i="25"/>
  <c r="L179" i="25"/>
  <c r="L163" i="25"/>
  <c r="L155" i="25"/>
  <c r="L147" i="25"/>
  <c r="L139" i="25"/>
  <c r="L131" i="25"/>
  <c r="L123" i="25"/>
  <c r="L77" i="25"/>
  <c r="O1083" i="21"/>
  <c r="P1083" i="21"/>
  <c r="Q1083" i="21"/>
  <c r="R1083" i="21"/>
  <c r="T1083" i="21"/>
  <c r="W1083" i="21"/>
  <c r="AB1083" i="21"/>
  <c r="AC1083" i="21"/>
  <c r="AD1083" i="21"/>
  <c r="AE1083" i="21"/>
  <c r="AF1083" i="21"/>
  <c r="S1083" i="21"/>
  <c r="U1083" i="21"/>
  <c r="B23" i="24"/>
  <c r="S2" i="20"/>
  <c r="U2" i="20"/>
  <c r="M450" i="3"/>
  <c r="M1028" i="19"/>
  <c r="L1028" i="19"/>
  <c r="J1028" i="19"/>
  <c r="I1028" i="19"/>
  <c r="O1028" i="19"/>
  <c r="P1028" i="19"/>
  <c r="Q1028" i="19"/>
  <c r="R1028" i="19"/>
  <c r="S1028" i="19"/>
  <c r="T1028" i="19"/>
  <c r="U1028" i="19"/>
  <c r="W1028" i="19"/>
  <c r="Z1028" i="19"/>
  <c r="AB1028" i="19"/>
  <c r="AC1028" i="19"/>
  <c r="AD1028" i="19"/>
  <c r="AE1028" i="19"/>
  <c r="AF1028" i="19"/>
  <c r="R10" i="25"/>
  <c r="Q10" i="25"/>
  <c r="P10" i="25"/>
  <c r="S10" i="25"/>
  <c r="P1080" i="25"/>
  <c r="P1079" i="25"/>
  <c r="R1076" i="25"/>
  <c r="N1076" i="25"/>
  <c r="O1076" i="25"/>
  <c r="K1076" i="25"/>
  <c r="J1076" i="25"/>
  <c r="P1076" i="25"/>
  <c r="Q1076" i="25"/>
  <c r="P1078" i="25"/>
  <c r="S1080" i="25"/>
  <c r="S1076" i="25"/>
  <c r="S1079" i="25"/>
  <c r="L10" i="25"/>
  <c r="L1076" i="25"/>
  <c r="K1080" i="25"/>
  <c r="K1079" i="25"/>
  <c r="AF1165" i="23"/>
  <c r="AE1165" i="23"/>
  <c r="AD1165" i="23"/>
  <c r="AC1165" i="23"/>
  <c r="AB1165" i="23"/>
  <c r="W1165" i="23"/>
  <c r="U1165" i="23"/>
  <c r="T1165" i="23"/>
  <c r="S1165" i="23"/>
  <c r="R1165" i="23"/>
  <c r="Q1165" i="23"/>
  <c r="P1165" i="23"/>
  <c r="O1165" i="23"/>
  <c r="AF1076" i="20"/>
  <c r="AE1076" i="20"/>
  <c r="AD1076" i="20"/>
  <c r="AC1076" i="20"/>
  <c r="AB1076" i="20"/>
  <c r="W1076" i="20"/>
  <c r="T1076" i="20"/>
  <c r="R1076" i="20"/>
  <c r="Q1076" i="20"/>
  <c r="P1076" i="20"/>
  <c r="O1076" i="20"/>
  <c r="K1078" i="25"/>
  <c r="L1080" i="25"/>
  <c r="S1076" i="20"/>
  <c r="U1076" i="20"/>
  <c r="L1079" i="25"/>
  <c r="L450" i="3"/>
  <c r="O4" i="17"/>
  <c r="K4" i="17"/>
  <c r="P4" i="17"/>
  <c r="Q4" i="17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J450" i="3"/>
  <c r="K450" i="3"/>
  <c r="I450" i="3"/>
  <c r="H450" i="3"/>
  <c r="G450" i="3"/>
  <c r="F450" i="3"/>
  <c r="E450" i="3"/>
  <c r="D450" i="3"/>
  <c r="C450" i="3"/>
  <c r="O450" i="3"/>
  <c r="P45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41728A89-EB51-4114-9405-804A31C72C84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<sst xmlns="http://schemas.openxmlformats.org/spreadsheetml/2006/main" count="20375" uniqueCount="780">
  <si>
    <t>Massachusetts Department of Elementary and Secondary Education</t>
  </si>
  <si>
    <t>Office of District and School Finance</t>
  </si>
  <si>
    <t>Historical Budgeted Above Foundation Spending Percentages</t>
  </si>
  <si>
    <t>FY13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</si>
  <si>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</si>
  <si>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</si>
  <si>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</si>
  <si>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</si>
  <si>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</si>
  <si>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</si>
  <si>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</si>
  <si>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</si>
  <si>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</si>
  <si>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</si>
  <si>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</si>
  <si>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</si>
  <si>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</si>
  <si>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</si>
  <si>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</si>
  <si>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</si>
  <si>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</si>
  <si>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</si>
  <si>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</si>
  <si>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</si>
  <si>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</si>
  <si>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</si>
  <si>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</si>
  <si>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</si>
  <si>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</si>
  <si>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</si>
  <si>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</si>
  <si>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</si>
  <si>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</si>
  <si>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</si>
  <si>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</si>
  <si>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</si>
  <si>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</si>
  <si>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</si>
  <si>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</si>
  <si>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</si>
  <si>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</si>
  <si>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</si>
  <si>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</si>
  <si>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</si>
  <si>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</si>
  <si>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</si>
  <si>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</si>
  <si>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</si>
  <si>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</si>
  <si>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</si>
  <si>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</si>
  <si>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</si>
  <si>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</si>
  <si>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</si>
  <si>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</si>
  <si>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</si>
  <si>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</si>
  <si>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</si>
  <si>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</si>
  <si>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</si>
  <si>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</si>
  <si>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</si>
  <si>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</si>
  <si>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</si>
  <si>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</si>
  <si>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</si>
  <si>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</si>
  <si>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</si>
  <si>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</si>
  <si>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</si>
  <si>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</si>
  <si>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</si>
  <si>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</si>
  <si>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</si>
  <si>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</si>
  <si>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</si>
  <si>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</si>
  <si>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</si>
  <si>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</si>
  <si>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</si>
  <si>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</si>
  <si>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</si>
  <si>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</si>
  <si>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</si>
  <si>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</si>
  <si>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</si>
  <si>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</si>
  <si>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</si>
  <si>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</si>
  <si>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</si>
  <si>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</si>
  <si>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</si>
  <si>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</si>
  <si>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</si>
  <si>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</si>
  <si>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</si>
  <si>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</si>
  <si>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</si>
  <si>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</si>
  <si>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</si>
  <si>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</si>
  <si>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</si>
  <si>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</si>
  <si>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</si>
  <si>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</si>
  <si>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</si>
  <si>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</si>
  <si>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</si>
  <si>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</si>
  <si>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</si>
  <si>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</si>
  <si>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</si>
  <si>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</si>
  <si>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</si>
  <si>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</si>
  <si>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</si>
  <si>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</si>
  <si>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</si>
  <si>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</si>
  <si>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</si>
  <si>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</si>
  <si>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</si>
  <si>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</si>
  <si>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</si>
  <si>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</si>
  <si>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</si>
  <si>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</si>
  <si>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</si>
  <si>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</si>
  <si>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</si>
  <si>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</si>
  <si>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</si>
  <si>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</si>
  <si>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</si>
  <si>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</si>
  <si>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</si>
  <si>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</si>
  <si>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</si>
  <si>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</si>
  <si>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</si>
  <si>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</si>
  <si>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</si>
  <si>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</si>
  <si>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</si>
  <si>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</si>
  <si>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</si>
  <si>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</si>
  <si>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</si>
  <si>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</si>
  <si>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</si>
  <si>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</si>
  <si>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</si>
  <si>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</si>
  <si>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</si>
  <si>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</si>
  <si>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</si>
  <si>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</si>
  <si>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</si>
  <si>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</si>
  <si>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</si>
  <si>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</si>
  <si>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</si>
  <si>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</si>
  <si>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</si>
  <si>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</si>
  <si>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</si>
  <si>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</si>
  <si>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</si>
  <si>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</si>
  <si>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</si>
  <si>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</si>
  <si>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</si>
  <si>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</si>
  <si>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</si>
  <si>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</si>
  <si>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</si>
  <si>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</si>
  <si>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</si>
  <si>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</si>
  <si>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</si>
  <si>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</si>
  <si>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</si>
  <si>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</si>
  <si>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</si>
  <si>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</si>
  <si>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</si>
  <si>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</si>
  <si>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</si>
  <si>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</si>
  <si>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</si>
  <si>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</si>
  <si>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</si>
  <si>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</si>
  <si>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</si>
  <si>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</si>
  <si>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</si>
  <si>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</si>
  <si>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</si>
  <si>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</si>
  <si>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</si>
  <si>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</si>
  <si>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</si>
  <si>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</si>
  <si>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</si>
  <si>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</si>
  <si>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</si>
  <si>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</si>
  <si>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</si>
  <si>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</si>
  <si>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</si>
  <si>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</si>
  <si>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</si>
  <si>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</si>
  <si>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</si>
  <si>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</si>
  <si>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</si>
  <si>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</si>
  <si>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</si>
  <si>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</si>
  <si>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</si>
  <si>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</si>
  <si>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</si>
  <si>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</si>
  <si>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</si>
  <si>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</si>
  <si>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</si>
  <si>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</si>
  <si>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</si>
  <si>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</si>
  <si>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</si>
  <si>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</si>
  <si>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</si>
  <si>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</si>
  <si>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</si>
  <si>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</si>
  <si>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</si>
  <si>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</si>
  <si>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</si>
  <si>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</si>
  <si>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</si>
  <si>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</si>
  <si>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</si>
  <si>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</si>
  <si>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</si>
  <si>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</si>
  <si>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</si>
  <si>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</si>
  <si>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</si>
  <si>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</si>
  <si>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</si>
  <si>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</si>
  <si>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</si>
  <si>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</si>
  <si>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</si>
  <si>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</si>
  <si>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</si>
  <si>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</si>
  <si>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</si>
  <si>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</si>
  <si>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</si>
  <si>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</si>
  <si>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</si>
  <si>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</si>
  <si>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</si>
  <si>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</si>
  <si>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</si>
  <si>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</si>
  <si>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</si>
  <si>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</si>
  <si>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</si>
  <si>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</si>
  <si>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</si>
  <si>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</si>
  <si>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</si>
  <si>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</si>
  <si>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</si>
  <si>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</si>
  <si>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</si>
  <si>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</si>
  <si>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</si>
  <si>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</si>
  <si>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</si>
  <si>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</si>
  <si>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</si>
  <si>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</si>
  <si>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</si>
  <si>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</si>
  <si>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</si>
  <si>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</si>
  <si>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</si>
  <si>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</si>
  <si>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</si>
  <si>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</si>
  <si>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</si>
  <si>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</si>
  <si>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</si>
  <si>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</si>
  <si>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</si>
  <si>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</si>
  <si>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</si>
  <si>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</si>
  <si>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</si>
  <si>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</si>
  <si>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</si>
  <si>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</si>
  <si>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</si>
  <si>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</si>
  <si>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</si>
  <si>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</si>
  <si>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</si>
  <si>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</si>
  <si>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</si>
  <si>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</si>
  <si>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</si>
  <si>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</si>
  <si>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</si>
  <si>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</si>
  <si>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</si>
  <si>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</si>
  <si>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</si>
  <si>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</si>
  <si>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</si>
  <si>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</si>
  <si>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</si>
  <si>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</si>
  <si>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</si>
  <si>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</si>
  <si>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</si>
  <si>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</si>
  <si>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</si>
  <si>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</si>
  <si>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</si>
  <si>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</si>
  <si>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</si>
  <si>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</si>
  <si>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</si>
  <si>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</si>
  <si>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</si>
  <si>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</si>
  <si>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</si>
  <si>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</si>
  <si>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</si>
  <si>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</si>
  <si>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</si>
  <si>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</si>
  <si>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</si>
  <si>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</si>
  <si>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</si>
  <si>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</si>
  <si>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</si>
  <si>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</si>
  <si>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</si>
  <si>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</si>
  <si>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</si>
  <si>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</si>
  <si>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</si>
  <si>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</si>
  <si>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</si>
  <si>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</si>
  <si>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</si>
  <si>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</si>
  <si>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</si>
  <si>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</si>
  <si>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</si>
  <si>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</si>
  <si>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</si>
  <si>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</si>
  <si>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</si>
  <si>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</si>
  <si>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</si>
  <si>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</si>
  <si>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</si>
  <si>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</si>
  <si>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</si>
  <si>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</si>
  <si>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</si>
  <si>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</si>
  <si>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</si>
  <si>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</si>
  <si>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</si>
  <si>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</si>
  <si>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</si>
  <si>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</si>
  <si>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</si>
  <si>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</si>
  <si>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</si>
  <si>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</si>
  <si>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</si>
  <si>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</si>
  <si>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</si>
  <si>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</si>
  <si>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</si>
  <si>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</si>
  <si>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</si>
  <si>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</si>
  <si>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</si>
  <si>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</si>
  <si>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</si>
  <si>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</si>
  <si>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</si>
  <si>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</si>
  <si>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</si>
  <si>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</si>
  <si>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</si>
  <si>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</si>
  <si>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</si>
  <si>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</si>
  <si>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</si>
  <si>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</si>
  <si>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</si>
  <si>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</si>
  <si>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</si>
  <si>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</si>
  <si>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</si>
  <si>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</si>
  <si>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</si>
  <si>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</si>
  <si>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</si>
  <si>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</si>
  <si>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</si>
  <si>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</si>
  <si>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</si>
  <si>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</si>
  <si>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</si>
  <si>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</si>
  <si>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</si>
  <si>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</si>
  <si>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</si>
  <si>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</si>
  <si>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</si>
  <si>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</si>
  <si>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</si>
  <si>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</si>
  <si>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</si>
  <si>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</si>
  <si>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</si>
  <si>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</si>
  <si>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</si>
  <si>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</si>
  <si>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</si>
  <si>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</si>
  <si>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</si>
  <si>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</si>
  <si>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</si>
  <si>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</si>
  <si>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</si>
  <si>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</si>
  <si>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</si>
  <si>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</si>
  <si>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</si>
  <si>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</si>
  <si>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</si>
  <si>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</si>
  <si>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</si>
  <si>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</si>
  <si>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</si>
  <si>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</si>
  <si>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</si>
  <si>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</si>
  <si>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</si>
  <si>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</si>
  <si>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</si>
  <si>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</si>
  <si>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</si>
  <si>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</si>
  <si>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</si>
  <si>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</si>
  <si>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</si>
  <si>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</si>
  <si>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</si>
  <si>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</si>
  <si>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</si>
  <si>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</si>
  <si>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</si>
  <si>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</si>
  <si>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</si>
  <si>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</si>
  <si>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</si>
  <si>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</si>
  <si>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</si>
  <si>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</si>
  <si>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</si>
  <si>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</si>
  <si>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</si>
  <si>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</si>
  <si>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</si>
  <si>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</si>
  <si>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</si>
  <si>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</si>
  <si>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</si>
  <si>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</si>
  <si>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</si>
  <si>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</si>
  <si>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</si>
  <si>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</si>
  <si>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</si>
  <si>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</si>
  <si>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</si>
  <si>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</si>
  <si>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</si>
  <si>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</si>
  <si>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</si>
  <si>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</si>
  <si>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</si>
  <si>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</si>
  <si>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</si>
  <si>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</si>
  <si>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</si>
  <si>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</si>
  <si>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</si>
  <si>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</si>
  <si>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</si>
  <si>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</si>
  <si>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</si>
  <si>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</si>
  <si>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</si>
  <si>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</si>
  <si>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</si>
  <si>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</si>
  <si>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</si>
  <si>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CODMAN ACADEMY</t>
  </si>
  <si>
    <t>CONSERVATORY LAB</t>
  </si>
  <si>
    <t>COMMUNITY DAY - PROSPECT</t>
  </si>
  <si>
    <t>SABIS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</si>
  <si>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</si>
  <si>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</si>
  <si>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</si>
  <si>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</si>
  <si>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</si>
  <si>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</si>
  <si>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</si>
  <si>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</si>
  <si>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</si>
  <si>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</si>
  <si>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</si>
  <si>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</si>
  <si>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</si>
  <si>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</si>
  <si>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</si>
  <si>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</si>
  <si>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</si>
  <si>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</si>
  <si>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</si>
  <si>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</si>
  <si>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</si>
  <si>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</si>
  <si>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</si>
  <si>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</si>
  <si>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</si>
  <si>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</si>
  <si>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</si>
  <si>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</si>
  <si>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</si>
  <si>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</si>
  <si>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</si>
  <si>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</si>
  <si>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</si>
  <si>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</si>
  <si>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</si>
  <si>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</si>
  <si>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</si>
  <si>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</si>
  <si>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</si>
  <si>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</si>
  <si>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</si>
  <si>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</si>
  <si>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</si>
  <si>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source:  22 - PROJj chartrate</t>
  </si>
  <si>
    <t>SOA</t>
  </si>
  <si>
    <t>Low</t>
  </si>
  <si>
    <t>Inc</t>
  </si>
  <si>
    <t>Income</t>
  </si>
  <si>
    <t>Group</t>
  </si>
  <si>
    <t>x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</si>
  <si>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</si>
  <si>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</si>
  <si>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</si>
  <si>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</si>
  <si>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</si>
  <si>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</si>
  <si>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</si>
  <si>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</si>
  <si>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</si>
  <si>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</si>
  <si>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</si>
  <si>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</si>
  <si>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</si>
  <si>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</si>
  <si>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FY22 Foundation Rate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</si>
  <si>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</si>
  <si>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</si>
  <si>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</si>
  <si>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</si>
  <si>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</si>
  <si>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</si>
  <si>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</si>
  <si>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</si>
  <si>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</si>
  <si>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</si>
  <si>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</si>
  <si>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</si>
  <si>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</si>
  <si>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</si>
  <si>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</si>
  <si>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</si>
  <si>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</si>
  <si>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</si>
  <si>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</si>
  <si>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</si>
  <si>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Transp
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</si>
  <si>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</si>
  <si>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</si>
  <si>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</si>
  <si>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</si>
  <si>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</si>
  <si>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</si>
  <si>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</si>
  <si>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</si>
  <si>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</si>
  <si>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</si>
  <si>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</si>
  <si>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</si>
  <si>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</si>
  <si>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</si>
  <si>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</si>
  <si>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</si>
  <si>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formula</t>
  </si>
  <si>
    <t>Found Rate</t>
  </si>
  <si>
    <t>Above Found Spend Rate</t>
  </si>
  <si>
    <t>Fac
Aid
Rate</t>
  </si>
  <si>
    <t>Foundation Tuition</t>
  </si>
  <si>
    <t>Net School Spending Tuition Cap</t>
  </si>
  <si>
    <t>Facilities</t>
  </si>
  <si>
    <t>Total Tuition</t>
  </si>
  <si>
    <t>District NSS Cap</t>
  </si>
  <si>
    <t>Total District Tuiton as a Pct of NSS</t>
  </si>
  <si>
    <t>Per Pupil NSS Cap</t>
  </si>
  <si>
    <r>
      <t xml:space="preserve">* </t>
    </r>
    <r>
      <rPr>
        <sz val="9"/>
        <rFont val="Calibri"/>
        <family val="2"/>
      </rPr>
      <t>Does not include  prior year tuition adjustments.</t>
    </r>
  </si>
  <si>
    <t>FY22  Rates by Charter School and Sending District (Q4)</t>
  </si>
  <si>
    <t>Foundation Rates</t>
  </si>
  <si>
    <t>Above Foundation Rates</t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</si>
  <si>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</si>
  <si>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</si>
  <si>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t>Change over Prior FY</t>
  </si>
  <si>
    <t>FY22
June
Q4</t>
  </si>
  <si>
    <t>Chalocsend
(charter school,  district where school is located, sending district)</t>
  </si>
  <si>
    <t xml:space="preserve"> S T A T E    T O T A L    O R    A V E R A G E</t>
  </si>
  <si>
    <t>eoy22</t>
  </si>
  <si>
    <t>FY23 Prelim</t>
  </si>
  <si>
    <t>source:  23Q2 chasum</t>
  </si>
  <si>
    <t>source:  23 - PROJd chartrate</t>
  </si>
  <si>
    <t>fnd budget</t>
  </si>
  <si>
    <t>COMMUNITY DAY</t>
  </si>
  <si>
    <t>FY23 Foundation Rate</t>
  </si>
  <si>
    <t>S T A T E     T O T A L   O R   A V E R A G E</t>
  </si>
  <si>
    <t>FY23  Rates by Charter School and Sending District (Q4)</t>
  </si>
  <si>
    <t>FY23 Preliminary Rates by Charter School and Sending District (Q3)</t>
  </si>
  <si>
    <t>FY23 Preliminary Rates by Charter School and Sending District (Q2)</t>
  </si>
  <si>
    <t>FY23
December
Q2</t>
  </si>
  <si>
    <t>FY23
March
Q3</t>
  </si>
  <si>
    <t>FY23
June
Q4</t>
  </si>
  <si>
    <t>Change over Q1</t>
  </si>
  <si>
    <r>
      <t xml:space="preserve"> Projected FY23 Foundation Rates by Charter School and Sending District (PROJ)(d)</t>
    </r>
    <r>
      <rPr>
        <sz val="8"/>
        <color theme="1" tint="0.249977111117893"/>
        <rFont val="Century Gothic"/>
        <family val="2"/>
      </rPr>
      <t xml:space="preserve"> ~ published rates, not final rates</t>
    </r>
  </si>
  <si>
    <t>FY23
Aug
Q1 (d)</t>
  </si>
  <si>
    <r>
      <t xml:space="preserve">postive rate </t>
    </r>
    <r>
      <rPr>
        <sz val="9"/>
        <color theme="1"/>
        <rFont val="Calibri"/>
        <family val="2"/>
      </rPr>
      <t>Δ</t>
    </r>
  </si>
  <si>
    <t>negative rates Δ</t>
  </si>
  <si>
    <t>total # rate changes</t>
  </si>
  <si>
    <t>FY23
Q1(d)
FTE</t>
  </si>
  <si>
    <t>Total Rate Comparison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</si>
  <si>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</si>
  <si>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</si>
  <si>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</si>
  <si>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</si>
  <si>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</si>
  <si>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</si>
  <si>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</si>
  <si>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</si>
  <si>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</si>
  <si>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</si>
  <si>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</si>
  <si>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</si>
  <si>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</si>
  <si>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</si>
  <si>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</si>
  <si>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</si>
  <si>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23 - RTHI</t>
  </si>
  <si>
    <t>updated December 2022</t>
  </si>
  <si>
    <t>c70fy23</t>
  </si>
  <si>
    <t>23 - Q2 projnss</t>
  </si>
  <si>
    <t>23 - Q2 pre chasum</t>
  </si>
  <si>
    <t>23- Q2 projnss</t>
  </si>
  <si>
    <t>dec 12 extract</t>
  </si>
  <si>
    <t>Above NSS History</t>
  </si>
  <si>
    <t>School Committee</t>
  </si>
  <si>
    <t>Municipal</t>
  </si>
  <si>
    <t>spending</t>
  </si>
  <si>
    <t>FY23</t>
  </si>
  <si>
    <t>gov</t>
  </si>
  <si>
    <t>hwm</t>
  </si>
  <si>
    <t>Budget</t>
  </si>
  <si>
    <t>Neg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</si>
  <si>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</si>
  <si>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</si>
  <si>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</si>
  <si>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</si>
  <si>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</si>
  <si>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</si>
  <si>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</si>
  <si>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</si>
  <si>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</si>
  <si>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</si>
  <si>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</si>
  <si>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</si>
  <si>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</si>
  <si>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</si>
  <si>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</si>
  <si>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</si>
  <si>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</si>
  <si>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</si>
  <si>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</si>
  <si>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</si>
  <si>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</si>
  <si>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</si>
  <si>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</si>
  <si>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</si>
  <si>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</si>
  <si>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</si>
  <si>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</si>
  <si>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</si>
  <si>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</si>
  <si>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</si>
  <si>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</si>
  <si>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</si>
  <si>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</si>
  <si>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</si>
  <si>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diff</t>
  </si>
  <si>
    <t>Q2</t>
  </si>
  <si>
    <t>Okay</t>
  </si>
  <si>
    <t>Fnd %</t>
  </si>
  <si>
    <t>Change</t>
  </si>
  <si>
    <t>latest</t>
  </si>
  <si>
    <t>OP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</si>
  <si>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</si>
  <si>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</si>
  <si>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</si>
  <si>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</si>
  <si>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</si>
  <si>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</si>
  <si>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</si>
  <si>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</si>
  <si>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</si>
  <si>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FY22Q4</t>
  </si>
  <si>
    <t>23Q1b</t>
  </si>
  <si>
    <t>23Q1c</t>
  </si>
  <si>
    <t>23Q1d</t>
  </si>
  <si>
    <t>Q3</t>
  </si>
  <si>
    <t>Q4</t>
  </si>
  <si>
    <t>X</t>
  </si>
  <si>
    <t>nonop</t>
  </si>
  <si>
    <t>fy15</t>
  </si>
  <si>
    <t>x18</t>
  </si>
  <si>
    <t>fy12</t>
  </si>
  <si>
    <t>fy20</t>
  </si>
  <si>
    <t>X17</t>
  </si>
  <si>
    <t>fy13</t>
  </si>
  <si>
    <t>fy19</t>
  </si>
  <si>
    <t>X16</t>
  </si>
  <si>
    <t>fy16</t>
  </si>
  <si>
    <t>FY21 Sch 19</t>
  </si>
  <si>
    <t>22 - Q4  chartrate.xlsm</t>
  </si>
  <si>
    <t>Δ in Fnd</t>
  </si>
  <si>
    <r>
      <rPr>
        <sz val="8"/>
        <color theme="1" tint="0.14999847407452621"/>
        <rFont val="Calibri"/>
        <family val="2"/>
      </rPr>
      <t>Δ</t>
    </r>
    <r>
      <rPr>
        <sz val="8"/>
        <color theme="1" tint="0.14999847407452621"/>
        <rFont val="Arial"/>
        <family val="2"/>
      </rPr>
      <t xml:space="preserve"> in Budg</t>
    </r>
  </si>
  <si>
    <t>budget over prior FY</t>
  </si>
  <si>
    <t>NSS over prior FY</t>
  </si>
  <si>
    <t/>
  </si>
  <si>
    <t>Δ in Fnd Budget over prior FY</t>
  </si>
  <si>
    <t>Δ in Budg NSS over prior FY</t>
  </si>
  <si>
    <r>
      <t xml:space="preserve">Above Foundation Percentage </t>
    </r>
    <r>
      <rPr>
        <b/>
        <sz val="12"/>
        <color theme="1" tint="0.34998626667073579"/>
        <rFont val="Calibri"/>
        <family val="2"/>
      </rPr>
      <t>Δs</t>
    </r>
  </si>
  <si>
    <t>Δ in Above Foundation Percentage</t>
  </si>
  <si>
    <t xml:space="preserve"> Comparison of Charter Tuition Rate Components Plus AFP Detail (revised)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</si>
</sst>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0.0"/>
    <numFmt numFmtId="171" formatCode="#,##0.0_);[Red]\(#,##0.0\)"/>
    <numFmt numFmtId="172" formatCode="0.000_);[Red]\(0.000\)"/>
    <numFmt numFmtId="173" formatCode="0.0_);[Red]\(0.0\)"/>
    <numFmt numFmtId="174" formatCode="0.00_);\(0.00\)"/>
    <numFmt numFmtId="175" formatCode="0.00_);[Red]\(0.00\)"/>
  </numFmts>
  <fonts count="110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  <font>
      <sz val="9"/>
      <color rgb="FFC00000"/>
      <name val="Calibri"/>
      <family val="2"/>
    </font>
    <font>
      <sz val="8"/>
      <color theme="1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8"/>
      <color theme="1" tint="0.249977111117893"/>
      <name val="Century Gothic"/>
      <family val="2"/>
    </font>
    <font>
      <sz val="7"/>
      <name val="Calibri"/>
      <family val="2"/>
      <scheme val="minor"/>
    </font>
    <font>
      <b/>
      <sz val="8"/>
      <color theme="2"/>
      <name val="Arial"/>
      <family val="2"/>
    </font>
    <font>
      <b/>
      <sz val="8"/>
      <name val="Arial"/>
      <family val="2"/>
    </font>
    <font>
      <b/>
      <sz val="8"/>
      <color theme="1" tint="0.14999847407452621"/>
      <name val="Arial"/>
      <family val="2"/>
    </font>
    <font>
      <sz val="8"/>
      <color theme="2"/>
      <name val="Arial"/>
      <family val="2"/>
    </font>
    <font>
      <sz val="8"/>
      <color theme="1" tint="0.14999847407452621"/>
      <name val="Arial"/>
      <family val="2"/>
    </font>
    <font>
      <sz val="6"/>
      <color theme="2"/>
      <name val="Arial"/>
      <family val="2"/>
    </font>
    <font>
      <sz val="10"/>
      <color theme="2"/>
      <name val="Calibri"/>
      <family val="2"/>
      <scheme val="minor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theme="1" tint="0.14999847407452621"/>
      <name val="Calibri"/>
      <family val="2"/>
    </font>
    <font>
      <sz val="8"/>
      <color theme="1" tint="0.14999847407452621"/>
      <name val="Calibri"/>
      <family val="2"/>
    </font>
    <font>
      <sz val="8"/>
      <color theme="0" tint="-4.9989318521683403E-2"/>
      <name val="Arial"/>
      <family val="2"/>
    </font>
    <font>
      <sz val="9"/>
      <color theme="0" tint="-4.9989318521683403E-2"/>
      <name val="Calibri"/>
      <family val="2"/>
      <scheme val="minor"/>
    </font>
    <font>
      <b/>
      <sz val="12"/>
      <color theme="1" tint="0.34998626667073579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4">
    <xf numFmtId="0" fontId="0" fillId="0" borderId="0"/>
    <xf numFmtId="0" fontId="5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3" applyNumberFormat="0" applyAlignment="0" applyProtection="0"/>
    <xf numFmtId="0" fontId="14" fillId="17" borderId="4" applyNumberFormat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6" fillId="0" borderId="0">
      <protection locked="0"/>
    </xf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3" applyNumberFormat="0" applyAlignment="0" applyProtection="0"/>
    <xf numFmtId="0" fontId="23" fillId="0" borderId="8" applyNumberFormat="0" applyFill="0" applyAlignment="0" applyProtection="0"/>
    <xf numFmtId="0" fontId="24" fillId="7" borderId="0" applyNumberFormat="0" applyBorder="0" applyAlignment="0" applyProtection="0"/>
    <xf numFmtId="0" fontId="25" fillId="0" borderId="0"/>
    <xf numFmtId="0" fontId="9" fillId="0" borderId="0"/>
    <xf numFmtId="0" fontId="7" fillId="0" borderId="0"/>
    <xf numFmtId="0" fontId="4" fillId="0" borderId="0"/>
    <xf numFmtId="0" fontId="9" fillId="0" borderId="0"/>
    <xf numFmtId="0" fontId="26" fillId="0" borderId="0"/>
    <xf numFmtId="0" fontId="27" fillId="4" borderId="9" applyNumberFormat="0" applyFont="0" applyAlignment="0" applyProtection="0"/>
    <xf numFmtId="0" fontId="28" fillId="16" borderId="10" applyNumberFormat="0" applyAlignment="0" applyProtection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9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531">
    <xf numFmtId="0" fontId="0" fillId="0" borderId="0" xfId="0"/>
    <xf numFmtId="0" fontId="6" fillId="0" borderId="0" xfId="1" applyFont="1"/>
    <xf numFmtId="0" fontId="6" fillId="0" borderId="0" xfId="1" applyFont="1" applyAlignment="1">
      <alignment horizontal="center"/>
    </xf>
    <xf numFmtId="0" fontId="5" fillId="0" borderId="0" xfId="1"/>
    <xf numFmtId="0" fontId="5" fillId="0" borderId="0" xfId="1" applyAlignment="1">
      <alignment horizont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31" fillId="18" borderId="0" xfId="1" applyFont="1" applyFill="1" applyAlignment="1">
      <alignment horizontal="center" wrapText="1"/>
    </xf>
    <xf numFmtId="0" fontId="31" fillId="18" borderId="0" xfId="1" applyFont="1" applyFill="1" applyAlignment="1">
      <alignment horizontal="left" wrapText="1" indent="1"/>
    </xf>
    <xf numFmtId="0" fontId="31" fillId="18" borderId="0" xfId="1" applyFont="1" applyFill="1" applyAlignment="1">
      <alignment horizontal="left" wrapText="1"/>
    </xf>
    <xf numFmtId="0" fontId="31" fillId="18" borderId="1" xfId="1" applyFont="1" applyFill="1" applyBorder="1" applyAlignment="1">
      <alignment horizontal="center" wrapText="1"/>
    </xf>
    <xf numFmtId="0" fontId="31" fillId="18" borderId="1" xfId="1" applyFont="1" applyFill="1" applyBorder="1" applyAlignment="1">
      <alignment horizontal="left" wrapText="1"/>
    </xf>
    <xf numFmtId="37" fontId="32" fillId="0" borderId="0" xfId="0" applyNumberFormat="1" applyFont="1" applyAlignment="1">
      <alignment horizontal="center"/>
    </xf>
    <xf numFmtId="0" fontId="33" fillId="0" borderId="0" xfId="43" applyFont="1"/>
    <xf numFmtId="0" fontId="33" fillId="0" borderId="0" xfId="43" applyFont="1" applyAlignment="1">
      <alignment horizontal="center"/>
    </xf>
    <xf numFmtId="40" fontId="33" fillId="0" borderId="0" xfId="43" applyNumberFormat="1" applyFont="1" applyAlignment="1">
      <alignment horizontal="center"/>
    </xf>
    <xf numFmtId="0" fontId="33" fillId="0" borderId="0" xfId="55" applyFont="1" applyAlignment="1">
      <alignment horizontal="left"/>
    </xf>
    <xf numFmtId="0" fontId="33" fillId="0" borderId="0" xfId="55" applyFont="1" applyAlignment="1">
      <alignment horizontal="center"/>
    </xf>
    <xf numFmtId="0" fontId="33" fillId="0" borderId="0" xfId="43" applyFont="1" applyAlignment="1">
      <alignment horizontal="center" vertical="center"/>
    </xf>
    <xf numFmtId="17" fontId="36" fillId="0" borderId="0" xfId="43" applyNumberFormat="1" applyFont="1" applyAlignment="1">
      <alignment horizontal="center" vertical="center"/>
    </xf>
    <xf numFmtId="0" fontId="36" fillId="0" borderId="0" xfId="43" applyFont="1" applyAlignment="1">
      <alignment horizontal="center" vertical="center"/>
    </xf>
    <xf numFmtId="0" fontId="25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41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42" fillId="18" borderId="0" xfId="1" applyFont="1" applyFill="1" applyAlignment="1">
      <alignment horizontal="center" wrapText="1"/>
    </xf>
    <xf numFmtId="0" fontId="37" fillId="0" borderId="0" xfId="43" applyFont="1" applyAlignment="1">
      <alignment horizontal="left" wrapText="1"/>
    </xf>
    <xf numFmtId="0" fontId="34" fillId="19" borderId="21" xfId="43" applyFont="1" applyFill="1" applyBorder="1" applyAlignment="1">
      <alignment horizontal="center"/>
    </xf>
    <xf numFmtId="0" fontId="34" fillId="19" borderId="19" xfId="43" applyFont="1" applyFill="1" applyBorder="1" applyAlignment="1">
      <alignment horizontal="center"/>
    </xf>
    <xf numFmtId="0" fontId="34" fillId="19" borderId="18" xfId="43" applyFont="1" applyFill="1" applyBorder="1" applyAlignment="1">
      <alignment horizontal="center"/>
    </xf>
    <xf numFmtId="0" fontId="34" fillId="19" borderId="17" xfId="43" applyFont="1" applyFill="1" applyBorder="1" applyAlignment="1">
      <alignment horizontal="center"/>
    </xf>
    <xf numFmtId="0" fontId="34" fillId="19" borderId="24" xfId="43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20" borderId="19" xfId="0" applyFont="1" applyFill="1" applyBorder="1" applyAlignment="1">
      <alignment horizontal="center"/>
    </xf>
    <xf numFmtId="0" fontId="44" fillId="20" borderId="2" xfId="0" applyFont="1" applyFill="1" applyBorder="1" applyAlignment="1">
      <alignment horizontal="center"/>
    </xf>
    <xf numFmtId="0" fontId="44" fillId="20" borderId="18" xfId="0" applyFont="1" applyFill="1" applyBorder="1" applyAlignment="1">
      <alignment horizontal="left"/>
    </xf>
    <xf numFmtId="0" fontId="44" fillId="20" borderId="18" xfId="0" applyFont="1" applyFill="1" applyBorder="1" applyAlignment="1">
      <alignment horizontal="center"/>
    </xf>
    <xf numFmtId="0" fontId="44" fillId="20" borderId="22" xfId="0" applyFont="1" applyFill="1" applyBorder="1" applyAlignment="1">
      <alignment horizontal="center"/>
    </xf>
    <xf numFmtId="0" fontId="44" fillId="23" borderId="22" xfId="0" applyFont="1" applyFill="1" applyBorder="1" applyAlignment="1">
      <alignment horizontal="center"/>
    </xf>
    <xf numFmtId="0" fontId="44" fillId="20" borderId="17" xfId="0" applyFont="1" applyFill="1" applyBorder="1" applyAlignment="1">
      <alignment horizontal="center"/>
    </xf>
    <xf numFmtId="0" fontId="44" fillId="20" borderId="0" xfId="0" applyFont="1" applyFill="1" applyAlignment="1">
      <alignment horizontal="center"/>
    </xf>
    <xf numFmtId="0" fontId="44" fillId="20" borderId="24" xfId="0" applyFont="1" applyFill="1" applyBorder="1" applyAlignment="1">
      <alignment horizontal="left"/>
    </xf>
    <xf numFmtId="0" fontId="44" fillId="20" borderId="24" xfId="0" applyFont="1" applyFill="1" applyBorder="1" applyAlignment="1">
      <alignment horizontal="center"/>
    </xf>
    <xf numFmtId="0" fontId="44" fillId="20" borderId="16" xfId="0" applyFont="1" applyFill="1" applyBorder="1" applyAlignment="1">
      <alignment horizontal="center"/>
    </xf>
    <xf numFmtId="0" fontId="44" fillId="20" borderId="21" xfId="0" applyFont="1" applyFill="1" applyBorder="1" applyAlignment="1">
      <alignment horizontal="center"/>
    </xf>
    <xf numFmtId="0" fontId="44" fillId="20" borderId="14" xfId="0" applyFont="1" applyFill="1" applyBorder="1" applyAlignment="1">
      <alignment horizontal="left"/>
    </xf>
    <xf numFmtId="0" fontId="44" fillId="20" borderId="14" xfId="0" applyFont="1" applyFill="1" applyBorder="1" applyAlignment="1">
      <alignment horizontal="center"/>
    </xf>
    <xf numFmtId="0" fontId="44" fillId="20" borderId="20" xfId="0" applyFont="1" applyFill="1" applyBorder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left"/>
    </xf>
    <xf numFmtId="165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45" fillId="0" borderId="0" xfId="43" applyFont="1"/>
    <xf numFmtId="0" fontId="45" fillId="0" borderId="0" xfId="43" applyFont="1" applyAlignment="1">
      <alignment horizontal="center"/>
    </xf>
    <xf numFmtId="0" fontId="46" fillId="0" borderId="0" xfId="43" applyFont="1" applyAlignment="1">
      <alignment horizontal="center" vertical="center"/>
    </xf>
    <xf numFmtId="0" fontId="46" fillId="0" borderId="0" xfId="43" applyFont="1" applyAlignment="1">
      <alignment vertical="center"/>
    </xf>
    <xf numFmtId="0" fontId="46" fillId="0" borderId="0" xfId="43" applyFont="1" applyAlignment="1">
      <alignment horizontal="center"/>
    </xf>
    <xf numFmtId="0" fontId="47" fillId="0" borderId="0" xfId="59" applyFont="1" applyAlignment="1">
      <alignment horizontal="left" vertical="center"/>
    </xf>
    <xf numFmtId="0" fontId="48" fillId="0" borderId="0" xfId="59" applyFont="1" applyAlignment="1">
      <alignment horizontal="left" vertical="center"/>
    </xf>
    <xf numFmtId="0" fontId="7" fillId="0" borderId="0" xfId="45"/>
    <xf numFmtId="0" fontId="7" fillId="0" borderId="0" xfId="45" applyAlignment="1">
      <alignment horizontal="center"/>
    </xf>
    <xf numFmtId="0" fontId="38" fillId="0" borderId="0" xfId="55" applyFont="1" applyAlignment="1">
      <alignment horizontal="center"/>
    </xf>
    <xf numFmtId="0" fontId="38" fillId="0" borderId="0" xfId="55" applyFont="1" applyAlignment="1">
      <alignment horizontal="left"/>
    </xf>
    <xf numFmtId="40" fontId="38" fillId="0" borderId="0" xfId="43" applyNumberFormat="1" applyFont="1" applyAlignment="1">
      <alignment horizontal="center"/>
    </xf>
    <xf numFmtId="0" fontId="38" fillId="0" borderId="0" xfId="43" applyFont="1"/>
    <xf numFmtId="0" fontId="38" fillId="0" borderId="0" xfId="56" applyFont="1" applyAlignment="1">
      <alignment horizontal="center"/>
    </xf>
    <xf numFmtId="0" fontId="38" fillId="0" borderId="0" xfId="56" applyFont="1" applyAlignment="1">
      <alignment horizontal="left"/>
    </xf>
    <xf numFmtId="166" fontId="44" fillId="0" borderId="0" xfId="0" applyNumberFormat="1" applyFont="1" applyAlignment="1">
      <alignment horizontal="center"/>
    </xf>
    <xf numFmtId="0" fontId="49" fillId="0" borderId="0" xfId="0" applyFont="1"/>
    <xf numFmtId="0" fontId="9" fillId="0" borderId="0" xfId="44" applyAlignment="1">
      <alignment horizontal="center"/>
    </xf>
    <xf numFmtId="0" fontId="9" fillId="0" borderId="0" xfId="44" applyAlignment="1">
      <alignment horizontal="left"/>
    </xf>
    <xf numFmtId="38" fontId="9" fillId="0" borderId="0" xfId="44" applyNumberFormat="1" applyAlignment="1">
      <alignment horizontal="center"/>
    </xf>
    <xf numFmtId="37" fontId="9" fillId="0" borderId="0" xfId="44" applyNumberFormat="1" applyAlignment="1">
      <alignment horizontal="center"/>
    </xf>
    <xf numFmtId="39" fontId="9" fillId="0" borderId="0" xfId="44" applyNumberFormat="1" applyAlignment="1">
      <alignment horizontal="center"/>
    </xf>
    <xf numFmtId="165" fontId="9" fillId="0" borderId="0" xfId="44" applyNumberFormat="1" applyAlignment="1">
      <alignment horizontal="center"/>
    </xf>
    <xf numFmtId="0" fontId="9" fillId="0" borderId="0" xfId="44" applyAlignment="1">
      <alignment horizontal="center" wrapText="1"/>
    </xf>
    <xf numFmtId="0" fontId="9" fillId="18" borderId="0" xfId="44" applyFill="1" applyAlignment="1">
      <alignment horizontal="center"/>
    </xf>
    <xf numFmtId="0" fontId="9" fillId="18" borderId="0" xfId="44" applyFill="1" applyAlignment="1">
      <alignment horizontal="left"/>
    </xf>
    <xf numFmtId="0" fontId="40" fillId="21" borderId="12" xfId="44" applyFont="1" applyFill="1" applyBorder="1" applyAlignment="1">
      <alignment horizontal="center"/>
    </xf>
    <xf numFmtId="0" fontId="40" fillId="22" borderId="20" xfId="44" applyFont="1" applyFill="1" applyBorder="1" applyAlignment="1">
      <alignment horizontal="center"/>
    </xf>
    <xf numFmtId="0" fontId="9" fillId="23" borderId="20" xfId="44" applyFill="1" applyBorder="1" applyAlignment="1">
      <alignment horizontal="center"/>
    </xf>
    <xf numFmtId="0" fontId="40" fillId="21" borderId="20" xfId="44" applyFont="1" applyFill="1" applyBorder="1" applyAlignment="1">
      <alignment horizontal="center"/>
    </xf>
    <xf numFmtId="0" fontId="9" fillId="20" borderId="20" xfId="44" applyFill="1" applyBorder="1" applyAlignment="1">
      <alignment horizontal="center"/>
    </xf>
    <xf numFmtId="0" fontId="9" fillId="20" borderId="14" xfId="44" applyFill="1" applyBorder="1" applyAlignment="1">
      <alignment horizontal="center"/>
    </xf>
    <xf numFmtId="0" fontId="9" fillId="20" borderId="14" xfId="44" applyFill="1" applyBorder="1" applyAlignment="1">
      <alignment horizontal="left"/>
    </xf>
    <xf numFmtId="0" fontId="9" fillId="20" borderId="21" xfId="44" applyFill="1" applyBorder="1" applyAlignment="1">
      <alignment horizontal="center"/>
    </xf>
    <xf numFmtId="0" fontId="9" fillId="20" borderId="15" xfId="44" applyFill="1" applyBorder="1" applyAlignment="1">
      <alignment horizontal="center"/>
    </xf>
    <xf numFmtId="0" fontId="40" fillId="22" borderId="16" xfId="44" applyFont="1" applyFill="1" applyBorder="1" applyAlignment="1">
      <alignment horizontal="center"/>
    </xf>
    <xf numFmtId="0" fontId="9" fillId="23" borderId="16" xfId="44" applyFill="1" applyBorder="1" applyAlignment="1">
      <alignment horizontal="center"/>
    </xf>
    <xf numFmtId="0" fontId="40" fillId="21" borderId="16" xfId="44" applyFont="1" applyFill="1" applyBorder="1" applyAlignment="1">
      <alignment horizontal="center"/>
    </xf>
    <xf numFmtId="0" fontId="9" fillId="20" borderId="16" xfId="44" applyFill="1" applyBorder="1" applyAlignment="1">
      <alignment horizontal="center"/>
    </xf>
    <xf numFmtId="0" fontId="9" fillId="20" borderId="24" xfId="44" applyFill="1" applyBorder="1" applyAlignment="1">
      <alignment horizontal="center"/>
    </xf>
    <xf numFmtId="0" fontId="9" fillId="20" borderId="24" xfId="44" applyFill="1" applyBorder="1" applyAlignment="1">
      <alignment horizontal="left"/>
    </xf>
    <xf numFmtId="0" fontId="9" fillId="20" borderId="0" xfId="44" applyFill="1" applyAlignment="1">
      <alignment horizontal="center"/>
    </xf>
    <xf numFmtId="0" fontId="9" fillId="20" borderId="17" xfId="44" applyFill="1" applyBorder="1" applyAlignment="1">
      <alignment horizontal="center"/>
    </xf>
    <xf numFmtId="0" fontId="40" fillId="22" borderId="22" xfId="44" applyFont="1" applyFill="1" applyBorder="1" applyAlignment="1">
      <alignment horizontal="center"/>
    </xf>
    <xf numFmtId="0" fontId="9" fillId="23" borderId="22" xfId="44" applyFill="1" applyBorder="1" applyAlignment="1">
      <alignment horizontal="center"/>
    </xf>
    <xf numFmtId="0" fontId="40" fillId="21" borderId="22" xfId="44" applyFont="1" applyFill="1" applyBorder="1" applyAlignment="1">
      <alignment horizontal="center"/>
    </xf>
    <xf numFmtId="0" fontId="9" fillId="20" borderId="22" xfId="44" applyFill="1" applyBorder="1" applyAlignment="1">
      <alignment horizontal="center"/>
    </xf>
    <xf numFmtId="0" fontId="9" fillId="20" borderId="18" xfId="44" applyFill="1" applyBorder="1" applyAlignment="1">
      <alignment horizontal="center"/>
    </xf>
    <xf numFmtId="0" fontId="9" fillId="20" borderId="18" xfId="44" applyFill="1" applyBorder="1" applyAlignment="1">
      <alignment horizontal="left"/>
    </xf>
    <xf numFmtId="0" fontId="9" fillId="20" borderId="2" xfId="44" applyFill="1" applyBorder="1" applyAlignment="1">
      <alignment horizontal="center"/>
    </xf>
    <xf numFmtId="0" fontId="9" fillId="20" borderId="19" xfId="44" applyFill="1" applyBorder="1" applyAlignment="1">
      <alignment horizontal="center"/>
    </xf>
    <xf numFmtId="37" fontId="9" fillId="26" borderId="12" xfId="44" applyNumberFormat="1" applyFill="1" applyBorder="1" applyAlignment="1">
      <alignment horizontal="center"/>
    </xf>
    <xf numFmtId="0" fontId="39" fillId="0" borderId="0" xfId="44" applyFont="1" applyAlignment="1">
      <alignment horizontal="center"/>
    </xf>
    <xf numFmtId="0" fontId="51" fillId="0" borderId="0" xfId="44" applyFont="1" applyAlignment="1">
      <alignment horizontal="center"/>
    </xf>
    <xf numFmtId="0" fontId="52" fillId="0" borderId="0" xfId="44" applyFont="1" applyAlignment="1">
      <alignment horizontal="center"/>
    </xf>
    <xf numFmtId="0" fontId="53" fillId="0" borderId="0" xfId="43" applyFont="1" applyAlignment="1">
      <alignment horizontal="center"/>
    </xf>
    <xf numFmtId="0" fontId="38" fillId="0" borderId="0" xfId="1" applyFont="1" applyAlignment="1">
      <alignment horizontal="center"/>
    </xf>
    <xf numFmtId="0" fontId="38" fillId="0" borderId="0" xfId="1" applyFont="1" applyAlignment="1">
      <alignment horizontal="left"/>
    </xf>
    <xf numFmtId="164" fontId="54" fillId="18" borderId="2" xfId="57" applyNumberFormat="1" applyFont="1" applyFill="1" applyBorder="1" applyAlignment="1">
      <alignment horizontal="center"/>
    </xf>
    <xf numFmtId="3" fontId="54" fillId="18" borderId="2" xfId="1" applyNumberFormat="1" applyFont="1" applyFill="1" applyBorder="1" applyAlignment="1">
      <alignment horizontal="center"/>
    </xf>
    <xf numFmtId="3" fontId="54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5" fillId="0" borderId="0" xfId="0" applyFont="1"/>
    <xf numFmtId="0" fontId="45" fillId="0" borderId="0" xfId="0" applyFont="1" applyAlignment="1">
      <alignment horizontal="center"/>
    </xf>
    <xf numFmtId="40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35" fillId="27" borderId="13" xfId="55" applyFont="1" applyFill="1" applyBorder="1" applyAlignment="1">
      <alignment horizontal="center" vertical="top"/>
    </xf>
    <xf numFmtId="0" fontId="33" fillId="27" borderId="17" xfId="43" applyFont="1" applyFill="1" applyBorder="1" applyAlignment="1">
      <alignment horizontal="center"/>
    </xf>
    <xf numFmtId="0" fontId="33" fillId="27" borderId="13" xfId="43" applyFont="1" applyFill="1" applyBorder="1" applyAlignment="1">
      <alignment horizontal="center"/>
    </xf>
    <xf numFmtId="0" fontId="33" fillId="27" borderId="12" xfId="43" applyFont="1" applyFill="1" applyBorder="1" applyAlignment="1">
      <alignment horizontal="center"/>
    </xf>
    <xf numFmtId="0" fontId="33" fillId="27" borderId="19" xfId="43" applyFont="1" applyFill="1" applyBorder="1" applyAlignment="1">
      <alignment horizontal="center"/>
    </xf>
    <xf numFmtId="0" fontId="33" fillId="27" borderId="18" xfId="43" applyFont="1" applyFill="1" applyBorder="1" applyAlignment="1">
      <alignment horizontal="center"/>
    </xf>
    <xf numFmtId="0" fontId="33" fillId="27" borderId="24" xfId="43" applyFont="1" applyFill="1" applyBorder="1" applyAlignment="1">
      <alignment horizontal="center"/>
    </xf>
    <xf numFmtId="0" fontId="33" fillId="27" borderId="15" xfId="43" applyFont="1" applyFill="1" applyBorder="1" applyAlignment="1">
      <alignment horizontal="center"/>
    </xf>
    <xf numFmtId="0" fontId="33" fillId="27" borderId="14" xfId="43" applyFont="1" applyFill="1" applyBorder="1" applyAlignment="1">
      <alignment horizontal="center"/>
    </xf>
    <xf numFmtId="0" fontId="55" fillId="19" borderId="15" xfId="43" applyFont="1" applyFill="1" applyBorder="1" applyAlignment="1">
      <alignment horizontal="center"/>
    </xf>
    <xf numFmtId="0" fontId="55" fillId="19" borderId="14" xfId="43" applyFont="1" applyFill="1" applyBorder="1" applyAlignment="1">
      <alignment horizontal="left"/>
    </xf>
    <xf numFmtId="0" fontId="55" fillId="19" borderId="1" xfId="43" applyFont="1" applyFill="1" applyBorder="1" applyAlignment="1">
      <alignment horizontal="center"/>
    </xf>
    <xf numFmtId="40" fontId="33" fillId="27" borderId="12" xfId="43" applyNumberFormat="1" applyFont="1" applyFill="1" applyBorder="1" applyAlignment="1">
      <alignment horizontal="center"/>
    </xf>
    <xf numFmtId="40" fontId="55" fillId="19" borderId="12" xfId="55" applyNumberFormat="1" applyFont="1" applyFill="1" applyBorder="1" applyAlignment="1">
      <alignment horizontal="center"/>
    </xf>
    <xf numFmtId="0" fontId="55" fillId="19" borderId="13" xfId="55" applyFont="1" applyFill="1" applyBorder="1" applyAlignment="1">
      <alignment horizontal="center"/>
    </xf>
    <xf numFmtId="0" fontId="55" fillId="19" borderId="23" xfId="55" applyFont="1" applyFill="1" applyBorder="1" applyAlignment="1">
      <alignment horizontal="left"/>
    </xf>
    <xf numFmtId="0" fontId="56" fillId="27" borderId="17" xfId="55" applyFont="1" applyFill="1" applyBorder="1" applyAlignment="1">
      <alignment horizontal="center"/>
    </xf>
    <xf numFmtId="0" fontId="56" fillId="27" borderId="17" xfId="43" applyFont="1" applyFill="1" applyBorder="1" applyAlignment="1">
      <alignment horizontal="center"/>
    </xf>
    <xf numFmtId="0" fontId="56" fillId="27" borderId="16" xfId="43" applyFont="1" applyFill="1" applyBorder="1" applyAlignment="1">
      <alignment horizontal="center"/>
    </xf>
    <xf numFmtId="0" fontId="57" fillId="27" borderId="17" xfId="55" applyFont="1" applyFill="1" applyBorder="1" applyAlignment="1">
      <alignment horizontal="center"/>
    </xf>
    <xf numFmtId="0" fontId="57" fillId="27" borderId="17" xfId="43" applyFont="1" applyFill="1" applyBorder="1" applyAlignment="1">
      <alignment horizontal="center"/>
    </xf>
    <xf numFmtId="0" fontId="57" fillId="27" borderId="16" xfId="43" applyFont="1" applyFill="1" applyBorder="1" applyAlignment="1">
      <alignment horizontal="center"/>
    </xf>
    <xf numFmtId="0" fontId="58" fillId="0" borderId="0" xfId="59" applyFont="1" applyAlignment="1">
      <alignment horizontal="left" vertical="center"/>
    </xf>
    <xf numFmtId="0" fontId="3" fillId="0" borderId="0" xfId="61"/>
    <xf numFmtId="0" fontId="43" fillId="0" borderId="0" xfId="59" applyFont="1" applyAlignment="1">
      <alignment horizontal="left"/>
    </xf>
    <xf numFmtId="0" fontId="60" fillId="0" borderId="0" xfId="58" applyFont="1" applyAlignment="1">
      <alignment horizontal="left" vertical="top" indent="1"/>
    </xf>
    <xf numFmtId="0" fontId="3" fillId="0" borderId="0" xfId="61" applyAlignment="1">
      <alignment vertical="top"/>
    </xf>
    <xf numFmtId="0" fontId="25" fillId="0" borderId="0" xfId="43" applyAlignment="1">
      <alignment vertical="top"/>
    </xf>
    <xf numFmtId="0" fontId="61" fillId="0" borderId="0" xfId="61" applyFont="1" applyAlignment="1">
      <alignment horizontal="center" vertical="center"/>
    </xf>
    <xf numFmtId="0" fontId="50" fillId="25" borderId="0" xfId="43" applyFont="1" applyFill="1" applyAlignment="1">
      <alignment horizontal="left" vertical="center"/>
    </xf>
    <xf numFmtId="0" fontId="50" fillId="25" borderId="0" xfId="43" applyFont="1" applyFill="1" applyAlignment="1">
      <alignment horizontal="center" vertical="center"/>
    </xf>
    <xf numFmtId="0" fontId="50" fillId="25" borderId="0" xfId="43" applyFont="1" applyFill="1" applyAlignment="1">
      <alignment vertical="center"/>
    </xf>
    <xf numFmtId="0" fontId="49" fillId="0" borderId="0" xfId="61" applyFont="1" applyAlignment="1">
      <alignment vertical="center"/>
    </xf>
    <xf numFmtId="0" fontId="50" fillId="0" borderId="0" xfId="43" applyFont="1" applyAlignment="1">
      <alignment horizontal="center" vertical="center"/>
    </xf>
    <xf numFmtId="0" fontId="38" fillId="24" borderId="25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left" wrapText="1"/>
    </xf>
    <xf numFmtId="0" fontId="38" fillId="24" borderId="27" xfId="1" applyFont="1" applyFill="1" applyBorder="1" applyAlignment="1">
      <alignment horizontal="left" wrapText="1"/>
    </xf>
    <xf numFmtId="0" fontId="44" fillId="0" borderId="36" xfId="61" applyFont="1" applyBorder="1"/>
    <xf numFmtId="0" fontId="38" fillId="24" borderId="26" xfId="1" applyFont="1" applyFill="1" applyBorder="1" applyAlignment="1">
      <alignment horizontal="right" wrapText="1"/>
    </xf>
    <xf numFmtId="0" fontId="38" fillId="24" borderId="26" xfId="1" applyFont="1" applyFill="1" applyBorder="1" applyAlignment="1">
      <alignment horizontal="right" wrapText="1" indent="1"/>
    </xf>
    <xf numFmtId="0" fontId="44" fillId="0" borderId="36" xfId="61" applyFont="1" applyBorder="1" applyAlignment="1">
      <alignment horizontal="right"/>
    </xf>
    <xf numFmtId="0" fontId="44" fillId="0" borderId="37" xfId="61" applyFont="1" applyBorder="1" applyAlignment="1">
      <alignment horizontal="right"/>
    </xf>
    <xf numFmtId="0" fontId="62" fillId="24" borderId="28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center" wrapText="1"/>
    </xf>
    <xf numFmtId="0" fontId="62" fillId="24" borderId="30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right" wrapText="1"/>
    </xf>
    <xf numFmtId="0" fontId="62" fillId="24" borderId="29" xfId="1" applyFont="1" applyFill="1" applyBorder="1" applyAlignment="1">
      <alignment horizontal="right" wrapText="1" indent="1"/>
    </xf>
    <xf numFmtId="0" fontId="45" fillId="0" borderId="38" xfId="61" applyFont="1" applyBorder="1" applyAlignment="1">
      <alignment horizontal="center"/>
    </xf>
    <xf numFmtId="165" fontId="45" fillId="0" borderId="26" xfId="61" applyNumberFormat="1" applyFont="1" applyBorder="1" applyAlignment="1">
      <alignment horizontal="center"/>
    </xf>
    <xf numFmtId="0" fontId="45" fillId="0" borderId="26" xfId="61" applyFont="1" applyBorder="1" applyAlignment="1">
      <alignment horizontal="left"/>
    </xf>
    <xf numFmtId="0" fontId="45" fillId="0" borderId="26" xfId="61" applyFont="1" applyBorder="1" applyAlignment="1">
      <alignment horizontal="center"/>
    </xf>
    <xf numFmtId="0" fontId="45" fillId="0" borderId="39" xfId="61" applyFont="1" applyBorder="1" applyAlignment="1">
      <alignment horizontal="left"/>
    </xf>
    <xf numFmtId="0" fontId="45" fillId="0" borderId="40" xfId="43" applyFont="1" applyBorder="1"/>
    <xf numFmtId="37" fontId="45" fillId="0" borderId="0" xfId="61" applyNumberFormat="1" applyFont="1" applyAlignment="1">
      <alignment horizontal="center"/>
    </xf>
    <xf numFmtId="40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 indent="1"/>
    </xf>
    <xf numFmtId="0" fontId="45" fillId="0" borderId="41" xfId="43" applyFont="1" applyBorder="1" applyAlignment="1">
      <alignment horizontal="right"/>
    </xf>
    <xf numFmtId="40" fontId="45" fillId="0" borderId="42" xfId="61" applyNumberFormat="1" applyFont="1" applyBorder="1" applyAlignment="1">
      <alignment horizontal="center"/>
    </xf>
    <xf numFmtId="168" fontId="45" fillId="0" borderId="26" xfId="62" applyNumberFormat="1" applyFont="1" applyBorder="1" applyAlignment="1">
      <alignment horizontal="right"/>
    </xf>
    <xf numFmtId="38" fontId="45" fillId="0" borderId="39" xfId="61" applyNumberFormat="1" applyFont="1" applyBorder="1" applyAlignment="1">
      <alignment horizontal="right" indent="1"/>
    </xf>
    <xf numFmtId="37" fontId="45" fillId="0" borderId="42" xfId="61" applyNumberFormat="1" applyFont="1" applyBorder="1" applyAlignment="1">
      <alignment horizontal="right" indent="1"/>
    </xf>
    <xf numFmtId="166" fontId="45" fillId="0" borderId="26" xfId="61" applyNumberFormat="1" applyFont="1" applyBorder="1" applyAlignment="1">
      <alignment horizontal="right" indent="1"/>
    </xf>
    <xf numFmtId="37" fontId="45" fillId="0" borderId="26" xfId="61" applyNumberFormat="1" applyFont="1" applyBorder="1" applyAlignment="1">
      <alignment horizontal="right" indent="1"/>
    </xf>
    <xf numFmtId="37" fontId="45" fillId="0" borderId="39" xfId="61" applyNumberFormat="1" applyFont="1" applyBorder="1" applyAlignment="1">
      <alignment horizontal="right" indent="1"/>
    </xf>
    <xf numFmtId="37" fontId="45" fillId="0" borderId="0" xfId="43" applyNumberFormat="1" applyFont="1" applyAlignment="1">
      <alignment horizontal="right"/>
    </xf>
    <xf numFmtId="0" fontId="45" fillId="0" borderId="43" xfId="61" applyFont="1" applyBorder="1" applyAlignment="1">
      <alignment horizontal="center"/>
    </xf>
    <xf numFmtId="165" fontId="45" fillId="0" borderId="0" xfId="61" applyNumberFormat="1" applyFont="1" applyAlignment="1">
      <alignment horizontal="center"/>
    </xf>
    <xf numFmtId="0" fontId="45" fillId="0" borderId="0" xfId="61" applyFont="1" applyAlignment="1">
      <alignment horizontal="left"/>
    </xf>
    <xf numFmtId="0" fontId="45" fillId="0" borderId="0" xfId="61" applyFont="1" applyAlignment="1">
      <alignment horizontal="center"/>
    </xf>
    <xf numFmtId="0" fontId="45" fillId="0" borderId="44" xfId="61" applyFont="1" applyBorder="1" applyAlignment="1">
      <alignment horizontal="left"/>
    </xf>
    <xf numFmtId="40" fontId="45" fillId="0" borderId="41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right"/>
    </xf>
    <xf numFmtId="38" fontId="45" fillId="0" borderId="44" xfId="61" applyNumberFormat="1" applyFont="1" applyBorder="1" applyAlignment="1">
      <alignment horizontal="right" indent="1"/>
    </xf>
    <xf numFmtId="37" fontId="45" fillId="0" borderId="41" xfId="61" applyNumberFormat="1" applyFont="1" applyBorder="1" applyAlignment="1">
      <alignment horizontal="right" indent="1"/>
    </xf>
    <xf numFmtId="166" fontId="45" fillId="0" borderId="0" xfId="61" applyNumberFormat="1" applyFont="1" applyAlignment="1">
      <alignment horizontal="right" indent="1"/>
    </xf>
    <xf numFmtId="37" fontId="45" fillId="0" borderId="44" xfId="61" applyNumberFormat="1" applyFont="1" applyBorder="1" applyAlignment="1">
      <alignment horizontal="right" indent="1"/>
    </xf>
    <xf numFmtId="40" fontId="45" fillId="0" borderId="0" xfId="61" applyNumberFormat="1" applyFont="1" applyAlignment="1">
      <alignment horizontal="center"/>
    </xf>
    <xf numFmtId="0" fontId="45" fillId="0" borderId="40" xfId="43" applyFont="1" applyBorder="1" applyAlignment="1">
      <alignment horizontal="right"/>
    </xf>
    <xf numFmtId="166" fontId="45" fillId="0" borderId="0" xfId="61" applyNumberFormat="1" applyFont="1" applyAlignment="1">
      <alignment horizontal="right"/>
    </xf>
    <xf numFmtId="40" fontId="45" fillId="0" borderId="0" xfId="61" applyNumberFormat="1" applyFont="1" applyAlignment="1">
      <alignment horizontal="right" indent="1"/>
    </xf>
    <xf numFmtId="1" fontId="38" fillId="24" borderId="45" xfId="1" quotePrefix="1" applyNumberFormat="1" applyFont="1" applyFill="1" applyBorder="1" applyAlignment="1">
      <alignment horizontal="center" vertical="center"/>
    </xf>
    <xf numFmtId="1" fontId="38" fillId="24" borderId="46" xfId="1" quotePrefix="1" applyNumberFormat="1" applyFont="1" applyFill="1" applyBorder="1" applyAlignment="1">
      <alignment horizontal="center" vertical="center"/>
    </xf>
    <xf numFmtId="3" fontId="38" fillId="24" borderId="46" xfId="1" quotePrefix="1" applyNumberFormat="1" applyFont="1" applyFill="1" applyBorder="1" applyAlignment="1">
      <alignment horizontal="left" vertical="center" indent="1"/>
    </xf>
    <xf numFmtId="3" fontId="38" fillId="24" borderId="46" xfId="1" quotePrefix="1" applyNumberFormat="1" applyFont="1" applyFill="1" applyBorder="1" applyAlignment="1">
      <alignment horizontal="center" vertical="center"/>
    </xf>
    <xf numFmtId="3" fontId="38" fillId="24" borderId="47" xfId="1" quotePrefix="1" applyNumberFormat="1" applyFont="1" applyFill="1" applyBorder="1" applyAlignment="1">
      <alignment horizontal="left" vertical="center" indent="1"/>
    </xf>
    <xf numFmtId="167" fontId="38" fillId="24" borderId="45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 indent="1"/>
    </xf>
    <xf numFmtId="0" fontId="45" fillId="0" borderId="0" xfId="43" applyFont="1" applyAlignment="1">
      <alignment horizontal="right"/>
    </xf>
    <xf numFmtId="166" fontId="38" fillId="24" borderId="48" xfId="1" quotePrefix="1" applyNumberFormat="1" applyFont="1" applyFill="1" applyBorder="1" applyAlignment="1">
      <alignment horizontal="right" vertical="center" indent="1"/>
    </xf>
    <xf numFmtId="37" fontId="38" fillId="24" borderId="49" xfId="1" quotePrefix="1" applyNumberFormat="1" applyFont="1" applyFill="1" applyBorder="1" applyAlignment="1">
      <alignment horizontal="right" vertical="center" indent="2"/>
    </xf>
    <xf numFmtId="167" fontId="38" fillId="24" borderId="46" xfId="1" quotePrefix="1" applyNumberFormat="1" applyFont="1" applyFill="1" applyBorder="1" applyAlignment="1">
      <alignment horizontal="right" vertical="center" indent="1"/>
    </xf>
    <xf numFmtId="166" fontId="38" fillId="24" borderId="46" xfId="1" quotePrefix="1" applyNumberFormat="1" applyFont="1" applyFill="1" applyBorder="1" applyAlignment="1">
      <alignment horizontal="right" vertical="center" indent="1"/>
    </xf>
    <xf numFmtId="169" fontId="45" fillId="0" borderId="0" xfId="31" applyNumberFormat="1" applyFont="1"/>
    <xf numFmtId="0" fontId="0" fillId="0" borderId="0" xfId="0" applyAlignment="1">
      <alignment vertical="top"/>
    </xf>
    <xf numFmtId="0" fontId="61" fillId="0" borderId="0" xfId="0" applyFont="1" applyAlignment="1">
      <alignment horizontal="center" vertical="center"/>
    </xf>
    <xf numFmtId="0" fontId="44" fillId="0" borderId="36" xfId="0" applyFont="1" applyBorder="1"/>
    <xf numFmtId="0" fontId="45" fillId="0" borderId="38" xfId="0" applyFont="1" applyBorder="1" applyAlignment="1">
      <alignment horizontal="center"/>
    </xf>
    <xf numFmtId="165" fontId="45" fillId="0" borderId="26" xfId="0" applyNumberFormat="1" applyFont="1" applyBorder="1" applyAlignment="1">
      <alignment horizontal="center"/>
    </xf>
    <xf numFmtId="0" fontId="45" fillId="0" borderId="26" xfId="0" applyFont="1" applyBorder="1" applyAlignment="1">
      <alignment horizontal="left"/>
    </xf>
    <xf numFmtId="0" fontId="45" fillId="0" borderId="26" xfId="0" applyFont="1" applyBorder="1" applyAlignment="1">
      <alignment horizontal="center"/>
    </xf>
    <xf numFmtId="37" fontId="45" fillId="0" borderId="0" xfId="0" applyNumberFormat="1" applyFont="1" applyAlignment="1">
      <alignment horizontal="center"/>
    </xf>
    <xf numFmtId="0" fontId="45" fillId="0" borderId="43" xfId="0" applyFont="1" applyBorder="1" applyAlignment="1">
      <alignment horizontal="center"/>
    </xf>
    <xf numFmtId="165" fontId="45" fillId="0" borderId="0" xfId="0" applyNumberFormat="1" applyFont="1" applyAlignment="1">
      <alignment horizontal="center"/>
    </xf>
    <xf numFmtId="0" fontId="45" fillId="0" borderId="44" xfId="0" applyFont="1" applyBorder="1" applyAlignment="1">
      <alignment horizontal="left"/>
    </xf>
    <xf numFmtId="0" fontId="44" fillId="0" borderId="37" xfId="0" applyFont="1" applyBorder="1"/>
    <xf numFmtId="0" fontId="45" fillId="0" borderId="41" xfId="43" applyFont="1" applyBorder="1"/>
    <xf numFmtId="0" fontId="44" fillId="0" borderId="0" xfId="61" applyFont="1"/>
    <xf numFmtId="40" fontId="38" fillId="0" borderId="0" xfId="45" applyNumberFormat="1" applyFont="1" applyAlignment="1">
      <alignment horizontal="center"/>
    </xf>
    <xf numFmtId="38" fontId="38" fillId="0" borderId="31" xfId="45" applyNumberFormat="1" applyFont="1" applyBorder="1" applyAlignment="1">
      <alignment horizontal="center"/>
    </xf>
    <xf numFmtId="38" fontId="38" fillId="0" borderId="0" xfId="45" applyNumberFormat="1" applyFont="1" applyAlignment="1">
      <alignment horizontal="center"/>
    </xf>
    <xf numFmtId="38" fontId="38" fillId="0" borderId="32" xfId="45" applyNumberFormat="1" applyFont="1" applyBorder="1" applyAlignment="1">
      <alignment horizontal="center"/>
    </xf>
    <xf numFmtId="40" fontId="38" fillId="0" borderId="31" xfId="45" applyNumberFormat="1" applyFont="1" applyBorder="1" applyAlignment="1">
      <alignment horizontal="center"/>
    </xf>
    <xf numFmtId="0" fontId="38" fillId="0" borderId="0" xfId="45" applyFont="1" applyAlignment="1">
      <alignment horizontal="left"/>
    </xf>
    <xf numFmtId="0" fontId="38" fillId="0" borderId="0" xfId="45" applyFont="1" applyAlignment="1">
      <alignment horizontal="center"/>
    </xf>
    <xf numFmtId="0" fontId="44" fillId="0" borderId="17" xfId="61" applyFont="1" applyBorder="1"/>
    <xf numFmtId="0" fontId="63" fillId="18" borderId="2" xfId="1" applyFont="1" applyFill="1" applyBorder="1" applyAlignment="1">
      <alignment horizontal="center" wrapText="1"/>
    </xf>
    <xf numFmtId="0" fontId="44" fillId="0" borderId="36" xfId="61" applyFont="1" applyBorder="1" applyAlignment="1">
      <alignment horizontal="center"/>
    </xf>
    <xf numFmtId="0" fontId="45" fillId="0" borderId="40" xfId="43" applyFont="1" applyBorder="1" applyAlignment="1">
      <alignment horizontal="center"/>
    </xf>
    <xf numFmtId="0" fontId="45" fillId="0" borderId="41" xfId="43" applyFont="1" applyBorder="1" applyAlignment="1">
      <alignment horizontal="center"/>
    </xf>
    <xf numFmtId="168" fontId="45" fillId="0" borderId="26" xfId="62" applyNumberFormat="1" applyFont="1" applyBorder="1" applyAlignment="1">
      <alignment horizontal="center"/>
    </xf>
    <xf numFmtId="38" fontId="45" fillId="0" borderId="39" xfId="61" applyNumberFormat="1" applyFont="1" applyBorder="1" applyAlignment="1">
      <alignment horizontal="center"/>
    </xf>
    <xf numFmtId="0" fontId="3" fillId="0" borderId="0" xfId="61" applyAlignment="1">
      <alignment horizontal="center"/>
    </xf>
    <xf numFmtId="37" fontId="45" fillId="0" borderId="42" xfId="61" applyNumberFormat="1" applyFont="1" applyBorder="1" applyAlignment="1">
      <alignment horizontal="center"/>
    </xf>
    <xf numFmtId="166" fontId="45" fillId="0" borderId="26" xfId="61" applyNumberFormat="1" applyFont="1" applyBorder="1" applyAlignment="1">
      <alignment horizontal="center"/>
    </xf>
    <xf numFmtId="37" fontId="45" fillId="0" borderId="26" xfId="61" applyNumberFormat="1" applyFont="1" applyBorder="1" applyAlignment="1">
      <alignment horizontal="center"/>
    </xf>
    <xf numFmtId="37" fontId="45" fillId="0" borderId="39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center"/>
    </xf>
    <xf numFmtId="38" fontId="45" fillId="0" borderId="44" xfId="61" applyNumberFormat="1" applyFont="1" applyBorder="1" applyAlignment="1">
      <alignment horizontal="center"/>
    </xf>
    <xf numFmtId="37" fontId="45" fillId="0" borderId="41" xfId="61" applyNumberFormat="1" applyFont="1" applyBorder="1" applyAlignment="1">
      <alignment horizontal="center"/>
    </xf>
    <xf numFmtId="166" fontId="45" fillId="0" borderId="0" xfId="61" applyNumberFormat="1" applyFont="1" applyAlignment="1">
      <alignment horizontal="center"/>
    </xf>
    <xf numFmtId="37" fontId="45" fillId="0" borderId="44" xfId="61" applyNumberFormat="1" applyFont="1" applyBorder="1" applyAlignment="1">
      <alignment horizontal="center"/>
    </xf>
    <xf numFmtId="37" fontId="38" fillId="24" borderId="46" xfId="1" quotePrefix="1" applyNumberFormat="1" applyFont="1" applyFill="1" applyBorder="1" applyAlignment="1">
      <alignment horizontal="center" vertical="center"/>
    </xf>
    <xf numFmtId="166" fontId="38" fillId="24" borderId="48" xfId="1" quotePrefix="1" applyNumberFormat="1" applyFont="1" applyFill="1" applyBorder="1" applyAlignment="1">
      <alignment horizontal="center" vertical="center"/>
    </xf>
    <xf numFmtId="37" fontId="38" fillId="24" borderId="49" xfId="1" quotePrefix="1" applyNumberFormat="1" applyFont="1" applyFill="1" applyBorder="1" applyAlignment="1">
      <alignment horizontal="center" vertical="center"/>
    </xf>
    <xf numFmtId="0" fontId="64" fillId="18" borderId="2" xfId="1" applyFont="1" applyFill="1" applyBorder="1" applyAlignment="1">
      <alignment horizontal="left" wrapText="1" indent="2"/>
    </xf>
    <xf numFmtId="0" fontId="64" fillId="18" borderId="2" xfId="1" applyFont="1" applyFill="1" applyBorder="1" applyAlignment="1">
      <alignment horizontal="center" wrapText="1"/>
    </xf>
    <xf numFmtId="0" fontId="64" fillId="18" borderId="18" xfId="1" applyFont="1" applyFill="1" applyBorder="1" applyAlignment="1">
      <alignment horizontal="center" wrapText="1"/>
    </xf>
    <xf numFmtId="0" fontId="66" fillId="0" borderId="0" xfId="61" applyFont="1"/>
    <xf numFmtId="0" fontId="68" fillId="0" borderId="0" xfId="45" applyFont="1" applyAlignment="1">
      <alignment vertical="center"/>
    </xf>
    <xf numFmtId="0" fontId="69" fillId="0" borderId="0" xfId="45" applyFont="1" applyAlignment="1">
      <alignment vertical="center"/>
    </xf>
    <xf numFmtId="0" fontId="69" fillId="0" borderId="0" xfId="45" applyFont="1" applyAlignment="1">
      <alignment horizontal="center" vertical="center"/>
    </xf>
    <xf numFmtId="0" fontId="71" fillId="0" borderId="0" xfId="61" applyFont="1"/>
    <xf numFmtId="0" fontId="67" fillId="0" borderId="0" xfId="61" applyFont="1"/>
    <xf numFmtId="0" fontId="64" fillId="18" borderId="19" xfId="1" applyFont="1" applyFill="1" applyBorder="1" applyAlignment="1">
      <alignment horizontal="center" wrapText="1"/>
    </xf>
    <xf numFmtId="40" fontId="74" fillId="0" borderId="0" xfId="45" applyNumberFormat="1" applyFont="1" applyAlignment="1">
      <alignment horizontal="center"/>
    </xf>
    <xf numFmtId="0" fontId="74" fillId="0" borderId="0" xfId="61" applyFont="1"/>
    <xf numFmtId="0" fontId="77" fillId="0" borderId="0" xfId="59" applyFont="1" applyAlignment="1">
      <alignment horizontal="left" vertical="center" indent="1"/>
    </xf>
    <xf numFmtId="0" fontId="75" fillId="0" borderId="0" xfId="59" applyFont="1" applyAlignment="1">
      <alignment horizontal="left" indent="1"/>
    </xf>
    <xf numFmtId="0" fontId="76" fillId="0" borderId="0" xfId="58" applyFont="1" applyAlignment="1">
      <alignment horizontal="left" indent="1"/>
    </xf>
    <xf numFmtId="0" fontId="70" fillId="30" borderId="13" xfId="45" applyFont="1" applyFill="1" applyBorder="1" applyAlignment="1">
      <alignment horizontal="left" vertical="center" indent="1"/>
    </xf>
    <xf numFmtId="0" fontId="69" fillId="30" borderId="1" xfId="45" applyFont="1" applyFill="1" applyBorder="1" applyAlignment="1">
      <alignment vertical="center"/>
    </xf>
    <xf numFmtId="0" fontId="69" fillId="30" borderId="23" xfId="45" applyFont="1" applyFill="1" applyBorder="1" applyAlignment="1">
      <alignment vertical="center"/>
    </xf>
    <xf numFmtId="164" fontId="64" fillId="30" borderId="33" xfId="1" quotePrefix="1" applyNumberFormat="1" applyFont="1" applyFill="1" applyBorder="1" applyAlignment="1">
      <alignment horizontal="center"/>
    </xf>
    <xf numFmtId="3" fontId="73" fillId="30" borderId="34" xfId="1" quotePrefix="1" applyNumberFormat="1" applyFont="1" applyFill="1" applyBorder="1" applyAlignment="1">
      <alignment horizontal="left"/>
    </xf>
    <xf numFmtId="3" fontId="73" fillId="30" borderId="34" xfId="1" quotePrefix="1" applyNumberFormat="1" applyFont="1" applyFill="1" applyBorder="1" applyAlignment="1">
      <alignment horizontal="center"/>
    </xf>
    <xf numFmtId="167" fontId="73" fillId="30" borderId="35" xfId="1" applyNumberFormat="1" applyFont="1" applyFill="1" applyBorder="1" applyAlignment="1">
      <alignment horizontal="center"/>
    </xf>
    <xf numFmtId="3" fontId="73" fillId="30" borderId="33" xfId="1" quotePrefix="1" applyNumberFormat="1" applyFont="1" applyFill="1" applyBorder="1" applyAlignment="1">
      <alignment horizontal="center"/>
    </xf>
    <xf numFmtId="0" fontId="64" fillId="18" borderId="19" xfId="1" applyFont="1" applyFill="1" applyBorder="1" applyAlignment="1">
      <alignment horizontal="center" vertical="center" wrapText="1"/>
    </xf>
    <xf numFmtId="0" fontId="64" fillId="18" borderId="2" xfId="1" applyFont="1" applyFill="1" applyBorder="1" applyAlignment="1">
      <alignment horizontal="center" vertical="center" wrapText="1"/>
    </xf>
    <xf numFmtId="0" fontId="64" fillId="18" borderId="18" xfId="1" applyFont="1" applyFill="1" applyBorder="1" applyAlignment="1">
      <alignment horizontal="center" vertical="center" wrapText="1"/>
    </xf>
    <xf numFmtId="0" fontId="78" fillId="31" borderId="2" xfId="1" applyFont="1" applyFill="1" applyBorder="1" applyAlignment="1">
      <alignment horizontal="center"/>
    </xf>
    <xf numFmtId="0" fontId="79" fillId="18" borderId="19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left"/>
    </xf>
    <xf numFmtId="0" fontId="79" fillId="0" borderId="16" xfId="61" applyFont="1" applyBorder="1"/>
    <xf numFmtId="0" fontId="78" fillId="18" borderId="19" xfId="1" applyFont="1" applyFill="1" applyBorder="1" applyAlignment="1">
      <alignment horizontal="center"/>
    </xf>
    <xf numFmtId="0" fontId="78" fillId="18" borderId="18" xfId="1" applyFont="1" applyFill="1" applyBorder="1" applyAlignment="1">
      <alignment horizontal="center"/>
    </xf>
    <xf numFmtId="0" fontId="77" fillId="0" borderId="0" xfId="59" applyFont="1" applyAlignment="1">
      <alignment horizontal="left" vertical="center"/>
    </xf>
    <xf numFmtId="0" fontId="75" fillId="0" borderId="0" xfId="59" applyFont="1" applyAlignment="1">
      <alignment horizontal="left"/>
    </xf>
    <xf numFmtId="0" fontId="76" fillId="0" borderId="0" xfId="58" applyFont="1" applyAlignment="1">
      <alignment horizontal="left"/>
    </xf>
    <xf numFmtId="37" fontId="38" fillId="24" borderId="45" xfId="1" quotePrefix="1" applyNumberFormat="1" applyFont="1" applyFill="1" applyBorder="1" applyAlignment="1">
      <alignment horizontal="center" vertical="center"/>
    </xf>
    <xf numFmtId="0" fontId="55" fillId="19" borderId="23" xfId="43" applyFont="1" applyFill="1" applyBorder="1" applyAlignment="1">
      <alignment horizontal="center"/>
    </xf>
    <xf numFmtId="0" fontId="56" fillId="27" borderId="16" xfId="55" applyFont="1" applyFill="1" applyBorder="1" applyAlignment="1">
      <alignment horizontal="center"/>
    </xf>
    <xf numFmtId="0" fontId="57" fillId="27" borderId="16" xfId="55" applyFont="1" applyFill="1" applyBorder="1" applyAlignment="1">
      <alignment horizontal="center"/>
    </xf>
    <xf numFmtId="0" fontId="35" fillId="27" borderId="12" xfId="55" applyFont="1" applyFill="1" applyBorder="1" applyAlignment="1">
      <alignment horizontal="center" vertical="top"/>
    </xf>
    <xf numFmtId="169" fontId="3" fillId="0" borderId="0" xfId="61" applyNumberFormat="1"/>
    <xf numFmtId="169" fontId="81" fillId="29" borderId="52" xfId="0" applyNumberFormat="1" applyFont="1" applyFill="1" applyBorder="1"/>
    <xf numFmtId="0" fontId="14" fillId="29" borderId="50" xfId="0" applyFont="1" applyFill="1" applyBorder="1" applyAlignment="1">
      <alignment horizontal="center" wrapText="1"/>
    </xf>
    <xf numFmtId="0" fontId="14" fillId="29" borderId="51" xfId="0" applyFont="1" applyFill="1" applyBorder="1" applyAlignment="1">
      <alignment horizontal="center" wrapText="1"/>
    </xf>
    <xf numFmtId="38" fontId="45" fillId="0" borderId="0" xfId="31" applyNumberFormat="1" applyFont="1"/>
    <xf numFmtId="38" fontId="3" fillId="0" borderId="0" xfId="61" applyNumberFormat="1"/>
    <xf numFmtId="167" fontId="38" fillId="24" borderId="47" xfId="1" quotePrefix="1" applyNumberFormat="1" applyFont="1" applyFill="1" applyBorder="1" applyAlignment="1">
      <alignment horizontal="center" vertical="center"/>
    </xf>
    <xf numFmtId="167" fontId="38" fillId="24" borderId="45" xfId="1" quotePrefix="1" applyNumberFormat="1" applyFont="1" applyFill="1" applyBorder="1" applyAlignment="1">
      <alignment horizontal="right" vertical="center"/>
    </xf>
    <xf numFmtId="37" fontId="38" fillId="24" borderId="47" xfId="1" quotePrefix="1" applyNumberFormat="1" applyFont="1" applyFill="1" applyBorder="1" applyAlignment="1">
      <alignment horizontal="right" vertical="center" indent="1"/>
    </xf>
    <xf numFmtId="166" fontId="38" fillId="24" borderId="45" xfId="1" quotePrefix="1" applyNumberFormat="1" applyFont="1" applyFill="1" applyBorder="1" applyAlignment="1">
      <alignment horizontal="right" vertical="center" indent="1"/>
    </xf>
    <xf numFmtId="37" fontId="38" fillId="24" borderId="47" xfId="1" quotePrefix="1" applyNumberFormat="1" applyFont="1" applyFill="1" applyBorder="1" applyAlignment="1">
      <alignment horizontal="right" vertical="center" indent="2"/>
    </xf>
    <xf numFmtId="167" fontId="38" fillId="24" borderId="45" xfId="1" quotePrefix="1" applyNumberFormat="1" applyFont="1" applyFill="1" applyBorder="1" applyAlignment="1">
      <alignment horizontal="right" vertical="center" indent="1"/>
    </xf>
    <xf numFmtId="0" fontId="3" fillId="0" borderId="0" xfId="61" applyAlignment="1">
      <alignment horizontal="left" vertical="top"/>
    </xf>
    <xf numFmtId="0" fontId="25" fillId="0" borderId="0" xfId="43" applyAlignment="1">
      <alignment horizontal="left" vertical="top"/>
    </xf>
    <xf numFmtId="0" fontId="84" fillId="0" borderId="0" xfId="59" applyFont="1" applyAlignment="1">
      <alignment horizontal="left" vertical="center"/>
    </xf>
    <xf numFmtId="0" fontId="85" fillId="0" borderId="0" xfId="58" applyFont="1" applyAlignment="1">
      <alignment horizontal="left"/>
    </xf>
    <xf numFmtId="0" fontId="86" fillId="0" borderId="0" xfId="59" applyFont="1" applyAlignment="1">
      <alignment horizontal="left" vertical="top"/>
    </xf>
    <xf numFmtId="0" fontId="46" fillId="0" borderId="0" xfId="43" applyFont="1" applyAlignment="1">
      <alignment horizontal="center" vertical="top"/>
    </xf>
    <xf numFmtId="0" fontId="46" fillId="0" borderId="0" xfId="43" applyFont="1" applyAlignment="1">
      <alignment vertical="top"/>
    </xf>
    <xf numFmtId="0" fontId="82" fillId="0" borderId="0" xfId="59" applyFont="1" applyAlignment="1">
      <alignment horizontal="left" vertical="top"/>
    </xf>
    <xf numFmtId="0" fontId="80" fillId="0" borderId="0" xfId="61" applyFont="1" applyAlignment="1">
      <alignment horizontal="center" vertical="top"/>
    </xf>
    <xf numFmtId="0" fontId="83" fillId="0" borderId="0" xfId="58" applyFont="1" applyAlignment="1">
      <alignment horizontal="left" vertical="top"/>
    </xf>
    <xf numFmtId="0" fontId="59" fillId="28" borderId="12" xfId="43" applyFont="1" applyFill="1" applyBorder="1" applyAlignment="1">
      <alignment horizontal="center" vertical="top"/>
    </xf>
    <xf numFmtId="0" fontId="86" fillId="0" borderId="0" xfId="59" applyFont="1" applyAlignment="1">
      <alignment horizontal="left" vertical="center"/>
    </xf>
    <xf numFmtId="0" fontId="82" fillId="0" borderId="0" xfId="59" applyFont="1" applyAlignment="1">
      <alignment horizontal="left" vertical="center"/>
    </xf>
    <xf numFmtId="37" fontId="73" fillId="30" borderId="34" xfId="1" quotePrefix="1" applyNumberFormat="1" applyFont="1" applyFill="1" applyBorder="1" applyAlignment="1">
      <alignment horizontal="center"/>
    </xf>
    <xf numFmtId="0" fontId="59" fillId="28" borderId="12" xfId="43" applyFont="1" applyFill="1" applyBorder="1" applyAlignment="1">
      <alignment horizontal="center"/>
    </xf>
    <xf numFmtId="0" fontId="87" fillId="0" borderId="2" xfId="61" applyFont="1" applyBorder="1"/>
    <xf numFmtId="0" fontId="3" fillId="0" borderId="2" xfId="61" applyBorder="1"/>
    <xf numFmtId="37" fontId="88" fillId="0" borderId="0" xfId="61" applyNumberFormat="1" applyFont="1"/>
    <xf numFmtId="0" fontId="2" fillId="0" borderId="0" xfId="61" applyFont="1"/>
    <xf numFmtId="0" fontId="89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37" fontId="44" fillId="32" borderId="12" xfId="0" applyNumberFormat="1" applyFont="1" applyFill="1" applyBorder="1" applyAlignment="1">
      <alignment horizontal="center"/>
    </xf>
    <xf numFmtId="37" fontId="38" fillId="32" borderId="12" xfId="0" applyNumberFormat="1" applyFont="1" applyFill="1" applyBorder="1" applyAlignment="1">
      <alignment horizontal="center"/>
    </xf>
    <xf numFmtId="0" fontId="90" fillId="21" borderId="22" xfId="0" applyFont="1" applyFill="1" applyBorder="1" applyAlignment="1">
      <alignment horizontal="center"/>
    </xf>
    <xf numFmtId="0" fontId="38" fillId="20" borderId="16" xfId="0" applyFont="1" applyFill="1" applyBorder="1" applyAlignment="1">
      <alignment horizontal="center"/>
    </xf>
    <xf numFmtId="0" fontId="90" fillId="21" borderId="16" xfId="0" applyFont="1" applyFill="1" applyBorder="1" applyAlignment="1">
      <alignment horizontal="center"/>
    </xf>
    <xf numFmtId="0" fontId="38" fillId="23" borderId="16" xfId="0" applyFont="1" applyFill="1" applyBorder="1" applyAlignment="1">
      <alignment horizontal="center"/>
    </xf>
    <xf numFmtId="0" fontId="90" fillId="22" borderId="22" xfId="0" applyFont="1" applyFill="1" applyBorder="1" applyAlignment="1">
      <alignment horizontal="center"/>
    </xf>
    <xf numFmtId="0" fontId="90" fillId="21" borderId="19" xfId="0" applyFont="1" applyFill="1" applyBorder="1" applyAlignment="1">
      <alignment horizontal="center"/>
    </xf>
    <xf numFmtId="0" fontId="90" fillId="22" borderId="16" xfId="0" applyFont="1" applyFill="1" applyBorder="1" applyAlignment="1">
      <alignment horizontal="center"/>
    </xf>
    <xf numFmtId="0" fontId="38" fillId="20" borderId="15" xfId="0" applyFont="1" applyFill="1" applyBorder="1" applyAlignment="1">
      <alignment horizontal="center"/>
    </xf>
    <xf numFmtId="0" fontId="38" fillId="20" borderId="20" xfId="0" applyFont="1" applyFill="1" applyBorder="1" applyAlignment="1">
      <alignment horizontal="center"/>
    </xf>
    <xf numFmtId="0" fontId="90" fillId="21" borderId="20" xfId="0" applyFont="1" applyFill="1" applyBorder="1" applyAlignment="1">
      <alignment horizontal="center"/>
    </xf>
    <xf numFmtId="0" fontId="38" fillId="23" borderId="20" xfId="0" applyFont="1" applyFill="1" applyBorder="1" applyAlignment="1">
      <alignment horizontal="center"/>
    </xf>
    <xf numFmtId="0" fontId="90" fillId="22" borderId="20" xfId="0" applyFont="1" applyFill="1" applyBorder="1" applyAlignment="1">
      <alignment horizontal="center"/>
    </xf>
    <xf numFmtId="0" fontId="90" fillId="21" borderId="12" xfId="0" applyFont="1" applyFill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38" fillId="0" borderId="0" xfId="0" applyFont="1" applyAlignment="1">
      <alignment horizontal="left"/>
    </xf>
    <xf numFmtId="0" fontId="91" fillId="0" borderId="0" xfId="0" applyFont="1" applyAlignment="1">
      <alignment horizontal="left" vertical="center"/>
    </xf>
    <xf numFmtId="0" fontId="92" fillId="0" borderId="0" xfId="59" applyFont="1" applyAlignment="1">
      <alignment horizontal="left" vertical="center"/>
    </xf>
    <xf numFmtId="0" fontId="26" fillId="0" borderId="0" xfId="58" applyFont="1" applyAlignment="1">
      <alignment horizontal="left" vertical="center"/>
    </xf>
    <xf numFmtId="3" fontId="54" fillId="18" borderId="2" xfId="1" applyNumberFormat="1" applyFont="1" applyFill="1" applyBorder="1" applyAlignment="1">
      <alignment horizontal="left"/>
    </xf>
    <xf numFmtId="0" fontId="38" fillId="24" borderId="27" xfId="1" applyFont="1" applyFill="1" applyBorder="1" applyAlignment="1">
      <alignment horizontal="right" wrapText="1" indent="2"/>
    </xf>
    <xf numFmtId="0" fontId="62" fillId="24" borderId="30" xfId="1" applyFont="1" applyFill="1" applyBorder="1" applyAlignment="1">
      <alignment horizontal="right" wrapText="1" indent="2"/>
    </xf>
    <xf numFmtId="170" fontId="45" fillId="0" borderId="39" xfId="0" applyNumberFormat="1" applyFont="1" applyBorder="1" applyAlignment="1">
      <alignment horizontal="right" indent="2"/>
    </xf>
    <xf numFmtId="170" fontId="45" fillId="0" borderId="44" xfId="0" applyNumberFormat="1" applyFont="1" applyBorder="1" applyAlignment="1">
      <alignment horizontal="right" indent="2"/>
    </xf>
    <xf numFmtId="38" fontId="3" fillId="0" borderId="2" xfId="61" applyNumberFormat="1" applyBorder="1"/>
    <xf numFmtId="38" fontId="3" fillId="0" borderId="0" xfId="61" applyNumberFormat="1" applyBorder="1"/>
    <xf numFmtId="0" fontId="3" fillId="0" borderId="0" xfId="61" applyBorder="1"/>
    <xf numFmtId="38" fontId="3" fillId="0" borderId="21" xfId="61" applyNumberFormat="1" applyBorder="1"/>
    <xf numFmtId="0" fontId="3" fillId="0" borderId="21" xfId="61" applyBorder="1"/>
    <xf numFmtId="0" fontId="3" fillId="30" borderId="19" xfId="61" applyFill="1" applyBorder="1"/>
    <xf numFmtId="0" fontId="3" fillId="30" borderId="2" xfId="61" applyFill="1" applyBorder="1"/>
    <xf numFmtId="0" fontId="2" fillId="30" borderId="2" xfId="61" applyFont="1" applyFill="1" applyBorder="1" applyAlignment="1">
      <alignment horizontal="right"/>
    </xf>
    <xf numFmtId="0" fontId="3" fillId="30" borderId="17" xfId="61" applyFill="1" applyBorder="1"/>
    <xf numFmtId="0" fontId="3" fillId="30" borderId="0" xfId="61" applyFill="1" applyBorder="1"/>
    <xf numFmtId="0" fontId="2" fillId="30" borderId="0" xfId="61" applyFont="1" applyFill="1" applyBorder="1" applyAlignment="1">
      <alignment horizontal="right"/>
    </xf>
    <xf numFmtId="0" fontId="3" fillId="30" borderId="15" xfId="61" applyFill="1" applyBorder="1"/>
    <xf numFmtId="0" fontId="3" fillId="30" borderId="21" xfId="61" applyFill="1" applyBorder="1"/>
    <xf numFmtId="0" fontId="2" fillId="30" borderId="21" xfId="61" applyFont="1" applyFill="1" applyBorder="1" applyAlignment="1">
      <alignment horizontal="right"/>
    </xf>
    <xf numFmtId="9" fontId="3" fillId="31" borderId="18" xfId="60" applyFont="1" applyFill="1" applyBorder="1" applyAlignment="1">
      <alignment horizontal="center"/>
    </xf>
    <xf numFmtId="9" fontId="3" fillId="31" borderId="24" xfId="60" applyFont="1" applyFill="1" applyBorder="1" applyAlignment="1">
      <alignment horizontal="center"/>
    </xf>
    <xf numFmtId="9" fontId="3" fillId="31" borderId="14" xfId="60" applyFont="1" applyFill="1" applyBorder="1" applyAlignment="1">
      <alignment horizontal="center"/>
    </xf>
    <xf numFmtId="37" fontId="44" fillId="0" borderId="0" xfId="0" applyNumberFormat="1" applyFont="1"/>
    <xf numFmtId="38" fontId="3" fillId="0" borderId="19" xfId="61" applyNumberFormat="1" applyBorder="1"/>
    <xf numFmtId="38" fontId="3" fillId="0" borderId="17" xfId="61" applyNumberFormat="1" applyBorder="1"/>
    <xf numFmtId="38" fontId="3" fillId="0" borderId="15" xfId="61" applyNumberFormat="1" applyBorder="1"/>
    <xf numFmtId="0" fontId="61" fillId="0" borderId="0" xfId="61" applyFont="1" applyAlignment="1">
      <alignment horizontal="center"/>
    </xf>
    <xf numFmtId="0" fontId="9" fillId="0" borderId="0" xfId="44" applyAlignment="1">
      <alignment horizontal="left" vertical="top"/>
    </xf>
    <xf numFmtId="0" fontId="39" fillId="0" borderId="0" xfId="44" applyFont="1" applyAlignment="1">
      <alignment horizontal="left" vertical="top"/>
    </xf>
    <xf numFmtId="0" fontId="39" fillId="0" borderId="0" xfId="44" applyFont="1" applyAlignment="1">
      <alignment horizontal="center" vertical="top"/>
    </xf>
    <xf numFmtId="0" fontId="36" fillId="0" borderId="0" xfId="44" applyFont="1" applyAlignment="1">
      <alignment horizontal="center" vertical="top"/>
    </xf>
    <xf numFmtId="38" fontId="36" fillId="0" borderId="0" xfId="44" applyNumberFormat="1" applyFont="1" applyAlignment="1">
      <alignment horizontal="center" vertical="top"/>
    </xf>
    <xf numFmtId="0" fontId="39" fillId="0" borderId="0" xfId="44" applyFont="1" applyAlignment="1">
      <alignment horizontal="center" vertical="top" wrapText="1"/>
    </xf>
    <xf numFmtId="0" fontId="36" fillId="0" borderId="0" xfId="44" applyFont="1" applyAlignment="1">
      <alignment horizontal="center" vertical="top" wrapText="1"/>
    </xf>
    <xf numFmtId="0" fontId="94" fillId="0" borderId="0" xfId="44" applyFont="1" applyAlignment="1">
      <alignment horizontal="center" vertical="top" wrapText="1"/>
    </xf>
    <xf numFmtId="38" fontId="39" fillId="0" borderId="0" xfId="44" applyNumberFormat="1" applyFont="1" applyAlignment="1">
      <alignment horizontal="center" vertical="top"/>
    </xf>
    <xf numFmtId="0" fontId="6" fillId="0" borderId="0" xfId="56" applyFont="1" applyAlignment="1">
      <alignment horizontal="center"/>
    </xf>
    <xf numFmtId="16" fontId="95" fillId="22" borderId="19" xfId="44" quotePrefix="1" applyNumberFormat="1" applyFont="1" applyFill="1" applyBorder="1" applyAlignment="1">
      <alignment horizontal="left"/>
    </xf>
    <xf numFmtId="0" fontId="95" fillId="22" borderId="2" xfId="44" applyFont="1" applyFill="1" applyBorder="1" applyAlignment="1">
      <alignment horizontal="left"/>
    </xf>
    <xf numFmtId="0" fontId="95" fillId="22" borderId="2" xfId="44" applyFont="1" applyFill="1" applyBorder="1" applyAlignment="1">
      <alignment horizontal="center"/>
    </xf>
    <xf numFmtId="0" fontId="96" fillId="32" borderId="12" xfId="44" applyFont="1" applyFill="1" applyBorder="1" applyAlignment="1">
      <alignment horizontal="center"/>
    </xf>
    <xf numFmtId="0" fontId="97" fillId="32" borderId="23" xfId="44" applyFont="1" applyFill="1" applyBorder="1" applyAlignment="1">
      <alignment horizontal="center"/>
    </xf>
    <xf numFmtId="0" fontId="97" fillId="32" borderId="12" xfId="44" applyFont="1" applyFill="1" applyBorder="1" applyAlignment="1">
      <alignment horizontal="center"/>
    </xf>
    <xf numFmtId="0" fontId="98" fillId="22" borderId="12" xfId="44" applyFont="1" applyFill="1" applyBorder="1" applyAlignment="1">
      <alignment horizontal="center"/>
    </xf>
    <xf numFmtId="0" fontId="99" fillId="32" borderId="12" xfId="44" applyFont="1" applyFill="1" applyBorder="1" applyAlignment="1">
      <alignment horizontal="center"/>
    </xf>
    <xf numFmtId="0" fontId="95" fillId="22" borderId="13" xfId="56" applyFont="1" applyFill="1" applyBorder="1" applyAlignment="1">
      <alignment horizontal="left"/>
    </xf>
    <xf numFmtId="0" fontId="95" fillId="22" borderId="1" xfId="56" applyFont="1" applyFill="1" applyBorder="1" applyAlignment="1">
      <alignment horizontal="center"/>
    </xf>
    <xf numFmtId="0" fontId="95" fillId="22" borderId="23" xfId="56" applyFont="1" applyFill="1" applyBorder="1" applyAlignment="1">
      <alignment horizontal="center"/>
    </xf>
    <xf numFmtId="0" fontId="95" fillId="22" borderId="17" xfId="44" applyFont="1" applyFill="1" applyBorder="1" applyAlignment="1">
      <alignment horizontal="center"/>
    </xf>
    <xf numFmtId="0" fontId="95" fillId="22" borderId="0" xfId="44" applyFont="1" applyFill="1" applyAlignment="1">
      <alignment horizontal="left"/>
    </xf>
    <xf numFmtId="0" fontId="95" fillId="22" borderId="0" xfId="44" applyFont="1" applyFill="1" applyAlignment="1">
      <alignment horizontal="center"/>
    </xf>
    <xf numFmtId="0" fontId="96" fillId="32" borderId="13" xfId="44" applyFont="1" applyFill="1" applyBorder="1" applyAlignment="1">
      <alignment horizontal="left" indent="2"/>
    </xf>
    <xf numFmtId="0" fontId="9" fillId="32" borderId="1" xfId="44" applyFill="1" applyBorder="1" applyAlignment="1">
      <alignment horizontal="center"/>
    </xf>
    <xf numFmtId="0" fontId="9" fillId="32" borderId="23" xfId="44" applyFill="1" applyBorder="1" applyAlignment="1">
      <alignment horizontal="center"/>
    </xf>
    <xf numFmtId="0" fontId="97" fillId="32" borderId="1" xfId="44" applyFont="1" applyFill="1" applyBorder="1" applyAlignment="1">
      <alignment horizontal="left" indent="2"/>
    </xf>
    <xf numFmtId="0" fontId="99" fillId="32" borderId="1" xfId="44" applyFont="1" applyFill="1" applyBorder="1" applyAlignment="1">
      <alignment horizontal="center"/>
    </xf>
    <xf numFmtId="0" fontId="99" fillId="32" borderId="23" xfId="44" applyFont="1" applyFill="1" applyBorder="1" applyAlignment="1">
      <alignment horizontal="center"/>
    </xf>
    <xf numFmtId="0" fontId="98" fillId="22" borderId="16" xfId="44" applyFont="1" applyFill="1" applyBorder="1" applyAlignment="1">
      <alignment horizontal="center"/>
    </xf>
    <xf numFmtId="0" fontId="99" fillId="32" borderId="16" xfId="44" applyFont="1" applyFill="1" applyBorder="1" applyAlignment="1">
      <alignment horizontal="center"/>
    </xf>
    <xf numFmtId="0" fontId="100" fillId="22" borderId="17" xfId="55" applyFont="1" applyFill="1" applyBorder="1" applyAlignment="1">
      <alignment horizontal="center"/>
    </xf>
    <xf numFmtId="0" fontId="100" fillId="22" borderId="0" xfId="55" applyFont="1" applyFill="1" applyAlignment="1">
      <alignment horizontal="center"/>
    </xf>
    <xf numFmtId="0" fontId="99" fillId="32" borderId="19" xfId="55" applyFont="1" applyFill="1" applyBorder="1" applyAlignment="1">
      <alignment horizontal="center"/>
    </xf>
    <xf numFmtId="0" fontId="99" fillId="32" borderId="18" xfId="55" applyFont="1" applyFill="1" applyBorder="1" applyAlignment="1">
      <alignment horizontal="center"/>
    </xf>
    <xf numFmtId="0" fontId="101" fillId="22" borderId="24" xfId="55" applyFont="1" applyFill="1" applyBorder="1" applyAlignment="1">
      <alignment horizontal="center"/>
    </xf>
    <xf numFmtId="0" fontId="9" fillId="32" borderId="22" xfId="44" applyFill="1" applyBorder="1" applyAlignment="1">
      <alignment horizontal="center"/>
    </xf>
    <xf numFmtId="0" fontId="99" fillId="32" borderId="18" xfId="44" applyFont="1" applyFill="1" applyBorder="1" applyAlignment="1">
      <alignment horizontal="center"/>
    </xf>
    <xf numFmtId="0" fontId="99" fillId="32" borderId="22" xfId="44" applyFont="1" applyFill="1" applyBorder="1" applyAlignment="1">
      <alignment horizontal="center"/>
    </xf>
    <xf numFmtId="0" fontId="98" fillId="22" borderId="17" xfId="55" applyFont="1" applyFill="1" applyBorder="1" applyAlignment="1">
      <alignment horizontal="center"/>
    </xf>
    <xf numFmtId="0" fontId="98" fillId="22" borderId="0" xfId="55" applyFont="1" applyFill="1" applyAlignment="1">
      <alignment horizontal="center"/>
    </xf>
    <xf numFmtId="0" fontId="99" fillId="32" borderId="15" xfId="55" applyFont="1" applyFill="1" applyBorder="1" applyAlignment="1">
      <alignment horizontal="center"/>
    </xf>
    <xf numFmtId="0" fontId="99" fillId="32" borderId="14" xfId="55" applyFont="1" applyFill="1" applyBorder="1" applyAlignment="1">
      <alignment horizontal="center"/>
    </xf>
    <xf numFmtId="0" fontId="9" fillId="32" borderId="16" xfId="44" applyFill="1" applyBorder="1" applyAlignment="1">
      <alignment horizontal="center"/>
    </xf>
    <xf numFmtId="0" fontId="99" fillId="32" borderId="24" xfId="44" applyFont="1" applyFill="1" applyBorder="1" applyAlignment="1">
      <alignment horizontal="center"/>
    </xf>
    <xf numFmtId="0" fontId="98" fillId="22" borderId="0" xfId="55" applyFont="1" applyFill="1" applyAlignment="1">
      <alignment horizontal="center" vertical="top"/>
    </xf>
    <xf numFmtId="0" fontId="9" fillId="32" borderId="20" xfId="44" applyFill="1" applyBorder="1" applyAlignment="1">
      <alignment horizontal="center"/>
    </xf>
    <xf numFmtId="0" fontId="99" fillId="32" borderId="14" xfId="44" applyFont="1" applyFill="1" applyBorder="1" applyAlignment="1">
      <alignment horizontal="center"/>
    </xf>
    <xf numFmtId="0" fontId="99" fillId="32" borderId="20" xfId="44" applyFont="1" applyFill="1" applyBorder="1" applyAlignment="1">
      <alignment horizontal="center"/>
    </xf>
    <xf numFmtId="0" fontId="99" fillId="33" borderId="18" xfId="55" applyFont="1" applyFill="1" applyBorder="1" applyAlignment="1">
      <alignment horizontal="center"/>
    </xf>
    <xf numFmtId="0" fontId="95" fillId="22" borderId="15" xfId="44" applyFont="1" applyFill="1" applyBorder="1" applyAlignment="1">
      <alignment horizontal="center" vertical="top"/>
    </xf>
    <xf numFmtId="0" fontId="95" fillId="22" borderId="21" xfId="44" applyFont="1" applyFill="1" applyBorder="1" applyAlignment="1">
      <alignment horizontal="left" vertical="top"/>
    </xf>
    <xf numFmtId="0" fontId="95" fillId="22" borderId="21" xfId="44" applyFont="1" applyFill="1" applyBorder="1" applyAlignment="1">
      <alignment horizontal="center" vertical="top"/>
    </xf>
    <xf numFmtId="0" fontId="9" fillId="32" borderId="12" xfId="44" applyFill="1" applyBorder="1" applyAlignment="1">
      <alignment horizontal="center" vertical="top"/>
    </xf>
    <xf numFmtId="0" fontId="99" fillId="32" borderId="23" xfId="44" applyFont="1" applyFill="1" applyBorder="1" applyAlignment="1">
      <alignment horizontal="center" vertical="top"/>
    </xf>
    <xf numFmtId="0" fontId="99" fillId="32" borderId="12" xfId="44" applyFont="1" applyFill="1" applyBorder="1" applyAlignment="1">
      <alignment horizontal="center" vertical="top"/>
    </xf>
    <xf numFmtId="0" fontId="98" fillId="22" borderId="20" xfId="44" applyFont="1" applyFill="1" applyBorder="1" applyAlignment="1">
      <alignment horizontal="center" vertical="top"/>
    </xf>
    <xf numFmtId="0" fontId="99" fillId="32" borderId="20" xfId="44" applyFont="1" applyFill="1" applyBorder="1" applyAlignment="1">
      <alignment horizontal="center" vertical="top"/>
    </xf>
    <xf numFmtId="0" fontId="9" fillId="0" borderId="0" xfId="44" applyAlignment="1">
      <alignment horizontal="center" vertical="top"/>
    </xf>
    <xf numFmtId="0" fontId="98" fillId="22" borderId="0" xfId="55" applyFont="1" applyFill="1" applyAlignment="1">
      <alignment horizontal="center" vertical="top" wrapText="1"/>
    </xf>
    <xf numFmtId="0" fontId="99" fillId="33" borderId="24" xfId="55" applyFont="1" applyFill="1" applyBorder="1" applyAlignment="1">
      <alignment horizontal="center" vertical="top"/>
    </xf>
    <xf numFmtId="0" fontId="101" fillId="22" borderId="14" xfId="55" applyFont="1" applyFill="1" applyBorder="1" applyAlignment="1">
      <alignment horizontal="center" vertical="top"/>
    </xf>
    <xf numFmtId="38" fontId="9" fillId="0" borderId="0" xfId="44" applyNumberFormat="1" applyAlignment="1">
      <alignment horizontal="center" vertical="top"/>
    </xf>
    <xf numFmtId="38" fontId="9" fillId="0" borderId="17" xfId="44" applyNumberFormat="1" applyBorder="1" applyAlignment="1">
      <alignment horizontal="center"/>
    </xf>
    <xf numFmtId="38" fontId="9" fillId="0" borderId="24" xfId="44" applyNumberFormat="1" applyBorder="1" applyAlignment="1">
      <alignment horizontal="center"/>
    </xf>
    <xf numFmtId="40" fontId="9" fillId="0" borderId="0" xfId="44" applyNumberFormat="1" applyAlignment="1">
      <alignment horizontal="center"/>
    </xf>
    <xf numFmtId="171" fontId="9" fillId="0" borderId="0" xfId="44" applyNumberFormat="1" applyAlignment="1">
      <alignment horizontal="center"/>
    </xf>
    <xf numFmtId="167" fontId="9" fillId="0" borderId="0" xfId="55" applyNumberFormat="1" applyFont="1" applyAlignment="1">
      <alignment horizontal="center"/>
    </xf>
    <xf numFmtId="167" fontId="9" fillId="0" borderId="17" xfId="55" applyNumberFormat="1" applyFont="1" applyBorder="1" applyAlignment="1">
      <alignment horizontal="center"/>
    </xf>
    <xf numFmtId="40" fontId="9" fillId="0" borderId="0" xfId="55" applyNumberFormat="1" applyFont="1" applyAlignment="1">
      <alignment horizontal="center"/>
    </xf>
    <xf numFmtId="173" fontId="9" fillId="0" borderId="0" xfId="63" applyNumberFormat="1" applyFont="1" applyBorder="1" applyAlignment="1">
      <alignment horizontal="center"/>
    </xf>
    <xf numFmtId="0" fontId="95" fillId="22" borderId="13" xfId="44" applyFont="1" applyFill="1" applyBorder="1" applyAlignment="1">
      <alignment horizontal="center"/>
    </xf>
    <xf numFmtId="0" fontId="95" fillId="22" borderId="1" xfId="44" applyFont="1" applyFill="1" applyBorder="1" applyAlignment="1">
      <alignment horizontal="left"/>
    </xf>
    <xf numFmtId="0" fontId="95" fillId="22" borderId="1" xfId="44" applyFont="1" applyFill="1" applyBorder="1" applyAlignment="1">
      <alignment horizontal="center"/>
    </xf>
    <xf numFmtId="38" fontId="99" fillId="33" borderId="13" xfId="44" applyNumberFormat="1" applyFont="1" applyFill="1" applyBorder="1" applyAlignment="1">
      <alignment horizontal="center"/>
    </xf>
    <xf numFmtId="38" fontId="99" fillId="33" borderId="1" xfId="44" applyNumberFormat="1" applyFont="1" applyFill="1" applyBorder="1" applyAlignment="1">
      <alignment horizontal="center"/>
    </xf>
    <xf numFmtId="38" fontId="99" fillId="33" borderId="23" xfId="44" applyNumberFormat="1" applyFont="1" applyFill="1" applyBorder="1" applyAlignment="1">
      <alignment horizontal="center"/>
    </xf>
    <xf numFmtId="38" fontId="98" fillId="22" borderId="12" xfId="44" applyNumberFormat="1" applyFont="1" applyFill="1" applyBorder="1" applyAlignment="1">
      <alignment horizontal="center"/>
    </xf>
    <xf numFmtId="38" fontId="98" fillId="22" borderId="13" xfId="44" applyNumberFormat="1" applyFont="1" applyFill="1" applyBorder="1" applyAlignment="1">
      <alignment horizontal="center"/>
    </xf>
    <xf numFmtId="38" fontId="98" fillId="22" borderId="1" xfId="44" applyNumberFormat="1" applyFont="1" applyFill="1" applyBorder="1" applyAlignment="1">
      <alignment horizontal="center"/>
    </xf>
    <xf numFmtId="38" fontId="98" fillId="22" borderId="23" xfId="44" applyNumberFormat="1" applyFont="1" applyFill="1" applyBorder="1" applyAlignment="1">
      <alignment horizontal="center"/>
    </xf>
    <xf numFmtId="0" fontId="99" fillId="33" borderId="13" xfId="44" applyFont="1" applyFill="1" applyBorder="1" applyAlignment="1">
      <alignment horizontal="center"/>
    </xf>
    <xf numFmtId="0" fontId="99" fillId="33" borderId="1" xfId="44" applyFont="1" applyFill="1" applyBorder="1" applyAlignment="1">
      <alignment horizontal="center"/>
    </xf>
    <xf numFmtId="40" fontId="99" fillId="33" borderId="1" xfId="44" applyNumberFormat="1" applyFont="1" applyFill="1" applyBorder="1" applyAlignment="1">
      <alignment horizontal="center"/>
    </xf>
    <xf numFmtId="2" fontId="98" fillId="22" borderId="13" xfId="55" applyNumberFormat="1" applyFont="1" applyFill="1" applyBorder="1" applyAlignment="1">
      <alignment horizontal="center"/>
    </xf>
    <xf numFmtId="2" fontId="98" fillId="22" borderId="1" xfId="55" applyNumberFormat="1" applyFont="1" applyFill="1" applyBorder="1" applyAlignment="1">
      <alignment horizontal="center"/>
    </xf>
    <xf numFmtId="2" fontId="99" fillId="33" borderId="1" xfId="55" applyNumberFormat="1" applyFont="1" applyFill="1" applyBorder="1" applyAlignment="1">
      <alignment horizontal="center"/>
    </xf>
    <xf numFmtId="3" fontId="98" fillId="22" borderId="23" xfId="55" applyNumberFormat="1" applyFont="1" applyFill="1" applyBorder="1" applyAlignment="1">
      <alignment horizontal="center"/>
    </xf>
    <xf numFmtId="0" fontId="96" fillId="0" borderId="0" xfId="44" applyFont="1" applyAlignment="1">
      <alignment horizontal="right"/>
    </xf>
    <xf numFmtId="0" fontId="102" fillId="0" borderId="0" xfId="56" applyFont="1" applyAlignment="1">
      <alignment horizontal="center"/>
    </xf>
    <xf numFmtId="40" fontId="102" fillId="0" borderId="0" xfId="56" applyNumberFormat="1" applyFont="1" applyAlignment="1">
      <alignment horizontal="center"/>
    </xf>
    <xf numFmtId="0" fontId="9" fillId="0" borderId="0" xfId="44" applyAlignment="1">
      <alignment horizontal="right"/>
    </xf>
    <xf numFmtId="0" fontId="36" fillId="0" borderId="0" xfId="0" applyFont="1" applyAlignment="1">
      <alignment horizontal="center" vertical="top" wrapText="1"/>
    </xf>
    <xf numFmtId="0" fontId="6" fillId="0" borderId="0" xfId="0" applyFont="1"/>
    <xf numFmtId="38" fontId="0" fillId="0" borderId="0" xfId="0" applyNumberFormat="1" applyAlignment="1">
      <alignment horizontal="center"/>
    </xf>
    <xf numFmtId="0" fontId="99" fillId="32" borderId="12" xfId="0" applyFont="1" applyFill="1" applyBorder="1" applyAlignment="1">
      <alignment horizontal="center"/>
    </xf>
    <xf numFmtId="0" fontId="99" fillId="32" borderId="16" xfId="0" applyFont="1" applyFill="1" applyBorder="1" applyAlignment="1">
      <alignment horizontal="center"/>
    </xf>
    <xf numFmtId="38" fontId="9" fillId="0" borderId="0" xfId="0" applyNumberFormat="1" applyFont="1" applyAlignment="1">
      <alignment horizontal="left"/>
    </xf>
    <xf numFmtId="0" fontId="105" fillId="33" borderId="19" xfId="55" applyFont="1" applyFill="1" applyBorder="1" applyAlignment="1">
      <alignment horizontal="center"/>
    </xf>
    <xf numFmtId="0" fontId="99" fillId="33" borderId="2" xfId="55" applyFont="1" applyFill="1" applyBorder="1" applyAlignment="1">
      <alignment horizontal="center"/>
    </xf>
    <xf numFmtId="0" fontId="99" fillId="32" borderId="20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99" fillId="33" borderId="17" xfId="55" applyFont="1" applyFill="1" applyBorder="1" applyAlignment="1">
      <alignment horizontal="center" vertical="top" wrapText="1"/>
    </xf>
    <xf numFmtId="0" fontId="99" fillId="33" borderId="0" xfId="55" applyFont="1" applyFill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9" fillId="0" borderId="0" xfId="0" applyNumberFormat="1" applyFont="1" applyAlignment="1">
      <alignment horizontal="center" vertical="top"/>
    </xf>
    <xf numFmtId="40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 vertical="center"/>
    </xf>
    <xf numFmtId="38" fontId="9" fillId="0" borderId="0" xfId="0" applyNumberFormat="1" applyFont="1" applyAlignment="1">
      <alignment horizontal="center"/>
    </xf>
    <xf numFmtId="167" fontId="107" fillId="34" borderId="0" xfId="55" applyNumberFormat="1" applyFont="1" applyFill="1" applyAlignment="1">
      <alignment horizontal="center"/>
    </xf>
    <xf numFmtId="167" fontId="9" fillId="34" borderId="24" xfId="55" applyNumberFormat="1" applyFont="1" applyFill="1" applyBorder="1" applyAlignment="1">
      <alignment horizontal="center"/>
    </xf>
    <xf numFmtId="2" fontId="99" fillId="33" borderId="23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74" fontId="98" fillId="22" borderId="1" xfId="55" applyNumberFormat="1" applyFont="1" applyFill="1" applyBorder="1" applyAlignment="1">
      <alignment horizontal="center"/>
    </xf>
    <xf numFmtId="2" fontId="99" fillId="33" borderId="13" xfId="55" applyNumberFormat="1" applyFont="1" applyFill="1" applyBorder="1" applyAlignment="1">
      <alignment horizontal="center"/>
    </xf>
    <xf numFmtId="175" fontId="99" fillId="33" borderId="23" xfId="55" quotePrefix="1" applyNumberFormat="1" applyFont="1" applyFill="1" applyBorder="1" applyAlignment="1">
      <alignment horizontal="center"/>
    </xf>
    <xf numFmtId="38" fontId="0" fillId="0" borderId="0" xfId="0" applyNumberForma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38" fontId="38" fillId="0" borderId="17" xfId="44" applyNumberFormat="1" applyFont="1" applyBorder="1" applyAlignment="1">
      <alignment horizontal="center"/>
    </xf>
    <xf numFmtId="38" fontId="38" fillId="0" borderId="0" xfId="44" applyNumberFormat="1" applyFont="1" applyAlignment="1">
      <alignment horizontal="center"/>
    </xf>
    <xf numFmtId="38" fontId="38" fillId="0" borderId="24" xfId="44" applyNumberFormat="1" applyFont="1" applyBorder="1" applyAlignment="1">
      <alignment horizontal="center"/>
    </xf>
    <xf numFmtId="40" fontId="38" fillId="0" borderId="0" xfId="44" applyNumberFormat="1" applyFont="1" applyAlignment="1">
      <alignment horizontal="center"/>
    </xf>
    <xf numFmtId="171" fontId="38" fillId="0" borderId="0" xfId="44" applyNumberFormat="1" applyFont="1" applyAlignment="1">
      <alignment horizontal="center"/>
    </xf>
    <xf numFmtId="40" fontId="44" fillId="0" borderId="0" xfId="0" applyNumberFormat="1" applyFont="1" applyAlignment="1">
      <alignment horizontal="center"/>
    </xf>
    <xf numFmtId="167" fontId="38" fillId="0" borderId="0" xfId="55" applyNumberFormat="1" applyFont="1" applyAlignment="1">
      <alignment horizontal="center"/>
    </xf>
    <xf numFmtId="166" fontId="38" fillId="0" borderId="0" xfId="55" applyNumberFormat="1" applyFont="1" applyAlignment="1">
      <alignment horizontal="center"/>
    </xf>
    <xf numFmtId="40" fontId="108" fillId="34" borderId="0" xfId="55" applyNumberFormat="1" applyFont="1" applyFill="1" applyAlignment="1">
      <alignment horizontal="center"/>
    </xf>
    <xf numFmtId="167" fontId="38" fillId="0" borderId="17" xfId="55" applyNumberFormat="1" applyFont="1" applyBorder="1" applyAlignment="1">
      <alignment horizontal="center"/>
    </xf>
    <xf numFmtId="171" fontId="38" fillId="34" borderId="24" xfId="55" applyNumberFormat="1" applyFont="1" applyFill="1" applyBorder="1" applyAlignment="1">
      <alignment horizontal="center"/>
    </xf>
    <xf numFmtId="40" fontId="38" fillId="0" borderId="0" xfId="55" applyNumberFormat="1" applyFont="1" applyAlignment="1">
      <alignment horizontal="center"/>
    </xf>
    <xf numFmtId="172" fontId="38" fillId="0" borderId="0" xfId="63" applyNumberFormat="1" applyFont="1" applyBorder="1" applyAlignment="1">
      <alignment horizontal="center"/>
    </xf>
    <xf numFmtId="38" fontId="44" fillId="0" borderId="0" xfId="0" applyNumberFormat="1" applyFont="1" applyAlignment="1">
      <alignment horizontal="center" vertical="center"/>
    </xf>
    <xf numFmtId="40" fontId="38" fillId="0" borderId="0" xfId="0" applyNumberFormat="1" applyFont="1" applyAlignment="1">
      <alignment horizontal="center"/>
    </xf>
    <xf numFmtId="38" fontId="38" fillId="0" borderId="0" xfId="0" applyNumberFormat="1" applyFont="1" applyAlignment="1">
      <alignment horizontal="center"/>
    </xf>
    <xf numFmtId="171" fontId="44" fillId="0" borderId="0" xfId="0" applyNumberFormat="1" applyFont="1" applyAlignment="1">
      <alignment horizontal="center"/>
    </xf>
    <xf numFmtId="0" fontId="63" fillId="0" borderId="0" xfId="44" applyFont="1" applyAlignment="1">
      <alignment horizontal="center"/>
    </xf>
    <xf numFmtId="171" fontId="38" fillId="0" borderId="32" xfId="45" applyNumberFormat="1" applyFont="1" applyBorder="1" applyAlignment="1">
      <alignment horizontal="center"/>
    </xf>
    <xf numFmtId="171" fontId="38" fillId="0" borderId="0" xfId="45" applyNumberFormat="1" applyFont="1" applyAlignment="1">
      <alignment horizontal="center"/>
    </xf>
    <xf numFmtId="171" fontId="38" fillId="0" borderId="31" xfId="45" applyNumberFormat="1" applyFont="1" applyBorder="1" applyAlignment="1">
      <alignment horizontal="center"/>
    </xf>
    <xf numFmtId="0" fontId="1" fillId="0" borderId="0" xfId="61" applyFont="1"/>
  </cellXfs>
  <cellStyles count="64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EBDDDD"/>
      <color rgb="FFF1E7E7"/>
      <color rgb="FFEEF4D8"/>
      <color rgb="FFFFFFCC"/>
      <color rgb="FFF2F2F2"/>
      <color rgb="FFCCFF99"/>
      <color rgb="FFD2E4E3"/>
      <color rgb="FF4F6228"/>
      <color rgb="FF006699"/>
      <color rgb="FFD0C5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5.140625" style="15" customWidth="1"/>
    <col min="2" max="2" width="24.140625" style="14" customWidth="1"/>
    <col min="3" max="12" width="9" style="15" customWidth="1"/>
    <col min="13" max="13" width="10.7109375" style="15" customWidth="1"/>
    <col min="14" max="14" width="1.7109375" style="14" customWidth="1"/>
    <col min="15" max="20" width="9.140625" style="15"/>
    <col min="21" max="16384" width="9.140625" style="14"/>
  </cols>
  <sheetData>
    <row r="1" spans="1:20" ht="17.649999999999999" customHeight="1">
      <c r="A1" s="278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R1" s="14"/>
      <c r="S1" s="14"/>
      <c r="T1" s="14"/>
    </row>
    <row r="2" spans="1:20" ht="17.649999999999999" customHeight="1">
      <c r="A2" s="279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R2" s="14"/>
      <c r="S2" s="14"/>
      <c r="T2" s="14"/>
    </row>
    <row r="3" spans="1:20" ht="17.649999999999999" customHeight="1">
      <c r="A3" s="280" t="s">
        <v>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14"/>
      <c r="S3" s="14"/>
      <c r="T3" s="14"/>
    </row>
    <row r="4" spans="1:20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R4" s="14"/>
      <c r="S4" s="14"/>
      <c r="T4" s="14"/>
    </row>
    <row r="5" spans="1:20">
      <c r="A5" s="114">
        <v>1</v>
      </c>
      <c r="B5" s="114">
        <v>2</v>
      </c>
      <c r="C5" s="114">
        <v>3</v>
      </c>
      <c r="D5" s="114">
        <v>4</v>
      </c>
      <c r="E5" s="114">
        <v>5</v>
      </c>
      <c r="F5" s="114">
        <v>6</v>
      </c>
      <c r="G5" s="114">
        <v>7</v>
      </c>
      <c r="H5" s="114">
        <v>8</v>
      </c>
      <c r="I5" s="114">
        <v>9</v>
      </c>
      <c r="J5" s="114">
        <v>10</v>
      </c>
      <c r="K5" s="114">
        <v>11</v>
      </c>
      <c r="L5" s="114">
        <v>12</v>
      </c>
      <c r="M5" s="114">
        <v>13</v>
      </c>
      <c r="N5" s="114">
        <v>14</v>
      </c>
      <c r="O5" s="114">
        <v>15</v>
      </c>
      <c r="P5" s="114">
        <v>16</v>
      </c>
      <c r="Q5" s="114">
        <v>17</v>
      </c>
      <c r="R5" s="14"/>
      <c r="S5" s="14"/>
      <c r="T5" s="14"/>
    </row>
    <row r="6" spans="1:20">
      <c r="A6" s="31"/>
      <c r="B6" s="32"/>
      <c r="C6" s="138" t="s">
        <v>3</v>
      </c>
      <c r="D6" s="138" t="s">
        <v>4</v>
      </c>
      <c r="E6" s="138" t="s">
        <v>5</v>
      </c>
      <c r="F6" s="138" t="s">
        <v>6</v>
      </c>
      <c r="G6" s="138" t="s">
        <v>7</v>
      </c>
      <c r="H6" s="138" t="s">
        <v>8</v>
      </c>
      <c r="I6" s="138" t="s">
        <v>9</v>
      </c>
      <c r="J6" s="138" t="s">
        <v>10</v>
      </c>
      <c r="K6" s="138" t="s">
        <v>11</v>
      </c>
      <c r="L6" s="138" t="s">
        <v>12</v>
      </c>
      <c r="M6" s="303" t="s">
        <v>648</v>
      </c>
      <c r="R6" s="14"/>
      <c r="S6" s="14"/>
      <c r="T6" s="14"/>
    </row>
    <row r="7" spans="1:20">
      <c r="A7" s="33"/>
      <c r="B7" s="34"/>
      <c r="C7" s="143" t="s">
        <v>13</v>
      </c>
      <c r="D7" s="144" t="s">
        <v>14</v>
      </c>
      <c r="E7" s="143" t="s">
        <v>15</v>
      </c>
      <c r="F7" s="144" t="s">
        <v>16</v>
      </c>
      <c r="G7" s="143" t="s">
        <v>17</v>
      </c>
      <c r="H7" s="144" t="s">
        <v>18</v>
      </c>
      <c r="I7" s="143" t="s">
        <v>19</v>
      </c>
      <c r="J7" s="144" t="s">
        <v>20</v>
      </c>
      <c r="K7" s="143" t="s">
        <v>21</v>
      </c>
      <c r="L7" s="145" t="s">
        <v>22</v>
      </c>
      <c r="M7" s="304" t="s">
        <v>647</v>
      </c>
      <c r="O7" s="131"/>
      <c r="P7" s="132"/>
      <c r="R7" s="14"/>
      <c r="S7" s="14"/>
      <c r="T7" s="14"/>
    </row>
    <row r="8" spans="1:20">
      <c r="A8" s="136" t="s">
        <v>23</v>
      </c>
      <c r="B8" s="137" t="s">
        <v>24</v>
      </c>
      <c r="C8" s="146" t="s">
        <v>25</v>
      </c>
      <c r="D8" s="147" t="s">
        <v>25</v>
      </c>
      <c r="E8" s="146" t="s">
        <v>25</v>
      </c>
      <c r="F8" s="147" t="s">
        <v>25</v>
      </c>
      <c r="G8" s="146" t="s">
        <v>25</v>
      </c>
      <c r="H8" s="147" t="s">
        <v>25</v>
      </c>
      <c r="I8" s="146" t="s">
        <v>25</v>
      </c>
      <c r="J8" s="147" t="s">
        <v>25</v>
      </c>
      <c r="K8" s="146" t="s">
        <v>25</v>
      </c>
      <c r="L8" s="148" t="s">
        <v>25</v>
      </c>
      <c r="M8" s="305" t="s">
        <v>25</v>
      </c>
      <c r="O8" s="128" t="s">
        <v>26</v>
      </c>
      <c r="P8" s="133" t="s">
        <v>27</v>
      </c>
      <c r="R8" s="14"/>
      <c r="S8" s="14"/>
      <c r="T8" s="14"/>
    </row>
    <row r="9" spans="1:20">
      <c r="A9" s="30"/>
      <c r="B9" s="30"/>
      <c r="C9" s="127"/>
      <c r="D9" s="129"/>
      <c r="E9" s="127"/>
      <c r="F9" s="129"/>
      <c r="G9" s="127"/>
      <c r="H9" s="129"/>
      <c r="I9" s="127"/>
      <c r="J9" s="129"/>
      <c r="K9" s="127"/>
      <c r="L9" s="130"/>
      <c r="M9" s="306"/>
      <c r="O9" s="134"/>
      <c r="P9" s="135"/>
      <c r="R9" s="14"/>
      <c r="S9" s="14"/>
      <c r="T9" s="14"/>
    </row>
    <row r="10" spans="1:20">
      <c r="A10" s="68">
        <v>1</v>
      </c>
      <c r="B10" s="69" t="s">
        <v>28</v>
      </c>
      <c r="C10" s="70">
        <v>119.13262987143031</v>
      </c>
      <c r="D10" s="70">
        <v>118.49442727384208</v>
      </c>
      <c r="E10" s="70">
        <v>125.37044837618738</v>
      </c>
      <c r="F10" s="70">
        <v>125.22578299097079</v>
      </c>
      <c r="G10" s="70">
        <v>125.4637276403226</v>
      </c>
      <c r="H10" s="70">
        <v>128.32500819493092</v>
      </c>
      <c r="I10" s="70">
        <v>123.41461241846159</v>
      </c>
      <c r="J10" s="70">
        <v>117.89890455538425</v>
      </c>
      <c r="K10" s="70">
        <v>117.68823772851866</v>
      </c>
      <c r="L10" s="70">
        <v>116.79997510832712</v>
      </c>
      <c r="M10" s="70">
        <v>109.91332575325292</v>
      </c>
      <c r="N10" s="71"/>
      <c r="O10" s="70">
        <f>MIN(C10:L10)</f>
        <v>116.79997510832712</v>
      </c>
      <c r="P10" s="70">
        <f>MAX(C10:L10)</f>
        <v>128.32500819493092</v>
      </c>
      <c r="R10" s="14"/>
      <c r="S10" s="14"/>
      <c r="T10" s="14"/>
    </row>
    <row r="11" spans="1:20">
      <c r="A11" s="68">
        <v>2</v>
      </c>
      <c r="B11" s="69" t="s">
        <v>29</v>
      </c>
      <c r="C11" s="70">
        <v>130.3982811068494</v>
      </c>
      <c r="D11" s="70">
        <v>130.77916071359658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1"/>
      <c r="O11" s="70">
        <f t="shared" ref="O11:O74" si="0">MIN(C11:L11)</f>
        <v>0</v>
      </c>
      <c r="P11" s="70">
        <f t="shared" ref="P11:P74" si="1">MAX(C11:L11)</f>
        <v>130.77916071359658</v>
      </c>
      <c r="R11" s="14"/>
      <c r="S11" s="14"/>
      <c r="T11" s="14"/>
    </row>
    <row r="12" spans="1:20">
      <c r="A12" s="68">
        <v>3</v>
      </c>
      <c r="B12" s="69" t="s">
        <v>30</v>
      </c>
      <c r="C12" s="70">
        <v>113.93137535116011</v>
      </c>
      <c r="D12" s="70">
        <v>113.57169906695157</v>
      </c>
      <c r="E12" s="70">
        <v>112.69594936915112</v>
      </c>
      <c r="F12" s="70">
        <v>114.30492068093569</v>
      </c>
      <c r="G12" s="70">
        <v>114.31738116237746</v>
      </c>
      <c r="H12" s="70">
        <v>120.27484094098735</v>
      </c>
      <c r="I12" s="70">
        <v>116.75327684334704</v>
      </c>
      <c r="J12" s="70">
        <v>113.61900876133559</v>
      </c>
      <c r="K12" s="70">
        <v>110.68105717388038</v>
      </c>
      <c r="L12" s="70">
        <v>118.79432005535948</v>
      </c>
      <c r="M12" s="70">
        <v>116.47606216304824</v>
      </c>
      <c r="N12" s="71"/>
      <c r="O12" s="70">
        <f t="shared" si="0"/>
        <v>110.68105717388038</v>
      </c>
      <c r="P12" s="70">
        <f t="shared" si="1"/>
        <v>120.27484094098735</v>
      </c>
      <c r="R12" s="14"/>
      <c r="S12" s="14"/>
      <c r="T12" s="14"/>
    </row>
    <row r="13" spans="1:20">
      <c r="A13" s="68">
        <v>4</v>
      </c>
      <c r="B13" s="69" t="s">
        <v>31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1"/>
      <c r="O13" s="70">
        <f t="shared" si="0"/>
        <v>0</v>
      </c>
      <c r="P13" s="70">
        <f t="shared" si="1"/>
        <v>0</v>
      </c>
      <c r="R13" s="14"/>
      <c r="S13" s="14"/>
      <c r="T13" s="14"/>
    </row>
    <row r="14" spans="1:20">
      <c r="A14" s="68">
        <v>5</v>
      </c>
      <c r="B14" s="69" t="s">
        <v>32</v>
      </c>
      <c r="C14" s="70">
        <v>118.43865297524098</v>
      </c>
      <c r="D14" s="70">
        <v>124.2993595350078</v>
      </c>
      <c r="E14" s="70">
        <v>127.20562142897151</v>
      </c>
      <c r="F14" s="70">
        <v>131.73313176205966</v>
      </c>
      <c r="G14" s="70">
        <v>139.11696300590734</v>
      </c>
      <c r="H14" s="70">
        <v>140.2431269597129</v>
      </c>
      <c r="I14" s="70">
        <v>142.84949764189855</v>
      </c>
      <c r="J14" s="70">
        <v>143.62176091309624</v>
      </c>
      <c r="K14" s="70">
        <v>146.70722053528942</v>
      </c>
      <c r="L14" s="70">
        <v>149.38869770715644</v>
      </c>
      <c r="M14" s="70">
        <v>142.64514128875553</v>
      </c>
      <c r="N14" s="71"/>
      <c r="O14" s="70">
        <f t="shared" si="0"/>
        <v>118.43865297524098</v>
      </c>
      <c r="P14" s="70">
        <f t="shared" si="1"/>
        <v>149.38869770715644</v>
      </c>
      <c r="R14" s="14"/>
      <c r="S14" s="14"/>
      <c r="T14" s="14"/>
    </row>
    <row r="15" spans="1:20">
      <c r="A15" s="68">
        <v>6</v>
      </c>
      <c r="B15" s="69" t="s">
        <v>33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1"/>
      <c r="O15" s="70">
        <f t="shared" si="0"/>
        <v>0</v>
      </c>
      <c r="P15" s="70">
        <f t="shared" si="1"/>
        <v>0</v>
      </c>
      <c r="R15" s="14"/>
      <c r="S15" s="14"/>
      <c r="T15" s="14"/>
    </row>
    <row r="16" spans="1:20">
      <c r="A16" s="68">
        <v>7</v>
      </c>
      <c r="B16" s="69" t="s">
        <v>34</v>
      </c>
      <c r="C16" s="70">
        <v>126.78278641549461</v>
      </c>
      <c r="D16" s="70">
        <v>126.15755891816404</v>
      </c>
      <c r="E16" s="70">
        <v>124.61128576742828</v>
      </c>
      <c r="F16" s="70">
        <v>130.03394338135737</v>
      </c>
      <c r="G16" s="70">
        <v>132.88408250904644</v>
      </c>
      <c r="H16" s="70">
        <v>138.92866251610889</v>
      </c>
      <c r="I16" s="70">
        <v>139.55939039674564</v>
      </c>
      <c r="J16" s="70">
        <v>141.69766313119248</v>
      </c>
      <c r="K16" s="70">
        <v>146.74651343359218</v>
      </c>
      <c r="L16" s="70">
        <v>152.3833485618965</v>
      </c>
      <c r="M16" s="70">
        <v>150.49860651388644</v>
      </c>
      <c r="N16" s="71"/>
      <c r="O16" s="70">
        <f t="shared" si="0"/>
        <v>124.61128576742828</v>
      </c>
      <c r="P16" s="70">
        <f t="shared" si="1"/>
        <v>152.3833485618965</v>
      </c>
      <c r="R16" s="14"/>
      <c r="S16" s="14"/>
      <c r="T16" s="14"/>
    </row>
    <row r="17" spans="1:20">
      <c r="A17" s="68">
        <v>8</v>
      </c>
      <c r="B17" s="69" t="s">
        <v>35</v>
      </c>
      <c r="C17" s="70">
        <v>178.2648019537996</v>
      </c>
      <c r="D17" s="70">
        <v>182.61319879461948</v>
      </c>
      <c r="E17" s="70">
        <v>190.33263924064264</v>
      </c>
      <c r="F17" s="70">
        <v>190.08496301779047</v>
      </c>
      <c r="G17" s="70">
        <v>192.45193179307373</v>
      </c>
      <c r="H17" s="70">
        <v>201.73624130445754</v>
      </c>
      <c r="I17" s="70">
        <v>205.42824766797673</v>
      </c>
      <c r="J17" s="70">
        <v>198.77617935832708</v>
      </c>
      <c r="K17" s="70">
        <v>202.58317915474549</v>
      </c>
      <c r="L17" s="70">
        <v>203.45590273121778</v>
      </c>
      <c r="M17" s="70">
        <v>203.45590273121778</v>
      </c>
      <c r="N17" s="71"/>
      <c r="O17" s="70">
        <f t="shared" si="0"/>
        <v>178.2648019537996</v>
      </c>
      <c r="P17" s="70">
        <f t="shared" si="1"/>
        <v>205.42824766797673</v>
      </c>
      <c r="R17" s="14"/>
      <c r="S17" s="14"/>
      <c r="T17" s="14"/>
    </row>
    <row r="18" spans="1:20">
      <c r="A18" s="68">
        <v>9</v>
      </c>
      <c r="B18" s="69" t="s">
        <v>36</v>
      </c>
      <c r="C18" s="70">
        <v>136.18283396462104</v>
      </c>
      <c r="D18" s="70">
        <v>139.01925354713811</v>
      </c>
      <c r="E18" s="70">
        <v>145.21889806696424</v>
      </c>
      <c r="F18" s="70">
        <v>148.41860045490372</v>
      </c>
      <c r="G18" s="70">
        <v>150.44174827921609</v>
      </c>
      <c r="H18" s="70">
        <v>156.64405646519796</v>
      </c>
      <c r="I18" s="70">
        <v>163.90234768441744</v>
      </c>
      <c r="J18" s="70">
        <v>162.51813111292645</v>
      </c>
      <c r="K18" s="70">
        <v>166.76720362457763</v>
      </c>
      <c r="L18" s="70">
        <v>172.77414521832074</v>
      </c>
      <c r="M18" s="70">
        <v>170.16808680021117</v>
      </c>
      <c r="N18" s="71"/>
      <c r="O18" s="70">
        <f t="shared" si="0"/>
        <v>136.18283396462104</v>
      </c>
      <c r="P18" s="70">
        <f t="shared" si="1"/>
        <v>172.77414521832074</v>
      </c>
      <c r="R18" s="14"/>
      <c r="S18" s="14"/>
      <c r="T18" s="14"/>
    </row>
    <row r="19" spans="1:20">
      <c r="A19" s="68">
        <v>10</v>
      </c>
      <c r="B19" s="69" t="s">
        <v>37</v>
      </c>
      <c r="C19" s="70">
        <v>128.38006453469885</v>
      </c>
      <c r="D19" s="70">
        <v>123.24479023426009</v>
      </c>
      <c r="E19" s="70">
        <v>127.11016954738561</v>
      </c>
      <c r="F19" s="70">
        <v>128.05472263848853</v>
      </c>
      <c r="G19" s="70">
        <v>129.90154052057613</v>
      </c>
      <c r="H19" s="70">
        <v>130.76041916071867</v>
      </c>
      <c r="I19" s="70">
        <v>132.99320927555306</v>
      </c>
      <c r="J19" s="70">
        <v>132.47404363812581</v>
      </c>
      <c r="K19" s="70">
        <v>137.4124868194879</v>
      </c>
      <c r="L19" s="70">
        <v>144.62687850389091</v>
      </c>
      <c r="M19" s="70">
        <v>142.02551133746658</v>
      </c>
      <c r="N19" s="71"/>
      <c r="O19" s="70">
        <f t="shared" si="0"/>
        <v>123.24479023426009</v>
      </c>
      <c r="P19" s="70">
        <f t="shared" si="1"/>
        <v>144.62687850389091</v>
      </c>
      <c r="R19" s="14"/>
      <c r="S19" s="14"/>
      <c r="T19" s="14"/>
    </row>
    <row r="20" spans="1:20" ht="15.4" customHeight="1">
      <c r="A20" s="68">
        <v>11</v>
      </c>
      <c r="B20" s="69" t="s">
        <v>38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1"/>
      <c r="O20" s="70">
        <f t="shared" si="0"/>
        <v>0</v>
      </c>
      <c r="P20" s="70">
        <f t="shared" si="1"/>
        <v>0</v>
      </c>
      <c r="R20" s="14"/>
      <c r="S20" s="14"/>
      <c r="T20" s="14"/>
    </row>
    <row r="21" spans="1:20">
      <c r="A21" s="68">
        <v>12</v>
      </c>
      <c r="B21" s="69" t="s">
        <v>39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1"/>
      <c r="O21" s="70">
        <f t="shared" si="0"/>
        <v>0</v>
      </c>
      <c r="P21" s="70">
        <f t="shared" si="1"/>
        <v>0</v>
      </c>
      <c r="R21" s="14"/>
      <c r="S21" s="14"/>
      <c r="T21" s="14"/>
    </row>
    <row r="22" spans="1:20">
      <c r="A22" s="68">
        <v>13</v>
      </c>
      <c r="B22" s="69" t="s">
        <v>40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1"/>
      <c r="O22" s="70">
        <f t="shared" si="0"/>
        <v>0</v>
      </c>
      <c r="P22" s="70">
        <f t="shared" si="1"/>
        <v>0</v>
      </c>
      <c r="R22" s="14"/>
      <c r="S22" s="14"/>
      <c r="T22" s="14"/>
    </row>
    <row r="23" spans="1:20">
      <c r="A23" s="68">
        <v>14</v>
      </c>
      <c r="B23" s="69" t="s">
        <v>41</v>
      </c>
      <c r="C23" s="70">
        <v>122.11353718553725</v>
      </c>
      <c r="D23" s="70">
        <v>127.10942396017313</v>
      </c>
      <c r="E23" s="70">
        <v>129.37514168306851</v>
      </c>
      <c r="F23" s="70">
        <v>131.94802122135732</v>
      </c>
      <c r="G23" s="70">
        <v>128.16424629884077</v>
      </c>
      <c r="H23" s="70">
        <v>133.34056606923838</v>
      </c>
      <c r="I23" s="70">
        <v>131.22311504964216</v>
      </c>
      <c r="J23" s="70">
        <v>126.75902006788459</v>
      </c>
      <c r="K23" s="70">
        <v>129.38016830112676</v>
      </c>
      <c r="L23" s="70">
        <v>132.62571704513536</v>
      </c>
      <c r="M23" s="70">
        <v>124.42557749718507</v>
      </c>
      <c r="N23" s="71"/>
      <c r="O23" s="70">
        <f t="shared" si="0"/>
        <v>122.11353718553725</v>
      </c>
      <c r="P23" s="70">
        <f t="shared" si="1"/>
        <v>133.34056606923838</v>
      </c>
      <c r="R23" s="14"/>
      <c r="S23" s="14"/>
      <c r="T23" s="14"/>
    </row>
    <row r="24" spans="1:20">
      <c r="A24" s="68">
        <v>15</v>
      </c>
      <c r="B24" s="69" t="s">
        <v>42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1"/>
      <c r="O24" s="70">
        <f t="shared" si="0"/>
        <v>0</v>
      </c>
      <c r="P24" s="70">
        <f t="shared" si="1"/>
        <v>0</v>
      </c>
      <c r="R24" s="14"/>
      <c r="S24" s="14"/>
      <c r="T24" s="14"/>
    </row>
    <row r="25" spans="1:20">
      <c r="A25" s="68">
        <v>16</v>
      </c>
      <c r="B25" s="69" t="s">
        <v>43</v>
      </c>
      <c r="C25" s="70">
        <v>102.27505751419824</v>
      </c>
      <c r="D25" s="70">
        <v>100.16700042757283</v>
      </c>
      <c r="E25" s="70">
        <v>101.23123699303558</v>
      </c>
      <c r="F25" s="70">
        <v>101.44976367290343</v>
      </c>
      <c r="G25" s="70">
        <v>103.84756223955138</v>
      </c>
      <c r="H25" s="70">
        <v>104.21860946146137</v>
      </c>
      <c r="I25" s="70">
        <v>104.14351640992452</v>
      </c>
      <c r="J25" s="70">
        <v>102.40765925668947</v>
      </c>
      <c r="K25" s="70">
        <v>104.79071446686457</v>
      </c>
      <c r="L25" s="70">
        <v>105.65325169287878</v>
      </c>
      <c r="M25" s="70">
        <v>102.46726664061954</v>
      </c>
      <c r="N25" s="71"/>
      <c r="O25" s="70">
        <f t="shared" si="0"/>
        <v>100.16700042757283</v>
      </c>
      <c r="P25" s="70">
        <f t="shared" si="1"/>
        <v>105.65325169287878</v>
      </c>
      <c r="R25" s="14"/>
      <c r="S25" s="14"/>
      <c r="T25" s="14"/>
    </row>
    <row r="26" spans="1:20">
      <c r="A26" s="68">
        <v>17</v>
      </c>
      <c r="B26" s="69" t="s">
        <v>44</v>
      </c>
      <c r="C26" s="70">
        <v>121.05542545627317</v>
      </c>
      <c r="D26" s="70">
        <v>123.95866707519325</v>
      </c>
      <c r="E26" s="70">
        <v>126.4353451002376</v>
      </c>
      <c r="F26" s="70">
        <v>127.26984305319422</v>
      </c>
      <c r="G26" s="70">
        <v>127.2321463058861</v>
      </c>
      <c r="H26" s="70">
        <v>128.79473601698882</v>
      </c>
      <c r="I26" s="70">
        <v>125.36330327687647</v>
      </c>
      <c r="J26" s="70">
        <v>126.36155666138012</v>
      </c>
      <c r="K26" s="70">
        <v>124.86068574591008</v>
      </c>
      <c r="L26" s="70">
        <v>129.36838452356</v>
      </c>
      <c r="M26" s="70">
        <v>122.34755747852917</v>
      </c>
      <c r="N26" s="71"/>
      <c r="O26" s="70">
        <f t="shared" si="0"/>
        <v>121.05542545627317</v>
      </c>
      <c r="P26" s="70">
        <f t="shared" si="1"/>
        <v>129.36838452356</v>
      </c>
      <c r="R26" s="14"/>
      <c r="S26" s="14"/>
      <c r="T26" s="14"/>
    </row>
    <row r="27" spans="1:20">
      <c r="A27" s="68">
        <v>18</v>
      </c>
      <c r="B27" s="69" t="s">
        <v>45</v>
      </c>
      <c r="C27" s="70">
        <v>145.77919855055208</v>
      </c>
      <c r="D27" s="70">
        <v>157.55295732613718</v>
      </c>
      <c r="E27" s="70">
        <v>161.93086371082376</v>
      </c>
      <c r="F27" s="70">
        <v>162.38689741392352</v>
      </c>
      <c r="G27" s="70">
        <v>165.70990391896345</v>
      </c>
      <c r="H27" s="70">
        <v>195.07122593297095</v>
      </c>
      <c r="I27" s="70">
        <v>169.18028587762669</v>
      </c>
      <c r="J27" s="70">
        <v>162.03517110959865</v>
      </c>
      <c r="K27" s="70">
        <v>161.60444432727726</v>
      </c>
      <c r="L27" s="70">
        <v>167.09889693849553</v>
      </c>
      <c r="M27" s="70">
        <v>148.41041055606965</v>
      </c>
      <c r="N27" s="71"/>
      <c r="O27" s="70">
        <f t="shared" si="0"/>
        <v>145.77919855055208</v>
      </c>
      <c r="P27" s="70">
        <f t="shared" si="1"/>
        <v>195.07122593297095</v>
      </c>
      <c r="R27" s="14"/>
      <c r="S27" s="14"/>
      <c r="T27" s="14"/>
    </row>
    <row r="28" spans="1:20">
      <c r="A28" s="68">
        <v>19</v>
      </c>
      <c r="B28" s="69" t="s">
        <v>46</v>
      </c>
      <c r="C28" s="70">
        <v>126.20548326780845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1"/>
      <c r="O28" s="70">
        <f t="shared" si="0"/>
        <v>0</v>
      </c>
      <c r="P28" s="70">
        <f t="shared" si="1"/>
        <v>126.20548326780845</v>
      </c>
      <c r="R28" s="14"/>
      <c r="S28" s="14"/>
      <c r="T28" s="14"/>
    </row>
    <row r="29" spans="1:20">
      <c r="A29" s="68">
        <v>20</v>
      </c>
      <c r="B29" s="69" t="s">
        <v>47</v>
      </c>
      <c r="C29" s="70">
        <v>116.1894402693584</v>
      </c>
      <c r="D29" s="70">
        <v>117.74560296503864</v>
      </c>
      <c r="E29" s="70">
        <v>124.88523781593652</v>
      </c>
      <c r="F29" s="70">
        <v>125.95590737417932</v>
      </c>
      <c r="G29" s="70">
        <v>125.9159252492119</v>
      </c>
      <c r="H29" s="70">
        <v>128.92053184473752</v>
      </c>
      <c r="I29" s="70">
        <v>125.43854669370502</v>
      </c>
      <c r="J29" s="70">
        <v>127.7600263714973</v>
      </c>
      <c r="K29" s="70">
        <v>127.97357540869265</v>
      </c>
      <c r="L29" s="70">
        <v>131.25292252630979</v>
      </c>
      <c r="M29" s="70">
        <v>123.01953431183479</v>
      </c>
      <c r="N29" s="71"/>
      <c r="O29" s="70">
        <f t="shared" si="0"/>
        <v>116.1894402693584</v>
      </c>
      <c r="P29" s="70">
        <f t="shared" si="1"/>
        <v>131.25292252630979</v>
      </c>
      <c r="R29" s="14"/>
      <c r="S29" s="14"/>
      <c r="T29" s="14"/>
    </row>
    <row r="30" spans="1:20">
      <c r="A30" s="68">
        <v>21</v>
      </c>
      <c r="B30" s="69" t="s">
        <v>48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1"/>
      <c r="O30" s="70">
        <f t="shared" si="0"/>
        <v>0</v>
      </c>
      <c r="P30" s="70">
        <f t="shared" si="1"/>
        <v>0</v>
      </c>
      <c r="R30" s="14"/>
      <c r="S30" s="14"/>
      <c r="T30" s="14"/>
    </row>
    <row r="31" spans="1:20">
      <c r="A31" s="68">
        <v>22</v>
      </c>
      <c r="B31" s="69" t="s">
        <v>49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1"/>
      <c r="O31" s="70">
        <f t="shared" si="0"/>
        <v>0</v>
      </c>
      <c r="P31" s="70">
        <f t="shared" si="1"/>
        <v>0</v>
      </c>
      <c r="R31" s="14"/>
      <c r="S31" s="14"/>
      <c r="T31" s="14"/>
    </row>
    <row r="32" spans="1:20">
      <c r="A32" s="68">
        <v>23</v>
      </c>
      <c r="B32" s="69" t="s">
        <v>50</v>
      </c>
      <c r="C32" s="70">
        <v>145.34003576240778</v>
      </c>
      <c r="D32" s="70">
        <v>145.06913395549375</v>
      </c>
      <c r="E32" s="70">
        <v>148.89775592674292</v>
      </c>
      <c r="F32" s="70">
        <v>152.98276882392744</v>
      </c>
      <c r="G32" s="70">
        <v>158.14040112638094</v>
      </c>
      <c r="H32" s="70">
        <v>159.5628802686974</v>
      </c>
      <c r="I32" s="70">
        <v>163.47610143629061</v>
      </c>
      <c r="J32" s="70">
        <v>159.26069145809728</v>
      </c>
      <c r="K32" s="70">
        <v>155.44806475887546</v>
      </c>
      <c r="L32" s="70">
        <v>158.13824759953573</v>
      </c>
      <c r="M32" s="70">
        <v>158.13824759953573</v>
      </c>
      <c r="N32" s="71"/>
      <c r="O32" s="70">
        <f t="shared" si="0"/>
        <v>145.06913395549375</v>
      </c>
      <c r="P32" s="70">
        <f t="shared" si="1"/>
        <v>163.47610143629061</v>
      </c>
      <c r="R32" s="14"/>
      <c r="S32" s="14"/>
      <c r="T32" s="14"/>
    </row>
    <row r="33" spans="1:20">
      <c r="A33" s="68">
        <v>24</v>
      </c>
      <c r="B33" s="69" t="s">
        <v>51</v>
      </c>
      <c r="C33" s="70">
        <v>107.12690182446877</v>
      </c>
      <c r="D33" s="70">
        <v>109.7241057083105</v>
      </c>
      <c r="E33" s="70">
        <v>114.70523880996683</v>
      </c>
      <c r="F33" s="70">
        <v>119.5540749571703</v>
      </c>
      <c r="G33" s="70">
        <v>121.97740735797686</v>
      </c>
      <c r="H33" s="70">
        <v>122.21527927554826</v>
      </c>
      <c r="I33" s="70">
        <v>122.89253879924014</v>
      </c>
      <c r="J33" s="70">
        <v>119.9456270334876</v>
      </c>
      <c r="K33" s="70">
        <v>119.9456270334876</v>
      </c>
      <c r="L33" s="70">
        <v>126.36705538001101</v>
      </c>
      <c r="M33" s="70">
        <v>125.8417683558324</v>
      </c>
      <c r="N33" s="71"/>
      <c r="O33" s="70">
        <f t="shared" si="0"/>
        <v>107.12690182446877</v>
      </c>
      <c r="P33" s="70">
        <f t="shared" si="1"/>
        <v>126.36705538001101</v>
      </c>
      <c r="R33" s="14"/>
      <c r="S33" s="14"/>
      <c r="T33" s="14"/>
    </row>
    <row r="34" spans="1:20">
      <c r="A34" s="68">
        <v>25</v>
      </c>
      <c r="B34" s="69" t="s">
        <v>52</v>
      </c>
      <c r="C34" s="70">
        <v>114.56917441895267</v>
      </c>
      <c r="D34" s="70">
        <v>114.50104993275461</v>
      </c>
      <c r="E34" s="70">
        <v>121.22435479107398</v>
      </c>
      <c r="F34" s="70">
        <v>121.34182543577371</v>
      </c>
      <c r="G34" s="70">
        <v>133.49656912828439</v>
      </c>
      <c r="H34" s="70">
        <v>134.62777226897308</v>
      </c>
      <c r="I34" s="70">
        <v>139.53619815667878</v>
      </c>
      <c r="J34" s="70">
        <v>139.1874600790232</v>
      </c>
      <c r="K34" s="70">
        <v>148.64041584411359</v>
      </c>
      <c r="L34" s="70">
        <v>146.01225877281024</v>
      </c>
      <c r="M34" s="70">
        <v>142.50574275683525</v>
      </c>
      <c r="N34" s="71"/>
      <c r="O34" s="70">
        <f t="shared" si="0"/>
        <v>114.50104993275461</v>
      </c>
      <c r="P34" s="70">
        <f t="shared" si="1"/>
        <v>148.64041584411359</v>
      </c>
      <c r="R34" s="14"/>
      <c r="S34" s="14"/>
      <c r="T34" s="14"/>
    </row>
    <row r="35" spans="1:20">
      <c r="A35" s="68">
        <v>26</v>
      </c>
      <c r="B35" s="69" t="s">
        <v>53</v>
      </c>
      <c r="C35" s="70">
        <v>122.40475784043896</v>
      </c>
      <c r="D35" s="70">
        <v>121.78755665261305</v>
      </c>
      <c r="E35" s="70">
        <v>121.7747066954541</v>
      </c>
      <c r="F35" s="70">
        <v>127.08865197875205</v>
      </c>
      <c r="G35" s="70">
        <v>127.42350651107995</v>
      </c>
      <c r="H35" s="70">
        <v>127.79589792661135</v>
      </c>
      <c r="I35" s="70">
        <v>130.14465312426898</v>
      </c>
      <c r="J35" s="70">
        <v>132.06361613160345</v>
      </c>
      <c r="K35" s="70">
        <v>132.65665460882687</v>
      </c>
      <c r="L35" s="70">
        <v>139.98122589553461</v>
      </c>
      <c r="M35" s="70">
        <v>135.58927732884479</v>
      </c>
      <c r="N35" s="71"/>
      <c r="O35" s="70">
        <f t="shared" si="0"/>
        <v>121.7747066954541</v>
      </c>
      <c r="P35" s="70">
        <f t="shared" si="1"/>
        <v>139.98122589553461</v>
      </c>
      <c r="R35" s="14"/>
      <c r="S35" s="14"/>
      <c r="T35" s="14"/>
    </row>
    <row r="36" spans="1:20">
      <c r="A36" s="68">
        <v>27</v>
      </c>
      <c r="B36" s="69" t="s">
        <v>54</v>
      </c>
      <c r="C36" s="70">
        <v>112.28962709055195</v>
      </c>
      <c r="D36" s="70">
        <v>122.95306872088835</v>
      </c>
      <c r="E36" s="70">
        <v>129.06949622072153</v>
      </c>
      <c r="F36" s="70">
        <v>143.40147455003523</v>
      </c>
      <c r="G36" s="70">
        <v>138.75666786616426</v>
      </c>
      <c r="H36" s="70">
        <v>112.76319085768343</v>
      </c>
      <c r="I36" s="70">
        <v>114.86209245581935</v>
      </c>
      <c r="J36" s="70">
        <v>118.54555115354799</v>
      </c>
      <c r="K36" s="70">
        <v>116.55570527163735</v>
      </c>
      <c r="L36" s="70">
        <v>120.44601856785802</v>
      </c>
      <c r="M36" s="70">
        <v>112.57794954363145</v>
      </c>
      <c r="N36" s="71"/>
      <c r="O36" s="70">
        <f t="shared" si="0"/>
        <v>112.28962709055195</v>
      </c>
      <c r="P36" s="70">
        <f t="shared" si="1"/>
        <v>143.40147455003523</v>
      </c>
      <c r="R36" s="14"/>
      <c r="S36" s="14"/>
      <c r="T36" s="14"/>
    </row>
    <row r="37" spans="1:20">
      <c r="A37" s="68">
        <v>28</v>
      </c>
      <c r="B37" s="69" t="s">
        <v>55</v>
      </c>
      <c r="C37" s="70">
        <v>202.37038763921635</v>
      </c>
      <c r="D37" s="70">
        <v>185.97340849982621</v>
      </c>
      <c r="E37" s="70">
        <v>212.30480693260026</v>
      </c>
      <c r="F37" s="70">
        <v>230.54763370778488</v>
      </c>
      <c r="G37" s="70">
        <v>216.52735133216555</v>
      </c>
      <c r="H37" s="70">
        <v>208.50265887696096</v>
      </c>
      <c r="I37" s="70">
        <v>216.05559003040909</v>
      </c>
      <c r="J37" s="70">
        <v>0</v>
      </c>
      <c r="K37" s="70">
        <v>0</v>
      </c>
      <c r="L37" s="70">
        <v>0</v>
      </c>
      <c r="M37" s="70">
        <v>0</v>
      </c>
      <c r="N37" s="71"/>
      <c r="O37" s="70">
        <f t="shared" si="0"/>
        <v>0</v>
      </c>
      <c r="P37" s="70">
        <f t="shared" si="1"/>
        <v>230.54763370778488</v>
      </c>
      <c r="R37" s="14"/>
      <c r="S37" s="14"/>
      <c r="T37" s="14"/>
    </row>
    <row r="38" spans="1:20">
      <c r="A38" s="68">
        <v>29</v>
      </c>
      <c r="B38" s="69" t="s">
        <v>56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1"/>
      <c r="O38" s="70">
        <f t="shared" si="0"/>
        <v>0</v>
      </c>
      <c r="P38" s="70">
        <f t="shared" si="1"/>
        <v>0</v>
      </c>
      <c r="R38" s="14"/>
      <c r="S38" s="14"/>
      <c r="T38" s="14"/>
    </row>
    <row r="39" spans="1:20">
      <c r="A39" s="68">
        <v>30</v>
      </c>
      <c r="B39" s="69" t="s">
        <v>57</v>
      </c>
      <c r="C39" s="70">
        <v>115.87163141071501</v>
      </c>
      <c r="D39" s="70">
        <v>117.63247389787898</v>
      </c>
      <c r="E39" s="70">
        <v>118.95708676083679</v>
      </c>
      <c r="F39" s="70">
        <v>117.89160229706823</v>
      </c>
      <c r="G39" s="70">
        <v>122.78819030196063</v>
      </c>
      <c r="H39" s="70">
        <v>124.48565611394558</v>
      </c>
      <c r="I39" s="70">
        <v>127.53457564683129</v>
      </c>
      <c r="J39" s="70">
        <v>126.62001033582729</v>
      </c>
      <c r="K39" s="70">
        <v>124.61633927998932</v>
      </c>
      <c r="L39" s="70">
        <v>124.91159309324364</v>
      </c>
      <c r="M39" s="70">
        <v>122.80339562222451</v>
      </c>
      <c r="N39" s="71"/>
      <c r="O39" s="70">
        <f t="shared" si="0"/>
        <v>115.87163141071501</v>
      </c>
      <c r="P39" s="70">
        <f t="shared" si="1"/>
        <v>127.53457564683129</v>
      </c>
      <c r="R39" s="14"/>
      <c r="S39" s="14"/>
      <c r="T39" s="14"/>
    </row>
    <row r="40" spans="1:20">
      <c r="A40" s="68">
        <v>31</v>
      </c>
      <c r="B40" s="69" t="s">
        <v>58</v>
      </c>
      <c r="C40" s="70">
        <v>126.48093192457632</v>
      </c>
      <c r="D40" s="70">
        <v>131.90938847116024</v>
      </c>
      <c r="E40" s="70">
        <v>140.30612372646479</v>
      </c>
      <c r="F40" s="70">
        <v>142.72254666618801</v>
      </c>
      <c r="G40" s="70">
        <v>141.04409563345578</v>
      </c>
      <c r="H40" s="70">
        <v>146.39182720790828</v>
      </c>
      <c r="I40" s="70">
        <v>147.66545548220918</v>
      </c>
      <c r="J40" s="70">
        <v>147.04748110217747</v>
      </c>
      <c r="K40" s="70">
        <v>149.38310444397843</v>
      </c>
      <c r="L40" s="70">
        <v>153.47256175323801</v>
      </c>
      <c r="M40" s="70">
        <v>144.85217747791714</v>
      </c>
      <c r="N40" s="71"/>
      <c r="O40" s="70">
        <f t="shared" si="0"/>
        <v>126.48093192457632</v>
      </c>
      <c r="P40" s="70">
        <f t="shared" si="1"/>
        <v>153.47256175323801</v>
      </c>
      <c r="R40" s="14"/>
      <c r="S40" s="14"/>
      <c r="T40" s="14"/>
    </row>
    <row r="41" spans="1:20">
      <c r="A41" s="68">
        <v>32</v>
      </c>
      <c r="B41" s="69" t="s">
        <v>59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1"/>
      <c r="O41" s="70">
        <f t="shared" si="0"/>
        <v>0</v>
      </c>
      <c r="P41" s="70">
        <f t="shared" si="1"/>
        <v>0</v>
      </c>
      <c r="R41" s="14"/>
      <c r="S41" s="14"/>
      <c r="T41" s="14"/>
    </row>
    <row r="42" spans="1:20">
      <c r="A42" s="68">
        <v>33</v>
      </c>
      <c r="B42" s="69" t="s">
        <v>60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1"/>
      <c r="O42" s="70">
        <f t="shared" si="0"/>
        <v>0</v>
      </c>
      <c r="P42" s="70">
        <f t="shared" si="1"/>
        <v>0</v>
      </c>
      <c r="R42" s="14"/>
      <c r="S42" s="14"/>
      <c r="T42" s="14"/>
    </row>
    <row r="43" spans="1:20">
      <c r="A43" s="68">
        <v>34</v>
      </c>
      <c r="B43" s="69" t="s">
        <v>61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1"/>
      <c r="O43" s="70">
        <f t="shared" si="0"/>
        <v>0</v>
      </c>
      <c r="P43" s="70">
        <f t="shared" si="1"/>
        <v>0</v>
      </c>
      <c r="R43" s="14"/>
      <c r="S43" s="14"/>
      <c r="T43" s="14"/>
    </row>
    <row r="44" spans="1:20">
      <c r="A44" s="68">
        <v>35</v>
      </c>
      <c r="B44" s="69" t="s">
        <v>62</v>
      </c>
      <c r="C44" s="70">
        <v>116.24329852147859</v>
      </c>
      <c r="D44" s="70">
        <v>123.10591019724355</v>
      </c>
      <c r="E44" s="70">
        <v>124.1389741189393</v>
      </c>
      <c r="F44" s="70">
        <v>126.6937196967348</v>
      </c>
      <c r="G44" s="70">
        <v>129.55011335339123</v>
      </c>
      <c r="H44" s="70">
        <v>135.15501759350991</v>
      </c>
      <c r="I44" s="70">
        <v>134.48148296547956</v>
      </c>
      <c r="J44" s="70">
        <v>134.09528436868044</v>
      </c>
      <c r="K44" s="70">
        <v>141.97211905062392</v>
      </c>
      <c r="L44" s="70">
        <v>138.65213646170687</v>
      </c>
      <c r="M44" s="70">
        <v>141.69197758480368</v>
      </c>
      <c r="N44" s="71"/>
      <c r="O44" s="70">
        <f t="shared" si="0"/>
        <v>116.24329852147859</v>
      </c>
      <c r="P44" s="70">
        <f t="shared" si="1"/>
        <v>141.97211905062392</v>
      </c>
      <c r="R44" s="14"/>
      <c r="S44" s="14"/>
      <c r="T44" s="14"/>
    </row>
    <row r="45" spans="1:20">
      <c r="A45" s="68">
        <v>36</v>
      </c>
      <c r="B45" s="69" t="s">
        <v>63</v>
      </c>
      <c r="C45" s="70">
        <v>125.29449061611415</v>
      </c>
      <c r="D45" s="70">
        <v>129.80786321760007</v>
      </c>
      <c r="E45" s="70">
        <v>134.56402123083021</v>
      </c>
      <c r="F45" s="70">
        <v>138.7413951912354</v>
      </c>
      <c r="G45" s="70">
        <v>143.36175937428121</v>
      </c>
      <c r="H45" s="70">
        <v>144.03488372232661</v>
      </c>
      <c r="I45" s="70">
        <v>139.55488365437736</v>
      </c>
      <c r="J45" s="70">
        <v>132.69140482866931</v>
      </c>
      <c r="K45" s="70">
        <v>136.12168981549394</v>
      </c>
      <c r="L45" s="70">
        <v>149.70200697619134</v>
      </c>
      <c r="M45" s="70">
        <v>147.50887260671459</v>
      </c>
      <c r="N45" s="71"/>
      <c r="O45" s="70">
        <f t="shared" si="0"/>
        <v>125.29449061611415</v>
      </c>
      <c r="P45" s="70">
        <f t="shared" si="1"/>
        <v>149.70200697619134</v>
      </c>
      <c r="R45" s="14"/>
      <c r="S45" s="14"/>
      <c r="T45" s="14"/>
    </row>
    <row r="46" spans="1:20">
      <c r="A46" s="68">
        <v>37</v>
      </c>
      <c r="B46" s="69" t="s">
        <v>64</v>
      </c>
      <c r="C46" s="70">
        <v>167.05518094239466</v>
      </c>
      <c r="D46" s="70">
        <v>165.11404640327862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1"/>
      <c r="O46" s="70">
        <f t="shared" si="0"/>
        <v>0</v>
      </c>
      <c r="P46" s="70">
        <f t="shared" si="1"/>
        <v>167.05518094239466</v>
      </c>
      <c r="R46" s="14"/>
      <c r="S46" s="14"/>
      <c r="T46" s="14"/>
    </row>
    <row r="47" spans="1:20">
      <c r="A47" s="68">
        <v>38</v>
      </c>
      <c r="B47" s="69" t="s">
        <v>65</v>
      </c>
      <c r="C47" s="70">
        <v>157.89884440206643</v>
      </c>
      <c r="D47" s="70">
        <v>156.26633459633371</v>
      </c>
      <c r="E47" s="70">
        <v>168.19829024934057</v>
      </c>
      <c r="F47" s="70">
        <v>175.48867085602282</v>
      </c>
      <c r="G47" s="70">
        <v>181.42780865878549</v>
      </c>
      <c r="H47" s="70">
        <v>179.01225531077819</v>
      </c>
      <c r="I47" s="70">
        <v>189.34134444601298</v>
      </c>
      <c r="J47" s="70">
        <v>181.60679955334683</v>
      </c>
      <c r="K47" s="70">
        <v>173.51743638312576</v>
      </c>
      <c r="L47" s="70">
        <v>185.41840546537506</v>
      </c>
      <c r="M47" s="70">
        <v>168.76009125565682</v>
      </c>
      <c r="N47" s="71"/>
      <c r="O47" s="70">
        <f t="shared" si="0"/>
        <v>156.26633459633371</v>
      </c>
      <c r="P47" s="70">
        <f t="shared" si="1"/>
        <v>189.34134444601298</v>
      </c>
      <c r="R47" s="14"/>
      <c r="S47" s="14"/>
      <c r="T47" s="14"/>
    </row>
    <row r="48" spans="1:20">
      <c r="A48" s="68">
        <v>39</v>
      </c>
      <c r="B48" s="69" t="s">
        <v>66</v>
      </c>
      <c r="C48" s="70">
        <v>145.31193314620572</v>
      </c>
      <c r="D48" s="70">
        <v>108.6177213622382</v>
      </c>
      <c r="E48" s="70">
        <v>133.85822816074983</v>
      </c>
      <c r="F48" s="70">
        <v>134.4655151276805</v>
      </c>
      <c r="G48" s="70">
        <v>138.02176341810525</v>
      </c>
      <c r="H48" s="70">
        <v>133.7434412796473</v>
      </c>
      <c r="I48" s="70">
        <v>134.77565293065317</v>
      </c>
      <c r="J48" s="70">
        <v>0</v>
      </c>
      <c r="K48" s="70">
        <v>0</v>
      </c>
      <c r="L48" s="70">
        <v>0</v>
      </c>
      <c r="M48" s="70">
        <v>0</v>
      </c>
      <c r="N48" s="71"/>
      <c r="O48" s="70">
        <f t="shared" si="0"/>
        <v>0</v>
      </c>
      <c r="P48" s="70">
        <f t="shared" si="1"/>
        <v>145.31193314620572</v>
      </c>
      <c r="R48" s="14"/>
      <c r="S48" s="14"/>
      <c r="T48" s="14"/>
    </row>
    <row r="49" spans="1:20">
      <c r="A49" s="68">
        <v>40</v>
      </c>
      <c r="B49" s="69" t="s">
        <v>67</v>
      </c>
      <c r="C49" s="70">
        <v>116.59445654023932</v>
      </c>
      <c r="D49" s="70">
        <v>119.06422208280149</v>
      </c>
      <c r="E49" s="70">
        <v>120.78886289376524</v>
      </c>
      <c r="F49" s="70">
        <v>121.99300769510064</v>
      </c>
      <c r="G49" s="70">
        <v>125.7284560863021</v>
      </c>
      <c r="H49" s="70">
        <v>126.59687867795802</v>
      </c>
      <c r="I49" s="70">
        <v>126.20301008041348</v>
      </c>
      <c r="J49" s="70">
        <v>125.94151343720628</v>
      </c>
      <c r="K49" s="70">
        <v>127.62378412902629</v>
      </c>
      <c r="L49" s="70">
        <v>128.33445492246344</v>
      </c>
      <c r="M49" s="70">
        <v>123.86055755908612</v>
      </c>
      <c r="N49" s="71"/>
      <c r="O49" s="70">
        <f t="shared" si="0"/>
        <v>116.59445654023932</v>
      </c>
      <c r="P49" s="70">
        <f t="shared" si="1"/>
        <v>128.33445492246344</v>
      </c>
      <c r="R49" s="14"/>
      <c r="S49" s="14"/>
      <c r="T49" s="14"/>
    </row>
    <row r="50" spans="1:20">
      <c r="A50" s="68">
        <v>41</v>
      </c>
      <c r="B50" s="69" t="s">
        <v>68</v>
      </c>
      <c r="C50" s="70">
        <v>181.67324786967532</v>
      </c>
      <c r="D50" s="70">
        <v>191.65919981876138</v>
      </c>
      <c r="E50" s="70">
        <v>191.57126538934364</v>
      </c>
      <c r="F50" s="70">
        <v>198.07840728282835</v>
      </c>
      <c r="G50" s="70">
        <v>187.06792543289589</v>
      </c>
      <c r="H50" s="70">
        <v>178.60471067428506</v>
      </c>
      <c r="I50" s="70">
        <v>186.4449089919581</v>
      </c>
      <c r="J50" s="70">
        <v>183.77140427783459</v>
      </c>
      <c r="K50" s="70">
        <v>179.86373259288274</v>
      </c>
      <c r="L50" s="70">
        <v>194.60931705328511</v>
      </c>
      <c r="M50" s="70">
        <v>175.59113062490891</v>
      </c>
      <c r="N50" s="71"/>
      <c r="O50" s="70">
        <f t="shared" si="0"/>
        <v>178.60471067428506</v>
      </c>
      <c r="P50" s="70">
        <f t="shared" si="1"/>
        <v>198.07840728282835</v>
      </c>
      <c r="R50" s="14"/>
      <c r="S50" s="14"/>
      <c r="T50" s="14"/>
    </row>
    <row r="51" spans="1:20">
      <c r="A51" s="68">
        <v>42</v>
      </c>
      <c r="B51" s="69" t="s">
        <v>69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1"/>
      <c r="O51" s="70">
        <f t="shared" si="0"/>
        <v>0</v>
      </c>
      <c r="P51" s="70">
        <f t="shared" si="1"/>
        <v>0</v>
      </c>
      <c r="R51" s="14"/>
      <c r="S51" s="14"/>
      <c r="T51" s="14"/>
    </row>
    <row r="52" spans="1:20">
      <c r="A52" s="68">
        <v>43</v>
      </c>
      <c r="B52" s="69" t="s">
        <v>70</v>
      </c>
      <c r="C52" s="70">
        <v>131.57008379487027</v>
      </c>
      <c r="D52" s="70">
        <v>135.23483254984242</v>
      </c>
      <c r="E52" s="70">
        <v>138.89051530835971</v>
      </c>
      <c r="F52" s="70">
        <v>142.04758870917584</v>
      </c>
      <c r="G52" s="70">
        <v>151.23464256727556</v>
      </c>
      <c r="H52" s="70">
        <v>153.22512074978573</v>
      </c>
      <c r="I52" s="70">
        <v>149.23016548543174</v>
      </c>
      <c r="J52" s="70">
        <v>147.819498337917</v>
      </c>
      <c r="K52" s="70">
        <v>133.70027747627682</v>
      </c>
      <c r="L52" s="70">
        <v>147.21217239650289</v>
      </c>
      <c r="M52" s="70">
        <v>140.87662844807141</v>
      </c>
      <c r="N52" s="71"/>
      <c r="O52" s="70">
        <f t="shared" si="0"/>
        <v>131.57008379487027</v>
      </c>
      <c r="P52" s="70">
        <f t="shared" si="1"/>
        <v>153.22512074978573</v>
      </c>
      <c r="R52" s="14"/>
      <c r="S52" s="14"/>
      <c r="T52" s="14"/>
    </row>
    <row r="53" spans="1:20">
      <c r="A53" s="68">
        <v>44</v>
      </c>
      <c r="B53" s="69" t="s">
        <v>71</v>
      </c>
      <c r="C53" s="70">
        <v>100.06240384572523</v>
      </c>
      <c r="D53" s="70">
        <v>95.761936661623963</v>
      </c>
      <c r="E53" s="70">
        <v>98.83496912598001</v>
      </c>
      <c r="F53" s="70">
        <v>99.111761387592537</v>
      </c>
      <c r="G53" s="70">
        <v>106.58679921368484</v>
      </c>
      <c r="H53" s="70">
        <v>102.2905173036915</v>
      </c>
      <c r="I53" s="70">
        <v>102.01792937962</v>
      </c>
      <c r="J53" s="70">
        <v>99.748785341410141</v>
      </c>
      <c r="K53" s="70">
        <v>100.8968969066395</v>
      </c>
      <c r="L53" s="70">
        <v>102.92502320010595</v>
      </c>
      <c r="M53" s="70">
        <v>101.73906230817566</v>
      </c>
      <c r="N53" s="71"/>
      <c r="O53" s="70">
        <f t="shared" si="0"/>
        <v>95.761936661623963</v>
      </c>
      <c r="P53" s="70">
        <f t="shared" si="1"/>
        <v>106.58679921368484</v>
      </c>
      <c r="R53" s="14"/>
      <c r="S53" s="14"/>
      <c r="T53" s="14"/>
    </row>
    <row r="54" spans="1:20">
      <c r="A54" s="68">
        <v>45</v>
      </c>
      <c r="B54" s="69" t="s">
        <v>72</v>
      </c>
      <c r="C54" s="70">
        <v>128.05414987928606</v>
      </c>
      <c r="D54" s="70">
        <v>132.59912941795389</v>
      </c>
      <c r="E54" s="70">
        <v>141.24727982058619</v>
      </c>
      <c r="F54" s="70">
        <v>126.90523565788003</v>
      </c>
      <c r="G54" s="70">
        <v>132.1764603321881</v>
      </c>
      <c r="H54" s="70">
        <v>135.2640751782088</v>
      </c>
      <c r="I54" s="70">
        <v>133.23751421846472</v>
      </c>
      <c r="J54" s="70">
        <v>128.58730253502057</v>
      </c>
      <c r="K54" s="70">
        <v>123.65331726111017</v>
      </c>
      <c r="L54" s="70">
        <v>133.91781386471374</v>
      </c>
      <c r="M54" s="70">
        <v>125.11365204950786</v>
      </c>
      <c r="N54" s="71"/>
      <c r="O54" s="70">
        <f t="shared" si="0"/>
        <v>123.65331726111017</v>
      </c>
      <c r="P54" s="70">
        <f t="shared" si="1"/>
        <v>141.24727982058619</v>
      </c>
      <c r="R54" s="14"/>
      <c r="S54" s="14"/>
      <c r="T54" s="14"/>
    </row>
    <row r="55" spans="1:20">
      <c r="A55" s="68">
        <v>46</v>
      </c>
      <c r="B55" s="69" t="s">
        <v>73</v>
      </c>
      <c r="C55" s="70">
        <v>158.8018846013394</v>
      </c>
      <c r="D55" s="70">
        <v>157.90822796323164</v>
      </c>
      <c r="E55" s="70">
        <v>155.10863026507326</v>
      </c>
      <c r="F55" s="70">
        <v>153.26349522840292</v>
      </c>
      <c r="G55" s="70">
        <v>173.33498803768933</v>
      </c>
      <c r="H55" s="70">
        <v>175.99817874626197</v>
      </c>
      <c r="I55" s="70">
        <v>179.53039565323056</v>
      </c>
      <c r="J55" s="70">
        <v>179.06250711173846</v>
      </c>
      <c r="K55" s="70">
        <v>180.56112270026475</v>
      </c>
      <c r="L55" s="70">
        <v>204.14643339235093</v>
      </c>
      <c r="M55" s="70">
        <v>202.44216307505357</v>
      </c>
      <c r="N55" s="71"/>
      <c r="O55" s="70">
        <f t="shared" si="0"/>
        <v>153.26349522840292</v>
      </c>
      <c r="P55" s="70">
        <f t="shared" si="1"/>
        <v>204.14643339235093</v>
      </c>
      <c r="R55" s="14"/>
      <c r="S55" s="14"/>
      <c r="T55" s="14"/>
    </row>
    <row r="56" spans="1:20">
      <c r="A56" s="68">
        <v>47</v>
      </c>
      <c r="B56" s="69" t="s">
        <v>74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1"/>
      <c r="O56" s="70">
        <f t="shared" si="0"/>
        <v>0</v>
      </c>
      <c r="P56" s="70">
        <f t="shared" si="1"/>
        <v>0</v>
      </c>
      <c r="R56" s="14"/>
      <c r="S56" s="14"/>
      <c r="T56" s="14"/>
    </row>
    <row r="57" spans="1:20">
      <c r="A57" s="68">
        <v>48</v>
      </c>
      <c r="B57" s="69" t="s">
        <v>75</v>
      </c>
      <c r="C57" s="70">
        <v>150.55670329222775</v>
      </c>
      <c r="D57" s="70">
        <v>154.56834251845183</v>
      </c>
      <c r="E57" s="70">
        <v>163.98156750796215</v>
      </c>
      <c r="F57" s="70">
        <v>170.97932269536673</v>
      </c>
      <c r="G57" s="70">
        <v>178.77090944425223</v>
      </c>
      <c r="H57" s="70">
        <v>179.47052571432869</v>
      </c>
      <c r="I57" s="70">
        <v>180.96797194100839</v>
      </c>
      <c r="J57" s="70">
        <v>180.36292450968321</v>
      </c>
      <c r="K57" s="70">
        <v>183.65240522247339</v>
      </c>
      <c r="L57" s="70">
        <v>189.45906560062278</v>
      </c>
      <c r="M57" s="70">
        <v>181.07158038143021</v>
      </c>
      <c r="N57" s="71"/>
      <c r="O57" s="70">
        <f t="shared" si="0"/>
        <v>150.55670329222775</v>
      </c>
      <c r="P57" s="70">
        <f t="shared" si="1"/>
        <v>189.45906560062278</v>
      </c>
      <c r="R57" s="14"/>
      <c r="S57" s="14"/>
      <c r="T57" s="14"/>
    </row>
    <row r="58" spans="1:20">
      <c r="A58" s="68">
        <v>49</v>
      </c>
      <c r="B58" s="69" t="s">
        <v>76</v>
      </c>
      <c r="C58" s="70">
        <v>219.21943047457452</v>
      </c>
      <c r="D58" s="70">
        <v>216.36826484172164</v>
      </c>
      <c r="E58" s="70">
        <v>218.25613975505226</v>
      </c>
      <c r="F58" s="70">
        <v>218.0664374965381</v>
      </c>
      <c r="G58" s="70">
        <v>223.70917515346287</v>
      </c>
      <c r="H58" s="70">
        <v>226.55430005172397</v>
      </c>
      <c r="I58" s="70">
        <v>225.98409025535702</v>
      </c>
      <c r="J58" s="70">
        <v>219.02795685561571</v>
      </c>
      <c r="K58" s="70">
        <v>226.12398741867014</v>
      </c>
      <c r="L58" s="70">
        <v>226.40452065457814</v>
      </c>
      <c r="M58" s="70">
        <v>226.33248347701178</v>
      </c>
      <c r="N58" s="71"/>
      <c r="O58" s="70">
        <f t="shared" si="0"/>
        <v>216.36826484172164</v>
      </c>
      <c r="P58" s="70">
        <f t="shared" si="1"/>
        <v>226.55430005172397</v>
      </c>
      <c r="R58" s="14"/>
      <c r="S58" s="14"/>
      <c r="T58" s="14"/>
    </row>
    <row r="59" spans="1:20">
      <c r="A59" s="68">
        <v>50</v>
      </c>
      <c r="B59" s="69" t="s">
        <v>77</v>
      </c>
      <c r="C59" s="70">
        <v>129.68780138973017</v>
      </c>
      <c r="D59" s="70">
        <v>130.25572678564427</v>
      </c>
      <c r="E59" s="70">
        <v>135.89808902679727</v>
      </c>
      <c r="F59" s="70">
        <v>134.50926736746004</v>
      </c>
      <c r="G59" s="70">
        <v>142.5321312361948</v>
      </c>
      <c r="H59" s="70">
        <v>147.11065091538222</v>
      </c>
      <c r="I59" s="70">
        <v>142.53832496407597</v>
      </c>
      <c r="J59" s="70">
        <v>141.8484049065404</v>
      </c>
      <c r="K59" s="70">
        <v>144.49768293597847</v>
      </c>
      <c r="L59" s="70">
        <v>145.49668720388266</v>
      </c>
      <c r="M59" s="70">
        <v>145.68219922172105</v>
      </c>
      <c r="N59" s="71"/>
      <c r="O59" s="70">
        <f t="shared" si="0"/>
        <v>129.68780138973017</v>
      </c>
      <c r="P59" s="70">
        <f t="shared" si="1"/>
        <v>147.11065091538222</v>
      </c>
      <c r="R59" s="14"/>
      <c r="S59" s="14"/>
      <c r="T59" s="14"/>
    </row>
    <row r="60" spans="1:20">
      <c r="A60" s="68">
        <v>51</v>
      </c>
      <c r="B60" s="69" t="s">
        <v>78</v>
      </c>
      <c r="C60" s="70">
        <v>182.88341400872915</v>
      </c>
      <c r="D60" s="70">
        <v>189.81978261974461</v>
      </c>
      <c r="E60" s="70">
        <v>195.2407519791231</v>
      </c>
      <c r="F60" s="70">
        <v>197.25395841071546</v>
      </c>
      <c r="G60" s="70">
        <v>209.94189191262228</v>
      </c>
      <c r="H60" s="70">
        <v>214.45532324123639</v>
      </c>
      <c r="I60" s="70">
        <v>206.91313886247588</v>
      </c>
      <c r="J60" s="70">
        <v>208.99004989429025</v>
      </c>
      <c r="K60" s="70">
        <v>203.43282290674094</v>
      </c>
      <c r="L60" s="70">
        <v>208.76822456503876</v>
      </c>
      <c r="M60" s="70">
        <v>198.84383857259121</v>
      </c>
      <c r="N60" s="71"/>
      <c r="O60" s="70">
        <f t="shared" si="0"/>
        <v>182.88341400872915</v>
      </c>
      <c r="P60" s="70">
        <f t="shared" si="1"/>
        <v>214.45532324123639</v>
      </c>
      <c r="R60" s="14"/>
      <c r="S60" s="14"/>
      <c r="T60" s="14"/>
    </row>
    <row r="61" spans="1:20">
      <c r="A61" s="68">
        <v>52</v>
      </c>
      <c r="B61" s="69" t="s">
        <v>79</v>
      </c>
      <c r="C61" s="70">
        <v>122.13450357613165</v>
      </c>
      <c r="D61" s="70">
        <v>122.43567222594113</v>
      </c>
      <c r="E61" s="70">
        <v>124.16071706258853</v>
      </c>
      <c r="F61" s="70">
        <v>130.42941907805633</v>
      </c>
      <c r="G61" s="70">
        <v>130.59725136300077</v>
      </c>
      <c r="H61" s="70">
        <v>130.46726260279365</v>
      </c>
      <c r="I61" s="70">
        <v>132.40289376994292</v>
      </c>
      <c r="J61" s="70">
        <v>131.96274634604222</v>
      </c>
      <c r="K61" s="70">
        <v>129.65880271340285</v>
      </c>
      <c r="L61" s="70">
        <v>145.25169536335548</v>
      </c>
      <c r="M61" s="70">
        <v>139.78260305063372</v>
      </c>
      <c r="N61" s="71"/>
      <c r="O61" s="70">
        <f t="shared" si="0"/>
        <v>122.13450357613165</v>
      </c>
      <c r="P61" s="70">
        <f t="shared" si="1"/>
        <v>145.25169536335548</v>
      </c>
      <c r="R61" s="14"/>
      <c r="S61" s="14"/>
      <c r="T61" s="14"/>
    </row>
    <row r="62" spans="1:20">
      <c r="A62" s="68">
        <v>53</v>
      </c>
      <c r="B62" s="69" t="s">
        <v>80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1"/>
      <c r="O62" s="70">
        <f t="shared" si="0"/>
        <v>0</v>
      </c>
      <c r="P62" s="70">
        <f t="shared" si="1"/>
        <v>0</v>
      </c>
      <c r="R62" s="14"/>
      <c r="S62" s="14"/>
      <c r="T62" s="14"/>
    </row>
    <row r="63" spans="1:20">
      <c r="A63" s="68">
        <v>54</v>
      </c>
      <c r="B63" s="69" t="s">
        <v>81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1"/>
      <c r="O63" s="70">
        <f t="shared" si="0"/>
        <v>0</v>
      </c>
      <c r="P63" s="70">
        <f t="shared" si="1"/>
        <v>0</v>
      </c>
      <c r="R63" s="14"/>
      <c r="S63" s="14"/>
      <c r="T63" s="14"/>
    </row>
    <row r="64" spans="1:20">
      <c r="A64" s="68">
        <v>55</v>
      </c>
      <c r="B64" s="69" t="s">
        <v>82</v>
      </c>
      <c r="C64" s="70">
        <v>0</v>
      </c>
      <c r="D64" s="70">
        <v>204.43833031662319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1"/>
      <c r="O64" s="70">
        <f t="shared" si="0"/>
        <v>0</v>
      </c>
      <c r="P64" s="70">
        <f t="shared" si="1"/>
        <v>204.43833031662319</v>
      </c>
      <c r="R64" s="14"/>
      <c r="S64" s="14"/>
      <c r="T64" s="14"/>
    </row>
    <row r="65" spans="1:20">
      <c r="A65" s="68">
        <v>56</v>
      </c>
      <c r="B65" s="69" t="s">
        <v>83</v>
      </c>
      <c r="C65" s="70">
        <v>115.84869720448181</v>
      </c>
      <c r="D65" s="70">
        <v>120.09328665773704</v>
      </c>
      <c r="E65" s="70">
        <v>122.97099905965743</v>
      </c>
      <c r="F65" s="70">
        <v>130.67628329653505</v>
      </c>
      <c r="G65" s="70">
        <v>134.97052283472831</v>
      </c>
      <c r="H65" s="70">
        <v>138.84864594176196</v>
      </c>
      <c r="I65" s="70">
        <v>134.08401845870193</v>
      </c>
      <c r="J65" s="70">
        <v>133.81302879035803</v>
      </c>
      <c r="K65" s="70">
        <v>135.47614821273481</v>
      </c>
      <c r="L65" s="70">
        <v>138.09835726865009</v>
      </c>
      <c r="M65" s="70">
        <v>133.10178267344966</v>
      </c>
      <c r="N65" s="71"/>
      <c r="O65" s="70">
        <f t="shared" si="0"/>
        <v>115.84869720448181</v>
      </c>
      <c r="P65" s="70">
        <f t="shared" si="1"/>
        <v>138.84864594176196</v>
      </c>
      <c r="R65" s="14"/>
      <c r="S65" s="14"/>
      <c r="T65" s="14"/>
    </row>
    <row r="66" spans="1:20">
      <c r="A66" s="68">
        <v>57</v>
      </c>
      <c r="B66" s="69" t="s">
        <v>84</v>
      </c>
      <c r="C66" s="70">
        <v>101.54559638856561</v>
      </c>
      <c r="D66" s="70">
        <v>101.85685550746477</v>
      </c>
      <c r="E66" s="70">
        <v>103.31688140482996</v>
      </c>
      <c r="F66" s="70">
        <v>101.5308280840668</v>
      </c>
      <c r="G66" s="70">
        <v>105.26866054059703</v>
      </c>
      <c r="H66" s="70">
        <v>105.08946058749589</v>
      </c>
      <c r="I66" s="70">
        <v>102.42578590312399</v>
      </c>
      <c r="J66" s="70">
        <v>102.67481336168454</v>
      </c>
      <c r="K66" s="70">
        <v>103.12769719870853</v>
      </c>
      <c r="L66" s="70">
        <v>102.89545574634327</v>
      </c>
      <c r="M66" s="70">
        <v>102.89545574634327</v>
      </c>
      <c r="N66" s="71"/>
      <c r="O66" s="70">
        <f t="shared" si="0"/>
        <v>101.5308280840668</v>
      </c>
      <c r="P66" s="70">
        <f t="shared" si="1"/>
        <v>105.26866054059703</v>
      </c>
      <c r="R66" s="14"/>
      <c r="S66" s="14"/>
      <c r="T66" s="14"/>
    </row>
    <row r="67" spans="1:20">
      <c r="A67" s="68">
        <v>58</v>
      </c>
      <c r="B67" s="69" t="s">
        <v>85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1"/>
      <c r="O67" s="70">
        <f t="shared" si="0"/>
        <v>0</v>
      </c>
      <c r="P67" s="70">
        <f t="shared" si="1"/>
        <v>0</v>
      </c>
      <c r="R67" s="14"/>
      <c r="S67" s="14"/>
      <c r="T67" s="14"/>
    </row>
    <row r="68" spans="1:20">
      <c r="A68" s="68">
        <v>59</v>
      </c>
      <c r="B68" s="69" t="s">
        <v>86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1"/>
      <c r="O68" s="70">
        <f t="shared" si="0"/>
        <v>0</v>
      </c>
      <c r="P68" s="70">
        <f t="shared" si="1"/>
        <v>0</v>
      </c>
      <c r="R68" s="14"/>
      <c r="S68" s="14"/>
      <c r="T68" s="14"/>
    </row>
    <row r="69" spans="1:20">
      <c r="A69" s="68">
        <v>60</v>
      </c>
      <c r="B69" s="69" t="s">
        <v>87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1"/>
      <c r="O69" s="70">
        <f t="shared" si="0"/>
        <v>0</v>
      </c>
      <c r="P69" s="70">
        <f t="shared" si="1"/>
        <v>0</v>
      </c>
      <c r="R69" s="14"/>
      <c r="S69" s="14"/>
      <c r="T69" s="14"/>
    </row>
    <row r="70" spans="1:20">
      <c r="A70" s="68">
        <v>61</v>
      </c>
      <c r="B70" s="69" t="s">
        <v>88</v>
      </c>
      <c r="C70" s="70">
        <v>101.65130609929571</v>
      </c>
      <c r="D70" s="70">
        <v>101.70985923905795</v>
      </c>
      <c r="E70" s="70">
        <v>102.50707873994904</v>
      </c>
      <c r="F70" s="70">
        <v>102.3977456005365</v>
      </c>
      <c r="G70" s="70">
        <v>104.75531819121811</v>
      </c>
      <c r="H70" s="70">
        <v>104.17811902781213</v>
      </c>
      <c r="I70" s="70">
        <v>107.21637455785935</v>
      </c>
      <c r="J70" s="70">
        <v>104.5826645780448</v>
      </c>
      <c r="K70" s="70">
        <v>105.45990713078939</v>
      </c>
      <c r="L70" s="70">
        <v>106.16719227601084</v>
      </c>
      <c r="M70" s="70">
        <v>104.163792033381</v>
      </c>
      <c r="N70" s="71"/>
      <c r="O70" s="70">
        <f t="shared" si="0"/>
        <v>101.65130609929571</v>
      </c>
      <c r="P70" s="70">
        <f t="shared" si="1"/>
        <v>107.21637455785935</v>
      </c>
      <c r="R70" s="14"/>
      <c r="S70" s="14"/>
      <c r="T70" s="14"/>
    </row>
    <row r="71" spans="1:20">
      <c r="A71" s="68">
        <v>62</v>
      </c>
      <c r="B71" s="69" t="s">
        <v>89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1"/>
      <c r="O71" s="70">
        <f t="shared" si="0"/>
        <v>0</v>
      </c>
      <c r="P71" s="70">
        <f t="shared" si="1"/>
        <v>0</v>
      </c>
      <c r="R71" s="14"/>
      <c r="S71" s="14"/>
      <c r="T71" s="14"/>
    </row>
    <row r="72" spans="1:20">
      <c r="A72" s="68">
        <v>63</v>
      </c>
      <c r="B72" s="69" t="s">
        <v>90</v>
      </c>
      <c r="C72" s="70">
        <v>119.29392851209887</v>
      </c>
      <c r="D72" s="70">
        <v>123.73213338983926</v>
      </c>
      <c r="E72" s="70">
        <v>128.53056972525522</v>
      </c>
      <c r="F72" s="70">
        <v>138.84025447279288</v>
      </c>
      <c r="G72" s="70">
        <v>150.0322999339825</v>
      </c>
      <c r="H72" s="70">
        <v>140.33015280721278</v>
      </c>
      <c r="I72" s="70">
        <v>123.06515253722227</v>
      </c>
      <c r="J72" s="70">
        <v>117.87125282601451</v>
      </c>
      <c r="K72" s="70">
        <v>132.33356625735246</v>
      </c>
      <c r="L72" s="70">
        <v>132.33356625735246</v>
      </c>
      <c r="M72" s="70">
        <v>132.33356625735246</v>
      </c>
      <c r="N72" s="71"/>
      <c r="O72" s="70">
        <f t="shared" si="0"/>
        <v>117.87125282601451</v>
      </c>
      <c r="P72" s="70">
        <f t="shared" si="1"/>
        <v>150.0322999339825</v>
      </c>
      <c r="R72" s="14"/>
      <c r="S72" s="14"/>
      <c r="T72" s="14"/>
    </row>
    <row r="73" spans="1:20">
      <c r="A73" s="68">
        <v>64</v>
      </c>
      <c r="B73" s="69" t="s">
        <v>91</v>
      </c>
      <c r="C73" s="70">
        <v>106.43631816122297</v>
      </c>
      <c r="D73" s="70">
        <v>104.09860250119991</v>
      </c>
      <c r="E73" s="70">
        <v>105.41870162715445</v>
      </c>
      <c r="F73" s="70">
        <v>111.91758110277823</v>
      </c>
      <c r="G73" s="70">
        <v>112.9378991775847</v>
      </c>
      <c r="H73" s="70">
        <v>115.9568547376564</v>
      </c>
      <c r="I73" s="70">
        <v>116.57926566148711</v>
      </c>
      <c r="J73" s="70">
        <v>111.19859662574756</v>
      </c>
      <c r="K73" s="70">
        <v>112.42770067309891</v>
      </c>
      <c r="L73" s="70">
        <v>114.63107484554786</v>
      </c>
      <c r="M73" s="70">
        <v>109.54271502116882</v>
      </c>
      <c r="N73" s="71"/>
      <c r="O73" s="70">
        <f t="shared" si="0"/>
        <v>104.09860250119991</v>
      </c>
      <c r="P73" s="70">
        <f t="shared" si="1"/>
        <v>116.57926566148711</v>
      </c>
      <c r="R73" s="14"/>
      <c r="S73" s="14"/>
      <c r="T73" s="14"/>
    </row>
    <row r="74" spans="1:20">
      <c r="A74" s="68">
        <v>65</v>
      </c>
      <c r="B74" s="69" t="s">
        <v>92</v>
      </c>
      <c r="C74" s="70">
        <v>139.83009110409617</v>
      </c>
      <c r="D74" s="70">
        <v>131.63608973357231</v>
      </c>
      <c r="E74" s="70">
        <v>139.88421552968043</v>
      </c>
      <c r="F74" s="70">
        <v>142.91711378184442</v>
      </c>
      <c r="G74" s="70">
        <v>147.32786799939143</v>
      </c>
      <c r="H74" s="70">
        <v>158.20924992491746</v>
      </c>
      <c r="I74" s="70">
        <v>159.30387433224581</v>
      </c>
      <c r="J74" s="70">
        <v>157.16097366055217</v>
      </c>
      <c r="K74" s="70">
        <v>164.74382345847772</v>
      </c>
      <c r="L74" s="70">
        <v>172.23070988116007</v>
      </c>
      <c r="M74" s="70">
        <v>173.63072576337697</v>
      </c>
      <c r="N74" s="71"/>
      <c r="O74" s="70">
        <f t="shared" si="0"/>
        <v>131.63608973357231</v>
      </c>
      <c r="P74" s="70">
        <f t="shared" si="1"/>
        <v>172.23070988116007</v>
      </c>
      <c r="R74" s="14"/>
      <c r="S74" s="14"/>
      <c r="T74" s="14"/>
    </row>
    <row r="75" spans="1:20">
      <c r="A75" s="68">
        <v>66</v>
      </c>
      <c r="B75" s="69" t="s">
        <v>93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1"/>
      <c r="O75" s="70">
        <f t="shared" ref="O75:O138" si="2">MIN(C75:L75)</f>
        <v>0</v>
      </c>
      <c r="P75" s="70">
        <f t="shared" ref="P75:P138" si="3">MAX(C75:L75)</f>
        <v>0</v>
      </c>
      <c r="R75" s="14"/>
      <c r="S75" s="14"/>
      <c r="T75" s="14"/>
    </row>
    <row r="76" spans="1:20">
      <c r="A76" s="68">
        <v>67</v>
      </c>
      <c r="B76" s="69" t="s">
        <v>94</v>
      </c>
      <c r="C76" s="70">
        <v>182.82034638708043</v>
      </c>
      <c r="D76" s="70">
        <v>176.03132194449975</v>
      </c>
      <c r="E76" s="70">
        <v>177.91467594133394</v>
      </c>
      <c r="F76" s="70">
        <v>187.81420659088948</v>
      </c>
      <c r="G76" s="70">
        <v>196.43370506710266</v>
      </c>
      <c r="H76" s="70">
        <v>200.6216740678168</v>
      </c>
      <c r="I76" s="70">
        <v>200.14246457783469</v>
      </c>
      <c r="J76" s="70">
        <v>200.13016824977043</v>
      </c>
      <c r="K76" s="70">
        <v>198.52692595222086</v>
      </c>
      <c r="L76" s="70">
        <v>203.93483311146676</v>
      </c>
      <c r="M76" s="70">
        <v>203.26358679026555</v>
      </c>
      <c r="N76" s="71"/>
      <c r="O76" s="70">
        <f t="shared" si="2"/>
        <v>176.03132194449975</v>
      </c>
      <c r="P76" s="70">
        <f t="shared" si="3"/>
        <v>203.93483311146676</v>
      </c>
      <c r="R76" s="14"/>
      <c r="S76" s="14"/>
      <c r="T76" s="14"/>
    </row>
    <row r="77" spans="1:20">
      <c r="A77" s="68">
        <v>68</v>
      </c>
      <c r="B77" s="69" t="s">
        <v>95</v>
      </c>
      <c r="C77" s="70">
        <v>132.82768761629723</v>
      </c>
      <c r="D77" s="70">
        <v>146.78580777208188</v>
      </c>
      <c r="E77" s="70">
        <v>152.08069894175529</v>
      </c>
      <c r="F77" s="70">
        <v>151.07800052092989</v>
      </c>
      <c r="G77" s="70">
        <v>171.40438086693908</v>
      </c>
      <c r="H77" s="70">
        <v>201.26408370147865</v>
      </c>
      <c r="I77" s="70">
        <v>220.76214610323171</v>
      </c>
      <c r="J77" s="70">
        <v>261.77708534619592</v>
      </c>
      <c r="K77" s="70">
        <v>252.22159879585485</v>
      </c>
      <c r="L77" s="70">
        <v>240.05182068386696</v>
      </c>
      <c r="M77" s="70">
        <v>226.77119015357169</v>
      </c>
      <c r="N77" s="71"/>
      <c r="O77" s="70">
        <f t="shared" si="2"/>
        <v>132.82768761629723</v>
      </c>
      <c r="P77" s="70">
        <f t="shared" si="3"/>
        <v>261.77708534619592</v>
      </c>
      <c r="R77" s="14"/>
      <c r="S77" s="14"/>
      <c r="T77" s="14"/>
    </row>
    <row r="78" spans="1:20">
      <c r="A78" s="68">
        <v>69</v>
      </c>
      <c r="B78" s="69" t="s">
        <v>96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1"/>
      <c r="O78" s="70">
        <f t="shared" si="2"/>
        <v>0</v>
      </c>
      <c r="P78" s="70">
        <f t="shared" si="3"/>
        <v>0</v>
      </c>
      <c r="R78" s="14"/>
      <c r="S78" s="14"/>
      <c r="T78" s="14"/>
    </row>
    <row r="79" spans="1:20">
      <c r="A79" s="68">
        <v>70</v>
      </c>
      <c r="B79" s="69" t="s">
        <v>97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1"/>
      <c r="O79" s="70">
        <f t="shared" si="2"/>
        <v>0</v>
      </c>
      <c r="P79" s="70">
        <f t="shared" si="3"/>
        <v>0</v>
      </c>
      <c r="R79" s="14"/>
      <c r="S79" s="14"/>
      <c r="T79" s="14"/>
    </row>
    <row r="80" spans="1:20">
      <c r="A80" s="68">
        <v>71</v>
      </c>
      <c r="B80" s="69" t="s">
        <v>98</v>
      </c>
      <c r="C80" s="70">
        <v>126.99041418438588</v>
      </c>
      <c r="D80" s="70">
        <v>130.13445259126934</v>
      </c>
      <c r="E80" s="70">
        <v>132.73993312489804</v>
      </c>
      <c r="F80" s="70">
        <v>137.31888315372993</v>
      </c>
      <c r="G80" s="70">
        <v>139.70368061727513</v>
      </c>
      <c r="H80" s="70">
        <v>151.96319392888105</v>
      </c>
      <c r="I80" s="70">
        <v>148.17832634269098</v>
      </c>
      <c r="J80" s="70">
        <v>146.86962673945249</v>
      </c>
      <c r="K80" s="70">
        <v>148.23339989578022</v>
      </c>
      <c r="L80" s="70">
        <v>145.78955826494791</v>
      </c>
      <c r="M80" s="70">
        <v>143.49763434606874</v>
      </c>
      <c r="N80" s="71"/>
      <c r="O80" s="70">
        <f t="shared" si="2"/>
        <v>126.99041418438588</v>
      </c>
      <c r="P80" s="70">
        <f t="shared" si="3"/>
        <v>151.96319392888105</v>
      </c>
      <c r="R80" s="14"/>
      <c r="S80" s="14"/>
      <c r="T80" s="14"/>
    </row>
    <row r="81" spans="1:20">
      <c r="A81" s="68">
        <v>72</v>
      </c>
      <c r="B81" s="69" t="s">
        <v>99</v>
      </c>
      <c r="C81" s="70">
        <v>108.01568851330403</v>
      </c>
      <c r="D81" s="70">
        <v>110.64565264642098</v>
      </c>
      <c r="E81" s="70">
        <v>114.15590173067341</v>
      </c>
      <c r="F81" s="70">
        <v>116.31564010048723</v>
      </c>
      <c r="G81" s="70">
        <v>120.34021705495557</v>
      </c>
      <c r="H81" s="70">
        <v>123.68120093264719</v>
      </c>
      <c r="I81" s="70">
        <v>122.35656651851315</v>
      </c>
      <c r="J81" s="70">
        <v>122.54308941162631</v>
      </c>
      <c r="K81" s="70">
        <v>126.17458145829605</v>
      </c>
      <c r="L81" s="70">
        <v>130.3523287418773</v>
      </c>
      <c r="M81" s="70">
        <v>124.47551139145203</v>
      </c>
      <c r="N81" s="71"/>
      <c r="O81" s="70">
        <f t="shared" si="2"/>
        <v>108.01568851330403</v>
      </c>
      <c r="P81" s="70">
        <f t="shared" si="3"/>
        <v>130.3523287418773</v>
      </c>
      <c r="R81" s="14"/>
      <c r="S81" s="14"/>
      <c r="T81" s="14"/>
    </row>
    <row r="82" spans="1:20">
      <c r="A82" s="68">
        <v>73</v>
      </c>
      <c r="B82" s="69" t="s">
        <v>100</v>
      </c>
      <c r="C82" s="70">
        <v>151.12736778046701</v>
      </c>
      <c r="D82" s="70">
        <v>163.35004243178486</v>
      </c>
      <c r="E82" s="70">
        <v>153.09153359016872</v>
      </c>
      <c r="F82" s="70">
        <v>162.83348690030081</v>
      </c>
      <c r="G82" s="70">
        <v>170.75196029227888</v>
      </c>
      <c r="H82" s="70">
        <v>177.81218003460015</v>
      </c>
      <c r="I82" s="70">
        <v>169.66343836051186</v>
      </c>
      <c r="J82" s="70">
        <v>165.33077809634915</v>
      </c>
      <c r="K82" s="70">
        <v>169.06839668175905</v>
      </c>
      <c r="L82" s="70">
        <v>175.84856084939906</v>
      </c>
      <c r="M82" s="70">
        <v>173.50964409444555</v>
      </c>
      <c r="N82" s="71"/>
      <c r="O82" s="70">
        <f t="shared" si="2"/>
        <v>151.12736778046701</v>
      </c>
      <c r="P82" s="70">
        <f t="shared" si="3"/>
        <v>177.81218003460015</v>
      </c>
      <c r="R82" s="14"/>
      <c r="S82" s="14"/>
      <c r="T82" s="14"/>
    </row>
    <row r="83" spans="1:20">
      <c r="A83" s="68">
        <v>74</v>
      </c>
      <c r="B83" s="69" t="s">
        <v>101</v>
      </c>
      <c r="C83" s="70">
        <v>134.83096502703748</v>
      </c>
      <c r="D83" s="70">
        <v>153.50071008799046</v>
      </c>
      <c r="E83" s="70">
        <v>154.3240468915848</v>
      </c>
      <c r="F83" s="70">
        <v>149.19619694955065</v>
      </c>
      <c r="G83" s="70">
        <v>166.65706164896147</v>
      </c>
      <c r="H83" s="70">
        <v>164.95739427644392</v>
      </c>
      <c r="I83" s="70">
        <v>182.27599724248927</v>
      </c>
      <c r="J83" s="70">
        <v>176.42948473016381</v>
      </c>
      <c r="K83" s="70">
        <v>173.05806975254973</v>
      </c>
      <c r="L83" s="70">
        <v>191.69551251329673</v>
      </c>
      <c r="M83" s="70">
        <v>192.56566312335332</v>
      </c>
      <c r="N83" s="71"/>
      <c r="O83" s="70">
        <f t="shared" si="2"/>
        <v>134.83096502703748</v>
      </c>
      <c r="P83" s="70">
        <f t="shared" si="3"/>
        <v>191.69551251329673</v>
      </c>
      <c r="R83" s="14"/>
      <c r="S83" s="14"/>
      <c r="T83" s="14"/>
    </row>
    <row r="84" spans="1:20">
      <c r="A84" s="68">
        <v>75</v>
      </c>
      <c r="B84" s="69" t="s">
        <v>102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1"/>
      <c r="O84" s="70">
        <f t="shared" si="2"/>
        <v>0</v>
      </c>
      <c r="P84" s="70">
        <f t="shared" si="3"/>
        <v>0</v>
      </c>
      <c r="R84" s="14"/>
      <c r="S84" s="14"/>
      <c r="T84" s="14"/>
    </row>
    <row r="85" spans="1:20">
      <c r="A85" s="68">
        <v>76</v>
      </c>
      <c r="B85" s="69" t="s">
        <v>103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1"/>
      <c r="O85" s="70">
        <f t="shared" si="2"/>
        <v>0</v>
      </c>
      <c r="P85" s="70">
        <f t="shared" si="3"/>
        <v>0</v>
      </c>
      <c r="R85" s="14"/>
      <c r="S85" s="14"/>
      <c r="T85" s="14"/>
    </row>
    <row r="86" spans="1:20">
      <c r="A86" s="68">
        <v>77</v>
      </c>
      <c r="B86" s="69" t="s">
        <v>104</v>
      </c>
      <c r="C86" s="70">
        <v>103.87408049073331</v>
      </c>
      <c r="D86" s="70">
        <v>104.71014641049712</v>
      </c>
      <c r="E86" s="70">
        <v>108.74650970312763</v>
      </c>
      <c r="F86" s="70">
        <v>112.28755310227407</v>
      </c>
      <c r="G86" s="70">
        <v>113.78483018408498</v>
      </c>
      <c r="H86" s="70">
        <v>121.25614969073388</v>
      </c>
      <c r="I86" s="70">
        <v>128.17310422469754</v>
      </c>
      <c r="J86" s="70">
        <v>129.32491027611428</v>
      </c>
      <c r="K86" s="70">
        <v>131.84218053562617</v>
      </c>
      <c r="L86" s="70">
        <v>139.93882764362772</v>
      </c>
      <c r="M86" s="70">
        <v>134.0628558955805</v>
      </c>
      <c r="N86" s="71"/>
      <c r="O86" s="70">
        <f t="shared" si="2"/>
        <v>103.87408049073331</v>
      </c>
      <c r="P86" s="70">
        <f t="shared" si="3"/>
        <v>139.93882764362772</v>
      </c>
      <c r="R86" s="14"/>
      <c r="S86" s="14"/>
      <c r="T86" s="14"/>
    </row>
    <row r="87" spans="1:20">
      <c r="A87" s="68">
        <v>78</v>
      </c>
      <c r="B87" s="69" t="s">
        <v>105</v>
      </c>
      <c r="C87" s="70">
        <v>193.21103428004761</v>
      </c>
      <c r="D87" s="70">
        <v>189.04888132480653</v>
      </c>
      <c r="E87" s="70">
        <v>209.71560917372346</v>
      </c>
      <c r="F87" s="70">
        <v>218.86358848813882</v>
      </c>
      <c r="G87" s="70">
        <v>233.25371400005702</v>
      </c>
      <c r="H87" s="70">
        <v>235.67771037387826</v>
      </c>
      <c r="I87" s="70">
        <v>231.30627769366603</v>
      </c>
      <c r="J87" s="70">
        <v>212.15815797337649</v>
      </c>
      <c r="K87" s="70">
        <v>211.09912380761799</v>
      </c>
      <c r="L87" s="70">
        <v>210.78238259642893</v>
      </c>
      <c r="M87" s="70">
        <v>210.78238259642893</v>
      </c>
      <c r="N87" s="71"/>
      <c r="O87" s="70">
        <f t="shared" si="2"/>
        <v>189.04888132480653</v>
      </c>
      <c r="P87" s="70">
        <f t="shared" si="3"/>
        <v>235.67771037387826</v>
      </c>
      <c r="R87" s="14"/>
      <c r="S87" s="14"/>
      <c r="T87" s="14"/>
    </row>
    <row r="88" spans="1:20">
      <c r="A88" s="68">
        <v>79</v>
      </c>
      <c r="B88" s="69" t="s">
        <v>106</v>
      </c>
      <c r="C88" s="70">
        <v>100.68828831031217</v>
      </c>
      <c r="D88" s="70">
        <v>99.690544535849924</v>
      </c>
      <c r="E88" s="70">
        <v>101.66299485727608</v>
      </c>
      <c r="F88" s="70">
        <v>104.42421637314237</v>
      </c>
      <c r="G88" s="70">
        <v>106.41868082082884</v>
      </c>
      <c r="H88" s="70">
        <v>110.13079430637296</v>
      </c>
      <c r="I88" s="70">
        <v>106.22999858487339</v>
      </c>
      <c r="J88" s="70">
        <v>101.81903890618051</v>
      </c>
      <c r="K88" s="70">
        <v>100.5656227523055</v>
      </c>
      <c r="L88" s="70">
        <v>100.26510792144019</v>
      </c>
      <c r="M88" s="70">
        <v>100.95836592612287</v>
      </c>
      <c r="N88" s="71"/>
      <c r="O88" s="70">
        <f t="shared" si="2"/>
        <v>99.690544535849924</v>
      </c>
      <c r="P88" s="70">
        <f t="shared" si="3"/>
        <v>110.13079430637296</v>
      </c>
      <c r="R88" s="14"/>
      <c r="S88" s="14"/>
      <c r="T88" s="14"/>
    </row>
    <row r="89" spans="1:20">
      <c r="A89" s="68">
        <v>80</v>
      </c>
      <c r="B89" s="69" t="s">
        <v>107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1"/>
      <c r="O89" s="70">
        <f t="shared" si="2"/>
        <v>0</v>
      </c>
      <c r="P89" s="70">
        <f t="shared" si="3"/>
        <v>0</v>
      </c>
      <c r="R89" s="14"/>
      <c r="S89" s="14"/>
      <c r="T89" s="14"/>
    </row>
    <row r="90" spans="1:20">
      <c r="A90" s="68">
        <v>81</v>
      </c>
      <c r="B90" s="69" t="s">
        <v>108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1"/>
      <c r="O90" s="70">
        <f t="shared" si="2"/>
        <v>0</v>
      </c>
      <c r="P90" s="70">
        <f t="shared" si="3"/>
        <v>0</v>
      </c>
      <c r="R90" s="14"/>
      <c r="S90" s="14"/>
      <c r="T90" s="14"/>
    </row>
    <row r="91" spans="1:20">
      <c r="A91" s="68">
        <v>82</v>
      </c>
      <c r="B91" s="69" t="s">
        <v>109</v>
      </c>
      <c r="C91" s="70">
        <v>120.64470814884176</v>
      </c>
      <c r="D91" s="70">
        <v>124.17313512060349</v>
      </c>
      <c r="E91" s="70">
        <v>121.56013517405997</v>
      </c>
      <c r="F91" s="70">
        <v>122.79712054454821</v>
      </c>
      <c r="G91" s="70">
        <v>125.7716456389489</v>
      </c>
      <c r="H91" s="70">
        <v>131.96995162032076</v>
      </c>
      <c r="I91" s="70">
        <v>136.45860270410807</v>
      </c>
      <c r="J91" s="70">
        <v>139.23878061694396</v>
      </c>
      <c r="K91" s="70">
        <v>142.0074937580078</v>
      </c>
      <c r="L91" s="70">
        <v>148.53302805914788</v>
      </c>
      <c r="M91" s="70">
        <v>145.89123438690117</v>
      </c>
      <c r="N91" s="71"/>
      <c r="O91" s="70">
        <f t="shared" si="2"/>
        <v>120.64470814884176</v>
      </c>
      <c r="P91" s="70">
        <f t="shared" si="3"/>
        <v>148.53302805914788</v>
      </c>
      <c r="R91" s="14"/>
      <c r="S91" s="14"/>
      <c r="T91" s="14"/>
    </row>
    <row r="92" spans="1:20">
      <c r="A92" s="68">
        <v>83</v>
      </c>
      <c r="B92" s="69" t="s">
        <v>110</v>
      </c>
      <c r="C92" s="70">
        <v>104.34636610621936</v>
      </c>
      <c r="D92" s="70">
        <v>104.59020648383364</v>
      </c>
      <c r="E92" s="70">
        <v>103.55274955502875</v>
      </c>
      <c r="F92" s="70">
        <v>104.77665391742568</v>
      </c>
      <c r="G92" s="70">
        <v>114.34306838161228</v>
      </c>
      <c r="H92" s="70">
        <v>117.30053271248913</v>
      </c>
      <c r="I92" s="70">
        <v>116.78592990863004</v>
      </c>
      <c r="J92" s="70">
        <v>116.80451802157094</v>
      </c>
      <c r="K92" s="70">
        <v>117.52416441778647</v>
      </c>
      <c r="L92" s="70">
        <v>119.11156374640956</v>
      </c>
      <c r="M92" s="70">
        <v>116.13199194741138</v>
      </c>
      <c r="N92" s="71"/>
      <c r="O92" s="70">
        <f t="shared" si="2"/>
        <v>103.55274955502875</v>
      </c>
      <c r="P92" s="70">
        <f t="shared" si="3"/>
        <v>119.11156374640956</v>
      </c>
      <c r="R92" s="14"/>
      <c r="S92" s="14"/>
      <c r="T92" s="14"/>
    </row>
    <row r="93" spans="1:20">
      <c r="A93" s="68">
        <v>84</v>
      </c>
      <c r="B93" s="69" t="s">
        <v>111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1"/>
      <c r="O93" s="70">
        <f t="shared" si="2"/>
        <v>0</v>
      </c>
      <c r="P93" s="70">
        <f t="shared" si="3"/>
        <v>0</v>
      </c>
      <c r="R93" s="14"/>
      <c r="S93" s="14"/>
      <c r="T93" s="14"/>
    </row>
    <row r="94" spans="1:20">
      <c r="A94" s="68">
        <v>85</v>
      </c>
      <c r="B94" s="69" t="s">
        <v>112</v>
      </c>
      <c r="C94" s="70">
        <v>197.51996208603927</v>
      </c>
      <c r="D94" s="70">
        <v>214.52252856525214</v>
      </c>
      <c r="E94" s="70">
        <v>230.70107884059729</v>
      </c>
      <c r="F94" s="70">
        <v>234.36361231940154</v>
      </c>
      <c r="G94" s="70">
        <v>230.97607111490274</v>
      </c>
      <c r="H94" s="70">
        <v>231.84991272745222</v>
      </c>
      <c r="I94" s="70">
        <v>242.48134294186988</v>
      </c>
      <c r="J94" s="70">
        <v>240.32671220644457</v>
      </c>
      <c r="K94" s="70">
        <v>211.74701869512299</v>
      </c>
      <c r="L94" s="70">
        <v>197.05026485948036</v>
      </c>
      <c r="M94" s="70">
        <v>170.02693799213054</v>
      </c>
      <c r="N94" s="71"/>
      <c r="O94" s="70">
        <f t="shared" si="2"/>
        <v>197.05026485948036</v>
      </c>
      <c r="P94" s="70">
        <f t="shared" si="3"/>
        <v>242.48134294186988</v>
      </c>
      <c r="R94" s="14"/>
      <c r="S94" s="14"/>
      <c r="T94" s="14"/>
    </row>
    <row r="95" spans="1:20">
      <c r="A95" s="68">
        <v>86</v>
      </c>
      <c r="B95" s="69" t="s">
        <v>113</v>
      </c>
      <c r="C95" s="70">
        <v>107.81240626687418</v>
      </c>
      <c r="D95" s="70">
        <v>107.59726185340459</v>
      </c>
      <c r="E95" s="70">
        <v>111.20657905736368</v>
      </c>
      <c r="F95" s="70">
        <v>111.13436762372442</v>
      </c>
      <c r="G95" s="70">
        <v>114.32377890604315</v>
      </c>
      <c r="H95" s="70">
        <v>115.50216770040866</v>
      </c>
      <c r="I95" s="70">
        <v>118.8808661069132</v>
      </c>
      <c r="J95" s="70">
        <v>116.60630572592147</v>
      </c>
      <c r="K95" s="70">
        <v>115.80026550198403</v>
      </c>
      <c r="L95" s="70">
        <v>114.52941829325154</v>
      </c>
      <c r="M95" s="70">
        <v>110.17865488001189</v>
      </c>
      <c r="N95" s="71"/>
      <c r="O95" s="70">
        <f t="shared" si="2"/>
        <v>107.59726185340459</v>
      </c>
      <c r="P95" s="70">
        <f t="shared" si="3"/>
        <v>118.8808661069132</v>
      </c>
      <c r="R95" s="14"/>
      <c r="S95" s="14"/>
      <c r="T95" s="14"/>
    </row>
    <row r="96" spans="1:20">
      <c r="A96" s="68">
        <v>87</v>
      </c>
      <c r="B96" s="69" t="s">
        <v>114</v>
      </c>
      <c r="C96" s="70">
        <v>122.21464282128198</v>
      </c>
      <c r="D96" s="70">
        <v>127.8331849101575</v>
      </c>
      <c r="E96" s="70">
        <v>125.2251991826232</v>
      </c>
      <c r="F96" s="70">
        <v>128.69764551703773</v>
      </c>
      <c r="G96" s="70">
        <v>137.0039329551212</v>
      </c>
      <c r="H96" s="70">
        <v>138.28909328068008</v>
      </c>
      <c r="I96" s="70">
        <v>134.97927017395216</v>
      </c>
      <c r="J96" s="70">
        <v>133.93425665770806</v>
      </c>
      <c r="K96" s="70">
        <v>135.96116693961676</v>
      </c>
      <c r="L96" s="70">
        <v>143.25024358796989</v>
      </c>
      <c r="M96" s="70">
        <v>138.2838518057649</v>
      </c>
      <c r="N96" s="71"/>
      <c r="O96" s="70">
        <f t="shared" si="2"/>
        <v>122.21464282128198</v>
      </c>
      <c r="P96" s="70">
        <f t="shared" si="3"/>
        <v>143.25024358796989</v>
      </c>
      <c r="R96" s="14"/>
      <c r="S96" s="14"/>
      <c r="T96" s="14"/>
    </row>
    <row r="97" spans="1:20">
      <c r="A97" s="68">
        <v>88</v>
      </c>
      <c r="B97" s="69" t="s">
        <v>115</v>
      </c>
      <c r="C97" s="70">
        <v>117.16315380490863</v>
      </c>
      <c r="D97" s="70">
        <v>118.76115339902242</v>
      </c>
      <c r="E97" s="70">
        <v>121.62231095288556</v>
      </c>
      <c r="F97" s="70">
        <v>124.73294114191242</v>
      </c>
      <c r="G97" s="70">
        <v>128.57779319466835</v>
      </c>
      <c r="H97" s="70">
        <v>130.06900598359368</v>
      </c>
      <c r="I97" s="70">
        <v>130.30674320777152</v>
      </c>
      <c r="J97" s="70">
        <v>129.31169496857876</v>
      </c>
      <c r="K97" s="70">
        <v>129.29536210972398</v>
      </c>
      <c r="L97" s="70">
        <v>133.84590226873655</v>
      </c>
      <c r="M97" s="70">
        <v>132.23665229208461</v>
      </c>
      <c r="N97" s="71"/>
      <c r="O97" s="70">
        <f t="shared" si="2"/>
        <v>117.16315380490863</v>
      </c>
      <c r="P97" s="70">
        <f t="shared" si="3"/>
        <v>133.84590226873655</v>
      </c>
      <c r="R97" s="14"/>
      <c r="S97" s="14"/>
      <c r="T97" s="14"/>
    </row>
    <row r="98" spans="1:20">
      <c r="A98" s="68">
        <v>89</v>
      </c>
      <c r="B98" s="69" t="s">
        <v>116</v>
      </c>
      <c r="C98" s="70">
        <v>222.24170663699928</v>
      </c>
      <c r="D98" s="70">
        <v>240.03423830150621</v>
      </c>
      <c r="E98" s="70">
        <v>246.57656425357524</v>
      </c>
      <c r="F98" s="70">
        <v>249.39617108560813</v>
      </c>
      <c r="G98" s="70">
        <v>251.025949521288</v>
      </c>
      <c r="H98" s="70">
        <v>260.91534219747746</v>
      </c>
      <c r="I98" s="70">
        <v>258.42941063478708</v>
      </c>
      <c r="J98" s="70">
        <v>236.10244393871213</v>
      </c>
      <c r="K98" s="70">
        <v>223.99072646248058</v>
      </c>
      <c r="L98" s="70">
        <v>230.96222557684717</v>
      </c>
      <c r="M98" s="70">
        <v>207.44699819448346</v>
      </c>
      <c r="N98" s="71"/>
      <c r="O98" s="70">
        <f t="shared" si="2"/>
        <v>222.24170663699928</v>
      </c>
      <c r="P98" s="70">
        <f t="shared" si="3"/>
        <v>260.91534219747746</v>
      </c>
      <c r="R98" s="14"/>
      <c r="S98" s="14"/>
      <c r="T98" s="14"/>
    </row>
    <row r="99" spans="1:20">
      <c r="A99" s="68">
        <v>90</v>
      </c>
      <c r="B99" s="69" t="s">
        <v>117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1"/>
      <c r="O99" s="70">
        <f t="shared" si="2"/>
        <v>0</v>
      </c>
      <c r="P99" s="70">
        <f t="shared" si="3"/>
        <v>0</v>
      </c>
      <c r="R99" s="14"/>
      <c r="S99" s="14"/>
      <c r="T99" s="14"/>
    </row>
    <row r="100" spans="1:20">
      <c r="A100" s="68">
        <v>91</v>
      </c>
      <c r="B100" s="69" t="s">
        <v>118</v>
      </c>
      <c r="C100" s="70">
        <v>176.80417306254708</v>
      </c>
      <c r="D100" s="70">
        <v>161.51865584550339</v>
      </c>
      <c r="E100" s="70">
        <v>183.20830295336913</v>
      </c>
      <c r="F100" s="70">
        <v>179.6889219432789</v>
      </c>
      <c r="G100" s="70">
        <v>209.34237314490599</v>
      </c>
      <c r="H100" s="70">
        <v>225.947858916765</v>
      </c>
      <c r="I100" s="70">
        <v>228.51311360377525</v>
      </c>
      <c r="J100" s="70">
        <v>226.50881177449355</v>
      </c>
      <c r="K100" s="70">
        <v>238.71922106448017</v>
      </c>
      <c r="L100" s="70">
        <v>229.52125519100548</v>
      </c>
      <c r="M100" s="70">
        <v>186.97546028354611</v>
      </c>
      <c r="N100" s="71"/>
      <c r="O100" s="70">
        <f t="shared" si="2"/>
        <v>161.51865584550339</v>
      </c>
      <c r="P100" s="70">
        <f t="shared" si="3"/>
        <v>238.71922106448017</v>
      </c>
      <c r="R100" s="14"/>
      <c r="S100" s="14"/>
      <c r="T100" s="14"/>
    </row>
    <row r="101" spans="1:20">
      <c r="A101" s="68">
        <v>92</v>
      </c>
      <c r="B101" s="69" t="s">
        <v>119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1"/>
      <c r="O101" s="70">
        <f t="shared" si="2"/>
        <v>0</v>
      </c>
      <c r="P101" s="70">
        <f t="shared" si="3"/>
        <v>0</v>
      </c>
      <c r="R101" s="14"/>
      <c r="S101" s="14"/>
      <c r="T101" s="14"/>
    </row>
    <row r="102" spans="1:20">
      <c r="A102" s="68">
        <v>93</v>
      </c>
      <c r="B102" s="69" t="s">
        <v>120</v>
      </c>
      <c r="C102" s="70">
        <v>100</v>
      </c>
      <c r="D102" s="70">
        <v>100.2110256865404</v>
      </c>
      <c r="E102" s="70">
        <v>100.78003186391591</v>
      </c>
      <c r="F102" s="70">
        <v>99.8381825198001</v>
      </c>
      <c r="G102" s="70">
        <v>103.01662429458867</v>
      </c>
      <c r="H102" s="70">
        <v>102.86320779598445</v>
      </c>
      <c r="I102" s="70">
        <v>104.96077692646675</v>
      </c>
      <c r="J102" s="70">
        <v>103.41256236856333</v>
      </c>
      <c r="K102" s="70">
        <v>100.56801434891638</v>
      </c>
      <c r="L102" s="70">
        <v>99.094122087687381</v>
      </c>
      <c r="M102" s="70">
        <v>96.581254615355448</v>
      </c>
      <c r="N102" s="71"/>
      <c r="O102" s="70">
        <f t="shared" si="2"/>
        <v>99.094122087687381</v>
      </c>
      <c r="P102" s="70">
        <f t="shared" si="3"/>
        <v>104.96077692646675</v>
      </c>
      <c r="R102" s="14"/>
      <c r="S102" s="14"/>
      <c r="T102" s="14"/>
    </row>
    <row r="103" spans="1:20">
      <c r="A103" s="68">
        <v>94</v>
      </c>
      <c r="B103" s="69" t="s">
        <v>121</v>
      </c>
      <c r="C103" s="70">
        <v>109.4314943707473</v>
      </c>
      <c r="D103" s="70">
        <v>106.26856490862747</v>
      </c>
      <c r="E103" s="70">
        <v>106.34518913467794</v>
      </c>
      <c r="F103" s="70">
        <v>107.46215499145877</v>
      </c>
      <c r="G103" s="70">
        <v>107.85758473949438</v>
      </c>
      <c r="H103" s="70">
        <v>105.14496860643989</v>
      </c>
      <c r="I103" s="70">
        <v>109.42954497155553</v>
      </c>
      <c r="J103" s="70">
        <v>107.01038026639395</v>
      </c>
      <c r="K103" s="70">
        <v>107.18269527996216</v>
      </c>
      <c r="L103" s="70">
        <v>112.61242610382031</v>
      </c>
      <c r="M103" s="70">
        <v>103.6615040076211</v>
      </c>
      <c r="N103" s="71"/>
      <c r="O103" s="70">
        <f t="shared" si="2"/>
        <v>105.14496860643989</v>
      </c>
      <c r="P103" s="70">
        <f t="shared" si="3"/>
        <v>112.61242610382031</v>
      </c>
      <c r="R103" s="14"/>
      <c r="S103" s="14"/>
      <c r="T103" s="14"/>
    </row>
    <row r="104" spans="1:20">
      <c r="A104" s="68">
        <v>95</v>
      </c>
      <c r="B104" s="69" t="s">
        <v>122</v>
      </c>
      <c r="C104" s="70">
        <v>101.18706796510001</v>
      </c>
      <c r="D104" s="70">
        <v>100.07191520232954</v>
      </c>
      <c r="E104" s="70">
        <v>100.26938375762539</v>
      </c>
      <c r="F104" s="70">
        <v>100.47486530138367</v>
      </c>
      <c r="G104" s="70">
        <v>101.24057005435874</v>
      </c>
      <c r="H104" s="70">
        <v>100.85507219967337</v>
      </c>
      <c r="I104" s="70">
        <v>99.541440014597001</v>
      </c>
      <c r="J104" s="70">
        <v>98.754377585256876</v>
      </c>
      <c r="K104" s="70">
        <v>100.73093878268512</v>
      </c>
      <c r="L104" s="70">
        <v>99.784288950080807</v>
      </c>
      <c r="M104" s="70">
        <v>100.23880003479222</v>
      </c>
      <c r="N104" s="71"/>
      <c r="O104" s="70">
        <f t="shared" si="2"/>
        <v>98.754377585256876</v>
      </c>
      <c r="P104" s="70">
        <f t="shared" si="3"/>
        <v>101.24057005435874</v>
      </c>
      <c r="R104" s="14"/>
      <c r="S104" s="14"/>
      <c r="T104" s="14"/>
    </row>
    <row r="105" spans="1:20">
      <c r="A105" s="68">
        <v>96</v>
      </c>
      <c r="B105" s="69" t="s">
        <v>123</v>
      </c>
      <c r="C105" s="70">
        <v>146.55887666507331</v>
      </c>
      <c r="D105" s="70">
        <v>145.8736594847648</v>
      </c>
      <c r="E105" s="70">
        <v>145.98887327587505</v>
      </c>
      <c r="F105" s="70">
        <v>139.62436396271596</v>
      </c>
      <c r="G105" s="70">
        <v>149.25497511177645</v>
      </c>
      <c r="H105" s="70">
        <v>154.06617459770459</v>
      </c>
      <c r="I105" s="70">
        <v>153.11796103142075</v>
      </c>
      <c r="J105" s="70">
        <v>154.43373561810523</v>
      </c>
      <c r="K105" s="70">
        <v>156.94990279964705</v>
      </c>
      <c r="L105" s="70">
        <v>167.82612585051754</v>
      </c>
      <c r="M105" s="70">
        <v>156.73559789961254</v>
      </c>
      <c r="N105" s="71"/>
      <c r="O105" s="70">
        <f t="shared" si="2"/>
        <v>139.62436396271596</v>
      </c>
      <c r="P105" s="70">
        <f t="shared" si="3"/>
        <v>167.82612585051754</v>
      </c>
      <c r="R105" s="14"/>
      <c r="S105" s="14"/>
      <c r="T105" s="14"/>
    </row>
    <row r="106" spans="1:20">
      <c r="A106" s="68">
        <v>97</v>
      </c>
      <c r="B106" s="69" t="s">
        <v>124</v>
      </c>
      <c r="C106" s="70">
        <v>100.80233341943303</v>
      </c>
      <c r="D106" s="70">
        <v>99.452387414126434</v>
      </c>
      <c r="E106" s="70">
        <v>100.13107272632769</v>
      </c>
      <c r="F106" s="70">
        <v>101.1783146427147</v>
      </c>
      <c r="G106" s="70">
        <v>100.70223080628018</v>
      </c>
      <c r="H106" s="70">
        <v>100.04237931962446</v>
      </c>
      <c r="I106" s="70">
        <v>99.312203668786054</v>
      </c>
      <c r="J106" s="70">
        <v>98.035638795578237</v>
      </c>
      <c r="K106" s="70">
        <v>100.04202124690258</v>
      </c>
      <c r="L106" s="70">
        <v>99.032106043103369</v>
      </c>
      <c r="M106" s="70">
        <v>99.890278439409414</v>
      </c>
      <c r="N106" s="71"/>
      <c r="O106" s="70">
        <f t="shared" si="2"/>
        <v>98.035638795578237</v>
      </c>
      <c r="P106" s="70">
        <f t="shared" si="3"/>
        <v>101.1783146427147</v>
      </c>
      <c r="R106" s="14"/>
      <c r="S106" s="14"/>
      <c r="T106" s="14"/>
    </row>
    <row r="107" spans="1:20">
      <c r="A107" s="68">
        <v>98</v>
      </c>
      <c r="B107" s="69" t="s">
        <v>125</v>
      </c>
      <c r="C107" s="70">
        <v>142.59235025103291</v>
      </c>
      <c r="D107" s="70">
        <v>155.21731799097654</v>
      </c>
      <c r="E107" s="70">
        <v>158.94314607722094</v>
      </c>
      <c r="F107" s="70">
        <v>184.47841732252826</v>
      </c>
      <c r="G107" s="70">
        <v>185.79453355843506</v>
      </c>
      <c r="H107" s="70">
        <v>188.41831768478076</v>
      </c>
      <c r="I107" s="70">
        <v>253.74679121922136</v>
      </c>
      <c r="J107" s="70">
        <v>200.39497988974958</v>
      </c>
      <c r="K107" s="70">
        <v>241.43645034712739</v>
      </c>
      <c r="L107" s="70">
        <v>224.48980490010371</v>
      </c>
      <c r="M107" s="70">
        <v>224.48980490010371</v>
      </c>
      <c r="N107" s="71"/>
      <c r="O107" s="70">
        <f t="shared" si="2"/>
        <v>142.59235025103291</v>
      </c>
      <c r="P107" s="70">
        <f t="shared" si="3"/>
        <v>253.74679121922136</v>
      </c>
      <c r="R107" s="14"/>
      <c r="S107" s="14"/>
      <c r="T107" s="14"/>
    </row>
    <row r="108" spans="1:20">
      <c r="A108" s="68">
        <v>99</v>
      </c>
      <c r="B108" s="69" t="s">
        <v>126</v>
      </c>
      <c r="C108" s="70">
        <v>132.5177709553237</v>
      </c>
      <c r="D108" s="70">
        <v>134.02010967095694</v>
      </c>
      <c r="E108" s="70">
        <v>139.67496744414552</v>
      </c>
      <c r="F108" s="70">
        <v>144.77310078726688</v>
      </c>
      <c r="G108" s="70">
        <v>152.5673021090069</v>
      </c>
      <c r="H108" s="70">
        <v>157.65713110483173</v>
      </c>
      <c r="I108" s="70">
        <v>154.88149624301801</v>
      </c>
      <c r="J108" s="70">
        <v>153.55244026779684</v>
      </c>
      <c r="K108" s="70">
        <v>153.17100304915982</v>
      </c>
      <c r="L108" s="70">
        <v>157.71559055050969</v>
      </c>
      <c r="M108" s="70">
        <v>149.26253004907659</v>
      </c>
      <c r="N108" s="71"/>
      <c r="O108" s="70">
        <f t="shared" si="2"/>
        <v>132.5177709553237</v>
      </c>
      <c r="P108" s="70">
        <f t="shared" si="3"/>
        <v>157.71559055050969</v>
      </c>
      <c r="R108" s="14"/>
      <c r="S108" s="14"/>
      <c r="T108" s="14"/>
    </row>
    <row r="109" spans="1:20">
      <c r="A109" s="68">
        <v>100</v>
      </c>
      <c r="B109" s="69" t="s">
        <v>127</v>
      </c>
      <c r="C109" s="70">
        <v>134.64823135387525</v>
      </c>
      <c r="D109" s="70">
        <v>135.8250739810351</v>
      </c>
      <c r="E109" s="70">
        <v>137.48804050008036</v>
      </c>
      <c r="F109" s="70">
        <v>143.17151544944849</v>
      </c>
      <c r="G109" s="70">
        <v>149.43663935919429</v>
      </c>
      <c r="H109" s="70">
        <v>151.39112158360169</v>
      </c>
      <c r="I109" s="70">
        <v>145.31664650128386</v>
      </c>
      <c r="J109" s="70">
        <v>141.18335203790269</v>
      </c>
      <c r="K109" s="70">
        <v>137.01356944964905</v>
      </c>
      <c r="L109" s="70">
        <v>137.21086841143622</v>
      </c>
      <c r="M109" s="70">
        <v>132.48691645829086</v>
      </c>
      <c r="N109" s="71"/>
      <c r="O109" s="70">
        <f t="shared" si="2"/>
        <v>134.64823135387525</v>
      </c>
      <c r="P109" s="70">
        <f t="shared" si="3"/>
        <v>151.39112158360169</v>
      </c>
      <c r="R109" s="14"/>
      <c r="S109" s="14"/>
      <c r="T109" s="14"/>
    </row>
    <row r="110" spans="1:20">
      <c r="A110" s="68">
        <v>101</v>
      </c>
      <c r="B110" s="69" t="s">
        <v>128</v>
      </c>
      <c r="C110" s="70">
        <v>107.06701319744363</v>
      </c>
      <c r="D110" s="70">
        <v>108.34909052231376</v>
      </c>
      <c r="E110" s="70">
        <v>111.93311199466049</v>
      </c>
      <c r="F110" s="70">
        <v>115.50882976090291</v>
      </c>
      <c r="G110" s="70">
        <v>119.54814423594348</v>
      </c>
      <c r="H110" s="70">
        <v>122.88759501753377</v>
      </c>
      <c r="I110" s="70">
        <v>126.55254637600331</v>
      </c>
      <c r="J110" s="70">
        <v>125.76340656989026</v>
      </c>
      <c r="K110" s="70">
        <v>126.83466621906412</v>
      </c>
      <c r="L110" s="70">
        <v>132.08341989253177</v>
      </c>
      <c r="M110" s="70">
        <v>131.63694062439163</v>
      </c>
      <c r="N110" s="71"/>
      <c r="O110" s="70">
        <f t="shared" si="2"/>
        <v>107.06701319744363</v>
      </c>
      <c r="P110" s="70">
        <f t="shared" si="3"/>
        <v>132.08341989253177</v>
      </c>
      <c r="R110" s="14"/>
      <c r="S110" s="14"/>
      <c r="T110" s="14"/>
    </row>
    <row r="111" spans="1:20">
      <c r="A111" s="68">
        <v>102</v>
      </c>
      <c r="B111" s="69" t="s">
        <v>129</v>
      </c>
      <c r="C111" s="70">
        <v>122.19316816432814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1"/>
      <c r="O111" s="70">
        <f t="shared" si="2"/>
        <v>0</v>
      </c>
      <c r="P111" s="70">
        <f t="shared" si="3"/>
        <v>122.19316816432814</v>
      </c>
      <c r="R111" s="14"/>
      <c r="S111" s="14"/>
      <c r="T111" s="14"/>
    </row>
    <row r="112" spans="1:20">
      <c r="A112" s="68">
        <v>103</v>
      </c>
      <c r="B112" s="69" t="s">
        <v>130</v>
      </c>
      <c r="C112" s="70">
        <v>100.33051473370919</v>
      </c>
      <c r="D112" s="70">
        <v>100.33679306534032</v>
      </c>
      <c r="E112" s="70">
        <v>103.20962547062409</v>
      </c>
      <c r="F112" s="70">
        <v>101.35412805170985</v>
      </c>
      <c r="G112" s="70">
        <v>101.69735397095339</v>
      </c>
      <c r="H112" s="70">
        <v>102.57072169699519</v>
      </c>
      <c r="I112" s="70">
        <v>104.05684581823891</v>
      </c>
      <c r="J112" s="70">
        <v>100.37720392127258</v>
      </c>
      <c r="K112" s="70">
        <v>101.94481501578751</v>
      </c>
      <c r="L112" s="70">
        <v>102.89780031040368</v>
      </c>
      <c r="M112" s="70">
        <v>100.48122882582729</v>
      </c>
      <c r="N112" s="71"/>
      <c r="O112" s="70">
        <f t="shared" si="2"/>
        <v>100.33051473370919</v>
      </c>
      <c r="P112" s="70">
        <f t="shared" si="3"/>
        <v>104.05684581823891</v>
      </c>
      <c r="R112" s="14"/>
      <c r="S112" s="14"/>
      <c r="T112" s="14"/>
    </row>
    <row r="113" spans="1:20">
      <c r="A113" s="68">
        <v>104</v>
      </c>
      <c r="B113" s="69" t="s">
        <v>131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1"/>
      <c r="O113" s="70">
        <f t="shared" si="2"/>
        <v>0</v>
      </c>
      <c r="P113" s="70">
        <f t="shared" si="3"/>
        <v>0</v>
      </c>
      <c r="R113" s="14"/>
      <c r="S113" s="14"/>
      <c r="T113" s="14"/>
    </row>
    <row r="114" spans="1:20">
      <c r="A114" s="68">
        <v>105</v>
      </c>
      <c r="B114" s="69" t="s">
        <v>132</v>
      </c>
      <c r="C114" s="70">
        <v>108.63441196846517</v>
      </c>
      <c r="D114" s="70">
        <v>115.27157763298344</v>
      </c>
      <c r="E114" s="70">
        <v>117.78516315099859</v>
      </c>
      <c r="F114" s="70">
        <v>128.56983525506104</v>
      </c>
      <c r="G114" s="70">
        <v>133.29789658062415</v>
      </c>
      <c r="H114" s="70">
        <v>134.47904242622161</v>
      </c>
      <c r="I114" s="70">
        <v>137.34143185763742</v>
      </c>
      <c r="J114" s="70">
        <v>138.5414250549467</v>
      </c>
      <c r="K114" s="70">
        <v>140.12684725663576</v>
      </c>
      <c r="L114" s="70">
        <v>146.20584953156245</v>
      </c>
      <c r="M114" s="70">
        <v>141.13837168723219</v>
      </c>
      <c r="N114" s="71"/>
      <c r="O114" s="70">
        <f t="shared" si="2"/>
        <v>108.63441196846517</v>
      </c>
      <c r="P114" s="70">
        <f t="shared" si="3"/>
        <v>146.20584953156245</v>
      </c>
      <c r="R114" s="14"/>
      <c r="S114" s="14"/>
      <c r="T114" s="14"/>
    </row>
    <row r="115" spans="1:20">
      <c r="A115" s="68">
        <v>106</v>
      </c>
      <c r="B115" s="69" t="s">
        <v>133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1"/>
      <c r="O115" s="70">
        <f t="shared" si="2"/>
        <v>0</v>
      </c>
      <c r="P115" s="70">
        <f t="shared" si="3"/>
        <v>0</v>
      </c>
      <c r="R115" s="14"/>
      <c r="S115" s="14"/>
      <c r="T115" s="14"/>
    </row>
    <row r="116" spans="1:20">
      <c r="A116" s="68">
        <v>107</v>
      </c>
      <c r="B116" s="69" t="s">
        <v>134</v>
      </c>
      <c r="C116" s="70">
        <v>118.08091328695285</v>
      </c>
      <c r="D116" s="70">
        <v>122.10411644998014</v>
      </c>
      <c r="E116" s="70">
        <v>127.96218042554311</v>
      </c>
      <c r="F116" s="70">
        <v>133.84480636580878</v>
      </c>
      <c r="G116" s="70">
        <v>137.1195097831596</v>
      </c>
      <c r="H116" s="70">
        <v>137.12622531679233</v>
      </c>
      <c r="I116" s="70">
        <v>136.30397995654326</v>
      </c>
      <c r="J116" s="70">
        <v>134.65243240762678</v>
      </c>
      <c r="K116" s="70">
        <v>136.2840030339085</v>
      </c>
      <c r="L116" s="70">
        <v>137.44431467986698</v>
      </c>
      <c r="M116" s="70">
        <v>129.90268216010153</v>
      </c>
      <c r="N116" s="71"/>
      <c r="O116" s="70">
        <f t="shared" si="2"/>
        <v>118.08091328695285</v>
      </c>
      <c r="P116" s="70">
        <f t="shared" si="3"/>
        <v>137.44431467986698</v>
      </c>
      <c r="R116" s="14"/>
      <c r="S116" s="14"/>
      <c r="T116" s="14"/>
    </row>
    <row r="117" spans="1:20">
      <c r="A117" s="68">
        <v>108</v>
      </c>
      <c r="B117" s="69" t="s">
        <v>135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1"/>
      <c r="O117" s="70">
        <f t="shared" si="2"/>
        <v>0</v>
      </c>
      <c r="P117" s="70">
        <f t="shared" si="3"/>
        <v>0</v>
      </c>
      <c r="R117" s="14"/>
      <c r="S117" s="14"/>
      <c r="T117" s="14"/>
    </row>
    <row r="118" spans="1:20">
      <c r="A118" s="68">
        <v>109</v>
      </c>
      <c r="B118" s="69" t="s">
        <v>136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1"/>
      <c r="O118" s="70">
        <f t="shared" si="2"/>
        <v>0</v>
      </c>
      <c r="P118" s="70">
        <f t="shared" si="3"/>
        <v>0</v>
      </c>
      <c r="R118" s="14"/>
      <c r="S118" s="14"/>
      <c r="T118" s="14"/>
    </row>
    <row r="119" spans="1:20">
      <c r="A119" s="68">
        <v>110</v>
      </c>
      <c r="B119" s="69" t="s">
        <v>137</v>
      </c>
      <c r="C119" s="70">
        <v>106.71754515728004</v>
      </c>
      <c r="D119" s="70">
        <v>104.53975500705836</v>
      </c>
      <c r="E119" s="70">
        <v>109.77318149513624</v>
      </c>
      <c r="F119" s="70">
        <v>112.51952954211333</v>
      </c>
      <c r="G119" s="70">
        <v>114.78300235750744</v>
      </c>
      <c r="H119" s="70">
        <v>118.56462244815013</v>
      </c>
      <c r="I119" s="70">
        <v>120.29754597317502</v>
      </c>
      <c r="J119" s="70">
        <v>121.43616833393934</v>
      </c>
      <c r="K119" s="70">
        <v>124.35698497437826</v>
      </c>
      <c r="L119" s="70">
        <v>131.20094982474154</v>
      </c>
      <c r="M119" s="70">
        <v>131.15437529744767</v>
      </c>
      <c r="N119" s="71"/>
      <c r="O119" s="70">
        <f t="shared" si="2"/>
        <v>104.53975500705836</v>
      </c>
      <c r="P119" s="70">
        <f t="shared" si="3"/>
        <v>131.20094982474154</v>
      </c>
      <c r="R119" s="14"/>
      <c r="S119" s="14"/>
      <c r="T119" s="14"/>
    </row>
    <row r="120" spans="1:20">
      <c r="A120" s="68">
        <v>111</v>
      </c>
      <c r="B120" s="69" t="s">
        <v>138</v>
      </c>
      <c r="C120" s="70">
        <v>110.73060724179702</v>
      </c>
      <c r="D120" s="70">
        <v>111.51138759108153</v>
      </c>
      <c r="E120" s="70">
        <v>115.75086638968837</v>
      </c>
      <c r="F120" s="70">
        <v>142.15154177846901</v>
      </c>
      <c r="G120" s="70">
        <v>123.94595624018825</v>
      </c>
      <c r="H120" s="70">
        <v>129.43495224147398</v>
      </c>
      <c r="I120" s="70">
        <v>135.17035318000606</v>
      </c>
      <c r="J120" s="70">
        <v>127.64482344634635</v>
      </c>
      <c r="K120" s="70">
        <v>124.17619355570721</v>
      </c>
      <c r="L120" s="70">
        <v>123.24138041031472</v>
      </c>
      <c r="M120" s="70">
        <v>123.99680242678322</v>
      </c>
      <c r="N120" s="71"/>
      <c r="O120" s="70">
        <f t="shared" si="2"/>
        <v>110.73060724179702</v>
      </c>
      <c r="P120" s="70">
        <f t="shared" si="3"/>
        <v>142.15154177846901</v>
      </c>
      <c r="R120" s="14"/>
      <c r="S120" s="14"/>
      <c r="T120" s="14"/>
    </row>
    <row r="121" spans="1:20">
      <c r="A121" s="68">
        <v>112</v>
      </c>
      <c r="B121" s="69" t="s">
        <v>139</v>
      </c>
      <c r="C121" s="70">
        <v>0</v>
      </c>
      <c r="D121" s="70">
        <v>146.39721287500672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1"/>
      <c r="O121" s="70">
        <f t="shared" si="2"/>
        <v>0</v>
      </c>
      <c r="P121" s="70">
        <f t="shared" si="3"/>
        <v>146.39721287500672</v>
      </c>
      <c r="R121" s="14"/>
      <c r="S121" s="14"/>
      <c r="T121" s="14"/>
    </row>
    <row r="122" spans="1:20">
      <c r="A122" s="68">
        <v>113</v>
      </c>
      <c r="B122" s="69" t="s">
        <v>140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1"/>
      <c r="O122" s="70">
        <f t="shared" si="2"/>
        <v>0</v>
      </c>
      <c r="P122" s="70">
        <f t="shared" si="3"/>
        <v>0</v>
      </c>
      <c r="R122" s="14"/>
      <c r="S122" s="14"/>
      <c r="T122" s="14"/>
    </row>
    <row r="123" spans="1:20">
      <c r="A123" s="68">
        <v>114</v>
      </c>
      <c r="B123" s="69" t="s">
        <v>141</v>
      </c>
      <c r="C123" s="70">
        <v>119.2985120899192</v>
      </c>
      <c r="D123" s="70">
        <v>113.25818720959519</v>
      </c>
      <c r="E123" s="70">
        <v>116.55902919302994</v>
      </c>
      <c r="F123" s="70">
        <v>117.85636956941536</v>
      </c>
      <c r="G123" s="70">
        <v>125.19016324359013</v>
      </c>
      <c r="H123" s="70">
        <v>127.50484930608748</v>
      </c>
      <c r="I123" s="70">
        <v>120.65782240419681</v>
      </c>
      <c r="J123" s="70">
        <v>117.68429811139822</v>
      </c>
      <c r="K123" s="70">
        <v>124.71177837618785</v>
      </c>
      <c r="L123" s="70">
        <v>119.32688805257089</v>
      </c>
      <c r="M123" s="70">
        <v>116.31016907727951</v>
      </c>
      <c r="N123" s="71"/>
      <c r="O123" s="70">
        <f t="shared" si="2"/>
        <v>113.25818720959519</v>
      </c>
      <c r="P123" s="70">
        <f t="shared" si="3"/>
        <v>127.50484930608748</v>
      </c>
      <c r="R123" s="14"/>
      <c r="S123" s="14"/>
      <c r="T123" s="14"/>
    </row>
    <row r="124" spans="1:20">
      <c r="A124" s="68">
        <v>115</v>
      </c>
      <c r="B124" s="69" t="s">
        <v>142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1"/>
      <c r="O124" s="70">
        <f t="shared" si="2"/>
        <v>0</v>
      </c>
      <c r="P124" s="70">
        <f t="shared" si="3"/>
        <v>0</v>
      </c>
      <c r="R124" s="14"/>
      <c r="S124" s="14"/>
      <c r="T124" s="14"/>
    </row>
    <row r="125" spans="1:20">
      <c r="A125" s="68">
        <v>116</v>
      </c>
      <c r="B125" s="69" t="s">
        <v>143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1"/>
      <c r="O125" s="70">
        <f t="shared" si="2"/>
        <v>0</v>
      </c>
      <c r="P125" s="70">
        <f t="shared" si="3"/>
        <v>0</v>
      </c>
      <c r="R125" s="14"/>
      <c r="S125" s="14"/>
      <c r="T125" s="14"/>
    </row>
    <row r="126" spans="1:20">
      <c r="A126" s="68">
        <v>117</v>
      </c>
      <c r="B126" s="69" t="s">
        <v>144</v>
      </c>
      <c r="C126" s="70">
        <v>119.35853268947922</v>
      </c>
      <c r="D126" s="70">
        <v>119.73371306840717</v>
      </c>
      <c r="E126" s="70">
        <v>138.27191181527368</v>
      </c>
      <c r="F126" s="70">
        <v>143.61600300833132</v>
      </c>
      <c r="G126" s="70">
        <v>137.12379642357405</v>
      </c>
      <c r="H126" s="70">
        <v>146.73290418429687</v>
      </c>
      <c r="I126" s="70">
        <v>145.07768066595662</v>
      </c>
      <c r="J126" s="70">
        <v>140.97400672849417</v>
      </c>
      <c r="K126" s="70">
        <v>147.05779249016894</v>
      </c>
      <c r="L126" s="70">
        <v>148.54092402400161</v>
      </c>
      <c r="M126" s="70">
        <v>152.28007328909948</v>
      </c>
      <c r="N126" s="71"/>
      <c r="O126" s="70">
        <f t="shared" si="2"/>
        <v>119.35853268947922</v>
      </c>
      <c r="P126" s="70">
        <f t="shared" si="3"/>
        <v>148.54092402400161</v>
      </c>
      <c r="R126" s="14"/>
      <c r="S126" s="14"/>
      <c r="T126" s="14"/>
    </row>
    <row r="127" spans="1:20">
      <c r="A127" s="68">
        <v>118</v>
      </c>
      <c r="B127" s="69" t="s">
        <v>145</v>
      </c>
      <c r="C127" s="70">
        <v>120.4647428441362</v>
      </c>
      <c r="D127" s="70">
        <v>123.24405368413261</v>
      </c>
      <c r="E127" s="70">
        <v>124.11104195885842</v>
      </c>
      <c r="F127" s="70">
        <v>127.1538050589474</v>
      </c>
      <c r="G127" s="70">
        <v>130.08878555537004</v>
      </c>
      <c r="H127" s="70">
        <v>123.25835743155824</v>
      </c>
      <c r="I127" s="70">
        <v>123.09813345374296</v>
      </c>
      <c r="J127" s="70">
        <v>120.93653832076434</v>
      </c>
      <c r="K127" s="70">
        <v>121.2055455894828</v>
      </c>
      <c r="L127" s="70">
        <v>123.02981737590576</v>
      </c>
      <c r="M127" s="70">
        <v>123.02981737590576</v>
      </c>
      <c r="N127" s="71"/>
      <c r="O127" s="70">
        <f t="shared" si="2"/>
        <v>120.4647428441362</v>
      </c>
      <c r="P127" s="70">
        <f t="shared" si="3"/>
        <v>130.08878555537004</v>
      </c>
      <c r="R127" s="14"/>
      <c r="S127" s="14"/>
      <c r="T127" s="14"/>
    </row>
    <row r="128" spans="1:20">
      <c r="A128" s="68">
        <v>119</v>
      </c>
      <c r="B128" s="69" t="s">
        <v>146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1"/>
      <c r="O128" s="70">
        <f t="shared" si="2"/>
        <v>0</v>
      </c>
      <c r="P128" s="70">
        <f t="shared" si="3"/>
        <v>0</v>
      </c>
      <c r="R128" s="14"/>
      <c r="S128" s="14"/>
      <c r="T128" s="14"/>
    </row>
    <row r="129" spans="1:20">
      <c r="A129" s="68">
        <v>120</v>
      </c>
      <c r="B129" s="69" t="s">
        <v>147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1"/>
      <c r="O129" s="70">
        <f t="shared" si="2"/>
        <v>0</v>
      </c>
      <c r="P129" s="70">
        <f t="shared" si="3"/>
        <v>0</v>
      </c>
      <c r="R129" s="14"/>
      <c r="S129" s="14"/>
      <c r="T129" s="14"/>
    </row>
    <row r="130" spans="1:20">
      <c r="A130" s="68">
        <v>121</v>
      </c>
      <c r="B130" s="69" t="s">
        <v>148</v>
      </c>
      <c r="C130" s="70">
        <v>114.80169656322417</v>
      </c>
      <c r="D130" s="70">
        <v>117.00454733885404</v>
      </c>
      <c r="E130" s="70">
        <v>129.87423157825251</v>
      </c>
      <c r="F130" s="70">
        <v>139.9341159798748</v>
      </c>
      <c r="G130" s="70">
        <v>183.64920974621785</v>
      </c>
      <c r="H130" s="70">
        <v>183.64920974621785</v>
      </c>
      <c r="I130" s="70">
        <v>218.27565447014982</v>
      </c>
      <c r="J130" s="70">
        <v>203.74417533588309</v>
      </c>
      <c r="K130" s="70">
        <v>203.74417533588309</v>
      </c>
      <c r="L130" s="70">
        <v>196.90848634196615</v>
      </c>
      <c r="M130" s="70">
        <v>190.96448290011494</v>
      </c>
      <c r="N130" s="71"/>
      <c r="O130" s="70">
        <f t="shared" si="2"/>
        <v>114.80169656322417</v>
      </c>
      <c r="P130" s="70">
        <f t="shared" si="3"/>
        <v>218.27565447014982</v>
      </c>
      <c r="R130" s="14"/>
      <c r="S130" s="14"/>
      <c r="T130" s="14"/>
    </row>
    <row r="131" spans="1:20">
      <c r="A131" s="68">
        <v>122</v>
      </c>
      <c r="B131" s="69" t="s">
        <v>149</v>
      </c>
      <c r="C131" s="70">
        <v>114.6917128460134</v>
      </c>
      <c r="D131" s="70">
        <v>113.22559428920631</v>
      </c>
      <c r="E131" s="70">
        <v>116.82186483303492</v>
      </c>
      <c r="F131" s="70">
        <v>125.15411167821571</v>
      </c>
      <c r="G131" s="70">
        <v>126.95777730670092</v>
      </c>
      <c r="H131" s="70">
        <v>132.36977559289181</v>
      </c>
      <c r="I131" s="70">
        <v>131.1138610644376</v>
      </c>
      <c r="J131" s="70">
        <v>133.4007911277277</v>
      </c>
      <c r="K131" s="70">
        <v>129.14617586498514</v>
      </c>
      <c r="L131" s="70">
        <v>132.65863031088099</v>
      </c>
      <c r="M131" s="70">
        <v>130.8494361512104</v>
      </c>
      <c r="N131" s="71"/>
      <c r="O131" s="70">
        <f t="shared" si="2"/>
        <v>113.22559428920631</v>
      </c>
      <c r="P131" s="70">
        <f t="shared" si="3"/>
        <v>133.4007911277277</v>
      </c>
      <c r="R131" s="14"/>
      <c r="S131" s="14"/>
      <c r="T131" s="14"/>
    </row>
    <row r="132" spans="1:20">
      <c r="A132" s="68">
        <v>123</v>
      </c>
      <c r="B132" s="69" t="s">
        <v>150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1"/>
      <c r="O132" s="70">
        <f t="shared" si="2"/>
        <v>0</v>
      </c>
      <c r="P132" s="70">
        <f t="shared" si="3"/>
        <v>0</v>
      </c>
      <c r="R132" s="14"/>
      <c r="S132" s="14"/>
      <c r="T132" s="14"/>
    </row>
    <row r="133" spans="1:20">
      <c r="A133" s="68">
        <v>124</v>
      </c>
      <c r="B133" s="69" t="s">
        <v>151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1"/>
      <c r="O133" s="70">
        <f t="shared" si="2"/>
        <v>0</v>
      </c>
      <c r="P133" s="70">
        <f t="shared" si="3"/>
        <v>0</v>
      </c>
      <c r="R133" s="14"/>
      <c r="S133" s="14"/>
      <c r="T133" s="14"/>
    </row>
    <row r="134" spans="1:20">
      <c r="A134" s="68">
        <v>125</v>
      </c>
      <c r="B134" s="69" t="s">
        <v>152</v>
      </c>
      <c r="C134" s="70">
        <v>132.71172311532524</v>
      </c>
      <c r="D134" s="70">
        <v>142.22077348466647</v>
      </c>
      <c r="E134" s="70">
        <v>148.21477334229726</v>
      </c>
      <c r="F134" s="70">
        <v>150.75289597312735</v>
      </c>
      <c r="G134" s="70">
        <v>148.43183154401359</v>
      </c>
      <c r="H134" s="70">
        <v>149.2121173530409</v>
      </c>
      <c r="I134" s="70">
        <v>154.90113065369511</v>
      </c>
      <c r="J134" s="70">
        <v>158.17045910853543</v>
      </c>
      <c r="K134" s="70">
        <v>162.17908501755633</v>
      </c>
      <c r="L134" s="70">
        <v>155.48744515629699</v>
      </c>
      <c r="M134" s="70">
        <v>153.42420755305005</v>
      </c>
      <c r="N134" s="71"/>
      <c r="O134" s="70">
        <f t="shared" si="2"/>
        <v>132.71172311532524</v>
      </c>
      <c r="P134" s="70">
        <f t="shared" si="3"/>
        <v>162.17908501755633</v>
      </c>
      <c r="R134" s="14"/>
      <c r="S134" s="14"/>
      <c r="T134" s="14"/>
    </row>
    <row r="135" spans="1:20">
      <c r="A135" s="68">
        <v>126</v>
      </c>
      <c r="B135" s="69" t="s">
        <v>153</v>
      </c>
      <c r="C135" s="70">
        <v>0</v>
      </c>
      <c r="D135" s="70">
        <v>154.38448692238168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1"/>
      <c r="O135" s="70">
        <f t="shared" si="2"/>
        <v>0</v>
      </c>
      <c r="P135" s="70">
        <f t="shared" si="3"/>
        <v>154.38448692238168</v>
      </c>
      <c r="R135" s="14"/>
      <c r="S135" s="14"/>
      <c r="T135" s="14"/>
    </row>
    <row r="136" spans="1:20">
      <c r="A136" s="68">
        <v>127</v>
      </c>
      <c r="B136" s="69" t="s">
        <v>154</v>
      </c>
      <c r="C136" s="70">
        <v>135.9599091775228</v>
      </c>
      <c r="D136" s="70">
        <v>135.02711274400383</v>
      </c>
      <c r="E136" s="70">
        <v>134.74574440965733</v>
      </c>
      <c r="F136" s="70">
        <v>134.46390678783106</v>
      </c>
      <c r="G136" s="70">
        <v>148.14920057094022</v>
      </c>
      <c r="H136" s="70">
        <v>142.03459829286703</v>
      </c>
      <c r="I136" s="70">
        <v>147.35143810437003</v>
      </c>
      <c r="J136" s="70">
        <v>146.90256283592521</v>
      </c>
      <c r="K136" s="70">
        <v>144.62134384712579</v>
      </c>
      <c r="L136" s="70">
        <v>151.09042196671709</v>
      </c>
      <c r="M136" s="70">
        <v>152.27846129039307</v>
      </c>
      <c r="N136" s="71"/>
      <c r="O136" s="70">
        <f t="shared" si="2"/>
        <v>134.46390678783106</v>
      </c>
      <c r="P136" s="70">
        <f t="shared" si="3"/>
        <v>151.09042196671709</v>
      </c>
      <c r="R136" s="14"/>
      <c r="S136" s="14"/>
      <c r="T136" s="14"/>
    </row>
    <row r="137" spans="1:20">
      <c r="A137" s="68">
        <v>128</v>
      </c>
      <c r="B137" s="69" t="s">
        <v>155</v>
      </c>
      <c r="C137" s="70">
        <v>100</v>
      </c>
      <c r="D137" s="70">
        <v>100.5281198108609</v>
      </c>
      <c r="E137" s="70">
        <v>101.61529320388919</v>
      </c>
      <c r="F137" s="70">
        <v>102.14651737397895</v>
      </c>
      <c r="G137" s="70">
        <v>104.29387432669679</v>
      </c>
      <c r="H137" s="70">
        <v>105.08760718715354</v>
      </c>
      <c r="I137" s="70">
        <v>105.05368250755878</v>
      </c>
      <c r="J137" s="70">
        <v>107.13818544860972</v>
      </c>
      <c r="K137" s="70">
        <v>105.76651733906195</v>
      </c>
      <c r="L137" s="70">
        <v>108.99936677311585</v>
      </c>
      <c r="M137" s="70">
        <v>110.36480676969693</v>
      </c>
      <c r="N137" s="71"/>
      <c r="O137" s="70">
        <f t="shared" si="2"/>
        <v>100</v>
      </c>
      <c r="P137" s="70">
        <f t="shared" si="3"/>
        <v>108.99936677311585</v>
      </c>
      <c r="R137" s="14"/>
      <c r="S137" s="14"/>
      <c r="T137" s="14"/>
    </row>
    <row r="138" spans="1:20">
      <c r="A138" s="68">
        <v>129</v>
      </c>
      <c r="B138" s="69" t="s">
        <v>156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1"/>
      <c r="O138" s="70">
        <f t="shared" si="2"/>
        <v>0</v>
      </c>
      <c r="P138" s="70">
        <f t="shared" si="3"/>
        <v>0</v>
      </c>
      <c r="R138" s="14"/>
      <c r="S138" s="14"/>
      <c r="T138" s="14"/>
    </row>
    <row r="139" spans="1:20">
      <c r="A139" s="68">
        <v>130</v>
      </c>
      <c r="B139" s="69" t="s">
        <v>157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1"/>
      <c r="O139" s="70">
        <f t="shared" ref="O139:O202" si="4">MIN(C139:L139)</f>
        <v>0</v>
      </c>
      <c r="P139" s="70">
        <f t="shared" ref="P139:P202" si="5">MAX(C139:L139)</f>
        <v>0</v>
      </c>
      <c r="R139" s="14"/>
      <c r="S139" s="14"/>
      <c r="T139" s="14"/>
    </row>
    <row r="140" spans="1:20">
      <c r="A140" s="68">
        <v>131</v>
      </c>
      <c r="B140" s="69" t="s">
        <v>158</v>
      </c>
      <c r="C140" s="70">
        <v>118.66623203341855</v>
      </c>
      <c r="D140" s="70">
        <v>117.12460261481326</v>
      </c>
      <c r="E140" s="70">
        <v>120.18854674291836</v>
      </c>
      <c r="F140" s="70">
        <v>121.41743949355224</v>
      </c>
      <c r="G140" s="70">
        <v>122.68530214489178</v>
      </c>
      <c r="H140" s="70">
        <v>124.67311001944172</v>
      </c>
      <c r="I140" s="70">
        <v>125.93569327897727</v>
      </c>
      <c r="J140" s="70">
        <v>128.51351766594289</v>
      </c>
      <c r="K140" s="70">
        <v>132.54214150883996</v>
      </c>
      <c r="L140" s="70">
        <v>149.32213312263198</v>
      </c>
      <c r="M140" s="70">
        <v>147.09553180010192</v>
      </c>
      <c r="N140" s="71"/>
      <c r="O140" s="70">
        <f t="shared" si="4"/>
        <v>117.12460261481326</v>
      </c>
      <c r="P140" s="70">
        <f t="shared" si="5"/>
        <v>149.32213312263198</v>
      </c>
      <c r="R140" s="14"/>
      <c r="S140" s="14"/>
      <c r="T140" s="14"/>
    </row>
    <row r="141" spans="1:20">
      <c r="A141" s="68">
        <v>132</v>
      </c>
      <c r="B141" s="69" t="s">
        <v>159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1"/>
      <c r="O141" s="70">
        <f t="shared" si="4"/>
        <v>0</v>
      </c>
      <c r="P141" s="70">
        <f t="shared" si="5"/>
        <v>0</v>
      </c>
      <c r="R141" s="14"/>
      <c r="S141" s="14"/>
      <c r="T141" s="14"/>
    </row>
    <row r="142" spans="1:20">
      <c r="A142" s="68">
        <v>133</v>
      </c>
      <c r="B142" s="69" t="s">
        <v>160</v>
      </c>
      <c r="C142" s="70">
        <v>121.0114596639809</v>
      </c>
      <c r="D142" s="70">
        <v>118.0186099209684</v>
      </c>
      <c r="E142" s="70">
        <v>119.07973863259113</v>
      </c>
      <c r="F142" s="70">
        <v>121.18191472093984</v>
      </c>
      <c r="G142" s="70">
        <v>126.6125980954231</v>
      </c>
      <c r="H142" s="70">
        <v>131.34051686962678</v>
      </c>
      <c r="I142" s="70">
        <v>124.90508975132595</v>
      </c>
      <c r="J142" s="70">
        <v>119.77351332522768</v>
      </c>
      <c r="K142" s="70">
        <v>117.41251061989459</v>
      </c>
      <c r="L142" s="70">
        <v>110.36970378817641</v>
      </c>
      <c r="M142" s="70">
        <v>113.40160881170674</v>
      </c>
      <c r="N142" s="71"/>
      <c r="O142" s="70">
        <f t="shared" si="4"/>
        <v>110.36970378817641</v>
      </c>
      <c r="P142" s="70">
        <f t="shared" si="5"/>
        <v>131.34051686962678</v>
      </c>
      <c r="R142" s="14"/>
      <c r="S142" s="14"/>
      <c r="T142" s="14"/>
    </row>
    <row r="143" spans="1:20">
      <c r="A143" s="68">
        <v>134</v>
      </c>
      <c r="B143" s="69" t="s">
        <v>161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1"/>
      <c r="O143" s="70">
        <f t="shared" si="4"/>
        <v>0</v>
      </c>
      <c r="P143" s="70">
        <f t="shared" si="5"/>
        <v>0</v>
      </c>
      <c r="R143" s="14"/>
      <c r="S143" s="14"/>
      <c r="T143" s="14"/>
    </row>
    <row r="144" spans="1:20">
      <c r="A144" s="68">
        <v>135</v>
      </c>
      <c r="B144" s="69" t="s">
        <v>162</v>
      </c>
      <c r="C144" s="70">
        <v>136.55300712221646</v>
      </c>
      <c r="D144" s="70">
        <v>129.57439186427882</v>
      </c>
      <c r="E144" s="70">
        <v>141.23085963891359</v>
      </c>
      <c r="F144" s="70">
        <v>146.35236044039775</v>
      </c>
      <c r="G144" s="70">
        <v>160.79173285038183</v>
      </c>
      <c r="H144" s="70">
        <v>161.15130356065097</v>
      </c>
      <c r="I144" s="70">
        <v>154.28276318746401</v>
      </c>
      <c r="J144" s="70">
        <v>152.22695084855678</v>
      </c>
      <c r="K144" s="70">
        <v>156.59096034385331</v>
      </c>
      <c r="L144" s="70">
        <v>166.41916455609802</v>
      </c>
      <c r="M144" s="70">
        <v>130.26590164115785</v>
      </c>
      <c r="N144" s="71"/>
      <c r="O144" s="70">
        <f t="shared" si="4"/>
        <v>129.57439186427882</v>
      </c>
      <c r="P144" s="70">
        <f t="shared" si="5"/>
        <v>166.41916455609802</v>
      </c>
      <c r="R144" s="14"/>
      <c r="S144" s="14"/>
      <c r="T144" s="14"/>
    </row>
    <row r="145" spans="1:20">
      <c r="A145" s="68">
        <v>136</v>
      </c>
      <c r="B145" s="69" t="s">
        <v>163</v>
      </c>
      <c r="C145" s="70">
        <v>119.71571301737099</v>
      </c>
      <c r="D145" s="70">
        <v>133.7021126537453</v>
      </c>
      <c r="E145" s="70">
        <v>128.60831409574305</v>
      </c>
      <c r="F145" s="70">
        <v>130.1466327078505</v>
      </c>
      <c r="G145" s="70">
        <v>130.90183780008104</v>
      </c>
      <c r="H145" s="70">
        <v>132.80603287756807</v>
      </c>
      <c r="I145" s="70">
        <v>132.90588014232873</v>
      </c>
      <c r="J145" s="70">
        <v>131.77617768364854</v>
      </c>
      <c r="K145" s="70">
        <v>129.82373437638608</v>
      </c>
      <c r="L145" s="70">
        <v>138.84916120943572</v>
      </c>
      <c r="M145" s="70">
        <v>131.9598175975984</v>
      </c>
      <c r="N145" s="71"/>
      <c r="O145" s="70">
        <f t="shared" si="4"/>
        <v>119.71571301737099</v>
      </c>
      <c r="P145" s="70">
        <f t="shared" si="5"/>
        <v>138.84916120943572</v>
      </c>
      <c r="R145" s="14"/>
      <c r="S145" s="14"/>
      <c r="T145" s="14"/>
    </row>
    <row r="146" spans="1:20">
      <c r="A146" s="68">
        <v>137</v>
      </c>
      <c r="B146" s="69" t="s">
        <v>164</v>
      </c>
      <c r="C146" s="70">
        <v>105.18705511177353</v>
      </c>
      <c r="D146" s="70">
        <v>104.40873445991869</v>
      </c>
      <c r="E146" s="70">
        <v>102.10366200834295</v>
      </c>
      <c r="F146" s="70">
        <v>101.42697075949938</v>
      </c>
      <c r="G146" s="70">
        <v>101.840586627467</v>
      </c>
      <c r="H146" s="70">
        <v>100.16600999752472</v>
      </c>
      <c r="I146" s="70">
        <v>100.13010170084446</v>
      </c>
      <c r="J146" s="70">
        <v>99.277510489415846</v>
      </c>
      <c r="K146" s="70">
        <v>99.531184574752174</v>
      </c>
      <c r="L146" s="70">
        <v>99.586416643268535</v>
      </c>
      <c r="M146" s="70">
        <v>111.17871369599727</v>
      </c>
      <c r="N146" s="71"/>
      <c r="O146" s="70">
        <f t="shared" si="4"/>
        <v>99.277510489415846</v>
      </c>
      <c r="P146" s="70">
        <f t="shared" si="5"/>
        <v>105.18705511177353</v>
      </c>
      <c r="R146" s="14"/>
      <c r="S146" s="14"/>
      <c r="T146" s="14"/>
    </row>
    <row r="147" spans="1:20">
      <c r="A147" s="68">
        <v>138</v>
      </c>
      <c r="B147" s="69" t="s">
        <v>165</v>
      </c>
      <c r="C147" s="70">
        <v>114.26551081310122</v>
      </c>
      <c r="D147" s="70">
        <v>115.99930100755759</v>
      </c>
      <c r="E147" s="70">
        <v>119.28081279310227</v>
      </c>
      <c r="F147" s="70">
        <v>125.37629002083011</v>
      </c>
      <c r="G147" s="70">
        <v>133.39838178677118</v>
      </c>
      <c r="H147" s="70">
        <v>143.62745174044696</v>
      </c>
      <c r="I147" s="70">
        <v>141.46322346846969</v>
      </c>
      <c r="J147" s="70">
        <v>152.19708033265522</v>
      </c>
      <c r="K147" s="70">
        <v>153.71994633485789</v>
      </c>
      <c r="L147" s="70">
        <v>151.39829389031877</v>
      </c>
      <c r="M147" s="70">
        <v>147.8631029983168</v>
      </c>
      <c r="N147" s="71"/>
      <c r="O147" s="70">
        <f t="shared" si="4"/>
        <v>114.26551081310122</v>
      </c>
      <c r="P147" s="70">
        <f t="shared" si="5"/>
        <v>153.71994633485789</v>
      </c>
      <c r="R147" s="14"/>
      <c r="S147" s="14"/>
      <c r="T147" s="14"/>
    </row>
    <row r="148" spans="1:20">
      <c r="A148" s="68">
        <v>139</v>
      </c>
      <c r="B148" s="69" t="s">
        <v>166</v>
      </c>
      <c r="C148" s="70">
        <v>122.25082052639804</v>
      </c>
      <c r="D148" s="70">
        <v>126.02741163203265</v>
      </c>
      <c r="E148" s="70">
        <v>128.3681954868083</v>
      </c>
      <c r="F148" s="70">
        <v>128.60160609940451</v>
      </c>
      <c r="G148" s="70">
        <v>134.23499299152496</v>
      </c>
      <c r="H148" s="70">
        <v>139.88940341861357</v>
      </c>
      <c r="I148" s="70">
        <v>134.62360910158421</v>
      </c>
      <c r="J148" s="70">
        <v>133.14815170488166</v>
      </c>
      <c r="K148" s="70">
        <v>134.48724328395653</v>
      </c>
      <c r="L148" s="70">
        <v>136.52412617984947</v>
      </c>
      <c r="M148" s="70">
        <v>132.23573832731293</v>
      </c>
      <c r="N148" s="71"/>
      <c r="O148" s="70">
        <f t="shared" si="4"/>
        <v>122.25082052639804</v>
      </c>
      <c r="P148" s="70">
        <f t="shared" si="5"/>
        <v>139.88940341861357</v>
      </c>
      <c r="R148" s="14"/>
      <c r="S148" s="14"/>
      <c r="T148" s="14"/>
    </row>
    <row r="149" spans="1:20">
      <c r="A149" s="68">
        <v>140</v>
      </c>
      <c r="B149" s="69" t="s">
        <v>167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1"/>
      <c r="O149" s="70">
        <f t="shared" si="4"/>
        <v>0</v>
      </c>
      <c r="P149" s="70">
        <f t="shared" si="5"/>
        <v>0</v>
      </c>
      <c r="R149" s="14"/>
      <c r="S149" s="14"/>
      <c r="T149" s="14"/>
    </row>
    <row r="150" spans="1:20">
      <c r="A150" s="68">
        <v>141</v>
      </c>
      <c r="B150" s="69" t="s">
        <v>168</v>
      </c>
      <c r="C150" s="70">
        <v>143.34094983472255</v>
      </c>
      <c r="D150" s="70">
        <v>146.21566024128589</v>
      </c>
      <c r="E150" s="70">
        <v>144.61930946425002</v>
      </c>
      <c r="F150" s="70">
        <v>147.64039653735421</v>
      </c>
      <c r="G150" s="70">
        <v>157.27824581330233</v>
      </c>
      <c r="H150" s="70">
        <v>146.84604014260057</v>
      </c>
      <c r="I150" s="70">
        <v>144.55527753401753</v>
      </c>
      <c r="J150" s="70">
        <v>148.23863780698451</v>
      </c>
      <c r="K150" s="70">
        <v>144.85490966992225</v>
      </c>
      <c r="L150" s="70">
        <v>152.10796910915397</v>
      </c>
      <c r="M150" s="70">
        <v>149.10295105310166</v>
      </c>
      <c r="N150" s="71"/>
      <c r="O150" s="70">
        <f t="shared" si="4"/>
        <v>143.34094983472255</v>
      </c>
      <c r="P150" s="70">
        <f t="shared" si="5"/>
        <v>157.27824581330233</v>
      </c>
      <c r="R150" s="14"/>
      <c r="S150" s="14"/>
      <c r="T150" s="14"/>
    </row>
    <row r="151" spans="1:20">
      <c r="A151" s="68">
        <v>142</v>
      </c>
      <c r="B151" s="69" t="s">
        <v>169</v>
      </c>
      <c r="C151" s="70">
        <v>139.53153584223452</v>
      </c>
      <c r="D151" s="70">
        <v>148.89862973703322</v>
      </c>
      <c r="E151" s="70">
        <v>152.0708884423743</v>
      </c>
      <c r="F151" s="70">
        <v>155.15712290091903</v>
      </c>
      <c r="G151" s="70">
        <v>164.85949291587772</v>
      </c>
      <c r="H151" s="70">
        <v>173.14407916140172</v>
      </c>
      <c r="I151" s="70">
        <v>177.33878611237353</v>
      </c>
      <c r="J151" s="70">
        <v>173.56957341850872</v>
      </c>
      <c r="K151" s="70">
        <v>179.30664450318912</v>
      </c>
      <c r="L151" s="70">
        <v>186.86941274858177</v>
      </c>
      <c r="M151" s="70">
        <v>184.35058361158221</v>
      </c>
      <c r="N151" s="71"/>
      <c r="O151" s="70">
        <f t="shared" si="4"/>
        <v>139.53153584223452</v>
      </c>
      <c r="P151" s="70">
        <f t="shared" si="5"/>
        <v>186.86941274858177</v>
      </c>
      <c r="R151" s="14"/>
      <c r="S151" s="14"/>
      <c r="T151" s="14"/>
    </row>
    <row r="152" spans="1:20">
      <c r="A152" s="68">
        <v>143</v>
      </c>
      <c r="B152" s="69" t="s">
        <v>170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1"/>
      <c r="O152" s="70">
        <f t="shared" si="4"/>
        <v>0</v>
      </c>
      <c r="P152" s="70">
        <f t="shared" si="5"/>
        <v>0</v>
      </c>
      <c r="R152" s="14"/>
      <c r="S152" s="14"/>
      <c r="T152" s="14"/>
    </row>
    <row r="153" spans="1:20">
      <c r="A153" s="68">
        <v>144</v>
      </c>
      <c r="B153" s="69" t="s">
        <v>171</v>
      </c>
      <c r="C153" s="70">
        <v>119.45051993450441</v>
      </c>
      <c r="D153" s="70">
        <v>118.50273149486483</v>
      </c>
      <c r="E153" s="70">
        <v>125.98673329918795</v>
      </c>
      <c r="F153" s="70">
        <v>141.37119626946532</v>
      </c>
      <c r="G153" s="70">
        <v>147.34407749699085</v>
      </c>
      <c r="H153" s="70">
        <v>150.6938890000124</v>
      </c>
      <c r="I153" s="70">
        <v>156.53122720611032</v>
      </c>
      <c r="J153" s="70">
        <v>157.99085317612494</v>
      </c>
      <c r="K153" s="70">
        <v>163.01452048892759</v>
      </c>
      <c r="L153" s="70">
        <v>171.51330406169959</v>
      </c>
      <c r="M153" s="70">
        <v>168.42368323317675</v>
      </c>
      <c r="N153" s="71"/>
      <c r="O153" s="70">
        <f t="shared" si="4"/>
        <v>118.50273149486483</v>
      </c>
      <c r="P153" s="70">
        <f t="shared" si="5"/>
        <v>171.51330406169959</v>
      </c>
      <c r="R153" s="14"/>
      <c r="S153" s="14"/>
      <c r="T153" s="14"/>
    </row>
    <row r="154" spans="1:20">
      <c r="A154" s="68">
        <v>145</v>
      </c>
      <c r="B154" s="69" t="s">
        <v>172</v>
      </c>
      <c r="C154" s="70">
        <v>110.76261827999372</v>
      </c>
      <c r="D154" s="70">
        <v>111.61113904728599</v>
      </c>
      <c r="E154" s="70">
        <v>113.82246333141757</v>
      </c>
      <c r="F154" s="70">
        <v>126.08827673190719</v>
      </c>
      <c r="G154" s="70">
        <v>124.70144486677901</v>
      </c>
      <c r="H154" s="70">
        <v>130.32176112087845</v>
      </c>
      <c r="I154" s="70">
        <v>130.6249736277762</v>
      </c>
      <c r="J154" s="70">
        <v>126.43030425620852</v>
      </c>
      <c r="K154" s="70">
        <v>121.80688436702312</v>
      </c>
      <c r="L154" s="70">
        <v>121.73993168391009</v>
      </c>
      <c r="M154" s="70">
        <v>121.73993168391009</v>
      </c>
      <c r="N154" s="71"/>
      <c r="O154" s="70">
        <f t="shared" si="4"/>
        <v>110.76261827999372</v>
      </c>
      <c r="P154" s="70">
        <f t="shared" si="5"/>
        <v>130.6249736277762</v>
      </c>
      <c r="R154" s="14"/>
      <c r="S154" s="14"/>
      <c r="T154" s="14"/>
    </row>
    <row r="155" spans="1:20">
      <c r="A155" s="68">
        <v>146</v>
      </c>
      <c r="B155" s="69" t="s">
        <v>173</v>
      </c>
      <c r="C155" s="70">
        <v>114.1441600924131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1"/>
      <c r="O155" s="70">
        <f t="shared" si="4"/>
        <v>0</v>
      </c>
      <c r="P155" s="70">
        <f t="shared" si="5"/>
        <v>114.1441600924131</v>
      </c>
      <c r="R155" s="14"/>
      <c r="S155" s="14"/>
      <c r="T155" s="14"/>
    </row>
    <row r="156" spans="1:20">
      <c r="A156" s="68">
        <v>147</v>
      </c>
      <c r="B156" s="69" t="s">
        <v>174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1"/>
      <c r="O156" s="70">
        <f t="shared" si="4"/>
        <v>0</v>
      </c>
      <c r="P156" s="70">
        <f t="shared" si="5"/>
        <v>0</v>
      </c>
      <c r="R156" s="14"/>
      <c r="S156" s="14"/>
      <c r="T156" s="14"/>
    </row>
    <row r="157" spans="1:20">
      <c r="A157" s="68">
        <v>148</v>
      </c>
      <c r="B157" s="69" t="s">
        <v>175</v>
      </c>
      <c r="C157" s="70">
        <v>150.50599682652339</v>
      </c>
      <c r="D157" s="70">
        <v>157.47343100147586</v>
      </c>
      <c r="E157" s="70">
        <v>188.24957728818617</v>
      </c>
      <c r="F157" s="70">
        <v>161.09283425987044</v>
      </c>
      <c r="G157" s="70">
        <v>182.66223227851975</v>
      </c>
      <c r="H157" s="70">
        <v>181.62861655693513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1"/>
      <c r="O157" s="70">
        <f t="shared" si="4"/>
        <v>0</v>
      </c>
      <c r="P157" s="70">
        <f t="shared" si="5"/>
        <v>188.24957728818617</v>
      </c>
      <c r="R157" s="14"/>
      <c r="S157" s="14"/>
      <c r="T157" s="14"/>
    </row>
    <row r="158" spans="1:20">
      <c r="A158" s="68">
        <v>149</v>
      </c>
      <c r="B158" s="69" t="s">
        <v>176</v>
      </c>
      <c r="C158" s="70">
        <v>100</v>
      </c>
      <c r="D158" s="70">
        <v>101.04148489849858</v>
      </c>
      <c r="E158" s="70">
        <v>100.34888433159736</v>
      </c>
      <c r="F158" s="70">
        <v>99.962637892032461</v>
      </c>
      <c r="G158" s="70">
        <v>100.57483478130105</v>
      </c>
      <c r="H158" s="70">
        <v>100.11937229101046</v>
      </c>
      <c r="I158" s="70">
        <v>101.48226867187498</v>
      </c>
      <c r="J158" s="70">
        <v>99.252247305814322</v>
      </c>
      <c r="K158" s="70">
        <v>103.69567011110649</v>
      </c>
      <c r="L158" s="70">
        <v>103.69567011110649</v>
      </c>
      <c r="M158" s="70">
        <v>100.72499508215355</v>
      </c>
      <c r="N158" s="71"/>
      <c r="O158" s="70">
        <f t="shared" si="4"/>
        <v>99.252247305814322</v>
      </c>
      <c r="P158" s="70">
        <f t="shared" si="5"/>
        <v>103.69567011110649</v>
      </c>
      <c r="R158" s="14"/>
      <c r="S158" s="14"/>
      <c r="T158" s="14"/>
    </row>
    <row r="159" spans="1:20">
      <c r="A159" s="68">
        <v>150</v>
      </c>
      <c r="B159" s="69" t="s">
        <v>177</v>
      </c>
      <c r="C159" s="70">
        <v>143.45486893247207</v>
      </c>
      <c r="D159" s="70">
        <v>151.79437099887295</v>
      </c>
      <c r="E159" s="70">
        <v>156.92435179737228</v>
      </c>
      <c r="F159" s="70">
        <v>171.69333610853442</v>
      </c>
      <c r="G159" s="70">
        <v>169.85618356284544</v>
      </c>
      <c r="H159" s="70">
        <v>165.67711645811903</v>
      </c>
      <c r="I159" s="70">
        <v>169.86969867131057</v>
      </c>
      <c r="J159" s="70">
        <v>160.80437040195838</v>
      </c>
      <c r="K159" s="70">
        <v>166.2180437903329</v>
      </c>
      <c r="L159" s="70">
        <v>179.28524943002785</v>
      </c>
      <c r="M159" s="70">
        <v>165.08600685692417</v>
      </c>
      <c r="N159" s="71"/>
      <c r="O159" s="70">
        <f t="shared" si="4"/>
        <v>143.45486893247207</v>
      </c>
      <c r="P159" s="70">
        <f t="shared" si="5"/>
        <v>179.28524943002785</v>
      </c>
      <c r="R159" s="14"/>
      <c r="S159" s="14"/>
      <c r="T159" s="14"/>
    </row>
    <row r="160" spans="1:20">
      <c r="A160" s="68">
        <v>151</v>
      </c>
      <c r="B160" s="69" t="s">
        <v>178</v>
      </c>
      <c r="C160" s="70">
        <v>103.78641068275304</v>
      </c>
      <c r="D160" s="70">
        <v>104.47127613318688</v>
      </c>
      <c r="E160" s="70">
        <v>109.73101104825962</v>
      </c>
      <c r="F160" s="70">
        <v>112.31249484908076</v>
      </c>
      <c r="G160" s="70">
        <v>118.81803697824506</v>
      </c>
      <c r="H160" s="70">
        <v>121.38489941988317</v>
      </c>
      <c r="I160" s="70">
        <v>115.9778872697843</v>
      </c>
      <c r="J160" s="70">
        <v>115.23718273805612</v>
      </c>
      <c r="K160" s="70">
        <v>111.66906264155313</v>
      </c>
      <c r="L160" s="70">
        <v>116.4811133459753</v>
      </c>
      <c r="M160" s="70">
        <v>107.7788614234769</v>
      </c>
      <c r="N160" s="71"/>
      <c r="O160" s="70">
        <f t="shared" si="4"/>
        <v>103.78641068275304</v>
      </c>
      <c r="P160" s="70">
        <f t="shared" si="5"/>
        <v>121.38489941988317</v>
      </c>
      <c r="R160" s="14"/>
      <c r="S160" s="14"/>
      <c r="T160" s="14"/>
    </row>
    <row r="161" spans="1:20">
      <c r="A161" s="68">
        <v>152</v>
      </c>
      <c r="B161" s="69" t="s">
        <v>179</v>
      </c>
      <c r="C161" s="70">
        <v>183.00688203471543</v>
      </c>
      <c r="D161" s="70">
        <v>196.92782476979494</v>
      </c>
      <c r="E161" s="70">
        <v>202.58152866473881</v>
      </c>
      <c r="F161" s="70">
        <v>228.51941439200112</v>
      </c>
      <c r="G161" s="70">
        <v>235.1729287494741</v>
      </c>
      <c r="H161" s="70">
        <v>236.88017439810443</v>
      </c>
      <c r="I161" s="70">
        <v>238.58922078525882</v>
      </c>
      <c r="J161" s="70">
        <v>243.30008321161526</v>
      </c>
      <c r="K161" s="70">
        <v>233.11545006763731</v>
      </c>
      <c r="L161" s="70">
        <v>229.58073095266425</v>
      </c>
      <c r="M161" s="70">
        <v>249.7704493696545</v>
      </c>
      <c r="N161" s="71"/>
      <c r="O161" s="70">
        <f t="shared" si="4"/>
        <v>183.00688203471543</v>
      </c>
      <c r="P161" s="70">
        <f t="shared" si="5"/>
        <v>243.30008321161526</v>
      </c>
      <c r="R161" s="14"/>
      <c r="S161" s="14"/>
      <c r="T161" s="14"/>
    </row>
    <row r="162" spans="1:20">
      <c r="A162" s="68">
        <v>153</v>
      </c>
      <c r="B162" s="69" t="s">
        <v>180</v>
      </c>
      <c r="C162" s="70">
        <v>100.37142529609673</v>
      </c>
      <c r="D162" s="70">
        <v>101.2370537093116</v>
      </c>
      <c r="E162" s="70">
        <v>101.29105249131922</v>
      </c>
      <c r="F162" s="70">
        <v>101.56604884600449</v>
      </c>
      <c r="G162" s="70">
        <v>102.61070476227796</v>
      </c>
      <c r="H162" s="70">
        <v>105.29114346768542</v>
      </c>
      <c r="I162" s="70">
        <v>102.62168580227207</v>
      </c>
      <c r="J162" s="70">
        <v>100.77138685812719</v>
      </c>
      <c r="K162" s="70">
        <v>101.69112752109721</v>
      </c>
      <c r="L162" s="70">
        <v>100.25569336575823</v>
      </c>
      <c r="M162" s="70">
        <v>99.111999884487872</v>
      </c>
      <c r="N162" s="71"/>
      <c r="O162" s="70">
        <f t="shared" si="4"/>
        <v>100.25569336575823</v>
      </c>
      <c r="P162" s="70">
        <f t="shared" si="5"/>
        <v>105.29114346768542</v>
      </c>
      <c r="R162" s="14"/>
      <c r="S162" s="14"/>
      <c r="T162" s="14"/>
    </row>
    <row r="163" spans="1:20">
      <c r="A163" s="68">
        <v>154</v>
      </c>
      <c r="B163" s="69" t="s">
        <v>181</v>
      </c>
      <c r="C163" s="70">
        <v>208.76339311183335</v>
      </c>
      <c r="D163" s="70">
        <v>197.14942830636068</v>
      </c>
      <c r="E163" s="70">
        <v>229.73765184594791</v>
      </c>
      <c r="F163" s="70">
        <v>230.21501260224602</v>
      </c>
      <c r="G163" s="70">
        <v>219.54358612541625</v>
      </c>
      <c r="H163" s="70">
        <v>200.75372120084984</v>
      </c>
      <c r="I163" s="70">
        <v>224.78442402435888</v>
      </c>
      <c r="J163" s="70">
        <v>229.50720584999863</v>
      </c>
      <c r="K163" s="70">
        <v>224.96460312750784</v>
      </c>
      <c r="L163" s="70">
        <v>241.39211315623311</v>
      </c>
      <c r="M163" s="70">
        <v>210.3849530724363</v>
      </c>
      <c r="N163" s="71"/>
      <c r="O163" s="70">
        <f t="shared" si="4"/>
        <v>197.14942830636068</v>
      </c>
      <c r="P163" s="70">
        <f t="shared" si="5"/>
        <v>241.39211315623311</v>
      </c>
      <c r="R163" s="14"/>
      <c r="S163" s="14"/>
      <c r="T163" s="14"/>
    </row>
    <row r="164" spans="1:20">
      <c r="A164" s="68">
        <v>155</v>
      </c>
      <c r="B164" s="69" t="s">
        <v>182</v>
      </c>
      <c r="C164" s="70">
        <v>161.37752968746503</v>
      </c>
      <c r="D164" s="70">
        <v>160.90584076517561</v>
      </c>
      <c r="E164" s="70">
        <v>166.15409199996117</v>
      </c>
      <c r="F164" s="70">
        <v>168.80811250120286</v>
      </c>
      <c r="G164" s="70">
        <v>169.84946107743957</v>
      </c>
      <c r="H164" s="70">
        <v>166.19129174547902</v>
      </c>
      <c r="I164" s="70">
        <v>169.97105182986812</v>
      </c>
      <c r="J164" s="70">
        <v>166.61641963869158</v>
      </c>
      <c r="K164" s="70">
        <v>169.95513955046582</v>
      </c>
      <c r="L164" s="70">
        <v>181.26042700895252</v>
      </c>
      <c r="M164" s="70">
        <v>181.26042700895252</v>
      </c>
      <c r="N164" s="71"/>
      <c r="O164" s="70">
        <f t="shared" si="4"/>
        <v>160.90584076517561</v>
      </c>
      <c r="P164" s="70">
        <f t="shared" si="5"/>
        <v>181.26042700895252</v>
      </c>
      <c r="R164" s="14"/>
      <c r="S164" s="14"/>
      <c r="T164" s="14"/>
    </row>
    <row r="165" spans="1:20">
      <c r="A165" s="68">
        <v>156</v>
      </c>
      <c r="B165" s="69" t="s">
        <v>183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1"/>
      <c r="O165" s="70">
        <f t="shared" si="4"/>
        <v>0</v>
      </c>
      <c r="P165" s="70">
        <f t="shared" si="5"/>
        <v>0</v>
      </c>
      <c r="R165" s="14"/>
      <c r="S165" s="14"/>
      <c r="T165" s="14"/>
    </row>
    <row r="166" spans="1:20">
      <c r="A166" s="68">
        <v>157</v>
      </c>
      <c r="B166" s="69" t="s">
        <v>184</v>
      </c>
      <c r="C166" s="70">
        <v>213.28981096679337</v>
      </c>
      <c r="D166" s="70">
        <v>197.72892725962211</v>
      </c>
      <c r="E166" s="70">
        <v>213.6077993465567</v>
      </c>
      <c r="F166" s="70">
        <v>219.70508810170602</v>
      </c>
      <c r="G166" s="70">
        <v>211.18659437905288</v>
      </c>
      <c r="H166" s="70">
        <v>212.01086047352112</v>
      </c>
      <c r="I166" s="70">
        <v>219.05650389208503</v>
      </c>
      <c r="J166" s="70">
        <v>204.96954766399026</v>
      </c>
      <c r="K166" s="70">
        <v>221.25175268656454</v>
      </c>
      <c r="L166" s="70">
        <v>223.87403256612293</v>
      </c>
      <c r="M166" s="70">
        <v>210.09257607599881</v>
      </c>
      <c r="N166" s="71"/>
      <c r="O166" s="70">
        <f t="shared" si="4"/>
        <v>197.72892725962211</v>
      </c>
      <c r="P166" s="70">
        <f t="shared" si="5"/>
        <v>223.87403256612293</v>
      </c>
      <c r="R166" s="14"/>
      <c r="S166" s="14"/>
      <c r="T166" s="14"/>
    </row>
    <row r="167" spans="1:20">
      <c r="A167" s="68">
        <v>158</v>
      </c>
      <c r="B167" s="69" t="s">
        <v>185</v>
      </c>
      <c r="C167" s="70">
        <v>129.19041388046662</v>
      </c>
      <c r="D167" s="70">
        <v>135.08157121971288</v>
      </c>
      <c r="E167" s="70">
        <v>134.86461279913047</v>
      </c>
      <c r="F167" s="70">
        <v>133.09470902549532</v>
      </c>
      <c r="G167" s="70">
        <v>142.9363344996961</v>
      </c>
      <c r="H167" s="70">
        <v>149.26833042028539</v>
      </c>
      <c r="I167" s="70">
        <v>150.90451458043992</v>
      </c>
      <c r="J167" s="70">
        <v>150.76571955598885</v>
      </c>
      <c r="K167" s="70">
        <v>152.26124543078464</v>
      </c>
      <c r="L167" s="70">
        <v>160.4951306668799</v>
      </c>
      <c r="M167" s="70">
        <v>150.63589873672967</v>
      </c>
      <c r="N167" s="71"/>
      <c r="O167" s="70">
        <f t="shared" si="4"/>
        <v>129.19041388046662</v>
      </c>
      <c r="P167" s="70">
        <f t="shared" si="5"/>
        <v>160.4951306668799</v>
      </c>
      <c r="R167" s="14"/>
      <c r="S167" s="14"/>
      <c r="T167" s="14"/>
    </row>
    <row r="168" spans="1:20">
      <c r="A168" s="68">
        <v>159</v>
      </c>
      <c r="B168" s="69" t="s">
        <v>186</v>
      </c>
      <c r="C168" s="70">
        <v>135.61827194324394</v>
      </c>
      <c r="D168" s="70">
        <v>139.43551917734533</v>
      </c>
      <c r="E168" s="70">
        <v>144.23144478941174</v>
      </c>
      <c r="F168" s="70">
        <v>144.31688555246126</v>
      </c>
      <c r="G168" s="70">
        <v>147.45601373513847</v>
      </c>
      <c r="H168" s="70">
        <v>147.27049254316398</v>
      </c>
      <c r="I168" s="70">
        <v>145.64170086002756</v>
      </c>
      <c r="J168" s="70">
        <v>143.90119604572502</v>
      </c>
      <c r="K168" s="70">
        <v>146.32710079235807</v>
      </c>
      <c r="L168" s="70">
        <v>148.28531176378146</v>
      </c>
      <c r="M168" s="70">
        <v>142.28366250104395</v>
      </c>
      <c r="N168" s="71"/>
      <c r="O168" s="70">
        <f t="shared" si="4"/>
        <v>135.61827194324394</v>
      </c>
      <c r="P168" s="70">
        <f t="shared" si="5"/>
        <v>148.28531176378146</v>
      </c>
      <c r="R168" s="14"/>
      <c r="S168" s="14"/>
      <c r="T168" s="14"/>
    </row>
    <row r="169" spans="1:20">
      <c r="A169" s="68">
        <v>160</v>
      </c>
      <c r="B169" s="69" t="s">
        <v>187</v>
      </c>
      <c r="C169" s="70">
        <v>100</v>
      </c>
      <c r="D169" s="70">
        <v>99.522175056917732</v>
      </c>
      <c r="E169" s="70">
        <v>102.06207324977758</v>
      </c>
      <c r="F169" s="70">
        <v>103.47530667195085</v>
      </c>
      <c r="G169" s="70">
        <v>104.03230704353228</v>
      </c>
      <c r="H169" s="70">
        <v>102.93955979578713</v>
      </c>
      <c r="I169" s="70">
        <v>101.10315501375233</v>
      </c>
      <c r="J169" s="70">
        <v>100.240612657413</v>
      </c>
      <c r="K169" s="70">
        <v>101.16401401865069</v>
      </c>
      <c r="L169" s="70">
        <v>101.28956352297118</v>
      </c>
      <c r="M169" s="70">
        <v>100.20610712263</v>
      </c>
      <c r="N169" s="71"/>
      <c r="O169" s="70">
        <f t="shared" si="4"/>
        <v>99.522175056917732</v>
      </c>
      <c r="P169" s="70">
        <f t="shared" si="5"/>
        <v>104.03230704353228</v>
      </c>
      <c r="R169" s="14"/>
      <c r="S169" s="14"/>
      <c r="T169" s="14"/>
    </row>
    <row r="170" spans="1:20">
      <c r="A170" s="68">
        <v>161</v>
      </c>
      <c r="B170" s="69" t="s">
        <v>188</v>
      </c>
      <c r="C170" s="70">
        <v>114.53426132378199</v>
      </c>
      <c r="D170" s="70">
        <v>116.30245442150333</v>
      </c>
      <c r="E170" s="70">
        <v>123.34401994590149</v>
      </c>
      <c r="F170" s="70">
        <v>130.64474780642536</v>
      </c>
      <c r="G170" s="70">
        <v>137.62022654948331</v>
      </c>
      <c r="H170" s="70">
        <v>142.66109131154013</v>
      </c>
      <c r="I170" s="70">
        <v>141.70416410583206</v>
      </c>
      <c r="J170" s="70">
        <v>139.32831115606612</v>
      </c>
      <c r="K170" s="70">
        <v>141.95683636609425</v>
      </c>
      <c r="L170" s="70">
        <v>142.13856863129058</v>
      </c>
      <c r="M170" s="70">
        <v>151.79635735992042</v>
      </c>
      <c r="N170" s="71"/>
      <c r="O170" s="70">
        <f t="shared" si="4"/>
        <v>114.53426132378199</v>
      </c>
      <c r="P170" s="70">
        <f t="shared" si="5"/>
        <v>142.66109131154013</v>
      </c>
      <c r="R170" s="14"/>
      <c r="S170" s="14"/>
      <c r="T170" s="14"/>
    </row>
    <row r="171" spans="1:20">
      <c r="A171" s="68">
        <v>162</v>
      </c>
      <c r="B171" s="69" t="s">
        <v>189</v>
      </c>
      <c r="C171" s="70">
        <v>117.42040798483475</v>
      </c>
      <c r="D171" s="70">
        <v>118.81976390025903</v>
      </c>
      <c r="E171" s="70">
        <v>120.65942893622066</v>
      </c>
      <c r="F171" s="70">
        <v>120.99088192179126</v>
      </c>
      <c r="G171" s="70">
        <v>126.56576974524212</v>
      </c>
      <c r="H171" s="70">
        <v>126.44510088488019</v>
      </c>
      <c r="I171" s="70">
        <v>124.88103135244479</v>
      </c>
      <c r="J171" s="70">
        <v>123.81459780432291</v>
      </c>
      <c r="K171" s="70">
        <v>123.81459780432291</v>
      </c>
      <c r="L171" s="70">
        <v>125.81349266964195</v>
      </c>
      <c r="M171" s="70">
        <v>120.74578425172081</v>
      </c>
      <c r="N171" s="71"/>
      <c r="O171" s="70">
        <f t="shared" si="4"/>
        <v>117.42040798483475</v>
      </c>
      <c r="P171" s="70">
        <f t="shared" si="5"/>
        <v>126.56576974524212</v>
      </c>
      <c r="R171" s="14"/>
      <c r="S171" s="14"/>
      <c r="T171" s="14"/>
    </row>
    <row r="172" spans="1:20">
      <c r="A172" s="68">
        <v>163</v>
      </c>
      <c r="B172" s="69" t="s">
        <v>190</v>
      </c>
      <c r="C172" s="70">
        <v>100.28704805492845</v>
      </c>
      <c r="D172" s="70">
        <v>97.142768377339678</v>
      </c>
      <c r="E172" s="70">
        <v>100.10335448245209</v>
      </c>
      <c r="F172" s="70">
        <v>100.01058642829062</v>
      </c>
      <c r="G172" s="70">
        <v>101.95106282746687</v>
      </c>
      <c r="H172" s="70">
        <v>104.22385689606564</v>
      </c>
      <c r="I172" s="70">
        <v>101.12164111623632</v>
      </c>
      <c r="J172" s="70">
        <v>99.700550543892902</v>
      </c>
      <c r="K172" s="70">
        <v>100.94965132774124</v>
      </c>
      <c r="L172" s="70">
        <v>98.104769977658833</v>
      </c>
      <c r="M172" s="70">
        <v>100.86711624288169</v>
      </c>
      <c r="N172" s="71"/>
      <c r="O172" s="70">
        <f t="shared" si="4"/>
        <v>97.142768377339678</v>
      </c>
      <c r="P172" s="70">
        <f t="shared" si="5"/>
        <v>104.22385689606564</v>
      </c>
      <c r="R172" s="14"/>
      <c r="S172" s="14"/>
      <c r="T172" s="14"/>
    </row>
    <row r="173" spans="1:20">
      <c r="A173" s="68">
        <v>164</v>
      </c>
      <c r="B173" s="69" t="s">
        <v>191</v>
      </c>
      <c r="C173" s="70">
        <v>129.30255010933107</v>
      </c>
      <c r="D173" s="70">
        <v>131.11638405562175</v>
      </c>
      <c r="E173" s="70">
        <v>139.53751012585582</v>
      </c>
      <c r="F173" s="70">
        <v>144.98693419809481</v>
      </c>
      <c r="G173" s="70">
        <v>148.75019268099496</v>
      </c>
      <c r="H173" s="70">
        <v>147.62642220457292</v>
      </c>
      <c r="I173" s="70">
        <v>146.03580034990713</v>
      </c>
      <c r="J173" s="70">
        <v>145.81122409071148</v>
      </c>
      <c r="K173" s="70">
        <v>147.143438243947</v>
      </c>
      <c r="L173" s="70">
        <v>147.8390952775151</v>
      </c>
      <c r="M173" s="70">
        <v>133.93978902798759</v>
      </c>
      <c r="N173" s="71"/>
      <c r="O173" s="70">
        <f t="shared" si="4"/>
        <v>129.30255010933107</v>
      </c>
      <c r="P173" s="70">
        <f t="shared" si="5"/>
        <v>148.75019268099496</v>
      </c>
      <c r="R173" s="14"/>
      <c r="S173" s="14"/>
      <c r="T173" s="14"/>
    </row>
    <row r="174" spans="1:20">
      <c r="A174" s="68">
        <v>165</v>
      </c>
      <c r="B174" s="69" t="s">
        <v>192</v>
      </c>
      <c r="C174" s="70">
        <v>100</v>
      </c>
      <c r="D174" s="70">
        <v>101.88435892870049</v>
      </c>
      <c r="E174" s="70">
        <v>103.01849464644499</v>
      </c>
      <c r="F174" s="70">
        <v>103.08272157134002</v>
      </c>
      <c r="G174" s="70">
        <v>105.53508879757554</v>
      </c>
      <c r="H174" s="70">
        <v>105.45274261995819</v>
      </c>
      <c r="I174" s="70">
        <v>103.75362453635444</v>
      </c>
      <c r="J174" s="70">
        <v>101.81433397062125</v>
      </c>
      <c r="K174" s="70">
        <v>103.05346068347276</v>
      </c>
      <c r="L174" s="70">
        <v>102.29765559755873</v>
      </c>
      <c r="M174" s="70">
        <v>98.481673121615728</v>
      </c>
      <c r="N174" s="71"/>
      <c r="O174" s="70">
        <f t="shared" si="4"/>
        <v>100</v>
      </c>
      <c r="P174" s="70">
        <f t="shared" si="5"/>
        <v>105.53508879757554</v>
      </c>
      <c r="R174" s="14"/>
      <c r="S174" s="14"/>
      <c r="T174" s="14"/>
    </row>
    <row r="175" spans="1:20">
      <c r="A175" s="68">
        <v>166</v>
      </c>
      <c r="B175" s="69" t="s">
        <v>193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1"/>
      <c r="O175" s="70">
        <f t="shared" si="4"/>
        <v>0</v>
      </c>
      <c r="P175" s="70">
        <f t="shared" si="5"/>
        <v>0</v>
      </c>
      <c r="R175" s="14"/>
      <c r="S175" s="14"/>
      <c r="T175" s="14"/>
    </row>
    <row r="176" spans="1:20">
      <c r="A176" s="68">
        <v>167</v>
      </c>
      <c r="B176" s="69" t="s">
        <v>194</v>
      </c>
      <c r="C176" s="70">
        <v>108.82255359793149</v>
      </c>
      <c r="D176" s="70">
        <v>111.96028355439915</v>
      </c>
      <c r="E176" s="70">
        <v>117.85098693154796</v>
      </c>
      <c r="F176" s="70">
        <v>124.36701469168597</v>
      </c>
      <c r="G176" s="70">
        <v>133.24676721909137</v>
      </c>
      <c r="H176" s="70">
        <v>136.96516604398897</v>
      </c>
      <c r="I176" s="70">
        <v>138.526731265726</v>
      </c>
      <c r="J176" s="70">
        <v>140.32994320024204</v>
      </c>
      <c r="K176" s="70">
        <v>145.00459206651018</v>
      </c>
      <c r="L176" s="70">
        <v>150.54751477882914</v>
      </c>
      <c r="M176" s="70">
        <v>148.57987490457063</v>
      </c>
      <c r="N176" s="71"/>
      <c r="O176" s="70">
        <f t="shared" si="4"/>
        <v>108.82255359793149</v>
      </c>
      <c r="P176" s="70">
        <f t="shared" si="5"/>
        <v>150.54751477882914</v>
      </c>
      <c r="R176" s="14"/>
      <c r="S176" s="14"/>
      <c r="T176" s="14"/>
    </row>
    <row r="177" spans="1:20">
      <c r="A177" s="68">
        <v>168</v>
      </c>
      <c r="B177" s="69" t="s">
        <v>195</v>
      </c>
      <c r="C177" s="70">
        <v>137.76646182133686</v>
      </c>
      <c r="D177" s="70">
        <v>135.74472661814016</v>
      </c>
      <c r="E177" s="70">
        <v>134.16784194113046</v>
      </c>
      <c r="F177" s="70">
        <v>139.3555358037857</v>
      </c>
      <c r="G177" s="70">
        <v>147.00735017334301</v>
      </c>
      <c r="H177" s="70">
        <v>151.64972803674169</v>
      </c>
      <c r="I177" s="70">
        <v>153.94572926504674</v>
      </c>
      <c r="J177" s="70">
        <v>153.17855663332847</v>
      </c>
      <c r="K177" s="70">
        <v>158.25393342715967</v>
      </c>
      <c r="L177" s="70">
        <v>168.81466455290376</v>
      </c>
      <c r="M177" s="70">
        <v>173.36933753179977</v>
      </c>
      <c r="N177" s="71"/>
      <c r="O177" s="70">
        <f t="shared" si="4"/>
        <v>134.16784194113046</v>
      </c>
      <c r="P177" s="70">
        <f t="shared" si="5"/>
        <v>168.81466455290376</v>
      </c>
      <c r="R177" s="14"/>
      <c r="S177" s="14"/>
      <c r="T177" s="14"/>
    </row>
    <row r="178" spans="1:20">
      <c r="A178" s="68">
        <v>169</v>
      </c>
      <c r="B178" s="69" t="s">
        <v>196</v>
      </c>
      <c r="C178" s="70">
        <v>159.50046418529246</v>
      </c>
      <c r="D178" s="70">
        <v>157.05430532634566</v>
      </c>
      <c r="E178" s="70">
        <v>156.44692906731987</v>
      </c>
      <c r="F178" s="70">
        <v>157.09552083232597</v>
      </c>
      <c r="G178" s="70">
        <v>156.7755481040686</v>
      </c>
      <c r="H178" s="70">
        <v>150.79368128038826</v>
      </c>
      <c r="I178" s="70">
        <v>150.44705102882506</v>
      </c>
      <c r="J178" s="70">
        <v>147.02307109572598</v>
      </c>
      <c r="K178" s="70">
        <v>154.31447702266385</v>
      </c>
      <c r="L178" s="70">
        <v>163.49902337250825</v>
      </c>
      <c r="M178" s="70">
        <v>151.34144878825387</v>
      </c>
      <c r="N178" s="71"/>
      <c r="O178" s="70">
        <f t="shared" si="4"/>
        <v>147.02307109572598</v>
      </c>
      <c r="P178" s="70">
        <f t="shared" si="5"/>
        <v>163.49902337250825</v>
      </c>
      <c r="R178" s="14"/>
      <c r="S178" s="14"/>
      <c r="T178" s="14"/>
    </row>
    <row r="179" spans="1:20">
      <c r="A179" s="68">
        <v>170</v>
      </c>
      <c r="B179" s="69" t="s">
        <v>197</v>
      </c>
      <c r="C179" s="70">
        <v>121.57308035186483</v>
      </c>
      <c r="D179" s="70">
        <v>127.04460490990783</v>
      </c>
      <c r="E179" s="70">
        <v>133.84936804383935</v>
      </c>
      <c r="F179" s="70">
        <v>132.13190326917757</v>
      </c>
      <c r="G179" s="70">
        <v>136.80141240606659</v>
      </c>
      <c r="H179" s="70">
        <v>139.06360752361022</v>
      </c>
      <c r="I179" s="70">
        <v>133.87220607154268</v>
      </c>
      <c r="J179" s="70">
        <v>131.94657103126141</v>
      </c>
      <c r="K179" s="70">
        <v>126.36452002613281</v>
      </c>
      <c r="L179" s="70">
        <v>125.70028253071884</v>
      </c>
      <c r="M179" s="70">
        <v>114.9901543163635</v>
      </c>
      <c r="N179" s="71"/>
      <c r="O179" s="70">
        <f t="shared" si="4"/>
        <v>121.57308035186483</v>
      </c>
      <c r="P179" s="70">
        <f t="shared" si="5"/>
        <v>139.06360752361022</v>
      </c>
      <c r="R179" s="14"/>
      <c r="S179" s="14"/>
      <c r="T179" s="14"/>
    </row>
    <row r="180" spans="1:20">
      <c r="A180" s="68">
        <v>171</v>
      </c>
      <c r="B180" s="69" t="s">
        <v>198</v>
      </c>
      <c r="C180" s="70">
        <v>108.21632597285382</v>
      </c>
      <c r="D180" s="70">
        <v>112.82885184806577</v>
      </c>
      <c r="E180" s="70">
        <v>113.43197302194503</v>
      </c>
      <c r="F180" s="70">
        <v>117.99124760453448</v>
      </c>
      <c r="G180" s="70">
        <v>121.08499649448999</v>
      </c>
      <c r="H180" s="70">
        <v>123.73669510574786</v>
      </c>
      <c r="I180" s="70">
        <v>124.47978954542968</v>
      </c>
      <c r="J180" s="70">
        <v>126.28924427988812</v>
      </c>
      <c r="K180" s="70">
        <v>129.5926932824656</v>
      </c>
      <c r="L180" s="70">
        <v>133.41771896876736</v>
      </c>
      <c r="M180" s="70">
        <v>127.70459572591906</v>
      </c>
      <c r="N180" s="71"/>
      <c r="O180" s="70">
        <f t="shared" si="4"/>
        <v>108.21632597285382</v>
      </c>
      <c r="P180" s="70">
        <f t="shared" si="5"/>
        <v>133.41771896876736</v>
      </c>
      <c r="R180" s="14"/>
      <c r="S180" s="14"/>
      <c r="T180" s="14"/>
    </row>
    <row r="181" spans="1:20">
      <c r="A181" s="68">
        <v>172</v>
      </c>
      <c r="B181" s="69" t="s">
        <v>199</v>
      </c>
      <c r="C181" s="70">
        <v>139.86083529451113</v>
      </c>
      <c r="D181" s="70">
        <v>141.49978146263811</v>
      </c>
      <c r="E181" s="70">
        <v>147.82007408803725</v>
      </c>
      <c r="F181" s="70">
        <v>156.04535218080719</v>
      </c>
      <c r="G181" s="70">
        <v>157.97163123854486</v>
      </c>
      <c r="H181" s="70">
        <v>165.52156203448624</v>
      </c>
      <c r="I181" s="70">
        <v>158.67228036733869</v>
      </c>
      <c r="J181" s="70">
        <v>159.36118697291184</v>
      </c>
      <c r="K181" s="70">
        <v>167.36913527164995</v>
      </c>
      <c r="L181" s="70">
        <v>172.70926315361979</v>
      </c>
      <c r="M181" s="70">
        <v>184.98189458320985</v>
      </c>
      <c r="N181" s="71"/>
      <c r="O181" s="70">
        <f t="shared" si="4"/>
        <v>139.86083529451113</v>
      </c>
      <c r="P181" s="70">
        <f t="shared" si="5"/>
        <v>172.70926315361979</v>
      </c>
      <c r="R181" s="14"/>
      <c r="S181" s="14"/>
      <c r="T181" s="14"/>
    </row>
    <row r="182" spans="1:20">
      <c r="A182" s="68">
        <v>173</v>
      </c>
      <c r="B182" s="69" t="s">
        <v>200</v>
      </c>
      <c r="C182" s="70">
        <v>165.22454253960146</v>
      </c>
      <c r="D182" s="70">
        <v>168.32291429693339</v>
      </c>
      <c r="E182" s="70">
        <v>157.42773800518884</v>
      </c>
      <c r="F182" s="70">
        <v>158.16369788304439</v>
      </c>
      <c r="G182" s="70">
        <v>171.4972767735922</v>
      </c>
      <c r="H182" s="70">
        <v>190.6143761248664</v>
      </c>
      <c r="I182" s="70">
        <v>185.23897594415638</v>
      </c>
      <c r="J182" s="70">
        <v>189.26626623019737</v>
      </c>
      <c r="K182" s="70">
        <v>189.86005822903095</v>
      </c>
      <c r="L182" s="70">
        <v>204.273526904639</v>
      </c>
      <c r="M182" s="70">
        <v>183.68044801378255</v>
      </c>
      <c r="N182" s="71"/>
      <c r="O182" s="70">
        <f t="shared" si="4"/>
        <v>157.42773800518884</v>
      </c>
      <c r="P182" s="70">
        <f t="shared" si="5"/>
        <v>204.273526904639</v>
      </c>
      <c r="R182" s="14"/>
      <c r="S182" s="14"/>
      <c r="T182" s="14"/>
    </row>
    <row r="183" spans="1:20">
      <c r="A183" s="68">
        <v>174</v>
      </c>
      <c r="B183" s="69" t="s">
        <v>201</v>
      </c>
      <c r="C183" s="70">
        <v>131.19714458732139</v>
      </c>
      <c r="D183" s="70">
        <v>135.89913563177851</v>
      </c>
      <c r="E183" s="70">
        <v>133.51075283776038</v>
      </c>
      <c r="F183" s="70">
        <v>136.02783637182719</v>
      </c>
      <c r="G183" s="70">
        <v>140.78668040702419</v>
      </c>
      <c r="H183" s="70">
        <v>139.67886828539596</v>
      </c>
      <c r="I183" s="70">
        <v>149.82386021555897</v>
      </c>
      <c r="J183" s="70">
        <v>151.7557932849802</v>
      </c>
      <c r="K183" s="70">
        <v>164.25055561515535</v>
      </c>
      <c r="L183" s="70">
        <v>171.62046684328209</v>
      </c>
      <c r="M183" s="70">
        <v>165.63437757506571</v>
      </c>
      <c r="N183" s="71"/>
      <c r="O183" s="70">
        <f t="shared" si="4"/>
        <v>131.19714458732139</v>
      </c>
      <c r="P183" s="70">
        <f t="shared" si="5"/>
        <v>171.62046684328209</v>
      </c>
      <c r="R183" s="14"/>
      <c r="S183" s="14"/>
      <c r="T183" s="14"/>
    </row>
    <row r="184" spans="1:20">
      <c r="A184" s="68">
        <v>175</v>
      </c>
      <c r="B184" s="69" t="s">
        <v>202</v>
      </c>
      <c r="C184" s="70">
        <v>123.08676556547336</v>
      </c>
      <c r="D184" s="70">
        <v>127.58217485421849</v>
      </c>
      <c r="E184" s="70">
        <v>135.39713622335344</v>
      </c>
      <c r="F184" s="70">
        <v>141.45706997044542</v>
      </c>
      <c r="G184" s="70">
        <v>147.14081772529875</v>
      </c>
      <c r="H184" s="70">
        <v>149.9565669155152</v>
      </c>
      <c r="I184" s="70">
        <v>153.46161650527441</v>
      </c>
      <c r="J184" s="70">
        <v>151.07545582516647</v>
      </c>
      <c r="K184" s="70">
        <v>151.23445608499918</v>
      </c>
      <c r="L184" s="70">
        <v>158.11129876213545</v>
      </c>
      <c r="M184" s="70">
        <v>155.84930298688451</v>
      </c>
      <c r="N184" s="71"/>
      <c r="O184" s="70">
        <f t="shared" si="4"/>
        <v>123.08676556547336</v>
      </c>
      <c r="P184" s="70">
        <f t="shared" si="5"/>
        <v>158.11129876213545</v>
      </c>
      <c r="R184" s="14"/>
      <c r="S184" s="14"/>
      <c r="T184" s="14"/>
    </row>
    <row r="185" spans="1:20">
      <c r="A185" s="68">
        <v>176</v>
      </c>
      <c r="B185" s="69" t="s">
        <v>203</v>
      </c>
      <c r="C185" s="70">
        <v>113.22724069016164</v>
      </c>
      <c r="D185" s="70">
        <v>121.34567108409786</v>
      </c>
      <c r="E185" s="70">
        <v>124.68307328131323</v>
      </c>
      <c r="F185" s="70">
        <v>131.17339094987926</v>
      </c>
      <c r="G185" s="70">
        <v>132.5678703272084</v>
      </c>
      <c r="H185" s="70">
        <v>133.03185416053941</v>
      </c>
      <c r="I185" s="70">
        <v>135.81387631465586</v>
      </c>
      <c r="J185" s="70">
        <v>134.44186050017095</v>
      </c>
      <c r="K185" s="70">
        <v>149.7418380646148</v>
      </c>
      <c r="L185" s="70">
        <v>142.09030469434236</v>
      </c>
      <c r="M185" s="70">
        <v>142.09030469434236</v>
      </c>
      <c r="N185" s="71"/>
      <c r="O185" s="70">
        <f t="shared" si="4"/>
        <v>113.22724069016164</v>
      </c>
      <c r="P185" s="70">
        <f t="shared" si="5"/>
        <v>149.7418380646148</v>
      </c>
      <c r="R185" s="14"/>
      <c r="S185" s="14"/>
      <c r="T185" s="14"/>
    </row>
    <row r="186" spans="1:20">
      <c r="A186" s="68">
        <v>177</v>
      </c>
      <c r="B186" s="69" t="s">
        <v>204</v>
      </c>
      <c r="C186" s="70">
        <v>123.52505498831508</v>
      </c>
      <c r="D186" s="70">
        <v>125.11291718133066</v>
      </c>
      <c r="E186" s="70">
        <v>132.17480585337341</v>
      </c>
      <c r="F186" s="70">
        <v>130.71631327264902</v>
      </c>
      <c r="G186" s="70">
        <v>134.12250614803494</v>
      </c>
      <c r="H186" s="70">
        <v>136.77725133401748</v>
      </c>
      <c r="I186" s="70">
        <v>141.98567043611629</v>
      </c>
      <c r="J186" s="70">
        <v>138.09453442577359</v>
      </c>
      <c r="K186" s="70">
        <v>142.45604361892609</v>
      </c>
      <c r="L186" s="70">
        <v>150.15914978742398</v>
      </c>
      <c r="M186" s="70">
        <v>143.65833238669993</v>
      </c>
      <c r="N186" s="71"/>
      <c r="O186" s="70">
        <f t="shared" si="4"/>
        <v>123.52505498831508</v>
      </c>
      <c r="P186" s="70">
        <f t="shared" si="5"/>
        <v>150.15914978742398</v>
      </c>
      <c r="R186" s="14"/>
      <c r="S186" s="14"/>
      <c r="T186" s="14"/>
    </row>
    <row r="187" spans="1:20">
      <c r="A187" s="68">
        <v>178</v>
      </c>
      <c r="B187" s="69" t="s">
        <v>205</v>
      </c>
      <c r="C187" s="70">
        <v>103.07627518611504</v>
      </c>
      <c r="D187" s="70">
        <v>105.77694260869212</v>
      </c>
      <c r="E187" s="70">
        <v>107.79546638110065</v>
      </c>
      <c r="F187" s="70">
        <v>108.11153669568733</v>
      </c>
      <c r="G187" s="70">
        <v>109.69164192595284</v>
      </c>
      <c r="H187" s="70">
        <v>110.42171456845485</v>
      </c>
      <c r="I187" s="70">
        <v>105.21838666210061</v>
      </c>
      <c r="J187" s="70">
        <v>112.03087235454272</v>
      </c>
      <c r="K187" s="70">
        <v>116.83137108712111</v>
      </c>
      <c r="L187" s="70">
        <v>121.4974209597504</v>
      </c>
      <c r="M187" s="70">
        <v>121.4974209597504</v>
      </c>
      <c r="N187" s="71"/>
      <c r="O187" s="70">
        <f t="shared" si="4"/>
        <v>103.07627518611504</v>
      </c>
      <c r="P187" s="70">
        <f t="shared" si="5"/>
        <v>121.4974209597504</v>
      </c>
      <c r="R187" s="14"/>
      <c r="S187" s="14"/>
      <c r="T187" s="14"/>
    </row>
    <row r="188" spans="1:20">
      <c r="A188" s="68">
        <v>179</v>
      </c>
      <c r="B188" s="69" t="s">
        <v>206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1"/>
      <c r="O188" s="70">
        <f t="shared" si="4"/>
        <v>0</v>
      </c>
      <c r="P188" s="70">
        <f t="shared" si="5"/>
        <v>0</v>
      </c>
      <c r="R188" s="14"/>
      <c r="S188" s="14"/>
      <c r="T188" s="14"/>
    </row>
    <row r="189" spans="1:20">
      <c r="A189" s="68">
        <v>180</v>
      </c>
      <c r="B189" s="69" t="s">
        <v>207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1"/>
      <c r="O189" s="70">
        <f t="shared" si="4"/>
        <v>0</v>
      </c>
      <c r="P189" s="70">
        <f t="shared" si="5"/>
        <v>0</v>
      </c>
      <c r="R189" s="14"/>
      <c r="S189" s="14"/>
      <c r="T189" s="14"/>
    </row>
    <row r="190" spans="1:20">
      <c r="A190" s="68">
        <v>181</v>
      </c>
      <c r="B190" s="69" t="s">
        <v>208</v>
      </c>
      <c r="C190" s="70">
        <v>103.27582623913953</v>
      </c>
      <c r="D190" s="70">
        <v>99.983379897841061</v>
      </c>
      <c r="E190" s="70">
        <v>101.51933275235901</v>
      </c>
      <c r="F190" s="70">
        <v>102.86180450522266</v>
      </c>
      <c r="G190" s="70">
        <v>106.11536313247443</v>
      </c>
      <c r="H190" s="70">
        <v>106.74449559766697</v>
      </c>
      <c r="I190" s="70">
        <v>106.45657075481911</v>
      </c>
      <c r="J190" s="70">
        <v>104.75446172916065</v>
      </c>
      <c r="K190" s="70">
        <v>101.83511774038838</v>
      </c>
      <c r="L190" s="70">
        <v>103.47352643682466</v>
      </c>
      <c r="M190" s="70">
        <v>101.87618803179477</v>
      </c>
      <c r="N190" s="71"/>
      <c r="O190" s="70">
        <f t="shared" si="4"/>
        <v>99.983379897841061</v>
      </c>
      <c r="P190" s="70">
        <f t="shared" si="5"/>
        <v>106.74449559766697</v>
      </c>
      <c r="R190" s="14"/>
      <c r="S190" s="14"/>
      <c r="T190" s="14"/>
    </row>
    <row r="191" spans="1:20">
      <c r="A191" s="68">
        <v>182</v>
      </c>
      <c r="B191" s="69" t="s">
        <v>209</v>
      </c>
      <c r="C191" s="70">
        <v>106.74455076741336</v>
      </c>
      <c r="D191" s="70">
        <v>108.89587782269285</v>
      </c>
      <c r="E191" s="70">
        <v>113.44113005468792</v>
      </c>
      <c r="F191" s="70">
        <v>116.03250779076764</v>
      </c>
      <c r="G191" s="70">
        <v>120.32276527213455</v>
      </c>
      <c r="H191" s="70">
        <v>130.65120424154105</v>
      </c>
      <c r="I191" s="70">
        <v>123.53541588570813</v>
      </c>
      <c r="J191" s="70">
        <v>120.37975419998632</v>
      </c>
      <c r="K191" s="70">
        <v>123.86319990418393</v>
      </c>
      <c r="L191" s="70">
        <v>123.98828030248946</v>
      </c>
      <c r="M191" s="70">
        <v>119.3958071077009</v>
      </c>
      <c r="N191" s="71"/>
      <c r="O191" s="70">
        <f t="shared" si="4"/>
        <v>106.74455076741336</v>
      </c>
      <c r="P191" s="70">
        <f t="shared" si="5"/>
        <v>130.65120424154105</v>
      </c>
      <c r="R191" s="14"/>
      <c r="S191" s="14"/>
      <c r="T191" s="14"/>
    </row>
    <row r="192" spans="1:20">
      <c r="A192" s="68">
        <v>183</v>
      </c>
      <c r="B192" s="69" t="s">
        <v>210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1"/>
      <c r="O192" s="70">
        <f t="shared" si="4"/>
        <v>0</v>
      </c>
      <c r="P192" s="70">
        <f t="shared" si="5"/>
        <v>0</v>
      </c>
      <c r="R192" s="14"/>
      <c r="S192" s="14"/>
      <c r="T192" s="14"/>
    </row>
    <row r="193" spans="1:20">
      <c r="A193" s="68">
        <v>184</v>
      </c>
      <c r="B193" s="69" t="s">
        <v>211</v>
      </c>
      <c r="C193" s="70">
        <v>144.04268133201163</v>
      </c>
      <c r="D193" s="70">
        <v>144.00578626158364</v>
      </c>
      <c r="E193" s="70">
        <v>156.38856242594332</v>
      </c>
      <c r="F193" s="70">
        <v>155.11081193207994</v>
      </c>
      <c r="G193" s="70">
        <v>167.3618432016695</v>
      </c>
      <c r="H193" s="70">
        <v>183.74554945209076</v>
      </c>
      <c r="I193" s="70">
        <v>184.51131459687375</v>
      </c>
      <c r="J193" s="70">
        <v>182.70527559444608</v>
      </c>
      <c r="K193" s="70">
        <v>179.08938939106872</v>
      </c>
      <c r="L193" s="70">
        <v>183.49032367545229</v>
      </c>
      <c r="M193" s="70">
        <v>182.06744969978155</v>
      </c>
      <c r="N193" s="71"/>
      <c r="O193" s="70">
        <f t="shared" si="4"/>
        <v>144.00578626158364</v>
      </c>
      <c r="P193" s="70">
        <f t="shared" si="5"/>
        <v>184.51131459687375</v>
      </c>
      <c r="R193" s="14"/>
      <c r="S193" s="14"/>
      <c r="T193" s="14"/>
    </row>
    <row r="194" spans="1:20">
      <c r="A194" s="68">
        <v>185</v>
      </c>
      <c r="B194" s="69" t="s">
        <v>212</v>
      </c>
      <c r="C194" s="70">
        <v>107.80596893038343</v>
      </c>
      <c r="D194" s="70">
        <v>108.48871120953871</v>
      </c>
      <c r="E194" s="70">
        <v>110.8312338164273</v>
      </c>
      <c r="F194" s="70">
        <v>113.63615343248547</v>
      </c>
      <c r="G194" s="70">
        <v>116.46463794675694</v>
      </c>
      <c r="H194" s="70">
        <v>118.73917133466134</v>
      </c>
      <c r="I194" s="70">
        <v>118.63452826662915</v>
      </c>
      <c r="J194" s="70">
        <v>116.27682178474711</v>
      </c>
      <c r="K194" s="70">
        <v>112.73561699026043</v>
      </c>
      <c r="L194" s="70">
        <v>115.79583337223916</v>
      </c>
      <c r="M194" s="70">
        <v>112.71555781831199</v>
      </c>
      <c r="N194" s="71"/>
      <c r="O194" s="70">
        <f t="shared" si="4"/>
        <v>107.80596893038343</v>
      </c>
      <c r="P194" s="70">
        <f t="shared" si="5"/>
        <v>118.73917133466134</v>
      </c>
      <c r="R194" s="14"/>
      <c r="S194" s="14"/>
      <c r="T194" s="14"/>
    </row>
    <row r="195" spans="1:20">
      <c r="A195" s="68">
        <v>186</v>
      </c>
      <c r="B195" s="69" t="s">
        <v>213</v>
      </c>
      <c r="C195" s="70">
        <v>126.37299198096619</v>
      </c>
      <c r="D195" s="70">
        <v>129.57632159526611</v>
      </c>
      <c r="E195" s="70">
        <v>131.4081048543683</v>
      </c>
      <c r="F195" s="70">
        <v>134.00809327726307</v>
      </c>
      <c r="G195" s="70">
        <v>137.62492494491028</v>
      </c>
      <c r="H195" s="70">
        <v>143.69473104032178</v>
      </c>
      <c r="I195" s="70">
        <v>141.36827548200583</v>
      </c>
      <c r="J195" s="70">
        <v>139.40479773431406</v>
      </c>
      <c r="K195" s="70">
        <v>136.1055559800138</v>
      </c>
      <c r="L195" s="70">
        <v>139.9535428481704</v>
      </c>
      <c r="M195" s="70">
        <v>136.05317716840696</v>
      </c>
      <c r="N195" s="71"/>
      <c r="O195" s="70">
        <f t="shared" si="4"/>
        <v>126.37299198096619</v>
      </c>
      <c r="P195" s="70">
        <f t="shared" si="5"/>
        <v>143.69473104032178</v>
      </c>
      <c r="R195" s="14"/>
      <c r="S195" s="14"/>
      <c r="T195" s="14"/>
    </row>
    <row r="196" spans="1:20">
      <c r="A196" s="68">
        <v>187</v>
      </c>
      <c r="B196" s="69" t="s">
        <v>214</v>
      </c>
      <c r="C196" s="70">
        <v>116.01609417485024</v>
      </c>
      <c r="D196" s="70">
        <v>119.3322659202971</v>
      </c>
      <c r="E196" s="70">
        <v>125.19550335308203</v>
      </c>
      <c r="F196" s="70">
        <v>129.8884575937754</v>
      </c>
      <c r="G196" s="70">
        <v>138.5731238174711</v>
      </c>
      <c r="H196" s="70">
        <v>147.58222412671279</v>
      </c>
      <c r="I196" s="70">
        <v>145.44109321459518</v>
      </c>
      <c r="J196" s="70">
        <v>153.64470105746281</v>
      </c>
      <c r="K196" s="70">
        <v>161.94560374181199</v>
      </c>
      <c r="L196" s="70">
        <v>167.72004120035621</v>
      </c>
      <c r="M196" s="70">
        <v>164.1104831540348</v>
      </c>
      <c r="N196" s="71"/>
      <c r="O196" s="70">
        <f t="shared" si="4"/>
        <v>116.01609417485024</v>
      </c>
      <c r="P196" s="70">
        <f t="shared" si="5"/>
        <v>167.72004120035621</v>
      </c>
      <c r="R196" s="14"/>
      <c r="S196" s="14"/>
      <c r="T196" s="14"/>
    </row>
    <row r="197" spans="1:20">
      <c r="A197" s="68">
        <v>188</v>
      </c>
      <c r="B197" s="69" t="s">
        <v>215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1"/>
      <c r="O197" s="70">
        <f t="shared" si="4"/>
        <v>0</v>
      </c>
      <c r="P197" s="70">
        <f t="shared" si="5"/>
        <v>0</v>
      </c>
      <c r="R197" s="14"/>
      <c r="S197" s="14"/>
      <c r="T197" s="14"/>
    </row>
    <row r="198" spans="1:20">
      <c r="A198" s="68">
        <v>189</v>
      </c>
      <c r="B198" s="69" t="s">
        <v>216</v>
      </c>
      <c r="C198" s="70">
        <v>117.99870594391581</v>
      </c>
      <c r="D198" s="70">
        <v>124.1414952500226</v>
      </c>
      <c r="E198" s="70">
        <v>130.92634220436565</v>
      </c>
      <c r="F198" s="70">
        <v>132.04660597863477</v>
      </c>
      <c r="G198" s="70">
        <v>136.8224601764216</v>
      </c>
      <c r="H198" s="70">
        <v>140.06581935816317</v>
      </c>
      <c r="I198" s="70">
        <v>138.44711462449649</v>
      </c>
      <c r="J198" s="70">
        <v>137.08671197035798</v>
      </c>
      <c r="K198" s="70">
        <v>133.69625577838289</v>
      </c>
      <c r="L198" s="70">
        <v>135.90523895183065</v>
      </c>
      <c r="M198" s="70">
        <v>134.50146226093582</v>
      </c>
      <c r="N198" s="71"/>
      <c r="O198" s="70">
        <f t="shared" si="4"/>
        <v>117.99870594391581</v>
      </c>
      <c r="P198" s="70">
        <f t="shared" si="5"/>
        <v>140.06581935816317</v>
      </c>
      <c r="R198" s="14"/>
      <c r="S198" s="14"/>
      <c r="T198" s="14"/>
    </row>
    <row r="199" spans="1:20">
      <c r="A199" s="68">
        <v>190</v>
      </c>
      <c r="B199" s="69" t="s">
        <v>217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1"/>
      <c r="O199" s="70">
        <f t="shared" si="4"/>
        <v>0</v>
      </c>
      <c r="P199" s="70">
        <f t="shared" si="5"/>
        <v>0</v>
      </c>
      <c r="R199" s="14"/>
      <c r="S199" s="14"/>
      <c r="T199" s="14"/>
    </row>
    <row r="200" spans="1:20">
      <c r="A200" s="68">
        <v>191</v>
      </c>
      <c r="B200" s="69" t="s">
        <v>218</v>
      </c>
      <c r="C200" s="70">
        <v>104.3469418746277</v>
      </c>
      <c r="D200" s="70">
        <v>111.80759516333758</v>
      </c>
      <c r="E200" s="70">
        <v>115.94326773859689</v>
      </c>
      <c r="F200" s="70">
        <v>121.34083483062506</v>
      </c>
      <c r="G200" s="70">
        <v>130.10068537235821</v>
      </c>
      <c r="H200" s="70">
        <v>135.16822993331189</v>
      </c>
      <c r="I200" s="70">
        <v>138.18668236846696</v>
      </c>
      <c r="J200" s="70">
        <v>130.94108656434608</v>
      </c>
      <c r="K200" s="70">
        <v>130.24953885967597</v>
      </c>
      <c r="L200" s="70">
        <v>134.37438089794952</v>
      </c>
      <c r="M200" s="70">
        <v>134.37438089794952</v>
      </c>
      <c r="N200" s="71"/>
      <c r="O200" s="70">
        <f t="shared" si="4"/>
        <v>104.3469418746277</v>
      </c>
      <c r="P200" s="70">
        <f t="shared" si="5"/>
        <v>138.18668236846696</v>
      </c>
      <c r="R200" s="14"/>
      <c r="S200" s="14"/>
      <c r="T200" s="14"/>
    </row>
    <row r="201" spans="1:20">
      <c r="A201" s="68">
        <v>192</v>
      </c>
      <c r="B201" s="69" t="s">
        <v>219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1"/>
      <c r="O201" s="70">
        <f t="shared" si="4"/>
        <v>0</v>
      </c>
      <c r="P201" s="70">
        <f t="shared" si="5"/>
        <v>0</v>
      </c>
      <c r="R201" s="14"/>
      <c r="S201" s="14"/>
      <c r="T201" s="14"/>
    </row>
    <row r="202" spans="1:20">
      <c r="A202" s="68">
        <v>193</v>
      </c>
      <c r="B202" s="69" t="s">
        <v>220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1"/>
      <c r="O202" s="70">
        <f t="shared" si="4"/>
        <v>0</v>
      </c>
      <c r="P202" s="70">
        <f t="shared" si="5"/>
        <v>0</v>
      </c>
      <c r="R202" s="14"/>
      <c r="S202" s="14"/>
      <c r="T202" s="14"/>
    </row>
    <row r="203" spans="1:20">
      <c r="A203" s="68">
        <v>194</v>
      </c>
      <c r="B203" s="69" t="s">
        <v>221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1"/>
      <c r="O203" s="70">
        <f t="shared" ref="O203:O266" si="6">MIN(C203:L203)</f>
        <v>0</v>
      </c>
      <c r="P203" s="70">
        <f t="shared" ref="P203:P266" si="7">MAX(C203:L203)</f>
        <v>0</v>
      </c>
      <c r="R203" s="14"/>
      <c r="S203" s="14"/>
      <c r="T203" s="14"/>
    </row>
    <row r="204" spans="1:20">
      <c r="A204" s="68">
        <v>195</v>
      </c>
      <c r="B204" s="69" t="s">
        <v>222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1"/>
      <c r="O204" s="70">
        <f t="shared" si="6"/>
        <v>0</v>
      </c>
      <c r="P204" s="70">
        <f t="shared" si="7"/>
        <v>0</v>
      </c>
      <c r="R204" s="14"/>
      <c r="S204" s="14"/>
      <c r="T204" s="14"/>
    </row>
    <row r="205" spans="1:20">
      <c r="A205" s="68">
        <v>196</v>
      </c>
      <c r="B205" s="69" t="s">
        <v>223</v>
      </c>
      <c r="C205" s="70">
        <v>123.38900863589429</v>
      </c>
      <c r="D205" s="70">
        <v>126.41760289500421</v>
      </c>
      <c r="E205" s="70">
        <v>135.88856264925766</v>
      </c>
      <c r="F205" s="70">
        <v>145.29341280320585</v>
      </c>
      <c r="G205" s="70">
        <v>150.49793889510863</v>
      </c>
      <c r="H205" s="70">
        <v>150.97623780447501</v>
      </c>
      <c r="I205" s="70">
        <v>155.30797601046103</v>
      </c>
      <c r="J205" s="70">
        <v>157.70160639260953</v>
      </c>
      <c r="K205" s="70">
        <v>163.82157698309982</v>
      </c>
      <c r="L205" s="70">
        <v>158.7066733669341</v>
      </c>
      <c r="M205" s="70">
        <v>163.98089192182078</v>
      </c>
      <c r="N205" s="71"/>
      <c r="O205" s="70">
        <f t="shared" si="6"/>
        <v>123.38900863589429</v>
      </c>
      <c r="P205" s="70">
        <f t="shared" si="7"/>
        <v>163.82157698309982</v>
      </c>
      <c r="R205" s="14"/>
      <c r="S205" s="14"/>
      <c r="T205" s="14"/>
    </row>
    <row r="206" spans="1:20">
      <c r="A206" s="68">
        <v>197</v>
      </c>
      <c r="B206" s="69" t="s">
        <v>224</v>
      </c>
      <c r="C206" s="70">
        <v>212.7347089179915</v>
      </c>
      <c r="D206" s="70">
        <v>202.90132092848503</v>
      </c>
      <c r="E206" s="70">
        <v>201.40279175002206</v>
      </c>
      <c r="F206" s="70">
        <v>195.42959143683302</v>
      </c>
      <c r="G206" s="70">
        <v>197.5552187580457</v>
      </c>
      <c r="H206" s="70">
        <v>199.48419349482609</v>
      </c>
      <c r="I206" s="70">
        <v>192.89027735625709</v>
      </c>
      <c r="J206" s="70">
        <v>191.01077792771414</v>
      </c>
      <c r="K206" s="70">
        <v>195.86009996084681</v>
      </c>
      <c r="L206" s="70">
        <v>200.61018696183487</v>
      </c>
      <c r="M206" s="70">
        <v>190.04333955484529</v>
      </c>
      <c r="N206" s="71"/>
      <c r="O206" s="70">
        <f t="shared" si="6"/>
        <v>191.01077792771414</v>
      </c>
      <c r="P206" s="70">
        <f t="shared" si="7"/>
        <v>212.7347089179915</v>
      </c>
      <c r="R206" s="14"/>
      <c r="S206" s="14"/>
      <c r="T206" s="14"/>
    </row>
    <row r="207" spans="1:20">
      <c r="A207" s="68">
        <v>198</v>
      </c>
      <c r="B207" s="69" t="s">
        <v>225</v>
      </c>
      <c r="C207" s="70">
        <v>119.46565742271518</v>
      </c>
      <c r="D207" s="70">
        <v>127.45320105432796</v>
      </c>
      <c r="E207" s="70">
        <v>127.17030610138957</v>
      </c>
      <c r="F207" s="70">
        <v>127.3231804029797</v>
      </c>
      <c r="G207" s="70">
        <v>130.64311298824109</v>
      </c>
      <c r="H207" s="70">
        <v>140.21108373791162</v>
      </c>
      <c r="I207" s="70">
        <v>141.44429367836108</v>
      </c>
      <c r="J207" s="70">
        <v>136.95023748723992</v>
      </c>
      <c r="K207" s="70">
        <v>141.03301098885865</v>
      </c>
      <c r="L207" s="70">
        <v>151.10388749669943</v>
      </c>
      <c r="M207" s="70">
        <v>151.10388749669943</v>
      </c>
      <c r="N207" s="71"/>
      <c r="O207" s="70">
        <f t="shared" si="6"/>
        <v>119.46565742271518</v>
      </c>
      <c r="P207" s="70">
        <f t="shared" si="7"/>
        <v>151.10388749669943</v>
      </c>
      <c r="R207" s="14"/>
      <c r="S207" s="14"/>
      <c r="T207" s="14"/>
    </row>
    <row r="208" spans="1:20">
      <c r="A208" s="68">
        <v>199</v>
      </c>
      <c r="B208" s="69" t="s">
        <v>226</v>
      </c>
      <c r="C208" s="70">
        <v>139.01458761249171</v>
      </c>
      <c r="D208" s="70">
        <v>139.85557824222613</v>
      </c>
      <c r="E208" s="70">
        <v>148.26631847153149</v>
      </c>
      <c r="F208" s="70">
        <v>153.73324233353281</v>
      </c>
      <c r="G208" s="70">
        <v>161.5716495419893</v>
      </c>
      <c r="H208" s="70">
        <v>164.1464684207713</v>
      </c>
      <c r="I208" s="70">
        <v>167.20649686398241</v>
      </c>
      <c r="J208" s="70">
        <v>167.51293210970741</v>
      </c>
      <c r="K208" s="70">
        <v>167.09468885935951</v>
      </c>
      <c r="L208" s="70">
        <v>173.72925288107623</v>
      </c>
      <c r="M208" s="70">
        <v>173.01517987766925</v>
      </c>
      <c r="N208" s="71"/>
      <c r="O208" s="70">
        <f t="shared" si="6"/>
        <v>139.01458761249171</v>
      </c>
      <c r="P208" s="70">
        <f t="shared" si="7"/>
        <v>173.72925288107623</v>
      </c>
      <c r="R208" s="14"/>
      <c r="S208" s="14"/>
      <c r="T208" s="14"/>
    </row>
    <row r="209" spans="1:20">
      <c r="A209" s="68">
        <v>200</v>
      </c>
      <c r="B209" s="69" t="s">
        <v>227</v>
      </c>
      <c r="C209" s="70">
        <v>166.96453246644813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1"/>
      <c r="O209" s="70">
        <f t="shared" si="6"/>
        <v>0</v>
      </c>
      <c r="P209" s="70">
        <f t="shared" si="7"/>
        <v>166.96453246644813</v>
      </c>
      <c r="R209" s="14"/>
      <c r="S209" s="14"/>
      <c r="T209" s="14"/>
    </row>
    <row r="210" spans="1:20">
      <c r="A210" s="68">
        <v>201</v>
      </c>
      <c r="B210" s="69" t="s">
        <v>228</v>
      </c>
      <c r="C210" s="70">
        <v>101.4244126421535</v>
      </c>
      <c r="D210" s="70">
        <v>99.770581936006351</v>
      </c>
      <c r="E210" s="70">
        <v>100.52889420193823</v>
      </c>
      <c r="F210" s="70">
        <v>101.71049512531789</v>
      </c>
      <c r="G210" s="70">
        <v>101.41433582961012</v>
      </c>
      <c r="H210" s="70">
        <v>101.6700281712929</v>
      </c>
      <c r="I210" s="70">
        <v>101.56237654486631</v>
      </c>
      <c r="J210" s="70">
        <v>99.296998040832577</v>
      </c>
      <c r="K210" s="70">
        <v>103.50237892826819</v>
      </c>
      <c r="L210" s="70">
        <v>102.46061449787913</v>
      </c>
      <c r="M210" s="70">
        <v>100.5713657611941</v>
      </c>
      <c r="N210" s="71"/>
      <c r="O210" s="70">
        <f t="shared" si="6"/>
        <v>99.296998040832577</v>
      </c>
      <c r="P210" s="70">
        <f t="shared" si="7"/>
        <v>103.50237892826819</v>
      </c>
      <c r="R210" s="14"/>
      <c r="S210" s="14"/>
      <c r="T210" s="14"/>
    </row>
    <row r="211" spans="1:20">
      <c r="A211" s="68">
        <v>202</v>
      </c>
      <c r="B211" s="69" t="s">
        <v>229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1"/>
      <c r="O211" s="70">
        <f t="shared" si="6"/>
        <v>0</v>
      </c>
      <c r="P211" s="70">
        <f t="shared" si="7"/>
        <v>0</v>
      </c>
      <c r="R211" s="14"/>
      <c r="S211" s="14"/>
      <c r="T211" s="14"/>
    </row>
    <row r="212" spans="1:20">
      <c r="A212" s="68">
        <v>203</v>
      </c>
      <c r="B212" s="69" t="s">
        <v>230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1"/>
      <c r="O212" s="70">
        <f t="shared" si="6"/>
        <v>0</v>
      </c>
      <c r="P212" s="70">
        <f t="shared" si="7"/>
        <v>0</v>
      </c>
      <c r="R212" s="14"/>
      <c r="S212" s="14"/>
      <c r="T212" s="14"/>
    </row>
    <row r="213" spans="1:20">
      <c r="A213" s="68">
        <v>204</v>
      </c>
      <c r="B213" s="69" t="s">
        <v>231</v>
      </c>
      <c r="C213" s="70">
        <v>138.59132093787497</v>
      </c>
      <c r="D213" s="70">
        <v>132.97107279631069</v>
      </c>
      <c r="E213" s="70">
        <v>140.052375791521</v>
      </c>
      <c r="F213" s="70">
        <v>142.42742202908769</v>
      </c>
      <c r="G213" s="70">
        <v>158.0224813161164</v>
      </c>
      <c r="H213" s="70">
        <v>159.00452885302977</v>
      </c>
      <c r="I213" s="70">
        <v>158.2158467421707</v>
      </c>
      <c r="J213" s="70">
        <v>158.11204143049466</v>
      </c>
      <c r="K213" s="70">
        <v>160.50972184212995</v>
      </c>
      <c r="L213" s="70">
        <v>165.25923183423214</v>
      </c>
      <c r="M213" s="70">
        <v>162.54407733535018</v>
      </c>
      <c r="N213" s="71"/>
      <c r="O213" s="70">
        <f t="shared" si="6"/>
        <v>132.97107279631069</v>
      </c>
      <c r="P213" s="70">
        <f t="shared" si="7"/>
        <v>165.25923183423214</v>
      </c>
      <c r="R213" s="14"/>
      <c r="S213" s="14"/>
      <c r="T213" s="14"/>
    </row>
    <row r="214" spans="1:20">
      <c r="A214" s="68">
        <v>205</v>
      </c>
      <c r="B214" s="69" t="s">
        <v>232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1"/>
      <c r="O214" s="70">
        <f t="shared" si="6"/>
        <v>0</v>
      </c>
      <c r="P214" s="70">
        <f t="shared" si="7"/>
        <v>0</v>
      </c>
      <c r="R214" s="14"/>
      <c r="S214" s="14"/>
      <c r="T214" s="14"/>
    </row>
    <row r="215" spans="1:20">
      <c r="A215" s="68">
        <v>206</v>
      </c>
      <c r="B215" s="69" t="s">
        <v>233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1"/>
      <c r="O215" s="70">
        <f t="shared" si="6"/>
        <v>0</v>
      </c>
      <c r="P215" s="70">
        <f t="shared" si="7"/>
        <v>0</v>
      </c>
      <c r="R215" s="14"/>
      <c r="S215" s="14"/>
      <c r="T215" s="14"/>
    </row>
    <row r="216" spans="1:20">
      <c r="A216" s="68">
        <v>207</v>
      </c>
      <c r="B216" s="69" t="s">
        <v>234</v>
      </c>
      <c r="C216" s="70">
        <v>143.91219980519378</v>
      </c>
      <c r="D216" s="70">
        <v>158.41695097451739</v>
      </c>
      <c r="E216" s="70">
        <v>158.72775477525397</v>
      </c>
      <c r="F216" s="70">
        <v>161.19367121393319</v>
      </c>
      <c r="G216" s="70">
        <v>167.12762544794612</v>
      </c>
      <c r="H216" s="70">
        <v>164.64323654419587</v>
      </c>
      <c r="I216" s="70">
        <v>163.57240284018781</v>
      </c>
      <c r="J216" s="70">
        <v>164.11083846955052</v>
      </c>
      <c r="K216" s="70">
        <v>167.90795107786823</v>
      </c>
      <c r="L216" s="70">
        <v>177.88724141505404</v>
      </c>
      <c r="M216" s="70">
        <v>175.00366647839365</v>
      </c>
      <c r="N216" s="71"/>
      <c r="O216" s="70">
        <f t="shared" si="6"/>
        <v>143.91219980519378</v>
      </c>
      <c r="P216" s="70">
        <f t="shared" si="7"/>
        <v>177.88724141505404</v>
      </c>
      <c r="R216" s="14"/>
      <c r="S216" s="14"/>
      <c r="T216" s="14"/>
    </row>
    <row r="217" spans="1:20">
      <c r="A217" s="68">
        <v>208</v>
      </c>
      <c r="B217" s="69" t="s">
        <v>235</v>
      </c>
      <c r="C217" s="70">
        <v>137.48495944357327</v>
      </c>
      <c r="D217" s="70">
        <v>145.95136304706188</v>
      </c>
      <c r="E217" s="70">
        <v>157.13694225332486</v>
      </c>
      <c r="F217" s="70">
        <v>168.33222070725543</v>
      </c>
      <c r="G217" s="70">
        <v>160.35544220356425</v>
      </c>
      <c r="H217" s="70">
        <v>161.78797386916645</v>
      </c>
      <c r="I217" s="70">
        <v>158.71512829966824</v>
      </c>
      <c r="J217" s="70">
        <v>157.63633533760012</v>
      </c>
      <c r="K217" s="70">
        <v>157.46652248224663</v>
      </c>
      <c r="L217" s="70">
        <v>153.58524803169752</v>
      </c>
      <c r="M217" s="70">
        <v>143.97950758811322</v>
      </c>
      <c r="N217" s="71"/>
      <c r="O217" s="70">
        <f t="shared" si="6"/>
        <v>137.48495944357327</v>
      </c>
      <c r="P217" s="70">
        <f t="shared" si="7"/>
        <v>168.33222070725543</v>
      </c>
      <c r="R217" s="14"/>
      <c r="S217" s="14"/>
      <c r="T217" s="14"/>
    </row>
    <row r="218" spans="1:20">
      <c r="A218" s="68">
        <v>209</v>
      </c>
      <c r="B218" s="69" t="s">
        <v>236</v>
      </c>
      <c r="C218" s="70">
        <v>121.41414021740631</v>
      </c>
      <c r="D218" s="70">
        <v>116.07860290758501</v>
      </c>
      <c r="E218" s="70">
        <v>115.13881359213502</v>
      </c>
      <c r="F218" s="70">
        <v>116.47610132403507</v>
      </c>
      <c r="G218" s="70">
        <v>120.5335739318474</v>
      </c>
      <c r="H218" s="70">
        <v>119.27801877824361</v>
      </c>
      <c r="I218" s="70">
        <v>122.08177148324634</v>
      </c>
      <c r="J218" s="70">
        <v>122.43939715768579</v>
      </c>
      <c r="K218" s="70">
        <v>121.36841482638765</v>
      </c>
      <c r="L218" s="70">
        <v>126.31624020110847</v>
      </c>
      <c r="M218" s="70">
        <v>118.19513833088595</v>
      </c>
      <c r="N218" s="71"/>
      <c r="O218" s="70">
        <f t="shared" si="6"/>
        <v>115.13881359213502</v>
      </c>
      <c r="P218" s="70">
        <f t="shared" si="7"/>
        <v>126.31624020110847</v>
      </c>
      <c r="R218" s="14"/>
      <c r="S218" s="14"/>
      <c r="T218" s="14"/>
    </row>
    <row r="219" spans="1:20">
      <c r="A219" s="68">
        <v>210</v>
      </c>
      <c r="B219" s="69" t="s">
        <v>237</v>
      </c>
      <c r="C219" s="70">
        <v>115.18240831500586</v>
      </c>
      <c r="D219" s="70">
        <v>121.78797793091552</v>
      </c>
      <c r="E219" s="70">
        <v>122.28028219694336</v>
      </c>
      <c r="F219" s="70">
        <v>127.80902610757121</v>
      </c>
      <c r="G219" s="70">
        <v>132.11447528086714</v>
      </c>
      <c r="H219" s="70">
        <v>133.85024818950822</v>
      </c>
      <c r="I219" s="70">
        <v>132.05769603529208</v>
      </c>
      <c r="J219" s="70">
        <v>131.82946433483974</v>
      </c>
      <c r="K219" s="70">
        <v>131.71291368713307</v>
      </c>
      <c r="L219" s="70">
        <v>141.02466666583473</v>
      </c>
      <c r="M219" s="70">
        <v>132.55313018066948</v>
      </c>
      <c r="N219" s="71"/>
      <c r="O219" s="70">
        <f t="shared" si="6"/>
        <v>115.18240831500586</v>
      </c>
      <c r="P219" s="70">
        <f t="shared" si="7"/>
        <v>141.02466666583473</v>
      </c>
      <c r="R219" s="14"/>
      <c r="S219" s="14"/>
      <c r="T219" s="14"/>
    </row>
    <row r="220" spans="1:20">
      <c r="A220" s="68">
        <v>211</v>
      </c>
      <c r="B220" s="69" t="s">
        <v>238</v>
      </c>
      <c r="C220" s="70">
        <v>117.16199092511141</v>
      </c>
      <c r="D220" s="70">
        <v>114.62093167454196</v>
      </c>
      <c r="E220" s="70">
        <v>112.85614306020022</v>
      </c>
      <c r="F220" s="70">
        <v>111.64263746543941</v>
      </c>
      <c r="G220" s="70">
        <v>118.14649127205683</v>
      </c>
      <c r="H220" s="70">
        <v>117.93552339841401</v>
      </c>
      <c r="I220" s="70">
        <v>116.97222746587659</v>
      </c>
      <c r="J220" s="70">
        <v>118.81611811181634</v>
      </c>
      <c r="K220" s="70">
        <v>122.72452722148228</v>
      </c>
      <c r="L220" s="70">
        <v>125.2339671204663</v>
      </c>
      <c r="M220" s="70">
        <v>124.6419825249617</v>
      </c>
      <c r="N220" s="71"/>
      <c r="O220" s="70">
        <f t="shared" si="6"/>
        <v>111.64263746543941</v>
      </c>
      <c r="P220" s="70">
        <f t="shared" si="7"/>
        <v>125.2339671204663</v>
      </c>
      <c r="R220" s="14"/>
      <c r="S220" s="14"/>
      <c r="T220" s="14"/>
    </row>
    <row r="221" spans="1:20">
      <c r="A221" s="68">
        <v>212</v>
      </c>
      <c r="B221" s="69" t="s">
        <v>239</v>
      </c>
      <c r="C221" s="70">
        <v>105.02443425990504</v>
      </c>
      <c r="D221" s="70">
        <v>107.77203124890752</v>
      </c>
      <c r="E221" s="70">
        <v>109.47747560337137</v>
      </c>
      <c r="F221" s="70">
        <v>109.34486721339549</v>
      </c>
      <c r="G221" s="70">
        <v>113.98871307244087</v>
      </c>
      <c r="H221" s="70">
        <v>116.54481313367633</v>
      </c>
      <c r="I221" s="70">
        <v>122.60273571416811</v>
      </c>
      <c r="J221" s="70">
        <v>124.98534520437821</v>
      </c>
      <c r="K221" s="70">
        <v>123.55497784128724</v>
      </c>
      <c r="L221" s="70">
        <v>125.51403656975954</v>
      </c>
      <c r="M221" s="70">
        <v>125.51403656975954</v>
      </c>
      <c r="N221" s="71"/>
      <c r="O221" s="70">
        <f t="shared" si="6"/>
        <v>105.02443425990504</v>
      </c>
      <c r="P221" s="70">
        <f t="shared" si="7"/>
        <v>125.51403656975954</v>
      </c>
      <c r="R221" s="14"/>
      <c r="S221" s="14"/>
      <c r="T221" s="14"/>
    </row>
    <row r="222" spans="1:20">
      <c r="A222" s="68">
        <v>213</v>
      </c>
      <c r="B222" s="69" t="s">
        <v>240</v>
      </c>
      <c r="C222" s="70">
        <v>143.74273667711753</v>
      </c>
      <c r="D222" s="70">
        <v>147.70333390277551</v>
      </c>
      <c r="E222" s="70">
        <v>156.58640592411197</v>
      </c>
      <c r="F222" s="70">
        <v>161.39049444432777</v>
      </c>
      <c r="G222" s="70">
        <v>169.7523875701942</v>
      </c>
      <c r="H222" s="70">
        <v>177.67755667876642</v>
      </c>
      <c r="I222" s="70">
        <v>181.28274344147127</v>
      </c>
      <c r="J222" s="70">
        <v>185.59133232348682</v>
      </c>
      <c r="K222" s="70">
        <v>183.59537079088631</v>
      </c>
      <c r="L222" s="70">
        <v>180.67884954658805</v>
      </c>
      <c r="M222" s="70">
        <v>171.67349549864534</v>
      </c>
      <c r="N222" s="71"/>
      <c r="O222" s="70">
        <f t="shared" si="6"/>
        <v>143.74273667711753</v>
      </c>
      <c r="P222" s="70">
        <f t="shared" si="7"/>
        <v>185.59133232348682</v>
      </c>
      <c r="R222" s="14"/>
      <c r="S222" s="14"/>
      <c r="T222" s="14"/>
    </row>
    <row r="223" spans="1:20">
      <c r="A223" s="68">
        <v>214</v>
      </c>
      <c r="B223" s="69" t="s">
        <v>241</v>
      </c>
      <c r="C223" s="70">
        <v>106.42505955278301</v>
      </c>
      <c r="D223" s="70">
        <v>107.8821839767845</v>
      </c>
      <c r="E223" s="70">
        <v>104.18792573210685</v>
      </c>
      <c r="F223" s="70">
        <v>110.77654421803393</v>
      </c>
      <c r="G223" s="70">
        <v>115.41230807847451</v>
      </c>
      <c r="H223" s="70">
        <v>118.38822265275411</v>
      </c>
      <c r="I223" s="70">
        <v>119.10658068986208</v>
      </c>
      <c r="J223" s="70">
        <v>115.27627711234368</v>
      </c>
      <c r="K223" s="70">
        <v>120.07176420143549</v>
      </c>
      <c r="L223" s="70">
        <v>124.21891945693983</v>
      </c>
      <c r="M223" s="70">
        <v>116.1037786193513</v>
      </c>
      <c r="N223" s="71"/>
      <c r="O223" s="70">
        <f t="shared" si="6"/>
        <v>104.18792573210685</v>
      </c>
      <c r="P223" s="70">
        <f t="shared" si="7"/>
        <v>124.21891945693983</v>
      </c>
      <c r="R223" s="14"/>
      <c r="S223" s="14"/>
      <c r="T223" s="14"/>
    </row>
    <row r="224" spans="1:20">
      <c r="A224" s="68">
        <v>215</v>
      </c>
      <c r="B224" s="69" t="s">
        <v>242</v>
      </c>
      <c r="C224" s="70">
        <v>120.17616519431016</v>
      </c>
      <c r="D224" s="70">
        <v>117.30045763300016</v>
      </c>
      <c r="E224" s="70">
        <v>120.82801440176654</v>
      </c>
      <c r="F224" s="70">
        <v>116.33002435453992</v>
      </c>
      <c r="G224" s="70">
        <v>122.66841182539778</v>
      </c>
      <c r="H224" s="70">
        <v>119.14209416074246</v>
      </c>
      <c r="I224" s="70">
        <v>119.52633492100455</v>
      </c>
      <c r="J224" s="70">
        <v>115.30684804513605</v>
      </c>
      <c r="K224" s="70">
        <v>117.81429111354996</v>
      </c>
      <c r="L224" s="70">
        <v>123.55663587372676</v>
      </c>
      <c r="M224" s="70">
        <v>107.50924524851246</v>
      </c>
      <c r="N224" s="71"/>
      <c r="O224" s="70">
        <f t="shared" si="6"/>
        <v>115.30684804513605</v>
      </c>
      <c r="P224" s="70">
        <f t="shared" si="7"/>
        <v>123.55663587372676</v>
      </c>
      <c r="R224" s="14"/>
      <c r="S224" s="14"/>
      <c r="T224" s="14"/>
    </row>
    <row r="225" spans="1:20">
      <c r="A225" s="68">
        <v>216</v>
      </c>
      <c r="B225" s="69" t="s">
        <v>243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1"/>
      <c r="O225" s="70">
        <f t="shared" si="6"/>
        <v>0</v>
      </c>
      <c r="P225" s="70">
        <f t="shared" si="7"/>
        <v>0</v>
      </c>
      <c r="R225" s="14"/>
      <c r="S225" s="14"/>
      <c r="T225" s="14"/>
    </row>
    <row r="226" spans="1:20">
      <c r="A226" s="68">
        <v>217</v>
      </c>
      <c r="B226" s="69" t="s">
        <v>244</v>
      </c>
      <c r="C226" s="70">
        <v>126.62858533841504</v>
      </c>
      <c r="D226" s="70">
        <v>128.47979519995931</v>
      </c>
      <c r="E226" s="70">
        <v>124.07048635371322</v>
      </c>
      <c r="F226" s="70">
        <v>135.82656304254357</v>
      </c>
      <c r="G226" s="70">
        <v>141.48475570512008</v>
      </c>
      <c r="H226" s="70">
        <v>143.60975270003681</v>
      </c>
      <c r="I226" s="70">
        <v>144.03102374223636</v>
      </c>
      <c r="J226" s="70">
        <v>149.3284086650668</v>
      </c>
      <c r="K226" s="70">
        <v>151.85467972699257</v>
      </c>
      <c r="L226" s="70">
        <v>160.26451139114636</v>
      </c>
      <c r="M226" s="70">
        <v>156.81348116028272</v>
      </c>
      <c r="N226" s="71"/>
      <c r="O226" s="70">
        <f t="shared" si="6"/>
        <v>124.07048635371322</v>
      </c>
      <c r="P226" s="70">
        <f t="shared" si="7"/>
        <v>160.26451139114636</v>
      </c>
      <c r="R226" s="14"/>
      <c r="S226" s="14"/>
      <c r="T226" s="14"/>
    </row>
    <row r="227" spans="1:20">
      <c r="A227" s="68">
        <v>218</v>
      </c>
      <c r="B227" s="69" t="s">
        <v>245</v>
      </c>
      <c r="C227" s="70">
        <v>115.65060915740193</v>
      </c>
      <c r="D227" s="70">
        <v>118.65978891208061</v>
      </c>
      <c r="E227" s="70">
        <v>117.57437342610781</v>
      </c>
      <c r="F227" s="70">
        <v>122.002927861454</v>
      </c>
      <c r="G227" s="70">
        <v>126.66817427991768</v>
      </c>
      <c r="H227" s="70">
        <v>133.04164658672548</v>
      </c>
      <c r="I227" s="70">
        <v>131.60541057072155</v>
      </c>
      <c r="J227" s="70">
        <v>135.75990059288631</v>
      </c>
      <c r="K227" s="70">
        <v>136.19849887395878</v>
      </c>
      <c r="L227" s="70">
        <v>140.40298800234822</v>
      </c>
      <c r="M227" s="70">
        <v>141.5927914051158</v>
      </c>
      <c r="N227" s="71"/>
      <c r="O227" s="70">
        <f t="shared" si="6"/>
        <v>115.65060915740193</v>
      </c>
      <c r="P227" s="70">
        <f t="shared" si="7"/>
        <v>140.40298800234822</v>
      </c>
      <c r="R227" s="14"/>
      <c r="S227" s="14"/>
      <c r="T227" s="14"/>
    </row>
    <row r="228" spans="1:20">
      <c r="A228" s="68">
        <v>219</v>
      </c>
      <c r="B228" s="69" t="s">
        <v>246</v>
      </c>
      <c r="C228" s="70">
        <v>130.17583286013422</v>
      </c>
      <c r="D228" s="70">
        <v>133.36895154638935</v>
      </c>
      <c r="E228" s="70">
        <v>135.54430049445091</v>
      </c>
      <c r="F228" s="70">
        <v>138.41926491514681</v>
      </c>
      <c r="G228" s="70">
        <v>143.3813512463696</v>
      </c>
      <c r="H228" s="70">
        <v>147.48758615053123</v>
      </c>
      <c r="I228" s="70">
        <v>147.18401289765771</v>
      </c>
      <c r="J228" s="70">
        <v>147.88862087865689</v>
      </c>
      <c r="K228" s="70">
        <v>145.71785355347802</v>
      </c>
      <c r="L228" s="70">
        <v>151.12981421430311</v>
      </c>
      <c r="M228" s="70">
        <v>149.08985791479563</v>
      </c>
      <c r="N228" s="71"/>
      <c r="O228" s="70">
        <f t="shared" si="6"/>
        <v>130.17583286013422</v>
      </c>
      <c r="P228" s="70">
        <f t="shared" si="7"/>
        <v>151.12981421430311</v>
      </c>
      <c r="R228" s="14"/>
      <c r="S228" s="14"/>
      <c r="T228" s="14"/>
    </row>
    <row r="229" spans="1:20">
      <c r="A229" s="68">
        <v>220</v>
      </c>
      <c r="B229" s="69" t="s">
        <v>247</v>
      </c>
      <c r="C229" s="70">
        <v>122.20399347186751</v>
      </c>
      <c r="D229" s="70">
        <v>122.93593240712002</v>
      </c>
      <c r="E229" s="70">
        <v>128.62317732898435</v>
      </c>
      <c r="F229" s="70">
        <v>131.21180841246112</v>
      </c>
      <c r="G229" s="70">
        <v>135.59252910647965</v>
      </c>
      <c r="H229" s="70">
        <v>140.70703507314281</v>
      </c>
      <c r="I229" s="70">
        <v>139.83087531796451</v>
      </c>
      <c r="J229" s="70">
        <v>142.87202238208275</v>
      </c>
      <c r="K229" s="70">
        <v>144.46365553557766</v>
      </c>
      <c r="L229" s="70">
        <v>145.39102587869303</v>
      </c>
      <c r="M229" s="70">
        <v>138.87081030760444</v>
      </c>
      <c r="N229" s="71"/>
      <c r="O229" s="70">
        <f t="shared" si="6"/>
        <v>122.20399347186751</v>
      </c>
      <c r="P229" s="70">
        <f t="shared" si="7"/>
        <v>145.39102587869303</v>
      </c>
      <c r="R229" s="14"/>
      <c r="S229" s="14"/>
      <c r="T229" s="14"/>
    </row>
    <row r="230" spans="1:20">
      <c r="A230" s="68">
        <v>221</v>
      </c>
      <c r="B230" s="69" t="s">
        <v>248</v>
      </c>
      <c r="C230" s="70">
        <v>224.97720346728656</v>
      </c>
      <c r="D230" s="70">
        <v>212.28722861833168</v>
      </c>
      <c r="E230" s="70">
        <v>219.92845908293521</v>
      </c>
      <c r="F230" s="70">
        <v>202.07443308034004</v>
      </c>
      <c r="G230" s="70">
        <v>210.61774675620293</v>
      </c>
      <c r="H230" s="70">
        <v>210.59416536311866</v>
      </c>
      <c r="I230" s="70">
        <v>224.96995884397023</v>
      </c>
      <c r="J230" s="70">
        <v>220.0825675197685</v>
      </c>
      <c r="K230" s="70">
        <v>218.43700611035811</v>
      </c>
      <c r="L230" s="70">
        <v>224.71649190758586</v>
      </c>
      <c r="M230" s="70">
        <v>199.83330418336192</v>
      </c>
      <c r="N230" s="71"/>
      <c r="O230" s="70">
        <f t="shared" si="6"/>
        <v>202.07443308034004</v>
      </c>
      <c r="P230" s="70">
        <f t="shared" si="7"/>
        <v>224.97720346728656</v>
      </c>
      <c r="R230" s="14"/>
      <c r="S230" s="14"/>
      <c r="T230" s="14"/>
    </row>
    <row r="231" spans="1:20">
      <c r="A231" s="68">
        <v>222</v>
      </c>
      <c r="B231" s="69" t="s">
        <v>249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1"/>
      <c r="O231" s="70">
        <f t="shared" si="6"/>
        <v>0</v>
      </c>
      <c r="P231" s="70">
        <f t="shared" si="7"/>
        <v>0</v>
      </c>
      <c r="R231" s="14"/>
      <c r="S231" s="14"/>
      <c r="T231" s="14"/>
    </row>
    <row r="232" spans="1:20">
      <c r="A232" s="68">
        <v>223</v>
      </c>
      <c r="B232" s="69" t="s">
        <v>250</v>
      </c>
      <c r="C232" s="70">
        <v>108.78760809537033</v>
      </c>
      <c r="D232" s="70">
        <v>117.61208905884943</v>
      </c>
      <c r="E232" s="70">
        <v>114.03398967819226</v>
      </c>
      <c r="F232" s="70">
        <v>108.0425405680971</v>
      </c>
      <c r="G232" s="70">
        <v>113.09137786092182</v>
      </c>
      <c r="H232" s="70">
        <v>107.82579629296103</v>
      </c>
      <c r="I232" s="70">
        <v>113.29542304921208</v>
      </c>
      <c r="J232" s="70">
        <v>105.19923728580116</v>
      </c>
      <c r="K232" s="70">
        <v>103.62018687757835</v>
      </c>
      <c r="L232" s="70">
        <v>112.33174127013521</v>
      </c>
      <c r="M232" s="70">
        <v>102.19153314731852</v>
      </c>
      <c r="N232" s="71"/>
      <c r="O232" s="70">
        <f t="shared" si="6"/>
        <v>103.62018687757835</v>
      </c>
      <c r="P232" s="70">
        <f t="shared" si="7"/>
        <v>117.61208905884943</v>
      </c>
      <c r="R232" s="14"/>
      <c r="S232" s="14"/>
      <c r="T232" s="14"/>
    </row>
    <row r="233" spans="1:20">
      <c r="A233" s="68">
        <v>224</v>
      </c>
      <c r="B233" s="69" t="s">
        <v>251</v>
      </c>
      <c r="C233" s="70">
        <v>243.14314127823292</v>
      </c>
      <c r="D233" s="70">
        <v>246.82074801236965</v>
      </c>
      <c r="E233" s="70">
        <v>234.13301894908685</v>
      </c>
      <c r="F233" s="70">
        <v>218.14764214805882</v>
      </c>
      <c r="G233" s="70">
        <v>222.96922236620787</v>
      </c>
      <c r="H233" s="70">
        <v>215.70489717083424</v>
      </c>
      <c r="I233" s="70">
        <v>211.04571526847153</v>
      </c>
      <c r="J233" s="70">
        <v>206.80355557223308</v>
      </c>
      <c r="K233" s="70">
        <v>225.71135692876601</v>
      </c>
      <c r="L233" s="70">
        <v>253.04463343008857</v>
      </c>
      <c r="M233" s="70">
        <v>244.21883656954577</v>
      </c>
      <c r="N233" s="71"/>
      <c r="O233" s="70">
        <f t="shared" si="6"/>
        <v>206.80355557223308</v>
      </c>
      <c r="P233" s="70">
        <f t="shared" si="7"/>
        <v>253.04463343008857</v>
      </c>
      <c r="R233" s="14"/>
      <c r="S233" s="14"/>
      <c r="T233" s="14"/>
    </row>
    <row r="234" spans="1:20">
      <c r="A234" s="68">
        <v>225</v>
      </c>
      <c r="B234" s="69" t="s">
        <v>252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1"/>
      <c r="O234" s="70">
        <f t="shared" si="6"/>
        <v>0</v>
      </c>
      <c r="P234" s="70">
        <f t="shared" si="7"/>
        <v>0</v>
      </c>
      <c r="R234" s="14"/>
      <c r="S234" s="14"/>
      <c r="T234" s="14"/>
    </row>
    <row r="235" spans="1:20">
      <c r="A235" s="68">
        <v>226</v>
      </c>
      <c r="B235" s="69" t="s">
        <v>253</v>
      </c>
      <c r="C235" s="70">
        <v>108.67744971776298</v>
      </c>
      <c r="D235" s="70">
        <v>111.47151460039626</v>
      </c>
      <c r="E235" s="70">
        <v>113.93444329044762</v>
      </c>
      <c r="F235" s="70">
        <v>108.93856628628433</v>
      </c>
      <c r="G235" s="70">
        <v>110.98961211847651</v>
      </c>
      <c r="H235" s="70">
        <v>106.14467783362144</v>
      </c>
      <c r="I235" s="70">
        <v>111.7289532090042</v>
      </c>
      <c r="J235" s="70">
        <v>110.86174731011633</v>
      </c>
      <c r="K235" s="70">
        <v>112.24048468365078</v>
      </c>
      <c r="L235" s="70">
        <v>118.23920430570402</v>
      </c>
      <c r="M235" s="70">
        <v>109.45939281593087</v>
      </c>
      <c r="N235" s="71"/>
      <c r="O235" s="70">
        <f t="shared" si="6"/>
        <v>106.14467783362144</v>
      </c>
      <c r="P235" s="70">
        <f t="shared" si="7"/>
        <v>118.23920430570402</v>
      </c>
      <c r="R235" s="14"/>
      <c r="S235" s="14"/>
      <c r="T235" s="14"/>
    </row>
    <row r="236" spans="1:20">
      <c r="A236" s="68">
        <v>227</v>
      </c>
      <c r="B236" s="69" t="s">
        <v>254</v>
      </c>
      <c r="C236" s="70">
        <v>116.00076351796676</v>
      </c>
      <c r="D236" s="70">
        <v>104.78501413403667</v>
      </c>
      <c r="E236" s="70">
        <v>112.93763977729192</v>
      </c>
      <c r="F236" s="70">
        <v>116.68257032540498</v>
      </c>
      <c r="G236" s="70">
        <v>120.67746311405601</v>
      </c>
      <c r="H236" s="70">
        <v>122.3768291736733</v>
      </c>
      <c r="I236" s="70">
        <v>128.94099772019604</v>
      </c>
      <c r="J236" s="70">
        <v>129.22834673246899</v>
      </c>
      <c r="K236" s="70">
        <v>130.1286965049332</v>
      </c>
      <c r="L236" s="70">
        <v>128.78584771801596</v>
      </c>
      <c r="M236" s="70">
        <v>126.42294044258706</v>
      </c>
      <c r="N236" s="71"/>
      <c r="O236" s="70">
        <f t="shared" si="6"/>
        <v>104.78501413403667</v>
      </c>
      <c r="P236" s="70">
        <f t="shared" si="7"/>
        <v>130.1286965049332</v>
      </c>
      <c r="R236" s="14"/>
      <c r="S236" s="14"/>
      <c r="T236" s="14"/>
    </row>
    <row r="237" spans="1:20">
      <c r="A237" s="68">
        <v>228</v>
      </c>
      <c r="B237" s="69" t="s">
        <v>255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1"/>
      <c r="O237" s="70">
        <f t="shared" si="6"/>
        <v>0</v>
      </c>
      <c r="P237" s="70">
        <f t="shared" si="7"/>
        <v>0</v>
      </c>
      <c r="R237" s="14"/>
      <c r="S237" s="14"/>
      <c r="T237" s="14"/>
    </row>
    <row r="238" spans="1:20">
      <c r="A238" s="68">
        <v>229</v>
      </c>
      <c r="B238" s="69" t="s">
        <v>256</v>
      </c>
      <c r="C238" s="70">
        <v>109.67257030469642</v>
      </c>
      <c r="D238" s="70">
        <v>106.69879819197807</v>
      </c>
      <c r="E238" s="70">
        <v>114.30372945484638</v>
      </c>
      <c r="F238" s="70">
        <v>112.89924331108001</v>
      </c>
      <c r="G238" s="70">
        <v>109.46571192697388</v>
      </c>
      <c r="H238" s="70">
        <v>117.24185122474483</v>
      </c>
      <c r="I238" s="70">
        <v>119.1512888185992</v>
      </c>
      <c r="J238" s="70">
        <v>116.33739328195777</v>
      </c>
      <c r="K238" s="70">
        <v>109.7349200932489</v>
      </c>
      <c r="L238" s="70">
        <v>110.40077829426932</v>
      </c>
      <c r="M238" s="70">
        <v>107.53633442925852</v>
      </c>
      <c r="N238" s="71"/>
      <c r="O238" s="70">
        <f t="shared" si="6"/>
        <v>106.69879819197807</v>
      </c>
      <c r="P238" s="70">
        <f t="shared" si="7"/>
        <v>119.1512888185992</v>
      </c>
      <c r="R238" s="14"/>
      <c r="S238" s="14"/>
      <c r="T238" s="14"/>
    </row>
    <row r="239" spans="1:20">
      <c r="A239" s="68">
        <v>230</v>
      </c>
      <c r="B239" s="69" t="s">
        <v>257</v>
      </c>
      <c r="C239" s="70">
        <v>246.80804009511343</v>
      </c>
      <c r="D239" s="70">
        <v>212.72078174393391</v>
      </c>
      <c r="E239" s="70">
        <v>207.76105145056118</v>
      </c>
      <c r="F239" s="70">
        <v>214.61187550152857</v>
      </c>
      <c r="G239" s="70">
        <v>220.54492415784037</v>
      </c>
      <c r="H239" s="70">
        <v>212.92064992710834</v>
      </c>
      <c r="I239" s="70">
        <v>199.6458793525982</v>
      </c>
      <c r="J239" s="70">
        <v>195.49846669763863</v>
      </c>
      <c r="K239" s="70">
        <v>199.39298552675496</v>
      </c>
      <c r="L239" s="70">
        <v>250.33759304028968</v>
      </c>
      <c r="M239" s="70">
        <v>266.1447305987499</v>
      </c>
      <c r="N239" s="71"/>
      <c r="O239" s="70">
        <f t="shared" si="6"/>
        <v>195.49846669763863</v>
      </c>
      <c r="P239" s="70">
        <f t="shared" si="7"/>
        <v>250.33759304028968</v>
      </c>
      <c r="R239" s="14"/>
      <c r="S239" s="14"/>
      <c r="T239" s="14"/>
    </row>
    <row r="240" spans="1:20">
      <c r="A240" s="68">
        <v>231</v>
      </c>
      <c r="B240" s="69" t="s">
        <v>258</v>
      </c>
      <c r="C240" s="70">
        <v>103.13092131507462</v>
      </c>
      <c r="D240" s="70">
        <v>103.3065964851843</v>
      </c>
      <c r="E240" s="70">
        <v>105.80672878814997</v>
      </c>
      <c r="F240" s="70">
        <v>109.98702814157946</v>
      </c>
      <c r="G240" s="70">
        <v>116.76901962791939</v>
      </c>
      <c r="H240" s="70">
        <v>122.68291080823572</v>
      </c>
      <c r="I240" s="70">
        <v>125.38331692740682</v>
      </c>
      <c r="J240" s="70">
        <v>123.80890346535813</v>
      </c>
      <c r="K240" s="70">
        <v>124.85834505406892</v>
      </c>
      <c r="L240" s="70">
        <v>128.9857475931862</v>
      </c>
      <c r="M240" s="70">
        <v>127.16733019074478</v>
      </c>
      <c r="N240" s="71"/>
      <c r="O240" s="70">
        <f t="shared" si="6"/>
        <v>103.13092131507462</v>
      </c>
      <c r="P240" s="70">
        <f t="shared" si="7"/>
        <v>128.9857475931862</v>
      </c>
      <c r="R240" s="14"/>
      <c r="S240" s="14"/>
      <c r="T240" s="14"/>
    </row>
    <row r="241" spans="1:20">
      <c r="A241" s="68">
        <v>232</v>
      </c>
      <c r="B241" s="69" t="s">
        <v>259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1"/>
      <c r="O241" s="70">
        <f t="shared" si="6"/>
        <v>0</v>
      </c>
      <c r="P241" s="70">
        <f t="shared" si="7"/>
        <v>0</v>
      </c>
      <c r="R241" s="14"/>
      <c r="S241" s="14"/>
      <c r="T241" s="14"/>
    </row>
    <row r="242" spans="1:20">
      <c r="A242" s="68">
        <v>233</v>
      </c>
      <c r="B242" s="69" t="s">
        <v>260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1"/>
      <c r="O242" s="70">
        <f t="shared" si="6"/>
        <v>0</v>
      </c>
      <c r="P242" s="70">
        <f t="shared" si="7"/>
        <v>0</v>
      </c>
      <c r="R242" s="14"/>
      <c r="S242" s="14"/>
      <c r="T242" s="14"/>
    </row>
    <row r="243" spans="1:20">
      <c r="A243" s="68">
        <v>234</v>
      </c>
      <c r="B243" s="69" t="s">
        <v>261</v>
      </c>
      <c r="C243" s="70">
        <v>214.94576131585313</v>
      </c>
      <c r="D243" s="70">
        <v>209.66430956194176</v>
      </c>
      <c r="E243" s="70">
        <v>235.94237894359966</v>
      </c>
      <c r="F243" s="70">
        <v>213.93795398175865</v>
      </c>
      <c r="G243" s="70">
        <v>199.46171049573078</v>
      </c>
      <c r="H243" s="70">
        <v>200.14375434400549</v>
      </c>
      <c r="I243" s="70">
        <v>196.18024636275146</v>
      </c>
      <c r="J243" s="70">
        <v>177.68227785956211</v>
      </c>
      <c r="K243" s="70">
        <v>177.68227785956211</v>
      </c>
      <c r="L243" s="70">
        <v>177.68227785956211</v>
      </c>
      <c r="M243" s="70">
        <v>228.43544294097691</v>
      </c>
      <c r="N243" s="71"/>
      <c r="O243" s="70">
        <f t="shared" si="6"/>
        <v>177.68227785956211</v>
      </c>
      <c r="P243" s="70">
        <f t="shared" si="7"/>
        <v>235.94237894359966</v>
      </c>
      <c r="R243" s="14"/>
      <c r="S243" s="14"/>
      <c r="T243" s="14"/>
    </row>
    <row r="244" spans="1:20">
      <c r="A244" s="68">
        <v>235</v>
      </c>
      <c r="B244" s="69" t="s">
        <v>262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1"/>
      <c r="O244" s="70">
        <f t="shared" si="6"/>
        <v>0</v>
      </c>
      <c r="P244" s="70">
        <f t="shared" si="7"/>
        <v>0</v>
      </c>
      <c r="R244" s="14"/>
      <c r="S244" s="14"/>
      <c r="T244" s="14"/>
    </row>
    <row r="245" spans="1:20">
      <c r="A245" s="68">
        <v>236</v>
      </c>
      <c r="B245" s="69" t="s">
        <v>263</v>
      </c>
      <c r="C245" s="70">
        <v>109.10257113836268</v>
      </c>
      <c r="D245" s="70">
        <v>110.36987166313865</v>
      </c>
      <c r="E245" s="70">
        <v>115.91939823688391</v>
      </c>
      <c r="F245" s="70">
        <v>113.96453710415284</v>
      </c>
      <c r="G245" s="70">
        <v>118.73500385499894</v>
      </c>
      <c r="H245" s="70">
        <v>121.67789978382879</v>
      </c>
      <c r="I245" s="70">
        <v>119.5588587759168</v>
      </c>
      <c r="J245" s="70">
        <v>118.22429280170212</v>
      </c>
      <c r="K245" s="70">
        <v>119.02641604664478</v>
      </c>
      <c r="L245" s="70">
        <v>118.05704900568263</v>
      </c>
      <c r="M245" s="70">
        <v>117.80588745276255</v>
      </c>
      <c r="N245" s="71"/>
      <c r="O245" s="70">
        <f t="shared" si="6"/>
        <v>109.10257113836268</v>
      </c>
      <c r="P245" s="70">
        <f t="shared" si="7"/>
        <v>121.67789978382879</v>
      </c>
      <c r="R245" s="14"/>
      <c r="S245" s="14"/>
      <c r="T245" s="14"/>
    </row>
    <row r="246" spans="1:20">
      <c r="A246" s="68">
        <v>237</v>
      </c>
      <c r="B246" s="69" t="s">
        <v>264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1"/>
      <c r="O246" s="70">
        <f t="shared" si="6"/>
        <v>0</v>
      </c>
      <c r="P246" s="70">
        <f t="shared" si="7"/>
        <v>0</v>
      </c>
      <c r="R246" s="14"/>
      <c r="S246" s="14"/>
      <c r="T246" s="14"/>
    </row>
    <row r="247" spans="1:20">
      <c r="A247" s="68">
        <v>238</v>
      </c>
      <c r="B247" s="69" t="s">
        <v>265</v>
      </c>
      <c r="C247" s="70">
        <v>123.65048771658489</v>
      </c>
      <c r="D247" s="70">
        <v>128.29590816659226</v>
      </c>
      <c r="E247" s="70">
        <v>140.67667970837127</v>
      </c>
      <c r="F247" s="70">
        <v>149.14736496380783</v>
      </c>
      <c r="G247" s="70">
        <v>150.16855756842216</v>
      </c>
      <c r="H247" s="70">
        <v>162.12939082164576</v>
      </c>
      <c r="I247" s="70">
        <v>167.30249560131244</v>
      </c>
      <c r="J247" s="70">
        <v>157.50868094614412</v>
      </c>
      <c r="K247" s="70">
        <v>134.57830065308946</v>
      </c>
      <c r="L247" s="70">
        <v>142.09431293836997</v>
      </c>
      <c r="M247" s="70">
        <v>133.04393748241574</v>
      </c>
      <c r="N247" s="71"/>
      <c r="O247" s="70">
        <f t="shared" si="6"/>
        <v>123.65048771658489</v>
      </c>
      <c r="P247" s="70">
        <f t="shared" si="7"/>
        <v>167.30249560131244</v>
      </c>
      <c r="R247" s="14"/>
      <c r="S247" s="14"/>
      <c r="T247" s="14"/>
    </row>
    <row r="248" spans="1:20">
      <c r="A248" s="68">
        <v>239</v>
      </c>
      <c r="B248" s="69" t="s">
        <v>266</v>
      </c>
      <c r="C248" s="70">
        <v>118.05574570983583</v>
      </c>
      <c r="D248" s="70">
        <v>118.87085751863617</v>
      </c>
      <c r="E248" s="70">
        <v>123.36308300635548</v>
      </c>
      <c r="F248" s="70">
        <v>126.52935076378805</v>
      </c>
      <c r="G248" s="70">
        <v>134.48492035788641</v>
      </c>
      <c r="H248" s="70">
        <v>134.60324210309159</v>
      </c>
      <c r="I248" s="70">
        <v>137.0413129930017</v>
      </c>
      <c r="J248" s="70">
        <v>137.56181569418479</v>
      </c>
      <c r="K248" s="70">
        <v>139.40545119607674</v>
      </c>
      <c r="L248" s="70">
        <v>135.58663076129693</v>
      </c>
      <c r="M248" s="70">
        <v>134.12887724445528</v>
      </c>
      <c r="N248" s="71"/>
      <c r="O248" s="70">
        <f t="shared" si="6"/>
        <v>118.05574570983583</v>
      </c>
      <c r="P248" s="70">
        <f t="shared" si="7"/>
        <v>139.40545119607674</v>
      </c>
      <c r="R248" s="14"/>
      <c r="S248" s="14"/>
      <c r="T248" s="14"/>
    </row>
    <row r="249" spans="1:20">
      <c r="A249" s="68">
        <v>240</v>
      </c>
      <c r="B249" s="69" t="s">
        <v>267</v>
      </c>
      <c r="C249" s="70">
        <v>148.94415070910395</v>
      </c>
      <c r="D249" s="70">
        <v>150.83384148546469</v>
      </c>
      <c r="E249" s="70">
        <v>150.72240549802655</v>
      </c>
      <c r="F249" s="70">
        <v>170.20950879470135</v>
      </c>
      <c r="G249" s="70">
        <v>156.92637289254867</v>
      </c>
      <c r="H249" s="70">
        <v>160.14170920305565</v>
      </c>
      <c r="I249" s="70">
        <v>162.10402663542769</v>
      </c>
      <c r="J249" s="70">
        <v>163.41108920747641</v>
      </c>
      <c r="K249" s="70">
        <v>157.81261076691763</v>
      </c>
      <c r="L249" s="70">
        <v>165.83636343913179</v>
      </c>
      <c r="M249" s="70">
        <v>165.83636343913179</v>
      </c>
      <c r="N249" s="71"/>
      <c r="O249" s="70">
        <f t="shared" si="6"/>
        <v>148.94415070910395</v>
      </c>
      <c r="P249" s="70">
        <f t="shared" si="7"/>
        <v>170.20950879470135</v>
      </c>
      <c r="R249" s="14"/>
      <c r="S249" s="14"/>
      <c r="T249" s="14"/>
    </row>
    <row r="250" spans="1:20">
      <c r="A250" s="68">
        <v>241</v>
      </c>
      <c r="B250" s="69" t="s">
        <v>268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1"/>
      <c r="O250" s="70">
        <f t="shared" si="6"/>
        <v>0</v>
      </c>
      <c r="P250" s="70">
        <f t="shared" si="7"/>
        <v>0</v>
      </c>
      <c r="R250" s="14"/>
      <c r="S250" s="14"/>
      <c r="T250" s="14"/>
    </row>
    <row r="251" spans="1:20">
      <c r="A251" s="68">
        <v>242</v>
      </c>
      <c r="B251" s="69" t="s">
        <v>269</v>
      </c>
      <c r="C251" s="70">
        <v>377.5023006559997</v>
      </c>
      <c r="D251" s="70">
        <v>356.10734667686671</v>
      </c>
      <c r="E251" s="70">
        <v>326.86291025350147</v>
      </c>
      <c r="F251" s="70">
        <v>363.90018199073319</v>
      </c>
      <c r="G251" s="70">
        <v>318.84569222163071</v>
      </c>
      <c r="H251" s="70">
        <v>372.67143951434178</v>
      </c>
      <c r="I251" s="70">
        <v>380.38092124353403</v>
      </c>
      <c r="J251" s="70">
        <v>506.7586426107398</v>
      </c>
      <c r="K251" s="70">
        <v>407.81337953905563</v>
      </c>
      <c r="L251" s="70">
        <v>436.8743900408262</v>
      </c>
      <c r="M251" s="70">
        <v>425.55157165676053</v>
      </c>
      <c r="N251" s="71"/>
      <c r="O251" s="70">
        <f t="shared" si="6"/>
        <v>318.84569222163071</v>
      </c>
      <c r="P251" s="70">
        <f t="shared" si="7"/>
        <v>506.7586426107398</v>
      </c>
      <c r="R251" s="14"/>
      <c r="S251" s="14"/>
      <c r="T251" s="14"/>
    </row>
    <row r="252" spans="1:20">
      <c r="A252" s="68">
        <v>243</v>
      </c>
      <c r="B252" s="69" t="s">
        <v>270</v>
      </c>
      <c r="C252" s="70">
        <v>114.35857701249397</v>
      </c>
      <c r="D252" s="70">
        <v>117.92605269171813</v>
      </c>
      <c r="E252" s="70">
        <v>118.43059427091886</v>
      </c>
      <c r="F252" s="70">
        <v>119.75523680200337</v>
      </c>
      <c r="G252" s="70">
        <v>124.3613094589826</v>
      </c>
      <c r="H252" s="70">
        <v>123.603106514578</v>
      </c>
      <c r="I252" s="70">
        <v>120.78065894036534</v>
      </c>
      <c r="J252" s="70">
        <v>120.697061126431</v>
      </c>
      <c r="K252" s="70">
        <v>118.78417138878352</v>
      </c>
      <c r="L252" s="70">
        <v>115.12442910062416</v>
      </c>
      <c r="M252" s="70">
        <v>114.23898557982488</v>
      </c>
      <c r="N252" s="71"/>
      <c r="O252" s="70">
        <f t="shared" si="6"/>
        <v>114.35857701249397</v>
      </c>
      <c r="P252" s="70">
        <f t="shared" si="7"/>
        <v>124.3613094589826</v>
      </c>
      <c r="R252" s="14"/>
      <c r="S252" s="14"/>
      <c r="T252" s="14"/>
    </row>
    <row r="253" spans="1:20">
      <c r="A253" s="68">
        <v>244</v>
      </c>
      <c r="B253" s="69" t="s">
        <v>271</v>
      </c>
      <c r="C253" s="70">
        <v>126.87814126148145</v>
      </c>
      <c r="D253" s="70">
        <v>125.88333204777899</v>
      </c>
      <c r="E253" s="70">
        <v>131.19804176324499</v>
      </c>
      <c r="F253" s="70">
        <v>127.73608739671045</v>
      </c>
      <c r="G253" s="70">
        <v>134.1490868224441</v>
      </c>
      <c r="H253" s="70">
        <v>140.51894054759615</v>
      </c>
      <c r="I253" s="70">
        <v>138.96062842062773</v>
      </c>
      <c r="J253" s="70">
        <v>136.06003665175945</v>
      </c>
      <c r="K253" s="70">
        <v>131.69607310732792</v>
      </c>
      <c r="L253" s="70">
        <v>129.97873840854766</v>
      </c>
      <c r="M253" s="70">
        <v>129.97873840854766</v>
      </c>
      <c r="N253" s="71"/>
      <c r="O253" s="70">
        <f t="shared" si="6"/>
        <v>125.88333204777899</v>
      </c>
      <c r="P253" s="70">
        <f t="shared" si="7"/>
        <v>140.51894054759615</v>
      </c>
      <c r="R253" s="14"/>
      <c r="S253" s="14"/>
      <c r="T253" s="14"/>
    </row>
    <row r="254" spans="1:20">
      <c r="A254" s="68">
        <v>245</v>
      </c>
      <c r="B254" s="69" t="s">
        <v>272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1"/>
      <c r="O254" s="70">
        <f t="shared" si="6"/>
        <v>0</v>
      </c>
      <c r="P254" s="70">
        <f t="shared" si="7"/>
        <v>0</v>
      </c>
      <c r="R254" s="14"/>
      <c r="S254" s="14"/>
      <c r="T254" s="14"/>
    </row>
    <row r="255" spans="1:20">
      <c r="A255" s="68">
        <v>246</v>
      </c>
      <c r="B255" s="69" t="s">
        <v>273</v>
      </c>
      <c r="C255" s="70">
        <v>113.97128992091243</v>
      </c>
      <c r="D255" s="70">
        <v>119.82796021294047</v>
      </c>
      <c r="E255" s="70">
        <v>121.81628760642802</v>
      </c>
      <c r="F255" s="70">
        <v>123.47383434611268</v>
      </c>
      <c r="G255" s="70">
        <v>127.24621488874637</v>
      </c>
      <c r="H255" s="70">
        <v>128.24411908010259</v>
      </c>
      <c r="I255" s="70">
        <v>136.69056521411454</v>
      </c>
      <c r="J255" s="70">
        <v>134.64172863299731</v>
      </c>
      <c r="K255" s="70">
        <v>136.7148803583728</v>
      </c>
      <c r="L255" s="70">
        <v>139.13717410398155</v>
      </c>
      <c r="M255" s="70">
        <v>138.73438185410328</v>
      </c>
      <c r="N255" s="71"/>
      <c r="O255" s="70">
        <f t="shared" si="6"/>
        <v>113.97128992091243</v>
      </c>
      <c r="P255" s="70">
        <f t="shared" si="7"/>
        <v>139.13717410398155</v>
      </c>
      <c r="R255" s="14"/>
      <c r="S255" s="14"/>
      <c r="T255" s="14"/>
    </row>
    <row r="256" spans="1:20">
      <c r="A256" s="68">
        <v>247</v>
      </c>
      <c r="B256" s="69" t="s">
        <v>274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1"/>
      <c r="O256" s="70">
        <f t="shared" si="6"/>
        <v>0</v>
      </c>
      <c r="P256" s="70">
        <f t="shared" si="7"/>
        <v>0</v>
      </c>
      <c r="R256" s="14"/>
      <c r="S256" s="14"/>
      <c r="T256" s="14"/>
    </row>
    <row r="257" spans="1:20">
      <c r="A257" s="68">
        <v>248</v>
      </c>
      <c r="B257" s="69" t="s">
        <v>275</v>
      </c>
      <c r="C257" s="70">
        <v>103.94988199615804</v>
      </c>
      <c r="D257" s="70">
        <v>106.52698913304491</v>
      </c>
      <c r="E257" s="70">
        <v>106.74522738424082</v>
      </c>
      <c r="F257" s="70">
        <v>106.48514459364169</v>
      </c>
      <c r="G257" s="70">
        <v>110.84862038006588</v>
      </c>
      <c r="H257" s="70">
        <v>109.88610158097696</v>
      </c>
      <c r="I257" s="70">
        <v>107.71523567393591</v>
      </c>
      <c r="J257" s="70">
        <v>105.73568503975631</v>
      </c>
      <c r="K257" s="70">
        <v>107.89847910512729</v>
      </c>
      <c r="L257" s="70">
        <v>105.3323149278889</v>
      </c>
      <c r="M257" s="70">
        <v>105.64205441920471</v>
      </c>
      <c r="N257" s="71"/>
      <c r="O257" s="70">
        <f t="shared" si="6"/>
        <v>103.94988199615804</v>
      </c>
      <c r="P257" s="70">
        <f t="shared" si="7"/>
        <v>110.84862038006588</v>
      </c>
      <c r="R257" s="14"/>
      <c r="S257" s="14"/>
      <c r="T257" s="14"/>
    </row>
    <row r="258" spans="1:20">
      <c r="A258" s="68">
        <v>249</v>
      </c>
      <c r="B258" s="69" t="s">
        <v>276</v>
      </c>
      <c r="C258" s="70">
        <v>199.15670405652372</v>
      </c>
      <c r="D258" s="70">
        <v>221.58758738758871</v>
      </c>
      <c r="E258" s="70">
        <v>247.22794519229066</v>
      </c>
      <c r="F258" s="70">
        <v>232.88515302021887</v>
      </c>
      <c r="G258" s="70">
        <v>277.74398434611595</v>
      </c>
      <c r="H258" s="70">
        <v>277.74398434611595</v>
      </c>
      <c r="I258" s="70">
        <v>222.09242164988186</v>
      </c>
      <c r="J258" s="70">
        <v>254.20502919604493</v>
      </c>
      <c r="K258" s="70">
        <v>269.36616340651381</v>
      </c>
      <c r="L258" s="70">
        <v>320.72404320795943</v>
      </c>
      <c r="M258" s="70">
        <v>259.05688656875327</v>
      </c>
      <c r="N258" s="71"/>
      <c r="O258" s="70">
        <f t="shared" si="6"/>
        <v>199.15670405652372</v>
      </c>
      <c r="P258" s="70">
        <f t="shared" si="7"/>
        <v>320.72404320795943</v>
      </c>
      <c r="R258" s="14"/>
      <c r="S258" s="14"/>
      <c r="T258" s="14"/>
    </row>
    <row r="259" spans="1:20">
      <c r="A259" s="68">
        <v>250</v>
      </c>
      <c r="B259" s="69" t="s">
        <v>277</v>
      </c>
      <c r="C259" s="70">
        <v>136.42044339362235</v>
      </c>
      <c r="D259" s="70">
        <v>134.95633661083926</v>
      </c>
      <c r="E259" s="70">
        <v>139.69867799685849</v>
      </c>
      <c r="F259" s="70">
        <v>139.12201700007515</v>
      </c>
      <c r="G259" s="70">
        <v>144.38125915304718</v>
      </c>
      <c r="H259" s="70">
        <v>150.17625746933143</v>
      </c>
      <c r="I259" s="70">
        <v>140.34004514833771</v>
      </c>
      <c r="J259" s="70">
        <v>131.80866421312192</v>
      </c>
      <c r="K259" s="70">
        <v>127.12010618047233</v>
      </c>
      <c r="L259" s="70">
        <v>140.77056564168828</v>
      </c>
      <c r="M259" s="70">
        <v>123.25932154865711</v>
      </c>
      <c r="N259" s="71"/>
      <c r="O259" s="70">
        <f t="shared" si="6"/>
        <v>127.12010618047233</v>
      </c>
      <c r="P259" s="70">
        <f t="shared" si="7"/>
        <v>150.17625746933143</v>
      </c>
      <c r="R259" s="14"/>
      <c r="S259" s="14"/>
      <c r="T259" s="14"/>
    </row>
    <row r="260" spans="1:20">
      <c r="A260" s="68">
        <v>251</v>
      </c>
      <c r="B260" s="69" t="s">
        <v>278</v>
      </c>
      <c r="C260" s="70">
        <v>119.40990408625045</v>
      </c>
      <c r="D260" s="70">
        <v>114.1206946562714</v>
      </c>
      <c r="E260" s="70">
        <v>124.38942341893731</v>
      </c>
      <c r="F260" s="70">
        <v>116.2098894633194</v>
      </c>
      <c r="G260" s="70">
        <v>116.48567259664414</v>
      </c>
      <c r="H260" s="70">
        <v>122.06355188753173</v>
      </c>
      <c r="I260" s="70">
        <v>127.74139121474299</v>
      </c>
      <c r="J260" s="70">
        <v>122.98120235831695</v>
      </c>
      <c r="K260" s="70">
        <v>120.05062442928225</v>
      </c>
      <c r="L260" s="70">
        <v>121.151169971782</v>
      </c>
      <c r="M260" s="70">
        <v>118.74273676001401</v>
      </c>
      <c r="N260" s="71"/>
      <c r="O260" s="70">
        <f t="shared" si="6"/>
        <v>114.1206946562714</v>
      </c>
      <c r="P260" s="70">
        <f t="shared" si="7"/>
        <v>127.74139121474299</v>
      </c>
      <c r="R260" s="14"/>
      <c r="S260" s="14"/>
      <c r="T260" s="14"/>
    </row>
    <row r="261" spans="1:20">
      <c r="A261" s="68">
        <v>252</v>
      </c>
      <c r="B261" s="69" t="s">
        <v>279</v>
      </c>
      <c r="C261" s="70">
        <v>171.19077693875505</v>
      </c>
      <c r="D261" s="70">
        <v>172.14831309344615</v>
      </c>
      <c r="E261" s="70">
        <v>176.8199174135533</v>
      </c>
      <c r="F261" s="70">
        <v>173.88127722630497</v>
      </c>
      <c r="G261" s="70">
        <v>185.92903902124803</v>
      </c>
      <c r="H261" s="70">
        <v>190.70506348075108</v>
      </c>
      <c r="I261" s="70">
        <v>202.08270059367183</v>
      </c>
      <c r="J261" s="70">
        <v>199.82184545038737</v>
      </c>
      <c r="K261" s="70">
        <v>197.16615368390964</v>
      </c>
      <c r="L261" s="70">
        <v>247.46745063731774</v>
      </c>
      <c r="M261" s="70">
        <v>212.25063527889995</v>
      </c>
      <c r="N261" s="71"/>
      <c r="O261" s="70">
        <f t="shared" si="6"/>
        <v>171.19077693875505</v>
      </c>
      <c r="P261" s="70">
        <f t="shared" si="7"/>
        <v>247.46745063731774</v>
      </c>
      <c r="R261" s="14"/>
      <c r="S261" s="14"/>
      <c r="T261" s="14"/>
    </row>
    <row r="262" spans="1:20">
      <c r="A262" s="68">
        <v>253</v>
      </c>
      <c r="B262" s="69" t="s">
        <v>280</v>
      </c>
      <c r="C262" s="70">
        <v>282.64386482063384</v>
      </c>
      <c r="D262" s="70">
        <v>258.2292352524193</v>
      </c>
      <c r="E262" s="70">
        <v>263.78080087387514</v>
      </c>
      <c r="F262" s="70">
        <v>260.36228232172863</v>
      </c>
      <c r="G262" s="70">
        <v>293.16591205261881</v>
      </c>
      <c r="H262" s="70">
        <v>295.33772187729085</v>
      </c>
      <c r="I262" s="70">
        <v>328.30227163082151</v>
      </c>
      <c r="J262" s="70">
        <v>361.82548398739425</v>
      </c>
      <c r="K262" s="70">
        <v>287.48810400929557</v>
      </c>
      <c r="L262" s="70">
        <v>350.02441038393192</v>
      </c>
      <c r="M262" s="70">
        <v>350.02441038393192</v>
      </c>
      <c r="N262" s="71"/>
      <c r="O262" s="70">
        <f t="shared" si="6"/>
        <v>258.2292352524193</v>
      </c>
      <c r="P262" s="70">
        <f t="shared" si="7"/>
        <v>361.82548398739425</v>
      </c>
      <c r="R262" s="14"/>
      <c r="S262" s="14"/>
      <c r="T262" s="14"/>
    </row>
    <row r="263" spans="1:20">
      <c r="A263" s="68">
        <v>254</v>
      </c>
      <c r="B263" s="69" t="s">
        <v>281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1"/>
      <c r="O263" s="70">
        <f t="shared" si="6"/>
        <v>0</v>
      </c>
      <c r="P263" s="70">
        <f t="shared" si="7"/>
        <v>0</v>
      </c>
      <c r="R263" s="14"/>
      <c r="S263" s="14"/>
      <c r="T263" s="14"/>
    </row>
    <row r="264" spans="1:20">
      <c r="A264" s="68">
        <v>255</v>
      </c>
      <c r="B264" s="69" t="s">
        <v>282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1"/>
      <c r="O264" s="70">
        <f t="shared" si="6"/>
        <v>0</v>
      </c>
      <c r="P264" s="70">
        <f t="shared" si="7"/>
        <v>0</v>
      </c>
      <c r="R264" s="14"/>
      <c r="S264" s="14"/>
      <c r="T264" s="14"/>
    </row>
    <row r="265" spans="1:20">
      <c r="A265" s="68">
        <v>256</v>
      </c>
      <c r="B265" s="69" t="s">
        <v>283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1"/>
      <c r="O265" s="70">
        <f t="shared" si="6"/>
        <v>0</v>
      </c>
      <c r="P265" s="70">
        <f t="shared" si="7"/>
        <v>0</v>
      </c>
      <c r="R265" s="14"/>
      <c r="S265" s="14"/>
      <c r="T265" s="14"/>
    </row>
    <row r="266" spans="1:20">
      <c r="A266" s="68">
        <v>257</v>
      </c>
      <c r="B266" s="69" t="s">
        <v>284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1"/>
      <c r="O266" s="70">
        <f t="shared" si="6"/>
        <v>0</v>
      </c>
      <c r="P266" s="70">
        <f t="shared" si="7"/>
        <v>0</v>
      </c>
      <c r="R266" s="14"/>
      <c r="S266" s="14"/>
      <c r="T266" s="14"/>
    </row>
    <row r="267" spans="1:20">
      <c r="A267" s="68">
        <v>258</v>
      </c>
      <c r="B267" s="69" t="s">
        <v>285</v>
      </c>
      <c r="C267" s="70">
        <v>118.55740112574109</v>
      </c>
      <c r="D267" s="70">
        <v>125.10612347660364</v>
      </c>
      <c r="E267" s="70">
        <v>128.44425417943717</v>
      </c>
      <c r="F267" s="70">
        <v>133.00118044789664</v>
      </c>
      <c r="G267" s="70">
        <v>139.13254225178929</v>
      </c>
      <c r="H267" s="70">
        <v>131.92311579508396</v>
      </c>
      <c r="I267" s="70">
        <v>128.82886146375765</v>
      </c>
      <c r="J267" s="70">
        <v>121.59051787761635</v>
      </c>
      <c r="K267" s="70">
        <v>129.43308767781073</v>
      </c>
      <c r="L267" s="70">
        <v>132.35530444069499</v>
      </c>
      <c r="M267" s="70">
        <v>133.43643088056936</v>
      </c>
      <c r="N267" s="71"/>
      <c r="O267" s="70">
        <f t="shared" ref="O267:O330" si="8">MIN(C267:L267)</f>
        <v>118.55740112574109</v>
      </c>
      <c r="P267" s="70">
        <f t="shared" ref="P267:P330" si="9">MAX(C267:L267)</f>
        <v>139.13254225178929</v>
      </c>
      <c r="R267" s="14"/>
      <c r="S267" s="14"/>
      <c r="T267" s="14"/>
    </row>
    <row r="268" spans="1:20">
      <c r="A268" s="68">
        <v>259</v>
      </c>
      <c r="B268" s="69" t="s">
        <v>286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1"/>
      <c r="O268" s="70">
        <f t="shared" si="8"/>
        <v>0</v>
      </c>
      <c r="P268" s="70">
        <f t="shared" si="9"/>
        <v>0</v>
      </c>
      <c r="R268" s="14"/>
      <c r="S268" s="14"/>
      <c r="T268" s="14"/>
    </row>
    <row r="269" spans="1:20">
      <c r="A269" s="68">
        <v>260</v>
      </c>
      <c r="B269" s="69" t="s">
        <v>287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1"/>
      <c r="O269" s="70">
        <f t="shared" si="8"/>
        <v>0</v>
      </c>
      <c r="P269" s="70">
        <f t="shared" si="9"/>
        <v>0</v>
      </c>
      <c r="R269" s="14"/>
      <c r="S269" s="14"/>
      <c r="T269" s="14"/>
    </row>
    <row r="270" spans="1:20">
      <c r="A270" s="68">
        <v>261</v>
      </c>
      <c r="B270" s="69" t="s">
        <v>288</v>
      </c>
      <c r="C270" s="70">
        <v>127.67100887670844</v>
      </c>
      <c r="D270" s="70">
        <v>134.25879820676519</v>
      </c>
      <c r="E270" s="70">
        <v>140.85652003499229</v>
      </c>
      <c r="F270" s="70">
        <v>145.43909583297804</v>
      </c>
      <c r="G270" s="70">
        <v>150.45154449370207</v>
      </c>
      <c r="H270" s="70">
        <v>153.14862097452979</v>
      </c>
      <c r="I270" s="70">
        <v>161.11380794084826</v>
      </c>
      <c r="J270" s="70">
        <v>163.42273447633141</v>
      </c>
      <c r="K270" s="70">
        <v>164.53921757942595</v>
      </c>
      <c r="L270" s="70">
        <v>174.74236508582334</v>
      </c>
      <c r="M270" s="70">
        <v>170.01705546135543</v>
      </c>
      <c r="N270" s="71"/>
      <c r="O270" s="70">
        <f t="shared" si="8"/>
        <v>127.67100887670844</v>
      </c>
      <c r="P270" s="70">
        <f t="shared" si="9"/>
        <v>174.74236508582334</v>
      </c>
      <c r="R270" s="14"/>
      <c r="S270" s="14"/>
      <c r="T270" s="14"/>
    </row>
    <row r="271" spans="1:20">
      <c r="A271" s="68">
        <v>262</v>
      </c>
      <c r="B271" s="69" t="s">
        <v>289</v>
      </c>
      <c r="C271" s="70">
        <v>123.8423353548943</v>
      </c>
      <c r="D271" s="70">
        <v>121.97822602092769</v>
      </c>
      <c r="E271" s="70">
        <v>125.14965863437355</v>
      </c>
      <c r="F271" s="70">
        <v>130.69284209587616</v>
      </c>
      <c r="G271" s="70">
        <v>137.24888427694162</v>
      </c>
      <c r="H271" s="70">
        <v>146.10337393977571</v>
      </c>
      <c r="I271" s="70">
        <v>146.86226507767338</v>
      </c>
      <c r="J271" s="70">
        <v>137.05614049371223</v>
      </c>
      <c r="K271" s="70">
        <v>134.95124687248577</v>
      </c>
      <c r="L271" s="70">
        <v>140.35596022145833</v>
      </c>
      <c r="M271" s="70">
        <v>119.87950767151017</v>
      </c>
      <c r="N271" s="71"/>
      <c r="O271" s="70">
        <f t="shared" si="8"/>
        <v>121.97822602092769</v>
      </c>
      <c r="P271" s="70">
        <f t="shared" si="9"/>
        <v>146.86226507767338</v>
      </c>
      <c r="R271" s="14"/>
      <c r="S271" s="14"/>
      <c r="T271" s="14"/>
    </row>
    <row r="272" spans="1:20">
      <c r="A272" s="68">
        <v>263</v>
      </c>
      <c r="B272" s="69" t="s">
        <v>290</v>
      </c>
      <c r="C272" s="70">
        <v>137.79812719511622</v>
      </c>
      <c r="D272" s="70">
        <v>163.35271365964203</v>
      </c>
      <c r="E272" s="70">
        <v>159.17198713179633</v>
      </c>
      <c r="F272" s="70">
        <v>169.38715978789293</v>
      </c>
      <c r="G272" s="70">
        <v>142.40860608776958</v>
      </c>
      <c r="H272" s="70">
        <v>149.71899423617762</v>
      </c>
      <c r="I272" s="70">
        <v>138.98174680252225</v>
      </c>
      <c r="J272" s="70">
        <v>124.43352020956901</v>
      </c>
      <c r="K272" s="70">
        <v>151.08185949898166</v>
      </c>
      <c r="L272" s="70">
        <v>171.90667963305592</v>
      </c>
      <c r="M272" s="70">
        <v>171.90667963305592</v>
      </c>
      <c r="N272" s="71"/>
      <c r="O272" s="70">
        <f t="shared" si="8"/>
        <v>124.43352020956901</v>
      </c>
      <c r="P272" s="70">
        <f t="shared" si="9"/>
        <v>171.90667963305592</v>
      </c>
      <c r="R272" s="14"/>
      <c r="S272" s="14"/>
      <c r="T272" s="14"/>
    </row>
    <row r="273" spans="1:20">
      <c r="A273" s="68">
        <v>264</v>
      </c>
      <c r="B273" s="69" t="s">
        <v>291</v>
      </c>
      <c r="C273" s="70">
        <v>124.25229848985468</v>
      </c>
      <c r="D273" s="70">
        <v>126.84112982849516</v>
      </c>
      <c r="E273" s="70">
        <v>133.28403438142632</v>
      </c>
      <c r="F273" s="70">
        <v>136.02116757896979</v>
      </c>
      <c r="G273" s="70">
        <v>143.53526783909615</v>
      </c>
      <c r="H273" s="70">
        <v>145.1038168224124</v>
      </c>
      <c r="I273" s="70">
        <v>144.44548709794927</v>
      </c>
      <c r="J273" s="70">
        <v>140.30816173177155</v>
      </c>
      <c r="K273" s="70">
        <v>141.60017916673115</v>
      </c>
      <c r="L273" s="70">
        <v>151.84235187606708</v>
      </c>
      <c r="M273" s="70">
        <v>149.07358410106849</v>
      </c>
      <c r="N273" s="71"/>
      <c r="O273" s="70">
        <f t="shared" si="8"/>
        <v>124.25229848985468</v>
      </c>
      <c r="P273" s="70">
        <f t="shared" si="9"/>
        <v>151.84235187606708</v>
      </c>
      <c r="R273" s="14"/>
      <c r="S273" s="14"/>
      <c r="T273" s="14"/>
    </row>
    <row r="274" spans="1:20">
      <c r="A274" s="68">
        <v>265</v>
      </c>
      <c r="B274" s="69" t="s">
        <v>292</v>
      </c>
      <c r="C274" s="70">
        <v>125.80394930431711</v>
      </c>
      <c r="D274" s="70">
        <v>129.29127440044144</v>
      </c>
      <c r="E274" s="70">
        <v>130.57678483292256</v>
      </c>
      <c r="F274" s="70">
        <v>139.05337147291141</v>
      </c>
      <c r="G274" s="70">
        <v>144.78030182507996</v>
      </c>
      <c r="H274" s="70">
        <v>155.41240317937957</v>
      </c>
      <c r="I274" s="70">
        <v>146.60425808935616</v>
      </c>
      <c r="J274" s="70">
        <v>142.17850225826035</v>
      </c>
      <c r="K274" s="70">
        <v>144.72235358558362</v>
      </c>
      <c r="L274" s="70">
        <v>145.39147660540743</v>
      </c>
      <c r="M274" s="70">
        <v>141.64654442840973</v>
      </c>
      <c r="N274" s="71"/>
      <c r="O274" s="70">
        <f t="shared" si="8"/>
        <v>125.80394930431711</v>
      </c>
      <c r="P274" s="70">
        <f t="shared" si="9"/>
        <v>155.41240317937957</v>
      </c>
      <c r="R274" s="14"/>
      <c r="S274" s="14"/>
      <c r="T274" s="14"/>
    </row>
    <row r="275" spans="1:20">
      <c r="A275" s="68">
        <v>266</v>
      </c>
      <c r="B275" s="69" t="s">
        <v>293</v>
      </c>
      <c r="C275" s="70">
        <v>140.69769686685117</v>
      </c>
      <c r="D275" s="70">
        <v>137.27444919304742</v>
      </c>
      <c r="E275" s="70">
        <v>143.45554677463102</v>
      </c>
      <c r="F275" s="70">
        <v>143.44140794799205</v>
      </c>
      <c r="G275" s="70">
        <v>143.88082395751155</v>
      </c>
      <c r="H275" s="70">
        <v>152.8971505065654</v>
      </c>
      <c r="I275" s="70">
        <v>150.32893064336102</v>
      </c>
      <c r="J275" s="70">
        <v>146.05704352327282</v>
      </c>
      <c r="K275" s="70">
        <v>145.99846673138066</v>
      </c>
      <c r="L275" s="70">
        <v>151.34634076713607</v>
      </c>
      <c r="M275" s="70">
        <v>147.95537484588615</v>
      </c>
      <c r="N275" s="71"/>
      <c r="O275" s="70">
        <f t="shared" si="8"/>
        <v>137.27444919304742</v>
      </c>
      <c r="P275" s="70">
        <f t="shared" si="9"/>
        <v>152.8971505065654</v>
      </c>
      <c r="R275" s="14"/>
      <c r="S275" s="14"/>
      <c r="T275" s="14"/>
    </row>
    <row r="276" spans="1:20">
      <c r="A276" s="68">
        <v>267</v>
      </c>
      <c r="B276" s="69" t="s">
        <v>294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1"/>
      <c r="O276" s="70">
        <f t="shared" si="8"/>
        <v>0</v>
      </c>
      <c r="P276" s="70">
        <f t="shared" si="9"/>
        <v>0</v>
      </c>
      <c r="R276" s="14"/>
      <c r="S276" s="14"/>
      <c r="T276" s="14"/>
    </row>
    <row r="277" spans="1:20">
      <c r="A277" s="68">
        <v>268</v>
      </c>
      <c r="B277" s="69" t="s">
        <v>295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1"/>
      <c r="O277" s="70">
        <f t="shared" si="8"/>
        <v>0</v>
      </c>
      <c r="P277" s="70">
        <f t="shared" si="9"/>
        <v>0</v>
      </c>
      <c r="R277" s="14"/>
      <c r="S277" s="14"/>
      <c r="T277" s="14"/>
    </row>
    <row r="278" spans="1:20">
      <c r="A278" s="68">
        <v>269</v>
      </c>
      <c r="B278" s="69" t="s">
        <v>296</v>
      </c>
      <c r="C278" s="70">
        <v>194.40333389362493</v>
      </c>
      <c r="D278" s="70">
        <v>192.97062050492951</v>
      </c>
      <c r="E278" s="70">
        <v>203.13157544512018</v>
      </c>
      <c r="F278" s="70">
        <v>196.64851223504135</v>
      </c>
      <c r="G278" s="70">
        <v>197.49273643078948</v>
      </c>
      <c r="H278" s="70">
        <v>189.27144652962286</v>
      </c>
      <c r="I278" s="70">
        <v>188.55010239155075</v>
      </c>
      <c r="J278" s="70">
        <v>192.97748524331143</v>
      </c>
      <c r="K278" s="70">
        <v>185.9464287114171</v>
      </c>
      <c r="L278" s="70">
        <v>186.73530336108354</v>
      </c>
      <c r="M278" s="70">
        <v>186.73530336108354</v>
      </c>
      <c r="N278" s="71"/>
      <c r="O278" s="70">
        <f t="shared" si="8"/>
        <v>185.9464287114171</v>
      </c>
      <c r="P278" s="70">
        <f t="shared" si="9"/>
        <v>203.13157544512018</v>
      </c>
      <c r="R278" s="14"/>
      <c r="S278" s="14"/>
      <c r="T278" s="14"/>
    </row>
    <row r="279" spans="1:20">
      <c r="A279" s="68">
        <v>270</v>
      </c>
      <c r="B279" s="69" t="s">
        <v>297</v>
      </c>
      <c r="C279" s="70">
        <v>114.05409185529392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1"/>
      <c r="O279" s="70">
        <f t="shared" si="8"/>
        <v>0</v>
      </c>
      <c r="P279" s="70">
        <f t="shared" si="9"/>
        <v>114.05409185529392</v>
      </c>
      <c r="R279" s="14"/>
      <c r="S279" s="14"/>
      <c r="T279" s="14"/>
    </row>
    <row r="280" spans="1:20">
      <c r="A280" s="68">
        <v>271</v>
      </c>
      <c r="B280" s="69" t="s">
        <v>298</v>
      </c>
      <c r="C280" s="70">
        <v>110.17509635237997</v>
      </c>
      <c r="D280" s="70">
        <v>110.54106380464839</v>
      </c>
      <c r="E280" s="70">
        <v>122.86304202064848</v>
      </c>
      <c r="F280" s="70">
        <v>122.53516691802535</v>
      </c>
      <c r="G280" s="70">
        <v>127.76698346666051</v>
      </c>
      <c r="H280" s="70">
        <v>128.0073044968203</v>
      </c>
      <c r="I280" s="70">
        <v>128.1546281129196</v>
      </c>
      <c r="J280" s="70">
        <v>127.19732347272578</v>
      </c>
      <c r="K280" s="70">
        <v>123.12158033649226</v>
      </c>
      <c r="L280" s="70">
        <v>129.0324899058318</v>
      </c>
      <c r="M280" s="70">
        <v>128.6665272787225</v>
      </c>
      <c r="N280" s="71"/>
      <c r="O280" s="70">
        <f t="shared" si="8"/>
        <v>110.17509635237997</v>
      </c>
      <c r="P280" s="70">
        <f t="shared" si="9"/>
        <v>129.0324899058318</v>
      </c>
      <c r="R280" s="14"/>
      <c r="S280" s="14"/>
      <c r="T280" s="14"/>
    </row>
    <row r="281" spans="1:20">
      <c r="A281" s="68">
        <v>272</v>
      </c>
      <c r="B281" s="69" t="s">
        <v>299</v>
      </c>
      <c r="C281" s="70">
        <v>173.71537423282953</v>
      </c>
      <c r="D281" s="70">
        <v>186.32737002587348</v>
      </c>
      <c r="E281" s="70">
        <v>177.49949758454923</v>
      </c>
      <c r="F281" s="70">
        <v>169.56367090792207</v>
      </c>
      <c r="G281" s="70">
        <v>211.63552967408035</v>
      </c>
      <c r="H281" s="70">
        <v>217.54067347951312</v>
      </c>
      <c r="I281" s="70">
        <v>225.67692613151456</v>
      </c>
      <c r="J281" s="70">
        <v>196.99510736097551</v>
      </c>
      <c r="K281" s="70">
        <v>238.65071472606573</v>
      </c>
      <c r="L281" s="70">
        <v>253.72747825362376</v>
      </c>
      <c r="M281" s="70">
        <v>247.21258943277479</v>
      </c>
      <c r="N281" s="71"/>
      <c r="O281" s="70">
        <f t="shared" si="8"/>
        <v>169.56367090792207</v>
      </c>
      <c r="P281" s="70">
        <f t="shared" si="9"/>
        <v>253.72747825362376</v>
      </c>
      <c r="R281" s="14"/>
      <c r="S281" s="14"/>
      <c r="T281" s="14"/>
    </row>
    <row r="282" spans="1:20">
      <c r="A282" s="68">
        <v>273</v>
      </c>
      <c r="B282" s="69" t="s">
        <v>300</v>
      </c>
      <c r="C282" s="70">
        <v>141.27457844825869</v>
      </c>
      <c r="D282" s="70">
        <v>128.64657644509612</v>
      </c>
      <c r="E282" s="70">
        <v>134.39356858453326</v>
      </c>
      <c r="F282" s="70">
        <v>132.72297066295371</v>
      </c>
      <c r="G282" s="70">
        <v>135.93436048347931</v>
      </c>
      <c r="H282" s="70">
        <v>126.56829983532944</v>
      </c>
      <c r="I282" s="70">
        <v>135.9104084866398</v>
      </c>
      <c r="J282" s="70">
        <v>131.91953902608265</v>
      </c>
      <c r="K282" s="70">
        <v>136.52192191616768</v>
      </c>
      <c r="L282" s="70">
        <v>142.33591897509578</v>
      </c>
      <c r="M282" s="70">
        <v>131.19364526572082</v>
      </c>
      <c r="N282" s="71"/>
      <c r="O282" s="70">
        <f t="shared" si="8"/>
        <v>126.56829983532944</v>
      </c>
      <c r="P282" s="70">
        <f t="shared" si="9"/>
        <v>142.33591897509578</v>
      </c>
      <c r="R282" s="14"/>
      <c r="S282" s="14"/>
      <c r="T282" s="14"/>
    </row>
    <row r="283" spans="1:20">
      <c r="A283" s="68">
        <v>274</v>
      </c>
      <c r="B283" s="69" t="s">
        <v>301</v>
      </c>
      <c r="C283" s="70">
        <v>122.11357035835952</v>
      </c>
      <c r="D283" s="70">
        <v>128.22791526652816</v>
      </c>
      <c r="E283" s="70">
        <v>134.11806718822595</v>
      </c>
      <c r="F283" s="70">
        <v>135.82178802042591</v>
      </c>
      <c r="G283" s="70">
        <v>145.98070783253206</v>
      </c>
      <c r="H283" s="70">
        <v>148.3444863021623</v>
      </c>
      <c r="I283" s="70">
        <v>147.83956185820833</v>
      </c>
      <c r="J283" s="70">
        <v>146.20004435711772</v>
      </c>
      <c r="K283" s="70">
        <v>141.12090043945929</v>
      </c>
      <c r="L283" s="70">
        <v>140.44961141468792</v>
      </c>
      <c r="M283" s="70">
        <v>147.02300509545688</v>
      </c>
      <c r="N283" s="71"/>
      <c r="O283" s="70">
        <f t="shared" si="8"/>
        <v>122.11357035835952</v>
      </c>
      <c r="P283" s="70">
        <f t="shared" si="9"/>
        <v>148.3444863021623</v>
      </c>
      <c r="R283" s="14"/>
      <c r="S283" s="14"/>
      <c r="T283" s="14"/>
    </row>
    <row r="284" spans="1:20">
      <c r="A284" s="68">
        <v>275</v>
      </c>
      <c r="B284" s="69" t="s">
        <v>302</v>
      </c>
      <c r="C284" s="70">
        <v>122.54316435273829</v>
      </c>
      <c r="D284" s="70">
        <v>121.63811143765346</v>
      </c>
      <c r="E284" s="70">
        <v>114.48394012275325</v>
      </c>
      <c r="F284" s="70">
        <v>115.96477179807958</v>
      </c>
      <c r="G284" s="70">
        <v>122.56050048783791</v>
      </c>
      <c r="H284" s="70">
        <v>122.5948564625986</v>
      </c>
      <c r="I284" s="70">
        <v>130.96308225020354</v>
      </c>
      <c r="J284" s="70">
        <v>133.29882054932295</v>
      </c>
      <c r="K284" s="70">
        <v>141.00712420575974</v>
      </c>
      <c r="L284" s="70">
        <v>143.83488965837</v>
      </c>
      <c r="M284" s="70">
        <v>129.14880033885763</v>
      </c>
      <c r="N284" s="71"/>
      <c r="O284" s="70">
        <f t="shared" si="8"/>
        <v>114.48394012275325</v>
      </c>
      <c r="P284" s="70">
        <f t="shared" si="9"/>
        <v>143.83488965837</v>
      </c>
      <c r="R284" s="14"/>
      <c r="S284" s="14"/>
      <c r="T284" s="14"/>
    </row>
    <row r="285" spans="1:20">
      <c r="A285" s="68">
        <v>276</v>
      </c>
      <c r="B285" s="69" t="s">
        <v>303</v>
      </c>
      <c r="C285" s="70">
        <v>158.45451670211631</v>
      </c>
      <c r="D285" s="70">
        <v>162.98650873998588</v>
      </c>
      <c r="E285" s="70">
        <v>172.47424722123924</v>
      </c>
      <c r="F285" s="70">
        <v>180.04890984352633</v>
      </c>
      <c r="G285" s="70">
        <v>191.21969948362164</v>
      </c>
      <c r="H285" s="70">
        <v>195.28295474556737</v>
      </c>
      <c r="I285" s="70">
        <v>197.53650695841063</v>
      </c>
      <c r="J285" s="70">
        <v>203.27005193398944</v>
      </c>
      <c r="K285" s="70">
        <v>195.53593090592943</v>
      </c>
      <c r="L285" s="70">
        <v>202.82867809357009</v>
      </c>
      <c r="M285" s="70">
        <v>195.99043720512674</v>
      </c>
      <c r="N285" s="71"/>
      <c r="O285" s="70">
        <f t="shared" si="8"/>
        <v>158.45451670211631</v>
      </c>
      <c r="P285" s="70">
        <f t="shared" si="9"/>
        <v>203.27005193398944</v>
      </c>
      <c r="R285" s="14"/>
      <c r="S285" s="14"/>
      <c r="T285" s="14"/>
    </row>
    <row r="286" spans="1:20">
      <c r="A286" s="68">
        <v>277</v>
      </c>
      <c r="B286" s="69" t="s">
        <v>304</v>
      </c>
      <c r="C286" s="70">
        <v>103.28021965362602</v>
      </c>
      <c r="D286" s="70">
        <v>103.45882669589344</v>
      </c>
      <c r="E286" s="70">
        <v>104.60982768891014</v>
      </c>
      <c r="F286" s="70">
        <v>103.23727535921161</v>
      </c>
      <c r="G286" s="70">
        <v>104.05682875607094</v>
      </c>
      <c r="H286" s="70">
        <v>102.88981528149712</v>
      </c>
      <c r="I286" s="70">
        <v>100.73209930353239</v>
      </c>
      <c r="J286" s="70">
        <v>104.05249281885833</v>
      </c>
      <c r="K286" s="70">
        <v>109.6406654066094</v>
      </c>
      <c r="L286" s="70">
        <v>104.04297983561605</v>
      </c>
      <c r="M286" s="70">
        <v>100.33718748563882</v>
      </c>
      <c r="N286" s="71"/>
      <c r="O286" s="70">
        <f t="shared" si="8"/>
        <v>100.73209930353239</v>
      </c>
      <c r="P286" s="70">
        <f t="shared" si="9"/>
        <v>109.6406654066094</v>
      </c>
      <c r="R286" s="14"/>
      <c r="S286" s="14"/>
      <c r="T286" s="14"/>
    </row>
    <row r="287" spans="1:20">
      <c r="A287" s="68">
        <v>278</v>
      </c>
      <c r="B287" s="69" t="s">
        <v>305</v>
      </c>
      <c r="C287" s="70">
        <v>122.35918931590464</v>
      </c>
      <c r="D287" s="70">
        <v>123.55609210099881</v>
      </c>
      <c r="E287" s="70">
        <v>127.14459864912781</v>
      </c>
      <c r="F287" s="70">
        <v>128.2671783484364</v>
      </c>
      <c r="G287" s="70">
        <v>132.22868262748077</v>
      </c>
      <c r="H287" s="70">
        <v>128.81136142908966</v>
      </c>
      <c r="I287" s="70">
        <v>126.64849177560527</v>
      </c>
      <c r="J287" s="70">
        <v>118.95614040112157</v>
      </c>
      <c r="K287" s="70">
        <v>118.44906311085009</v>
      </c>
      <c r="L287" s="70">
        <v>122.80687366670395</v>
      </c>
      <c r="M287" s="70">
        <v>122.80687366670395</v>
      </c>
      <c r="N287" s="71"/>
      <c r="O287" s="70">
        <f t="shared" si="8"/>
        <v>118.44906311085009</v>
      </c>
      <c r="P287" s="70">
        <f t="shared" si="9"/>
        <v>132.22868262748077</v>
      </c>
      <c r="R287" s="14"/>
      <c r="S287" s="14"/>
      <c r="T287" s="14"/>
    </row>
    <row r="288" spans="1:20">
      <c r="A288" s="68">
        <v>279</v>
      </c>
      <c r="B288" s="69" t="s">
        <v>306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1"/>
      <c r="O288" s="70">
        <f t="shared" si="8"/>
        <v>0</v>
      </c>
      <c r="P288" s="70">
        <f t="shared" si="9"/>
        <v>0</v>
      </c>
      <c r="R288" s="14"/>
      <c r="S288" s="14"/>
      <c r="T288" s="14"/>
    </row>
    <row r="289" spans="1:20">
      <c r="A289" s="68">
        <v>280</v>
      </c>
      <c r="B289" s="69" t="s">
        <v>307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1"/>
      <c r="O289" s="70">
        <f t="shared" si="8"/>
        <v>0</v>
      </c>
      <c r="P289" s="70">
        <f t="shared" si="9"/>
        <v>0</v>
      </c>
      <c r="R289" s="14"/>
      <c r="S289" s="14"/>
      <c r="T289" s="14"/>
    </row>
    <row r="290" spans="1:20">
      <c r="A290" s="68">
        <v>281</v>
      </c>
      <c r="B290" s="69" t="s">
        <v>308</v>
      </c>
      <c r="C290" s="70">
        <v>100.68748377097631</v>
      </c>
      <c r="D290" s="70">
        <v>101.15771762269887</v>
      </c>
      <c r="E290" s="70">
        <v>100.02384667720921</v>
      </c>
      <c r="F290" s="70">
        <v>99.847151180705112</v>
      </c>
      <c r="G290" s="70">
        <v>99.955104854428541</v>
      </c>
      <c r="H290" s="70">
        <v>100.15584186626228</v>
      </c>
      <c r="I290" s="70">
        <v>100.76601874446742</v>
      </c>
      <c r="J290" s="70">
        <v>99.910453824061904</v>
      </c>
      <c r="K290" s="70">
        <v>104.54348566449725</v>
      </c>
      <c r="L290" s="70">
        <v>99.902721685875335</v>
      </c>
      <c r="M290" s="70">
        <v>100.0203868637297</v>
      </c>
      <c r="N290" s="71"/>
      <c r="O290" s="70">
        <f t="shared" si="8"/>
        <v>99.847151180705112</v>
      </c>
      <c r="P290" s="70">
        <f t="shared" si="9"/>
        <v>104.54348566449725</v>
      </c>
      <c r="R290" s="14"/>
      <c r="S290" s="14"/>
      <c r="T290" s="14"/>
    </row>
    <row r="291" spans="1:20">
      <c r="A291" s="68">
        <v>282</v>
      </c>
      <c r="B291" s="69" t="s">
        <v>309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1"/>
      <c r="O291" s="70">
        <f t="shared" si="8"/>
        <v>0</v>
      </c>
      <c r="P291" s="70">
        <f t="shared" si="9"/>
        <v>0</v>
      </c>
      <c r="R291" s="14"/>
      <c r="S291" s="14"/>
      <c r="T291" s="14"/>
    </row>
    <row r="292" spans="1:20">
      <c r="A292" s="68">
        <v>283</v>
      </c>
      <c r="B292" s="69" t="s">
        <v>310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1"/>
      <c r="O292" s="70">
        <f t="shared" si="8"/>
        <v>0</v>
      </c>
      <c r="P292" s="70">
        <f t="shared" si="9"/>
        <v>0</v>
      </c>
      <c r="R292" s="14"/>
      <c r="S292" s="14"/>
      <c r="T292" s="14"/>
    </row>
    <row r="293" spans="1:20">
      <c r="A293" s="68">
        <v>284</v>
      </c>
      <c r="B293" s="69" t="s">
        <v>311</v>
      </c>
      <c r="C293" s="70">
        <v>124.5465844754238</v>
      </c>
      <c r="D293" s="70">
        <v>129.23616356318377</v>
      </c>
      <c r="E293" s="70">
        <v>130.21291599572879</v>
      </c>
      <c r="F293" s="70">
        <v>128.68109866453358</v>
      </c>
      <c r="G293" s="70">
        <v>132.3112479212175</v>
      </c>
      <c r="H293" s="70">
        <v>134.04487872407773</v>
      </c>
      <c r="I293" s="70">
        <v>143.43967243623717</v>
      </c>
      <c r="J293" s="70">
        <v>142.03434925947852</v>
      </c>
      <c r="K293" s="70">
        <v>139.83265208623666</v>
      </c>
      <c r="L293" s="70">
        <v>144.24048162929364</v>
      </c>
      <c r="M293" s="70">
        <v>150.15375032260559</v>
      </c>
      <c r="N293" s="71"/>
      <c r="O293" s="70">
        <f t="shared" si="8"/>
        <v>124.5465844754238</v>
      </c>
      <c r="P293" s="70">
        <f t="shared" si="9"/>
        <v>144.24048162929364</v>
      </c>
      <c r="R293" s="14"/>
      <c r="S293" s="14"/>
      <c r="T293" s="14"/>
    </row>
    <row r="294" spans="1:20">
      <c r="A294" s="68">
        <v>285</v>
      </c>
      <c r="B294" s="69" t="s">
        <v>312</v>
      </c>
      <c r="C294" s="70">
        <v>112.22554938799394</v>
      </c>
      <c r="D294" s="70">
        <v>116.68004755805789</v>
      </c>
      <c r="E294" s="70">
        <v>122.20767003515363</v>
      </c>
      <c r="F294" s="70">
        <v>128.24962635551518</v>
      </c>
      <c r="G294" s="70">
        <v>129.71717605256566</v>
      </c>
      <c r="H294" s="70">
        <v>130.62730408470395</v>
      </c>
      <c r="I294" s="70">
        <v>128.20577113841597</v>
      </c>
      <c r="J294" s="70">
        <v>128.33606278135315</v>
      </c>
      <c r="K294" s="70">
        <v>129.19416793892697</v>
      </c>
      <c r="L294" s="70">
        <v>129.41161267315678</v>
      </c>
      <c r="M294" s="70">
        <v>119.03173235749338</v>
      </c>
      <c r="N294" s="71"/>
      <c r="O294" s="70">
        <f t="shared" si="8"/>
        <v>112.22554938799394</v>
      </c>
      <c r="P294" s="70">
        <f t="shared" si="9"/>
        <v>130.62730408470395</v>
      </c>
      <c r="R294" s="14"/>
      <c r="S294" s="14"/>
      <c r="T294" s="14"/>
    </row>
    <row r="295" spans="1:20">
      <c r="A295" s="68">
        <v>286</v>
      </c>
      <c r="B295" s="69" t="s">
        <v>313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1"/>
      <c r="O295" s="70">
        <f t="shared" si="8"/>
        <v>0</v>
      </c>
      <c r="P295" s="70">
        <f t="shared" si="9"/>
        <v>0</v>
      </c>
      <c r="R295" s="14"/>
      <c r="S295" s="14"/>
      <c r="T295" s="14"/>
    </row>
    <row r="296" spans="1:20">
      <c r="A296" s="68">
        <v>287</v>
      </c>
      <c r="B296" s="69" t="s">
        <v>314</v>
      </c>
      <c r="C296" s="70">
        <v>118.6506674012696</v>
      </c>
      <c r="D296" s="70">
        <v>124.38116126997771</v>
      </c>
      <c r="E296" s="70">
        <v>123.77529426660361</v>
      </c>
      <c r="F296" s="70">
        <v>122.32196760592035</v>
      </c>
      <c r="G296" s="70">
        <v>127.58345478199212</v>
      </c>
      <c r="H296" s="70">
        <v>138.19179313436507</v>
      </c>
      <c r="I296" s="70">
        <v>139.50861457916639</v>
      </c>
      <c r="J296" s="70">
        <v>143.91042224184909</v>
      </c>
      <c r="K296" s="70">
        <v>141.81590334340436</v>
      </c>
      <c r="L296" s="70">
        <v>150.34518545408261</v>
      </c>
      <c r="M296" s="70">
        <v>138.83113981535652</v>
      </c>
      <c r="N296" s="71"/>
      <c r="O296" s="70">
        <f t="shared" si="8"/>
        <v>118.6506674012696</v>
      </c>
      <c r="P296" s="70">
        <f t="shared" si="9"/>
        <v>150.34518545408261</v>
      </c>
      <c r="R296" s="14"/>
      <c r="S296" s="14"/>
      <c r="T296" s="14"/>
    </row>
    <row r="297" spans="1:20">
      <c r="A297" s="68">
        <v>288</v>
      </c>
      <c r="B297" s="69" t="s">
        <v>315</v>
      </c>
      <c r="C297" s="70">
        <v>137.88081102079065</v>
      </c>
      <c r="D297" s="70">
        <v>142.0125854830253</v>
      </c>
      <c r="E297" s="70">
        <v>148.3651283143528</v>
      </c>
      <c r="F297" s="70">
        <v>155.30685203763065</v>
      </c>
      <c r="G297" s="70">
        <v>156.39673202298806</v>
      </c>
      <c r="H297" s="70">
        <v>161.07416672984743</v>
      </c>
      <c r="I297" s="70">
        <v>163.50453884937758</v>
      </c>
      <c r="J297" s="70">
        <v>167.82481363267809</v>
      </c>
      <c r="K297" s="70">
        <v>168.23965329076418</v>
      </c>
      <c r="L297" s="70">
        <v>180.6849505565846</v>
      </c>
      <c r="M297" s="70">
        <v>173.47886523610794</v>
      </c>
      <c r="N297" s="71"/>
      <c r="O297" s="70">
        <f t="shared" si="8"/>
        <v>137.88081102079065</v>
      </c>
      <c r="P297" s="70">
        <f t="shared" si="9"/>
        <v>180.6849505565846</v>
      </c>
      <c r="R297" s="14"/>
      <c r="S297" s="14"/>
      <c r="T297" s="14"/>
    </row>
    <row r="298" spans="1:20">
      <c r="A298" s="68">
        <v>289</v>
      </c>
      <c r="B298" s="69" t="s">
        <v>316</v>
      </c>
      <c r="C298" s="70">
        <v>159.202555194388</v>
      </c>
      <c r="D298" s="70">
        <v>157.27263923058504</v>
      </c>
      <c r="E298" s="70">
        <v>149.42444561447547</v>
      </c>
      <c r="F298" s="70">
        <v>129.55443775797056</v>
      </c>
      <c r="G298" s="70">
        <v>136.59146028146199</v>
      </c>
      <c r="H298" s="70">
        <v>140.72171457160721</v>
      </c>
      <c r="I298" s="70">
        <v>140.33660481804202</v>
      </c>
      <c r="J298" s="70">
        <v>158.7253142934056</v>
      </c>
      <c r="K298" s="70">
        <v>166.15151807436237</v>
      </c>
      <c r="L298" s="70">
        <v>209.04691393335523</v>
      </c>
      <c r="M298" s="70">
        <v>158.21728694137462</v>
      </c>
      <c r="N298" s="71"/>
      <c r="O298" s="70">
        <f t="shared" si="8"/>
        <v>129.55443775797056</v>
      </c>
      <c r="P298" s="70">
        <f t="shared" si="9"/>
        <v>209.04691393335523</v>
      </c>
      <c r="R298" s="14"/>
      <c r="S298" s="14"/>
      <c r="T298" s="14"/>
    </row>
    <row r="299" spans="1:20">
      <c r="A299" s="68">
        <v>290</v>
      </c>
      <c r="B299" s="69" t="s">
        <v>317</v>
      </c>
      <c r="C299" s="70">
        <v>112.78270793162343</v>
      </c>
      <c r="D299" s="70">
        <v>113.97624116770142</v>
      </c>
      <c r="E299" s="70">
        <v>116.30583653156836</v>
      </c>
      <c r="F299" s="70">
        <v>119.3230376205285</v>
      </c>
      <c r="G299" s="70">
        <v>128.39855528127083</v>
      </c>
      <c r="H299" s="70">
        <v>131.21643936027164</v>
      </c>
      <c r="I299" s="70">
        <v>136.73498373651364</v>
      </c>
      <c r="J299" s="70">
        <v>140.99220604771423</v>
      </c>
      <c r="K299" s="70">
        <v>138.10645144227124</v>
      </c>
      <c r="L299" s="70">
        <v>147.32294578616583</v>
      </c>
      <c r="M299" s="70">
        <v>142.61446456276749</v>
      </c>
      <c r="N299" s="71"/>
      <c r="O299" s="70">
        <f t="shared" si="8"/>
        <v>112.78270793162343</v>
      </c>
      <c r="P299" s="70">
        <f t="shared" si="9"/>
        <v>147.32294578616583</v>
      </c>
      <c r="R299" s="14"/>
      <c r="S299" s="14"/>
      <c r="T299" s="14"/>
    </row>
    <row r="300" spans="1:20">
      <c r="A300" s="68">
        <v>291</v>
      </c>
      <c r="B300" s="69" t="s">
        <v>318</v>
      </c>
      <c r="C300" s="70">
        <v>144.06750190506813</v>
      </c>
      <c r="D300" s="70">
        <v>141.43373555775102</v>
      </c>
      <c r="E300" s="70">
        <v>153.65431244333709</v>
      </c>
      <c r="F300" s="70">
        <v>153.44753832921475</v>
      </c>
      <c r="G300" s="70">
        <v>156.02445844223652</v>
      </c>
      <c r="H300" s="70">
        <v>161.06551716791969</v>
      </c>
      <c r="I300" s="70">
        <v>155.10344654922548</v>
      </c>
      <c r="J300" s="70">
        <v>148.95045667566379</v>
      </c>
      <c r="K300" s="70">
        <v>133.73415083119806</v>
      </c>
      <c r="L300" s="70">
        <v>141.20539837529458</v>
      </c>
      <c r="M300" s="70">
        <v>139.18643443579347</v>
      </c>
      <c r="N300" s="71"/>
      <c r="O300" s="70">
        <f t="shared" si="8"/>
        <v>133.73415083119806</v>
      </c>
      <c r="P300" s="70">
        <f t="shared" si="9"/>
        <v>161.06551716791969</v>
      </c>
      <c r="R300" s="14"/>
      <c r="S300" s="14"/>
      <c r="T300" s="14"/>
    </row>
    <row r="301" spans="1:20">
      <c r="A301" s="68">
        <v>292</v>
      </c>
      <c r="B301" s="69" t="s">
        <v>319</v>
      </c>
      <c r="C301" s="70">
        <v>109.11261379323753</v>
      </c>
      <c r="D301" s="70">
        <v>108.9873828762846</v>
      </c>
      <c r="E301" s="70">
        <v>113.23692424647029</v>
      </c>
      <c r="F301" s="70">
        <v>108.34970482356316</v>
      </c>
      <c r="G301" s="70">
        <v>117.63498899381865</v>
      </c>
      <c r="H301" s="70">
        <v>120.72226584146432</v>
      </c>
      <c r="I301" s="70">
        <v>118.12821748669928</v>
      </c>
      <c r="J301" s="70">
        <v>117.38470585977367</v>
      </c>
      <c r="K301" s="70">
        <v>117.70341641449468</v>
      </c>
      <c r="L301" s="70">
        <v>117.51454729666739</v>
      </c>
      <c r="M301" s="70">
        <v>111.57143550215424</v>
      </c>
      <c r="N301" s="71"/>
      <c r="O301" s="70">
        <f t="shared" si="8"/>
        <v>108.34970482356316</v>
      </c>
      <c r="P301" s="70">
        <f t="shared" si="9"/>
        <v>120.72226584146432</v>
      </c>
      <c r="R301" s="14"/>
      <c r="S301" s="14"/>
      <c r="T301" s="14"/>
    </row>
    <row r="302" spans="1:20">
      <c r="A302" s="68">
        <v>293</v>
      </c>
      <c r="B302" s="69" t="s">
        <v>320</v>
      </c>
      <c r="C302" s="70">
        <v>100</v>
      </c>
      <c r="D302" s="70">
        <v>99.776069815959616</v>
      </c>
      <c r="E302" s="70">
        <v>100.90293640968953</v>
      </c>
      <c r="F302" s="70">
        <v>103.04628522781177</v>
      </c>
      <c r="G302" s="70">
        <v>106.07452746945687</v>
      </c>
      <c r="H302" s="70">
        <v>108.58755111986986</v>
      </c>
      <c r="I302" s="70">
        <v>107.70400202556634</v>
      </c>
      <c r="J302" s="70">
        <v>106.01188218755067</v>
      </c>
      <c r="K302" s="70">
        <v>104.78654387668973</v>
      </c>
      <c r="L302" s="70">
        <v>104.36332951823776</v>
      </c>
      <c r="M302" s="70">
        <v>102.79805515529472</v>
      </c>
      <c r="N302" s="71"/>
      <c r="O302" s="70">
        <f t="shared" si="8"/>
        <v>99.776069815959616</v>
      </c>
      <c r="P302" s="70">
        <f t="shared" si="9"/>
        <v>108.58755111986986</v>
      </c>
      <c r="R302" s="14"/>
      <c r="S302" s="14"/>
      <c r="T302" s="14"/>
    </row>
    <row r="303" spans="1:20">
      <c r="A303" s="68">
        <v>294</v>
      </c>
      <c r="B303" s="69" t="s">
        <v>321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1"/>
      <c r="O303" s="70">
        <f t="shared" si="8"/>
        <v>0</v>
      </c>
      <c r="P303" s="70">
        <f t="shared" si="9"/>
        <v>0</v>
      </c>
      <c r="R303" s="14"/>
      <c r="S303" s="14"/>
      <c r="T303" s="14"/>
    </row>
    <row r="304" spans="1:20">
      <c r="A304" s="68">
        <v>295</v>
      </c>
      <c r="B304" s="69" t="s">
        <v>322</v>
      </c>
      <c r="C304" s="70">
        <v>119.98257775539309</v>
      </c>
      <c r="D304" s="70">
        <v>126.13160600419506</v>
      </c>
      <c r="E304" s="70">
        <v>130.77852510200111</v>
      </c>
      <c r="F304" s="70">
        <v>137.14951263230023</v>
      </c>
      <c r="G304" s="70">
        <v>146.73276672271919</v>
      </c>
      <c r="H304" s="70">
        <v>147.82218904909098</v>
      </c>
      <c r="I304" s="70">
        <v>154.17881465424998</v>
      </c>
      <c r="J304" s="70">
        <v>155.33101211660374</v>
      </c>
      <c r="K304" s="70">
        <v>158.9987425312211</v>
      </c>
      <c r="L304" s="70">
        <v>161.74799218275396</v>
      </c>
      <c r="M304" s="70">
        <v>153.27468922580977</v>
      </c>
      <c r="N304" s="71"/>
      <c r="O304" s="70">
        <f t="shared" si="8"/>
        <v>119.98257775539309</v>
      </c>
      <c r="P304" s="70">
        <f t="shared" si="9"/>
        <v>161.74799218275396</v>
      </c>
      <c r="R304" s="14"/>
      <c r="S304" s="14"/>
      <c r="T304" s="14"/>
    </row>
    <row r="305" spans="1:20">
      <c r="A305" s="68">
        <v>296</v>
      </c>
      <c r="B305" s="69" t="s">
        <v>323</v>
      </c>
      <c r="C305" s="70">
        <v>205.99602436363799</v>
      </c>
      <c r="D305" s="70">
        <v>222.64902436803629</v>
      </c>
      <c r="E305" s="70">
        <v>228.30851910682398</v>
      </c>
      <c r="F305" s="70">
        <v>221.46525650920199</v>
      </c>
      <c r="G305" s="70">
        <v>224.51170305414979</v>
      </c>
      <c r="H305" s="70">
        <v>228.27650687529464</v>
      </c>
      <c r="I305" s="70">
        <v>231.6802480303553</v>
      </c>
      <c r="J305" s="70">
        <v>246.10708820417747</v>
      </c>
      <c r="K305" s="70">
        <v>231.7079417816112</v>
      </c>
      <c r="L305" s="70">
        <v>251.20927694584756</v>
      </c>
      <c r="M305" s="70">
        <v>225.7229248751087</v>
      </c>
      <c r="N305" s="71"/>
      <c r="O305" s="70">
        <f t="shared" si="8"/>
        <v>205.99602436363799</v>
      </c>
      <c r="P305" s="70">
        <f t="shared" si="9"/>
        <v>251.20927694584756</v>
      </c>
      <c r="R305" s="14"/>
      <c r="S305" s="14"/>
      <c r="T305" s="14"/>
    </row>
    <row r="306" spans="1:20">
      <c r="A306" s="68">
        <v>297</v>
      </c>
      <c r="B306" s="69" t="s">
        <v>324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1"/>
      <c r="O306" s="70">
        <f t="shared" si="8"/>
        <v>0</v>
      </c>
      <c r="P306" s="70">
        <f t="shared" si="9"/>
        <v>0</v>
      </c>
      <c r="R306" s="14"/>
      <c r="S306" s="14"/>
      <c r="T306" s="14"/>
    </row>
    <row r="307" spans="1:20">
      <c r="A307" s="68">
        <v>298</v>
      </c>
      <c r="B307" s="69" t="s">
        <v>325</v>
      </c>
      <c r="C307" s="70">
        <v>152.53483936653456</v>
      </c>
      <c r="D307" s="70">
        <v>155.46160659045643</v>
      </c>
      <c r="E307" s="70">
        <v>160.3655505188045</v>
      </c>
      <c r="F307" s="70">
        <v>179.48156665484052</v>
      </c>
      <c r="G307" s="70">
        <v>176.89250602421382</v>
      </c>
      <c r="H307" s="70">
        <v>176.57625424530789</v>
      </c>
      <c r="I307" s="70">
        <v>171.44750481509357</v>
      </c>
      <c r="J307" s="70">
        <v>183.56694667876852</v>
      </c>
      <c r="K307" s="70">
        <v>164.33169066248422</v>
      </c>
      <c r="L307" s="70">
        <v>190.12120034218287</v>
      </c>
      <c r="M307" s="70">
        <v>176.35237832580449</v>
      </c>
      <c r="N307" s="71"/>
      <c r="O307" s="70">
        <f t="shared" si="8"/>
        <v>152.53483936653456</v>
      </c>
      <c r="P307" s="70">
        <f t="shared" si="9"/>
        <v>190.12120034218287</v>
      </c>
      <c r="R307" s="14"/>
      <c r="S307" s="14"/>
      <c r="T307" s="14"/>
    </row>
    <row r="308" spans="1:20">
      <c r="A308" s="68">
        <v>299</v>
      </c>
      <c r="B308" s="69" t="s">
        <v>326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1"/>
      <c r="O308" s="70">
        <f t="shared" si="8"/>
        <v>0</v>
      </c>
      <c r="P308" s="70">
        <f t="shared" si="9"/>
        <v>0</v>
      </c>
      <c r="R308" s="14"/>
      <c r="S308" s="14"/>
      <c r="T308" s="14"/>
    </row>
    <row r="309" spans="1:20">
      <c r="A309" s="68">
        <v>300</v>
      </c>
      <c r="B309" s="69" t="s">
        <v>327</v>
      </c>
      <c r="C309" s="70">
        <v>244.75077503295375</v>
      </c>
      <c r="D309" s="70">
        <v>258.83476967892022</v>
      </c>
      <c r="E309" s="70">
        <v>305.7674427067268</v>
      </c>
      <c r="F309" s="70">
        <v>298.71818098234274</v>
      </c>
      <c r="G309" s="70">
        <v>337.02297115535742</v>
      </c>
      <c r="H309" s="70">
        <v>306.74262370171641</v>
      </c>
      <c r="I309" s="70">
        <v>326.36120461859173</v>
      </c>
      <c r="J309" s="70">
        <v>288.93455631493447</v>
      </c>
      <c r="K309" s="70">
        <v>279.57869192867548</v>
      </c>
      <c r="L309" s="70">
        <v>300.27025420362111</v>
      </c>
      <c r="M309" s="70">
        <v>280.82384210619909</v>
      </c>
      <c r="N309" s="71"/>
      <c r="O309" s="70">
        <f t="shared" si="8"/>
        <v>244.75077503295375</v>
      </c>
      <c r="P309" s="70">
        <f t="shared" si="9"/>
        <v>337.02297115535742</v>
      </c>
      <c r="R309" s="14"/>
      <c r="S309" s="14"/>
      <c r="T309" s="14"/>
    </row>
    <row r="310" spans="1:20">
      <c r="A310" s="68">
        <v>301</v>
      </c>
      <c r="B310" s="69" t="s">
        <v>328</v>
      </c>
      <c r="C310" s="70">
        <v>123.06454326424814</v>
      </c>
      <c r="D310" s="70">
        <v>120.35241331709028</v>
      </c>
      <c r="E310" s="70">
        <v>126.74479145797442</v>
      </c>
      <c r="F310" s="70">
        <v>127.51125714122828</v>
      </c>
      <c r="G310" s="70">
        <v>134.91390252533745</v>
      </c>
      <c r="H310" s="70">
        <v>136.07509882226583</v>
      </c>
      <c r="I310" s="70">
        <v>143.73150497126264</v>
      </c>
      <c r="J310" s="70">
        <v>140.65556160428966</v>
      </c>
      <c r="K310" s="70">
        <v>136.05290374045964</v>
      </c>
      <c r="L310" s="70">
        <v>137.18347340297865</v>
      </c>
      <c r="M310" s="70">
        <v>134.65258740176989</v>
      </c>
      <c r="N310" s="71"/>
      <c r="O310" s="70">
        <f t="shared" si="8"/>
        <v>120.35241331709028</v>
      </c>
      <c r="P310" s="70">
        <f t="shared" si="9"/>
        <v>143.73150497126264</v>
      </c>
      <c r="R310" s="14"/>
      <c r="S310" s="14"/>
      <c r="T310" s="14"/>
    </row>
    <row r="311" spans="1:20">
      <c r="A311" s="68">
        <v>302</v>
      </c>
      <c r="B311" s="69" t="s">
        <v>329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1"/>
      <c r="O311" s="70">
        <f t="shared" si="8"/>
        <v>0</v>
      </c>
      <c r="P311" s="70">
        <f t="shared" si="9"/>
        <v>0</v>
      </c>
      <c r="R311" s="14"/>
      <c r="S311" s="14"/>
      <c r="T311" s="14"/>
    </row>
    <row r="312" spans="1:20">
      <c r="A312" s="68">
        <v>303</v>
      </c>
      <c r="B312" s="69" t="s">
        <v>330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1"/>
      <c r="O312" s="70">
        <f t="shared" si="8"/>
        <v>0</v>
      </c>
      <c r="P312" s="70">
        <f t="shared" si="9"/>
        <v>0</v>
      </c>
      <c r="R312" s="14"/>
      <c r="S312" s="14"/>
      <c r="T312" s="14"/>
    </row>
    <row r="313" spans="1:20">
      <c r="A313" s="68">
        <v>304</v>
      </c>
      <c r="B313" s="69" t="s">
        <v>331</v>
      </c>
      <c r="C313" s="70">
        <v>128.7628325759753</v>
      </c>
      <c r="D313" s="70">
        <v>130.43210815084072</v>
      </c>
      <c r="E313" s="70">
        <v>128.41451193842829</v>
      </c>
      <c r="F313" s="70">
        <v>119.64317073447286</v>
      </c>
      <c r="G313" s="70">
        <v>132.3068840249604</v>
      </c>
      <c r="H313" s="70">
        <v>132.98338768331678</v>
      </c>
      <c r="I313" s="70">
        <v>137.90557953483514</v>
      </c>
      <c r="J313" s="70">
        <v>137.84166153083484</v>
      </c>
      <c r="K313" s="70">
        <v>135.77256863315219</v>
      </c>
      <c r="L313" s="70">
        <v>140.78030178209053</v>
      </c>
      <c r="M313" s="70">
        <v>134.46594190636995</v>
      </c>
      <c r="N313" s="71"/>
      <c r="O313" s="70">
        <f t="shared" si="8"/>
        <v>119.64317073447286</v>
      </c>
      <c r="P313" s="70">
        <f t="shared" si="9"/>
        <v>140.78030178209053</v>
      </c>
      <c r="R313" s="14"/>
      <c r="S313" s="14"/>
      <c r="T313" s="14"/>
    </row>
    <row r="314" spans="1:20">
      <c r="A314" s="68">
        <v>305</v>
      </c>
      <c r="B314" s="69" t="s">
        <v>332</v>
      </c>
      <c r="C314" s="70">
        <v>112.05618075881335</v>
      </c>
      <c r="D314" s="70">
        <v>119.10281617193503</v>
      </c>
      <c r="E314" s="70">
        <v>125.5195956578418</v>
      </c>
      <c r="F314" s="70">
        <v>131.79523896786549</v>
      </c>
      <c r="G314" s="70">
        <v>132.45188285644568</v>
      </c>
      <c r="H314" s="70">
        <v>132.61862429713631</v>
      </c>
      <c r="I314" s="70">
        <v>136.035506759573</v>
      </c>
      <c r="J314" s="70">
        <v>136.91152857999683</v>
      </c>
      <c r="K314" s="70">
        <v>140.22482252407983</v>
      </c>
      <c r="L314" s="70">
        <v>144.35603108892334</v>
      </c>
      <c r="M314" s="70">
        <v>141.96468544636721</v>
      </c>
      <c r="N314" s="71"/>
      <c r="O314" s="70">
        <f t="shared" si="8"/>
        <v>112.05618075881335</v>
      </c>
      <c r="P314" s="70">
        <f t="shared" si="9"/>
        <v>144.35603108892334</v>
      </c>
      <c r="R314" s="14"/>
      <c r="S314" s="14"/>
      <c r="T314" s="14"/>
    </row>
    <row r="315" spans="1:20">
      <c r="A315" s="68">
        <v>306</v>
      </c>
      <c r="B315" s="69" t="s">
        <v>333</v>
      </c>
      <c r="C315" s="70">
        <v>128.30214623493214</v>
      </c>
      <c r="D315" s="70">
        <v>136.42693725009846</v>
      </c>
      <c r="E315" s="70">
        <v>138.12954098191261</v>
      </c>
      <c r="F315" s="70">
        <v>128.23626011455403</v>
      </c>
      <c r="G315" s="70">
        <v>117.39446868511804</v>
      </c>
      <c r="H315" s="70">
        <v>132.34271020853811</v>
      </c>
      <c r="I315" s="70">
        <v>130.53389944099925</v>
      </c>
      <c r="J315" s="70">
        <v>141.36379267941771</v>
      </c>
      <c r="K315" s="70">
        <v>138.43212887241899</v>
      </c>
      <c r="L315" s="70">
        <v>139.1593690232865</v>
      </c>
      <c r="M315" s="70">
        <v>123.52905414334398</v>
      </c>
      <c r="N315" s="71"/>
      <c r="O315" s="70">
        <f t="shared" si="8"/>
        <v>117.39446868511804</v>
      </c>
      <c r="P315" s="70">
        <f t="shared" si="9"/>
        <v>141.36379267941771</v>
      </c>
      <c r="R315" s="14"/>
      <c r="S315" s="14"/>
      <c r="T315" s="14"/>
    </row>
    <row r="316" spans="1:20">
      <c r="A316" s="68">
        <v>307</v>
      </c>
      <c r="B316" s="69" t="s">
        <v>334</v>
      </c>
      <c r="C316" s="70">
        <v>123.71118503194776</v>
      </c>
      <c r="D316" s="70">
        <v>123.50465699378688</v>
      </c>
      <c r="E316" s="70">
        <v>126.56338764967859</v>
      </c>
      <c r="F316" s="70">
        <v>128.04657251170789</v>
      </c>
      <c r="G316" s="70">
        <v>134.35027273973387</v>
      </c>
      <c r="H316" s="70">
        <v>138.30656115998411</v>
      </c>
      <c r="I316" s="70">
        <v>139.26780605454618</v>
      </c>
      <c r="J316" s="70">
        <v>142.04358425340948</v>
      </c>
      <c r="K316" s="70">
        <v>143.507423263433</v>
      </c>
      <c r="L316" s="70">
        <v>145.1456510549412</v>
      </c>
      <c r="M316" s="70">
        <v>142.18168162918124</v>
      </c>
      <c r="N316" s="71"/>
      <c r="O316" s="70">
        <f t="shared" si="8"/>
        <v>123.50465699378688</v>
      </c>
      <c r="P316" s="70">
        <f t="shared" si="9"/>
        <v>145.1456510549412</v>
      </c>
      <c r="R316" s="14"/>
      <c r="S316" s="14"/>
      <c r="T316" s="14"/>
    </row>
    <row r="317" spans="1:20">
      <c r="A317" s="68">
        <v>308</v>
      </c>
      <c r="B317" s="69" t="s">
        <v>335</v>
      </c>
      <c r="C317" s="70">
        <v>152.48091241946366</v>
      </c>
      <c r="D317" s="70">
        <v>149.42222856018756</v>
      </c>
      <c r="E317" s="70">
        <v>154.16656364412157</v>
      </c>
      <c r="F317" s="70">
        <v>153.25822239633487</v>
      </c>
      <c r="G317" s="70">
        <v>159.0986755154176</v>
      </c>
      <c r="H317" s="70">
        <v>158.02832985149331</v>
      </c>
      <c r="I317" s="70">
        <v>153.69198968423413</v>
      </c>
      <c r="J317" s="70">
        <v>149.87836683713917</v>
      </c>
      <c r="K317" s="70">
        <v>145.76806807000855</v>
      </c>
      <c r="L317" s="70">
        <v>147.84718015257124</v>
      </c>
      <c r="M317" s="70">
        <v>141.24501256388507</v>
      </c>
      <c r="N317" s="71"/>
      <c r="O317" s="70">
        <f t="shared" si="8"/>
        <v>145.76806807000855</v>
      </c>
      <c r="P317" s="70">
        <f t="shared" si="9"/>
        <v>159.0986755154176</v>
      </c>
      <c r="R317" s="14"/>
      <c r="S317" s="14"/>
      <c r="T317" s="14"/>
    </row>
    <row r="318" spans="1:20">
      <c r="A318" s="68">
        <v>309</v>
      </c>
      <c r="B318" s="69" t="s">
        <v>336</v>
      </c>
      <c r="C318" s="70">
        <v>102.36795143408925</v>
      </c>
      <c r="D318" s="70">
        <v>101.75562034066029</v>
      </c>
      <c r="E318" s="70">
        <v>102.77820916546436</v>
      </c>
      <c r="F318" s="70">
        <v>105.04275619772933</v>
      </c>
      <c r="G318" s="70">
        <v>105.57897449459317</v>
      </c>
      <c r="H318" s="70">
        <v>110.63497294579048</v>
      </c>
      <c r="I318" s="70">
        <v>114.12081452032064</v>
      </c>
      <c r="J318" s="70">
        <v>109.16123365670711</v>
      </c>
      <c r="K318" s="70">
        <v>110.59116416026662</v>
      </c>
      <c r="L318" s="70">
        <v>109.40316066981548</v>
      </c>
      <c r="M318" s="70">
        <v>95.883019147823873</v>
      </c>
      <c r="N318" s="71"/>
      <c r="O318" s="70">
        <f t="shared" si="8"/>
        <v>101.75562034066029</v>
      </c>
      <c r="P318" s="70">
        <f t="shared" si="9"/>
        <v>114.12081452032064</v>
      </c>
      <c r="R318" s="14"/>
      <c r="S318" s="14"/>
      <c r="T318" s="14"/>
    </row>
    <row r="319" spans="1:20">
      <c r="A319" s="68">
        <v>310</v>
      </c>
      <c r="B319" s="69" t="s">
        <v>337</v>
      </c>
      <c r="C319" s="70">
        <v>102.17195023860872</v>
      </c>
      <c r="D319" s="70">
        <v>110.22915413976537</v>
      </c>
      <c r="E319" s="70">
        <v>116.70583513611857</v>
      </c>
      <c r="F319" s="70">
        <v>114.09557600824026</v>
      </c>
      <c r="G319" s="70">
        <v>120.37752224027329</v>
      </c>
      <c r="H319" s="70">
        <v>121.45048026184848</v>
      </c>
      <c r="I319" s="70">
        <v>125.85205202925376</v>
      </c>
      <c r="J319" s="70">
        <v>110.34681368821701</v>
      </c>
      <c r="K319" s="70">
        <v>125.90011160431882</v>
      </c>
      <c r="L319" s="70">
        <v>132.5373618810583</v>
      </c>
      <c r="M319" s="70">
        <v>132.5373618810583</v>
      </c>
      <c r="N319" s="71"/>
      <c r="O319" s="70">
        <f t="shared" si="8"/>
        <v>102.17195023860872</v>
      </c>
      <c r="P319" s="70">
        <f t="shared" si="9"/>
        <v>132.5373618810583</v>
      </c>
      <c r="R319" s="14"/>
      <c r="S319" s="14"/>
      <c r="T319" s="14"/>
    </row>
    <row r="320" spans="1:20">
      <c r="A320" s="68">
        <v>311</v>
      </c>
      <c r="B320" s="69" t="s">
        <v>338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1"/>
      <c r="O320" s="70">
        <f t="shared" si="8"/>
        <v>0</v>
      </c>
      <c r="P320" s="70">
        <f t="shared" si="9"/>
        <v>0</v>
      </c>
      <c r="R320" s="14"/>
      <c r="S320" s="14"/>
      <c r="T320" s="14"/>
    </row>
    <row r="321" spans="1:20">
      <c r="A321" s="68">
        <v>312</v>
      </c>
      <c r="B321" s="69" t="s">
        <v>339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1"/>
      <c r="O321" s="70">
        <f t="shared" si="8"/>
        <v>0</v>
      </c>
      <c r="P321" s="70">
        <f t="shared" si="9"/>
        <v>0</v>
      </c>
      <c r="R321" s="14"/>
      <c r="S321" s="14"/>
      <c r="T321" s="14"/>
    </row>
    <row r="322" spans="1:20">
      <c r="A322" s="68">
        <v>313</v>
      </c>
      <c r="B322" s="69" t="s">
        <v>340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1"/>
      <c r="O322" s="70">
        <f t="shared" si="8"/>
        <v>0</v>
      </c>
      <c r="P322" s="70">
        <f t="shared" si="9"/>
        <v>0</v>
      </c>
      <c r="R322" s="14"/>
      <c r="S322" s="14"/>
      <c r="T322" s="14"/>
    </row>
    <row r="323" spans="1:20">
      <c r="A323" s="68">
        <v>314</v>
      </c>
      <c r="B323" s="69" t="s">
        <v>341</v>
      </c>
      <c r="C323" s="70">
        <v>144.20917791475276</v>
      </c>
      <c r="D323" s="70">
        <v>141.159709089839</v>
      </c>
      <c r="E323" s="70">
        <v>152.8712569524796</v>
      </c>
      <c r="F323" s="70">
        <v>174.27146178274029</v>
      </c>
      <c r="G323" s="70">
        <v>179.31434165920405</v>
      </c>
      <c r="H323" s="70">
        <v>177.58259564059279</v>
      </c>
      <c r="I323" s="70">
        <v>183.16764105552676</v>
      </c>
      <c r="J323" s="70">
        <v>180.16176555611392</v>
      </c>
      <c r="K323" s="70">
        <v>175.07987742182837</v>
      </c>
      <c r="L323" s="70">
        <v>179.82388167646863</v>
      </c>
      <c r="M323" s="70">
        <v>175.45665769339175</v>
      </c>
      <c r="N323" s="71"/>
      <c r="O323" s="70">
        <f t="shared" si="8"/>
        <v>141.159709089839</v>
      </c>
      <c r="P323" s="70">
        <f t="shared" si="9"/>
        <v>183.16764105552676</v>
      </c>
      <c r="R323" s="14"/>
      <c r="S323" s="14"/>
      <c r="T323" s="14"/>
    </row>
    <row r="324" spans="1:20">
      <c r="A324" s="68">
        <v>315</v>
      </c>
      <c r="B324" s="69" t="s">
        <v>342</v>
      </c>
      <c r="C324" s="70">
        <v>160.85656523082565</v>
      </c>
      <c r="D324" s="70">
        <v>158.17072742780519</v>
      </c>
      <c r="E324" s="70">
        <v>164.60428100924526</v>
      </c>
      <c r="F324" s="70">
        <v>167.90189688510725</v>
      </c>
      <c r="G324" s="70">
        <v>170.20357888967069</v>
      </c>
      <c r="H324" s="70">
        <v>172.01338969059293</v>
      </c>
      <c r="I324" s="70">
        <v>172.26299718624088</v>
      </c>
      <c r="J324" s="70">
        <v>168.94203630384149</v>
      </c>
      <c r="K324" s="70">
        <v>171.18133344133238</v>
      </c>
      <c r="L324" s="70">
        <v>175.1707848851369</v>
      </c>
      <c r="M324" s="70">
        <v>172.69561856532439</v>
      </c>
      <c r="N324" s="71"/>
      <c r="O324" s="70">
        <f t="shared" si="8"/>
        <v>158.17072742780519</v>
      </c>
      <c r="P324" s="70">
        <f t="shared" si="9"/>
        <v>175.1707848851369</v>
      </c>
      <c r="R324" s="14"/>
      <c r="S324" s="14"/>
      <c r="T324" s="14"/>
    </row>
    <row r="325" spans="1:20">
      <c r="A325" s="68">
        <v>316</v>
      </c>
      <c r="B325" s="69" t="s">
        <v>343</v>
      </c>
      <c r="C325" s="70">
        <v>104.93062665302621</v>
      </c>
      <c r="D325" s="70">
        <v>104.20803229167286</v>
      </c>
      <c r="E325" s="70">
        <v>106.57540986027276</v>
      </c>
      <c r="F325" s="70">
        <v>107.38892113907686</v>
      </c>
      <c r="G325" s="70">
        <v>109.67256726788422</v>
      </c>
      <c r="H325" s="70">
        <v>113.690356854559</v>
      </c>
      <c r="I325" s="70">
        <v>113.92032258963852</v>
      </c>
      <c r="J325" s="70">
        <v>111.90922855147652</v>
      </c>
      <c r="K325" s="70">
        <v>107.55656360461603</v>
      </c>
      <c r="L325" s="70">
        <v>112.22885332855286</v>
      </c>
      <c r="M325" s="70">
        <v>107.87235427610426</v>
      </c>
      <c r="N325" s="71"/>
      <c r="O325" s="70">
        <f t="shared" si="8"/>
        <v>104.20803229167286</v>
      </c>
      <c r="P325" s="70">
        <f t="shared" si="9"/>
        <v>113.92032258963852</v>
      </c>
      <c r="R325" s="14"/>
      <c r="S325" s="14"/>
      <c r="T325" s="14"/>
    </row>
    <row r="326" spans="1:20">
      <c r="A326" s="68">
        <v>317</v>
      </c>
      <c r="B326" s="69" t="s">
        <v>344</v>
      </c>
      <c r="C326" s="70">
        <v>151.27583376447615</v>
      </c>
      <c r="D326" s="70">
        <v>157.16861705113061</v>
      </c>
      <c r="E326" s="70">
        <v>162.67071869926502</v>
      </c>
      <c r="F326" s="70">
        <v>163.41227303863448</v>
      </c>
      <c r="G326" s="70">
        <v>170.37360556590474</v>
      </c>
      <c r="H326" s="70">
        <v>166.5697374828608</v>
      </c>
      <c r="I326" s="70">
        <v>177.97989692071499</v>
      </c>
      <c r="J326" s="70">
        <v>176.13145727627239</v>
      </c>
      <c r="K326" s="70">
        <v>180.12047194295968</v>
      </c>
      <c r="L326" s="70">
        <v>193.85967042270462</v>
      </c>
      <c r="M326" s="70">
        <v>194.72979541692141</v>
      </c>
      <c r="N326" s="71"/>
      <c r="O326" s="70">
        <f t="shared" si="8"/>
        <v>151.27583376447615</v>
      </c>
      <c r="P326" s="70">
        <f t="shared" si="9"/>
        <v>193.85967042270462</v>
      </c>
      <c r="R326" s="14"/>
      <c r="S326" s="14"/>
      <c r="T326" s="14"/>
    </row>
    <row r="327" spans="1:20">
      <c r="A327" s="68">
        <v>318</v>
      </c>
      <c r="B327" s="69" t="s">
        <v>345</v>
      </c>
      <c r="C327" s="70">
        <v>254.49805943711712</v>
      </c>
      <c r="D327" s="70">
        <v>245.20121770835087</v>
      </c>
      <c r="E327" s="70">
        <v>245.82808672070971</v>
      </c>
      <c r="F327" s="70">
        <v>246.10963407914355</v>
      </c>
      <c r="G327" s="70">
        <v>276.68766911848604</v>
      </c>
      <c r="H327" s="70">
        <v>291.27432031991492</v>
      </c>
      <c r="I327" s="70">
        <v>278.40015086608423</v>
      </c>
      <c r="J327" s="70">
        <v>283.25302694138645</v>
      </c>
      <c r="K327" s="70">
        <v>255.30588691219739</v>
      </c>
      <c r="L327" s="70">
        <v>269.16323398489055</v>
      </c>
      <c r="M327" s="70">
        <v>211.57682672026269</v>
      </c>
      <c r="N327" s="71"/>
      <c r="O327" s="70">
        <f t="shared" si="8"/>
        <v>245.20121770835087</v>
      </c>
      <c r="P327" s="70">
        <f t="shared" si="9"/>
        <v>291.27432031991492</v>
      </c>
      <c r="R327" s="14"/>
      <c r="S327" s="14"/>
      <c r="T327" s="14"/>
    </row>
    <row r="328" spans="1:20">
      <c r="A328" s="68">
        <v>319</v>
      </c>
      <c r="B328" s="69" t="s">
        <v>346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1"/>
      <c r="O328" s="70">
        <f t="shared" si="8"/>
        <v>0</v>
      </c>
      <c r="P328" s="70">
        <f t="shared" si="9"/>
        <v>0</v>
      </c>
      <c r="R328" s="14"/>
      <c r="S328" s="14"/>
      <c r="T328" s="14"/>
    </row>
    <row r="329" spans="1:20">
      <c r="A329" s="68">
        <v>320</v>
      </c>
      <c r="B329" s="69" t="s">
        <v>347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1"/>
      <c r="O329" s="70">
        <f t="shared" si="8"/>
        <v>0</v>
      </c>
      <c r="P329" s="70">
        <f t="shared" si="9"/>
        <v>0</v>
      </c>
      <c r="R329" s="14"/>
      <c r="S329" s="14"/>
      <c r="T329" s="14"/>
    </row>
    <row r="330" spans="1:20">
      <c r="A330" s="68">
        <v>321</v>
      </c>
      <c r="B330" s="69" t="s">
        <v>348</v>
      </c>
      <c r="C330" s="70">
        <v>152.98995326447479</v>
      </c>
      <c r="D330" s="70">
        <v>151.72766696212176</v>
      </c>
      <c r="E330" s="70">
        <v>149.24677424690074</v>
      </c>
      <c r="F330" s="70">
        <v>151.05917644577815</v>
      </c>
      <c r="G330" s="70">
        <v>154.95171195506933</v>
      </c>
      <c r="H330" s="70">
        <v>149.13053421612042</v>
      </c>
      <c r="I330" s="70">
        <v>155.12174886953673</v>
      </c>
      <c r="J330" s="70">
        <v>153.2402264421012</v>
      </c>
      <c r="K330" s="70">
        <v>150.67741286009445</v>
      </c>
      <c r="L330" s="70">
        <v>151.61512283418725</v>
      </c>
      <c r="M330" s="70">
        <v>150.68844878283073</v>
      </c>
      <c r="N330" s="71"/>
      <c r="O330" s="70">
        <f t="shared" si="8"/>
        <v>149.13053421612042</v>
      </c>
      <c r="P330" s="70">
        <f t="shared" si="9"/>
        <v>155.12174886953673</v>
      </c>
      <c r="R330" s="14"/>
      <c r="S330" s="14"/>
      <c r="T330" s="14"/>
    </row>
    <row r="331" spans="1:20">
      <c r="A331" s="68">
        <v>322</v>
      </c>
      <c r="B331" s="69" t="s">
        <v>349</v>
      </c>
      <c r="C331" s="70">
        <v>141.63851194331235</v>
      </c>
      <c r="D331" s="70">
        <v>144.20592682770868</v>
      </c>
      <c r="E331" s="70">
        <v>151.78405644784789</v>
      </c>
      <c r="F331" s="70">
        <v>145.11273769596224</v>
      </c>
      <c r="G331" s="70">
        <v>150.61256709996758</v>
      </c>
      <c r="H331" s="70">
        <v>149.17781076048576</v>
      </c>
      <c r="I331" s="70">
        <v>153.21908413071057</v>
      </c>
      <c r="J331" s="70">
        <v>150.98184422635981</v>
      </c>
      <c r="K331" s="70">
        <v>154.65856003525488</v>
      </c>
      <c r="L331" s="70">
        <v>157.80626543493935</v>
      </c>
      <c r="M331" s="70">
        <v>148.2558861598832</v>
      </c>
      <c r="N331" s="71"/>
      <c r="O331" s="70">
        <f t="shared" ref="O331:O394" si="10">MIN(C331:L331)</f>
        <v>141.63851194331235</v>
      </c>
      <c r="P331" s="70">
        <f t="shared" ref="P331:P394" si="11">MAX(C331:L331)</f>
        <v>157.80626543493935</v>
      </c>
      <c r="R331" s="14"/>
      <c r="S331" s="14"/>
      <c r="T331" s="14"/>
    </row>
    <row r="332" spans="1:20">
      <c r="A332" s="68">
        <v>323</v>
      </c>
      <c r="B332" s="69" t="s">
        <v>350</v>
      </c>
      <c r="C332" s="70">
        <v>120.64526783909515</v>
      </c>
      <c r="D332" s="70">
        <v>118.93360951928011</v>
      </c>
      <c r="E332" s="70">
        <v>121.19112203541616</v>
      </c>
      <c r="F332" s="70">
        <v>125.81042375002045</v>
      </c>
      <c r="G332" s="70">
        <v>128.39549831431179</v>
      </c>
      <c r="H332" s="70">
        <v>135.68885296251358</v>
      </c>
      <c r="I332" s="70">
        <v>137.9441940687289</v>
      </c>
      <c r="J332" s="70">
        <v>131.82747587443359</v>
      </c>
      <c r="K332" s="70">
        <v>131.30894559251198</v>
      </c>
      <c r="L332" s="70">
        <v>134.17019635692168</v>
      </c>
      <c r="M332" s="70">
        <v>130.15654480824205</v>
      </c>
      <c r="N332" s="71"/>
      <c r="O332" s="70">
        <f t="shared" si="10"/>
        <v>118.93360951928011</v>
      </c>
      <c r="P332" s="70">
        <f t="shared" si="11"/>
        <v>137.9441940687289</v>
      </c>
      <c r="R332" s="14"/>
      <c r="S332" s="14"/>
      <c r="T332" s="14"/>
    </row>
    <row r="333" spans="1:20">
      <c r="A333" s="68">
        <v>324</v>
      </c>
      <c r="B333" s="69" t="s">
        <v>351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1"/>
      <c r="O333" s="70">
        <f t="shared" si="10"/>
        <v>0</v>
      </c>
      <c r="P333" s="70">
        <f t="shared" si="11"/>
        <v>0</v>
      </c>
      <c r="R333" s="14"/>
      <c r="S333" s="14"/>
      <c r="T333" s="14"/>
    </row>
    <row r="334" spans="1:20">
      <c r="A334" s="68">
        <v>325</v>
      </c>
      <c r="B334" s="69" t="s">
        <v>352</v>
      </c>
      <c r="C334" s="70">
        <v>109.8009080865457</v>
      </c>
      <c r="D334" s="70">
        <v>111.02279655276668</v>
      </c>
      <c r="E334" s="70">
        <v>111.40192742686514</v>
      </c>
      <c r="F334" s="70">
        <v>113.13731354971945</v>
      </c>
      <c r="G334" s="70">
        <v>114.54836640785287</v>
      </c>
      <c r="H334" s="70">
        <v>112.50144968620366</v>
      </c>
      <c r="I334" s="70">
        <v>113.84865351860658</v>
      </c>
      <c r="J334" s="70">
        <v>112.77770554408886</v>
      </c>
      <c r="K334" s="70">
        <v>114.29084874357456</v>
      </c>
      <c r="L334" s="70">
        <v>113.97058867136619</v>
      </c>
      <c r="M334" s="70">
        <v>109.69783781282776</v>
      </c>
      <c r="N334" s="71"/>
      <c r="O334" s="70">
        <f t="shared" si="10"/>
        <v>109.8009080865457</v>
      </c>
      <c r="P334" s="70">
        <f t="shared" si="11"/>
        <v>114.54836640785287</v>
      </c>
      <c r="R334" s="14"/>
      <c r="S334" s="14"/>
      <c r="T334" s="14"/>
    </row>
    <row r="335" spans="1:20">
      <c r="A335" s="68">
        <v>326</v>
      </c>
      <c r="B335" s="69" t="s">
        <v>353</v>
      </c>
      <c r="C335" s="70">
        <v>118.16225017780661</v>
      </c>
      <c r="D335" s="70">
        <v>123.37418915459138</v>
      </c>
      <c r="E335" s="70">
        <v>128.15869704737409</v>
      </c>
      <c r="F335" s="70">
        <v>132.37323710082958</v>
      </c>
      <c r="G335" s="70">
        <v>135.24790031102776</v>
      </c>
      <c r="H335" s="70">
        <v>137.83726196265638</v>
      </c>
      <c r="I335" s="70">
        <v>136.93343713663191</v>
      </c>
      <c r="J335" s="70">
        <v>134.12661279695101</v>
      </c>
      <c r="K335" s="70">
        <v>138.52967462546414</v>
      </c>
      <c r="L335" s="70">
        <v>142.00176187422991</v>
      </c>
      <c r="M335" s="70">
        <v>140.93178921188505</v>
      </c>
      <c r="N335" s="71"/>
      <c r="O335" s="70">
        <f t="shared" si="10"/>
        <v>118.16225017780661</v>
      </c>
      <c r="P335" s="70">
        <f t="shared" si="11"/>
        <v>142.00176187422991</v>
      </c>
      <c r="R335" s="14"/>
      <c r="S335" s="14"/>
      <c r="T335" s="14"/>
    </row>
    <row r="336" spans="1:20">
      <c r="A336" s="68">
        <v>327</v>
      </c>
      <c r="B336" s="69" t="s">
        <v>354</v>
      </c>
      <c r="C336" s="70">
        <v>154.7928214260576</v>
      </c>
      <c r="D336" s="70">
        <v>161.65429872413642</v>
      </c>
      <c r="E336" s="70">
        <v>155.139185828693</v>
      </c>
      <c r="F336" s="70">
        <v>171.582290370008</v>
      </c>
      <c r="G336" s="70">
        <v>167.28999859770749</v>
      </c>
      <c r="H336" s="70">
        <v>182.37297989301882</v>
      </c>
      <c r="I336" s="70">
        <v>183.5493509668834</v>
      </c>
      <c r="J336" s="70">
        <v>187.47829155454369</v>
      </c>
      <c r="K336" s="70">
        <v>187.47829155454369</v>
      </c>
      <c r="L336" s="70">
        <v>217.57248732456196</v>
      </c>
      <c r="M336" s="70">
        <v>211.51877585326346</v>
      </c>
      <c r="N336" s="71"/>
      <c r="O336" s="70">
        <f t="shared" si="10"/>
        <v>154.7928214260576</v>
      </c>
      <c r="P336" s="70">
        <f t="shared" si="11"/>
        <v>217.57248732456196</v>
      </c>
      <c r="R336" s="14"/>
      <c r="S336" s="14"/>
      <c r="T336" s="14"/>
    </row>
    <row r="337" spans="1:20">
      <c r="A337" s="68">
        <v>328</v>
      </c>
      <c r="B337" s="69" t="s">
        <v>355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1"/>
      <c r="O337" s="70">
        <f t="shared" si="10"/>
        <v>0</v>
      </c>
      <c r="P337" s="70">
        <f t="shared" si="11"/>
        <v>0</v>
      </c>
      <c r="R337" s="14"/>
      <c r="S337" s="14"/>
      <c r="T337" s="14"/>
    </row>
    <row r="338" spans="1:20">
      <c r="A338" s="68">
        <v>329</v>
      </c>
      <c r="B338" s="69" t="s">
        <v>356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1"/>
      <c r="O338" s="70">
        <f t="shared" si="10"/>
        <v>0</v>
      </c>
      <c r="P338" s="70">
        <f t="shared" si="11"/>
        <v>0</v>
      </c>
      <c r="R338" s="14"/>
      <c r="S338" s="14"/>
      <c r="T338" s="14"/>
    </row>
    <row r="339" spans="1:20">
      <c r="A339" s="68">
        <v>330</v>
      </c>
      <c r="B339" s="69" t="s">
        <v>357</v>
      </c>
      <c r="C339" s="70">
        <v>194.18141929560474</v>
      </c>
      <c r="D339" s="70">
        <v>193.73664680702228</v>
      </c>
      <c r="E339" s="70">
        <v>199.65437177826294</v>
      </c>
      <c r="F339" s="70">
        <v>210.61177628621687</v>
      </c>
      <c r="G339" s="70">
        <v>217.99047600384895</v>
      </c>
      <c r="H339" s="70">
        <v>221.21283547445722</v>
      </c>
      <c r="I339" s="70">
        <v>225.45424555539344</v>
      </c>
      <c r="J339" s="70">
        <v>219.48127637686162</v>
      </c>
      <c r="K339" s="70">
        <v>229.50001436136046</v>
      </c>
      <c r="L339" s="70">
        <v>241.26997077090405</v>
      </c>
      <c r="M339" s="70">
        <v>227.2475894902006</v>
      </c>
      <c r="N339" s="71"/>
      <c r="O339" s="70">
        <f t="shared" si="10"/>
        <v>193.73664680702228</v>
      </c>
      <c r="P339" s="70">
        <f t="shared" si="11"/>
        <v>241.26997077090405</v>
      </c>
      <c r="R339" s="14"/>
      <c r="S339" s="14"/>
      <c r="T339" s="14"/>
    </row>
    <row r="340" spans="1:20">
      <c r="A340" s="68">
        <v>331</v>
      </c>
      <c r="B340" s="69" t="s">
        <v>358</v>
      </c>
      <c r="C340" s="70">
        <v>111.34872236511784</v>
      </c>
      <c r="D340" s="70">
        <v>116.72188886272306</v>
      </c>
      <c r="E340" s="70">
        <v>117.48912157874494</v>
      </c>
      <c r="F340" s="70">
        <v>123.07529923885777</v>
      </c>
      <c r="G340" s="70">
        <v>129.99478562562922</v>
      </c>
      <c r="H340" s="70">
        <v>135.47133978945146</v>
      </c>
      <c r="I340" s="70">
        <v>134.24826970589038</v>
      </c>
      <c r="J340" s="70">
        <v>134.18009416852425</v>
      </c>
      <c r="K340" s="70">
        <v>131.24122712166817</v>
      </c>
      <c r="L340" s="70">
        <v>135.41545043694782</v>
      </c>
      <c r="M340" s="70">
        <v>122.33455775748413</v>
      </c>
      <c r="N340" s="71"/>
      <c r="O340" s="70">
        <f t="shared" si="10"/>
        <v>111.34872236511784</v>
      </c>
      <c r="P340" s="70">
        <f t="shared" si="11"/>
        <v>135.47133978945146</v>
      </c>
      <c r="R340" s="14"/>
      <c r="S340" s="14"/>
      <c r="T340" s="14"/>
    </row>
    <row r="341" spans="1:20">
      <c r="A341" s="68">
        <v>332</v>
      </c>
      <c r="B341" s="69" t="s">
        <v>359</v>
      </c>
      <c r="C341" s="70">
        <v>108.57461542131084</v>
      </c>
      <c r="D341" s="70">
        <v>108.79511960666719</v>
      </c>
      <c r="E341" s="70">
        <v>110.77298990188223</v>
      </c>
      <c r="F341" s="70">
        <v>112.00993882000456</v>
      </c>
      <c r="G341" s="70">
        <v>109.83092635284973</v>
      </c>
      <c r="H341" s="70">
        <v>109.14377947973581</v>
      </c>
      <c r="I341" s="70">
        <v>109.24896299908879</v>
      </c>
      <c r="J341" s="70">
        <v>106.17797260145379</v>
      </c>
      <c r="K341" s="70">
        <v>107.71636057509777</v>
      </c>
      <c r="L341" s="70">
        <v>107.56136419116358</v>
      </c>
      <c r="M341" s="70">
        <v>107.57089183977374</v>
      </c>
      <c r="N341" s="71"/>
      <c r="O341" s="70">
        <f t="shared" si="10"/>
        <v>106.17797260145379</v>
      </c>
      <c r="P341" s="70">
        <f t="shared" si="11"/>
        <v>112.00993882000456</v>
      </c>
      <c r="R341" s="14"/>
      <c r="S341" s="14"/>
      <c r="T341" s="14"/>
    </row>
    <row r="342" spans="1:20">
      <c r="A342" s="68">
        <v>333</v>
      </c>
      <c r="B342" s="69" t="s">
        <v>360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1"/>
      <c r="O342" s="70">
        <f t="shared" si="10"/>
        <v>0</v>
      </c>
      <c r="P342" s="70">
        <f t="shared" si="11"/>
        <v>0</v>
      </c>
      <c r="R342" s="14"/>
      <c r="S342" s="14"/>
      <c r="T342" s="14"/>
    </row>
    <row r="343" spans="1:20">
      <c r="A343" s="68">
        <v>334</v>
      </c>
      <c r="B343" s="69" t="s">
        <v>361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1"/>
      <c r="O343" s="70">
        <f t="shared" si="10"/>
        <v>0</v>
      </c>
      <c r="P343" s="70">
        <f t="shared" si="11"/>
        <v>0</v>
      </c>
      <c r="R343" s="14"/>
      <c r="S343" s="14"/>
      <c r="T343" s="14"/>
    </row>
    <row r="344" spans="1:20">
      <c r="A344" s="68">
        <v>335</v>
      </c>
      <c r="B344" s="69" t="s">
        <v>362</v>
      </c>
      <c r="C344" s="70">
        <v>141.9631734312708</v>
      </c>
      <c r="D344" s="70">
        <v>146.20913051963478</v>
      </c>
      <c r="E344" s="70">
        <v>149.9345300690506</v>
      </c>
      <c r="F344" s="70">
        <v>155.43080792151358</v>
      </c>
      <c r="G344" s="70">
        <v>163.70612726566759</v>
      </c>
      <c r="H344" s="70">
        <v>168.44891696842467</v>
      </c>
      <c r="I344" s="70">
        <v>171.28181727293381</v>
      </c>
      <c r="J344" s="70">
        <v>173.07074730217619</v>
      </c>
      <c r="K344" s="70">
        <v>175.85618984173823</v>
      </c>
      <c r="L344" s="70">
        <v>179.93663754434095</v>
      </c>
      <c r="M344" s="70">
        <v>175.28196126570833</v>
      </c>
      <c r="N344" s="71"/>
      <c r="O344" s="70">
        <f t="shared" si="10"/>
        <v>141.9631734312708</v>
      </c>
      <c r="P344" s="70">
        <f t="shared" si="11"/>
        <v>179.93663754434095</v>
      </c>
      <c r="R344" s="14"/>
      <c r="S344" s="14"/>
      <c r="T344" s="14"/>
    </row>
    <row r="345" spans="1:20">
      <c r="A345" s="68">
        <v>336</v>
      </c>
      <c r="B345" s="69" t="s">
        <v>363</v>
      </c>
      <c r="C345" s="70">
        <v>100.82543636922898</v>
      </c>
      <c r="D345" s="70">
        <v>101.89539238760487</v>
      </c>
      <c r="E345" s="70">
        <v>103.25649562311885</v>
      </c>
      <c r="F345" s="70">
        <v>103.80687492059069</v>
      </c>
      <c r="G345" s="70">
        <v>113.33756656626315</v>
      </c>
      <c r="H345" s="70">
        <v>118.87849226918041</v>
      </c>
      <c r="I345" s="70">
        <v>126.43187773426112</v>
      </c>
      <c r="J345" s="70">
        <v>121.69486464434225</v>
      </c>
      <c r="K345" s="70">
        <v>123.40107653290056</v>
      </c>
      <c r="L345" s="70">
        <v>124.31111026218665</v>
      </c>
      <c r="M345" s="70">
        <v>113.5728099876228</v>
      </c>
      <c r="N345" s="71"/>
      <c r="O345" s="70">
        <f t="shared" si="10"/>
        <v>100.82543636922898</v>
      </c>
      <c r="P345" s="70">
        <f t="shared" si="11"/>
        <v>126.43187773426112</v>
      </c>
      <c r="R345" s="14"/>
      <c r="S345" s="14"/>
      <c r="T345" s="14"/>
    </row>
    <row r="346" spans="1:20">
      <c r="A346" s="68">
        <v>337</v>
      </c>
      <c r="B346" s="69" t="s">
        <v>364</v>
      </c>
      <c r="C346" s="70">
        <v>220.54659559346271</v>
      </c>
      <c r="D346" s="70">
        <v>198.82885476646894</v>
      </c>
      <c r="E346" s="70">
        <v>205.14177110748801</v>
      </c>
      <c r="F346" s="70">
        <v>221.4745262862337</v>
      </c>
      <c r="G346" s="70">
        <v>232.1660121206134</v>
      </c>
      <c r="H346" s="70">
        <v>225.20964826675473</v>
      </c>
      <c r="I346" s="70">
        <v>205.96677491061999</v>
      </c>
      <c r="J346" s="70">
        <v>211.6592406727849</v>
      </c>
      <c r="K346" s="70">
        <v>228.45892172856256</v>
      </c>
      <c r="L346" s="70">
        <v>230.91444092152648</v>
      </c>
      <c r="M346" s="70">
        <v>233.23543595385024</v>
      </c>
      <c r="N346" s="71"/>
      <c r="O346" s="70">
        <f t="shared" si="10"/>
        <v>198.82885476646894</v>
      </c>
      <c r="P346" s="70">
        <f t="shared" si="11"/>
        <v>232.1660121206134</v>
      </c>
      <c r="R346" s="14"/>
      <c r="S346" s="14"/>
      <c r="T346" s="14"/>
    </row>
    <row r="347" spans="1:20">
      <c r="A347" s="68">
        <v>338</v>
      </c>
      <c r="B347" s="69" t="s">
        <v>365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1"/>
      <c r="O347" s="70">
        <f t="shared" si="10"/>
        <v>0</v>
      </c>
      <c r="P347" s="70">
        <f t="shared" si="11"/>
        <v>0</v>
      </c>
      <c r="R347" s="14"/>
      <c r="S347" s="14"/>
      <c r="T347" s="14"/>
    </row>
    <row r="348" spans="1:20">
      <c r="A348" s="68">
        <v>339</v>
      </c>
      <c r="B348" s="69" t="s">
        <v>366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1"/>
      <c r="O348" s="70">
        <f t="shared" si="10"/>
        <v>0</v>
      </c>
      <c r="P348" s="70">
        <f t="shared" si="11"/>
        <v>0</v>
      </c>
      <c r="R348" s="14"/>
      <c r="S348" s="14"/>
      <c r="T348" s="14"/>
    </row>
    <row r="349" spans="1:20">
      <c r="A349" s="68">
        <v>340</v>
      </c>
      <c r="B349" s="69" t="s">
        <v>367</v>
      </c>
      <c r="C349" s="70">
        <v>140.00615912092965</v>
      </c>
      <c r="D349" s="70">
        <v>131.38635158487187</v>
      </c>
      <c r="E349" s="70">
        <v>148.01552420136829</v>
      </c>
      <c r="F349" s="70">
        <v>154.64093128095809</v>
      </c>
      <c r="G349" s="70">
        <v>168.390680324257</v>
      </c>
      <c r="H349" s="70">
        <v>180.2132251872784</v>
      </c>
      <c r="I349" s="70">
        <v>147.40424887001006</v>
      </c>
      <c r="J349" s="70">
        <v>179.38565350568319</v>
      </c>
      <c r="K349" s="70">
        <v>176.07587096579192</v>
      </c>
      <c r="L349" s="70">
        <v>166.78302029280695</v>
      </c>
      <c r="M349" s="70">
        <v>158.52133691805966</v>
      </c>
      <c r="N349" s="71"/>
      <c r="O349" s="70">
        <f t="shared" si="10"/>
        <v>131.38635158487187</v>
      </c>
      <c r="P349" s="70">
        <f t="shared" si="11"/>
        <v>180.2132251872784</v>
      </c>
      <c r="R349" s="14"/>
      <c r="S349" s="14"/>
      <c r="T349" s="14"/>
    </row>
    <row r="350" spans="1:20">
      <c r="A350" s="68">
        <v>341</v>
      </c>
      <c r="B350" s="69" t="s">
        <v>368</v>
      </c>
      <c r="C350" s="70">
        <v>166.6017796939218</v>
      </c>
      <c r="D350" s="70">
        <v>159.30233111411997</v>
      </c>
      <c r="E350" s="70">
        <v>159.5010134331601</v>
      </c>
      <c r="F350" s="70">
        <v>149.35680061931055</v>
      </c>
      <c r="G350" s="70">
        <v>154.56153192697178</v>
      </c>
      <c r="H350" s="70">
        <v>154.56153192697178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1"/>
      <c r="O350" s="70">
        <f t="shared" si="10"/>
        <v>0</v>
      </c>
      <c r="P350" s="70">
        <f t="shared" si="11"/>
        <v>166.6017796939218</v>
      </c>
      <c r="R350" s="14"/>
      <c r="S350" s="14"/>
      <c r="T350" s="14"/>
    </row>
    <row r="351" spans="1:20">
      <c r="A351" s="68">
        <v>342</v>
      </c>
      <c r="B351" s="69" t="s">
        <v>369</v>
      </c>
      <c r="C351" s="70">
        <v>134.29945180780467</v>
      </c>
      <c r="D351" s="70">
        <v>136.64790821923287</v>
      </c>
      <c r="E351" s="70">
        <v>141.69556597406677</v>
      </c>
      <c r="F351" s="70">
        <v>149.21361644798293</v>
      </c>
      <c r="G351" s="70">
        <v>154.4602454484297</v>
      </c>
      <c r="H351" s="70">
        <v>155.48519035698942</v>
      </c>
      <c r="I351" s="70">
        <v>156.3420960024429</v>
      </c>
      <c r="J351" s="70">
        <v>158.51724512476693</v>
      </c>
      <c r="K351" s="70">
        <v>163.30143432315265</v>
      </c>
      <c r="L351" s="70">
        <v>182.06865977575035</v>
      </c>
      <c r="M351" s="70">
        <v>173.19335934221414</v>
      </c>
      <c r="N351" s="71"/>
      <c r="O351" s="70">
        <f t="shared" si="10"/>
        <v>134.29945180780467</v>
      </c>
      <c r="P351" s="70">
        <f t="shared" si="11"/>
        <v>182.06865977575035</v>
      </c>
      <c r="R351" s="14"/>
      <c r="S351" s="14"/>
      <c r="T351" s="14"/>
    </row>
    <row r="352" spans="1:20">
      <c r="A352" s="68">
        <v>343</v>
      </c>
      <c r="B352" s="69" t="s">
        <v>370</v>
      </c>
      <c r="C352" s="70">
        <v>102.56196945183704</v>
      </c>
      <c r="D352" s="70">
        <v>107.23283058987296</v>
      </c>
      <c r="E352" s="70">
        <v>111.36710146238087</v>
      </c>
      <c r="F352" s="70">
        <v>113.67678967911094</v>
      </c>
      <c r="G352" s="70">
        <v>110.50756174730374</v>
      </c>
      <c r="H352" s="70">
        <v>110.50756174730374</v>
      </c>
      <c r="I352" s="70">
        <v>106.93880914847168</v>
      </c>
      <c r="J352" s="70">
        <v>103.15405706187222</v>
      </c>
      <c r="K352" s="70">
        <v>108.52549434706673</v>
      </c>
      <c r="L352" s="70">
        <v>107.77049247505377</v>
      </c>
      <c r="M352" s="70">
        <v>101.8076177259168</v>
      </c>
      <c r="N352" s="71"/>
      <c r="O352" s="70">
        <f t="shared" si="10"/>
        <v>102.56196945183704</v>
      </c>
      <c r="P352" s="70">
        <f t="shared" si="11"/>
        <v>113.67678967911094</v>
      </c>
      <c r="R352" s="14"/>
      <c r="S352" s="14"/>
      <c r="T352" s="14"/>
    </row>
    <row r="353" spans="1:20">
      <c r="A353" s="68">
        <v>344</v>
      </c>
      <c r="B353" s="69" t="s">
        <v>371</v>
      </c>
      <c r="C353" s="70">
        <v>129.27857635603806</v>
      </c>
      <c r="D353" s="70">
        <v>125.31209855812013</v>
      </c>
      <c r="E353" s="70">
        <v>128.00849466248189</v>
      </c>
      <c r="F353" s="70">
        <v>129.32203229835372</v>
      </c>
      <c r="G353" s="70">
        <v>132.1308305413703</v>
      </c>
      <c r="H353" s="70">
        <v>133.4779921297997</v>
      </c>
      <c r="I353" s="70">
        <v>130.18394096903126</v>
      </c>
      <c r="J353" s="70">
        <v>134.15733971406786</v>
      </c>
      <c r="K353" s="70">
        <v>134.0081729687214</v>
      </c>
      <c r="L353" s="70">
        <v>142.46469805929041</v>
      </c>
      <c r="M353" s="70">
        <v>144.62219265004759</v>
      </c>
      <c r="N353" s="71"/>
      <c r="O353" s="70">
        <f t="shared" si="10"/>
        <v>125.31209855812013</v>
      </c>
      <c r="P353" s="70">
        <f t="shared" si="11"/>
        <v>142.46469805929041</v>
      </c>
      <c r="R353" s="14"/>
      <c r="S353" s="14"/>
      <c r="T353" s="14"/>
    </row>
    <row r="354" spans="1:20">
      <c r="A354" s="68">
        <v>345</v>
      </c>
      <c r="B354" s="69" t="s">
        <v>372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1"/>
      <c r="O354" s="70">
        <f t="shared" si="10"/>
        <v>0</v>
      </c>
      <c r="P354" s="70">
        <f t="shared" si="11"/>
        <v>0</v>
      </c>
      <c r="R354" s="14"/>
      <c r="S354" s="14"/>
      <c r="T354" s="14"/>
    </row>
    <row r="355" spans="1:20">
      <c r="A355" s="68">
        <v>346</v>
      </c>
      <c r="B355" s="69" t="s">
        <v>373</v>
      </c>
      <c r="C355" s="70">
        <v>101.93885126704036</v>
      </c>
      <c r="D355" s="70">
        <v>105.00861865343842</v>
      </c>
      <c r="E355" s="70">
        <v>105.64616031526934</v>
      </c>
      <c r="F355" s="70">
        <v>107.14601261141681</v>
      </c>
      <c r="G355" s="70">
        <v>119.48530042017968</v>
      </c>
      <c r="H355" s="70">
        <v>111.12532361052789</v>
      </c>
      <c r="I355" s="70">
        <v>109.47906553993407</v>
      </c>
      <c r="J355" s="70">
        <v>110.55443463108297</v>
      </c>
      <c r="K355" s="70">
        <v>114.67650834785171</v>
      </c>
      <c r="L355" s="70">
        <v>118.23747239979329</v>
      </c>
      <c r="M355" s="70">
        <v>118.23747239979329</v>
      </c>
      <c r="N355" s="71"/>
      <c r="O355" s="70">
        <f t="shared" si="10"/>
        <v>101.93885126704036</v>
      </c>
      <c r="P355" s="70">
        <f t="shared" si="11"/>
        <v>119.48530042017968</v>
      </c>
      <c r="R355" s="14"/>
      <c r="S355" s="14"/>
      <c r="T355" s="14"/>
    </row>
    <row r="356" spans="1:20">
      <c r="A356" s="68">
        <v>347</v>
      </c>
      <c r="B356" s="69" t="s">
        <v>374</v>
      </c>
      <c r="C356" s="70">
        <v>128.92670080419435</v>
      </c>
      <c r="D356" s="70">
        <v>131.75153487581304</v>
      </c>
      <c r="E356" s="70">
        <v>136.96784610079948</v>
      </c>
      <c r="F356" s="70">
        <v>136.94741511731806</v>
      </c>
      <c r="G356" s="70">
        <v>140.84505023176985</v>
      </c>
      <c r="H356" s="70">
        <v>143.32171010975702</v>
      </c>
      <c r="I356" s="70">
        <v>145.18825888379922</v>
      </c>
      <c r="J356" s="70">
        <v>144.72137929994989</v>
      </c>
      <c r="K356" s="70">
        <v>145.27202597524359</v>
      </c>
      <c r="L356" s="70">
        <v>151.61572923754468</v>
      </c>
      <c r="M356" s="70">
        <v>144.68138800660063</v>
      </c>
      <c r="N356" s="71"/>
      <c r="O356" s="70">
        <f t="shared" si="10"/>
        <v>128.92670080419435</v>
      </c>
      <c r="P356" s="70">
        <f t="shared" si="11"/>
        <v>151.61572923754468</v>
      </c>
      <c r="R356" s="14"/>
      <c r="S356" s="14"/>
      <c r="T356" s="14"/>
    </row>
    <row r="357" spans="1:20">
      <c r="A357" s="68">
        <v>348</v>
      </c>
      <c r="B357" s="69" t="s">
        <v>375</v>
      </c>
      <c r="C357" s="70">
        <v>100</v>
      </c>
      <c r="D357" s="70">
        <v>99.836966805717054</v>
      </c>
      <c r="E357" s="70">
        <v>100.56890311847108</v>
      </c>
      <c r="F357" s="70">
        <v>100.1329619582344</v>
      </c>
      <c r="G357" s="70">
        <v>100.4063616941506</v>
      </c>
      <c r="H357" s="70">
        <v>100.83096021924256</v>
      </c>
      <c r="I357" s="70">
        <v>100.95745376807352</v>
      </c>
      <c r="J357" s="70">
        <v>100.3628760519974</v>
      </c>
      <c r="K357" s="70">
        <v>101.95811312923641</v>
      </c>
      <c r="L357" s="70">
        <v>99.586580730559433</v>
      </c>
      <c r="M357" s="70">
        <v>100.33466990756297</v>
      </c>
      <c r="N357" s="71"/>
      <c r="O357" s="70">
        <f t="shared" si="10"/>
        <v>99.586580730559433</v>
      </c>
      <c r="P357" s="70">
        <f t="shared" si="11"/>
        <v>101.95811312923641</v>
      </c>
      <c r="R357" s="14"/>
      <c r="S357" s="14"/>
      <c r="T357" s="14"/>
    </row>
    <row r="358" spans="1:20">
      <c r="A358" s="68">
        <v>349</v>
      </c>
      <c r="B358" s="69" t="s">
        <v>376</v>
      </c>
      <c r="C358" s="70">
        <v>0</v>
      </c>
      <c r="D358" s="70">
        <v>0</v>
      </c>
      <c r="E358" s="70">
        <v>0</v>
      </c>
      <c r="F358" s="70">
        <v>131.14963248818555</v>
      </c>
      <c r="G358" s="70">
        <v>123.81053649505351</v>
      </c>
      <c r="H358" s="70">
        <v>152.60157493206654</v>
      </c>
      <c r="I358" s="70">
        <v>152.60157493206654</v>
      </c>
      <c r="J358" s="70">
        <v>154.96461887506777</v>
      </c>
      <c r="K358" s="70">
        <v>113.09308113009844</v>
      </c>
      <c r="L358" s="70">
        <v>129.81971270290725</v>
      </c>
      <c r="M358" s="70">
        <v>155.22382443982022</v>
      </c>
      <c r="N358" s="71"/>
      <c r="O358" s="70">
        <f t="shared" si="10"/>
        <v>0</v>
      </c>
      <c r="P358" s="70">
        <f t="shared" si="11"/>
        <v>154.96461887506777</v>
      </c>
      <c r="R358" s="14"/>
      <c r="S358" s="14"/>
      <c r="T358" s="14"/>
    </row>
    <row r="359" spans="1:20">
      <c r="A359" s="68">
        <v>350</v>
      </c>
      <c r="B359" s="69" t="s">
        <v>377</v>
      </c>
      <c r="C359" s="70">
        <v>127.1857908788984</v>
      </c>
      <c r="D359" s="70">
        <v>128.61850343985785</v>
      </c>
      <c r="E359" s="70">
        <v>130.55318295104928</v>
      </c>
      <c r="F359" s="70">
        <v>145.62090295079327</v>
      </c>
      <c r="G359" s="70">
        <v>146.41516933404361</v>
      </c>
      <c r="H359" s="70">
        <v>158.62332591773981</v>
      </c>
      <c r="I359" s="70">
        <v>157.66275982125904</v>
      </c>
      <c r="J359" s="70">
        <v>161.61226021476475</v>
      </c>
      <c r="K359" s="70">
        <v>171.93727196163798</v>
      </c>
      <c r="L359" s="70">
        <v>185.31229359665679</v>
      </c>
      <c r="M359" s="70">
        <v>171.40390114687801</v>
      </c>
      <c r="N359" s="71"/>
      <c r="O359" s="70">
        <f t="shared" si="10"/>
        <v>127.1857908788984</v>
      </c>
      <c r="P359" s="70">
        <f t="shared" si="11"/>
        <v>185.31229359665679</v>
      </c>
      <c r="R359" s="14"/>
      <c r="S359" s="14"/>
      <c r="T359" s="14"/>
    </row>
    <row r="360" spans="1:20">
      <c r="A360" s="68">
        <v>351</v>
      </c>
      <c r="B360" s="69" t="s">
        <v>378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1"/>
      <c r="O360" s="70">
        <f t="shared" si="10"/>
        <v>0</v>
      </c>
      <c r="P360" s="70">
        <f t="shared" si="11"/>
        <v>0</v>
      </c>
      <c r="R360" s="14"/>
      <c r="S360" s="14"/>
      <c r="T360" s="14"/>
    </row>
    <row r="361" spans="1:20">
      <c r="A361" s="72">
        <v>352</v>
      </c>
      <c r="B361" s="73" t="s">
        <v>379</v>
      </c>
      <c r="C361" s="70">
        <v>132.71172311532524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1"/>
      <c r="O361" s="70">
        <f t="shared" si="10"/>
        <v>0</v>
      </c>
      <c r="P361" s="70">
        <f t="shared" si="11"/>
        <v>132.71172311532524</v>
      </c>
      <c r="R361" s="14"/>
      <c r="S361" s="14"/>
      <c r="T361" s="14"/>
    </row>
    <row r="362" spans="1:20">
      <c r="A362" s="68">
        <v>406</v>
      </c>
      <c r="B362" s="69" t="s">
        <v>380</v>
      </c>
      <c r="C362" s="70">
        <v>100</v>
      </c>
      <c r="D362" s="70">
        <v>117.97223342928783</v>
      </c>
      <c r="E362" s="70">
        <v>127.39637151563848</v>
      </c>
      <c r="F362" s="70">
        <v>128.33836510131377</v>
      </c>
      <c r="G362" s="70">
        <v>125.2502461504168</v>
      </c>
      <c r="H362" s="70">
        <v>127.41817335256707</v>
      </c>
      <c r="I362" s="70">
        <v>122.37392484506351</v>
      </c>
      <c r="J362" s="70">
        <v>120.1866780587201</v>
      </c>
      <c r="K362" s="70">
        <v>124.37868978074597</v>
      </c>
      <c r="L362" s="70">
        <v>113.97503975264736</v>
      </c>
      <c r="M362" s="70">
        <v>105.32298765475818</v>
      </c>
      <c r="N362" s="71"/>
      <c r="O362" s="70">
        <f t="shared" si="10"/>
        <v>100</v>
      </c>
      <c r="P362" s="70">
        <f t="shared" si="11"/>
        <v>128.33836510131377</v>
      </c>
      <c r="R362" s="14"/>
      <c r="S362" s="14"/>
      <c r="T362" s="14"/>
    </row>
    <row r="363" spans="1:20">
      <c r="A363" s="68">
        <v>600</v>
      </c>
      <c r="B363" s="69" t="s">
        <v>381</v>
      </c>
      <c r="C363" s="70">
        <v>124.41463291683586</v>
      </c>
      <c r="D363" s="70">
        <v>124.69956828986865</v>
      </c>
      <c r="E363" s="70">
        <v>129.86759731050742</v>
      </c>
      <c r="F363" s="70">
        <v>135.95733798222386</v>
      </c>
      <c r="G363" s="70">
        <v>138.84652536170918</v>
      </c>
      <c r="H363" s="70">
        <v>140.89781789856295</v>
      </c>
      <c r="I363" s="70">
        <v>140.16534228217816</v>
      </c>
      <c r="J363" s="70">
        <v>138.00694501626234</v>
      </c>
      <c r="K363" s="70">
        <v>142.24941384535015</v>
      </c>
      <c r="L363" s="70">
        <v>146.11405651510154</v>
      </c>
      <c r="M363" s="70">
        <v>143.73921735120544</v>
      </c>
      <c r="N363" s="71"/>
      <c r="O363" s="70">
        <f t="shared" si="10"/>
        <v>124.41463291683586</v>
      </c>
      <c r="P363" s="70">
        <f t="shared" si="11"/>
        <v>146.11405651510154</v>
      </c>
      <c r="R363" s="14"/>
      <c r="S363" s="14"/>
      <c r="T363" s="14"/>
    </row>
    <row r="364" spans="1:20">
      <c r="A364" s="68">
        <v>603</v>
      </c>
      <c r="B364" s="69" t="s">
        <v>382</v>
      </c>
      <c r="C364" s="70">
        <v>110.70613102941557</v>
      </c>
      <c r="D364" s="70">
        <v>111.55546917672542</v>
      </c>
      <c r="E364" s="70">
        <v>115.46856561027015</v>
      </c>
      <c r="F364" s="70">
        <v>117.38959431585907</v>
      </c>
      <c r="G364" s="70">
        <v>110.74308613995836</v>
      </c>
      <c r="H364" s="70">
        <v>116.202393622804</v>
      </c>
      <c r="I364" s="70">
        <v>115.69496549331004</v>
      </c>
      <c r="J364" s="70">
        <v>115.5942184201096</v>
      </c>
      <c r="K364" s="70">
        <v>115.68045062765364</v>
      </c>
      <c r="L364" s="70">
        <v>118.93171782695919</v>
      </c>
      <c r="M364" s="70">
        <v>112.27026724562414</v>
      </c>
      <c r="N364" s="71"/>
      <c r="O364" s="70">
        <f t="shared" si="10"/>
        <v>110.70613102941557</v>
      </c>
      <c r="P364" s="70">
        <f t="shared" si="11"/>
        <v>118.93171782695919</v>
      </c>
      <c r="R364" s="14"/>
      <c r="S364" s="14"/>
      <c r="T364" s="14"/>
    </row>
    <row r="365" spans="1:20">
      <c r="A365" s="68">
        <v>605</v>
      </c>
      <c r="B365" s="69" t="s">
        <v>383</v>
      </c>
      <c r="C365" s="70">
        <v>162.45368446990912</v>
      </c>
      <c r="D365" s="70">
        <v>164.75585979669276</v>
      </c>
      <c r="E365" s="70">
        <v>172.05787589376308</v>
      </c>
      <c r="F365" s="70">
        <v>171.67178674838271</v>
      </c>
      <c r="G365" s="70">
        <v>177.08785476083511</v>
      </c>
      <c r="H365" s="70">
        <v>174.6057930432938</v>
      </c>
      <c r="I365" s="70">
        <v>174.49777314810419</v>
      </c>
      <c r="J365" s="70">
        <v>171.56694165753501</v>
      </c>
      <c r="K365" s="70">
        <v>169.29938970716356</v>
      </c>
      <c r="L365" s="70">
        <v>172.39479673175916</v>
      </c>
      <c r="M365" s="70">
        <v>172.39479673175916</v>
      </c>
      <c r="N365" s="71"/>
      <c r="O365" s="70">
        <f t="shared" si="10"/>
        <v>162.45368446990912</v>
      </c>
      <c r="P365" s="70">
        <f t="shared" si="11"/>
        <v>177.08785476083511</v>
      </c>
      <c r="R365" s="14"/>
      <c r="S365" s="14"/>
      <c r="T365" s="14"/>
    </row>
    <row r="366" spans="1:20">
      <c r="A366" s="68">
        <v>610</v>
      </c>
      <c r="B366" s="69" t="s">
        <v>384</v>
      </c>
      <c r="C366" s="70">
        <v>109.21310779330807</v>
      </c>
      <c r="D366" s="70">
        <v>112.27547381438687</v>
      </c>
      <c r="E366" s="70">
        <v>114.24653635132096</v>
      </c>
      <c r="F366" s="70">
        <v>113.42858603258954</v>
      </c>
      <c r="G366" s="70">
        <v>114.4381218870213</v>
      </c>
      <c r="H366" s="70">
        <v>119.37688742281172</v>
      </c>
      <c r="I366" s="70">
        <v>117.90395832182601</v>
      </c>
      <c r="J366" s="70">
        <v>118.83328856172956</v>
      </c>
      <c r="K366" s="70">
        <v>121.16647054720633</v>
      </c>
      <c r="L366" s="70">
        <v>123.19527500785188</v>
      </c>
      <c r="M366" s="70">
        <v>115.52937321698353</v>
      </c>
      <c r="N366" s="71"/>
      <c r="O366" s="70">
        <f t="shared" si="10"/>
        <v>109.21310779330807</v>
      </c>
      <c r="P366" s="70">
        <f t="shared" si="11"/>
        <v>123.19527500785188</v>
      </c>
      <c r="R366" s="14"/>
      <c r="S366" s="14"/>
      <c r="T366" s="14"/>
    </row>
    <row r="367" spans="1:20">
      <c r="A367" s="68">
        <v>615</v>
      </c>
      <c r="B367" s="69" t="s">
        <v>385</v>
      </c>
      <c r="C367" s="70">
        <v>113.66662232771397</v>
      </c>
      <c r="D367" s="70">
        <v>115.23831123158294</v>
      </c>
      <c r="E367" s="70">
        <v>116.24650085385146</v>
      </c>
      <c r="F367" s="70">
        <v>115.36859029696345</v>
      </c>
      <c r="G367" s="70">
        <v>114.03753603880908</v>
      </c>
      <c r="H367" s="70">
        <v>109.10632598353655</v>
      </c>
      <c r="I367" s="70">
        <v>112.23479434128463</v>
      </c>
      <c r="J367" s="70">
        <v>106.69818385354799</v>
      </c>
      <c r="K367" s="70">
        <v>106.00602725001549</v>
      </c>
      <c r="L367" s="70">
        <v>108.09219049020209</v>
      </c>
      <c r="M367" s="70">
        <v>99.42453984444532</v>
      </c>
      <c r="N367" s="71"/>
      <c r="O367" s="70">
        <f t="shared" si="10"/>
        <v>106.00602725001549</v>
      </c>
      <c r="P367" s="70">
        <f t="shared" si="11"/>
        <v>116.24650085385146</v>
      </c>
      <c r="R367" s="14"/>
      <c r="S367" s="14"/>
      <c r="T367" s="14"/>
    </row>
    <row r="368" spans="1:20">
      <c r="A368" s="68">
        <v>616</v>
      </c>
      <c r="B368" s="69" t="s">
        <v>386</v>
      </c>
      <c r="C368" s="70">
        <v>111.27640445269971</v>
      </c>
      <c r="D368" s="70">
        <v>119.7853166883942</v>
      </c>
      <c r="E368" s="70">
        <v>121.00474273727002</v>
      </c>
      <c r="F368" s="70">
        <v>126.6360227198449</v>
      </c>
      <c r="G368" s="70">
        <v>131.70403531122815</v>
      </c>
      <c r="H368" s="70">
        <v>133.73337444954231</v>
      </c>
      <c r="I368" s="70">
        <v>133.63855238778362</v>
      </c>
      <c r="J368" s="70">
        <v>130.1309012726299</v>
      </c>
      <c r="K368" s="70">
        <v>138.85184296908827</v>
      </c>
      <c r="L368" s="70">
        <v>135.01385644514548</v>
      </c>
      <c r="M368" s="70">
        <v>129.18971671902344</v>
      </c>
      <c r="N368" s="71"/>
      <c r="O368" s="70">
        <f t="shared" si="10"/>
        <v>111.27640445269971</v>
      </c>
      <c r="P368" s="70">
        <f t="shared" si="11"/>
        <v>138.85184296908827</v>
      </c>
      <c r="R368" s="14"/>
      <c r="S368" s="14"/>
      <c r="T368" s="14"/>
    </row>
    <row r="369" spans="1:20">
      <c r="A369" s="68">
        <v>618</v>
      </c>
      <c r="B369" s="69" t="s">
        <v>387</v>
      </c>
      <c r="C369" s="70">
        <v>158.97844911082097</v>
      </c>
      <c r="D369" s="70">
        <v>156.30096565681379</v>
      </c>
      <c r="E369" s="70">
        <v>170.68776773081322</v>
      </c>
      <c r="F369" s="70">
        <v>169.57677732767732</v>
      </c>
      <c r="G369" s="70">
        <v>171.14141233851649</v>
      </c>
      <c r="H369" s="70">
        <v>179.48278465326524</v>
      </c>
      <c r="I369" s="70">
        <v>174.15807911017001</v>
      </c>
      <c r="J369" s="70">
        <v>189.22808935014478</v>
      </c>
      <c r="K369" s="70">
        <v>196.53452067203736</v>
      </c>
      <c r="L369" s="70">
        <v>216.86635908004757</v>
      </c>
      <c r="M369" s="70">
        <v>205.47231241775154</v>
      </c>
      <c r="N369" s="71"/>
      <c r="O369" s="70">
        <f t="shared" si="10"/>
        <v>156.30096565681379</v>
      </c>
      <c r="P369" s="70">
        <f t="shared" si="11"/>
        <v>216.86635908004757</v>
      </c>
      <c r="R369" s="14"/>
      <c r="S369" s="14"/>
      <c r="T369" s="14"/>
    </row>
    <row r="370" spans="1:20">
      <c r="A370" s="68">
        <v>620</v>
      </c>
      <c r="B370" s="69" t="s">
        <v>388</v>
      </c>
      <c r="C370" s="70">
        <v>151.553678350182</v>
      </c>
      <c r="D370" s="70">
        <v>146.48462660825047</v>
      </c>
      <c r="E370" s="70">
        <v>140.66472724662245</v>
      </c>
      <c r="F370" s="70">
        <v>140.24925435224483</v>
      </c>
      <c r="G370" s="70">
        <v>145.04492006607097</v>
      </c>
      <c r="H370" s="70">
        <v>142.89605653336776</v>
      </c>
      <c r="I370" s="70">
        <v>140.17747625471426</v>
      </c>
      <c r="J370" s="70">
        <v>152.85828278914252</v>
      </c>
      <c r="K370" s="70">
        <v>158.11071495355981</v>
      </c>
      <c r="L370" s="70">
        <v>154.57739780167924</v>
      </c>
      <c r="M370" s="70">
        <v>151.83344273056014</v>
      </c>
      <c r="N370" s="71"/>
      <c r="O370" s="70">
        <f t="shared" si="10"/>
        <v>140.17747625471426</v>
      </c>
      <c r="P370" s="70">
        <f t="shared" si="11"/>
        <v>158.11071495355981</v>
      </c>
      <c r="R370" s="14"/>
      <c r="S370" s="14"/>
      <c r="T370" s="14"/>
    </row>
    <row r="371" spans="1:20">
      <c r="A371" s="68">
        <v>622</v>
      </c>
      <c r="B371" s="69" t="s">
        <v>389</v>
      </c>
      <c r="C371" s="70">
        <v>109.0850060459629</v>
      </c>
      <c r="D371" s="70">
        <v>112.3966577692818</v>
      </c>
      <c r="E371" s="70">
        <v>112.32349517986593</v>
      </c>
      <c r="F371" s="70">
        <v>116.26838469127824</v>
      </c>
      <c r="G371" s="70">
        <v>121.2910513264577</v>
      </c>
      <c r="H371" s="70">
        <v>118.5873553160889</v>
      </c>
      <c r="I371" s="70">
        <v>117.56953055802357</v>
      </c>
      <c r="J371" s="70">
        <v>114.80326371417118</v>
      </c>
      <c r="K371" s="70">
        <v>122.29727608889603</v>
      </c>
      <c r="L371" s="70">
        <v>121.51795180466047</v>
      </c>
      <c r="M371" s="70">
        <v>112.51839412336699</v>
      </c>
      <c r="N371" s="71"/>
      <c r="O371" s="70">
        <f t="shared" si="10"/>
        <v>109.0850060459629</v>
      </c>
      <c r="P371" s="70">
        <f t="shared" si="11"/>
        <v>122.29727608889603</v>
      </c>
      <c r="R371" s="14"/>
      <c r="S371" s="14"/>
      <c r="T371" s="14"/>
    </row>
    <row r="372" spans="1:20">
      <c r="A372" s="68">
        <v>625</v>
      </c>
      <c r="B372" s="69" t="s">
        <v>390</v>
      </c>
      <c r="C372" s="70">
        <v>113.59167544585991</v>
      </c>
      <c r="D372" s="70">
        <v>114.44817478565352</v>
      </c>
      <c r="E372" s="70">
        <v>116.9522736874078</v>
      </c>
      <c r="F372" s="70">
        <v>114.44761034646096</v>
      </c>
      <c r="G372" s="70">
        <v>118.72748641054251</v>
      </c>
      <c r="H372" s="70">
        <v>118.87770031275855</v>
      </c>
      <c r="I372" s="70">
        <v>117.3923734625709</v>
      </c>
      <c r="J372" s="70">
        <v>114.45586096035278</v>
      </c>
      <c r="K372" s="70">
        <v>115.09732581237755</v>
      </c>
      <c r="L372" s="70">
        <v>115.32716219778408</v>
      </c>
      <c r="M372" s="70">
        <v>112.7330935629779</v>
      </c>
      <c r="N372" s="71"/>
      <c r="O372" s="70">
        <f t="shared" si="10"/>
        <v>113.59167544585991</v>
      </c>
      <c r="P372" s="70">
        <f t="shared" si="11"/>
        <v>118.87770031275855</v>
      </c>
      <c r="R372" s="14"/>
      <c r="S372" s="14"/>
      <c r="T372" s="14"/>
    </row>
    <row r="373" spans="1:20">
      <c r="A373" s="68">
        <v>632</v>
      </c>
      <c r="B373" s="69" t="s">
        <v>391</v>
      </c>
      <c r="C373" s="70">
        <v>141.68625940283039</v>
      </c>
      <c r="D373" s="70">
        <v>141.61818093643225</v>
      </c>
      <c r="E373" s="70">
        <v>159.61010754315126</v>
      </c>
      <c r="F373" s="70">
        <v>165.62777201608498</v>
      </c>
      <c r="G373" s="70">
        <v>185.5639030311736</v>
      </c>
      <c r="H373" s="70">
        <v>196.11638607025543</v>
      </c>
      <c r="I373" s="70">
        <v>182.74025517458165</v>
      </c>
      <c r="J373" s="70">
        <v>198.8538001628703</v>
      </c>
      <c r="K373" s="70">
        <v>202.66843624731951</v>
      </c>
      <c r="L373" s="70">
        <v>215.69854398403839</v>
      </c>
      <c r="M373" s="70">
        <v>164.5686309790272</v>
      </c>
      <c r="N373" s="71"/>
      <c r="O373" s="70">
        <f t="shared" si="10"/>
        <v>141.61818093643225</v>
      </c>
      <c r="P373" s="70">
        <f t="shared" si="11"/>
        <v>215.69854398403839</v>
      </c>
      <c r="R373" s="14"/>
      <c r="S373" s="14"/>
      <c r="T373" s="14"/>
    </row>
    <row r="374" spans="1:20">
      <c r="A374" s="68">
        <v>635</v>
      </c>
      <c r="B374" s="69" t="s">
        <v>392</v>
      </c>
      <c r="C374" s="70">
        <v>132.68957361271771</v>
      </c>
      <c r="D374" s="70">
        <v>137.77158103146323</v>
      </c>
      <c r="E374" s="70">
        <v>145.65806412948527</v>
      </c>
      <c r="F374" s="70">
        <v>145.36558826202835</v>
      </c>
      <c r="G374" s="70">
        <v>152.67884004104323</v>
      </c>
      <c r="H374" s="70">
        <v>151.53471919334612</v>
      </c>
      <c r="I374" s="70">
        <v>147.02415483893483</v>
      </c>
      <c r="J374" s="70">
        <v>141.81003208745108</v>
      </c>
      <c r="K374" s="70">
        <v>144.41387489316207</v>
      </c>
      <c r="L374" s="70">
        <v>140.41522666568986</v>
      </c>
      <c r="M374" s="70">
        <v>132.09465442012959</v>
      </c>
      <c r="N374" s="71"/>
      <c r="O374" s="70">
        <f t="shared" si="10"/>
        <v>132.68957361271771</v>
      </c>
      <c r="P374" s="70">
        <f t="shared" si="11"/>
        <v>152.67884004104323</v>
      </c>
      <c r="R374" s="14"/>
      <c r="S374" s="14"/>
      <c r="T374" s="14"/>
    </row>
    <row r="375" spans="1:20">
      <c r="A375" s="68">
        <v>640</v>
      </c>
      <c r="B375" s="69" t="s">
        <v>393</v>
      </c>
      <c r="C375" s="70">
        <v>168.31415610512994</v>
      </c>
      <c r="D375" s="70">
        <v>165.99387793422866</v>
      </c>
      <c r="E375" s="70">
        <v>166.90747105512577</v>
      </c>
      <c r="F375" s="70">
        <v>148.69197174404886</v>
      </c>
      <c r="G375" s="70">
        <v>168.31066839822421</v>
      </c>
      <c r="H375" s="70">
        <v>170.52184345338156</v>
      </c>
      <c r="I375" s="70">
        <v>176.75282328075843</v>
      </c>
      <c r="J375" s="70">
        <v>172.57717344093288</v>
      </c>
      <c r="K375" s="70">
        <v>172.93642946175623</v>
      </c>
      <c r="L375" s="70">
        <v>175.64580057104621</v>
      </c>
      <c r="M375" s="70">
        <v>162.7620609117032</v>
      </c>
      <c r="N375" s="71"/>
      <c r="O375" s="70">
        <f t="shared" si="10"/>
        <v>148.69197174404886</v>
      </c>
      <c r="P375" s="70">
        <f t="shared" si="11"/>
        <v>176.75282328075843</v>
      </c>
      <c r="R375" s="14"/>
      <c r="S375" s="14"/>
      <c r="T375" s="14"/>
    </row>
    <row r="376" spans="1:20">
      <c r="A376" s="68">
        <v>645</v>
      </c>
      <c r="B376" s="69" t="s">
        <v>394</v>
      </c>
      <c r="C376" s="70">
        <v>134.67701815659387</v>
      </c>
      <c r="D376" s="70">
        <v>134.60452359065454</v>
      </c>
      <c r="E376" s="70">
        <v>136.16811127500517</v>
      </c>
      <c r="F376" s="70">
        <v>137.23790068869462</v>
      </c>
      <c r="G376" s="70">
        <v>133.5761563230777</v>
      </c>
      <c r="H376" s="70">
        <v>142.3814474391252</v>
      </c>
      <c r="I376" s="70">
        <v>140.19595744671651</v>
      </c>
      <c r="J376" s="70">
        <v>138.15808470693474</v>
      </c>
      <c r="K376" s="70">
        <v>140.70425907421401</v>
      </c>
      <c r="L376" s="70">
        <v>147.23734032670981</v>
      </c>
      <c r="M376" s="70">
        <v>139.4997854091076</v>
      </c>
      <c r="N376" s="71"/>
      <c r="O376" s="70">
        <f t="shared" si="10"/>
        <v>133.5761563230777</v>
      </c>
      <c r="P376" s="70">
        <f t="shared" si="11"/>
        <v>147.23734032670981</v>
      </c>
      <c r="R376" s="14"/>
      <c r="S376" s="14"/>
      <c r="T376" s="14"/>
    </row>
    <row r="377" spans="1:20">
      <c r="A377" s="68">
        <v>650</v>
      </c>
      <c r="B377" s="69" t="s">
        <v>395</v>
      </c>
      <c r="C377" s="70">
        <v>113.58865120781087</v>
      </c>
      <c r="D377" s="70">
        <v>115.40314657830373</v>
      </c>
      <c r="E377" s="70">
        <v>120.41976965803283</v>
      </c>
      <c r="F377" s="70">
        <v>122.32827020857775</v>
      </c>
      <c r="G377" s="70">
        <v>123.00774409599107</v>
      </c>
      <c r="H377" s="70">
        <v>128.23761291126229</v>
      </c>
      <c r="I377" s="70">
        <v>131.41136598135324</v>
      </c>
      <c r="J377" s="70">
        <v>127.71852744976874</v>
      </c>
      <c r="K377" s="70">
        <v>127.45143422041427</v>
      </c>
      <c r="L377" s="70">
        <v>133.49130738066307</v>
      </c>
      <c r="M377" s="70">
        <v>134.92802802528269</v>
      </c>
      <c r="N377" s="71"/>
      <c r="O377" s="70">
        <f t="shared" si="10"/>
        <v>113.58865120781087</v>
      </c>
      <c r="P377" s="70">
        <f t="shared" si="11"/>
        <v>133.49130738066307</v>
      </c>
      <c r="R377" s="14"/>
      <c r="S377" s="14"/>
      <c r="T377" s="14"/>
    </row>
    <row r="378" spans="1:20">
      <c r="A378" s="68">
        <v>655</v>
      </c>
      <c r="B378" s="69" t="s">
        <v>396</v>
      </c>
      <c r="C378" s="70">
        <v>162.9653079666721</v>
      </c>
      <c r="D378" s="70">
        <v>166.31694825208334</v>
      </c>
      <c r="E378" s="70">
        <v>171.88141273196564</v>
      </c>
      <c r="F378" s="70">
        <v>177.11135755103578</v>
      </c>
      <c r="G378" s="70">
        <v>173.00322692512918</v>
      </c>
      <c r="H378" s="70">
        <v>180.03471794625858</v>
      </c>
      <c r="I378" s="70">
        <v>176.83537742229515</v>
      </c>
      <c r="J378" s="70">
        <v>174.26873919735729</v>
      </c>
      <c r="K378" s="70">
        <v>173.11742139371424</v>
      </c>
      <c r="L378" s="70">
        <v>172.67297633805322</v>
      </c>
      <c r="M378" s="70">
        <v>171.66850187383099</v>
      </c>
      <c r="N378" s="71"/>
      <c r="O378" s="70">
        <f t="shared" si="10"/>
        <v>162.9653079666721</v>
      </c>
      <c r="P378" s="70">
        <f t="shared" si="11"/>
        <v>180.03471794625858</v>
      </c>
      <c r="R378" s="14"/>
      <c r="S378" s="14"/>
      <c r="T378" s="14"/>
    </row>
    <row r="379" spans="1:20">
      <c r="A379" s="68">
        <v>658</v>
      </c>
      <c r="B379" s="69" t="s">
        <v>397</v>
      </c>
      <c r="C379" s="70">
        <v>105.07466319020564</v>
      </c>
      <c r="D379" s="70">
        <v>107.4479627817077</v>
      </c>
      <c r="E379" s="70">
        <v>107.8665997343236</v>
      </c>
      <c r="F379" s="70">
        <v>106.87257574909053</v>
      </c>
      <c r="G379" s="70">
        <v>110.06758415523414</v>
      </c>
      <c r="H379" s="70">
        <v>112.60540397994913</v>
      </c>
      <c r="I379" s="70">
        <v>113.88912394606324</v>
      </c>
      <c r="J379" s="70">
        <v>115.09199070531675</v>
      </c>
      <c r="K379" s="70">
        <v>118.97006359933458</v>
      </c>
      <c r="L379" s="70">
        <v>124.06729026439042</v>
      </c>
      <c r="M379" s="70">
        <v>116.34688527534918</v>
      </c>
      <c r="N379" s="71"/>
      <c r="O379" s="70">
        <f t="shared" si="10"/>
        <v>105.07466319020564</v>
      </c>
      <c r="P379" s="70">
        <f t="shared" si="11"/>
        <v>124.06729026439042</v>
      </c>
      <c r="R379" s="14"/>
      <c r="S379" s="14"/>
      <c r="T379" s="14"/>
    </row>
    <row r="380" spans="1:20">
      <c r="A380" s="68">
        <v>660</v>
      </c>
      <c r="B380" s="69" t="s">
        <v>398</v>
      </c>
      <c r="C380" s="70">
        <v>185.99397814056559</v>
      </c>
      <c r="D380" s="70">
        <v>187.26083343289505</v>
      </c>
      <c r="E380" s="70">
        <v>190.14071479181359</v>
      </c>
      <c r="F380" s="70">
        <v>180.46792973751297</v>
      </c>
      <c r="G380" s="70">
        <v>183.61431942368583</v>
      </c>
      <c r="H380" s="70">
        <v>191.59753308338264</v>
      </c>
      <c r="I380" s="70">
        <v>192.05969734555455</v>
      </c>
      <c r="J380" s="70">
        <v>180.98597644855582</v>
      </c>
      <c r="K380" s="70">
        <v>188.93130202815325</v>
      </c>
      <c r="L380" s="70">
        <v>206.85509842809884</v>
      </c>
      <c r="M380" s="70">
        <v>180.29009826258675</v>
      </c>
      <c r="N380" s="71"/>
      <c r="O380" s="70">
        <f t="shared" si="10"/>
        <v>180.46792973751297</v>
      </c>
      <c r="P380" s="70">
        <f t="shared" si="11"/>
        <v>206.85509842809884</v>
      </c>
      <c r="R380" s="14"/>
      <c r="S380" s="14"/>
      <c r="T380" s="14"/>
    </row>
    <row r="381" spans="1:20">
      <c r="A381" s="68">
        <v>662</v>
      </c>
      <c r="B381" s="69" t="s">
        <v>399</v>
      </c>
      <c r="C381" s="70">
        <v>138.13608397619151</v>
      </c>
      <c r="D381" s="70">
        <v>143.89587970829152</v>
      </c>
      <c r="E381" s="70">
        <v>153.04194908350772</v>
      </c>
      <c r="F381" s="70">
        <v>144.69412931638803</v>
      </c>
      <c r="G381" s="70">
        <v>152.33535009112947</v>
      </c>
      <c r="H381" s="70">
        <v>158.11307231167166</v>
      </c>
      <c r="I381" s="70">
        <v>153.88940175011436</v>
      </c>
      <c r="J381" s="70">
        <v>165.9500791748616</v>
      </c>
      <c r="K381" s="70">
        <v>175.38533246688402</v>
      </c>
      <c r="L381" s="70">
        <v>162.11874103666278</v>
      </c>
      <c r="M381" s="70">
        <v>142.02712059036458</v>
      </c>
      <c r="N381" s="71"/>
      <c r="O381" s="70">
        <f t="shared" si="10"/>
        <v>138.13608397619151</v>
      </c>
      <c r="P381" s="70">
        <f t="shared" si="11"/>
        <v>175.38533246688402</v>
      </c>
      <c r="R381" s="14"/>
      <c r="S381" s="14"/>
      <c r="T381" s="14"/>
    </row>
    <row r="382" spans="1:20">
      <c r="A382" s="68">
        <v>665</v>
      </c>
      <c r="B382" s="69" t="s">
        <v>400</v>
      </c>
      <c r="C382" s="70">
        <v>105.54414050860028</v>
      </c>
      <c r="D382" s="70">
        <v>108.92918353170306</v>
      </c>
      <c r="E382" s="70">
        <v>112.38629274772205</v>
      </c>
      <c r="F382" s="70">
        <v>113.85897919501966</v>
      </c>
      <c r="G382" s="70">
        <v>114.52838381117915</v>
      </c>
      <c r="H382" s="70">
        <v>118.48240028636118</v>
      </c>
      <c r="I382" s="70">
        <v>117.67006146164158</v>
      </c>
      <c r="J382" s="70">
        <v>117.95058025154486</v>
      </c>
      <c r="K382" s="70">
        <v>117.69715813750597</v>
      </c>
      <c r="L382" s="70">
        <v>120.21377429104983</v>
      </c>
      <c r="M382" s="70">
        <v>112.28764962095912</v>
      </c>
      <c r="N382" s="71"/>
      <c r="O382" s="70">
        <f t="shared" si="10"/>
        <v>105.54414050860028</v>
      </c>
      <c r="P382" s="70">
        <f t="shared" si="11"/>
        <v>120.21377429104983</v>
      </c>
      <c r="R382" s="14"/>
      <c r="S382" s="14"/>
      <c r="T382" s="14"/>
    </row>
    <row r="383" spans="1:20">
      <c r="A383" s="68">
        <v>670</v>
      </c>
      <c r="B383" s="69" t="s">
        <v>401</v>
      </c>
      <c r="C383" s="70">
        <v>156.50957447760749</v>
      </c>
      <c r="D383" s="70">
        <v>169.37879207317982</v>
      </c>
      <c r="E383" s="70">
        <v>173.21422344582408</v>
      </c>
      <c r="F383" s="70">
        <v>177.07484769849606</v>
      </c>
      <c r="G383" s="70">
        <v>176.19692863365074</v>
      </c>
      <c r="H383" s="70">
        <v>190.40428317288044</v>
      </c>
      <c r="I383" s="70">
        <v>161.36433748942136</v>
      </c>
      <c r="J383" s="70">
        <v>178.79212234639522</v>
      </c>
      <c r="K383" s="70">
        <v>170.78782866114506</v>
      </c>
      <c r="L383" s="70">
        <v>175.95679755402233</v>
      </c>
      <c r="M383" s="70">
        <v>174.71610373927501</v>
      </c>
      <c r="N383" s="71"/>
      <c r="O383" s="70">
        <f t="shared" si="10"/>
        <v>156.50957447760749</v>
      </c>
      <c r="P383" s="70">
        <f t="shared" si="11"/>
        <v>190.40428317288044</v>
      </c>
      <c r="R383" s="14"/>
      <c r="S383" s="14"/>
      <c r="T383" s="14"/>
    </row>
    <row r="384" spans="1:20">
      <c r="A384" s="68">
        <v>672</v>
      </c>
      <c r="B384" s="69" t="s">
        <v>402</v>
      </c>
      <c r="C384" s="70">
        <v>119.36647930623816</v>
      </c>
      <c r="D384" s="70">
        <v>126.79888365589281</v>
      </c>
      <c r="E384" s="70">
        <v>130.99463264347821</v>
      </c>
      <c r="F384" s="70">
        <v>136.08917693814021</v>
      </c>
      <c r="G384" s="70">
        <v>136.49564305727048</v>
      </c>
      <c r="H384" s="70">
        <v>137.17141461292388</v>
      </c>
      <c r="I384" s="70">
        <v>137.43090069318356</v>
      </c>
      <c r="J384" s="70">
        <v>134.71811490708069</v>
      </c>
      <c r="K384" s="70">
        <v>132.40452953636947</v>
      </c>
      <c r="L384" s="70">
        <v>140.26441848568311</v>
      </c>
      <c r="M384" s="70">
        <v>132.99074224308765</v>
      </c>
      <c r="N384" s="71"/>
      <c r="O384" s="70">
        <f t="shared" si="10"/>
        <v>119.36647930623816</v>
      </c>
      <c r="P384" s="70">
        <f t="shared" si="11"/>
        <v>140.26441848568311</v>
      </c>
      <c r="R384" s="14"/>
      <c r="S384" s="14"/>
      <c r="T384" s="14"/>
    </row>
    <row r="385" spans="1:20">
      <c r="A385" s="68">
        <v>673</v>
      </c>
      <c r="B385" s="69" t="s">
        <v>403</v>
      </c>
      <c r="C385" s="70">
        <v>121.95597825852229</v>
      </c>
      <c r="D385" s="70">
        <v>123.75523626750096</v>
      </c>
      <c r="E385" s="70">
        <v>126.46905764469511</v>
      </c>
      <c r="F385" s="70">
        <v>130.99411377584005</v>
      </c>
      <c r="G385" s="70">
        <v>147.26882278013102</v>
      </c>
      <c r="H385" s="70">
        <v>147.47123209341203</v>
      </c>
      <c r="I385" s="70">
        <v>150.70060951701024</v>
      </c>
      <c r="J385" s="70">
        <v>152.84370899229717</v>
      </c>
      <c r="K385" s="70">
        <v>158.17229985822635</v>
      </c>
      <c r="L385" s="70">
        <v>164.20707595339545</v>
      </c>
      <c r="M385" s="70">
        <v>157.3454536362843</v>
      </c>
      <c r="N385" s="71"/>
      <c r="O385" s="70">
        <f t="shared" si="10"/>
        <v>121.95597825852229</v>
      </c>
      <c r="P385" s="70">
        <f t="shared" si="11"/>
        <v>164.20707595339545</v>
      </c>
      <c r="R385" s="14"/>
      <c r="S385" s="14"/>
      <c r="T385" s="14"/>
    </row>
    <row r="386" spans="1:20">
      <c r="A386" s="68">
        <v>674</v>
      </c>
      <c r="B386" s="69" t="s">
        <v>404</v>
      </c>
      <c r="C386" s="70">
        <v>138.31946107812826</v>
      </c>
      <c r="D386" s="70">
        <v>132.23081046897332</v>
      </c>
      <c r="E386" s="70">
        <v>137.50672179685355</v>
      </c>
      <c r="F386" s="70">
        <v>140.77774906395734</v>
      </c>
      <c r="G386" s="70">
        <v>142.7462116169342</v>
      </c>
      <c r="H386" s="70">
        <v>144.46458485157859</v>
      </c>
      <c r="I386" s="70">
        <v>137.079113361872</v>
      </c>
      <c r="J386" s="70">
        <v>135.386784693641</v>
      </c>
      <c r="K386" s="70">
        <v>139.70307508428519</v>
      </c>
      <c r="L386" s="70">
        <v>154.28550822983613</v>
      </c>
      <c r="M386" s="70">
        <v>139.55807230288008</v>
      </c>
      <c r="N386" s="71"/>
      <c r="O386" s="70">
        <f t="shared" si="10"/>
        <v>132.23081046897332</v>
      </c>
      <c r="P386" s="70">
        <f t="shared" si="11"/>
        <v>154.28550822983613</v>
      </c>
      <c r="R386" s="14"/>
      <c r="S386" s="14"/>
      <c r="T386" s="14"/>
    </row>
    <row r="387" spans="1:20">
      <c r="A387" s="68">
        <v>675</v>
      </c>
      <c r="B387" s="69" t="s">
        <v>405</v>
      </c>
      <c r="C387" s="70">
        <v>161.35507339781634</v>
      </c>
      <c r="D387" s="70">
        <v>156.83735619809923</v>
      </c>
      <c r="E387" s="70">
        <v>162.89037760392984</v>
      </c>
      <c r="F387" s="70">
        <v>158.35390888783232</v>
      </c>
      <c r="G387" s="70">
        <v>163.12512813094807</v>
      </c>
      <c r="H387" s="70">
        <v>167.18157838785223</v>
      </c>
      <c r="I387" s="70">
        <v>166.63898394053274</v>
      </c>
      <c r="J387" s="70">
        <v>170.4679790459877</v>
      </c>
      <c r="K387" s="70">
        <v>166.98002752182819</v>
      </c>
      <c r="L387" s="70">
        <v>184.46263279977589</v>
      </c>
      <c r="M387" s="70">
        <v>187.83903827688604</v>
      </c>
      <c r="N387" s="71"/>
      <c r="O387" s="70">
        <f t="shared" si="10"/>
        <v>156.83735619809923</v>
      </c>
      <c r="P387" s="70">
        <f t="shared" si="11"/>
        <v>184.46263279977589</v>
      </c>
      <c r="R387" s="14"/>
      <c r="S387" s="14"/>
      <c r="T387" s="14"/>
    </row>
    <row r="388" spans="1:20">
      <c r="A388" s="68">
        <v>680</v>
      </c>
      <c r="B388" s="69" t="s">
        <v>406</v>
      </c>
      <c r="C388" s="70">
        <v>117.24447735514411</v>
      </c>
      <c r="D388" s="70">
        <v>122.17807434817909</v>
      </c>
      <c r="E388" s="70">
        <v>125.33602551785515</v>
      </c>
      <c r="F388" s="70">
        <v>129.21773255037178</v>
      </c>
      <c r="G388" s="70">
        <v>134.13382780960416</v>
      </c>
      <c r="H388" s="70">
        <v>134.83647291058617</v>
      </c>
      <c r="I388" s="70">
        <v>137.95089698549126</v>
      </c>
      <c r="J388" s="70">
        <v>133.47758570556297</v>
      </c>
      <c r="K388" s="70">
        <v>135.61574434831135</v>
      </c>
      <c r="L388" s="70">
        <v>137.70328503039019</v>
      </c>
      <c r="M388" s="70">
        <v>129.51079399523761</v>
      </c>
      <c r="N388" s="71"/>
      <c r="O388" s="70">
        <f t="shared" si="10"/>
        <v>117.24447735514411</v>
      </c>
      <c r="P388" s="70">
        <f t="shared" si="11"/>
        <v>137.95089698549126</v>
      </c>
      <c r="R388" s="14"/>
      <c r="S388" s="14"/>
      <c r="T388" s="14"/>
    </row>
    <row r="389" spans="1:20">
      <c r="A389" s="68">
        <v>683</v>
      </c>
      <c r="B389" s="69" t="s">
        <v>407</v>
      </c>
      <c r="C389" s="70">
        <v>142.67702903869471</v>
      </c>
      <c r="D389" s="70">
        <v>148.52509492806004</v>
      </c>
      <c r="E389" s="70">
        <v>152.16916938192199</v>
      </c>
      <c r="F389" s="70">
        <v>153.96278185833708</v>
      </c>
      <c r="G389" s="70">
        <v>160.41534965564185</v>
      </c>
      <c r="H389" s="70">
        <v>169.81079879880855</v>
      </c>
      <c r="I389" s="70">
        <v>176.35516243868884</v>
      </c>
      <c r="J389" s="70">
        <v>171.375728238504</v>
      </c>
      <c r="K389" s="70">
        <v>171.40200119321318</v>
      </c>
      <c r="L389" s="70">
        <v>181.094894021291</v>
      </c>
      <c r="M389" s="70">
        <v>183.26215977409791</v>
      </c>
      <c r="N389" s="71"/>
      <c r="O389" s="70">
        <f t="shared" si="10"/>
        <v>142.67702903869471</v>
      </c>
      <c r="P389" s="70">
        <f t="shared" si="11"/>
        <v>181.094894021291</v>
      </c>
      <c r="R389" s="14"/>
      <c r="S389" s="14"/>
      <c r="T389" s="14"/>
    </row>
    <row r="390" spans="1:20">
      <c r="A390" s="68">
        <v>685</v>
      </c>
      <c r="B390" s="69" t="s">
        <v>408</v>
      </c>
      <c r="C390" s="70">
        <v>157.73074334572411</v>
      </c>
      <c r="D390" s="70">
        <v>145.15769354521819</v>
      </c>
      <c r="E390" s="70">
        <v>151.17504622877098</v>
      </c>
      <c r="F390" s="70">
        <v>158.77982364632558</v>
      </c>
      <c r="G390" s="70">
        <v>158.384044403383</v>
      </c>
      <c r="H390" s="70">
        <v>183.87816395596639</v>
      </c>
      <c r="I390" s="70">
        <v>111.6967780826958</v>
      </c>
      <c r="J390" s="70">
        <v>137.5763908421923</v>
      </c>
      <c r="K390" s="70">
        <v>136.98885757423565</v>
      </c>
      <c r="L390" s="70">
        <v>157.52059298451454</v>
      </c>
      <c r="M390" s="70">
        <v>179.79368110456986</v>
      </c>
      <c r="N390" s="71"/>
      <c r="O390" s="70">
        <f t="shared" si="10"/>
        <v>111.6967780826958</v>
      </c>
      <c r="P390" s="70">
        <f t="shared" si="11"/>
        <v>183.87816395596639</v>
      </c>
      <c r="R390" s="14"/>
      <c r="S390" s="14"/>
      <c r="T390" s="14"/>
    </row>
    <row r="391" spans="1:20">
      <c r="A391" s="68">
        <v>690</v>
      </c>
      <c r="B391" s="69" t="s">
        <v>409</v>
      </c>
      <c r="C391" s="70">
        <v>114.68454714739829</v>
      </c>
      <c r="D391" s="70">
        <v>115.4251812105521</v>
      </c>
      <c r="E391" s="70">
        <v>117.33928140091079</v>
      </c>
      <c r="F391" s="70">
        <v>124.54143461721232</v>
      </c>
      <c r="G391" s="70">
        <v>125.97579732785064</v>
      </c>
      <c r="H391" s="70">
        <v>129.0716594755155</v>
      </c>
      <c r="I391" s="70">
        <v>130.81520084659988</v>
      </c>
      <c r="J391" s="70">
        <v>131.00145942288012</v>
      </c>
      <c r="K391" s="70">
        <v>136.05318524878928</v>
      </c>
      <c r="L391" s="70">
        <v>140.85518870506377</v>
      </c>
      <c r="M391" s="70">
        <v>140.85518870506377</v>
      </c>
      <c r="N391" s="71"/>
      <c r="O391" s="70">
        <f t="shared" si="10"/>
        <v>114.68454714739829</v>
      </c>
      <c r="P391" s="70">
        <f t="shared" si="11"/>
        <v>140.85518870506377</v>
      </c>
      <c r="R391" s="14"/>
      <c r="S391" s="14"/>
      <c r="T391" s="14"/>
    </row>
    <row r="392" spans="1:20">
      <c r="A392" s="68">
        <v>695</v>
      </c>
      <c r="B392" s="69" t="s">
        <v>410</v>
      </c>
      <c r="C392" s="70">
        <v>139.99483425718552</v>
      </c>
      <c r="D392" s="70">
        <v>145.58364265578496</v>
      </c>
      <c r="E392" s="70">
        <v>140.50424443634643</v>
      </c>
      <c r="F392" s="70">
        <v>146.5100524116003</v>
      </c>
      <c r="G392" s="70">
        <v>149.48050483194791</v>
      </c>
      <c r="H392" s="70">
        <v>156.43523176327994</v>
      </c>
      <c r="I392" s="70">
        <v>161.59186998055247</v>
      </c>
      <c r="J392" s="70">
        <v>161.68685876475988</v>
      </c>
      <c r="K392" s="70">
        <v>165.49170357358486</v>
      </c>
      <c r="L392" s="70">
        <v>164.44002901498845</v>
      </c>
      <c r="M392" s="70">
        <v>163.11106388049043</v>
      </c>
      <c r="N392" s="71"/>
      <c r="O392" s="70">
        <f t="shared" si="10"/>
        <v>139.99483425718552</v>
      </c>
      <c r="P392" s="70">
        <f t="shared" si="11"/>
        <v>165.49170357358486</v>
      </c>
      <c r="R392" s="14"/>
      <c r="S392" s="14"/>
      <c r="T392" s="14"/>
    </row>
    <row r="393" spans="1:20">
      <c r="A393" s="68">
        <v>698</v>
      </c>
      <c r="B393" s="69" t="s">
        <v>411</v>
      </c>
      <c r="C393" s="70">
        <v>139.43767882634808</v>
      </c>
      <c r="D393" s="70">
        <v>146.17797011935576</v>
      </c>
      <c r="E393" s="70">
        <v>151.86986447572468</v>
      </c>
      <c r="F393" s="70">
        <v>161.28815124780428</v>
      </c>
      <c r="G393" s="70">
        <v>168.23674523626698</v>
      </c>
      <c r="H393" s="70">
        <v>176.05307712725894</v>
      </c>
      <c r="I393" s="70">
        <v>174.43519426556571</v>
      </c>
      <c r="J393" s="70">
        <v>169.11327156379926</v>
      </c>
      <c r="K393" s="70">
        <v>171.99813893592116</v>
      </c>
      <c r="L393" s="70">
        <v>184.58917070668809</v>
      </c>
      <c r="M393" s="70">
        <v>179.07097610397869</v>
      </c>
      <c r="N393" s="71"/>
      <c r="O393" s="70">
        <f t="shared" si="10"/>
        <v>139.43767882634808</v>
      </c>
      <c r="P393" s="70">
        <f t="shared" si="11"/>
        <v>184.58917070668809</v>
      </c>
      <c r="R393" s="14"/>
      <c r="S393" s="14"/>
      <c r="T393" s="14"/>
    </row>
    <row r="394" spans="1:20">
      <c r="A394" s="68">
        <v>700</v>
      </c>
      <c r="B394" s="69" t="s">
        <v>412</v>
      </c>
      <c r="C394" s="70">
        <v>193.99771759738385</v>
      </c>
      <c r="D394" s="70">
        <v>197.58771592348117</v>
      </c>
      <c r="E394" s="70">
        <v>205.6857645105863</v>
      </c>
      <c r="F394" s="70">
        <v>210.54353904034184</v>
      </c>
      <c r="G394" s="70">
        <v>206.10837584350028</v>
      </c>
      <c r="H394" s="70">
        <v>211.08120032019769</v>
      </c>
      <c r="I394" s="70">
        <v>216.9983220594479</v>
      </c>
      <c r="J394" s="70">
        <v>205.4665189928262</v>
      </c>
      <c r="K394" s="70">
        <v>196.29927073916861</v>
      </c>
      <c r="L394" s="70">
        <v>186.48234149706383</v>
      </c>
      <c r="M394" s="70">
        <v>186.48234149706383</v>
      </c>
      <c r="N394" s="71"/>
      <c r="O394" s="70">
        <f t="shared" si="10"/>
        <v>186.48234149706383</v>
      </c>
      <c r="P394" s="70">
        <f t="shared" si="11"/>
        <v>216.9983220594479</v>
      </c>
      <c r="R394" s="14"/>
      <c r="S394" s="14"/>
      <c r="T394" s="14"/>
    </row>
    <row r="395" spans="1:20">
      <c r="A395" s="68">
        <v>705</v>
      </c>
      <c r="B395" s="69" t="s">
        <v>413</v>
      </c>
      <c r="C395" s="70">
        <v>124.56222781495576</v>
      </c>
      <c r="D395" s="70">
        <v>126.49201175518141</v>
      </c>
      <c r="E395" s="70">
        <v>130.498645374641</v>
      </c>
      <c r="F395" s="70">
        <v>140.72442137316673</v>
      </c>
      <c r="G395" s="70">
        <v>147.79380793440907</v>
      </c>
      <c r="H395" s="70">
        <v>160.78893972263728</v>
      </c>
      <c r="I395" s="70">
        <v>157.90780817589834</v>
      </c>
      <c r="J395" s="70">
        <v>157.96060819371343</v>
      </c>
      <c r="K395" s="70">
        <v>166.83056550233965</v>
      </c>
      <c r="L395" s="70">
        <v>166.32142079691937</v>
      </c>
      <c r="M395" s="70">
        <v>165.7191187154138</v>
      </c>
      <c r="N395" s="71"/>
      <c r="O395" s="70">
        <f t="shared" ref="O395:O448" si="12">MIN(C395:L395)</f>
        <v>124.56222781495576</v>
      </c>
      <c r="P395" s="70">
        <f t="shared" ref="P395:P448" si="13">MAX(C395:L395)</f>
        <v>166.83056550233965</v>
      </c>
      <c r="R395" s="14"/>
      <c r="S395" s="14"/>
      <c r="T395" s="14"/>
    </row>
    <row r="396" spans="1:20">
      <c r="A396" s="68">
        <v>710</v>
      </c>
      <c r="B396" s="69" t="s">
        <v>414</v>
      </c>
      <c r="C396" s="70">
        <v>117.39126657508905</v>
      </c>
      <c r="D396" s="70">
        <v>114.85700399254711</v>
      </c>
      <c r="E396" s="70">
        <v>122.22619175525567</v>
      </c>
      <c r="F396" s="70">
        <v>133.26017118679769</v>
      </c>
      <c r="G396" s="70">
        <v>146.85883338647542</v>
      </c>
      <c r="H396" s="70">
        <v>148.5541805534811</v>
      </c>
      <c r="I396" s="70">
        <v>145.62862748283203</v>
      </c>
      <c r="J396" s="70">
        <v>141.38102306738554</v>
      </c>
      <c r="K396" s="70">
        <v>140.51626548868086</v>
      </c>
      <c r="L396" s="70">
        <v>148.32960650390979</v>
      </c>
      <c r="M396" s="70">
        <v>146.24478723803773</v>
      </c>
      <c r="N396" s="71"/>
      <c r="O396" s="70">
        <f t="shared" si="12"/>
        <v>114.85700399254711</v>
      </c>
      <c r="P396" s="70">
        <f t="shared" si="13"/>
        <v>148.5541805534811</v>
      </c>
      <c r="R396" s="14"/>
      <c r="S396" s="14"/>
      <c r="T396" s="14"/>
    </row>
    <row r="397" spans="1:20">
      <c r="A397" s="68">
        <v>712</v>
      </c>
      <c r="B397" s="69" t="s">
        <v>415</v>
      </c>
      <c r="C397" s="70">
        <v>148.13610625968525</v>
      </c>
      <c r="D397" s="70">
        <v>166.50469623285753</v>
      </c>
      <c r="E397" s="70">
        <v>162.14015811209694</v>
      </c>
      <c r="F397" s="70">
        <v>163.81307739429167</v>
      </c>
      <c r="G397" s="70">
        <v>168.02930156463302</v>
      </c>
      <c r="H397" s="70">
        <v>172.88685433443374</v>
      </c>
      <c r="I397" s="70">
        <v>173.96926690987718</v>
      </c>
      <c r="J397" s="70">
        <v>170.08506032530752</v>
      </c>
      <c r="K397" s="70">
        <v>171.94410292923394</v>
      </c>
      <c r="L397" s="70">
        <v>173.01133135215804</v>
      </c>
      <c r="M397" s="70">
        <v>174.97864818882721</v>
      </c>
      <c r="N397" s="71"/>
      <c r="O397" s="70">
        <f t="shared" si="12"/>
        <v>148.13610625968525</v>
      </c>
      <c r="P397" s="70">
        <f t="shared" si="13"/>
        <v>173.96926690987718</v>
      </c>
      <c r="R397" s="14"/>
      <c r="S397" s="14"/>
      <c r="T397" s="14"/>
    </row>
    <row r="398" spans="1:20">
      <c r="A398" s="68">
        <v>715</v>
      </c>
      <c r="B398" s="69" t="s">
        <v>416</v>
      </c>
      <c r="C398" s="70">
        <v>166.96453246644813</v>
      </c>
      <c r="D398" s="70">
        <v>199.75801768006002</v>
      </c>
      <c r="E398" s="70">
        <v>188.09152254909102</v>
      </c>
      <c r="F398" s="70">
        <v>189.7682720836751</v>
      </c>
      <c r="G398" s="70">
        <v>196.99177408643217</v>
      </c>
      <c r="H398" s="70">
        <v>180.11569628688738</v>
      </c>
      <c r="I398" s="70">
        <v>168.24642425997999</v>
      </c>
      <c r="J398" s="70">
        <v>157.35078242635413</v>
      </c>
      <c r="K398" s="70">
        <v>176.1636283591412</v>
      </c>
      <c r="L398" s="70">
        <v>180.92294708391768</v>
      </c>
      <c r="M398" s="70">
        <v>156.53795960018471</v>
      </c>
      <c r="N398" s="71"/>
      <c r="O398" s="70">
        <f t="shared" si="12"/>
        <v>157.35078242635413</v>
      </c>
      <c r="P398" s="70">
        <f t="shared" si="13"/>
        <v>199.75801768006002</v>
      </c>
      <c r="R398" s="14"/>
      <c r="S398" s="14"/>
      <c r="T398" s="14"/>
    </row>
    <row r="399" spans="1:20">
      <c r="A399" s="68">
        <v>717</v>
      </c>
      <c r="B399" s="69" t="s">
        <v>417</v>
      </c>
      <c r="C399" s="70">
        <v>143.20236487215635</v>
      </c>
      <c r="D399" s="70">
        <v>150.63118698202672</v>
      </c>
      <c r="E399" s="70">
        <v>156.27725662361112</v>
      </c>
      <c r="F399" s="70">
        <v>159.20702958058558</v>
      </c>
      <c r="G399" s="70">
        <v>153.95072778191417</v>
      </c>
      <c r="H399" s="70">
        <v>147.59753946563984</v>
      </c>
      <c r="I399" s="70">
        <v>151.7782301462382</v>
      </c>
      <c r="J399" s="70">
        <v>153.94399622063173</v>
      </c>
      <c r="K399" s="70">
        <v>141.35629211622097</v>
      </c>
      <c r="L399" s="70">
        <v>141.35629211622097</v>
      </c>
      <c r="M399" s="70">
        <v>163.38272886259207</v>
      </c>
      <c r="N399" s="71"/>
      <c r="O399" s="70">
        <f t="shared" si="12"/>
        <v>141.35629211622097</v>
      </c>
      <c r="P399" s="70">
        <f t="shared" si="13"/>
        <v>159.20702958058558</v>
      </c>
      <c r="R399" s="14"/>
      <c r="S399" s="14"/>
      <c r="T399" s="14"/>
    </row>
    <row r="400" spans="1:20">
      <c r="A400" s="68">
        <v>720</v>
      </c>
      <c r="B400" s="69" t="s">
        <v>418</v>
      </c>
      <c r="C400" s="70">
        <v>110.80997283012411</v>
      </c>
      <c r="D400" s="70">
        <v>124.15108514147144</v>
      </c>
      <c r="E400" s="70">
        <v>128.07128055912099</v>
      </c>
      <c r="F400" s="70">
        <v>118.244011391309</v>
      </c>
      <c r="G400" s="70">
        <v>121.15957630468614</v>
      </c>
      <c r="H400" s="70">
        <v>121.56865433856687</v>
      </c>
      <c r="I400" s="70">
        <v>122.78242042662615</v>
      </c>
      <c r="J400" s="70">
        <v>119.32602782306634</v>
      </c>
      <c r="K400" s="70">
        <v>116.37995970327786</v>
      </c>
      <c r="L400" s="70">
        <v>121.99277670136782</v>
      </c>
      <c r="M400" s="70">
        <v>110.61041306807657</v>
      </c>
      <c r="N400" s="71"/>
      <c r="O400" s="70">
        <f t="shared" si="12"/>
        <v>110.80997283012411</v>
      </c>
      <c r="P400" s="70">
        <f t="shared" si="13"/>
        <v>128.07128055912099</v>
      </c>
      <c r="R400" s="14"/>
      <c r="S400" s="14"/>
      <c r="T400" s="14"/>
    </row>
    <row r="401" spans="1:20">
      <c r="A401" s="68">
        <v>725</v>
      </c>
      <c r="B401" s="69" t="s">
        <v>419</v>
      </c>
      <c r="C401" s="70">
        <v>139.57668995287787</v>
      </c>
      <c r="D401" s="70">
        <v>138.54057851707512</v>
      </c>
      <c r="E401" s="70">
        <v>142.29217445457763</v>
      </c>
      <c r="F401" s="70">
        <v>143.96051654476636</v>
      </c>
      <c r="G401" s="70">
        <v>122.28056024310632</v>
      </c>
      <c r="H401" s="70">
        <v>128.69534004474232</v>
      </c>
      <c r="I401" s="70">
        <v>132.81431378588152</v>
      </c>
      <c r="J401" s="70">
        <v>131.99591702959947</v>
      </c>
      <c r="K401" s="70">
        <v>136.19187430358807</v>
      </c>
      <c r="L401" s="70">
        <v>132.48651316458057</v>
      </c>
      <c r="M401" s="70">
        <v>128.80015464510913</v>
      </c>
      <c r="N401" s="71"/>
      <c r="O401" s="70">
        <f t="shared" si="12"/>
        <v>122.28056024310632</v>
      </c>
      <c r="P401" s="70">
        <f t="shared" si="13"/>
        <v>143.96051654476636</v>
      </c>
      <c r="R401" s="14"/>
      <c r="S401" s="14"/>
      <c r="T401" s="14"/>
    </row>
    <row r="402" spans="1:20">
      <c r="A402" s="68">
        <v>728</v>
      </c>
      <c r="B402" s="69" t="s">
        <v>420</v>
      </c>
      <c r="C402" s="70">
        <v>159.59715532451048</v>
      </c>
      <c r="D402" s="70">
        <v>155.80225829489802</v>
      </c>
      <c r="E402" s="70">
        <v>156.93063818218877</v>
      </c>
      <c r="F402" s="70">
        <v>158.43247623792786</v>
      </c>
      <c r="G402" s="70">
        <v>143.51088248497288</v>
      </c>
      <c r="H402" s="70">
        <v>112.79663789968846</v>
      </c>
      <c r="I402" s="70">
        <v>173.15671396613271</v>
      </c>
      <c r="J402" s="70">
        <v>205.62527807853348</v>
      </c>
      <c r="K402" s="70">
        <v>232.52485411098894</v>
      </c>
      <c r="L402" s="70">
        <v>217.64478713587803</v>
      </c>
      <c r="M402" s="70">
        <v>218.21527294479225</v>
      </c>
      <c r="N402" s="71"/>
      <c r="O402" s="70">
        <f t="shared" si="12"/>
        <v>112.79663789968846</v>
      </c>
      <c r="P402" s="70">
        <f t="shared" si="13"/>
        <v>232.52485411098894</v>
      </c>
      <c r="R402" s="14"/>
      <c r="S402" s="14"/>
      <c r="T402" s="14"/>
    </row>
    <row r="403" spans="1:20">
      <c r="A403" s="68">
        <v>730</v>
      </c>
      <c r="B403" s="69" t="s">
        <v>421</v>
      </c>
      <c r="C403" s="70">
        <v>120.29529650668005</v>
      </c>
      <c r="D403" s="70">
        <v>120.01955553609587</v>
      </c>
      <c r="E403" s="70">
        <v>123.10268329115632</v>
      </c>
      <c r="F403" s="70">
        <v>125.6144354668979</v>
      </c>
      <c r="G403" s="70">
        <v>129.91612049570264</v>
      </c>
      <c r="H403" s="70">
        <v>134.95709830822258</v>
      </c>
      <c r="I403" s="70">
        <v>131.3954524073751</v>
      </c>
      <c r="J403" s="70">
        <v>131.07578306304183</v>
      </c>
      <c r="K403" s="70">
        <v>138.21435986631141</v>
      </c>
      <c r="L403" s="70">
        <v>137.04717081900276</v>
      </c>
      <c r="M403" s="70">
        <v>144.67856415285357</v>
      </c>
      <c r="N403" s="71"/>
      <c r="O403" s="70">
        <f t="shared" si="12"/>
        <v>120.01955553609587</v>
      </c>
      <c r="P403" s="70">
        <f t="shared" si="13"/>
        <v>138.21435986631141</v>
      </c>
      <c r="R403" s="14"/>
      <c r="S403" s="14"/>
      <c r="T403" s="14"/>
    </row>
    <row r="404" spans="1:20">
      <c r="A404" s="68">
        <v>735</v>
      </c>
      <c r="B404" s="69" t="s">
        <v>422</v>
      </c>
      <c r="C404" s="70">
        <v>116.23776716215089</v>
      </c>
      <c r="D404" s="70">
        <v>118.95363519217186</v>
      </c>
      <c r="E404" s="70">
        <v>123.6310122644766</v>
      </c>
      <c r="F404" s="70">
        <v>128.6391128057698</v>
      </c>
      <c r="G404" s="70">
        <v>135.21562014634739</v>
      </c>
      <c r="H404" s="70">
        <v>140.01825643646589</v>
      </c>
      <c r="I404" s="70">
        <v>141.55470764931059</v>
      </c>
      <c r="J404" s="70">
        <v>139.0346410490051</v>
      </c>
      <c r="K404" s="70">
        <v>140.64022342341829</v>
      </c>
      <c r="L404" s="70">
        <v>147.14841566192297</v>
      </c>
      <c r="M404" s="70">
        <v>135.02498149165871</v>
      </c>
      <c r="N404" s="71"/>
      <c r="O404" s="70">
        <f t="shared" si="12"/>
        <v>116.23776716215089</v>
      </c>
      <c r="P404" s="70">
        <f t="shared" si="13"/>
        <v>147.14841566192297</v>
      </c>
      <c r="R404" s="14"/>
      <c r="S404" s="14"/>
      <c r="T404" s="14"/>
    </row>
    <row r="405" spans="1:20">
      <c r="A405" s="68">
        <v>740</v>
      </c>
      <c r="B405" s="69" t="s">
        <v>423</v>
      </c>
      <c r="C405" s="70">
        <v>147.76278435706971</v>
      </c>
      <c r="D405" s="70">
        <v>137.82853386429721</v>
      </c>
      <c r="E405" s="70">
        <v>138.65051191256615</v>
      </c>
      <c r="F405" s="70">
        <v>134.4277275953612</v>
      </c>
      <c r="G405" s="70">
        <v>139.77760576195175</v>
      </c>
      <c r="H405" s="70">
        <v>140.68150743017191</v>
      </c>
      <c r="I405" s="70">
        <v>141.09999693975161</v>
      </c>
      <c r="J405" s="70">
        <v>145.7454636226667</v>
      </c>
      <c r="K405" s="70">
        <v>150.12729751607631</v>
      </c>
      <c r="L405" s="70">
        <v>153.24436985376636</v>
      </c>
      <c r="M405" s="70">
        <v>153.21084702468508</v>
      </c>
      <c r="N405" s="71"/>
      <c r="O405" s="70">
        <f t="shared" si="12"/>
        <v>134.4277275953612</v>
      </c>
      <c r="P405" s="70">
        <f t="shared" si="13"/>
        <v>153.24436985376636</v>
      </c>
      <c r="R405" s="14"/>
      <c r="S405" s="14"/>
      <c r="T405" s="14"/>
    </row>
    <row r="406" spans="1:20">
      <c r="A406" s="68">
        <v>745</v>
      </c>
      <c r="B406" s="69" t="s">
        <v>424</v>
      </c>
      <c r="C406" s="70">
        <v>122.39879604917611</v>
      </c>
      <c r="D406" s="70">
        <v>129.63927235731342</v>
      </c>
      <c r="E406" s="70">
        <v>131.50168159924408</v>
      </c>
      <c r="F406" s="70">
        <v>135.67542095629392</v>
      </c>
      <c r="G406" s="70">
        <v>145.72404586918148</v>
      </c>
      <c r="H406" s="70">
        <v>145.4817234472099</v>
      </c>
      <c r="I406" s="70">
        <v>145.68134397781691</v>
      </c>
      <c r="J406" s="70">
        <v>144.5719996268092</v>
      </c>
      <c r="K406" s="70">
        <v>143.20477611899221</v>
      </c>
      <c r="L406" s="70">
        <v>147.2529915048994</v>
      </c>
      <c r="M406" s="70">
        <v>143.54286562363424</v>
      </c>
      <c r="N406" s="71"/>
      <c r="O406" s="70">
        <f t="shared" si="12"/>
        <v>122.39879604917611</v>
      </c>
      <c r="P406" s="70">
        <f t="shared" si="13"/>
        <v>147.2529915048994</v>
      </c>
      <c r="R406" s="14"/>
      <c r="S406" s="14"/>
      <c r="T406" s="14"/>
    </row>
    <row r="407" spans="1:20">
      <c r="A407" s="68">
        <v>750</v>
      </c>
      <c r="B407" s="69" t="s">
        <v>425</v>
      </c>
      <c r="C407" s="70">
        <v>141.23287646810763</v>
      </c>
      <c r="D407" s="70">
        <v>155.22045922938415</v>
      </c>
      <c r="E407" s="70">
        <v>166.66787308848708</v>
      </c>
      <c r="F407" s="70">
        <v>149.3944531554292</v>
      </c>
      <c r="G407" s="70">
        <v>149.3944531554292</v>
      </c>
      <c r="H407" s="70">
        <v>172.73459178553051</v>
      </c>
      <c r="I407" s="70">
        <v>172.45813965723173</v>
      </c>
      <c r="J407" s="70">
        <v>164.55317459425112</v>
      </c>
      <c r="K407" s="70">
        <v>163.31602890340304</v>
      </c>
      <c r="L407" s="70">
        <v>163.31602890340304</v>
      </c>
      <c r="M407" s="70">
        <v>160.33925334121284</v>
      </c>
      <c r="N407" s="71"/>
      <c r="O407" s="70">
        <f t="shared" si="12"/>
        <v>141.23287646810763</v>
      </c>
      <c r="P407" s="70">
        <f t="shared" si="13"/>
        <v>172.73459178553051</v>
      </c>
      <c r="R407" s="14"/>
      <c r="S407" s="14"/>
      <c r="T407" s="14"/>
    </row>
    <row r="408" spans="1:20">
      <c r="A408" s="68">
        <v>753</v>
      </c>
      <c r="B408" s="69" t="s">
        <v>426</v>
      </c>
      <c r="C408" s="70">
        <v>122.10708216060517</v>
      </c>
      <c r="D408" s="70">
        <v>123.54935741439759</v>
      </c>
      <c r="E408" s="70">
        <v>130.15137517302372</v>
      </c>
      <c r="F408" s="70">
        <v>127.90957990684957</v>
      </c>
      <c r="G408" s="70">
        <v>131.30532211861538</v>
      </c>
      <c r="H408" s="70">
        <v>139.0691854868567</v>
      </c>
      <c r="I408" s="70">
        <v>137.92283550507793</v>
      </c>
      <c r="J408" s="70">
        <v>141.16535534409664</v>
      </c>
      <c r="K408" s="70">
        <v>141.30491142906422</v>
      </c>
      <c r="L408" s="70">
        <v>140.59861724180999</v>
      </c>
      <c r="M408" s="70">
        <v>127.52575145076837</v>
      </c>
      <c r="N408" s="71"/>
      <c r="O408" s="70">
        <f t="shared" si="12"/>
        <v>122.10708216060517</v>
      </c>
      <c r="P408" s="70">
        <f t="shared" si="13"/>
        <v>141.30491142906422</v>
      </c>
      <c r="R408" s="14"/>
      <c r="S408" s="14"/>
      <c r="T408" s="14"/>
    </row>
    <row r="409" spans="1:20">
      <c r="A409" s="68">
        <v>755</v>
      </c>
      <c r="B409" s="69" t="s">
        <v>427</v>
      </c>
      <c r="C409" s="70">
        <v>115.53993092695643</v>
      </c>
      <c r="D409" s="70">
        <v>118.85277126408664</v>
      </c>
      <c r="E409" s="70">
        <v>125.22684314715866</v>
      </c>
      <c r="F409" s="70">
        <v>136.35620973550044</v>
      </c>
      <c r="G409" s="70">
        <v>138.36010267658554</v>
      </c>
      <c r="H409" s="70">
        <v>143.15551659593496</v>
      </c>
      <c r="I409" s="70">
        <v>141.80649945414353</v>
      </c>
      <c r="J409" s="70">
        <v>149.83318451417597</v>
      </c>
      <c r="K409" s="70">
        <v>147.29205870265125</v>
      </c>
      <c r="L409" s="70">
        <v>146.73649583224392</v>
      </c>
      <c r="M409" s="70">
        <v>145.49838103808446</v>
      </c>
      <c r="N409" s="71"/>
      <c r="O409" s="70">
        <f t="shared" si="12"/>
        <v>115.53993092695643</v>
      </c>
      <c r="P409" s="70">
        <f t="shared" si="13"/>
        <v>149.83318451417597</v>
      </c>
      <c r="R409" s="14"/>
      <c r="S409" s="14"/>
      <c r="T409" s="14"/>
    </row>
    <row r="410" spans="1:20">
      <c r="A410" s="68">
        <v>760</v>
      </c>
      <c r="B410" s="69" t="s">
        <v>428</v>
      </c>
      <c r="C410" s="70">
        <v>106.02175461722368</v>
      </c>
      <c r="D410" s="70">
        <v>104.42901521643438</v>
      </c>
      <c r="E410" s="70">
        <v>108.79259130600984</v>
      </c>
      <c r="F410" s="70">
        <v>106.46912630151566</v>
      </c>
      <c r="G410" s="70">
        <v>115.50117273532265</v>
      </c>
      <c r="H410" s="70">
        <v>119.60618068336035</v>
      </c>
      <c r="I410" s="70">
        <v>119.40243788150457</v>
      </c>
      <c r="J410" s="70">
        <v>122.81000585236414</v>
      </c>
      <c r="K410" s="70">
        <v>125.43010912232798</v>
      </c>
      <c r="L410" s="70">
        <v>123.79384913515142</v>
      </c>
      <c r="M410" s="70">
        <v>123.79384913515142</v>
      </c>
      <c r="N410" s="71"/>
      <c r="O410" s="70">
        <f t="shared" si="12"/>
        <v>104.42901521643438</v>
      </c>
      <c r="P410" s="70">
        <f t="shared" si="13"/>
        <v>125.43010912232798</v>
      </c>
      <c r="R410" s="14"/>
      <c r="S410" s="14"/>
      <c r="T410" s="14"/>
    </row>
    <row r="411" spans="1:20">
      <c r="A411" s="68">
        <v>763</v>
      </c>
      <c r="B411" s="69" t="s">
        <v>429</v>
      </c>
      <c r="C411" s="70">
        <v>122.51236864563877</v>
      </c>
      <c r="D411" s="70">
        <v>121.14483268688355</v>
      </c>
      <c r="E411" s="70">
        <v>124.86599828419018</v>
      </c>
      <c r="F411" s="70">
        <v>130.58605654629923</v>
      </c>
      <c r="G411" s="70">
        <v>130.33547488089269</v>
      </c>
      <c r="H411" s="70">
        <v>126.02151152764829</v>
      </c>
      <c r="I411" s="70">
        <v>123.3912797920871</v>
      </c>
      <c r="J411" s="70">
        <v>120.29903302493923</v>
      </c>
      <c r="K411" s="70">
        <v>122.43218592477028</v>
      </c>
      <c r="L411" s="70">
        <v>125.20052439580618</v>
      </c>
      <c r="M411" s="70">
        <v>123.8329087093344</v>
      </c>
      <c r="N411" s="71"/>
      <c r="O411" s="70">
        <f t="shared" si="12"/>
        <v>120.29903302493923</v>
      </c>
      <c r="P411" s="70">
        <f t="shared" si="13"/>
        <v>130.58605654629923</v>
      </c>
      <c r="R411" s="14"/>
      <c r="S411" s="14"/>
      <c r="T411" s="14"/>
    </row>
    <row r="412" spans="1:20">
      <c r="A412" s="68">
        <v>765</v>
      </c>
      <c r="B412" s="69" t="s">
        <v>430</v>
      </c>
      <c r="C412" s="70">
        <v>169.68449906906426</v>
      </c>
      <c r="D412" s="70">
        <v>172.76960902609986</v>
      </c>
      <c r="E412" s="70">
        <v>177.38433942466085</v>
      </c>
      <c r="F412" s="70">
        <v>181.0055923088143</v>
      </c>
      <c r="G412" s="70">
        <v>182.99299811604388</v>
      </c>
      <c r="H412" s="70">
        <v>192.96871977589416</v>
      </c>
      <c r="I412" s="70">
        <v>204.21203171133507</v>
      </c>
      <c r="J412" s="70">
        <v>185.28464609809171</v>
      </c>
      <c r="K412" s="70">
        <v>201.95755723366631</v>
      </c>
      <c r="L412" s="70">
        <v>190.01878502989825</v>
      </c>
      <c r="M412" s="70">
        <v>173.88361430911417</v>
      </c>
      <c r="N412" s="71"/>
      <c r="O412" s="70">
        <f t="shared" si="12"/>
        <v>169.68449906906426</v>
      </c>
      <c r="P412" s="70">
        <f t="shared" si="13"/>
        <v>204.21203171133507</v>
      </c>
      <c r="R412" s="14"/>
      <c r="S412" s="14"/>
      <c r="T412" s="14"/>
    </row>
    <row r="413" spans="1:20">
      <c r="A413" s="68">
        <v>766</v>
      </c>
      <c r="B413" s="69" t="s">
        <v>431</v>
      </c>
      <c r="C413" s="70">
        <v>115.19716592692626</v>
      </c>
      <c r="D413" s="70">
        <v>117.56302676711718</v>
      </c>
      <c r="E413" s="70">
        <v>121.99112643341607</v>
      </c>
      <c r="F413" s="70">
        <v>127.49509313904906</v>
      </c>
      <c r="G413" s="70">
        <v>130.63952623717256</v>
      </c>
      <c r="H413" s="70">
        <v>134.91272861427555</v>
      </c>
      <c r="I413" s="70">
        <v>131.91701311980754</v>
      </c>
      <c r="J413" s="70">
        <v>133.37581741615733</v>
      </c>
      <c r="K413" s="70">
        <v>130.13748950878031</v>
      </c>
      <c r="L413" s="70">
        <v>135.28995742742757</v>
      </c>
      <c r="M413" s="70">
        <v>130.38928038326335</v>
      </c>
      <c r="N413" s="71"/>
      <c r="O413" s="70">
        <f t="shared" si="12"/>
        <v>115.19716592692626</v>
      </c>
      <c r="P413" s="70">
        <f t="shared" si="13"/>
        <v>135.28995742742757</v>
      </c>
      <c r="R413" s="14"/>
      <c r="S413" s="14"/>
      <c r="T413" s="14"/>
    </row>
    <row r="414" spans="1:20">
      <c r="A414" s="68">
        <v>767</v>
      </c>
      <c r="B414" s="71" t="s">
        <v>432</v>
      </c>
      <c r="C414" s="70">
        <v>110.00679804859121</v>
      </c>
      <c r="D414" s="70">
        <v>104.98470859836375</v>
      </c>
      <c r="E414" s="70">
        <v>105.12988504703699</v>
      </c>
      <c r="F414" s="70">
        <v>108.70593234366078</v>
      </c>
      <c r="G414" s="70">
        <v>114.30488776440907</v>
      </c>
      <c r="H414" s="70">
        <v>123.08968575273136</v>
      </c>
      <c r="I414" s="70">
        <v>122.08443297742188</v>
      </c>
      <c r="J414" s="70">
        <v>125.27897765036296</v>
      </c>
      <c r="K414" s="70">
        <v>124.41633041868982</v>
      </c>
      <c r="L414" s="70">
        <v>121.41261782043857</v>
      </c>
      <c r="M414" s="70">
        <v>112.91191095081913</v>
      </c>
      <c r="N414" s="71"/>
      <c r="O414" s="70">
        <f t="shared" si="12"/>
        <v>104.98470859836375</v>
      </c>
      <c r="P414" s="70">
        <f t="shared" si="13"/>
        <v>125.27897765036296</v>
      </c>
      <c r="R414" s="14"/>
      <c r="S414" s="14"/>
      <c r="T414" s="14"/>
    </row>
    <row r="415" spans="1:20">
      <c r="A415" s="68">
        <v>770</v>
      </c>
      <c r="B415" s="69" t="s">
        <v>433</v>
      </c>
      <c r="C415" s="70">
        <v>114.60301072051836</v>
      </c>
      <c r="D415" s="70">
        <v>106.8427022549471</v>
      </c>
      <c r="E415" s="70">
        <v>111.02500993107299</v>
      </c>
      <c r="F415" s="70">
        <v>108.52700294704934</v>
      </c>
      <c r="G415" s="70">
        <v>111.36149336436991</v>
      </c>
      <c r="H415" s="70">
        <v>115.59240736560277</v>
      </c>
      <c r="I415" s="70">
        <v>117.82677072677781</v>
      </c>
      <c r="J415" s="70">
        <v>114.80809809011939</v>
      </c>
      <c r="K415" s="70">
        <v>115.52844246402969</v>
      </c>
      <c r="L415" s="70">
        <v>117.85488718618574</v>
      </c>
      <c r="M415" s="70">
        <v>115.0593946972746</v>
      </c>
      <c r="N415" s="71"/>
      <c r="O415" s="70">
        <f t="shared" si="12"/>
        <v>106.8427022549471</v>
      </c>
      <c r="P415" s="70">
        <f t="shared" si="13"/>
        <v>117.85488718618574</v>
      </c>
      <c r="R415" s="14"/>
      <c r="S415" s="14"/>
      <c r="T415" s="14"/>
    </row>
    <row r="416" spans="1:20">
      <c r="A416" s="68">
        <v>773</v>
      </c>
      <c r="B416" s="69" t="s">
        <v>434</v>
      </c>
      <c r="C416" s="70">
        <v>120.99920927096126</v>
      </c>
      <c r="D416" s="70">
        <v>123.66404951614382</v>
      </c>
      <c r="E416" s="70">
        <v>130.49661520585104</v>
      </c>
      <c r="F416" s="70">
        <v>133.49842880829087</v>
      </c>
      <c r="G416" s="70">
        <v>138.78395176044552</v>
      </c>
      <c r="H416" s="70">
        <v>146.5328677475953</v>
      </c>
      <c r="I416" s="70">
        <v>142.46130009328303</v>
      </c>
      <c r="J416" s="70">
        <v>150.35599800105774</v>
      </c>
      <c r="K416" s="70">
        <v>153.3334697418253</v>
      </c>
      <c r="L416" s="70">
        <v>164.86134986351399</v>
      </c>
      <c r="M416" s="70">
        <v>152.80481662438859</v>
      </c>
      <c r="N416" s="71"/>
      <c r="O416" s="70">
        <f t="shared" si="12"/>
        <v>120.99920927096126</v>
      </c>
      <c r="P416" s="70">
        <f t="shared" si="13"/>
        <v>164.86134986351399</v>
      </c>
      <c r="R416" s="14"/>
      <c r="S416" s="14"/>
      <c r="T416" s="14"/>
    </row>
    <row r="417" spans="1:20">
      <c r="A417" s="68">
        <v>774</v>
      </c>
      <c r="B417" s="69" t="s">
        <v>435</v>
      </c>
      <c r="C417" s="70">
        <v>298.5286427639503</v>
      </c>
      <c r="D417" s="70">
        <v>311.095262314916</v>
      </c>
      <c r="E417" s="70">
        <v>319.49603206915958</v>
      </c>
      <c r="F417" s="70">
        <v>303.83560266103922</v>
      </c>
      <c r="G417" s="70">
        <v>308.65660282080694</v>
      </c>
      <c r="H417" s="70">
        <v>308.65660282080694</v>
      </c>
      <c r="I417" s="70">
        <v>290.98960870838016</v>
      </c>
      <c r="J417" s="70">
        <v>268.06181252102294</v>
      </c>
      <c r="K417" s="70">
        <v>274.51298939652162</v>
      </c>
      <c r="L417" s="70">
        <v>282.00817624770394</v>
      </c>
      <c r="M417" s="70">
        <v>267.720304674141</v>
      </c>
      <c r="N417" s="71"/>
      <c r="O417" s="70">
        <f t="shared" si="12"/>
        <v>268.06181252102294</v>
      </c>
      <c r="P417" s="70">
        <f t="shared" si="13"/>
        <v>319.49603206915958</v>
      </c>
      <c r="R417" s="14"/>
      <c r="S417" s="14"/>
      <c r="T417" s="14"/>
    </row>
    <row r="418" spans="1:20">
      <c r="A418" s="68">
        <v>775</v>
      </c>
      <c r="B418" s="69" t="s">
        <v>436</v>
      </c>
      <c r="C418" s="70">
        <v>111.67723390388382</v>
      </c>
      <c r="D418" s="70">
        <v>111.29081486086936</v>
      </c>
      <c r="E418" s="70">
        <v>113.35734943369819</v>
      </c>
      <c r="F418" s="70">
        <v>109.11327878277073</v>
      </c>
      <c r="G418" s="70">
        <v>118.07462054758699</v>
      </c>
      <c r="H418" s="70">
        <v>118.96639274842771</v>
      </c>
      <c r="I418" s="70">
        <v>121.37820856338506</v>
      </c>
      <c r="J418" s="70">
        <v>121.659548372825</v>
      </c>
      <c r="K418" s="70">
        <v>123.75916440445769</v>
      </c>
      <c r="L418" s="70">
        <v>128.17664689744015</v>
      </c>
      <c r="M418" s="70">
        <v>128.17664689744015</v>
      </c>
      <c r="N418" s="71"/>
      <c r="O418" s="70">
        <f t="shared" si="12"/>
        <v>109.11327878277073</v>
      </c>
      <c r="P418" s="70">
        <f t="shared" si="13"/>
        <v>128.17664689744015</v>
      </c>
      <c r="R418" s="14"/>
      <c r="S418" s="14"/>
      <c r="T418" s="14"/>
    </row>
    <row r="419" spans="1:20">
      <c r="A419" s="68">
        <v>778</v>
      </c>
      <c r="B419" s="69" t="s">
        <v>437</v>
      </c>
      <c r="C419" s="70">
        <v>109.34604302799329</v>
      </c>
      <c r="D419" s="70">
        <v>109.89016903467801</v>
      </c>
      <c r="E419" s="70">
        <v>106.1642981196336</v>
      </c>
      <c r="F419" s="70">
        <v>108.99508005584748</v>
      </c>
      <c r="G419" s="70">
        <v>108.41934561971085</v>
      </c>
      <c r="H419" s="70">
        <v>107.4794193702499</v>
      </c>
      <c r="I419" s="70">
        <v>114.26658525265061</v>
      </c>
      <c r="J419" s="70">
        <v>113.21599606248334</v>
      </c>
      <c r="K419" s="70">
        <v>112.21687607350303</v>
      </c>
      <c r="L419" s="70">
        <v>111.79694269946283</v>
      </c>
      <c r="M419" s="70">
        <v>116.32480992098431</v>
      </c>
      <c r="N419" s="71"/>
      <c r="O419" s="70">
        <f t="shared" si="12"/>
        <v>106.1642981196336</v>
      </c>
      <c r="P419" s="70">
        <f t="shared" si="13"/>
        <v>114.26658525265061</v>
      </c>
      <c r="R419" s="14"/>
      <c r="S419" s="14"/>
      <c r="T419" s="14"/>
    </row>
    <row r="420" spans="1:20">
      <c r="A420" s="68">
        <v>780</v>
      </c>
      <c r="B420" s="69" t="s">
        <v>438</v>
      </c>
      <c r="C420" s="70">
        <v>105.00194322216147</v>
      </c>
      <c r="D420" s="70">
        <v>101.94710625621448</v>
      </c>
      <c r="E420" s="70">
        <v>108.78064982540579</v>
      </c>
      <c r="F420" s="70">
        <v>109.50348434188339</v>
      </c>
      <c r="G420" s="70">
        <v>112.23206685161371</v>
      </c>
      <c r="H420" s="70">
        <v>116.48238385131049</v>
      </c>
      <c r="I420" s="70">
        <v>118.3239381431252</v>
      </c>
      <c r="J420" s="70">
        <v>119.05136730706023</v>
      </c>
      <c r="K420" s="70">
        <v>123.94362285677339</v>
      </c>
      <c r="L420" s="70">
        <v>127.96467395946172</v>
      </c>
      <c r="M420" s="70">
        <v>127.96467395946172</v>
      </c>
      <c r="N420" s="71"/>
      <c r="O420" s="70">
        <f t="shared" si="12"/>
        <v>101.94710625621448</v>
      </c>
      <c r="P420" s="70">
        <f t="shared" si="13"/>
        <v>127.96467395946172</v>
      </c>
      <c r="R420" s="14"/>
      <c r="S420" s="14"/>
      <c r="T420" s="14"/>
    </row>
    <row r="421" spans="1:20">
      <c r="A421" s="68">
        <v>801</v>
      </c>
      <c r="B421" s="69" t="s">
        <v>439</v>
      </c>
      <c r="C421" s="70">
        <v>101.63861535374245</v>
      </c>
      <c r="D421" s="70">
        <v>106.12082820103292</v>
      </c>
      <c r="E421" s="70">
        <v>105.45407291502529</v>
      </c>
      <c r="F421" s="70">
        <v>103.75563056585548</v>
      </c>
      <c r="G421" s="70">
        <v>108.28762706862933</v>
      </c>
      <c r="H421" s="70">
        <v>104.22376187471876</v>
      </c>
      <c r="I421" s="70">
        <v>137.53971004751858</v>
      </c>
      <c r="J421" s="70">
        <v>96.907529795717821</v>
      </c>
      <c r="K421" s="70">
        <v>103.28525442202728</v>
      </c>
      <c r="L421" s="70">
        <v>98.89851016955285</v>
      </c>
      <c r="M421" s="70">
        <v>101.36032269565665</v>
      </c>
      <c r="N421" s="71"/>
      <c r="O421" s="70">
        <f t="shared" si="12"/>
        <v>96.907529795717821</v>
      </c>
      <c r="P421" s="70">
        <f t="shared" si="13"/>
        <v>137.53971004751858</v>
      </c>
      <c r="R421" s="14"/>
      <c r="S421" s="14"/>
      <c r="T421" s="14"/>
    </row>
    <row r="422" spans="1:20">
      <c r="A422" s="68">
        <v>805</v>
      </c>
      <c r="B422" s="69" t="s">
        <v>440</v>
      </c>
      <c r="C422" s="70">
        <v>103.78621632255501</v>
      </c>
      <c r="D422" s="70">
        <v>104.65975083142899</v>
      </c>
      <c r="E422" s="70">
        <v>106.86982848896814</v>
      </c>
      <c r="F422" s="70">
        <v>106.02611938487902</v>
      </c>
      <c r="G422" s="70">
        <v>109.26903797950793</v>
      </c>
      <c r="H422" s="70">
        <v>109.77912784099533</v>
      </c>
      <c r="I422" s="70">
        <v>110.76490276574982</v>
      </c>
      <c r="J422" s="70">
        <v>109.32098960185421</v>
      </c>
      <c r="K422" s="70">
        <v>112.04934342175</v>
      </c>
      <c r="L422" s="70">
        <v>112.66975975496372</v>
      </c>
      <c r="M422" s="70">
        <v>110.03804830509284</v>
      </c>
      <c r="N422" s="71"/>
      <c r="O422" s="70">
        <f t="shared" si="12"/>
        <v>103.78621632255501</v>
      </c>
      <c r="P422" s="70">
        <f t="shared" si="13"/>
        <v>112.66975975496372</v>
      </c>
      <c r="R422" s="14"/>
      <c r="S422" s="14"/>
      <c r="T422" s="14"/>
    </row>
    <row r="423" spans="1:20">
      <c r="A423" s="68">
        <v>806</v>
      </c>
      <c r="B423" s="69" t="s">
        <v>441</v>
      </c>
      <c r="C423" s="70">
        <v>121.74688577955691</v>
      </c>
      <c r="D423" s="70">
        <v>121.98860883428564</v>
      </c>
      <c r="E423" s="70">
        <v>117.03900300487078</v>
      </c>
      <c r="F423" s="70">
        <v>118.15921893771441</v>
      </c>
      <c r="G423" s="70">
        <v>118.48726539853129</v>
      </c>
      <c r="H423" s="70">
        <v>121.50842168860775</v>
      </c>
      <c r="I423" s="70">
        <v>120.7639697850796</v>
      </c>
      <c r="J423" s="70">
        <v>122.98185736481886</v>
      </c>
      <c r="K423" s="70">
        <v>121.07446832872984</v>
      </c>
      <c r="L423" s="70">
        <v>116.68863521114613</v>
      </c>
      <c r="M423" s="70">
        <v>109.27355213337964</v>
      </c>
      <c r="N423" s="71"/>
      <c r="O423" s="70">
        <f t="shared" si="12"/>
        <v>116.68863521114613</v>
      </c>
      <c r="P423" s="70">
        <f t="shared" si="13"/>
        <v>122.98185736481886</v>
      </c>
      <c r="R423" s="14"/>
      <c r="S423" s="14"/>
      <c r="T423" s="14"/>
    </row>
    <row r="424" spans="1:20">
      <c r="A424" s="68">
        <v>810</v>
      </c>
      <c r="B424" s="69" t="s">
        <v>442</v>
      </c>
      <c r="C424" s="70">
        <v>100.08828481650622</v>
      </c>
      <c r="D424" s="70">
        <v>100.52837741747788</v>
      </c>
      <c r="E424" s="70">
        <v>102.46667347917145</v>
      </c>
      <c r="F424" s="70">
        <v>100.66595749579643</v>
      </c>
      <c r="G424" s="70">
        <v>102.96450499001189</v>
      </c>
      <c r="H424" s="70">
        <v>102.31113780964118</v>
      </c>
      <c r="I424" s="70">
        <v>101.41931376066269</v>
      </c>
      <c r="J424" s="70">
        <v>101.33485927371626</v>
      </c>
      <c r="K424" s="70">
        <v>104.37114878880985</v>
      </c>
      <c r="L424" s="70">
        <v>101.92760274591839</v>
      </c>
      <c r="M424" s="70">
        <v>100.47014299012287</v>
      </c>
      <c r="N424" s="71"/>
      <c r="O424" s="70">
        <f t="shared" si="12"/>
        <v>100.08828481650622</v>
      </c>
      <c r="P424" s="70">
        <f t="shared" si="13"/>
        <v>104.37114878880985</v>
      </c>
      <c r="R424" s="14"/>
      <c r="S424" s="14"/>
      <c r="T424" s="14"/>
    </row>
    <row r="425" spans="1:20">
      <c r="A425" s="68">
        <v>815</v>
      </c>
      <c r="B425" s="69" t="s">
        <v>443</v>
      </c>
      <c r="C425" s="70">
        <v>120.00306683937035</v>
      </c>
      <c r="D425" s="70">
        <v>121.07550538481904</v>
      </c>
      <c r="E425" s="70">
        <v>124.26655640735775</v>
      </c>
      <c r="F425" s="70">
        <v>125.34958537962855</v>
      </c>
      <c r="G425" s="70">
        <v>131.58995340532843</v>
      </c>
      <c r="H425" s="70">
        <v>131.57072728063673</v>
      </c>
      <c r="I425" s="70">
        <v>135.02065728341586</v>
      </c>
      <c r="J425" s="70">
        <v>131.95674040464382</v>
      </c>
      <c r="K425" s="70">
        <v>120.53135697810824</v>
      </c>
      <c r="L425" s="70">
        <v>117.75034054541067</v>
      </c>
      <c r="M425" s="70">
        <v>109.34327891030755</v>
      </c>
      <c r="N425" s="71"/>
      <c r="O425" s="70">
        <f t="shared" si="12"/>
        <v>117.75034054541067</v>
      </c>
      <c r="P425" s="70">
        <f t="shared" si="13"/>
        <v>135.02065728341586</v>
      </c>
      <c r="R425" s="14"/>
      <c r="S425" s="14"/>
      <c r="T425" s="14"/>
    </row>
    <row r="426" spans="1:20">
      <c r="A426" s="68">
        <v>817</v>
      </c>
      <c r="B426" s="69" t="s">
        <v>444</v>
      </c>
      <c r="C426" s="70"/>
      <c r="D426" s="70">
        <v>0</v>
      </c>
      <c r="E426" s="70">
        <v>99.984624397863996</v>
      </c>
      <c r="F426" s="70">
        <v>122.91953684169866</v>
      </c>
      <c r="G426" s="70">
        <v>111.29479304592911</v>
      </c>
      <c r="H426" s="70">
        <v>111.09191420733305</v>
      </c>
      <c r="I426" s="70">
        <v>109.35622986419283</v>
      </c>
      <c r="J426" s="70">
        <v>109.48088358192243</v>
      </c>
      <c r="K426" s="70">
        <v>100.64991220765927</v>
      </c>
      <c r="L426" s="70">
        <v>100.02507910514977</v>
      </c>
      <c r="M426" s="70">
        <v>100.24988659729645</v>
      </c>
      <c r="N426" s="71"/>
      <c r="O426" s="70">
        <f t="shared" si="12"/>
        <v>0</v>
      </c>
      <c r="P426" s="70">
        <f t="shared" si="13"/>
        <v>122.91953684169866</v>
      </c>
      <c r="R426" s="14"/>
      <c r="S426" s="14"/>
      <c r="T426" s="14"/>
    </row>
    <row r="427" spans="1:20">
      <c r="A427" s="68">
        <v>818</v>
      </c>
      <c r="B427" s="69" t="s">
        <v>445</v>
      </c>
      <c r="C427" s="70">
        <v>121.71080191122694</v>
      </c>
      <c r="D427" s="70">
        <v>120.69877753439093</v>
      </c>
      <c r="E427" s="70">
        <v>124.65728592272679</v>
      </c>
      <c r="F427" s="70">
        <v>121.76929965467922</v>
      </c>
      <c r="G427" s="70">
        <v>120.15116064772941</v>
      </c>
      <c r="H427" s="70">
        <v>125.7924090736181</v>
      </c>
      <c r="I427" s="70">
        <v>124.49997329362135</v>
      </c>
      <c r="J427" s="70">
        <v>127.81084093343004</v>
      </c>
      <c r="K427" s="70">
        <v>120.47026106585321</v>
      </c>
      <c r="L427" s="70">
        <v>110.24679584431154</v>
      </c>
      <c r="M427" s="70">
        <v>109.82189364331127</v>
      </c>
      <c r="N427" s="71"/>
      <c r="O427" s="70">
        <f t="shared" si="12"/>
        <v>110.24679584431154</v>
      </c>
      <c r="P427" s="70">
        <f t="shared" si="13"/>
        <v>127.81084093343004</v>
      </c>
      <c r="R427" s="14"/>
      <c r="S427" s="14"/>
      <c r="T427" s="14"/>
    </row>
    <row r="428" spans="1:20">
      <c r="A428" s="68">
        <v>821</v>
      </c>
      <c r="B428" s="69" t="s">
        <v>446</v>
      </c>
      <c r="C428" s="70">
        <v>102.47498153463025</v>
      </c>
      <c r="D428" s="70">
        <v>101.29253749354581</v>
      </c>
      <c r="E428" s="70">
        <v>102.67886750131066</v>
      </c>
      <c r="F428" s="70">
        <v>100.07105063439275</v>
      </c>
      <c r="G428" s="70">
        <v>102.01971857934065</v>
      </c>
      <c r="H428" s="70">
        <v>102.73473661737162</v>
      </c>
      <c r="I428" s="70">
        <v>102.37063035883995</v>
      </c>
      <c r="J428" s="70">
        <v>101.81074832603221</v>
      </c>
      <c r="K428" s="70">
        <v>104.66043965430309</v>
      </c>
      <c r="L428" s="70">
        <v>104.51304970511114</v>
      </c>
      <c r="M428" s="70">
        <v>104.75534260220954</v>
      </c>
      <c r="N428" s="71"/>
      <c r="O428" s="70">
        <f t="shared" si="12"/>
        <v>100.07105063439275</v>
      </c>
      <c r="P428" s="70">
        <f t="shared" si="13"/>
        <v>104.66043965430309</v>
      </c>
      <c r="R428" s="14"/>
      <c r="S428" s="14"/>
      <c r="T428" s="14"/>
    </row>
    <row r="429" spans="1:20">
      <c r="A429" s="68">
        <v>823</v>
      </c>
      <c r="B429" s="69" t="s">
        <v>447</v>
      </c>
      <c r="C429" s="70">
        <v>103.23254194077312</v>
      </c>
      <c r="D429" s="70">
        <v>103.36676660556823</v>
      </c>
      <c r="E429" s="70">
        <v>100.14365571020886</v>
      </c>
      <c r="F429" s="70">
        <v>99.873394764556224</v>
      </c>
      <c r="G429" s="70">
        <v>101.66851860918784</v>
      </c>
      <c r="H429" s="70">
        <v>104.91924318226407</v>
      </c>
      <c r="I429" s="70">
        <v>101.28140683368132</v>
      </c>
      <c r="J429" s="70">
        <v>100.46355945312764</v>
      </c>
      <c r="K429" s="70">
        <v>101.3045849701011</v>
      </c>
      <c r="L429" s="70">
        <v>99.742802870095105</v>
      </c>
      <c r="M429" s="70">
        <v>99.329247348009915</v>
      </c>
      <c r="N429" s="71"/>
      <c r="O429" s="70">
        <f t="shared" si="12"/>
        <v>99.742802870095105</v>
      </c>
      <c r="P429" s="70">
        <f t="shared" si="13"/>
        <v>104.91924318226407</v>
      </c>
      <c r="R429" s="14"/>
      <c r="S429" s="14"/>
      <c r="T429" s="14"/>
    </row>
    <row r="430" spans="1:20">
      <c r="A430" s="68">
        <v>825</v>
      </c>
      <c r="B430" s="69" t="s">
        <v>448</v>
      </c>
      <c r="C430" s="70">
        <v>101.00874488175845</v>
      </c>
      <c r="D430" s="70">
        <v>102.05793283733718</v>
      </c>
      <c r="E430" s="70">
        <v>102.39090264022033</v>
      </c>
      <c r="F430" s="70">
        <v>102.39012057023673</v>
      </c>
      <c r="G430" s="70">
        <v>102.29260793996417</v>
      </c>
      <c r="H430" s="70">
        <v>102.29616599502201</v>
      </c>
      <c r="I430" s="70">
        <v>101.31641986218629</v>
      </c>
      <c r="J430" s="70">
        <v>101.50225423981209</v>
      </c>
      <c r="K430" s="70">
        <v>101.68706176338038</v>
      </c>
      <c r="L430" s="70">
        <v>101.49405832975251</v>
      </c>
      <c r="M430" s="70">
        <v>101.34677102877181</v>
      </c>
      <c r="N430" s="71"/>
      <c r="O430" s="70">
        <f t="shared" si="12"/>
        <v>101.00874488175845</v>
      </c>
      <c r="P430" s="70">
        <f t="shared" si="13"/>
        <v>102.39090264022033</v>
      </c>
      <c r="R430" s="14"/>
      <c r="S430" s="14"/>
      <c r="T430" s="14"/>
    </row>
    <row r="431" spans="1:20">
      <c r="A431" s="68">
        <v>828</v>
      </c>
      <c r="B431" s="69" t="s">
        <v>449</v>
      </c>
      <c r="C431" s="70">
        <v>100.79942177044042</v>
      </c>
      <c r="D431" s="70">
        <v>100.73472432023462</v>
      </c>
      <c r="E431" s="70">
        <v>101.05430850544144</v>
      </c>
      <c r="F431" s="70">
        <v>100.92718852075116</v>
      </c>
      <c r="G431" s="70">
        <v>101.44653710060001</v>
      </c>
      <c r="H431" s="70">
        <v>101.22638612810346</v>
      </c>
      <c r="I431" s="70">
        <v>100.11039286809125</v>
      </c>
      <c r="J431" s="70">
        <v>101.65806004618875</v>
      </c>
      <c r="K431" s="70">
        <v>100.52071024960286</v>
      </c>
      <c r="L431" s="70">
        <v>100.16715282742743</v>
      </c>
      <c r="M431" s="70">
        <v>99.95695350530201</v>
      </c>
      <c r="N431" s="71"/>
      <c r="O431" s="70">
        <f t="shared" si="12"/>
        <v>100.11039286809125</v>
      </c>
      <c r="P431" s="70">
        <f t="shared" si="13"/>
        <v>101.65806004618875</v>
      </c>
      <c r="R431" s="14"/>
      <c r="S431" s="14"/>
      <c r="T431" s="14"/>
    </row>
    <row r="432" spans="1:20">
      <c r="A432" s="68">
        <v>829</v>
      </c>
      <c r="B432" s="69" t="s">
        <v>450</v>
      </c>
      <c r="C432" s="70">
        <v>132.09888745377484</v>
      </c>
      <c r="D432" s="70">
        <v>129.84167390285256</v>
      </c>
      <c r="E432" s="70">
        <v>134.40713127879263</v>
      </c>
      <c r="F432" s="70">
        <v>134.23949067713633</v>
      </c>
      <c r="G432" s="70">
        <v>137.88594379176533</v>
      </c>
      <c r="H432" s="70">
        <v>138.82225393055748</v>
      </c>
      <c r="I432" s="70">
        <v>134.29081564139713</v>
      </c>
      <c r="J432" s="70">
        <v>128.42009495239236</v>
      </c>
      <c r="K432" s="70">
        <v>124.71783501721964</v>
      </c>
      <c r="L432" s="70">
        <v>120.00616799918021</v>
      </c>
      <c r="M432" s="70">
        <v>116.73693315163356</v>
      </c>
      <c r="N432" s="71"/>
      <c r="O432" s="70">
        <f t="shared" si="12"/>
        <v>120.00616799918021</v>
      </c>
      <c r="P432" s="70">
        <f t="shared" si="13"/>
        <v>138.82225393055748</v>
      </c>
      <c r="R432" s="14"/>
      <c r="S432" s="14"/>
      <c r="T432" s="14"/>
    </row>
    <row r="433" spans="1:20">
      <c r="A433" s="68">
        <v>830</v>
      </c>
      <c r="B433" s="69" t="s">
        <v>451</v>
      </c>
      <c r="C433" s="70">
        <v>155.38490693546746</v>
      </c>
      <c r="D433" s="70">
        <v>160.37941882011989</v>
      </c>
      <c r="E433" s="70">
        <v>148.25904009995307</v>
      </c>
      <c r="F433" s="70">
        <v>158.37212132196251</v>
      </c>
      <c r="G433" s="70">
        <v>128.97757594653606</v>
      </c>
      <c r="H433" s="70">
        <v>249.67798888305657</v>
      </c>
      <c r="I433" s="70">
        <v>158.03395113449889</v>
      </c>
      <c r="J433" s="70">
        <v>162.67939067180322</v>
      </c>
      <c r="K433" s="70">
        <v>135.01813058329742</v>
      </c>
      <c r="L433" s="70">
        <v>115.89967948068541</v>
      </c>
      <c r="M433" s="70">
        <v>131.73016044854253</v>
      </c>
      <c r="N433" s="71"/>
      <c r="O433" s="70">
        <f t="shared" si="12"/>
        <v>115.89967948068541</v>
      </c>
      <c r="P433" s="70">
        <f t="shared" si="13"/>
        <v>249.67798888305657</v>
      </c>
      <c r="R433" s="14"/>
      <c r="S433" s="14"/>
      <c r="T433" s="14"/>
    </row>
    <row r="434" spans="1:20">
      <c r="A434" s="68">
        <v>832</v>
      </c>
      <c r="B434" s="69" t="s">
        <v>452</v>
      </c>
      <c r="C434" s="70">
        <v>100.1821517041779</v>
      </c>
      <c r="D434" s="70">
        <v>100.63075153433769</v>
      </c>
      <c r="E434" s="70">
        <v>101.22051306661801</v>
      </c>
      <c r="F434" s="70">
        <v>101.35626102265125</v>
      </c>
      <c r="G434" s="70">
        <v>99.907929064872391</v>
      </c>
      <c r="H434" s="70">
        <v>99.801459663477431</v>
      </c>
      <c r="I434" s="70">
        <v>100.78534825462739</v>
      </c>
      <c r="J434" s="70">
        <v>99.740233927771584</v>
      </c>
      <c r="K434" s="70">
        <v>101.13402167497804</v>
      </c>
      <c r="L434" s="70">
        <v>100.49856764494977</v>
      </c>
      <c r="M434" s="70">
        <v>100.08640566085161</v>
      </c>
      <c r="N434" s="71"/>
      <c r="O434" s="70">
        <f t="shared" si="12"/>
        <v>99.740233927771584</v>
      </c>
      <c r="P434" s="70">
        <f t="shared" si="13"/>
        <v>101.35626102265125</v>
      </c>
      <c r="R434" s="14"/>
      <c r="S434" s="14"/>
      <c r="T434" s="14"/>
    </row>
    <row r="435" spans="1:20">
      <c r="A435" s="68">
        <v>851</v>
      </c>
      <c r="B435" s="69" t="s">
        <v>453</v>
      </c>
      <c r="C435" s="70">
        <v>105.88503884553948</v>
      </c>
      <c r="D435" s="70">
        <v>103.59977670990104</v>
      </c>
      <c r="E435" s="70">
        <v>104.09689377594282</v>
      </c>
      <c r="F435" s="70">
        <v>102.71492473955858</v>
      </c>
      <c r="G435" s="70">
        <v>107.31874184641245</v>
      </c>
      <c r="H435" s="70">
        <v>110.97051640739299</v>
      </c>
      <c r="I435" s="70">
        <v>109.7644749943528</v>
      </c>
      <c r="J435" s="70">
        <v>105.95798398051343</v>
      </c>
      <c r="K435" s="70">
        <v>105.95312887791803</v>
      </c>
      <c r="L435" s="70">
        <v>105.71624545460958</v>
      </c>
      <c r="M435" s="70">
        <v>100.90228263814865</v>
      </c>
      <c r="N435" s="71"/>
      <c r="O435" s="70">
        <f t="shared" si="12"/>
        <v>102.71492473955858</v>
      </c>
      <c r="P435" s="70">
        <f t="shared" si="13"/>
        <v>110.97051640739299</v>
      </c>
      <c r="R435" s="14"/>
      <c r="S435" s="14"/>
      <c r="T435" s="14"/>
    </row>
    <row r="436" spans="1:20">
      <c r="A436" s="68">
        <v>852</v>
      </c>
      <c r="B436" s="69" t="s">
        <v>454</v>
      </c>
      <c r="C436" s="70">
        <v>103.54071693444527</v>
      </c>
      <c r="D436" s="70">
        <v>106.43081219720654</v>
      </c>
      <c r="E436" s="70">
        <v>105.02376982998184</v>
      </c>
      <c r="F436" s="70">
        <v>107.99573853569532</v>
      </c>
      <c r="G436" s="70">
        <v>113.76883013581578</v>
      </c>
      <c r="H436" s="70">
        <v>116.90596934465385</v>
      </c>
      <c r="I436" s="70">
        <v>108.48514043673354</v>
      </c>
      <c r="J436" s="70">
        <v>121.87534975640494</v>
      </c>
      <c r="K436" s="70">
        <v>121.57435187358381</v>
      </c>
      <c r="L436" s="70">
        <v>117.92724305173002</v>
      </c>
      <c r="M436" s="70">
        <v>111.02587045857753</v>
      </c>
      <c r="N436" s="71"/>
      <c r="O436" s="70">
        <f t="shared" si="12"/>
        <v>103.54071693444527</v>
      </c>
      <c r="P436" s="70">
        <f t="shared" si="13"/>
        <v>121.87534975640494</v>
      </c>
      <c r="R436" s="14"/>
      <c r="S436" s="14"/>
      <c r="T436" s="14"/>
    </row>
    <row r="437" spans="1:20">
      <c r="A437" s="68">
        <v>853</v>
      </c>
      <c r="B437" s="69" t="s">
        <v>455</v>
      </c>
      <c r="C437" s="70">
        <v>100</v>
      </c>
      <c r="D437" s="70">
        <v>103.34309972239086</v>
      </c>
      <c r="E437" s="70">
        <v>105.35581881974791</v>
      </c>
      <c r="F437" s="70">
        <v>105.47972902073171</v>
      </c>
      <c r="G437" s="70">
        <v>108.11562799725618</v>
      </c>
      <c r="H437" s="70">
        <v>109.4616153533519</v>
      </c>
      <c r="I437" s="70">
        <v>105.67703998215585</v>
      </c>
      <c r="J437" s="70">
        <v>102.18686893380067</v>
      </c>
      <c r="K437" s="70">
        <v>102.61305995431051</v>
      </c>
      <c r="L437" s="70">
        <v>104.05781225228088</v>
      </c>
      <c r="M437" s="70">
        <v>103.78110933555753</v>
      </c>
      <c r="N437" s="71"/>
      <c r="O437" s="70">
        <f t="shared" si="12"/>
        <v>100</v>
      </c>
      <c r="P437" s="70">
        <f t="shared" si="13"/>
        <v>109.4616153533519</v>
      </c>
      <c r="R437" s="14"/>
      <c r="S437" s="14"/>
      <c r="T437" s="14"/>
    </row>
    <row r="438" spans="1:20">
      <c r="A438" s="68">
        <v>855</v>
      </c>
      <c r="B438" s="69" t="s">
        <v>456</v>
      </c>
      <c r="C438" s="70">
        <v>106.82756480934319</v>
      </c>
      <c r="D438" s="70">
        <v>105.79728138709092</v>
      </c>
      <c r="E438" s="70">
        <v>129.56036355083222</v>
      </c>
      <c r="F438" s="70">
        <v>124.06480227859382</v>
      </c>
      <c r="G438" s="70">
        <v>118.31021139047711</v>
      </c>
      <c r="H438" s="70">
        <v>120.29289793817375</v>
      </c>
      <c r="I438" s="70">
        <v>125.39323679720124</v>
      </c>
      <c r="J438" s="70">
        <v>138.21150966139251</v>
      </c>
      <c r="K438" s="70">
        <v>141.29420468414133</v>
      </c>
      <c r="L438" s="70">
        <v>131.19354677605858</v>
      </c>
      <c r="M438" s="70">
        <v>123.12302695201399</v>
      </c>
      <c r="N438" s="71"/>
      <c r="O438" s="70">
        <f t="shared" si="12"/>
        <v>105.79728138709092</v>
      </c>
      <c r="P438" s="70">
        <f t="shared" si="13"/>
        <v>141.29420468414133</v>
      </c>
      <c r="R438" s="14"/>
      <c r="S438" s="14"/>
      <c r="T438" s="14"/>
    </row>
    <row r="439" spans="1:20">
      <c r="A439" s="68">
        <v>860</v>
      </c>
      <c r="B439" s="69" t="s">
        <v>457</v>
      </c>
      <c r="C439" s="70">
        <v>122.01136207021599</v>
      </c>
      <c r="D439" s="70">
        <v>122.98791030836766</v>
      </c>
      <c r="E439" s="70">
        <v>131.17454441353362</v>
      </c>
      <c r="F439" s="70">
        <v>120.85098581956434</v>
      </c>
      <c r="G439" s="70">
        <v>128.8460329475914</v>
      </c>
      <c r="H439" s="70">
        <v>125.53164187758537</v>
      </c>
      <c r="I439" s="70">
        <v>126.54329094305913</v>
      </c>
      <c r="J439" s="70">
        <v>115.55344009554062</v>
      </c>
      <c r="K439" s="70">
        <v>116.99038955084316</v>
      </c>
      <c r="L439" s="70">
        <v>120.00761825267188</v>
      </c>
      <c r="M439" s="70">
        <v>115.41619203940905</v>
      </c>
      <c r="N439" s="71"/>
      <c r="O439" s="70">
        <f t="shared" si="12"/>
        <v>115.55344009554062</v>
      </c>
      <c r="P439" s="70">
        <f t="shared" si="13"/>
        <v>131.17454441353362</v>
      </c>
      <c r="R439" s="14"/>
      <c r="S439" s="14"/>
      <c r="T439" s="14"/>
    </row>
    <row r="440" spans="1:20">
      <c r="A440" s="68">
        <v>871</v>
      </c>
      <c r="B440" s="69" t="s">
        <v>458</v>
      </c>
      <c r="C440" s="70">
        <v>114.56001656462827</v>
      </c>
      <c r="D440" s="70">
        <v>116.2597226234362</v>
      </c>
      <c r="E440" s="70">
        <v>119.02311914664772</v>
      </c>
      <c r="F440" s="70">
        <v>101.20130266152773</v>
      </c>
      <c r="G440" s="70">
        <v>127.15284316429327</v>
      </c>
      <c r="H440" s="70">
        <v>130.01805206673774</v>
      </c>
      <c r="I440" s="70">
        <v>131.01022333230927</v>
      </c>
      <c r="J440" s="70">
        <v>132.2224272617662</v>
      </c>
      <c r="K440" s="70">
        <v>138.03903599411186</v>
      </c>
      <c r="L440" s="70">
        <v>134.54391843365917</v>
      </c>
      <c r="M440" s="70">
        <v>140.17862692337891</v>
      </c>
      <c r="N440" s="71"/>
      <c r="O440" s="70">
        <f t="shared" si="12"/>
        <v>101.20130266152773</v>
      </c>
      <c r="P440" s="70">
        <f t="shared" si="13"/>
        <v>138.03903599411186</v>
      </c>
      <c r="R440" s="14"/>
      <c r="S440" s="14"/>
      <c r="T440" s="14"/>
    </row>
    <row r="441" spans="1:20">
      <c r="A441" s="68">
        <v>872</v>
      </c>
      <c r="B441" s="69" t="s">
        <v>459</v>
      </c>
      <c r="C441" s="70">
        <v>101.32795916077495</v>
      </c>
      <c r="D441" s="70">
        <v>100.80796396608991</v>
      </c>
      <c r="E441" s="70">
        <v>100.47930646158403</v>
      </c>
      <c r="F441" s="70">
        <v>118.15519771342179</v>
      </c>
      <c r="G441" s="70">
        <v>100.87364134335569</v>
      </c>
      <c r="H441" s="70">
        <v>99.343941221439792</v>
      </c>
      <c r="I441" s="70">
        <v>100.10129551738001</v>
      </c>
      <c r="J441" s="70">
        <v>99.697150427011337</v>
      </c>
      <c r="K441" s="70">
        <v>102.16090565377178</v>
      </c>
      <c r="L441" s="70">
        <v>100.36808535006043</v>
      </c>
      <c r="M441" s="70">
        <v>97.981556431519522</v>
      </c>
      <c r="N441" s="71"/>
      <c r="O441" s="70">
        <f t="shared" si="12"/>
        <v>99.343941221439792</v>
      </c>
      <c r="P441" s="70">
        <f t="shared" si="13"/>
        <v>118.15519771342179</v>
      </c>
      <c r="R441" s="14"/>
      <c r="S441" s="14"/>
      <c r="T441" s="14"/>
    </row>
    <row r="442" spans="1:20">
      <c r="A442" s="68">
        <v>873</v>
      </c>
      <c r="B442" s="69" t="s">
        <v>460</v>
      </c>
      <c r="C442" s="70">
        <v>112.88461051695077</v>
      </c>
      <c r="D442" s="70">
        <v>117.95197317805074</v>
      </c>
      <c r="E442" s="70">
        <v>122.2904000870691</v>
      </c>
      <c r="F442" s="70">
        <v>98.991544881935113</v>
      </c>
      <c r="G442" s="70">
        <v>116.17492825338407</v>
      </c>
      <c r="H442" s="70">
        <v>115.7198905153559</v>
      </c>
      <c r="I442" s="70">
        <v>111.71453978884949</v>
      </c>
      <c r="J442" s="70">
        <v>109.48353060627376</v>
      </c>
      <c r="K442" s="70">
        <v>115.56670751153003</v>
      </c>
      <c r="L442" s="70">
        <v>109.86627591483142</v>
      </c>
      <c r="M442" s="70">
        <v>109.8789375527024</v>
      </c>
      <c r="N442" s="71"/>
      <c r="O442" s="70">
        <f t="shared" si="12"/>
        <v>98.991544881935113</v>
      </c>
      <c r="P442" s="70">
        <f t="shared" si="13"/>
        <v>122.2904000870691</v>
      </c>
      <c r="R442" s="14"/>
      <c r="S442" s="14"/>
      <c r="T442" s="14"/>
    </row>
    <row r="443" spans="1:20">
      <c r="A443" s="68">
        <v>876</v>
      </c>
      <c r="B443" s="69" t="s">
        <v>461</v>
      </c>
      <c r="C443" s="70">
        <v>100.7352775856489</v>
      </c>
      <c r="D443" s="70">
        <v>99.602251751814038</v>
      </c>
      <c r="E443" s="70">
        <v>99.006024404045689</v>
      </c>
      <c r="F443" s="70">
        <v>105.32073851417709</v>
      </c>
      <c r="G443" s="70">
        <v>101.66373109775584</v>
      </c>
      <c r="H443" s="70">
        <v>102.09284153760545</v>
      </c>
      <c r="I443" s="70">
        <v>102.2808023522701</v>
      </c>
      <c r="J443" s="70">
        <v>100.47910556083562</v>
      </c>
      <c r="K443" s="70">
        <v>105.09218730841086</v>
      </c>
      <c r="L443" s="70">
        <v>99.982836456483852</v>
      </c>
      <c r="M443" s="70">
        <v>100.10633658407535</v>
      </c>
      <c r="N443" s="71"/>
      <c r="O443" s="70">
        <f t="shared" si="12"/>
        <v>99.006024404045689</v>
      </c>
      <c r="P443" s="70">
        <f t="shared" si="13"/>
        <v>105.32073851417709</v>
      </c>
      <c r="R443" s="14"/>
      <c r="S443" s="14"/>
      <c r="T443" s="14"/>
    </row>
    <row r="444" spans="1:20">
      <c r="A444" s="68">
        <v>878</v>
      </c>
      <c r="B444" s="69" t="s">
        <v>462</v>
      </c>
      <c r="C444" s="70">
        <v>100</v>
      </c>
      <c r="D444" s="70">
        <v>100.49843556266454</v>
      </c>
      <c r="E444" s="70">
        <v>101.410527192294</v>
      </c>
      <c r="F444" s="70">
        <v>109.0840351464619</v>
      </c>
      <c r="G444" s="70">
        <v>105.61547179180204</v>
      </c>
      <c r="H444" s="70">
        <v>106.10268114061343</v>
      </c>
      <c r="I444" s="70">
        <v>108.86663746433163</v>
      </c>
      <c r="J444" s="70">
        <v>105.00526325855107</v>
      </c>
      <c r="K444" s="70">
        <v>110.33343752754199</v>
      </c>
      <c r="L444" s="70">
        <v>110.29024348242969</v>
      </c>
      <c r="M444" s="70">
        <v>109.9696898375141</v>
      </c>
      <c r="N444" s="71"/>
      <c r="O444" s="70">
        <f t="shared" si="12"/>
        <v>100</v>
      </c>
      <c r="P444" s="70">
        <f t="shared" si="13"/>
        <v>110.33343752754199</v>
      </c>
      <c r="R444" s="14"/>
      <c r="S444" s="14"/>
      <c r="T444" s="14"/>
    </row>
    <row r="445" spans="1:20">
      <c r="A445" s="68">
        <v>879</v>
      </c>
      <c r="B445" s="69" t="s">
        <v>463</v>
      </c>
      <c r="C445" s="70">
        <v>121.38492387922008</v>
      </c>
      <c r="D445" s="70">
        <v>117.7699981400598</v>
      </c>
      <c r="E445" s="70">
        <v>111.62601631545787</v>
      </c>
      <c r="F445" s="70">
        <v>107.46622282236793</v>
      </c>
      <c r="G445" s="70">
        <v>108.83130942584461</v>
      </c>
      <c r="H445" s="70">
        <v>117.41850739270735</v>
      </c>
      <c r="I445" s="70">
        <v>113.45553126987423</v>
      </c>
      <c r="J445" s="70">
        <v>117.6972810626247</v>
      </c>
      <c r="K445" s="70">
        <v>117.85895509508644</v>
      </c>
      <c r="L445" s="70">
        <v>114.78756937888679</v>
      </c>
      <c r="M445" s="70">
        <v>107.14690082667811</v>
      </c>
      <c r="N445" s="71"/>
      <c r="O445" s="70">
        <f t="shared" si="12"/>
        <v>107.46622282236793</v>
      </c>
      <c r="P445" s="70">
        <f t="shared" si="13"/>
        <v>121.38492387922008</v>
      </c>
      <c r="R445" s="14"/>
      <c r="S445" s="14"/>
      <c r="T445" s="14"/>
    </row>
    <row r="446" spans="1:20">
      <c r="A446" s="68">
        <v>885</v>
      </c>
      <c r="B446" s="69" t="s">
        <v>464</v>
      </c>
      <c r="C446" s="70">
        <v>111.47932812289112</v>
      </c>
      <c r="D446" s="70">
        <v>111.51709437907402</v>
      </c>
      <c r="E446" s="70">
        <v>108.17635001185629</v>
      </c>
      <c r="F446" s="70">
        <v>113.0195513238772</v>
      </c>
      <c r="G446" s="70">
        <v>106.71738291625448</v>
      </c>
      <c r="H446" s="70">
        <v>108.4254525285257</v>
      </c>
      <c r="I446" s="70">
        <v>109.34466174341682</v>
      </c>
      <c r="J446" s="70">
        <v>106.74842420854449</v>
      </c>
      <c r="K446" s="70">
        <v>105.89546778837673</v>
      </c>
      <c r="L446" s="70">
        <v>103.39786677286811</v>
      </c>
      <c r="M446" s="70">
        <v>103.11666705583515</v>
      </c>
      <c r="N446" s="71"/>
      <c r="O446" s="70">
        <f t="shared" si="12"/>
        <v>103.39786677286811</v>
      </c>
      <c r="P446" s="70">
        <f t="shared" si="13"/>
        <v>113.0195513238772</v>
      </c>
      <c r="R446" s="14"/>
      <c r="S446" s="14"/>
      <c r="T446" s="14"/>
    </row>
    <row r="447" spans="1:20">
      <c r="A447" s="68">
        <v>910</v>
      </c>
      <c r="B447" s="69" t="s">
        <v>465</v>
      </c>
      <c r="C447" s="70">
        <v>104.20589031250707</v>
      </c>
      <c r="D447" s="70">
        <v>104.85677010301173</v>
      </c>
      <c r="E447" s="70">
        <v>117.25608074799034</v>
      </c>
      <c r="F447" s="70">
        <v>119.53599149824367</v>
      </c>
      <c r="G447" s="70">
        <v>112.6291515537507</v>
      </c>
      <c r="H447" s="70">
        <v>115.45388194793856</v>
      </c>
      <c r="I447" s="70">
        <v>115.47847710631464</v>
      </c>
      <c r="J447" s="70">
        <v>114.123401328936</v>
      </c>
      <c r="K447" s="70">
        <v>114.12189357349183</v>
      </c>
      <c r="L447" s="70">
        <v>120.85530141042429</v>
      </c>
      <c r="M447" s="70">
        <v>119.07970659160192</v>
      </c>
      <c r="N447" s="71"/>
      <c r="O447" s="70">
        <f t="shared" si="12"/>
        <v>104.20589031250707</v>
      </c>
      <c r="P447" s="70">
        <f t="shared" si="13"/>
        <v>120.85530141042429</v>
      </c>
      <c r="R447" s="14"/>
      <c r="S447" s="14"/>
      <c r="T447" s="14"/>
    </row>
    <row r="448" spans="1:20">
      <c r="A448" s="68">
        <v>915</v>
      </c>
      <c r="B448" s="69" t="s">
        <v>466</v>
      </c>
      <c r="C448" s="70">
        <v>109.07199895719708</v>
      </c>
      <c r="D448" s="70">
        <v>121.79104818888649</v>
      </c>
      <c r="E448" s="70">
        <v>129.63833635203309</v>
      </c>
      <c r="F448" s="70">
        <v>129.63833635203309</v>
      </c>
      <c r="G448" s="70">
        <v>124.33380820384581</v>
      </c>
      <c r="H448" s="70">
        <v>106.04456502233921</v>
      </c>
      <c r="I448" s="70">
        <v>112.36998753204732</v>
      </c>
      <c r="J448" s="70">
        <v>115.58280564074357</v>
      </c>
      <c r="K448" s="70">
        <v>116.16899710883841</v>
      </c>
      <c r="L448" s="70">
        <v>101.08488125473147</v>
      </c>
      <c r="M448" s="70">
        <v>90.453045361415235</v>
      </c>
      <c r="N448" s="71"/>
      <c r="O448" s="70">
        <f t="shared" si="12"/>
        <v>101.08488125473147</v>
      </c>
      <c r="P448" s="70">
        <f t="shared" si="13"/>
        <v>129.63833635203309</v>
      </c>
      <c r="R448" s="14"/>
      <c r="S448" s="14"/>
      <c r="T448" s="14"/>
    </row>
    <row r="449" spans="1:20" ht="4.1500000000000004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O449" s="16"/>
      <c r="P449" s="16"/>
      <c r="R449" s="14"/>
      <c r="S449" s="14"/>
      <c r="T449" s="14"/>
    </row>
    <row r="450" spans="1:20">
      <c r="A450" s="141">
        <v>999</v>
      </c>
      <c r="B450" s="142" t="s">
        <v>467</v>
      </c>
      <c r="C450" s="140">
        <f t="shared" ref="C450:L450" si="14">SUM(C10:C448)/COUNTIF(C10:C448,"&gt;0")</f>
        <v>132.1408223185253</v>
      </c>
      <c r="D450" s="139">
        <f t="shared" si="14"/>
        <v>134.01509881499339</v>
      </c>
      <c r="E450" s="140">
        <f t="shared" si="14"/>
        <v>137.37162476614753</v>
      </c>
      <c r="F450" s="139">
        <f t="shared" si="14"/>
        <v>139.41421942818792</v>
      </c>
      <c r="G450" s="140">
        <f t="shared" si="14"/>
        <v>143.37185887605327</v>
      </c>
      <c r="H450" s="139">
        <f t="shared" si="14"/>
        <v>146.27026117096813</v>
      </c>
      <c r="I450" s="140">
        <f t="shared" si="14"/>
        <v>146.25835122070882</v>
      </c>
      <c r="J450" s="139">
        <f t="shared" si="14"/>
        <v>145.49040023407471</v>
      </c>
      <c r="K450" s="140">
        <f t="shared" ref="K450:M450" si="15">SUM(K10:K448)/COUNTIF(K10:K448,"&gt;0")</f>
        <v>146.00518808043014</v>
      </c>
      <c r="L450" s="139">
        <f t="shared" si="14"/>
        <v>150.19151303556683</v>
      </c>
      <c r="M450" s="140">
        <f t="shared" si="15"/>
        <v>145.19115695717059</v>
      </c>
      <c r="O450" s="139">
        <f t="shared" ref="O450" si="16">MIN(C450:L450)</f>
        <v>132.1408223185253</v>
      </c>
      <c r="P450" s="139">
        <f t="shared" ref="P450" si="17">MAX(C450:L450)</f>
        <v>150.19151303556683</v>
      </c>
      <c r="R450" s="14"/>
      <c r="S450" s="14"/>
      <c r="T450" s="14"/>
    </row>
    <row r="451" spans="1:20">
      <c r="R451" s="14"/>
      <c r="S451" s="14"/>
      <c r="T451" s="14"/>
    </row>
    <row r="452" spans="1:20">
      <c r="C452" s="14"/>
      <c r="D452" s="14"/>
      <c r="E452" s="14"/>
      <c r="F452" s="14"/>
      <c r="G452" s="14"/>
      <c r="H452" s="14"/>
      <c r="I452" s="14"/>
      <c r="J452" s="14"/>
      <c r="K452" s="14"/>
      <c r="M452" s="14"/>
      <c r="O452" s="14"/>
      <c r="P452" s="14"/>
      <c r="R452" s="14"/>
      <c r="S452" s="14"/>
      <c r="T452" s="14"/>
    </row>
    <row r="454" spans="1:20">
      <c r="Q454" s="14"/>
      <c r="R454" s="14"/>
      <c r="S454" s="14"/>
      <c r="T454" s="14"/>
    </row>
  </sheetData>
  <autoFilter ref="A9:T448" xr:uid="{00000000-0001-0000-0500-000000000000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sheetPr>
    <tabColor theme="7" tint="0.59999389629810485"/>
  </sheetPr>
  <dimension ref="A1:AH1086"/>
  <sheetViews>
    <sheetView showGridLines="0" zoomScale="90" zoomScaleNormal="90" workbookViewId="0">
      <pane ySplit="9" topLeftCell="A1060" activePane="bottomLeft" state="frozen"/>
      <selection activeCell="L1084" sqref="L1084"/>
      <selection pane="bottomLeft" activeCell="L1084" sqref="L1084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855468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ht="18.600000000000001" customHeight="1">
      <c r="A1" s="330" t="s">
        <v>593</v>
      </c>
      <c r="S1" s="333" t="s">
        <v>626</v>
      </c>
      <c r="T1" s="63"/>
      <c r="U1" s="333" t="s">
        <v>626</v>
      </c>
      <c r="AG1" s="62"/>
    </row>
    <row r="2" spans="1:34" ht="18" customHeight="1">
      <c r="A2" s="331" t="s">
        <v>594</v>
      </c>
      <c r="AG2" s="62"/>
    </row>
    <row r="3" spans="1:34" s="153" customFormat="1" ht="22.9" customHeight="1">
      <c r="A3" s="328" t="s">
        <v>656</v>
      </c>
      <c r="AG3" s="154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 t="s">
        <v>581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/>
      <c r="B10" s="176"/>
      <c r="C10" s="177"/>
      <c r="D10" s="178"/>
      <c r="E10" s="177"/>
      <c r="F10" s="178"/>
      <c r="G10" s="179"/>
      <c r="H10" s="180"/>
      <c r="I10" s="181"/>
      <c r="J10" s="181"/>
      <c r="K10" s="181"/>
      <c r="L10" s="181"/>
      <c r="M10" s="181"/>
      <c r="N10" s="180"/>
      <c r="O10" s="182"/>
      <c r="P10" s="182"/>
      <c r="Q10" s="183"/>
      <c r="R10" s="183"/>
      <c r="S10" s="183"/>
      <c r="T10" s="183"/>
      <c r="U10" s="184"/>
      <c r="V10" s="185"/>
      <c r="W10" s="186"/>
      <c r="X10" s="187"/>
      <c r="Y10" s="187"/>
      <c r="Z10" s="188"/>
      <c r="AA10" s="150"/>
      <c r="AB10" s="189"/>
      <c r="AC10" s="190"/>
      <c r="AD10" s="191"/>
      <c r="AE10" s="190"/>
      <c r="AF10" s="192"/>
      <c r="AG10" s="193"/>
    </row>
    <row r="11" spans="1:34" s="59" customFormat="1">
      <c r="A11" s="194"/>
      <c r="B11" s="195"/>
      <c r="C11" s="196"/>
      <c r="D11" s="197"/>
      <c r="E11" s="196"/>
      <c r="F11" s="197"/>
      <c r="G11" s="198"/>
      <c r="H11" s="180"/>
      <c r="I11" s="181"/>
      <c r="J11" s="181"/>
      <c r="K11" s="181"/>
      <c r="L11" s="181"/>
      <c r="M11" s="181"/>
      <c r="N11" s="180"/>
      <c r="O11" s="182"/>
      <c r="P11" s="182"/>
      <c r="Q11" s="183"/>
      <c r="R11" s="183"/>
      <c r="S11" s="183"/>
      <c r="T11" s="183"/>
      <c r="U11" s="184"/>
      <c r="V11" s="185"/>
      <c r="W11" s="199"/>
      <c r="X11" s="200"/>
      <c r="Y11" s="200"/>
      <c r="Z11" s="201"/>
      <c r="AA11" s="150"/>
      <c r="AB11" s="202"/>
      <c r="AC11" s="203"/>
      <c r="AD11" s="184"/>
      <c r="AE11" s="203"/>
      <c r="AF11" s="204"/>
      <c r="AG11" s="193"/>
    </row>
    <row r="12" spans="1:34" s="59" customFormat="1">
      <c r="A12" s="194"/>
      <c r="B12" s="195"/>
      <c r="C12" s="196"/>
      <c r="D12" s="197"/>
      <c r="E12" s="196"/>
      <c r="F12" s="197"/>
      <c r="G12" s="198"/>
      <c r="H12" s="180"/>
      <c r="I12" s="181"/>
      <c r="J12" s="181"/>
      <c r="K12" s="181"/>
      <c r="L12" s="181"/>
      <c r="M12" s="181"/>
      <c r="N12" s="180"/>
      <c r="O12" s="182"/>
      <c r="P12" s="182"/>
      <c r="Q12" s="183"/>
      <c r="R12" s="183"/>
      <c r="S12" s="183"/>
      <c r="T12" s="183"/>
      <c r="U12" s="184"/>
      <c r="V12" s="185"/>
      <c r="W12" s="199"/>
      <c r="X12" s="200"/>
      <c r="Y12" s="200"/>
      <c r="Z12" s="201"/>
      <c r="AA12" s="150"/>
      <c r="AB12" s="202"/>
      <c r="AC12" s="203"/>
      <c r="AD12" s="184"/>
      <c r="AE12" s="203"/>
      <c r="AF12" s="204"/>
      <c r="AG12" s="193"/>
    </row>
    <row r="13" spans="1:34" s="59" customFormat="1">
      <c r="A13" s="194"/>
      <c r="B13" s="195"/>
      <c r="C13" s="196"/>
      <c r="D13" s="197"/>
      <c r="E13" s="196"/>
      <c r="F13" s="197"/>
      <c r="G13" s="198"/>
      <c r="H13" s="180"/>
      <c r="I13" s="181"/>
      <c r="J13" s="181"/>
      <c r="K13" s="181"/>
      <c r="L13" s="181"/>
      <c r="M13" s="181"/>
      <c r="N13" s="180"/>
      <c r="O13" s="182"/>
      <c r="P13" s="182"/>
      <c r="Q13" s="183"/>
      <c r="R13" s="183"/>
      <c r="S13" s="183"/>
      <c r="T13" s="183"/>
      <c r="U13" s="184"/>
      <c r="V13" s="185"/>
      <c r="W13" s="199"/>
      <c r="X13" s="200"/>
      <c r="Y13" s="200"/>
      <c r="Z13" s="201"/>
      <c r="AA13" s="150"/>
      <c r="AB13" s="202"/>
      <c r="AC13" s="203"/>
      <c r="AD13" s="184"/>
      <c r="AE13" s="203"/>
      <c r="AF13" s="204"/>
      <c r="AG13" s="193"/>
    </row>
    <row r="14" spans="1:34" s="59" customFormat="1">
      <c r="A14" s="194"/>
      <c r="B14" s="195"/>
      <c r="C14" s="196"/>
      <c r="D14" s="197"/>
      <c r="E14" s="196"/>
      <c r="F14" s="197"/>
      <c r="G14" s="198"/>
      <c r="H14" s="180"/>
      <c r="I14" s="181"/>
      <c r="J14" s="181"/>
      <c r="K14" s="181"/>
      <c r="L14" s="181"/>
      <c r="M14" s="181"/>
      <c r="N14" s="180"/>
      <c r="O14" s="182"/>
      <c r="P14" s="182"/>
      <c r="Q14" s="183"/>
      <c r="R14" s="183"/>
      <c r="S14" s="183"/>
      <c r="T14" s="183"/>
      <c r="U14" s="184"/>
      <c r="V14" s="185"/>
      <c r="W14" s="199"/>
      <c r="X14" s="200"/>
      <c r="Y14" s="200"/>
      <c r="Z14" s="201"/>
      <c r="AA14" s="150"/>
      <c r="AB14" s="202"/>
      <c r="AC14" s="203"/>
      <c r="AD14" s="184"/>
      <c r="AE14" s="203"/>
      <c r="AF14" s="204"/>
      <c r="AG14" s="193"/>
    </row>
    <row r="15" spans="1:34" s="59" customFormat="1">
      <c r="A15" s="194"/>
      <c r="B15" s="195"/>
      <c r="C15" s="196"/>
      <c r="D15" s="197"/>
      <c r="E15" s="196"/>
      <c r="F15" s="197"/>
      <c r="G15" s="198"/>
      <c r="H15" s="180"/>
      <c r="I15" s="181"/>
      <c r="J15" s="181"/>
      <c r="K15" s="181"/>
      <c r="L15" s="181"/>
      <c r="M15" s="181"/>
      <c r="N15" s="180"/>
      <c r="O15" s="182"/>
      <c r="P15" s="182"/>
      <c r="Q15" s="183"/>
      <c r="R15" s="183"/>
      <c r="S15" s="183"/>
      <c r="T15" s="183"/>
      <c r="U15" s="184"/>
      <c r="V15" s="185"/>
      <c r="W15" s="199"/>
      <c r="X15" s="200"/>
      <c r="Y15" s="200"/>
      <c r="Z15" s="201"/>
      <c r="AA15" s="150"/>
      <c r="AB15" s="202"/>
      <c r="AC15" s="203"/>
      <c r="AD15" s="184"/>
      <c r="AE15" s="203"/>
      <c r="AF15" s="204"/>
      <c r="AG15" s="193"/>
    </row>
    <row r="16" spans="1:34" s="59" customFormat="1">
      <c r="A16" s="194"/>
      <c r="B16" s="195"/>
      <c r="C16" s="196"/>
      <c r="D16" s="197"/>
      <c r="E16" s="196"/>
      <c r="F16" s="197"/>
      <c r="G16" s="198"/>
      <c r="H16" s="180"/>
      <c r="I16" s="181"/>
      <c r="J16" s="181"/>
      <c r="K16" s="181"/>
      <c r="L16" s="181"/>
      <c r="M16" s="181"/>
      <c r="N16" s="180"/>
      <c r="O16" s="182"/>
      <c r="P16" s="182"/>
      <c r="Q16" s="183"/>
      <c r="R16" s="183"/>
      <c r="S16" s="183"/>
      <c r="T16" s="183"/>
      <c r="U16" s="184"/>
      <c r="V16" s="185"/>
      <c r="W16" s="199"/>
      <c r="X16" s="200"/>
      <c r="Y16" s="200"/>
      <c r="Z16" s="201"/>
      <c r="AA16" s="150"/>
      <c r="AB16" s="202"/>
      <c r="AC16" s="203"/>
      <c r="AD16" s="184"/>
      <c r="AE16" s="203"/>
      <c r="AF16" s="204"/>
      <c r="AG16" s="193"/>
    </row>
    <row r="17" spans="1:33" s="59" customFormat="1">
      <c r="A17" s="194"/>
      <c r="B17" s="195"/>
      <c r="C17" s="196"/>
      <c r="D17" s="197"/>
      <c r="E17" s="196"/>
      <c r="F17" s="197"/>
      <c r="G17" s="198"/>
      <c r="H17" s="180"/>
      <c r="I17" s="181"/>
      <c r="J17" s="181"/>
      <c r="K17" s="181"/>
      <c r="L17" s="181"/>
      <c r="M17" s="181"/>
      <c r="N17" s="180"/>
      <c r="O17" s="182"/>
      <c r="P17" s="182"/>
      <c r="Q17" s="183"/>
      <c r="R17" s="183"/>
      <c r="S17" s="183"/>
      <c r="T17" s="183"/>
      <c r="U17" s="184"/>
      <c r="V17" s="185"/>
      <c r="W17" s="199"/>
      <c r="X17" s="200"/>
      <c r="Y17" s="200"/>
      <c r="Z17" s="201"/>
      <c r="AA17" s="150"/>
      <c r="AB17" s="202"/>
      <c r="AC17" s="203"/>
      <c r="AD17" s="184"/>
      <c r="AE17" s="203"/>
      <c r="AF17" s="204"/>
      <c r="AG17" s="193"/>
    </row>
    <row r="18" spans="1:33" s="59" customFormat="1">
      <c r="A18" s="194"/>
      <c r="B18" s="195"/>
      <c r="C18" s="196"/>
      <c r="D18" s="197"/>
      <c r="E18" s="196"/>
      <c r="F18" s="197"/>
      <c r="G18" s="198"/>
      <c r="H18" s="180"/>
      <c r="I18" s="181"/>
      <c r="J18" s="181"/>
      <c r="K18" s="181"/>
      <c r="L18" s="181"/>
      <c r="M18" s="181"/>
      <c r="N18" s="180"/>
      <c r="O18" s="182"/>
      <c r="P18" s="182"/>
      <c r="Q18" s="183"/>
      <c r="R18" s="183"/>
      <c r="S18" s="183"/>
      <c r="T18" s="183"/>
      <c r="U18" s="184"/>
      <c r="V18" s="185"/>
      <c r="W18" s="199"/>
      <c r="X18" s="200"/>
      <c r="Y18" s="200"/>
      <c r="Z18" s="201"/>
      <c r="AA18" s="150"/>
      <c r="AB18" s="202"/>
      <c r="AC18" s="203"/>
      <c r="AD18" s="184"/>
      <c r="AE18" s="203"/>
      <c r="AF18" s="204"/>
      <c r="AG18" s="193"/>
    </row>
    <row r="19" spans="1:33" s="59" customFormat="1">
      <c r="A19" s="194"/>
      <c r="B19" s="195"/>
      <c r="C19" s="196"/>
      <c r="D19" s="197"/>
      <c r="E19" s="196"/>
      <c r="F19" s="197"/>
      <c r="G19" s="198"/>
      <c r="H19" s="180"/>
      <c r="I19" s="181"/>
      <c r="J19" s="181"/>
      <c r="K19" s="181"/>
      <c r="L19" s="181"/>
      <c r="M19" s="181"/>
      <c r="N19" s="180"/>
      <c r="O19" s="182"/>
      <c r="P19" s="182"/>
      <c r="Q19" s="183"/>
      <c r="R19" s="183"/>
      <c r="S19" s="183"/>
      <c r="T19" s="183"/>
      <c r="U19" s="184"/>
      <c r="V19" s="185"/>
      <c r="W19" s="199"/>
      <c r="X19" s="200"/>
      <c r="Y19" s="200"/>
      <c r="Z19" s="201"/>
      <c r="AA19" s="150"/>
      <c r="AB19" s="202"/>
      <c r="AC19" s="203"/>
      <c r="AD19" s="184"/>
      <c r="AE19" s="203"/>
      <c r="AF19" s="204"/>
      <c r="AG19" s="193"/>
    </row>
    <row r="20" spans="1:33" s="59" customFormat="1">
      <c r="A20" s="194"/>
      <c r="B20" s="195"/>
      <c r="C20" s="196"/>
      <c r="D20" s="197"/>
      <c r="E20" s="196"/>
      <c r="F20" s="197"/>
      <c r="G20" s="198"/>
      <c r="H20" s="180"/>
      <c r="I20" s="181"/>
      <c r="J20" s="181"/>
      <c r="K20" s="181"/>
      <c r="L20" s="181"/>
      <c r="M20" s="181"/>
      <c r="N20" s="180"/>
      <c r="O20" s="182"/>
      <c r="P20" s="182"/>
      <c r="Q20" s="183"/>
      <c r="R20" s="183"/>
      <c r="S20" s="183"/>
      <c r="T20" s="183"/>
      <c r="U20" s="184"/>
      <c r="V20" s="185"/>
      <c r="W20" s="199"/>
      <c r="X20" s="200"/>
      <c r="Y20" s="200"/>
      <c r="Z20" s="201"/>
      <c r="AA20" s="150"/>
      <c r="AB20" s="202"/>
      <c r="AC20" s="203"/>
      <c r="AD20" s="184"/>
      <c r="AE20" s="203"/>
      <c r="AF20" s="204"/>
      <c r="AG20" s="193"/>
    </row>
    <row r="21" spans="1:33" s="59" customFormat="1">
      <c r="A21" s="194"/>
      <c r="B21" s="195"/>
      <c r="C21" s="196"/>
      <c r="D21" s="197"/>
      <c r="E21" s="196"/>
      <c r="F21" s="197"/>
      <c r="G21" s="198"/>
      <c r="H21" s="180"/>
      <c r="I21" s="181"/>
      <c r="J21" s="181"/>
      <c r="K21" s="181"/>
      <c r="L21" s="181"/>
      <c r="M21" s="181"/>
      <c r="N21" s="180"/>
      <c r="O21" s="182"/>
      <c r="P21" s="182"/>
      <c r="Q21" s="183"/>
      <c r="R21" s="183"/>
      <c r="S21" s="183"/>
      <c r="T21" s="183"/>
      <c r="U21" s="184"/>
      <c r="V21" s="185"/>
      <c r="W21" s="199"/>
      <c r="X21" s="200"/>
      <c r="Y21" s="200"/>
      <c r="Z21" s="201"/>
      <c r="AA21" s="150"/>
      <c r="AB21" s="202"/>
      <c r="AC21" s="203"/>
      <c r="AD21" s="184"/>
      <c r="AE21" s="203"/>
      <c r="AF21" s="204"/>
      <c r="AG21" s="193"/>
    </row>
    <row r="22" spans="1:33" s="59" customFormat="1">
      <c r="A22" s="194"/>
      <c r="B22" s="195"/>
      <c r="C22" s="196"/>
      <c r="D22" s="197"/>
      <c r="E22" s="196"/>
      <c r="F22" s="197"/>
      <c r="G22" s="198"/>
      <c r="H22" s="180"/>
      <c r="I22" s="181"/>
      <c r="J22" s="181"/>
      <c r="K22" s="181"/>
      <c r="L22" s="181"/>
      <c r="M22" s="181"/>
      <c r="N22" s="180"/>
      <c r="O22" s="182"/>
      <c r="P22" s="182"/>
      <c r="Q22" s="183"/>
      <c r="R22" s="183"/>
      <c r="S22" s="183"/>
      <c r="T22" s="183"/>
      <c r="U22" s="184"/>
      <c r="V22" s="185"/>
      <c r="W22" s="199"/>
      <c r="X22" s="200"/>
      <c r="Y22" s="200"/>
      <c r="Z22" s="201"/>
      <c r="AA22" s="150"/>
      <c r="AB22" s="202"/>
      <c r="AC22" s="203"/>
      <c r="AD22" s="184"/>
      <c r="AE22" s="203"/>
      <c r="AF22" s="204"/>
      <c r="AG22" s="193"/>
    </row>
    <row r="23" spans="1:33" s="59" customFormat="1">
      <c r="A23" s="194"/>
      <c r="B23" s="195"/>
      <c r="C23" s="196"/>
      <c r="D23" s="197"/>
      <c r="E23" s="196"/>
      <c r="F23" s="197"/>
      <c r="G23" s="198"/>
      <c r="H23" s="180"/>
      <c r="I23" s="181"/>
      <c r="J23" s="181"/>
      <c r="K23" s="181"/>
      <c r="L23" s="181"/>
      <c r="M23" s="181"/>
      <c r="N23" s="180"/>
      <c r="O23" s="182"/>
      <c r="P23" s="182"/>
      <c r="Q23" s="183"/>
      <c r="R23" s="183"/>
      <c r="S23" s="183"/>
      <c r="T23" s="183"/>
      <c r="U23" s="184"/>
      <c r="V23" s="185"/>
      <c r="W23" s="199"/>
      <c r="X23" s="200"/>
      <c r="Y23" s="200"/>
      <c r="Z23" s="201"/>
      <c r="AA23" s="150"/>
      <c r="AB23" s="202"/>
      <c r="AC23" s="203"/>
      <c r="AD23" s="184"/>
      <c r="AE23" s="203"/>
      <c r="AF23" s="204"/>
      <c r="AG23" s="193"/>
    </row>
    <row r="24" spans="1:33" s="59" customFormat="1">
      <c r="A24" s="194"/>
      <c r="B24" s="195"/>
      <c r="C24" s="196"/>
      <c r="D24" s="197"/>
      <c r="E24" s="196"/>
      <c r="F24" s="197"/>
      <c r="G24" s="198"/>
      <c r="H24" s="180"/>
      <c r="I24" s="181"/>
      <c r="J24" s="181"/>
      <c r="K24" s="181"/>
      <c r="L24" s="181"/>
      <c r="M24" s="181"/>
      <c r="N24" s="180"/>
      <c r="O24" s="182"/>
      <c r="P24" s="182"/>
      <c r="Q24" s="183"/>
      <c r="R24" s="183"/>
      <c r="S24" s="183"/>
      <c r="T24" s="183"/>
      <c r="U24" s="184"/>
      <c r="V24" s="185"/>
      <c r="W24" s="199"/>
      <c r="X24" s="200"/>
      <c r="Y24" s="200"/>
      <c r="Z24" s="201"/>
      <c r="AA24" s="150"/>
      <c r="AB24" s="202"/>
      <c r="AC24" s="203"/>
      <c r="AD24" s="184"/>
      <c r="AE24" s="203"/>
      <c r="AF24" s="204"/>
      <c r="AG24" s="193"/>
    </row>
    <row r="25" spans="1:33" s="59" customFormat="1">
      <c r="A25" s="194"/>
      <c r="B25" s="195"/>
      <c r="C25" s="196"/>
      <c r="D25" s="197"/>
      <c r="E25" s="196"/>
      <c r="F25" s="197"/>
      <c r="G25" s="198"/>
      <c r="H25" s="180"/>
      <c r="I25" s="181"/>
      <c r="J25" s="181"/>
      <c r="K25" s="181"/>
      <c r="L25" s="181"/>
      <c r="M25" s="181"/>
      <c r="N25" s="180"/>
      <c r="O25" s="182"/>
      <c r="P25" s="182"/>
      <c r="Q25" s="183"/>
      <c r="R25" s="183"/>
      <c r="S25" s="183"/>
      <c r="T25" s="183"/>
      <c r="U25" s="184"/>
      <c r="V25" s="185"/>
      <c r="W25" s="199"/>
      <c r="X25" s="200"/>
      <c r="Y25" s="200"/>
      <c r="Z25" s="201"/>
      <c r="AA25" s="150"/>
      <c r="AB25" s="202"/>
      <c r="AC25" s="203"/>
      <c r="AD25" s="184"/>
      <c r="AE25" s="203"/>
      <c r="AF25" s="204"/>
      <c r="AG25" s="193"/>
    </row>
    <row r="26" spans="1:33" s="59" customFormat="1">
      <c r="A26" s="194"/>
      <c r="B26" s="195"/>
      <c r="C26" s="196"/>
      <c r="D26" s="197"/>
      <c r="E26" s="196"/>
      <c r="F26" s="197"/>
      <c r="G26" s="198"/>
      <c r="H26" s="180"/>
      <c r="I26" s="181"/>
      <c r="J26" s="181"/>
      <c r="K26" s="181"/>
      <c r="L26" s="181"/>
      <c r="M26" s="181"/>
      <c r="N26" s="180"/>
      <c r="O26" s="182"/>
      <c r="P26" s="182"/>
      <c r="Q26" s="183"/>
      <c r="R26" s="183"/>
      <c r="S26" s="183"/>
      <c r="T26" s="183"/>
      <c r="U26" s="184"/>
      <c r="V26" s="185"/>
      <c r="W26" s="199"/>
      <c r="X26" s="200"/>
      <c r="Y26" s="200"/>
      <c r="Z26" s="201"/>
      <c r="AA26" s="150"/>
      <c r="AB26" s="202"/>
      <c r="AC26" s="203"/>
      <c r="AD26" s="184"/>
      <c r="AE26" s="203"/>
      <c r="AF26" s="204"/>
      <c r="AG26" s="193"/>
    </row>
    <row r="27" spans="1:33" s="59" customFormat="1">
      <c r="A27" s="194"/>
      <c r="B27" s="195"/>
      <c r="C27" s="196"/>
      <c r="D27" s="197"/>
      <c r="E27" s="196"/>
      <c r="F27" s="197"/>
      <c r="G27" s="198"/>
      <c r="H27" s="180"/>
      <c r="I27" s="181"/>
      <c r="J27" s="181"/>
      <c r="K27" s="181"/>
      <c r="L27" s="181"/>
      <c r="M27" s="181"/>
      <c r="N27" s="180"/>
      <c r="O27" s="182"/>
      <c r="P27" s="182"/>
      <c r="Q27" s="183"/>
      <c r="R27" s="183"/>
      <c r="S27" s="183"/>
      <c r="T27" s="183"/>
      <c r="U27" s="184"/>
      <c r="V27" s="185"/>
      <c r="W27" s="199"/>
      <c r="X27" s="200"/>
      <c r="Y27" s="200"/>
      <c r="Z27" s="201"/>
      <c r="AA27" s="150"/>
      <c r="AB27" s="202"/>
      <c r="AC27" s="203"/>
      <c r="AD27" s="184"/>
      <c r="AE27" s="203"/>
      <c r="AF27" s="204"/>
      <c r="AG27" s="193"/>
    </row>
    <row r="28" spans="1:33" s="59" customFormat="1">
      <c r="A28" s="194"/>
      <c r="B28" s="195"/>
      <c r="C28" s="196"/>
      <c r="D28" s="197"/>
      <c r="E28" s="196"/>
      <c r="F28" s="197"/>
      <c r="G28" s="198"/>
      <c r="H28" s="180"/>
      <c r="I28" s="181"/>
      <c r="J28" s="181"/>
      <c r="K28" s="181"/>
      <c r="L28" s="181"/>
      <c r="M28" s="181"/>
      <c r="N28" s="180"/>
      <c r="O28" s="182"/>
      <c r="P28" s="182"/>
      <c r="Q28" s="183"/>
      <c r="R28" s="183"/>
      <c r="S28" s="183"/>
      <c r="T28" s="183"/>
      <c r="U28" s="184"/>
      <c r="V28" s="185"/>
      <c r="W28" s="199"/>
      <c r="X28" s="200"/>
      <c r="Y28" s="200"/>
      <c r="Z28" s="201"/>
      <c r="AA28" s="150"/>
      <c r="AB28" s="202"/>
      <c r="AC28" s="203"/>
      <c r="AD28" s="184"/>
      <c r="AE28" s="203"/>
      <c r="AF28" s="204"/>
      <c r="AG28" s="193"/>
    </row>
    <row r="29" spans="1:33" s="59" customFormat="1">
      <c r="A29" s="194"/>
      <c r="B29" s="195"/>
      <c r="C29" s="196"/>
      <c r="D29" s="197"/>
      <c r="E29" s="196"/>
      <c r="F29" s="197"/>
      <c r="G29" s="198"/>
      <c r="H29" s="180"/>
      <c r="I29" s="181"/>
      <c r="J29" s="181"/>
      <c r="K29" s="181"/>
      <c r="L29" s="181"/>
      <c r="M29" s="181"/>
      <c r="N29" s="180"/>
      <c r="O29" s="182"/>
      <c r="P29" s="182"/>
      <c r="Q29" s="183"/>
      <c r="R29" s="183"/>
      <c r="S29" s="183"/>
      <c r="T29" s="183"/>
      <c r="U29" s="184"/>
      <c r="V29" s="185"/>
      <c r="W29" s="199"/>
      <c r="X29" s="200"/>
      <c r="Y29" s="200"/>
      <c r="Z29" s="201"/>
      <c r="AA29" s="150"/>
      <c r="AB29" s="202"/>
      <c r="AC29" s="203"/>
      <c r="AD29" s="184"/>
      <c r="AE29" s="203"/>
      <c r="AF29" s="204"/>
      <c r="AG29" s="193"/>
    </row>
    <row r="30" spans="1:33" s="59" customFormat="1">
      <c r="A30" s="194"/>
      <c r="B30" s="195"/>
      <c r="C30" s="196"/>
      <c r="D30" s="197"/>
      <c r="E30" s="196"/>
      <c r="F30" s="197"/>
      <c r="G30" s="198"/>
      <c r="H30" s="180"/>
      <c r="I30" s="181"/>
      <c r="J30" s="181"/>
      <c r="K30" s="181"/>
      <c r="L30" s="181"/>
      <c r="M30" s="181"/>
      <c r="N30" s="180"/>
      <c r="O30" s="182"/>
      <c r="P30" s="182"/>
      <c r="Q30" s="183"/>
      <c r="R30" s="183"/>
      <c r="S30" s="183"/>
      <c r="T30" s="183"/>
      <c r="U30" s="184"/>
      <c r="V30" s="185"/>
      <c r="W30" s="199"/>
      <c r="X30" s="200"/>
      <c r="Y30" s="200"/>
      <c r="Z30" s="201"/>
      <c r="AA30" s="150"/>
      <c r="AB30" s="202"/>
      <c r="AC30" s="203"/>
      <c r="AD30" s="184"/>
      <c r="AE30" s="203"/>
      <c r="AF30" s="204"/>
      <c r="AG30" s="193"/>
    </row>
    <row r="31" spans="1:33" s="59" customFormat="1">
      <c r="A31" s="194"/>
      <c r="B31" s="195"/>
      <c r="C31" s="196"/>
      <c r="D31" s="197"/>
      <c r="E31" s="196"/>
      <c r="F31" s="197"/>
      <c r="G31" s="198"/>
      <c r="H31" s="180"/>
      <c r="I31" s="181"/>
      <c r="J31" s="181"/>
      <c r="K31" s="181"/>
      <c r="L31" s="181"/>
      <c r="M31" s="181"/>
      <c r="N31" s="180"/>
      <c r="O31" s="182"/>
      <c r="P31" s="182"/>
      <c r="Q31" s="183"/>
      <c r="R31" s="183"/>
      <c r="S31" s="183"/>
      <c r="T31" s="183"/>
      <c r="U31" s="184"/>
      <c r="V31" s="185"/>
      <c r="W31" s="199"/>
      <c r="X31" s="200"/>
      <c r="Y31" s="200"/>
      <c r="Z31" s="201"/>
      <c r="AA31" s="150"/>
      <c r="AB31" s="202"/>
      <c r="AC31" s="203"/>
      <c r="AD31" s="184"/>
      <c r="AE31" s="203"/>
      <c r="AF31" s="204"/>
      <c r="AG31" s="193"/>
    </row>
    <row r="32" spans="1:33" s="59" customFormat="1">
      <c r="A32" s="194"/>
      <c r="B32" s="195"/>
      <c r="C32" s="196"/>
      <c r="D32" s="197"/>
      <c r="E32" s="196"/>
      <c r="F32" s="197"/>
      <c r="G32" s="198"/>
      <c r="H32" s="180"/>
      <c r="I32" s="181"/>
      <c r="J32" s="181"/>
      <c r="K32" s="181"/>
      <c r="L32" s="181"/>
      <c r="M32" s="181"/>
      <c r="N32" s="180"/>
      <c r="O32" s="182"/>
      <c r="P32" s="182"/>
      <c r="Q32" s="183"/>
      <c r="R32" s="183"/>
      <c r="S32" s="183"/>
      <c r="T32" s="183"/>
      <c r="U32" s="184"/>
      <c r="V32" s="185"/>
      <c r="W32" s="199"/>
      <c r="X32" s="200"/>
      <c r="Y32" s="200"/>
      <c r="Z32" s="201"/>
      <c r="AA32" s="150"/>
      <c r="AB32" s="202"/>
      <c r="AC32" s="203"/>
      <c r="AD32" s="184"/>
      <c r="AE32" s="203"/>
      <c r="AF32" s="204"/>
      <c r="AG32" s="193"/>
    </row>
    <row r="33" spans="1:33" s="59" customFormat="1">
      <c r="A33" s="194"/>
      <c r="B33" s="195"/>
      <c r="C33" s="196"/>
      <c r="D33" s="197"/>
      <c r="E33" s="196"/>
      <c r="F33" s="197"/>
      <c r="G33" s="198"/>
      <c r="H33" s="180"/>
      <c r="I33" s="181"/>
      <c r="J33" s="181"/>
      <c r="K33" s="181"/>
      <c r="L33" s="181"/>
      <c r="M33" s="181"/>
      <c r="N33" s="180"/>
      <c r="O33" s="182"/>
      <c r="P33" s="182"/>
      <c r="Q33" s="183"/>
      <c r="R33" s="183"/>
      <c r="S33" s="183"/>
      <c r="T33" s="183"/>
      <c r="U33" s="184"/>
      <c r="V33" s="185"/>
      <c r="W33" s="199"/>
      <c r="X33" s="200"/>
      <c r="Y33" s="200"/>
      <c r="Z33" s="201"/>
      <c r="AA33" s="150"/>
      <c r="AB33" s="202"/>
      <c r="AC33" s="203"/>
      <c r="AD33" s="184"/>
      <c r="AE33" s="203"/>
      <c r="AF33" s="204"/>
      <c r="AG33" s="193"/>
    </row>
    <row r="34" spans="1:33" s="59" customFormat="1">
      <c r="A34" s="194"/>
      <c r="B34" s="195"/>
      <c r="C34" s="196"/>
      <c r="D34" s="197"/>
      <c r="E34" s="196"/>
      <c r="F34" s="197"/>
      <c r="G34" s="198"/>
      <c r="H34" s="180"/>
      <c r="I34" s="181"/>
      <c r="J34" s="181"/>
      <c r="K34" s="181"/>
      <c r="L34" s="181"/>
      <c r="M34" s="181"/>
      <c r="N34" s="180"/>
      <c r="O34" s="182"/>
      <c r="P34" s="182"/>
      <c r="Q34" s="183"/>
      <c r="R34" s="183"/>
      <c r="S34" s="183"/>
      <c r="T34" s="183"/>
      <c r="U34" s="184"/>
      <c r="V34" s="185"/>
      <c r="W34" s="199"/>
      <c r="X34" s="200"/>
      <c r="Y34" s="200"/>
      <c r="Z34" s="201"/>
      <c r="AA34" s="150"/>
      <c r="AB34" s="202"/>
      <c r="AC34" s="203"/>
      <c r="AD34" s="184"/>
      <c r="AE34" s="203"/>
      <c r="AF34" s="204"/>
      <c r="AG34" s="193"/>
    </row>
    <row r="35" spans="1:33" s="59" customFormat="1">
      <c r="A35" s="194"/>
      <c r="B35" s="195"/>
      <c r="C35" s="196"/>
      <c r="D35" s="197"/>
      <c r="E35" s="196"/>
      <c r="F35" s="197"/>
      <c r="G35" s="198"/>
      <c r="H35" s="180"/>
      <c r="I35" s="181"/>
      <c r="J35" s="181"/>
      <c r="K35" s="181"/>
      <c r="L35" s="181"/>
      <c r="M35" s="181"/>
      <c r="N35" s="180"/>
      <c r="O35" s="182"/>
      <c r="P35" s="182"/>
      <c r="Q35" s="183"/>
      <c r="R35" s="183"/>
      <c r="S35" s="183"/>
      <c r="T35" s="183"/>
      <c r="U35" s="184"/>
      <c r="V35" s="185"/>
      <c r="W35" s="199"/>
      <c r="X35" s="200"/>
      <c r="Y35" s="200"/>
      <c r="Z35" s="201"/>
      <c r="AA35" s="150"/>
      <c r="AB35" s="202"/>
      <c r="AC35" s="203"/>
      <c r="AD35" s="184"/>
      <c r="AE35" s="203"/>
      <c r="AF35" s="204"/>
      <c r="AG35" s="193"/>
    </row>
    <row r="36" spans="1:33" s="59" customFormat="1">
      <c r="A36" s="194"/>
      <c r="B36" s="195"/>
      <c r="C36" s="196"/>
      <c r="D36" s="197"/>
      <c r="E36" s="196"/>
      <c r="F36" s="197"/>
      <c r="G36" s="198"/>
      <c r="H36" s="180"/>
      <c r="I36" s="181"/>
      <c r="J36" s="181"/>
      <c r="K36" s="181"/>
      <c r="L36" s="181"/>
      <c r="M36" s="181"/>
      <c r="N36" s="180"/>
      <c r="O36" s="182"/>
      <c r="P36" s="182"/>
      <c r="Q36" s="183"/>
      <c r="R36" s="183"/>
      <c r="S36" s="183"/>
      <c r="T36" s="183"/>
      <c r="U36" s="184"/>
      <c r="V36" s="185"/>
      <c r="W36" s="199"/>
      <c r="X36" s="200"/>
      <c r="Y36" s="200"/>
      <c r="Z36" s="201"/>
      <c r="AA36" s="150"/>
      <c r="AB36" s="202"/>
      <c r="AC36" s="203"/>
      <c r="AD36" s="184"/>
      <c r="AE36" s="203"/>
      <c r="AF36" s="204"/>
      <c r="AG36" s="193"/>
    </row>
    <row r="37" spans="1:33" s="59" customFormat="1">
      <c r="A37" s="194"/>
      <c r="B37" s="195"/>
      <c r="C37" s="196"/>
      <c r="D37" s="197"/>
      <c r="E37" s="196"/>
      <c r="F37" s="197"/>
      <c r="G37" s="198"/>
      <c r="H37" s="180"/>
      <c r="I37" s="181"/>
      <c r="J37" s="181"/>
      <c r="K37" s="181"/>
      <c r="L37" s="181"/>
      <c r="M37" s="181"/>
      <c r="N37" s="180"/>
      <c r="O37" s="182"/>
      <c r="P37" s="182"/>
      <c r="Q37" s="183"/>
      <c r="R37" s="183"/>
      <c r="S37" s="183"/>
      <c r="T37" s="183"/>
      <c r="U37" s="184"/>
      <c r="V37" s="185"/>
      <c r="W37" s="199"/>
      <c r="X37" s="200"/>
      <c r="Y37" s="200"/>
      <c r="Z37" s="201"/>
      <c r="AA37" s="150"/>
      <c r="AB37" s="202"/>
      <c r="AC37" s="203"/>
      <c r="AD37" s="184"/>
      <c r="AE37" s="203"/>
      <c r="AF37" s="204"/>
      <c r="AG37" s="193"/>
    </row>
    <row r="38" spans="1:33" s="59" customFormat="1">
      <c r="A38" s="194"/>
      <c r="B38" s="195"/>
      <c r="C38" s="196"/>
      <c r="D38" s="197"/>
      <c r="E38" s="196"/>
      <c r="F38" s="197"/>
      <c r="G38" s="198"/>
      <c r="H38" s="180"/>
      <c r="I38" s="181"/>
      <c r="J38" s="181"/>
      <c r="K38" s="181"/>
      <c r="L38" s="181"/>
      <c r="M38" s="181"/>
      <c r="N38" s="180"/>
      <c r="O38" s="182"/>
      <c r="P38" s="182"/>
      <c r="Q38" s="183"/>
      <c r="R38" s="183"/>
      <c r="S38" s="183"/>
      <c r="T38" s="183"/>
      <c r="U38" s="184"/>
      <c r="V38" s="185"/>
      <c r="W38" s="199"/>
      <c r="X38" s="200"/>
      <c r="Y38" s="200"/>
      <c r="Z38" s="201"/>
      <c r="AA38" s="150"/>
      <c r="AB38" s="202"/>
      <c r="AC38" s="203"/>
      <c r="AD38" s="184"/>
      <c r="AE38" s="203"/>
      <c r="AF38" s="204"/>
      <c r="AG38" s="193"/>
    </row>
    <row r="39" spans="1:33" s="59" customFormat="1">
      <c r="A39" s="194"/>
      <c r="B39" s="195"/>
      <c r="C39" s="196"/>
      <c r="D39" s="197"/>
      <c r="E39" s="196"/>
      <c r="F39" s="197"/>
      <c r="G39" s="198"/>
      <c r="H39" s="180"/>
      <c r="I39" s="181"/>
      <c r="J39" s="181"/>
      <c r="K39" s="181"/>
      <c r="L39" s="181"/>
      <c r="M39" s="181"/>
      <c r="N39" s="180"/>
      <c r="O39" s="182"/>
      <c r="P39" s="182"/>
      <c r="Q39" s="183"/>
      <c r="R39" s="183"/>
      <c r="S39" s="183"/>
      <c r="T39" s="183"/>
      <c r="U39" s="184"/>
      <c r="V39" s="185"/>
      <c r="W39" s="199"/>
      <c r="X39" s="200"/>
      <c r="Y39" s="200"/>
      <c r="Z39" s="201"/>
      <c r="AA39" s="150"/>
      <c r="AB39" s="202"/>
      <c r="AC39" s="203"/>
      <c r="AD39" s="184"/>
      <c r="AE39" s="203"/>
      <c r="AF39" s="204"/>
      <c r="AG39" s="193"/>
    </row>
    <row r="40" spans="1:33" s="59" customFormat="1">
      <c r="A40" s="194"/>
      <c r="B40" s="195"/>
      <c r="C40" s="196"/>
      <c r="D40" s="197"/>
      <c r="E40" s="196"/>
      <c r="F40" s="197"/>
      <c r="G40" s="198"/>
      <c r="H40" s="180"/>
      <c r="I40" s="181"/>
      <c r="J40" s="181"/>
      <c r="K40" s="181"/>
      <c r="L40" s="181"/>
      <c r="M40" s="181"/>
      <c r="N40" s="180"/>
      <c r="O40" s="182"/>
      <c r="P40" s="182"/>
      <c r="Q40" s="183"/>
      <c r="R40" s="183"/>
      <c r="S40" s="183"/>
      <c r="T40" s="183"/>
      <c r="U40" s="184"/>
      <c r="V40" s="185"/>
      <c r="W40" s="199"/>
      <c r="X40" s="200"/>
      <c r="Y40" s="200"/>
      <c r="Z40" s="201"/>
      <c r="AA40" s="150"/>
      <c r="AB40" s="202"/>
      <c r="AC40" s="203"/>
      <c r="AD40" s="184"/>
      <c r="AE40" s="203"/>
      <c r="AF40" s="204"/>
      <c r="AG40" s="193"/>
    </row>
    <row r="41" spans="1:33" s="59" customFormat="1">
      <c r="A41" s="194"/>
      <c r="B41" s="195"/>
      <c r="C41" s="196"/>
      <c r="D41" s="197"/>
      <c r="E41" s="196"/>
      <c r="F41" s="197"/>
      <c r="G41" s="198"/>
      <c r="H41" s="180"/>
      <c r="I41" s="181"/>
      <c r="J41" s="181"/>
      <c r="K41" s="181"/>
      <c r="L41" s="181"/>
      <c r="M41" s="181"/>
      <c r="N41" s="180"/>
      <c r="O41" s="182"/>
      <c r="P41" s="182"/>
      <c r="Q41" s="183"/>
      <c r="R41" s="183"/>
      <c r="S41" s="183"/>
      <c r="T41" s="183"/>
      <c r="U41" s="184"/>
      <c r="V41" s="185"/>
      <c r="W41" s="199"/>
      <c r="X41" s="200"/>
      <c r="Y41" s="200"/>
      <c r="Z41" s="201"/>
      <c r="AA41" s="150"/>
      <c r="AB41" s="202"/>
      <c r="AC41" s="203"/>
      <c r="AD41" s="184"/>
      <c r="AE41" s="203"/>
      <c r="AF41" s="204"/>
      <c r="AG41" s="193"/>
    </row>
    <row r="42" spans="1:33" s="59" customFormat="1">
      <c r="A42" s="194"/>
      <c r="B42" s="195"/>
      <c r="C42" s="196"/>
      <c r="D42" s="197"/>
      <c r="E42" s="196"/>
      <c r="F42" s="197"/>
      <c r="G42" s="198"/>
      <c r="H42" s="180"/>
      <c r="I42" s="181"/>
      <c r="J42" s="181"/>
      <c r="K42" s="181"/>
      <c r="L42" s="181"/>
      <c r="M42" s="181"/>
      <c r="N42" s="180"/>
      <c r="O42" s="182"/>
      <c r="P42" s="182"/>
      <c r="Q42" s="183"/>
      <c r="R42" s="183"/>
      <c r="S42" s="183"/>
      <c r="T42" s="183"/>
      <c r="U42" s="184"/>
      <c r="V42" s="185"/>
      <c r="W42" s="199"/>
      <c r="X42" s="200"/>
      <c r="Y42" s="200"/>
      <c r="Z42" s="201"/>
      <c r="AA42" s="150"/>
      <c r="AB42" s="202"/>
      <c r="AC42" s="203"/>
      <c r="AD42" s="184"/>
      <c r="AE42" s="203"/>
      <c r="AF42" s="204"/>
      <c r="AG42" s="193"/>
    </row>
    <row r="43" spans="1:33" s="59" customFormat="1">
      <c r="A43" s="194"/>
      <c r="B43" s="195"/>
      <c r="C43" s="196"/>
      <c r="D43" s="197"/>
      <c r="E43" s="196"/>
      <c r="F43" s="197"/>
      <c r="G43" s="198"/>
      <c r="H43" s="180"/>
      <c r="I43" s="181"/>
      <c r="J43" s="181"/>
      <c r="K43" s="181"/>
      <c r="L43" s="181"/>
      <c r="M43" s="181"/>
      <c r="N43" s="180"/>
      <c r="O43" s="182"/>
      <c r="P43" s="182"/>
      <c r="Q43" s="183"/>
      <c r="R43" s="183"/>
      <c r="S43" s="183"/>
      <c r="T43" s="183"/>
      <c r="U43" s="184"/>
      <c r="V43" s="185"/>
      <c r="W43" s="199"/>
      <c r="X43" s="200"/>
      <c r="Y43" s="200"/>
      <c r="Z43" s="201"/>
      <c r="AA43" s="150"/>
      <c r="AB43" s="202"/>
      <c r="AC43" s="203"/>
      <c r="AD43" s="184"/>
      <c r="AE43" s="203"/>
      <c r="AF43" s="204"/>
      <c r="AG43" s="193"/>
    </row>
    <row r="44" spans="1:33" s="59" customFormat="1">
      <c r="A44" s="194"/>
      <c r="B44" s="195"/>
      <c r="C44" s="196"/>
      <c r="D44" s="197"/>
      <c r="E44" s="196"/>
      <c r="F44" s="197"/>
      <c r="G44" s="198"/>
      <c r="H44" s="180"/>
      <c r="I44" s="181"/>
      <c r="J44" s="181"/>
      <c r="K44" s="181"/>
      <c r="L44" s="181"/>
      <c r="M44" s="181"/>
      <c r="N44" s="180"/>
      <c r="O44" s="182"/>
      <c r="P44" s="182"/>
      <c r="Q44" s="183"/>
      <c r="R44" s="183"/>
      <c r="S44" s="183"/>
      <c r="T44" s="183"/>
      <c r="U44" s="184"/>
      <c r="V44" s="185"/>
      <c r="W44" s="199"/>
      <c r="X44" s="200"/>
      <c r="Y44" s="200"/>
      <c r="Z44" s="201"/>
      <c r="AA44" s="150"/>
      <c r="AB44" s="202"/>
      <c r="AC44" s="203"/>
      <c r="AD44" s="184"/>
      <c r="AE44" s="203"/>
      <c r="AF44" s="204"/>
      <c r="AG44" s="193"/>
    </row>
    <row r="45" spans="1:33" s="59" customFormat="1">
      <c r="A45" s="194"/>
      <c r="B45" s="195"/>
      <c r="C45" s="196"/>
      <c r="D45" s="197"/>
      <c r="E45" s="196"/>
      <c r="F45" s="197"/>
      <c r="G45" s="198"/>
      <c r="H45" s="180"/>
      <c r="I45" s="181"/>
      <c r="J45" s="181"/>
      <c r="K45" s="181"/>
      <c r="L45" s="181"/>
      <c r="M45" s="181"/>
      <c r="N45" s="180"/>
      <c r="O45" s="182"/>
      <c r="P45" s="182"/>
      <c r="Q45" s="183"/>
      <c r="R45" s="183"/>
      <c r="S45" s="183"/>
      <c r="T45" s="183"/>
      <c r="U45" s="184"/>
      <c r="V45" s="185"/>
      <c r="W45" s="199"/>
      <c r="X45" s="200"/>
      <c r="Y45" s="200"/>
      <c r="Z45" s="201"/>
      <c r="AA45" s="150"/>
      <c r="AB45" s="202"/>
      <c r="AC45" s="203"/>
      <c r="AD45" s="184"/>
      <c r="AE45" s="203"/>
      <c r="AF45" s="204"/>
      <c r="AG45" s="193"/>
    </row>
    <row r="46" spans="1:33" s="59" customFormat="1">
      <c r="A46" s="194"/>
      <c r="B46" s="195"/>
      <c r="C46" s="196"/>
      <c r="D46" s="197"/>
      <c r="E46" s="196"/>
      <c r="F46" s="197"/>
      <c r="G46" s="198"/>
      <c r="H46" s="180"/>
      <c r="I46" s="181"/>
      <c r="J46" s="181"/>
      <c r="K46" s="181"/>
      <c r="L46" s="181"/>
      <c r="M46" s="181"/>
      <c r="N46" s="180"/>
      <c r="O46" s="182"/>
      <c r="P46" s="182"/>
      <c r="Q46" s="183"/>
      <c r="R46" s="183"/>
      <c r="S46" s="183"/>
      <c r="T46" s="183"/>
      <c r="U46" s="184"/>
      <c r="V46" s="185"/>
      <c r="W46" s="199"/>
      <c r="X46" s="200"/>
      <c r="Y46" s="200"/>
      <c r="Z46" s="201"/>
      <c r="AA46" s="150"/>
      <c r="AB46" s="202"/>
      <c r="AC46" s="203"/>
      <c r="AD46" s="184"/>
      <c r="AE46" s="203"/>
      <c r="AF46" s="204"/>
      <c r="AG46" s="193"/>
    </row>
    <row r="47" spans="1:33" s="59" customFormat="1">
      <c r="A47" s="194"/>
      <c r="B47" s="195"/>
      <c r="C47" s="196"/>
      <c r="D47" s="197"/>
      <c r="E47" s="196"/>
      <c r="F47" s="197"/>
      <c r="G47" s="198"/>
      <c r="H47" s="180"/>
      <c r="I47" s="181"/>
      <c r="J47" s="181"/>
      <c r="K47" s="181"/>
      <c r="L47" s="181"/>
      <c r="M47" s="181"/>
      <c r="N47" s="180"/>
      <c r="O47" s="182"/>
      <c r="P47" s="182"/>
      <c r="Q47" s="183"/>
      <c r="R47" s="183"/>
      <c r="S47" s="183"/>
      <c r="T47" s="183"/>
      <c r="U47" s="184"/>
      <c r="V47" s="185"/>
      <c r="W47" s="199"/>
      <c r="X47" s="200"/>
      <c r="Y47" s="200"/>
      <c r="Z47" s="201"/>
      <c r="AA47" s="150"/>
      <c r="AB47" s="202"/>
      <c r="AC47" s="203"/>
      <c r="AD47" s="184"/>
      <c r="AE47" s="203"/>
      <c r="AF47" s="204"/>
      <c r="AG47" s="193"/>
    </row>
    <row r="48" spans="1:33" s="59" customFormat="1">
      <c r="A48" s="194"/>
      <c r="B48" s="195"/>
      <c r="C48" s="196"/>
      <c r="D48" s="197"/>
      <c r="E48" s="196"/>
      <c r="F48" s="197"/>
      <c r="G48" s="198"/>
      <c r="H48" s="180"/>
      <c r="I48" s="181"/>
      <c r="J48" s="181"/>
      <c r="K48" s="181"/>
      <c r="L48" s="181"/>
      <c r="M48" s="181"/>
      <c r="N48" s="180"/>
      <c r="O48" s="182"/>
      <c r="P48" s="182"/>
      <c r="Q48" s="183"/>
      <c r="R48" s="183"/>
      <c r="S48" s="183"/>
      <c r="T48" s="183"/>
      <c r="U48" s="184"/>
      <c r="V48" s="185"/>
      <c r="W48" s="199"/>
      <c r="X48" s="200"/>
      <c r="Y48" s="200"/>
      <c r="Z48" s="201"/>
      <c r="AA48" s="150"/>
      <c r="AB48" s="202"/>
      <c r="AC48" s="203"/>
      <c r="AD48" s="184"/>
      <c r="AE48" s="203"/>
      <c r="AF48" s="204"/>
      <c r="AG48" s="193"/>
    </row>
    <row r="49" spans="1:33" s="59" customFormat="1">
      <c r="A49" s="194"/>
      <c r="B49" s="195"/>
      <c r="C49" s="196"/>
      <c r="D49" s="197"/>
      <c r="E49" s="196"/>
      <c r="F49" s="197"/>
      <c r="G49" s="198"/>
      <c r="H49" s="180"/>
      <c r="I49" s="181"/>
      <c r="J49" s="181"/>
      <c r="K49" s="181"/>
      <c r="L49" s="181"/>
      <c r="M49" s="181"/>
      <c r="N49" s="180"/>
      <c r="O49" s="182"/>
      <c r="P49" s="182"/>
      <c r="Q49" s="183"/>
      <c r="R49" s="183"/>
      <c r="S49" s="183"/>
      <c r="T49" s="183"/>
      <c r="U49" s="184"/>
      <c r="V49" s="185"/>
      <c r="W49" s="199"/>
      <c r="X49" s="200"/>
      <c r="Y49" s="200"/>
      <c r="Z49" s="201"/>
      <c r="AA49" s="150"/>
      <c r="AB49" s="202"/>
      <c r="AC49" s="203"/>
      <c r="AD49" s="184"/>
      <c r="AE49" s="203"/>
      <c r="AF49" s="204"/>
      <c r="AG49" s="193"/>
    </row>
    <row r="50" spans="1:33" s="59" customFormat="1">
      <c r="A50" s="194"/>
      <c r="B50" s="195"/>
      <c r="C50" s="196"/>
      <c r="D50" s="197"/>
      <c r="E50" s="196"/>
      <c r="F50" s="197"/>
      <c r="G50" s="198"/>
      <c r="H50" s="180"/>
      <c r="I50" s="181"/>
      <c r="J50" s="181"/>
      <c r="K50" s="181"/>
      <c r="L50" s="181"/>
      <c r="M50" s="181"/>
      <c r="N50" s="180"/>
      <c r="O50" s="182"/>
      <c r="P50" s="182"/>
      <c r="Q50" s="183"/>
      <c r="R50" s="183"/>
      <c r="S50" s="183"/>
      <c r="T50" s="183"/>
      <c r="U50" s="184"/>
      <c r="V50" s="185"/>
      <c r="W50" s="199"/>
      <c r="X50" s="200"/>
      <c r="Y50" s="200"/>
      <c r="Z50" s="201"/>
      <c r="AA50" s="150"/>
      <c r="AB50" s="202"/>
      <c r="AC50" s="203"/>
      <c r="AD50" s="184"/>
      <c r="AE50" s="203"/>
      <c r="AF50" s="204"/>
      <c r="AG50" s="193"/>
    </row>
    <row r="51" spans="1:33" s="59" customFormat="1">
      <c r="A51" s="194"/>
      <c r="B51" s="195"/>
      <c r="C51" s="196"/>
      <c r="D51" s="197"/>
      <c r="E51" s="196"/>
      <c r="F51" s="197"/>
      <c r="G51" s="198"/>
      <c r="H51" s="180"/>
      <c r="I51" s="181"/>
      <c r="J51" s="181"/>
      <c r="K51" s="181"/>
      <c r="L51" s="181"/>
      <c r="M51" s="181"/>
      <c r="N51" s="180"/>
      <c r="O51" s="182"/>
      <c r="P51" s="182"/>
      <c r="Q51" s="183"/>
      <c r="R51" s="183"/>
      <c r="S51" s="183"/>
      <c r="T51" s="183"/>
      <c r="U51" s="184"/>
      <c r="V51" s="185"/>
      <c r="W51" s="199"/>
      <c r="X51" s="200"/>
      <c r="Y51" s="200"/>
      <c r="Z51" s="201"/>
      <c r="AA51" s="150"/>
      <c r="AB51" s="202"/>
      <c r="AC51" s="203"/>
      <c r="AD51" s="184"/>
      <c r="AE51" s="203"/>
      <c r="AF51" s="204"/>
      <c r="AG51" s="193"/>
    </row>
    <row r="52" spans="1:33" s="59" customFormat="1">
      <c r="A52" s="194"/>
      <c r="B52" s="195"/>
      <c r="C52" s="196"/>
      <c r="D52" s="197"/>
      <c r="E52" s="196"/>
      <c r="F52" s="197"/>
      <c r="G52" s="198"/>
      <c r="H52" s="180"/>
      <c r="I52" s="181"/>
      <c r="J52" s="181"/>
      <c r="K52" s="181"/>
      <c r="L52" s="181"/>
      <c r="M52" s="181"/>
      <c r="N52" s="180"/>
      <c r="O52" s="182"/>
      <c r="P52" s="182"/>
      <c r="Q52" s="183"/>
      <c r="R52" s="183"/>
      <c r="S52" s="183"/>
      <c r="T52" s="183"/>
      <c r="U52" s="184"/>
      <c r="V52" s="185"/>
      <c r="W52" s="199"/>
      <c r="X52" s="200"/>
      <c r="Y52" s="200"/>
      <c r="Z52" s="201"/>
      <c r="AA52" s="150"/>
      <c r="AB52" s="202"/>
      <c r="AC52" s="203"/>
      <c r="AD52" s="184"/>
      <c r="AE52" s="203"/>
      <c r="AF52" s="204"/>
      <c r="AG52" s="193"/>
    </row>
    <row r="53" spans="1:33" s="59" customFormat="1">
      <c r="A53" s="194"/>
      <c r="B53" s="195"/>
      <c r="C53" s="196"/>
      <c r="D53" s="197"/>
      <c r="E53" s="196"/>
      <c r="F53" s="197"/>
      <c r="G53" s="198"/>
      <c r="H53" s="180"/>
      <c r="I53" s="181"/>
      <c r="J53" s="181"/>
      <c r="K53" s="181"/>
      <c r="L53" s="181"/>
      <c r="M53" s="181"/>
      <c r="N53" s="180"/>
      <c r="O53" s="182"/>
      <c r="P53" s="182"/>
      <c r="Q53" s="183"/>
      <c r="R53" s="183"/>
      <c r="S53" s="183"/>
      <c r="T53" s="183"/>
      <c r="U53" s="184"/>
      <c r="V53" s="185"/>
      <c r="W53" s="199"/>
      <c r="X53" s="200"/>
      <c r="Y53" s="200"/>
      <c r="Z53" s="201"/>
      <c r="AA53" s="150"/>
      <c r="AB53" s="202"/>
      <c r="AC53" s="203"/>
      <c r="AD53" s="184"/>
      <c r="AE53" s="203"/>
      <c r="AF53" s="204"/>
      <c r="AG53" s="193"/>
    </row>
    <row r="54" spans="1:33" s="59" customFormat="1">
      <c r="A54" s="194"/>
      <c r="B54" s="195"/>
      <c r="C54" s="196"/>
      <c r="D54" s="197"/>
      <c r="E54" s="196"/>
      <c r="F54" s="197"/>
      <c r="G54" s="198"/>
      <c r="H54" s="180"/>
      <c r="I54" s="181"/>
      <c r="J54" s="181"/>
      <c r="K54" s="181"/>
      <c r="L54" s="181"/>
      <c r="M54" s="181"/>
      <c r="N54" s="180"/>
      <c r="O54" s="182"/>
      <c r="P54" s="182"/>
      <c r="Q54" s="183"/>
      <c r="R54" s="183"/>
      <c r="S54" s="183"/>
      <c r="T54" s="183"/>
      <c r="U54" s="184"/>
      <c r="V54" s="185"/>
      <c r="W54" s="199"/>
      <c r="X54" s="200"/>
      <c r="Y54" s="200"/>
      <c r="Z54" s="201"/>
      <c r="AA54" s="150"/>
      <c r="AB54" s="202"/>
      <c r="AC54" s="203"/>
      <c r="AD54" s="184"/>
      <c r="AE54" s="203"/>
      <c r="AF54" s="204"/>
      <c r="AG54" s="193"/>
    </row>
    <row r="55" spans="1:33" s="59" customFormat="1">
      <c r="A55" s="194"/>
      <c r="B55" s="195"/>
      <c r="C55" s="196"/>
      <c r="D55" s="197"/>
      <c r="E55" s="196"/>
      <c r="F55" s="197"/>
      <c r="G55" s="198"/>
      <c r="H55" s="180"/>
      <c r="I55" s="181"/>
      <c r="J55" s="181"/>
      <c r="K55" s="181"/>
      <c r="L55" s="181"/>
      <c r="M55" s="181"/>
      <c r="N55" s="180"/>
      <c r="O55" s="182"/>
      <c r="P55" s="182"/>
      <c r="Q55" s="183"/>
      <c r="R55" s="183"/>
      <c r="S55" s="183"/>
      <c r="T55" s="183"/>
      <c r="U55" s="184"/>
      <c r="V55" s="185"/>
      <c r="W55" s="199"/>
      <c r="X55" s="200"/>
      <c r="Y55" s="200"/>
      <c r="Z55" s="201"/>
      <c r="AA55" s="150"/>
      <c r="AB55" s="202"/>
      <c r="AC55" s="203"/>
      <c r="AD55" s="184"/>
      <c r="AE55" s="203"/>
      <c r="AF55" s="204"/>
      <c r="AG55" s="193"/>
    </row>
    <row r="56" spans="1:33" s="59" customFormat="1">
      <c r="A56" s="194"/>
      <c r="B56" s="195"/>
      <c r="C56" s="196"/>
      <c r="D56" s="197"/>
      <c r="E56" s="196"/>
      <c r="F56" s="197"/>
      <c r="G56" s="198"/>
      <c r="H56" s="180"/>
      <c r="I56" s="181"/>
      <c r="J56" s="181"/>
      <c r="K56" s="181"/>
      <c r="L56" s="181"/>
      <c r="M56" s="181"/>
      <c r="N56" s="180"/>
      <c r="O56" s="182"/>
      <c r="P56" s="182"/>
      <c r="Q56" s="183"/>
      <c r="R56" s="183"/>
      <c r="S56" s="183"/>
      <c r="T56" s="183"/>
      <c r="U56" s="184"/>
      <c r="V56" s="185"/>
      <c r="W56" s="199"/>
      <c r="X56" s="200"/>
      <c r="Y56" s="200"/>
      <c r="Z56" s="201"/>
      <c r="AA56" s="150"/>
      <c r="AB56" s="202"/>
      <c r="AC56" s="203"/>
      <c r="AD56" s="184"/>
      <c r="AE56" s="203"/>
      <c r="AF56" s="204"/>
      <c r="AG56" s="193"/>
    </row>
    <row r="57" spans="1:33" s="59" customFormat="1">
      <c r="A57" s="194"/>
      <c r="B57" s="195"/>
      <c r="C57" s="196"/>
      <c r="D57" s="197"/>
      <c r="E57" s="196"/>
      <c r="F57" s="197"/>
      <c r="G57" s="198"/>
      <c r="H57" s="180"/>
      <c r="I57" s="181"/>
      <c r="J57" s="181"/>
      <c r="K57" s="181"/>
      <c r="L57" s="181"/>
      <c r="M57" s="181"/>
      <c r="N57" s="180"/>
      <c r="O57" s="182"/>
      <c r="P57" s="182"/>
      <c r="Q57" s="183"/>
      <c r="R57" s="183"/>
      <c r="S57" s="183"/>
      <c r="T57" s="183"/>
      <c r="U57" s="184"/>
      <c r="V57" s="185"/>
      <c r="W57" s="199"/>
      <c r="X57" s="200"/>
      <c r="Y57" s="200"/>
      <c r="Z57" s="201"/>
      <c r="AA57" s="150"/>
      <c r="AB57" s="202"/>
      <c r="AC57" s="203"/>
      <c r="AD57" s="184"/>
      <c r="AE57" s="203"/>
      <c r="AF57" s="204"/>
      <c r="AG57" s="193"/>
    </row>
    <row r="58" spans="1:33" s="59" customFormat="1">
      <c r="A58" s="194"/>
      <c r="B58" s="195"/>
      <c r="C58" s="196"/>
      <c r="D58" s="197"/>
      <c r="E58" s="196"/>
      <c r="F58" s="197"/>
      <c r="G58" s="198"/>
      <c r="H58" s="180"/>
      <c r="I58" s="181"/>
      <c r="J58" s="181"/>
      <c r="K58" s="181"/>
      <c r="L58" s="181"/>
      <c r="M58" s="181"/>
      <c r="N58" s="180"/>
      <c r="O58" s="182"/>
      <c r="P58" s="182"/>
      <c r="Q58" s="183"/>
      <c r="R58" s="183"/>
      <c r="S58" s="183"/>
      <c r="T58" s="183"/>
      <c r="U58" s="184"/>
      <c r="V58" s="185"/>
      <c r="W58" s="199"/>
      <c r="X58" s="200"/>
      <c r="Y58" s="200"/>
      <c r="Z58" s="201"/>
      <c r="AA58" s="150"/>
      <c r="AB58" s="202"/>
      <c r="AC58" s="203"/>
      <c r="AD58" s="184"/>
      <c r="AE58" s="203"/>
      <c r="AF58" s="204"/>
      <c r="AG58" s="193"/>
    </row>
    <row r="59" spans="1:33" s="59" customFormat="1">
      <c r="A59" s="194"/>
      <c r="B59" s="195"/>
      <c r="C59" s="196"/>
      <c r="D59" s="197"/>
      <c r="E59" s="196"/>
      <c r="F59" s="197"/>
      <c r="G59" s="198"/>
      <c r="H59" s="180"/>
      <c r="I59" s="181"/>
      <c r="J59" s="181"/>
      <c r="K59" s="181"/>
      <c r="L59" s="181"/>
      <c r="M59" s="181"/>
      <c r="N59" s="180"/>
      <c r="O59" s="182"/>
      <c r="P59" s="182"/>
      <c r="Q59" s="183"/>
      <c r="R59" s="183"/>
      <c r="S59" s="183"/>
      <c r="T59" s="183"/>
      <c r="U59" s="184"/>
      <c r="V59" s="185"/>
      <c r="W59" s="199"/>
      <c r="X59" s="200"/>
      <c r="Y59" s="200"/>
      <c r="Z59" s="201"/>
      <c r="AA59" s="150"/>
      <c r="AB59" s="202"/>
      <c r="AC59" s="203"/>
      <c r="AD59" s="184"/>
      <c r="AE59" s="203"/>
      <c r="AF59" s="204"/>
      <c r="AG59" s="193"/>
    </row>
    <row r="60" spans="1:33" s="59" customFormat="1">
      <c r="A60" s="194"/>
      <c r="B60" s="195"/>
      <c r="C60" s="196"/>
      <c r="D60" s="197"/>
      <c r="E60" s="196"/>
      <c r="F60" s="197"/>
      <c r="G60" s="198"/>
      <c r="H60" s="180"/>
      <c r="I60" s="181"/>
      <c r="J60" s="181"/>
      <c r="K60" s="181"/>
      <c r="L60" s="181"/>
      <c r="M60" s="181"/>
      <c r="N60" s="180"/>
      <c r="O60" s="182"/>
      <c r="P60" s="182"/>
      <c r="Q60" s="183"/>
      <c r="R60" s="183"/>
      <c r="S60" s="183"/>
      <c r="T60" s="183"/>
      <c r="U60" s="184"/>
      <c r="V60" s="185"/>
      <c r="W60" s="199"/>
      <c r="X60" s="200"/>
      <c r="Y60" s="200"/>
      <c r="Z60" s="201"/>
      <c r="AA60" s="150"/>
      <c r="AB60" s="202"/>
      <c r="AC60" s="203"/>
      <c r="AD60" s="184"/>
      <c r="AE60" s="203"/>
      <c r="AF60" s="204"/>
      <c r="AG60" s="193"/>
    </row>
    <row r="61" spans="1:33" s="59" customFormat="1">
      <c r="A61" s="194"/>
      <c r="B61" s="195"/>
      <c r="C61" s="196"/>
      <c r="D61" s="197"/>
      <c r="E61" s="196"/>
      <c r="F61" s="197"/>
      <c r="G61" s="198"/>
      <c r="H61" s="180"/>
      <c r="I61" s="181"/>
      <c r="J61" s="181"/>
      <c r="K61" s="181"/>
      <c r="L61" s="181"/>
      <c r="M61" s="181"/>
      <c r="N61" s="180"/>
      <c r="O61" s="182"/>
      <c r="P61" s="182"/>
      <c r="Q61" s="183"/>
      <c r="R61" s="183"/>
      <c r="S61" s="183"/>
      <c r="T61" s="183"/>
      <c r="U61" s="184"/>
      <c r="V61" s="185"/>
      <c r="W61" s="199"/>
      <c r="X61" s="200"/>
      <c r="Y61" s="200"/>
      <c r="Z61" s="201"/>
      <c r="AA61" s="150"/>
      <c r="AB61" s="202"/>
      <c r="AC61" s="203"/>
      <c r="AD61" s="184"/>
      <c r="AE61" s="203"/>
      <c r="AF61" s="204"/>
      <c r="AG61" s="193"/>
    </row>
    <row r="62" spans="1:33" s="59" customFormat="1">
      <c r="A62" s="194"/>
      <c r="B62" s="195"/>
      <c r="C62" s="196"/>
      <c r="D62" s="197"/>
      <c r="E62" s="196"/>
      <c r="F62" s="197"/>
      <c r="G62" s="198"/>
      <c r="H62" s="180"/>
      <c r="I62" s="181"/>
      <c r="J62" s="181"/>
      <c r="K62" s="181"/>
      <c r="L62" s="181"/>
      <c r="M62" s="181"/>
      <c r="N62" s="180"/>
      <c r="O62" s="182"/>
      <c r="P62" s="182"/>
      <c r="Q62" s="183"/>
      <c r="R62" s="183"/>
      <c r="S62" s="183"/>
      <c r="T62" s="183"/>
      <c r="U62" s="184"/>
      <c r="V62" s="185"/>
      <c r="W62" s="199"/>
      <c r="X62" s="200"/>
      <c r="Y62" s="200"/>
      <c r="Z62" s="201"/>
      <c r="AA62" s="150"/>
      <c r="AB62" s="202"/>
      <c r="AC62" s="203"/>
      <c r="AD62" s="184"/>
      <c r="AE62" s="203"/>
      <c r="AF62" s="204"/>
      <c r="AG62" s="193"/>
    </row>
    <row r="63" spans="1:33" s="59" customFormat="1">
      <c r="A63" s="194"/>
      <c r="B63" s="195"/>
      <c r="C63" s="196"/>
      <c r="D63" s="197"/>
      <c r="E63" s="196"/>
      <c r="F63" s="197"/>
      <c r="G63" s="198"/>
      <c r="H63" s="180"/>
      <c r="I63" s="181"/>
      <c r="J63" s="181"/>
      <c r="K63" s="181"/>
      <c r="L63" s="181"/>
      <c r="M63" s="181"/>
      <c r="N63" s="180"/>
      <c r="O63" s="182"/>
      <c r="P63" s="182"/>
      <c r="Q63" s="183"/>
      <c r="R63" s="183"/>
      <c r="S63" s="183"/>
      <c r="T63" s="183"/>
      <c r="U63" s="184"/>
      <c r="V63" s="185"/>
      <c r="W63" s="199"/>
      <c r="X63" s="200"/>
      <c r="Y63" s="200"/>
      <c r="Z63" s="201"/>
      <c r="AA63" s="150"/>
      <c r="AB63" s="202"/>
      <c r="AC63" s="203"/>
      <c r="AD63" s="184"/>
      <c r="AE63" s="203"/>
      <c r="AF63" s="204"/>
      <c r="AG63" s="193"/>
    </row>
    <row r="64" spans="1:33" s="59" customFormat="1">
      <c r="A64" s="194"/>
      <c r="B64" s="195"/>
      <c r="C64" s="196"/>
      <c r="D64" s="197"/>
      <c r="E64" s="196"/>
      <c r="F64" s="197"/>
      <c r="G64" s="198"/>
      <c r="H64" s="180"/>
      <c r="I64" s="181"/>
      <c r="J64" s="181"/>
      <c r="K64" s="181"/>
      <c r="L64" s="181"/>
      <c r="M64" s="181"/>
      <c r="N64" s="180"/>
      <c r="O64" s="182"/>
      <c r="P64" s="182"/>
      <c r="Q64" s="183"/>
      <c r="R64" s="183"/>
      <c r="S64" s="183"/>
      <c r="T64" s="183"/>
      <c r="U64" s="184"/>
      <c r="V64" s="185"/>
      <c r="W64" s="199"/>
      <c r="X64" s="200"/>
      <c r="Y64" s="200"/>
      <c r="Z64" s="201"/>
      <c r="AA64" s="150"/>
      <c r="AB64" s="202"/>
      <c r="AC64" s="203"/>
      <c r="AD64" s="184"/>
      <c r="AE64" s="203"/>
      <c r="AF64" s="204"/>
      <c r="AG64" s="193"/>
    </row>
    <row r="65" spans="1:33" s="59" customFormat="1">
      <c r="A65" s="194"/>
      <c r="B65" s="195"/>
      <c r="C65" s="196"/>
      <c r="D65" s="197"/>
      <c r="E65" s="196"/>
      <c r="F65" s="197"/>
      <c r="G65" s="198"/>
      <c r="H65" s="180"/>
      <c r="I65" s="181"/>
      <c r="J65" s="181"/>
      <c r="K65" s="181"/>
      <c r="L65" s="181"/>
      <c r="M65" s="181"/>
      <c r="N65" s="180"/>
      <c r="O65" s="182"/>
      <c r="P65" s="182"/>
      <c r="Q65" s="183"/>
      <c r="R65" s="183"/>
      <c r="S65" s="183"/>
      <c r="T65" s="183"/>
      <c r="U65" s="184"/>
      <c r="V65" s="185"/>
      <c r="W65" s="199"/>
      <c r="X65" s="200"/>
      <c r="Y65" s="200"/>
      <c r="Z65" s="201"/>
      <c r="AA65" s="150"/>
      <c r="AB65" s="202"/>
      <c r="AC65" s="203"/>
      <c r="AD65" s="184"/>
      <c r="AE65" s="203"/>
      <c r="AF65" s="204"/>
      <c r="AG65" s="193"/>
    </row>
    <row r="66" spans="1:33" s="59" customFormat="1">
      <c r="A66" s="194"/>
      <c r="B66" s="195"/>
      <c r="C66" s="196"/>
      <c r="D66" s="197"/>
      <c r="E66" s="196"/>
      <c r="F66" s="197"/>
      <c r="G66" s="198"/>
      <c r="H66" s="180"/>
      <c r="I66" s="181"/>
      <c r="J66" s="181"/>
      <c r="K66" s="181"/>
      <c r="L66" s="181"/>
      <c r="M66" s="181"/>
      <c r="N66" s="180"/>
      <c r="O66" s="182"/>
      <c r="P66" s="182"/>
      <c r="Q66" s="183"/>
      <c r="R66" s="183"/>
      <c r="S66" s="183"/>
      <c r="T66" s="183"/>
      <c r="U66" s="184"/>
      <c r="V66" s="185"/>
      <c r="W66" s="199"/>
      <c r="X66" s="200"/>
      <c r="Y66" s="200"/>
      <c r="Z66" s="201"/>
      <c r="AA66" s="150"/>
      <c r="AB66" s="202"/>
      <c r="AC66" s="203"/>
      <c r="AD66" s="184"/>
      <c r="AE66" s="203"/>
      <c r="AF66" s="204"/>
      <c r="AG66" s="193"/>
    </row>
    <row r="67" spans="1:33" s="59" customFormat="1">
      <c r="A67" s="194"/>
      <c r="B67" s="195"/>
      <c r="C67" s="196"/>
      <c r="D67" s="197"/>
      <c r="E67" s="196"/>
      <c r="F67" s="197"/>
      <c r="G67" s="198"/>
      <c r="H67" s="180"/>
      <c r="I67" s="181"/>
      <c r="J67" s="181"/>
      <c r="K67" s="181"/>
      <c r="L67" s="181"/>
      <c r="M67" s="181"/>
      <c r="N67" s="180"/>
      <c r="O67" s="182"/>
      <c r="P67" s="182"/>
      <c r="Q67" s="183"/>
      <c r="R67" s="183"/>
      <c r="S67" s="183"/>
      <c r="T67" s="183"/>
      <c r="U67" s="184"/>
      <c r="V67" s="185"/>
      <c r="W67" s="199"/>
      <c r="X67" s="200"/>
      <c r="Y67" s="200"/>
      <c r="Z67" s="201"/>
      <c r="AA67" s="150"/>
      <c r="AB67" s="202"/>
      <c r="AC67" s="203"/>
      <c r="AD67" s="184"/>
      <c r="AE67" s="203"/>
      <c r="AF67" s="204"/>
      <c r="AG67" s="193"/>
    </row>
    <row r="68" spans="1:33" s="59" customFormat="1">
      <c r="A68" s="194"/>
      <c r="B68" s="195"/>
      <c r="C68" s="196"/>
      <c r="D68" s="197"/>
      <c r="E68" s="196"/>
      <c r="F68" s="197"/>
      <c r="G68" s="198"/>
      <c r="H68" s="180"/>
      <c r="I68" s="181"/>
      <c r="J68" s="181"/>
      <c r="K68" s="181"/>
      <c r="L68" s="181"/>
      <c r="M68" s="181"/>
      <c r="N68" s="180"/>
      <c r="O68" s="182"/>
      <c r="P68" s="182"/>
      <c r="Q68" s="183"/>
      <c r="R68" s="183"/>
      <c r="S68" s="183"/>
      <c r="T68" s="183"/>
      <c r="U68" s="184"/>
      <c r="V68" s="185"/>
      <c r="W68" s="199"/>
      <c r="X68" s="200"/>
      <c r="Y68" s="200"/>
      <c r="Z68" s="201"/>
      <c r="AA68" s="150"/>
      <c r="AB68" s="202"/>
      <c r="AC68" s="203"/>
      <c r="AD68" s="184"/>
      <c r="AE68" s="203"/>
      <c r="AF68" s="204"/>
      <c r="AG68" s="193"/>
    </row>
    <row r="69" spans="1:33" s="59" customFormat="1">
      <c r="A69" s="194"/>
      <c r="B69" s="195"/>
      <c r="C69" s="196"/>
      <c r="D69" s="197"/>
      <c r="E69" s="196"/>
      <c r="F69" s="197"/>
      <c r="G69" s="198"/>
      <c r="H69" s="180"/>
      <c r="I69" s="181"/>
      <c r="J69" s="181"/>
      <c r="K69" s="181"/>
      <c r="L69" s="181"/>
      <c r="M69" s="181"/>
      <c r="N69" s="180"/>
      <c r="O69" s="182"/>
      <c r="P69" s="182"/>
      <c r="Q69" s="183"/>
      <c r="R69" s="183"/>
      <c r="S69" s="183"/>
      <c r="T69" s="183"/>
      <c r="U69" s="184"/>
      <c r="V69" s="185"/>
      <c r="W69" s="199"/>
      <c r="X69" s="200"/>
      <c r="Y69" s="200"/>
      <c r="Z69" s="201"/>
      <c r="AA69" s="150"/>
      <c r="AB69" s="202"/>
      <c r="AC69" s="203"/>
      <c r="AD69" s="184"/>
      <c r="AE69" s="203"/>
      <c r="AF69" s="204"/>
      <c r="AG69" s="193"/>
    </row>
    <row r="70" spans="1:33" s="59" customFormat="1">
      <c r="A70" s="194"/>
      <c r="B70" s="195"/>
      <c r="C70" s="196"/>
      <c r="D70" s="197"/>
      <c r="E70" s="196"/>
      <c r="F70" s="197"/>
      <c r="G70" s="198"/>
      <c r="H70" s="180"/>
      <c r="I70" s="181"/>
      <c r="J70" s="181"/>
      <c r="K70" s="181"/>
      <c r="L70" s="181"/>
      <c r="M70" s="181"/>
      <c r="N70" s="180"/>
      <c r="O70" s="182"/>
      <c r="P70" s="182"/>
      <c r="Q70" s="183"/>
      <c r="R70" s="183"/>
      <c r="S70" s="183"/>
      <c r="T70" s="183"/>
      <c r="U70" s="184"/>
      <c r="V70" s="185"/>
      <c r="W70" s="199"/>
      <c r="X70" s="200"/>
      <c r="Y70" s="200"/>
      <c r="Z70" s="201"/>
      <c r="AA70" s="150"/>
      <c r="AB70" s="202"/>
      <c r="AC70" s="203"/>
      <c r="AD70" s="184"/>
      <c r="AE70" s="203"/>
      <c r="AF70" s="204"/>
      <c r="AG70" s="193"/>
    </row>
    <row r="71" spans="1:33" s="59" customFormat="1">
      <c r="A71" s="194"/>
      <c r="B71" s="195"/>
      <c r="C71" s="196"/>
      <c r="D71" s="197"/>
      <c r="E71" s="196"/>
      <c r="F71" s="197"/>
      <c r="G71" s="198"/>
      <c r="H71" s="180"/>
      <c r="I71" s="181"/>
      <c r="J71" s="181"/>
      <c r="K71" s="181"/>
      <c r="L71" s="181"/>
      <c r="M71" s="181"/>
      <c r="N71" s="180"/>
      <c r="O71" s="182"/>
      <c r="P71" s="182"/>
      <c r="Q71" s="183"/>
      <c r="R71" s="183"/>
      <c r="S71" s="183"/>
      <c r="T71" s="183"/>
      <c r="U71" s="184"/>
      <c r="V71" s="185"/>
      <c r="W71" s="199"/>
      <c r="X71" s="200"/>
      <c r="Y71" s="200"/>
      <c r="Z71" s="201"/>
      <c r="AA71" s="150"/>
      <c r="AB71" s="202"/>
      <c r="AC71" s="203"/>
      <c r="AD71" s="184"/>
      <c r="AE71" s="203"/>
      <c r="AF71" s="204"/>
      <c r="AG71" s="193"/>
    </row>
    <row r="72" spans="1:33" s="59" customFormat="1">
      <c r="A72" s="194"/>
      <c r="B72" s="195"/>
      <c r="C72" s="196"/>
      <c r="D72" s="197"/>
      <c r="E72" s="196"/>
      <c r="F72" s="197"/>
      <c r="G72" s="198"/>
      <c r="H72" s="180"/>
      <c r="I72" s="181"/>
      <c r="J72" s="181"/>
      <c r="K72" s="181"/>
      <c r="L72" s="181"/>
      <c r="M72" s="181"/>
      <c r="N72" s="180"/>
      <c r="O72" s="182"/>
      <c r="P72" s="182"/>
      <c r="Q72" s="183"/>
      <c r="R72" s="183"/>
      <c r="S72" s="183"/>
      <c r="T72" s="183"/>
      <c r="U72" s="184"/>
      <c r="V72" s="185"/>
      <c r="W72" s="199"/>
      <c r="X72" s="200"/>
      <c r="Y72" s="200"/>
      <c r="Z72" s="201"/>
      <c r="AA72" s="150"/>
      <c r="AB72" s="202"/>
      <c r="AC72" s="203"/>
      <c r="AD72" s="184"/>
      <c r="AE72" s="203"/>
      <c r="AF72" s="204"/>
      <c r="AG72" s="193"/>
    </row>
    <row r="73" spans="1:33" s="59" customFormat="1">
      <c r="A73" s="194"/>
      <c r="B73" s="195"/>
      <c r="C73" s="196"/>
      <c r="D73" s="197"/>
      <c r="E73" s="196"/>
      <c r="F73" s="197"/>
      <c r="G73" s="198"/>
      <c r="H73" s="180"/>
      <c r="I73" s="181"/>
      <c r="J73" s="181"/>
      <c r="K73" s="181"/>
      <c r="L73" s="181"/>
      <c r="M73" s="181"/>
      <c r="N73" s="180"/>
      <c r="O73" s="182"/>
      <c r="P73" s="182"/>
      <c r="Q73" s="183"/>
      <c r="R73" s="183"/>
      <c r="S73" s="183"/>
      <c r="T73" s="183"/>
      <c r="U73" s="184"/>
      <c r="V73" s="185"/>
      <c r="W73" s="199"/>
      <c r="X73" s="200"/>
      <c r="Y73" s="200"/>
      <c r="Z73" s="201"/>
      <c r="AA73" s="150"/>
      <c r="AB73" s="202"/>
      <c r="AC73" s="203"/>
      <c r="AD73" s="184"/>
      <c r="AE73" s="203"/>
      <c r="AF73" s="204"/>
      <c r="AG73" s="193"/>
    </row>
    <row r="74" spans="1:33" s="59" customFormat="1">
      <c r="A74" s="194"/>
      <c r="B74" s="195"/>
      <c r="C74" s="196"/>
      <c r="D74" s="197"/>
      <c r="E74" s="196"/>
      <c r="F74" s="197"/>
      <c r="G74" s="198"/>
      <c r="H74" s="180"/>
      <c r="I74" s="181"/>
      <c r="J74" s="181"/>
      <c r="K74" s="181"/>
      <c r="L74" s="181"/>
      <c r="M74" s="181"/>
      <c r="N74" s="180"/>
      <c r="O74" s="182"/>
      <c r="P74" s="182"/>
      <c r="Q74" s="183"/>
      <c r="R74" s="183"/>
      <c r="S74" s="183"/>
      <c r="T74" s="183"/>
      <c r="U74" s="184"/>
      <c r="V74" s="185"/>
      <c r="W74" s="199"/>
      <c r="X74" s="200"/>
      <c r="Y74" s="200"/>
      <c r="Z74" s="201"/>
      <c r="AA74" s="150"/>
      <c r="AB74" s="202"/>
      <c r="AC74" s="203"/>
      <c r="AD74" s="184"/>
      <c r="AE74" s="203"/>
      <c r="AF74" s="204"/>
      <c r="AG74" s="193"/>
    </row>
    <row r="75" spans="1:33" s="59" customFormat="1">
      <c r="A75" s="194"/>
      <c r="B75" s="195"/>
      <c r="C75" s="196"/>
      <c r="D75" s="197"/>
      <c r="E75" s="196"/>
      <c r="F75" s="197"/>
      <c r="G75" s="198"/>
      <c r="H75" s="180"/>
      <c r="I75" s="181"/>
      <c r="J75" s="181"/>
      <c r="K75" s="181"/>
      <c r="L75" s="181"/>
      <c r="M75" s="181"/>
      <c r="N75" s="180"/>
      <c r="O75" s="182"/>
      <c r="P75" s="182"/>
      <c r="Q75" s="183"/>
      <c r="R75" s="183"/>
      <c r="S75" s="183"/>
      <c r="T75" s="183"/>
      <c r="U75" s="184"/>
      <c r="V75" s="185"/>
      <c r="W75" s="199"/>
      <c r="X75" s="200"/>
      <c r="Y75" s="200"/>
      <c r="Z75" s="201"/>
      <c r="AA75" s="150"/>
      <c r="AB75" s="202"/>
      <c r="AC75" s="203"/>
      <c r="AD75" s="184"/>
      <c r="AE75" s="203"/>
      <c r="AF75" s="204"/>
      <c r="AG75" s="193"/>
    </row>
    <row r="76" spans="1:33" s="59" customFormat="1">
      <c r="A76" s="194"/>
      <c r="B76" s="195"/>
      <c r="C76" s="196"/>
      <c r="D76" s="197"/>
      <c r="E76" s="196"/>
      <c r="F76" s="197"/>
      <c r="G76" s="198"/>
      <c r="H76" s="180"/>
      <c r="I76" s="181"/>
      <c r="J76" s="181"/>
      <c r="K76" s="181"/>
      <c r="L76" s="181"/>
      <c r="M76" s="181"/>
      <c r="N76" s="180"/>
      <c r="O76" s="182"/>
      <c r="P76" s="182"/>
      <c r="Q76" s="183"/>
      <c r="R76" s="183"/>
      <c r="S76" s="183"/>
      <c r="T76" s="183"/>
      <c r="U76" s="184"/>
      <c r="V76" s="185"/>
      <c r="W76" s="199"/>
      <c r="X76" s="200"/>
      <c r="Y76" s="200"/>
      <c r="Z76" s="201"/>
      <c r="AA76" s="150"/>
      <c r="AB76" s="202"/>
      <c r="AC76" s="203"/>
      <c r="AD76" s="184"/>
      <c r="AE76" s="203"/>
      <c r="AF76" s="204"/>
      <c r="AG76" s="193"/>
    </row>
    <row r="77" spans="1:33" s="59" customFormat="1">
      <c r="A77" s="194"/>
      <c r="B77" s="195"/>
      <c r="C77" s="196"/>
      <c r="D77" s="197"/>
      <c r="E77" s="196"/>
      <c r="F77" s="197"/>
      <c r="G77" s="198"/>
      <c r="H77" s="180"/>
      <c r="I77" s="181"/>
      <c r="J77" s="181"/>
      <c r="K77" s="181"/>
      <c r="L77" s="181"/>
      <c r="M77" s="181"/>
      <c r="N77" s="180"/>
      <c r="O77" s="182"/>
      <c r="P77" s="182"/>
      <c r="Q77" s="183"/>
      <c r="R77" s="183"/>
      <c r="S77" s="183"/>
      <c r="T77" s="183"/>
      <c r="U77" s="184"/>
      <c r="V77" s="185"/>
      <c r="W77" s="199"/>
      <c r="X77" s="200"/>
      <c r="Y77" s="200"/>
      <c r="Z77" s="201"/>
      <c r="AA77" s="150"/>
      <c r="AB77" s="202"/>
      <c r="AC77" s="203"/>
      <c r="AD77" s="184"/>
      <c r="AE77" s="203"/>
      <c r="AF77" s="204"/>
      <c r="AG77" s="193"/>
    </row>
    <row r="78" spans="1:33" s="59" customFormat="1">
      <c r="A78" s="194"/>
      <c r="B78" s="195"/>
      <c r="C78" s="196"/>
      <c r="D78" s="197"/>
      <c r="E78" s="196"/>
      <c r="F78" s="197"/>
      <c r="G78" s="198"/>
      <c r="H78" s="180"/>
      <c r="I78" s="181"/>
      <c r="J78" s="181"/>
      <c r="K78" s="181"/>
      <c r="L78" s="181"/>
      <c r="M78" s="181"/>
      <c r="N78" s="180"/>
      <c r="O78" s="182"/>
      <c r="P78" s="182"/>
      <c r="Q78" s="183"/>
      <c r="R78" s="183"/>
      <c r="S78" s="183"/>
      <c r="T78" s="183"/>
      <c r="U78" s="184"/>
      <c r="V78" s="185"/>
      <c r="W78" s="199"/>
      <c r="X78" s="200"/>
      <c r="Y78" s="200"/>
      <c r="Z78" s="201"/>
      <c r="AA78" s="150"/>
      <c r="AB78" s="202"/>
      <c r="AC78" s="203"/>
      <c r="AD78" s="184"/>
      <c r="AE78" s="203"/>
      <c r="AF78" s="204"/>
      <c r="AG78" s="193"/>
    </row>
    <row r="79" spans="1:33" s="59" customFormat="1">
      <c r="A79" s="194"/>
      <c r="B79" s="195"/>
      <c r="C79" s="196"/>
      <c r="D79" s="197"/>
      <c r="E79" s="196"/>
      <c r="F79" s="197"/>
      <c r="G79" s="198"/>
      <c r="H79" s="180"/>
      <c r="I79" s="181"/>
      <c r="J79" s="181"/>
      <c r="K79" s="181"/>
      <c r="L79" s="181"/>
      <c r="M79" s="181"/>
      <c r="N79" s="180"/>
      <c r="O79" s="182"/>
      <c r="P79" s="182"/>
      <c r="Q79" s="183"/>
      <c r="R79" s="183"/>
      <c r="S79" s="183"/>
      <c r="T79" s="183"/>
      <c r="U79" s="184"/>
      <c r="V79" s="185"/>
      <c r="W79" s="199"/>
      <c r="X79" s="200"/>
      <c r="Y79" s="200"/>
      <c r="Z79" s="201"/>
      <c r="AA79" s="150"/>
      <c r="AB79" s="202"/>
      <c r="AC79" s="203"/>
      <c r="AD79" s="184"/>
      <c r="AE79" s="203"/>
      <c r="AF79" s="204"/>
      <c r="AG79" s="193"/>
    </row>
    <row r="80" spans="1:33" s="59" customFormat="1">
      <c r="A80" s="194"/>
      <c r="B80" s="195"/>
      <c r="C80" s="196"/>
      <c r="D80" s="197"/>
      <c r="E80" s="196"/>
      <c r="F80" s="197"/>
      <c r="G80" s="198"/>
      <c r="H80" s="180"/>
      <c r="I80" s="181"/>
      <c r="J80" s="181"/>
      <c r="K80" s="181"/>
      <c r="L80" s="181"/>
      <c r="M80" s="181"/>
      <c r="N80" s="180"/>
      <c r="O80" s="182"/>
      <c r="P80" s="182"/>
      <c r="Q80" s="183"/>
      <c r="R80" s="183"/>
      <c r="S80" s="183"/>
      <c r="T80" s="183"/>
      <c r="U80" s="184"/>
      <c r="V80" s="185"/>
      <c r="W80" s="199"/>
      <c r="X80" s="200"/>
      <c r="Y80" s="200"/>
      <c r="Z80" s="201"/>
      <c r="AA80" s="150"/>
      <c r="AB80" s="202"/>
      <c r="AC80" s="203"/>
      <c r="AD80" s="184"/>
      <c r="AE80" s="203"/>
      <c r="AF80" s="204"/>
      <c r="AG80" s="193"/>
    </row>
    <row r="81" spans="1:33" s="59" customFormat="1">
      <c r="A81" s="194"/>
      <c r="B81" s="195"/>
      <c r="C81" s="196"/>
      <c r="D81" s="197"/>
      <c r="E81" s="196"/>
      <c r="F81" s="197"/>
      <c r="G81" s="198"/>
      <c r="H81" s="180"/>
      <c r="I81" s="181"/>
      <c r="J81" s="181"/>
      <c r="K81" s="181"/>
      <c r="L81" s="181"/>
      <c r="M81" s="181"/>
      <c r="N81" s="180"/>
      <c r="O81" s="182"/>
      <c r="P81" s="182"/>
      <c r="Q81" s="183"/>
      <c r="R81" s="183"/>
      <c r="S81" s="183"/>
      <c r="T81" s="183"/>
      <c r="U81" s="184"/>
      <c r="V81" s="185"/>
      <c r="W81" s="199"/>
      <c r="X81" s="200"/>
      <c r="Y81" s="200"/>
      <c r="Z81" s="201"/>
      <c r="AA81" s="150"/>
      <c r="AB81" s="202"/>
      <c r="AC81" s="203"/>
      <c r="AD81" s="184"/>
      <c r="AE81" s="203"/>
      <c r="AF81" s="204"/>
      <c r="AG81" s="193"/>
    </row>
    <row r="82" spans="1:33" s="59" customFormat="1">
      <c r="A82" s="194"/>
      <c r="B82" s="195"/>
      <c r="C82" s="196"/>
      <c r="D82" s="197"/>
      <c r="E82" s="196"/>
      <c r="F82" s="197"/>
      <c r="G82" s="198"/>
      <c r="H82" s="180"/>
      <c r="I82" s="181"/>
      <c r="J82" s="181"/>
      <c r="K82" s="181"/>
      <c r="L82" s="181"/>
      <c r="M82" s="181"/>
      <c r="N82" s="180"/>
      <c r="O82" s="182"/>
      <c r="P82" s="182"/>
      <c r="Q82" s="183"/>
      <c r="R82" s="183"/>
      <c r="S82" s="183"/>
      <c r="T82" s="183"/>
      <c r="U82" s="184"/>
      <c r="V82" s="185"/>
      <c r="W82" s="199"/>
      <c r="X82" s="200"/>
      <c r="Y82" s="200"/>
      <c r="Z82" s="201"/>
      <c r="AA82" s="150"/>
      <c r="AB82" s="202"/>
      <c r="AC82" s="203"/>
      <c r="AD82" s="184"/>
      <c r="AE82" s="203"/>
      <c r="AF82" s="204"/>
      <c r="AG82" s="193"/>
    </row>
    <row r="83" spans="1:33" s="59" customFormat="1">
      <c r="A83" s="194"/>
      <c r="B83" s="195"/>
      <c r="C83" s="196"/>
      <c r="D83" s="197"/>
      <c r="E83" s="196"/>
      <c r="F83" s="197"/>
      <c r="G83" s="198"/>
      <c r="H83" s="180"/>
      <c r="I83" s="181"/>
      <c r="J83" s="181"/>
      <c r="K83" s="181"/>
      <c r="L83" s="181"/>
      <c r="M83" s="181"/>
      <c r="N83" s="180"/>
      <c r="O83" s="182"/>
      <c r="P83" s="182"/>
      <c r="Q83" s="183"/>
      <c r="R83" s="183"/>
      <c r="S83" s="183"/>
      <c r="T83" s="183"/>
      <c r="U83" s="184"/>
      <c r="V83" s="185"/>
      <c r="W83" s="199"/>
      <c r="X83" s="200"/>
      <c r="Y83" s="200"/>
      <c r="Z83" s="201"/>
      <c r="AA83" s="150"/>
      <c r="AB83" s="202"/>
      <c r="AC83" s="203"/>
      <c r="AD83" s="184"/>
      <c r="AE83" s="203"/>
      <c r="AF83" s="204"/>
      <c r="AG83" s="193"/>
    </row>
    <row r="84" spans="1:33" s="59" customFormat="1">
      <c r="A84" s="194"/>
      <c r="B84" s="195"/>
      <c r="C84" s="196"/>
      <c r="D84" s="197"/>
      <c r="E84" s="196"/>
      <c r="F84" s="197"/>
      <c r="G84" s="198"/>
      <c r="H84" s="180"/>
      <c r="I84" s="181"/>
      <c r="J84" s="181"/>
      <c r="K84" s="181"/>
      <c r="L84" s="181"/>
      <c r="M84" s="181"/>
      <c r="N84" s="180"/>
      <c r="O84" s="182"/>
      <c r="P84" s="182"/>
      <c r="Q84" s="183"/>
      <c r="R84" s="183"/>
      <c r="S84" s="183"/>
      <c r="T84" s="183"/>
      <c r="U84" s="184"/>
      <c r="V84" s="185"/>
      <c r="W84" s="199"/>
      <c r="X84" s="200"/>
      <c r="Y84" s="200"/>
      <c r="Z84" s="201"/>
      <c r="AA84" s="150"/>
      <c r="AB84" s="202"/>
      <c r="AC84" s="203"/>
      <c r="AD84" s="184"/>
      <c r="AE84" s="203"/>
      <c r="AF84" s="204"/>
      <c r="AG84" s="193"/>
    </row>
    <row r="85" spans="1:33" s="59" customFormat="1">
      <c r="A85" s="194"/>
      <c r="B85" s="195"/>
      <c r="C85" s="196"/>
      <c r="D85" s="197"/>
      <c r="E85" s="196"/>
      <c r="F85" s="197"/>
      <c r="G85" s="198"/>
      <c r="H85" s="180"/>
      <c r="I85" s="181"/>
      <c r="J85" s="181"/>
      <c r="K85" s="181"/>
      <c r="L85" s="181"/>
      <c r="M85" s="181"/>
      <c r="N85" s="180"/>
      <c r="O85" s="182"/>
      <c r="P85" s="182"/>
      <c r="Q85" s="183"/>
      <c r="R85" s="183"/>
      <c r="S85" s="183"/>
      <c r="T85" s="183"/>
      <c r="U85" s="184"/>
      <c r="V85" s="185"/>
      <c r="W85" s="199"/>
      <c r="X85" s="200"/>
      <c r="Y85" s="200"/>
      <c r="Z85" s="201"/>
      <c r="AA85" s="150"/>
      <c r="AB85" s="202"/>
      <c r="AC85" s="203"/>
      <c r="AD85" s="184"/>
      <c r="AE85" s="203"/>
      <c r="AF85" s="204"/>
      <c r="AG85" s="193"/>
    </row>
    <row r="86" spans="1:33" s="59" customFormat="1">
      <c r="A86" s="194"/>
      <c r="B86" s="195"/>
      <c r="C86" s="196"/>
      <c r="D86" s="197"/>
      <c r="E86" s="196"/>
      <c r="F86" s="197"/>
      <c r="G86" s="198"/>
      <c r="H86" s="180"/>
      <c r="I86" s="181"/>
      <c r="J86" s="181"/>
      <c r="K86" s="181"/>
      <c r="L86" s="181"/>
      <c r="M86" s="181"/>
      <c r="N86" s="180"/>
      <c r="O86" s="182"/>
      <c r="P86" s="182"/>
      <c r="Q86" s="183"/>
      <c r="R86" s="183"/>
      <c r="S86" s="183"/>
      <c r="T86" s="183"/>
      <c r="U86" s="184"/>
      <c r="V86" s="185"/>
      <c r="W86" s="199"/>
      <c r="X86" s="200"/>
      <c r="Y86" s="200"/>
      <c r="Z86" s="201"/>
      <c r="AA86" s="150"/>
      <c r="AB86" s="202"/>
      <c r="AC86" s="203"/>
      <c r="AD86" s="184"/>
      <c r="AE86" s="203"/>
      <c r="AF86" s="204"/>
      <c r="AG86" s="193"/>
    </row>
    <row r="87" spans="1:33" s="59" customFormat="1">
      <c r="A87" s="194"/>
      <c r="B87" s="195"/>
      <c r="C87" s="196"/>
      <c r="D87" s="197"/>
      <c r="E87" s="196"/>
      <c r="F87" s="197"/>
      <c r="G87" s="198"/>
      <c r="H87" s="180"/>
      <c r="I87" s="181"/>
      <c r="J87" s="181"/>
      <c r="K87" s="181"/>
      <c r="L87" s="181"/>
      <c r="M87" s="181"/>
      <c r="N87" s="180"/>
      <c r="O87" s="182"/>
      <c r="P87" s="182"/>
      <c r="Q87" s="183"/>
      <c r="R87" s="183"/>
      <c r="S87" s="183"/>
      <c r="T87" s="183"/>
      <c r="U87" s="184"/>
      <c r="V87" s="185"/>
      <c r="W87" s="199"/>
      <c r="X87" s="200"/>
      <c r="Y87" s="200"/>
      <c r="Z87" s="201"/>
      <c r="AA87" s="150"/>
      <c r="AB87" s="202"/>
      <c r="AC87" s="203"/>
      <c r="AD87" s="184"/>
      <c r="AE87" s="203"/>
      <c r="AF87" s="204"/>
      <c r="AG87" s="193"/>
    </row>
    <row r="88" spans="1:33" s="59" customFormat="1">
      <c r="A88" s="194"/>
      <c r="B88" s="195"/>
      <c r="C88" s="196"/>
      <c r="D88" s="197"/>
      <c r="E88" s="196"/>
      <c r="F88" s="197"/>
      <c r="G88" s="198"/>
      <c r="H88" s="180"/>
      <c r="I88" s="181"/>
      <c r="J88" s="181"/>
      <c r="K88" s="181"/>
      <c r="L88" s="181"/>
      <c r="M88" s="181"/>
      <c r="N88" s="180"/>
      <c r="O88" s="182"/>
      <c r="P88" s="182"/>
      <c r="Q88" s="183"/>
      <c r="R88" s="183"/>
      <c r="S88" s="183"/>
      <c r="T88" s="183"/>
      <c r="U88" s="184"/>
      <c r="V88" s="185"/>
      <c r="W88" s="199"/>
      <c r="X88" s="200"/>
      <c r="Y88" s="200"/>
      <c r="Z88" s="201"/>
      <c r="AA88" s="150"/>
      <c r="AB88" s="202"/>
      <c r="AC88" s="203"/>
      <c r="AD88" s="184"/>
      <c r="AE88" s="203"/>
      <c r="AF88" s="204"/>
      <c r="AG88" s="193"/>
    </row>
    <row r="89" spans="1:33" s="59" customFormat="1">
      <c r="A89" s="194"/>
      <c r="B89" s="195"/>
      <c r="C89" s="196"/>
      <c r="D89" s="197"/>
      <c r="E89" s="196"/>
      <c r="F89" s="197"/>
      <c r="G89" s="198"/>
      <c r="H89" s="180"/>
      <c r="I89" s="181"/>
      <c r="J89" s="181"/>
      <c r="K89" s="181"/>
      <c r="L89" s="181"/>
      <c r="M89" s="181"/>
      <c r="N89" s="180"/>
      <c r="O89" s="182"/>
      <c r="P89" s="182"/>
      <c r="Q89" s="183"/>
      <c r="R89" s="183"/>
      <c r="S89" s="183"/>
      <c r="T89" s="183"/>
      <c r="U89" s="184"/>
      <c r="V89" s="185"/>
      <c r="W89" s="199"/>
      <c r="X89" s="200"/>
      <c r="Y89" s="200"/>
      <c r="Z89" s="201"/>
      <c r="AA89" s="150"/>
      <c r="AB89" s="202"/>
      <c r="AC89" s="203"/>
      <c r="AD89" s="184"/>
      <c r="AE89" s="203"/>
      <c r="AF89" s="204"/>
      <c r="AG89" s="193"/>
    </row>
    <row r="90" spans="1:33" s="59" customFormat="1">
      <c r="A90" s="194"/>
      <c r="B90" s="195"/>
      <c r="C90" s="196"/>
      <c r="D90" s="197"/>
      <c r="E90" s="196"/>
      <c r="F90" s="197"/>
      <c r="G90" s="198"/>
      <c r="H90" s="180"/>
      <c r="I90" s="181"/>
      <c r="J90" s="181"/>
      <c r="K90" s="181"/>
      <c r="L90" s="181"/>
      <c r="M90" s="181"/>
      <c r="N90" s="180"/>
      <c r="O90" s="182"/>
      <c r="P90" s="182"/>
      <c r="Q90" s="183"/>
      <c r="R90" s="183"/>
      <c r="S90" s="183"/>
      <c r="T90" s="183"/>
      <c r="U90" s="184"/>
      <c r="V90" s="185"/>
      <c r="W90" s="199"/>
      <c r="X90" s="200"/>
      <c r="Y90" s="200"/>
      <c r="Z90" s="201"/>
      <c r="AA90" s="150"/>
      <c r="AB90" s="202"/>
      <c r="AC90" s="203"/>
      <c r="AD90" s="184"/>
      <c r="AE90" s="203"/>
      <c r="AF90" s="204"/>
      <c r="AG90" s="193"/>
    </row>
    <row r="91" spans="1:33" s="59" customFormat="1">
      <c r="A91" s="194"/>
      <c r="B91" s="195"/>
      <c r="C91" s="196"/>
      <c r="D91" s="197"/>
      <c r="E91" s="196"/>
      <c r="F91" s="197"/>
      <c r="G91" s="198"/>
      <c r="H91" s="180"/>
      <c r="I91" s="181"/>
      <c r="J91" s="181"/>
      <c r="K91" s="181"/>
      <c r="L91" s="181"/>
      <c r="M91" s="181"/>
      <c r="N91" s="180"/>
      <c r="O91" s="182"/>
      <c r="P91" s="182"/>
      <c r="Q91" s="183"/>
      <c r="R91" s="183"/>
      <c r="S91" s="183"/>
      <c r="T91" s="183"/>
      <c r="U91" s="184"/>
      <c r="V91" s="185"/>
      <c r="W91" s="199"/>
      <c r="X91" s="200"/>
      <c r="Y91" s="200"/>
      <c r="Z91" s="201"/>
      <c r="AA91" s="150"/>
      <c r="AB91" s="202"/>
      <c r="AC91" s="203"/>
      <c r="AD91" s="184"/>
      <c r="AE91" s="203"/>
      <c r="AF91" s="204"/>
      <c r="AG91" s="193"/>
    </row>
    <row r="92" spans="1:33" s="59" customFormat="1">
      <c r="A92" s="194"/>
      <c r="B92" s="195"/>
      <c r="C92" s="196"/>
      <c r="D92" s="197"/>
      <c r="E92" s="196"/>
      <c r="F92" s="197"/>
      <c r="G92" s="198"/>
      <c r="H92" s="180"/>
      <c r="I92" s="181"/>
      <c r="J92" s="181"/>
      <c r="K92" s="181"/>
      <c r="L92" s="181"/>
      <c r="M92" s="181"/>
      <c r="N92" s="180"/>
      <c r="O92" s="182"/>
      <c r="P92" s="182"/>
      <c r="Q92" s="183"/>
      <c r="R92" s="183"/>
      <c r="S92" s="183"/>
      <c r="T92" s="183"/>
      <c r="U92" s="184"/>
      <c r="V92" s="185"/>
      <c r="W92" s="199"/>
      <c r="X92" s="200"/>
      <c r="Y92" s="200"/>
      <c r="Z92" s="201"/>
      <c r="AA92" s="150"/>
      <c r="AB92" s="202"/>
      <c r="AC92" s="203"/>
      <c r="AD92" s="184"/>
      <c r="AE92" s="203"/>
      <c r="AF92" s="204"/>
      <c r="AG92" s="193"/>
    </row>
    <row r="93" spans="1:33" s="59" customFormat="1">
      <c r="A93" s="194"/>
      <c r="B93" s="195"/>
      <c r="C93" s="196"/>
      <c r="D93" s="197"/>
      <c r="E93" s="196"/>
      <c r="F93" s="197"/>
      <c r="G93" s="198"/>
      <c r="H93" s="180"/>
      <c r="I93" s="181"/>
      <c r="J93" s="181"/>
      <c r="K93" s="181"/>
      <c r="L93" s="181"/>
      <c r="M93" s="181"/>
      <c r="N93" s="180"/>
      <c r="O93" s="182"/>
      <c r="P93" s="182"/>
      <c r="Q93" s="183"/>
      <c r="R93" s="183"/>
      <c r="S93" s="183"/>
      <c r="T93" s="183"/>
      <c r="U93" s="184"/>
      <c r="V93" s="185"/>
      <c r="W93" s="199"/>
      <c r="X93" s="200"/>
      <c r="Y93" s="200"/>
      <c r="Z93" s="201"/>
      <c r="AA93" s="150"/>
      <c r="AB93" s="202"/>
      <c r="AC93" s="203"/>
      <c r="AD93" s="184"/>
      <c r="AE93" s="203"/>
      <c r="AF93" s="204"/>
      <c r="AG93" s="193"/>
    </row>
    <row r="94" spans="1:33" s="59" customFormat="1">
      <c r="A94" s="194"/>
      <c r="B94" s="195"/>
      <c r="C94" s="196"/>
      <c r="D94" s="197"/>
      <c r="E94" s="196"/>
      <c r="F94" s="197"/>
      <c r="G94" s="198"/>
      <c r="H94" s="180"/>
      <c r="I94" s="181"/>
      <c r="J94" s="181"/>
      <c r="K94" s="181"/>
      <c r="L94" s="181"/>
      <c r="M94" s="181"/>
      <c r="N94" s="180"/>
      <c r="O94" s="182"/>
      <c r="P94" s="182"/>
      <c r="Q94" s="183"/>
      <c r="R94" s="183"/>
      <c r="S94" s="183"/>
      <c r="T94" s="183"/>
      <c r="U94" s="184"/>
      <c r="V94" s="185"/>
      <c r="W94" s="199"/>
      <c r="X94" s="200"/>
      <c r="Y94" s="200"/>
      <c r="Z94" s="201"/>
      <c r="AA94" s="150"/>
      <c r="AB94" s="202"/>
      <c r="AC94" s="203"/>
      <c r="AD94" s="184"/>
      <c r="AE94" s="203"/>
      <c r="AF94" s="204"/>
      <c r="AG94" s="193"/>
    </row>
    <row r="95" spans="1:33" s="59" customFormat="1">
      <c r="A95" s="194"/>
      <c r="B95" s="195"/>
      <c r="C95" s="196"/>
      <c r="D95" s="197"/>
      <c r="E95" s="196"/>
      <c r="F95" s="197"/>
      <c r="G95" s="198"/>
      <c r="H95" s="180"/>
      <c r="I95" s="181"/>
      <c r="J95" s="181"/>
      <c r="K95" s="181"/>
      <c r="L95" s="181"/>
      <c r="M95" s="181"/>
      <c r="N95" s="180"/>
      <c r="O95" s="182"/>
      <c r="P95" s="182"/>
      <c r="Q95" s="183"/>
      <c r="R95" s="183"/>
      <c r="S95" s="183"/>
      <c r="T95" s="183"/>
      <c r="U95" s="184"/>
      <c r="V95" s="185"/>
      <c r="W95" s="199"/>
      <c r="X95" s="200"/>
      <c r="Y95" s="200"/>
      <c r="Z95" s="201"/>
      <c r="AA95" s="150"/>
      <c r="AB95" s="202"/>
      <c r="AC95" s="203"/>
      <c r="AD95" s="184"/>
      <c r="AE95" s="203"/>
      <c r="AF95" s="204"/>
      <c r="AG95" s="193"/>
    </row>
    <row r="96" spans="1:33" s="59" customFormat="1">
      <c r="A96" s="194"/>
      <c r="B96" s="195"/>
      <c r="C96" s="196"/>
      <c r="D96" s="197"/>
      <c r="E96" s="196"/>
      <c r="F96" s="197"/>
      <c r="G96" s="198"/>
      <c r="H96" s="180"/>
      <c r="I96" s="181"/>
      <c r="J96" s="181"/>
      <c r="K96" s="181"/>
      <c r="L96" s="181"/>
      <c r="M96" s="181"/>
      <c r="N96" s="180"/>
      <c r="O96" s="182"/>
      <c r="P96" s="182"/>
      <c r="Q96" s="183"/>
      <c r="R96" s="183"/>
      <c r="S96" s="183"/>
      <c r="T96" s="183"/>
      <c r="U96" s="184"/>
      <c r="V96" s="185"/>
      <c r="W96" s="199"/>
      <c r="X96" s="200"/>
      <c r="Y96" s="200"/>
      <c r="Z96" s="201"/>
      <c r="AA96" s="150"/>
      <c r="AB96" s="202"/>
      <c r="AC96" s="203"/>
      <c r="AD96" s="184"/>
      <c r="AE96" s="203"/>
      <c r="AF96" s="204"/>
      <c r="AG96" s="193"/>
    </row>
    <row r="97" spans="1:33" s="59" customFormat="1">
      <c r="A97" s="194"/>
      <c r="B97" s="195"/>
      <c r="C97" s="196"/>
      <c r="D97" s="197"/>
      <c r="E97" s="196"/>
      <c r="F97" s="197"/>
      <c r="G97" s="198"/>
      <c r="H97" s="180"/>
      <c r="I97" s="181"/>
      <c r="J97" s="181"/>
      <c r="K97" s="181"/>
      <c r="L97" s="181"/>
      <c r="M97" s="181"/>
      <c r="N97" s="180"/>
      <c r="O97" s="182"/>
      <c r="P97" s="182"/>
      <c r="Q97" s="183"/>
      <c r="R97" s="183"/>
      <c r="S97" s="183"/>
      <c r="T97" s="183"/>
      <c r="U97" s="184"/>
      <c r="V97" s="185"/>
      <c r="W97" s="199"/>
      <c r="X97" s="200"/>
      <c r="Y97" s="200"/>
      <c r="Z97" s="201"/>
      <c r="AA97" s="150"/>
      <c r="AB97" s="202"/>
      <c r="AC97" s="203"/>
      <c r="AD97" s="184"/>
      <c r="AE97" s="203"/>
      <c r="AF97" s="204"/>
      <c r="AG97" s="193"/>
    </row>
    <row r="98" spans="1:33" s="59" customFormat="1">
      <c r="A98" s="194"/>
      <c r="B98" s="195"/>
      <c r="C98" s="196"/>
      <c r="D98" s="197"/>
      <c r="E98" s="196"/>
      <c r="F98" s="197"/>
      <c r="G98" s="198"/>
      <c r="H98" s="180"/>
      <c r="I98" s="181"/>
      <c r="J98" s="181"/>
      <c r="K98" s="181"/>
      <c r="L98" s="181"/>
      <c r="M98" s="181"/>
      <c r="N98" s="180"/>
      <c r="O98" s="182"/>
      <c r="P98" s="182"/>
      <c r="Q98" s="183"/>
      <c r="R98" s="183"/>
      <c r="S98" s="183"/>
      <c r="T98" s="183"/>
      <c r="U98" s="184"/>
      <c r="V98" s="185"/>
      <c r="W98" s="199"/>
      <c r="X98" s="200"/>
      <c r="Y98" s="200"/>
      <c r="Z98" s="201"/>
      <c r="AA98" s="150"/>
      <c r="AB98" s="202"/>
      <c r="AC98" s="203"/>
      <c r="AD98" s="184"/>
      <c r="AE98" s="203"/>
      <c r="AF98" s="204"/>
      <c r="AG98" s="193"/>
    </row>
    <row r="99" spans="1:33" s="59" customFormat="1">
      <c r="A99" s="194"/>
      <c r="B99" s="195"/>
      <c r="C99" s="196"/>
      <c r="D99" s="197"/>
      <c r="E99" s="196"/>
      <c r="F99" s="197"/>
      <c r="G99" s="198"/>
      <c r="H99" s="180"/>
      <c r="I99" s="181"/>
      <c r="J99" s="181"/>
      <c r="K99" s="181"/>
      <c r="L99" s="181"/>
      <c r="M99" s="181"/>
      <c r="N99" s="180"/>
      <c r="O99" s="182"/>
      <c r="P99" s="182"/>
      <c r="Q99" s="183"/>
      <c r="R99" s="183"/>
      <c r="S99" s="183"/>
      <c r="T99" s="183"/>
      <c r="U99" s="184"/>
      <c r="V99" s="185"/>
      <c r="W99" s="199"/>
      <c r="X99" s="200"/>
      <c r="Y99" s="200"/>
      <c r="Z99" s="201"/>
      <c r="AA99" s="150"/>
      <c r="AB99" s="202"/>
      <c r="AC99" s="203"/>
      <c r="AD99" s="184"/>
      <c r="AE99" s="203"/>
      <c r="AF99" s="204"/>
      <c r="AG99" s="193"/>
    </row>
    <row r="100" spans="1:33" s="59" customFormat="1">
      <c r="A100" s="194"/>
      <c r="B100" s="195"/>
      <c r="C100" s="196"/>
      <c r="D100" s="197"/>
      <c r="E100" s="196"/>
      <c r="F100" s="197"/>
      <c r="G100" s="198"/>
      <c r="H100" s="180"/>
      <c r="I100" s="181"/>
      <c r="J100" s="181"/>
      <c r="K100" s="181"/>
      <c r="L100" s="181"/>
      <c r="M100" s="181"/>
      <c r="N100" s="180"/>
      <c r="O100" s="182"/>
      <c r="P100" s="182"/>
      <c r="Q100" s="183"/>
      <c r="R100" s="183"/>
      <c r="S100" s="183"/>
      <c r="T100" s="183"/>
      <c r="U100" s="184"/>
      <c r="V100" s="185"/>
      <c r="W100" s="199"/>
      <c r="X100" s="200"/>
      <c r="Y100" s="200"/>
      <c r="Z100" s="201"/>
      <c r="AA100" s="150"/>
      <c r="AB100" s="202"/>
      <c r="AC100" s="203"/>
      <c r="AD100" s="184"/>
      <c r="AE100" s="203"/>
      <c r="AF100" s="204"/>
      <c r="AG100" s="193"/>
    </row>
    <row r="101" spans="1:33" s="59" customFormat="1">
      <c r="A101" s="194"/>
      <c r="B101" s="195"/>
      <c r="C101" s="196"/>
      <c r="D101" s="197"/>
      <c r="E101" s="196"/>
      <c r="F101" s="197"/>
      <c r="G101" s="198"/>
      <c r="H101" s="180"/>
      <c r="I101" s="181"/>
      <c r="J101" s="181"/>
      <c r="K101" s="181"/>
      <c r="L101" s="181"/>
      <c r="M101" s="181"/>
      <c r="N101" s="180"/>
      <c r="O101" s="182"/>
      <c r="P101" s="182"/>
      <c r="Q101" s="183"/>
      <c r="R101" s="183"/>
      <c r="S101" s="183"/>
      <c r="T101" s="183"/>
      <c r="U101" s="184"/>
      <c r="V101" s="185"/>
      <c r="W101" s="199"/>
      <c r="X101" s="200"/>
      <c r="Y101" s="200"/>
      <c r="Z101" s="201"/>
      <c r="AA101" s="150"/>
      <c r="AB101" s="202"/>
      <c r="AC101" s="203"/>
      <c r="AD101" s="184"/>
      <c r="AE101" s="203"/>
      <c r="AF101" s="204"/>
      <c r="AG101" s="193"/>
    </row>
    <row r="102" spans="1:33" s="59" customFormat="1">
      <c r="A102" s="194"/>
      <c r="B102" s="195"/>
      <c r="C102" s="196"/>
      <c r="D102" s="197"/>
      <c r="E102" s="196"/>
      <c r="F102" s="197"/>
      <c r="G102" s="198"/>
      <c r="H102" s="180"/>
      <c r="I102" s="181"/>
      <c r="J102" s="181"/>
      <c r="K102" s="181"/>
      <c r="L102" s="181"/>
      <c r="M102" s="181"/>
      <c r="N102" s="180"/>
      <c r="O102" s="182"/>
      <c r="P102" s="182"/>
      <c r="Q102" s="183"/>
      <c r="R102" s="183"/>
      <c r="S102" s="183"/>
      <c r="T102" s="183"/>
      <c r="U102" s="184"/>
      <c r="V102" s="185"/>
      <c r="W102" s="199"/>
      <c r="X102" s="200"/>
      <c r="Y102" s="200"/>
      <c r="Z102" s="201"/>
      <c r="AA102" s="150"/>
      <c r="AB102" s="202"/>
      <c r="AC102" s="203"/>
      <c r="AD102" s="184"/>
      <c r="AE102" s="203"/>
      <c r="AF102" s="204"/>
      <c r="AG102" s="193"/>
    </row>
    <row r="103" spans="1:33" s="59" customFormat="1">
      <c r="A103" s="194"/>
      <c r="B103" s="195"/>
      <c r="C103" s="196"/>
      <c r="D103" s="197"/>
      <c r="E103" s="196"/>
      <c r="F103" s="197"/>
      <c r="G103" s="198"/>
      <c r="H103" s="180"/>
      <c r="I103" s="181"/>
      <c r="J103" s="181"/>
      <c r="K103" s="181"/>
      <c r="L103" s="181"/>
      <c r="M103" s="181"/>
      <c r="N103" s="180"/>
      <c r="O103" s="182"/>
      <c r="P103" s="182"/>
      <c r="Q103" s="183"/>
      <c r="R103" s="183"/>
      <c r="S103" s="183"/>
      <c r="T103" s="183"/>
      <c r="U103" s="184"/>
      <c r="V103" s="185"/>
      <c r="W103" s="199"/>
      <c r="X103" s="200"/>
      <c r="Y103" s="200"/>
      <c r="Z103" s="201"/>
      <c r="AA103" s="150"/>
      <c r="AB103" s="202"/>
      <c r="AC103" s="203"/>
      <c r="AD103" s="184"/>
      <c r="AE103" s="203"/>
      <c r="AF103" s="204"/>
      <c r="AG103" s="193"/>
    </row>
    <row r="104" spans="1:33" s="59" customFormat="1">
      <c r="A104" s="194"/>
      <c r="B104" s="195"/>
      <c r="C104" s="196"/>
      <c r="D104" s="197"/>
      <c r="E104" s="196"/>
      <c r="F104" s="197"/>
      <c r="G104" s="198"/>
      <c r="H104" s="180"/>
      <c r="I104" s="181"/>
      <c r="J104" s="181"/>
      <c r="K104" s="181"/>
      <c r="L104" s="181"/>
      <c r="M104" s="181"/>
      <c r="N104" s="180"/>
      <c r="O104" s="182"/>
      <c r="P104" s="182"/>
      <c r="Q104" s="183"/>
      <c r="R104" s="183"/>
      <c r="S104" s="183"/>
      <c r="T104" s="183"/>
      <c r="U104" s="184"/>
      <c r="V104" s="185"/>
      <c r="W104" s="199"/>
      <c r="X104" s="200"/>
      <c r="Y104" s="200"/>
      <c r="Z104" s="201"/>
      <c r="AA104" s="150"/>
      <c r="AB104" s="202"/>
      <c r="AC104" s="203"/>
      <c r="AD104" s="184"/>
      <c r="AE104" s="203"/>
      <c r="AF104" s="204"/>
      <c r="AG104" s="193"/>
    </row>
    <row r="105" spans="1:33" s="59" customFormat="1">
      <c r="A105" s="194"/>
      <c r="B105" s="195"/>
      <c r="C105" s="196"/>
      <c r="D105" s="197"/>
      <c r="E105" s="196"/>
      <c r="F105" s="197"/>
      <c r="G105" s="198"/>
      <c r="H105" s="180"/>
      <c r="I105" s="181"/>
      <c r="J105" s="181"/>
      <c r="K105" s="181"/>
      <c r="L105" s="181"/>
      <c r="M105" s="181"/>
      <c r="N105" s="180"/>
      <c r="O105" s="182"/>
      <c r="P105" s="182"/>
      <c r="Q105" s="183"/>
      <c r="R105" s="183"/>
      <c r="S105" s="183"/>
      <c r="T105" s="183"/>
      <c r="U105" s="184"/>
      <c r="V105" s="185"/>
      <c r="W105" s="199"/>
      <c r="X105" s="200"/>
      <c r="Y105" s="200"/>
      <c r="Z105" s="201"/>
      <c r="AA105" s="150"/>
      <c r="AB105" s="202"/>
      <c r="AC105" s="203"/>
      <c r="AD105" s="184"/>
      <c r="AE105" s="203"/>
      <c r="AF105" s="204"/>
      <c r="AG105" s="193"/>
    </row>
    <row r="106" spans="1:33" s="59" customFormat="1">
      <c r="A106" s="194"/>
      <c r="B106" s="195"/>
      <c r="C106" s="196"/>
      <c r="D106" s="197"/>
      <c r="E106" s="196"/>
      <c r="F106" s="197"/>
      <c r="G106" s="198"/>
      <c r="H106" s="180"/>
      <c r="I106" s="181"/>
      <c r="J106" s="181"/>
      <c r="K106" s="181"/>
      <c r="L106" s="181"/>
      <c r="M106" s="181"/>
      <c r="N106" s="180"/>
      <c r="O106" s="182"/>
      <c r="P106" s="182"/>
      <c r="Q106" s="183"/>
      <c r="R106" s="183"/>
      <c r="S106" s="183"/>
      <c r="T106" s="183"/>
      <c r="U106" s="184"/>
      <c r="V106" s="185"/>
      <c r="W106" s="199"/>
      <c r="X106" s="200"/>
      <c r="Y106" s="200"/>
      <c r="Z106" s="201"/>
      <c r="AA106" s="150"/>
      <c r="AB106" s="202"/>
      <c r="AC106" s="203"/>
      <c r="AD106" s="184"/>
      <c r="AE106" s="203"/>
      <c r="AF106" s="204"/>
      <c r="AG106" s="193"/>
    </row>
    <row r="107" spans="1:33" s="59" customFormat="1">
      <c r="A107" s="194"/>
      <c r="B107" s="195"/>
      <c r="C107" s="196"/>
      <c r="D107" s="197"/>
      <c r="E107" s="196"/>
      <c r="F107" s="197"/>
      <c r="G107" s="198"/>
      <c r="H107" s="180"/>
      <c r="I107" s="181"/>
      <c r="J107" s="181"/>
      <c r="K107" s="181"/>
      <c r="L107" s="181"/>
      <c r="M107" s="181"/>
      <c r="N107" s="180"/>
      <c r="O107" s="182"/>
      <c r="P107" s="182"/>
      <c r="Q107" s="183"/>
      <c r="R107" s="183"/>
      <c r="S107" s="183"/>
      <c r="T107" s="183"/>
      <c r="U107" s="184"/>
      <c r="V107" s="185"/>
      <c r="W107" s="199"/>
      <c r="X107" s="200"/>
      <c r="Y107" s="200"/>
      <c r="Z107" s="201"/>
      <c r="AA107" s="150"/>
      <c r="AB107" s="202"/>
      <c r="AC107" s="203"/>
      <c r="AD107" s="184"/>
      <c r="AE107" s="203"/>
      <c r="AF107" s="204"/>
      <c r="AG107" s="193"/>
    </row>
    <row r="108" spans="1:33" s="59" customFormat="1">
      <c r="A108" s="194"/>
      <c r="B108" s="195"/>
      <c r="C108" s="196"/>
      <c r="D108" s="197"/>
      <c r="E108" s="196"/>
      <c r="F108" s="197"/>
      <c r="G108" s="198"/>
      <c r="H108" s="180"/>
      <c r="I108" s="181"/>
      <c r="J108" s="181"/>
      <c r="K108" s="181"/>
      <c r="L108" s="181"/>
      <c r="M108" s="181"/>
      <c r="N108" s="180"/>
      <c r="O108" s="182"/>
      <c r="P108" s="182"/>
      <c r="Q108" s="183"/>
      <c r="R108" s="183"/>
      <c r="S108" s="183"/>
      <c r="T108" s="183"/>
      <c r="U108" s="184"/>
      <c r="V108" s="185"/>
      <c r="W108" s="199"/>
      <c r="X108" s="200"/>
      <c r="Y108" s="200"/>
      <c r="Z108" s="201"/>
      <c r="AA108" s="150"/>
      <c r="AB108" s="202"/>
      <c r="AC108" s="203"/>
      <c r="AD108" s="184"/>
      <c r="AE108" s="203"/>
      <c r="AF108" s="204"/>
      <c r="AG108" s="193"/>
    </row>
    <row r="109" spans="1:33" s="59" customFormat="1">
      <c r="A109" s="194"/>
      <c r="B109" s="195"/>
      <c r="C109" s="196"/>
      <c r="D109" s="197"/>
      <c r="E109" s="196"/>
      <c r="F109" s="197"/>
      <c r="G109" s="198"/>
      <c r="H109" s="180"/>
      <c r="I109" s="181"/>
      <c r="J109" s="181"/>
      <c r="K109" s="181"/>
      <c r="L109" s="181"/>
      <c r="M109" s="181"/>
      <c r="N109" s="180"/>
      <c r="O109" s="182"/>
      <c r="P109" s="182"/>
      <c r="Q109" s="183"/>
      <c r="R109" s="183"/>
      <c r="S109" s="183"/>
      <c r="T109" s="183"/>
      <c r="U109" s="184"/>
      <c r="V109" s="185"/>
      <c r="W109" s="199"/>
      <c r="X109" s="200"/>
      <c r="Y109" s="200"/>
      <c r="Z109" s="201"/>
      <c r="AA109" s="150"/>
      <c r="AB109" s="202"/>
      <c r="AC109" s="203"/>
      <c r="AD109" s="184"/>
      <c r="AE109" s="203"/>
      <c r="AF109" s="204"/>
      <c r="AG109" s="193"/>
    </row>
    <row r="110" spans="1:33" s="59" customFormat="1">
      <c r="A110" s="194"/>
      <c r="B110" s="195"/>
      <c r="C110" s="196"/>
      <c r="D110" s="197"/>
      <c r="E110" s="196"/>
      <c r="F110" s="197"/>
      <c r="G110" s="198"/>
      <c r="H110" s="180"/>
      <c r="I110" s="181"/>
      <c r="J110" s="181"/>
      <c r="K110" s="181"/>
      <c r="L110" s="181"/>
      <c r="M110" s="181"/>
      <c r="N110" s="180"/>
      <c r="O110" s="182"/>
      <c r="P110" s="182"/>
      <c r="Q110" s="183"/>
      <c r="R110" s="183"/>
      <c r="S110" s="183"/>
      <c r="T110" s="183"/>
      <c r="U110" s="184"/>
      <c r="V110" s="185"/>
      <c r="W110" s="199"/>
      <c r="X110" s="200"/>
      <c r="Y110" s="200"/>
      <c r="Z110" s="201"/>
      <c r="AA110" s="150"/>
      <c r="AB110" s="202"/>
      <c r="AC110" s="203"/>
      <c r="AD110" s="184"/>
      <c r="AE110" s="203"/>
      <c r="AF110" s="204"/>
      <c r="AG110" s="193"/>
    </row>
    <row r="111" spans="1:33" s="59" customFormat="1">
      <c r="A111" s="194"/>
      <c r="B111" s="195"/>
      <c r="C111" s="196"/>
      <c r="D111" s="197"/>
      <c r="E111" s="196"/>
      <c r="F111" s="197"/>
      <c r="G111" s="198"/>
      <c r="H111" s="180"/>
      <c r="I111" s="181"/>
      <c r="J111" s="181"/>
      <c r="K111" s="181"/>
      <c r="L111" s="181"/>
      <c r="M111" s="181"/>
      <c r="N111" s="180"/>
      <c r="O111" s="182"/>
      <c r="P111" s="182"/>
      <c r="Q111" s="183"/>
      <c r="R111" s="183"/>
      <c r="S111" s="183"/>
      <c r="T111" s="183"/>
      <c r="U111" s="184"/>
      <c r="V111" s="185"/>
      <c r="W111" s="199"/>
      <c r="X111" s="200"/>
      <c r="Y111" s="200"/>
      <c r="Z111" s="201"/>
      <c r="AA111" s="150"/>
      <c r="AB111" s="202"/>
      <c r="AC111" s="203"/>
      <c r="AD111" s="184"/>
      <c r="AE111" s="203"/>
      <c r="AF111" s="204"/>
      <c r="AG111" s="193"/>
    </row>
    <row r="112" spans="1:33" s="59" customFormat="1">
      <c r="A112" s="194"/>
      <c r="B112" s="195"/>
      <c r="C112" s="196"/>
      <c r="D112" s="197"/>
      <c r="E112" s="196"/>
      <c r="F112" s="197"/>
      <c r="G112" s="198"/>
      <c r="H112" s="180"/>
      <c r="I112" s="181"/>
      <c r="J112" s="181"/>
      <c r="K112" s="181"/>
      <c r="L112" s="181"/>
      <c r="M112" s="181"/>
      <c r="N112" s="180"/>
      <c r="O112" s="182"/>
      <c r="P112" s="182"/>
      <c r="Q112" s="183"/>
      <c r="R112" s="183"/>
      <c r="S112" s="183"/>
      <c r="T112" s="183"/>
      <c r="U112" s="184"/>
      <c r="V112" s="185"/>
      <c r="W112" s="199"/>
      <c r="X112" s="200"/>
      <c r="Y112" s="200"/>
      <c r="Z112" s="201"/>
      <c r="AA112" s="150"/>
      <c r="AB112" s="202"/>
      <c r="AC112" s="203"/>
      <c r="AD112" s="184"/>
      <c r="AE112" s="203"/>
      <c r="AF112" s="204"/>
      <c r="AG112" s="193"/>
    </row>
    <row r="113" spans="1:33" s="59" customFormat="1">
      <c r="A113" s="194"/>
      <c r="B113" s="195"/>
      <c r="C113" s="196"/>
      <c r="D113" s="197"/>
      <c r="E113" s="196"/>
      <c r="F113" s="197"/>
      <c r="G113" s="198"/>
      <c r="H113" s="180"/>
      <c r="I113" s="181"/>
      <c r="J113" s="181"/>
      <c r="K113" s="181"/>
      <c r="L113" s="181"/>
      <c r="M113" s="181"/>
      <c r="N113" s="180"/>
      <c r="O113" s="182"/>
      <c r="P113" s="182"/>
      <c r="Q113" s="183"/>
      <c r="R113" s="183"/>
      <c r="S113" s="183"/>
      <c r="T113" s="183"/>
      <c r="U113" s="184"/>
      <c r="V113" s="185"/>
      <c r="W113" s="199"/>
      <c r="X113" s="200"/>
      <c r="Y113" s="200"/>
      <c r="Z113" s="201"/>
      <c r="AA113" s="150"/>
      <c r="AB113" s="202"/>
      <c r="AC113" s="203"/>
      <c r="AD113" s="184"/>
      <c r="AE113" s="203"/>
      <c r="AF113" s="204"/>
      <c r="AG113" s="193"/>
    </row>
    <row r="114" spans="1:33" s="59" customFormat="1">
      <c r="A114" s="194"/>
      <c r="B114" s="195"/>
      <c r="C114" s="196"/>
      <c r="D114" s="197"/>
      <c r="E114" s="196"/>
      <c r="F114" s="197"/>
      <c r="G114" s="198"/>
      <c r="H114" s="180"/>
      <c r="I114" s="181"/>
      <c r="J114" s="181"/>
      <c r="K114" s="181"/>
      <c r="L114" s="181"/>
      <c r="M114" s="181"/>
      <c r="N114" s="180"/>
      <c r="O114" s="182"/>
      <c r="P114" s="182"/>
      <c r="Q114" s="183"/>
      <c r="R114" s="183"/>
      <c r="S114" s="183"/>
      <c r="T114" s="183"/>
      <c r="U114" s="184"/>
      <c r="V114" s="185"/>
      <c r="W114" s="199"/>
      <c r="X114" s="200"/>
      <c r="Y114" s="200"/>
      <c r="Z114" s="201"/>
      <c r="AA114" s="150"/>
      <c r="AB114" s="202"/>
      <c r="AC114" s="203"/>
      <c r="AD114" s="184"/>
      <c r="AE114" s="203"/>
      <c r="AF114" s="204"/>
      <c r="AG114" s="193"/>
    </row>
    <row r="115" spans="1:33" s="59" customFormat="1">
      <c r="A115" s="194"/>
      <c r="B115" s="195"/>
      <c r="C115" s="196"/>
      <c r="D115" s="197"/>
      <c r="E115" s="196"/>
      <c r="F115" s="197"/>
      <c r="G115" s="198"/>
      <c r="H115" s="180"/>
      <c r="I115" s="181"/>
      <c r="J115" s="181"/>
      <c r="K115" s="181"/>
      <c r="L115" s="181"/>
      <c r="M115" s="181"/>
      <c r="N115" s="180"/>
      <c r="O115" s="182"/>
      <c r="P115" s="182"/>
      <c r="Q115" s="183"/>
      <c r="R115" s="183"/>
      <c r="S115" s="183"/>
      <c r="T115" s="183"/>
      <c r="U115" s="184"/>
      <c r="V115" s="185"/>
      <c r="W115" s="199"/>
      <c r="X115" s="200"/>
      <c r="Y115" s="200"/>
      <c r="Z115" s="201"/>
      <c r="AA115" s="150"/>
      <c r="AB115" s="202"/>
      <c r="AC115" s="203"/>
      <c r="AD115" s="184"/>
      <c r="AE115" s="203"/>
      <c r="AF115" s="204"/>
      <c r="AG115" s="193"/>
    </row>
    <row r="116" spans="1:33" s="59" customFormat="1">
      <c r="A116" s="194"/>
      <c r="B116" s="195"/>
      <c r="C116" s="196"/>
      <c r="D116" s="197"/>
      <c r="E116" s="196"/>
      <c r="F116" s="197"/>
      <c r="G116" s="198"/>
      <c r="H116" s="180"/>
      <c r="I116" s="181"/>
      <c r="J116" s="181"/>
      <c r="K116" s="181"/>
      <c r="L116" s="181"/>
      <c r="M116" s="181"/>
      <c r="N116" s="180"/>
      <c r="O116" s="182"/>
      <c r="P116" s="182"/>
      <c r="Q116" s="183"/>
      <c r="R116" s="183"/>
      <c r="S116" s="183"/>
      <c r="T116" s="183"/>
      <c r="U116" s="184"/>
      <c r="V116" s="185"/>
      <c r="W116" s="199"/>
      <c r="X116" s="200"/>
      <c r="Y116" s="200"/>
      <c r="Z116" s="201"/>
      <c r="AA116" s="150"/>
      <c r="AB116" s="202"/>
      <c r="AC116" s="203"/>
      <c r="AD116" s="184"/>
      <c r="AE116" s="203"/>
      <c r="AF116" s="204"/>
      <c r="AG116" s="193"/>
    </row>
    <row r="117" spans="1:33" s="59" customFormat="1">
      <c r="A117" s="194"/>
      <c r="B117" s="195"/>
      <c r="C117" s="196"/>
      <c r="D117" s="197"/>
      <c r="E117" s="196"/>
      <c r="F117" s="197"/>
      <c r="G117" s="198"/>
      <c r="H117" s="180"/>
      <c r="I117" s="181"/>
      <c r="J117" s="181"/>
      <c r="K117" s="181"/>
      <c r="L117" s="181"/>
      <c r="M117" s="181"/>
      <c r="N117" s="180"/>
      <c r="O117" s="182"/>
      <c r="P117" s="182"/>
      <c r="Q117" s="183"/>
      <c r="R117" s="183"/>
      <c r="S117" s="183"/>
      <c r="T117" s="183"/>
      <c r="U117" s="184"/>
      <c r="V117" s="185"/>
      <c r="W117" s="199"/>
      <c r="X117" s="200"/>
      <c r="Y117" s="200"/>
      <c r="Z117" s="201"/>
      <c r="AA117" s="150"/>
      <c r="AB117" s="202"/>
      <c r="AC117" s="203"/>
      <c r="AD117" s="184"/>
      <c r="AE117" s="203"/>
      <c r="AF117" s="204"/>
      <c r="AG117" s="193"/>
    </row>
    <row r="118" spans="1:33" s="59" customFormat="1">
      <c r="A118" s="194"/>
      <c r="B118" s="195"/>
      <c r="C118" s="196"/>
      <c r="D118" s="197"/>
      <c r="E118" s="196"/>
      <c r="F118" s="197"/>
      <c r="G118" s="198"/>
      <c r="H118" s="180"/>
      <c r="I118" s="181"/>
      <c r="J118" s="181"/>
      <c r="K118" s="181"/>
      <c r="L118" s="181"/>
      <c r="M118" s="181"/>
      <c r="N118" s="180"/>
      <c r="O118" s="182"/>
      <c r="P118" s="182"/>
      <c r="Q118" s="183"/>
      <c r="R118" s="183"/>
      <c r="S118" s="183"/>
      <c r="T118" s="183"/>
      <c r="U118" s="184"/>
      <c r="V118" s="185"/>
      <c r="W118" s="199"/>
      <c r="X118" s="200"/>
      <c r="Y118" s="200"/>
      <c r="Z118" s="201"/>
      <c r="AA118" s="150"/>
      <c r="AB118" s="202"/>
      <c r="AC118" s="203"/>
      <c r="AD118" s="184"/>
      <c r="AE118" s="203"/>
      <c r="AF118" s="204"/>
      <c r="AG118" s="193"/>
    </row>
    <row r="119" spans="1:33" s="59" customFormat="1">
      <c r="A119" s="194"/>
      <c r="B119" s="195"/>
      <c r="C119" s="196"/>
      <c r="D119" s="197"/>
      <c r="E119" s="196"/>
      <c r="F119" s="197"/>
      <c r="G119" s="198"/>
      <c r="H119" s="180"/>
      <c r="I119" s="181"/>
      <c r="J119" s="181"/>
      <c r="K119" s="181"/>
      <c r="L119" s="181"/>
      <c r="M119" s="181"/>
      <c r="N119" s="180"/>
      <c r="O119" s="182"/>
      <c r="P119" s="182"/>
      <c r="Q119" s="183"/>
      <c r="R119" s="183"/>
      <c r="S119" s="183"/>
      <c r="T119" s="183"/>
      <c r="U119" s="184"/>
      <c r="V119" s="185"/>
      <c r="W119" s="199"/>
      <c r="X119" s="200"/>
      <c r="Y119" s="200"/>
      <c r="Z119" s="201"/>
      <c r="AA119" s="150"/>
      <c r="AB119" s="202"/>
      <c r="AC119" s="203"/>
      <c r="AD119" s="184"/>
      <c r="AE119" s="203"/>
      <c r="AF119" s="204"/>
      <c r="AG119" s="193"/>
    </row>
    <row r="120" spans="1:33" s="59" customFormat="1">
      <c r="A120" s="194"/>
      <c r="B120" s="195"/>
      <c r="C120" s="196"/>
      <c r="D120" s="197"/>
      <c r="E120" s="196"/>
      <c r="F120" s="197"/>
      <c r="G120" s="198"/>
      <c r="H120" s="180"/>
      <c r="I120" s="181"/>
      <c r="J120" s="181"/>
      <c r="K120" s="181"/>
      <c r="L120" s="181"/>
      <c r="M120" s="181"/>
      <c r="N120" s="180"/>
      <c r="O120" s="182"/>
      <c r="P120" s="182"/>
      <c r="Q120" s="183"/>
      <c r="R120" s="183"/>
      <c r="S120" s="183"/>
      <c r="T120" s="183"/>
      <c r="U120" s="184"/>
      <c r="V120" s="185"/>
      <c r="W120" s="199"/>
      <c r="X120" s="200"/>
      <c r="Y120" s="200"/>
      <c r="Z120" s="201"/>
      <c r="AA120" s="150"/>
      <c r="AB120" s="202"/>
      <c r="AC120" s="203"/>
      <c r="AD120" s="184"/>
      <c r="AE120" s="203"/>
      <c r="AF120" s="204"/>
      <c r="AG120" s="193"/>
    </row>
    <row r="121" spans="1:33" s="59" customFormat="1">
      <c r="A121" s="194"/>
      <c r="B121" s="195"/>
      <c r="C121" s="196"/>
      <c r="D121" s="197"/>
      <c r="E121" s="196"/>
      <c r="F121" s="197"/>
      <c r="G121" s="198"/>
      <c r="H121" s="180"/>
      <c r="I121" s="181"/>
      <c r="J121" s="181"/>
      <c r="K121" s="181"/>
      <c r="L121" s="181"/>
      <c r="M121" s="181"/>
      <c r="N121" s="180"/>
      <c r="O121" s="182"/>
      <c r="P121" s="182"/>
      <c r="Q121" s="183"/>
      <c r="R121" s="183"/>
      <c r="S121" s="183"/>
      <c r="T121" s="183"/>
      <c r="U121" s="184"/>
      <c r="V121" s="185"/>
      <c r="W121" s="199"/>
      <c r="X121" s="200"/>
      <c r="Y121" s="200"/>
      <c r="Z121" s="201"/>
      <c r="AA121" s="150"/>
      <c r="AB121" s="202"/>
      <c r="AC121" s="203"/>
      <c r="AD121" s="184"/>
      <c r="AE121" s="203"/>
      <c r="AF121" s="204"/>
      <c r="AG121" s="193"/>
    </row>
    <row r="122" spans="1:33" s="59" customFormat="1">
      <c r="A122" s="194"/>
      <c r="B122" s="195"/>
      <c r="C122" s="196"/>
      <c r="D122" s="197"/>
      <c r="E122" s="196"/>
      <c r="F122" s="197"/>
      <c r="G122" s="198"/>
      <c r="H122" s="180"/>
      <c r="I122" s="181"/>
      <c r="J122" s="181"/>
      <c r="K122" s="181"/>
      <c r="L122" s="181"/>
      <c r="M122" s="181"/>
      <c r="N122" s="180"/>
      <c r="O122" s="182"/>
      <c r="P122" s="182"/>
      <c r="Q122" s="183"/>
      <c r="R122" s="183"/>
      <c r="S122" s="183"/>
      <c r="T122" s="183"/>
      <c r="U122" s="184"/>
      <c r="V122" s="185"/>
      <c r="W122" s="199"/>
      <c r="X122" s="200"/>
      <c r="Y122" s="200"/>
      <c r="Z122" s="201"/>
      <c r="AA122" s="150"/>
      <c r="AB122" s="202"/>
      <c r="AC122" s="203"/>
      <c r="AD122" s="184"/>
      <c r="AE122" s="203"/>
      <c r="AF122" s="204"/>
      <c r="AG122" s="193"/>
    </row>
    <row r="123" spans="1:33" s="59" customFormat="1">
      <c r="A123" s="194"/>
      <c r="B123" s="195"/>
      <c r="C123" s="196"/>
      <c r="D123" s="197"/>
      <c r="E123" s="196"/>
      <c r="F123" s="197"/>
      <c r="G123" s="198"/>
      <c r="H123" s="180"/>
      <c r="I123" s="181"/>
      <c r="J123" s="181"/>
      <c r="K123" s="181"/>
      <c r="L123" s="181"/>
      <c r="M123" s="181"/>
      <c r="N123" s="180"/>
      <c r="O123" s="182"/>
      <c r="P123" s="182"/>
      <c r="Q123" s="183"/>
      <c r="R123" s="183"/>
      <c r="S123" s="183"/>
      <c r="T123" s="183"/>
      <c r="U123" s="184"/>
      <c r="V123" s="185"/>
      <c r="W123" s="199"/>
      <c r="X123" s="200"/>
      <c r="Y123" s="200"/>
      <c r="Z123" s="201"/>
      <c r="AA123" s="150"/>
      <c r="AB123" s="202"/>
      <c r="AC123" s="203"/>
      <c r="AD123" s="184"/>
      <c r="AE123" s="203"/>
      <c r="AF123" s="204"/>
      <c r="AG123" s="193"/>
    </row>
    <row r="124" spans="1:33" s="59" customFormat="1">
      <c r="A124" s="194"/>
      <c r="B124" s="195"/>
      <c r="C124" s="196"/>
      <c r="D124" s="197"/>
      <c r="E124" s="196"/>
      <c r="F124" s="197"/>
      <c r="G124" s="198"/>
      <c r="H124" s="180"/>
      <c r="I124" s="181"/>
      <c r="J124" s="181"/>
      <c r="K124" s="181"/>
      <c r="L124" s="181"/>
      <c r="M124" s="181"/>
      <c r="N124" s="180"/>
      <c r="O124" s="182"/>
      <c r="P124" s="182"/>
      <c r="Q124" s="183"/>
      <c r="R124" s="183"/>
      <c r="S124" s="183"/>
      <c r="T124" s="183"/>
      <c r="U124" s="184"/>
      <c r="V124" s="185"/>
      <c r="W124" s="199"/>
      <c r="X124" s="200"/>
      <c r="Y124" s="200"/>
      <c r="Z124" s="201"/>
      <c r="AA124" s="150"/>
      <c r="AB124" s="202"/>
      <c r="AC124" s="203"/>
      <c r="AD124" s="184"/>
      <c r="AE124" s="203"/>
      <c r="AF124" s="204"/>
      <c r="AG124" s="193"/>
    </row>
    <row r="125" spans="1:33" s="59" customFormat="1">
      <c r="A125" s="194"/>
      <c r="B125" s="195"/>
      <c r="C125" s="196"/>
      <c r="D125" s="197"/>
      <c r="E125" s="196"/>
      <c r="F125" s="197"/>
      <c r="G125" s="198"/>
      <c r="H125" s="180"/>
      <c r="I125" s="181"/>
      <c r="J125" s="181"/>
      <c r="K125" s="181"/>
      <c r="L125" s="181"/>
      <c r="M125" s="181"/>
      <c r="N125" s="180"/>
      <c r="O125" s="182"/>
      <c r="P125" s="182"/>
      <c r="Q125" s="183"/>
      <c r="R125" s="183"/>
      <c r="S125" s="183"/>
      <c r="T125" s="183"/>
      <c r="U125" s="184"/>
      <c r="V125" s="185"/>
      <c r="W125" s="199"/>
      <c r="X125" s="200"/>
      <c r="Y125" s="200"/>
      <c r="Z125" s="201"/>
      <c r="AA125" s="150"/>
      <c r="AB125" s="202"/>
      <c r="AC125" s="203"/>
      <c r="AD125" s="184"/>
      <c r="AE125" s="203"/>
      <c r="AF125" s="204"/>
      <c r="AG125" s="193"/>
    </row>
    <row r="126" spans="1:33" s="59" customFormat="1">
      <c r="A126" s="194"/>
      <c r="B126" s="195"/>
      <c r="C126" s="196"/>
      <c r="D126" s="197"/>
      <c r="E126" s="196"/>
      <c r="F126" s="197"/>
      <c r="G126" s="198"/>
      <c r="H126" s="180"/>
      <c r="I126" s="181"/>
      <c r="J126" s="181"/>
      <c r="K126" s="181"/>
      <c r="L126" s="181"/>
      <c r="M126" s="181"/>
      <c r="N126" s="180"/>
      <c r="O126" s="182"/>
      <c r="P126" s="182"/>
      <c r="Q126" s="183"/>
      <c r="R126" s="183"/>
      <c r="S126" s="183"/>
      <c r="T126" s="183"/>
      <c r="U126" s="184"/>
      <c r="V126" s="185"/>
      <c r="W126" s="199"/>
      <c r="X126" s="200"/>
      <c r="Y126" s="200"/>
      <c r="Z126" s="201"/>
      <c r="AA126" s="150"/>
      <c r="AB126" s="202"/>
      <c r="AC126" s="203"/>
      <c r="AD126" s="184"/>
      <c r="AE126" s="203"/>
      <c r="AF126" s="204"/>
      <c r="AG126" s="193"/>
    </row>
    <row r="127" spans="1:33" s="59" customFormat="1">
      <c r="A127" s="194"/>
      <c r="B127" s="195"/>
      <c r="C127" s="196"/>
      <c r="D127" s="197"/>
      <c r="E127" s="196"/>
      <c r="F127" s="197"/>
      <c r="G127" s="198"/>
      <c r="H127" s="180"/>
      <c r="I127" s="181"/>
      <c r="J127" s="181"/>
      <c r="K127" s="181"/>
      <c r="L127" s="181"/>
      <c r="M127" s="181"/>
      <c r="N127" s="180"/>
      <c r="O127" s="182"/>
      <c r="P127" s="182"/>
      <c r="Q127" s="183"/>
      <c r="R127" s="183"/>
      <c r="S127" s="183"/>
      <c r="T127" s="183"/>
      <c r="U127" s="184"/>
      <c r="V127" s="185"/>
      <c r="W127" s="199"/>
      <c r="X127" s="200"/>
      <c r="Y127" s="200"/>
      <c r="Z127" s="201"/>
      <c r="AA127" s="150"/>
      <c r="AB127" s="202"/>
      <c r="AC127" s="203"/>
      <c r="AD127" s="184"/>
      <c r="AE127" s="203"/>
      <c r="AF127" s="204"/>
      <c r="AG127" s="193"/>
    </row>
    <row r="128" spans="1:33" s="59" customFormat="1">
      <c r="A128" s="194"/>
      <c r="B128" s="195"/>
      <c r="C128" s="196"/>
      <c r="D128" s="197"/>
      <c r="E128" s="196"/>
      <c r="F128" s="197"/>
      <c r="G128" s="198"/>
      <c r="H128" s="180"/>
      <c r="I128" s="181"/>
      <c r="J128" s="181"/>
      <c r="K128" s="181"/>
      <c r="L128" s="181"/>
      <c r="M128" s="181"/>
      <c r="N128" s="180"/>
      <c r="O128" s="182"/>
      <c r="P128" s="182"/>
      <c r="Q128" s="183"/>
      <c r="R128" s="183"/>
      <c r="S128" s="183"/>
      <c r="T128" s="183"/>
      <c r="U128" s="184"/>
      <c r="V128" s="185"/>
      <c r="W128" s="199"/>
      <c r="X128" s="200"/>
      <c r="Y128" s="200"/>
      <c r="Z128" s="201"/>
      <c r="AA128" s="150"/>
      <c r="AB128" s="202"/>
      <c r="AC128" s="203"/>
      <c r="AD128" s="184"/>
      <c r="AE128" s="203"/>
      <c r="AF128" s="204"/>
      <c r="AG128" s="193"/>
    </row>
    <row r="129" spans="1:33" s="59" customFormat="1">
      <c r="A129" s="194"/>
      <c r="B129" s="195"/>
      <c r="C129" s="196"/>
      <c r="D129" s="197"/>
      <c r="E129" s="196"/>
      <c r="F129" s="197"/>
      <c r="G129" s="198"/>
      <c r="H129" s="180"/>
      <c r="I129" s="181"/>
      <c r="J129" s="181"/>
      <c r="K129" s="181"/>
      <c r="L129" s="181"/>
      <c r="M129" s="181"/>
      <c r="N129" s="180"/>
      <c r="O129" s="182"/>
      <c r="P129" s="182"/>
      <c r="Q129" s="183"/>
      <c r="R129" s="183"/>
      <c r="S129" s="183"/>
      <c r="T129" s="183"/>
      <c r="U129" s="184"/>
      <c r="V129" s="185"/>
      <c r="W129" s="199"/>
      <c r="X129" s="200"/>
      <c r="Y129" s="200"/>
      <c r="Z129" s="201"/>
      <c r="AA129" s="150"/>
      <c r="AB129" s="202"/>
      <c r="AC129" s="203"/>
      <c r="AD129" s="184"/>
      <c r="AE129" s="203"/>
      <c r="AF129" s="204"/>
      <c r="AG129" s="193"/>
    </row>
    <row r="130" spans="1:33" s="59" customFormat="1">
      <c r="A130" s="194"/>
      <c r="B130" s="195"/>
      <c r="C130" s="196"/>
      <c r="D130" s="197"/>
      <c r="E130" s="196"/>
      <c r="F130" s="197"/>
      <c r="G130" s="198"/>
      <c r="H130" s="180"/>
      <c r="I130" s="181"/>
      <c r="J130" s="181"/>
      <c r="K130" s="181"/>
      <c r="L130" s="181"/>
      <c r="M130" s="181"/>
      <c r="N130" s="180"/>
      <c r="O130" s="182"/>
      <c r="P130" s="182"/>
      <c r="Q130" s="183"/>
      <c r="R130" s="183"/>
      <c r="S130" s="183"/>
      <c r="T130" s="183"/>
      <c r="U130" s="184"/>
      <c r="V130" s="185"/>
      <c r="W130" s="199"/>
      <c r="X130" s="200"/>
      <c r="Y130" s="200"/>
      <c r="Z130" s="201"/>
      <c r="AA130" s="150"/>
      <c r="AB130" s="202"/>
      <c r="AC130" s="203"/>
      <c r="AD130" s="184"/>
      <c r="AE130" s="203"/>
      <c r="AF130" s="204"/>
      <c r="AG130" s="193"/>
    </row>
    <row r="131" spans="1:33" s="59" customFormat="1">
      <c r="A131" s="194"/>
      <c r="B131" s="195"/>
      <c r="C131" s="196"/>
      <c r="D131" s="197"/>
      <c r="E131" s="196"/>
      <c r="F131" s="197"/>
      <c r="G131" s="198"/>
      <c r="H131" s="180"/>
      <c r="I131" s="181"/>
      <c r="J131" s="181"/>
      <c r="K131" s="181"/>
      <c r="L131" s="181"/>
      <c r="M131" s="181"/>
      <c r="N131" s="180"/>
      <c r="O131" s="182"/>
      <c r="P131" s="182"/>
      <c r="Q131" s="183"/>
      <c r="R131" s="183"/>
      <c r="S131" s="183"/>
      <c r="T131" s="183"/>
      <c r="U131" s="184"/>
      <c r="V131" s="185"/>
      <c r="W131" s="199"/>
      <c r="X131" s="200"/>
      <c r="Y131" s="200"/>
      <c r="Z131" s="201"/>
      <c r="AA131" s="150"/>
      <c r="AB131" s="202"/>
      <c r="AC131" s="203"/>
      <c r="AD131" s="184"/>
      <c r="AE131" s="203"/>
      <c r="AF131" s="204"/>
      <c r="AG131" s="193"/>
    </row>
    <row r="132" spans="1:33" s="59" customFormat="1">
      <c r="A132" s="194"/>
      <c r="B132" s="195"/>
      <c r="C132" s="196"/>
      <c r="D132" s="197"/>
      <c r="E132" s="196"/>
      <c r="F132" s="197"/>
      <c r="G132" s="198"/>
      <c r="H132" s="180"/>
      <c r="I132" s="181"/>
      <c r="J132" s="181"/>
      <c r="K132" s="181"/>
      <c r="L132" s="181"/>
      <c r="M132" s="181"/>
      <c r="N132" s="180"/>
      <c r="O132" s="182"/>
      <c r="P132" s="182"/>
      <c r="Q132" s="183"/>
      <c r="R132" s="183"/>
      <c r="S132" s="183"/>
      <c r="T132" s="183"/>
      <c r="U132" s="184"/>
      <c r="V132" s="185"/>
      <c r="W132" s="199"/>
      <c r="X132" s="200"/>
      <c r="Y132" s="200"/>
      <c r="Z132" s="201"/>
      <c r="AA132" s="150"/>
      <c r="AB132" s="202"/>
      <c r="AC132" s="203"/>
      <c r="AD132" s="184"/>
      <c r="AE132" s="203"/>
      <c r="AF132" s="204"/>
      <c r="AG132" s="193"/>
    </row>
    <row r="133" spans="1:33" s="59" customFormat="1">
      <c r="A133" s="194"/>
      <c r="B133" s="195"/>
      <c r="C133" s="196"/>
      <c r="D133" s="197"/>
      <c r="E133" s="196"/>
      <c r="F133" s="197"/>
      <c r="G133" s="198"/>
      <c r="H133" s="180"/>
      <c r="I133" s="181"/>
      <c r="J133" s="181"/>
      <c r="K133" s="181"/>
      <c r="L133" s="181"/>
      <c r="M133" s="181"/>
      <c r="N133" s="180"/>
      <c r="O133" s="182"/>
      <c r="P133" s="182"/>
      <c r="Q133" s="183"/>
      <c r="R133" s="183"/>
      <c r="S133" s="183"/>
      <c r="T133" s="183"/>
      <c r="U133" s="184"/>
      <c r="V133" s="185"/>
      <c r="W133" s="199"/>
      <c r="X133" s="200"/>
      <c r="Y133" s="200"/>
      <c r="Z133" s="201"/>
      <c r="AA133" s="150"/>
      <c r="AB133" s="202"/>
      <c r="AC133" s="203"/>
      <c r="AD133" s="184"/>
      <c r="AE133" s="203"/>
      <c r="AF133" s="204"/>
      <c r="AG133" s="193"/>
    </row>
    <row r="134" spans="1:33" s="59" customFormat="1">
      <c r="A134" s="194"/>
      <c r="B134" s="195"/>
      <c r="C134" s="196"/>
      <c r="D134" s="197"/>
      <c r="E134" s="196"/>
      <c r="F134" s="197"/>
      <c r="G134" s="198"/>
      <c r="H134" s="180"/>
      <c r="I134" s="181"/>
      <c r="J134" s="181"/>
      <c r="K134" s="181"/>
      <c r="L134" s="181"/>
      <c r="M134" s="181"/>
      <c r="N134" s="180"/>
      <c r="O134" s="182"/>
      <c r="P134" s="182"/>
      <c r="Q134" s="183"/>
      <c r="R134" s="183"/>
      <c r="S134" s="183"/>
      <c r="T134" s="183"/>
      <c r="U134" s="184"/>
      <c r="V134" s="185"/>
      <c r="W134" s="199"/>
      <c r="X134" s="200"/>
      <c r="Y134" s="200"/>
      <c r="Z134" s="201"/>
      <c r="AA134" s="150"/>
      <c r="AB134" s="202"/>
      <c r="AC134" s="203"/>
      <c r="AD134" s="184"/>
      <c r="AE134" s="203"/>
      <c r="AF134" s="204"/>
      <c r="AG134" s="193"/>
    </row>
    <row r="135" spans="1:33" s="59" customFormat="1">
      <c r="A135" s="194"/>
      <c r="B135" s="195"/>
      <c r="C135" s="196"/>
      <c r="D135" s="197"/>
      <c r="E135" s="196"/>
      <c r="F135" s="197"/>
      <c r="G135" s="198"/>
      <c r="H135" s="180"/>
      <c r="I135" s="181"/>
      <c r="J135" s="181"/>
      <c r="K135" s="181"/>
      <c r="L135" s="181"/>
      <c r="M135" s="181"/>
      <c r="N135" s="180"/>
      <c r="O135" s="182"/>
      <c r="P135" s="182"/>
      <c r="Q135" s="183"/>
      <c r="R135" s="183"/>
      <c r="S135" s="183"/>
      <c r="T135" s="183"/>
      <c r="U135" s="184"/>
      <c r="V135" s="185"/>
      <c r="W135" s="199"/>
      <c r="X135" s="200"/>
      <c r="Y135" s="200"/>
      <c r="Z135" s="201"/>
      <c r="AA135" s="150"/>
      <c r="AB135" s="202"/>
      <c r="AC135" s="203"/>
      <c r="AD135" s="184"/>
      <c r="AE135" s="203"/>
      <c r="AF135" s="204"/>
      <c r="AG135" s="193"/>
    </row>
    <row r="136" spans="1:33" s="59" customFormat="1">
      <c r="A136" s="194"/>
      <c r="B136" s="195"/>
      <c r="C136" s="196"/>
      <c r="D136" s="197"/>
      <c r="E136" s="196"/>
      <c r="F136" s="197"/>
      <c r="G136" s="198"/>
      <c r="H136" s="180"/>
      <c r="I136" s="181"/>
      <c r="J136" s="181"/>
      <c r="K136" s="181"/>
      <c r="L136" s="181"/>
      <c r="M136" s="181"/>
      <c r="N136" s="180"/>
      <c r="O136" s="182"/>
      <c r="P136" s="182"/>
      <c r="Q136" s="183"/>
      <c r="R136" s="183"/>
      <c r="S136" s="183"/>
      <c r="T136" s="183"/>
      <c r="U136" s="184"/>
      <c r="V136" s="185"/>
      <c r="W136" s="199"/>
      <c r="X136" s="200"/>
      <c r="Y136" s="200"/>
      <c r="Z136" s="201"/>
      <c r="AA136" s="150"/>
      <c r="AB136" s="202"/>
      <c r="AC136" s="203"/>
      <c r="AD136" s="184"/>
      <c r="AE136" s="203"/>
      <c r="AF136" s="204"/>
      <c r="AG136" s="193"/>
    </row>
    <row r="137" spans="1:33" s="59" customFormat="1">
      <c r="A137" s="194"/>
      <c r="B137" s="195"/>
      <c r="C137" s="196"/>
      <c r="D137" s="197"/>
      <c r="E137" s="196"/>
      <c r="F137" s="197"/>
      <c r="G137" s="198"/>
      <c r="H137" s="180"/>
      <c r="I137" s="181"/>
      <c r="J137" s="181"/>
      <c r="K137" s="181"/>
      <c r="L137" s="181"/>
      <c r="M137" s="181"/>
      <c r="N137" s="180"/>
      <c r="O137" s="182"/>
      <c r="P137" s="182"/>
      <c r="Q137" s="183"/>
      <c r="R137" s="183"/>
      <c r="S137" s="183"/>
      <c r="T137" s="183"/>
      <c r="U137" s="184"/>
      <c r="V137" s="185"/>
      <c r="W137" s="199"/>
      <c r="X137" s="200"/>
      <c r="Y137" s="200"/>
      <c r="Z137" s="201"/>
      <c r="AA137" s="150"/>
      <c r="AB137" s="202"/>
      <c r="AC137" s="203"/>
      <c r="AD137" s="184"/>
      <c r="AE137" s="203"/>
      <c r="AF137" s="204"/>
      <c r="AG137" s="193"/>
    </row>
    <row r="138" spans="1:33" s="59" customFormat="1">
      <c r="A138" s="194"/>
      <c r="B138" s="195"/>
      <c r="C138" s="196"/>
      <c r="D138" s="197"/>
      <c r="E138" s="196"/>
      <c r="F138" s="197"/>
      <c r="G138" s="198"/>
      <c r="H138" s="180"/>
      <c r="I138" s="181"/>
      <c r="J138" s="181"/>
      <c r="K138" s="181"/>
      <c r="L138" s="181"/>
      <c r="M138" s="181"/>
      <c r="N138" s="180"/>
      <c r="O138" s="182"/>
      <c r="P138" s="182"/>
      <c r="Q138" s="183"/>
      <c r="R138" s="183"/>
      <c r="S138" s="183"/>
      <c r="T138" s="183"/>
      <c r="U138" s="184"/>
      <c r="V138" s="185"/>
      <c r="W138" s="199"/>
      <c r="X138" s="200"/>
      <c r="Y138" s="200"/>
      <c r="Z138" s="201"/>
      <c r="AA138" s="150"/>
      <c r="AB138" s="202"/>
      <c r="AC138" s="203"/>
      <c r="AD138" s="184"/>
      <c r="AE138" s="203"/>
      <c r="AF138" s="204"/>
      <c r="AG138" s="193"/>
    </row>
    <row r="139" spans="1:33" s="59" customFormat="1">
      <c r="A139" s="194"/>
      <c r="B139" s="195"/>
      <c r="C139" s="196"/>
      <c r="D139" s="197"/>
      <c r="E139" s="196"/>
      <c r="F139" s="197"/>
      <c r="G139" s="198"/>
      <c r="H139" s="180"/>
      <c r="I139" s="181"/>
      <c r="J139" s="181"/>
      <c r="K139" s="181"/>
      <c r="L139" s="181"/>
      <c r="M139" s="181"/>
      <c r="N139" s="180"/>
      <c r="O139" s="182"/>
      <c r="P139" s="182"/>
      <c r="Q139" s="183"/>
      <c r="R139" s="183"/>
      <c r="S139" s="183"/>
      <c r="T139" s="183"/>
      <c r="U139" s="184"/>
      <c r="V139" s="185"/>
      <c r="W139" s="199"/>
      <c r="X139" s="200"/>
      <c r="Y139" s="200"/>
      <c r="Z139" s="201"/>
      <c r="AA139" s="150"/>
      <c r="AB139" s="202"/>
      <c r="AC139" s="203"/>
      <c r="AD139" s="184"/>
      <c r="AE139" s="203"/>
      <c r="AF139" s="204"/>
      <c r="AG139" s="193"/>
    </row>
    <row r="140" spans="1:33" s="59" customFormat="1">
      <c r="A140" s="194"/>
      <c r="B140" s="195"/>
      <c r="C140" s="196"/>
      <c r="D140" s="197"/>
      <c r="E140" s="196"/>
      <c r="F140" s="197"/>
      <c r="G140" s="198"/>
      <c r="H140" s="180"/>
      <c r="I140" s="181"/>
      <c r="J140" s="181"/>
      <c r="K140" s="181"/>
      <c r="L140" s="181"/>
      <c r="M140" s="181"/>
      <c r="N140" s="180"/>
      <c r="O140" s="182"/>
      <c r="P140" s="182"/>
      <c r="Q140" s="183"/>
      <c r="R140" s="183"/>
      <c r="S140" s="183"/>
      <c r="T140" s="183"/>
      <c r="U140" s="184"/>
      <c r="V140" s="185"/>
      <c r="W140" s="199"/>
      <c r="X140" s="200"/>
      <c r="Y140" s="200"/>
      <c r="Z140" s="201"/>
      <c r="AA140" s="150"/>
      <c r="AB140" s="202"/>
      <c r="AC140" s="203"/>
      <c r="AD140" s="184"/>
      <c r="AE140" s="203"/>
      <c r="AF140" s="204"/>
      <c r="AG140" s="193"/>
    </row>
    <row r="141" spans="1:33" s="59" customFormat="1">
      <c r="A141" s="194"/>
      <c r="B141" s="195"/>
      <c r="C141" s="196"/>
      <c r="D141" s="197"/>
      <c r="E141" s="196"/>
      <c r="F141" s="197"/>
      <c r="G141" s="198"/>
      <c r="H141" s="180"/>
      <c r="I141" s="181"/>
      <c r="J141" s="181"/>
      <c r="K141" s="181"/>
      <c r="L141" s="181"/>
      <c r="M141" s="181"/>
      <c r="N141" s="180"/>
      <c r="O141" s="182"/>
      <c r="P141" s="182"/>
      <c r="Q141" s="183"/>
      <c r="R141" s="183"/>
      <c r="S141" s="183"/>
      <c r="T141" s="183"/>
      <c r="U141" s="184"/>
      <c r="V141" s="185"/>
      <c r="W141" s="199"/>
      <c r="X141" s="200"/>
      <c r="Y141" s="200"/>
      <c r="Z141" s="201"/>
      <c r="AA141" s="150"/>
      <c r="AB141" s="202"/>
      <c r="AC141" s="203"/>
      <c r="AD141" s="184"/>
      <c r="AE141" s="203"/>
      <c r="AF141" s="204"/>
      <c r="AG141" s="193"/>
    </row>
    <row r="142" spans="1:33" s="59" customFormat="1">
      <c r="A142" s="194"/>
      <c r="B142" s="195"/>
      <c r="C142" s="196"/>
      <c r="D142" s="197"/>
      <c r="E142" s="196"/>
      <c r="F142" s="197"/>
      <c r="G142" s="198"/>
      <c r="H142" s="180"/>
      <c r="I142" s="181"/>
      <c r="J142" s="181"/>
      <c r="K142" s="181"/>
      <c r="L142" s="181"/>
      <c r="M142" s="181"/>
      <c r="N142" s="180"/>
      <c r="O142" s="182"/>
      <c r="P142" s="182"/>
      <c r="Q142" s="183"/>
      <c r="R142" s="183"/>
      <c r="S142" s="183"/>
      <c r="T142" s="183"/>
      <c r="U142" s="184"/>
      <c r="V142" s="185"/>
      <c r="W142" s="199"/>
      <c r="X142" s="200"/>
      <c r="Y142" s="200"/>
      <c r="Z142" s="201"/>
      <c r="AA142" s="150"/>
      <c r="AB142" s="202"/>
      <c r="AC142" s="203"/>
      <c r="AD142" s="184"/>
      <c r="AE142" s="203"/>
      <c r="AF142" s="204"/>
      <c r="AG142" s="193"/>
    </row>
    <row r="143" spans="1:33" s="59" customFormat="1">
      <c r="A143" s="194"/>
      <c r="B143" s="195"/>
      <c r="C143" s="196"/>
      <c r="D143" s="197"/>
      <c r="E143" s="196"/>
      <c r="F143" s="197"/>
      <c r="G143" s="198"/>
      <c r="H143" s="180"/>
      <c r="I143" s="181"/>
      <c r="J143" s="181"/>
      <c r="K143" s="181"/>
      <c r="L143" s="181"/>
      <c r="M143" s="181"/>
      <c r="N143" s="180"/>
      <c r="O143" s="182"/>
      <c r="P143" s="182"/>
      <c r="Q143" s="183"/>
      <c r="R143" s="183"/>
      <c r="S143" s="183"/>
      <c r="T143" s="183"/>
      <c r="U143" s="184"/>
      <c r="V143" s="185"/>
      <c r="W143" s="199"/>
      <c r="X143" s="200"/>
      <c r="Y143" s="200"/>
      <c r="Z143" s="201"/>
      <c r="AA143" s="150"/>
      <c r="AB143" s="202"/>
      <c r="AC143" s="203"/>
      <c r="AD143" s="184"/>
      <c r="AE143" s="203"/>
      <c r="AF143" s="204"/>
      <c r="AG143" s="193"/>
    </row>
    <row r="144" spans="1:33" s="59" customFormat="1">
      <c r="A144" s="194"/>
      <c r="B144" s="195"/>
      <c r="C144" s="196"/>
      <c r="D144" s="197"/>
      <c r="E144" s="196"/>
      <c r="F144" s="197"/>
      <c r="G144" s="198"/>
      <c r="H144" s="180"/>
      <c r="I144" s="181"/>
      <c r="J144" s="181"/>
      <c r="K144" s="181"/>
      <c r="L144" s="181"/>
      <c r="M144" s="181"/>
      <c r="N144" s="180"/>
      <c r="O144" s="182"/>
      <c r="P144" s="182"/>
      <c r="Q144" s="183"/>
      <c r="R144" s="183"/>
      <c r="S144" s="183"/>
      <c r="T144" s="183"/>
      <c r="U144" s="184"/>
      <c r="V144" s="185"/>
      <c r="W144" s="199"/>
      <c r="X144" s="200"/>
      <c r="Y144" s="200"/>
      <c r="Z144" s="201"/>
      <c r="AA144" s="150"/>
      <c r="AB144" s="202"/>
      <c r="AC144" s="203"/>
      <c r="AD144" s="184"/>
      <c r="AE144" s="203"/>
      <c r="AF144" s="204"/>
      <c r="AG144" s="193"/>
    </row>
    <row r="145" spans="1:33" s="59" customFormat="1">
      <c r="A145" s="194"/>
      <c r="B145" s="195"/>
      <c r="C145" s="196"/>
      <c r="D145" s="197"/>
      <c r="E145" s="196"/>
      <c r="F145" s="197"/>
      <c r="G145" s="198"/>
      <c r="H145" s="180"/>
      <c r="I145" s="181"/>
      <c r="J145" s="181"/>
      <c r="K145" s="181"/>
      <c r="L145" s="181"/>
      <c r="M145" s="181"/>
      <c r="N145" s="180"/>
      <c r="O145" s="182"/>
      <c r="P145" s="182"/>
      <c r="Q145" s="183"/>
      <c r="R145" s="183"/>
      <c r="S145" s="183"/>
      <c r="T145" s="183"/>
      <c r="U145" s="184"/>
      <c r="V145" s="185"/>
      <c r="W145" s="199"/>
      <c r="X145" s="200"/>
      <c r="Y145" s="200"/>
      <c r="Z145" s="201"/>
      <c r="AA145" s="150"/>
      <c r="AB145" s="202"/>
      <c r="AC145" s="203"/>
      <c r="AD145" s="184"/>
      <c r="AE145" s="203"/>
      <c r="AF145" s="204"/>
      <c r="AG145" s="193"/>
    </row>
    <row r="146" spans="1:33" s="59" customFormat="1">
      <c r="A146" s="194"/>
      <c r="B146" s="195"/>
      <c r="C146" s="196"/>
      <c r="D146" s="197"/>
      <c r="E146" s="196"/>
      <c r="F146" s="197"/>
      <c r="G146" s="198"/>
      <c r="H146" s="180"/>
      <c r="I146" s="181"/>
      <c r="J146" s="181"/>
      <c r="K146" s="181"/>
      <c r="L146" s="181"/>
      <c r="M146" s="181"/>
      <c r="N146" s="180"/>
      <c r="O146" s="182"/>
      <c r="P146" s="182"/>
      <c r="Q146" s="183"/>
      <c r="R146" s="183"/>
      <c r="S146" s="183"/>
      <c r="T146" s="183"/>
      <c r="U146" s="184"/>
      <c r="V146" s="185"/>
      <c r="W146" s="199"/>
      <c r="X146" s="200"/>
      <c r="Y146" s="200"/>
      <c r="Z146" s="201"/>
      <c r="AA146" s="150"/>
      <c r="AB146" s="202"/>
      <c r="AC146" s="203"/>
      <c r="AD146" s="184"/>
      <c r="AE146" s="203"/>
      <c r="AF146" s="204"/>
      <c r="AG146" s="193"/>
    </row>
    <row r="147" spans="1:33" s="59" customFormat="1">
      <c r="A147" s="194"/>
      <c r="B147" s="195"/>
      <c r="C147" s="196"/>
      <c r="D147" s="197"/>
      <c r="E147" s="196"/>
      <c r="F147" s="197"/>
      <c r="G147" s="198"/>
      <c r="H147" s="180"/>
      <c r="I147" s="181"/>
      <c r="J147" s="181"/>
      <c r="K147" s="181"/>
      <c r="L147" s="181"/>
      <c r="M147" s="181"/>
      <c r="N147" s="180"/>
      <c r="O147" s="182"/>
      <c r="P147" s="182"/>
      <c r="Q147" s="183"/>
      <c r="R147" s="183"/>
      <c r="S147" s="183"/>
      <c r="T147" s="183"/>
      <c r="U147" s="184"/>
      <c r="V147" s="185"/>
      <c r="W147" s="199"/>
      <c r="X147" s="200"/>
      <c r="Y147" s="200"/>
      <c r="Z147" s="201"/>
      <c r="AA147" s="150"/>
      <c r="AB147" s="202"/>
      <c r="AC147" s="203"/>
      <c r="AD147" s="184"/>
      <c r="AE147" s="203"/>
      <c r="AF147" s="204"/>
      <c r="AG147" s="193"/>
    </row>
    <row r="148" spans="1:33" s="59" customFormat="1">
      <c r="A148" s="194"/>
      <c r="B148" s="195"/>
      <c r="C148" s="196"/>
      <c r="D148" s="197"/>
      <c r="E148" s="196"/>
      <c r="F148" s="197"/>
      <c r="G148" s="198"/>
      <c r="H148" s="180"/>
      <c r="I148" s="181"/>
      <c r="J148" s="181"/>
      <c r="K148" s="181"/>
      <c r="L148" s="181"/>
      <c r="M148" s="181"/>
      <c r="N148" s="180"/>
      <c r="O148" s="182"/>
      <c r="P148" s="182"/>
      <c r="Q148" s="183"/>
      <c r="R148" s="183"/>
      <c r="S148" s="183"/>
      <c r="T148" s="183"/>
      <c r="U148" s="184"/>
      <c r="V148" s="185"/>
      <c r="W148" s="199"/>
      <c r="X148" s="200"/>
      <c r="Y148" s="200"/>
      <c r="Z148" s="201"/>
      <c r="AA148" s="150"/>
      <c r="AB148" s="202"/>
      <c r="AC148" s="203"/>
      <c r="AD148" s="184"/>
      <c r="AE148" s="203"/>
      <c r="AF148" s="204"/>
      <c r="AG148" s="193"/>
    </row>
    <row r="149" spans="1:33" s="59" customFormat="1">
      <c r="A149" s="194"/>
      <c r="B149" s="195"/>
      <c r="C149" s="196"/>
      <c r="D149" s="197"/>
      <c r="E149" s="196"/>
      <c r="F149" s="197"/>
      <c r="G149" s="198"/>
      <c r="H149" s="180"/>
      <c r="I149" s="181"/>
      <c r="J149" s="181"/>
      <c r="K149" s="181"/>
      <c r="L149" s="181"/>
      <c r="M149" s="181"/>
      <c r="N149" s="180"/>
      <c r="O149" s="182"/>
      <c r="P149" s="182"/>
      <c r="Q149" s="183"/>
      <c r="R149" s="183"/>
      <c r="S149" s="183"/>
      <c r="T149" s="183"/>
      <c r="U149" s="184"/>
      <c r="V149" s="185"/>
      <c r="W149" s="199"/>
      <c r="X149" s="200"/>
      <c r="Y149" s="200"/>
      <c r="Z149" s="201"/>
      <c r="AA149" s="150"/>
      <c r="AB149" s="202"/>
      <c r="AC149" s="203"/>
      <c r="AD149" s="184"/>
      <c r="AE149" s="203"/>
      <c r="AF149" s="204"/>
      <c r="AG149" s="193"/>
    </row>
    <row r="150" spans="1:33" s="59" customFormat="1">
      <c r="A150" s="194"/>
      <c r="B150" s="195"/>
      <c r="C150" s="196"/>
      <c r="D150" s="197"/>
      <c r="E150" s="196"/>
      <c r="F150" s="197"/>
      <c r="G150" s="198"/>
      <c r="H150" s="180"/>
      <c r="I150" s="181"/>
      <c r="J150" s="181"/>
      <c r="K150" s="181"/>
      <c r="L150" s="181"/>
      <c r="M150" s="181"/>
      <c r="N150" s="180"/>
      <c r="O150" s="182"/>
      <c r="P150" s="182"/>
      <c r="Q150" s="183"/>
      <c r="R150" s="183"/>
      <c r="S150" s="183"/>
      <c r="T150" s="183"/>
      <c r="U150" s="184"/>
      <c r="V150" s="185"/>
      <c r="W150" s="199"/>
      <c r="X150" s="200"/>
      <c r="Y150" s="200"/>
      <c r="Z150" s="201"/>
      <c r="AA150" s="150"/>
      <c r="AB150" s="202"/>
      <c r="AC150" s="203"/>
      <c r="AD150" s="184"/>
      <c r="AE150" s="203"/>
      <c r="AF150" s="204"/>
      <c r="AG150" s="193"/>
    </row>
    <row r="151" spans="1:33" s="59" customFormat="1">
      <c r="A151" s="194"/>
      <c r="B151" s="195"/>
      <c r="C151" s="196"/>
      <c r="D151" s="197"/>
      <c r="E151" s="196"/>
      <c r="F151" s="197"/>
      <c r="G151" s="198"/>
      <c r="H151" s="180"/>
      <c r="I151" s="181"/>
      <c r="J151" s="181"/>
      <c r="K151" s="181"/>
      <c r="L151" s="181"/>
      <c r="M151" s="181"/>
      <c r="N151" s="180"/>
      <c r="O151" s="182"/>
      <c r="P151" s="182"/>
      <c r="Q151" s="183"/>
      <c r="R151" s="183"/>
      <c r="S151" s="183"/>
      <c r="T151" s="183"/>
      <c r="U151" s="184"/>
      <c r="V151" s="185"/>
      <c r="W151" s="199"/>
      <c r="X151" s="200"/>
      <c r="Y151" s="200"/>
      <c r="Z151" s="201"/>
      <c r="AA151" s="150"/>
      <c r="AB151" s="202"/>
      <c r="AC151" s="203"/>
      <c r="AD151" s="184"/>
      <c r="AE151" s="203"/>
      <c r="AF151" s="204"/>
      <c r="AG151" s="193"/>
    </row>
    <row r="152" spans="1:33" s="59" customFormat="1">
      <c r="A152" s="194"/>
      <c r="B152" s="195"/>
      <c r="C152" s="196"/>
      <c r="D152" s="197"/>
      <c r="E152" s="196"/>
      <c r="F152" s="197"/>
      <c r="G152" s="198"/>
      <c r="H152" s="180"/>
      <c r="I152" s="181"/>
      <c r="J152" s="181"/>
      <c r="K152" s="181"/>
      <c r="L152" s="181"/>
      <c r="M152" s="181"/>
      <c r="N152" s="180"/>
      <c r="O152" s="182"/>
      <c r="P152" s="182"/>
      <c r="Q152" s="183"/>
      <c r="R152" s="183"/>
      <c r="S152" s="183"/>
      <c r="T152" s="183"/>
      <c r="U152" s="184"/>
      <c r="V152" s="185"/>
      <c r="W152" s="199"/>
      <c r="X152" s="200"/>
      <c r="Y152" s="200"/>
      <c r="Z152" s="201"/>
      <c r="AA152" s="150"/>
      <c r="AB152" s="202"/>
      <c r="AC152" s="203"/>
      <c r="AD152" s="184"/>
      <c r="AE152" s="203"/>
      <c r="AF152" s="204"/>
      <c r="AG152" s="193"/>
    </row>
    <row r="153" spans="1:33" s="59" customFormat="1">
      <c r="A153" s="194"/>
      <c r="B153" s="195"/>
      <c r="C153" s="196"/>
      <c r="D153" s="197"/>
      <c r="E153" s="196"/>
      <c r="F153" s="197"/>
      <c r="G153" s="198"/>
      <c r="H153" s="180"/>
      <c r="I153" s="181"/>
      <c r="J153" s="181"/>
      <c r="K153" s="181"/>
      <c r="L153" s="181"/>
      <c r="M153" s="181"/>
      <c r="N153" s="180"/>
      <c r="O153" s="182"/>
      <c r="P153" s="182"/>
      <c r="Q153" s="183"/>
      <c r="R153" s="183"/>
      <c r="S153" s="183"/>
      <c r="T153" s="183"/>
      <c r="U153" s="184"/>
      <c r="V153" s="185"/>
      <c r="W153" s="199"/>
      <c r="X153" s="200"/>
      <c r="Y153" s="200"/>
      <c r="Z153" s="201"/>
      <c r="AA153" s="150"/>
      <c r="AB153" s="202"/>
      <c r="AC153" s="203"/>
      <c r="AD153" s="184"/>
      <c r="AE153" s="203"/>
      <c r="AF153" s="204"/>
      <c r="AG153" s="193"/>
    </row>
    <row r="154" spans="1:33" s="59" customFormat="1">
      <c r="A154" s="194"/>
      <c r="B154" s="195"/>
      <c r="C154" s="196"/>
      <c r="D154" s="197"/>
      <c r="E154" s="196"/>
      <c r="F154" s="197"/>
      <c r="G154" s="198"/>
      <c r="H154" s="180"/>
      <c r="I154" s="181"/>
      <c r="J154" s="181"/>
      <c r="K154" s="181"/>
      <c r="L154" s="181"/>
      <c r="M154" s="181"/>
      <c r="N154" s="180"/>
      <c r="O154" s="182"/>
      <c r="P154" s="182"/>
      <c r="Q154" s="183"/>
      <c r="R154" s="183"/>
      <c r="S154" s="183"/>
      <c r="T154" s="183"/>
      <c r="U154" s="184"/>
      <c r="V154" s="185"/>
      <c r="W154" s="199"/>
      <c r="X154" s="200"/>
      <c r="Y154" s="200"/>
      <c r="Z154" s="201"/>
      <c r="AA154" s="150"/>
      <c r="AB154" s="202"/>
      <c r="AC154" s="203"/>
      <c r="AD154" s="184"/>
      <c r="AE154" s="203"/>
      <c r="AF154" s="204"/>
      <c r="AG154" s="193"/>
    </row>
    <row r="155" spans="1:33" s="59" customFormat="1">
      <c r="A155" s="194"/>
      <c r="B155" s="195"/>
      <c r="C155" s="196"/>
      <c r="D155" s="197"/>
      <c r="E155" s="196"/>
      <c r="F155" s="197"/>
      <c r="G155" s="198"/>
      <c r="H155" s="180"/>
      <c r="I155" s="181"/>
      <c r="J155" s="181"/>
      <c r="K155" s="181"/>
      <c r="L155" s="181"/>
      <c r="M155" s="181"/>
      <c r="N155" s="180"/>
      <c r="O155" s="182"/>
      <c r="P155" s="182"/>
      <c r="Q155" s="183"/>
      <c r="R155" s="183"/>
      <c r="S155" s="183"/>
      <c r="T155" s="183"/>
      <c r="U155" s="184"/>
      <c r="V155" s="185"/>
      <c r="W155" s="199"/>
      <c r="X155" s="200"/>
      <c r="Y155" s="200"/>
      <c r="Z155" s="201"/>
      <c r="AA155" s="150"/>
      <c r="AB155" s="202"/>
      <c r="AC155" s="203"/>
      <c r="AD155" s="184"/>
      <c r="AE155" s="203"/>
      <c r="AF155" s="204"/>
      <c r="AG155" s="193"/>
    </row>
    <row r="156" spans="1:33" s="59" customFormat="1">
      <c r="A156" s="194"/>
      <c r="B156" s="195"/>
      <c r="C156" s="196"/>
      <c r="D156" s="197"/>
      <c r="E156" s="196"/>
      <c r="F156" s="197"/>
      <c r="G156" s="198"/>
      <c r="H156" s="180"/>
      <c r="I156" s="181"/>
      <c r="J156" s="181"/>
      <c r="K156" s="181"/>
      <c r="L156" s="181"/>
      <c r="M156" s="181"/>
      <c r="N156" s="180"/>
      <c r="O156" s="182"/>
      <c r="P156" s="182"/>
      <c r="Q156" s="183"/>
      <c r="R156" s="183"/>
      <c r="S156" s="183"/>
      <c r="T156" s="183"/>
      <c r="U156" s="184"/>
      <c r="V156" s="185"/>
      <c r="W156" s="199"/>
      <c r="X156" s="200"/>
      <c r="Y156" s="200"/>
      <c r="Z156" s="201"/>
      <c r="AA156" s="150"/>
      <c r="AB156" s="202"/>
      <c r="AC156" s="203"/>
      <c r="AD156" s="184"/>
      <c r="AE156" s="203"/>
      <c r="AF156" s="204"/>
      <c r="AG156" s="193"/>
    </row>
    <row r="157" spans="1:33" s="59" customFormat="1">
      <c r="A157" s="194"/>
      <c r="B157" s="195"/>
      <c r="C157" s="196"/>
      <c r="D157" s="197"/>
      <c r="E157" s="196"/>
      <c r="F157" s="197"/>
      <c r="G157" s="198"/>
      <c r="H157" s="180"/>
      <c r="I157" s="181"/>
      <c r="J157" s="181"/>
      <c r="K157" s="181"/>
      <c r="L157" s="181"/>
      <c r="M157" s="181"/>
      <c r="N157" s="180"/>
      <c r="O157" s="182"/>
      <c r="P157" s="182"/>
      <c r="Q157" s="183"/>
      <c r="R157" s="183"/>
      <c r="S157" s="183"/>
      <c r="T157" s="183"/>
      <c r="U157" s="184"/>
      <c r="V157" s="185"/>
      <c r="W157" s="199"/>
      <c r="X157" s="200"/>
      <c r="Y157" s="200"/>
      <c r="Z157" s="201"/>
      <c r="AA157" s="150"/>
      <c r="AB157" s="202"/>
      <c r="AC157" s="203"/>
      <c r="AD157" s="184"/>
      <c r="AE157" s="203"/>
      <c r="AF157" s="204"/>
      <c r="AG157" s="193"/>
    </row>
    <row r="158" spans="1:33" s="59" customFormat="1">
      <c r="A158" s="194"/>
      <c r="B158" s="195"/>
      <c r="C158" s="196"/>
      <c r="D158" s="197"/>
      <c r="E158" s="196"/>
      <c r="F158" s="197"/>
      <c r="G158" s="198"/>
      <c r="H158" s="180"/>
      <c r="I158" s="181"/>
      <c r="J158" s="181"/>
      <c r="K158" s="181"/>
      <c r="L158" s="181"/>
      <c r="M158" s="181"/>
      <c r="N158" s="180"/>
      <c r="O158" s="182"/>
      <c r="P158" s="182"/>
      <c r="Q158" s="183"/>
      <c r="R158" s="183"/>
      <c r="S158" s="183"/>
      <c r="T158" s="183"/>
      <c r="U158" s="184"/>
      <c r="V158" s="185"/>
      <c r="W158" s="199"/>
      <c r="X158" s="200"/>
      <c r="Y158" s="200"/>
      <c r="Z158" s="201"/>
      <c r="AA158" s="150"/>
      <c r="AB158" s="202"/>
      <c r="AC158" s="203"/>
      <c r="AD158" s="184"/>
      <c r="AE158" s="203"/>
      <c r="AF158" s="204"/>
      <c r="AG158" s="193"/>
    </row>
    <row r="159" spans="1:33" s="59" customFormat="1">
      <c r="A159" s="194"/>
      <c r="B159" s="195"/>
      <c r="C159" s="196"/>
      <c r="D159" s="197"/>
      <c r="E159" s="196"/>
      <c r="F159" s="197"/>
      <c r="G159" s="198"/>
      <c r="H159" s="180"/>
      <c r="I159" s="181"/>
      <c r="J159" s="181"/>
      <c r="K159" s="181"/>
      <c r="L159" s="181"/>
      <c r="M159" s="181"/>
      <c r="N159" s="180"/>
      <c r="O159" s="182"/>
      <c r="P159" s="182"/>
      <c r="Q159" s="183"/>
      <c r="R159" s="183"/>
      <c r="S159" s="183"/>
      <c r="T159" s="183"/>
      <c r="U159" s="184"/>
      <c r="V159" s="185"/>
      <c r="W159" s="199"/>
      <c r="X159" s="200"/>
      <c r="Y159" s="200"/>
      <c r="Z159" s="201"/>
      <c r="AA159" s="150"/>
      <c r="AB159" s="202"/>
      <c r="AC159" s="203"/>
      <c r="AD159" s="184"/>
      <c r="AE159" s="203"/>
      <c r="AF159" s="204"/>
      <c r="AG159" s="193"/>
    </row>
    <row r="160" spans="1:33" s="59" customFormat="1">
      <c r="A160" s="194"/>
      <c r="B160" s="195"/>
      <c r="C160" s="196"/>
      <c r="D160" s="197"/>
      <c r="E160" s="196"/>
      <c r="F160" s="197"/>
      <c r="G160" s="198"/>
      <c r="H160" s="180"/>
      <c r="I160" s="181"/>
      <c r="J160" s="181"/>
      <c r="K160" s="181"/>
      <c r="L160" s="181"/>
      <c r="M160" s="181"/>
      <c r="N160" s="180"/>
      <c r="O160" s="182"/>
      <c r="P160" s="182"/>
      <c r="Q160" s="183"/>
      <c r="R160" s="183"/>
      <c r="S160" s="183"/>
      <c r="T160" s="183"/>
      <c r="U160" s="184"/>
      <c r="V160" s="185"/>
      <c r="W160" s="199"/>
      <c r="X160" s="200"/>
      <c r="Y160" s="200"/>
      <c r="Z160" s="201"/>
      <c r="AA160" s="150"/>
      <c r="AB160" s="202"/>
      <c r="AC160" s="203"/>
      <c r="AD160" s="184"/>
      <c r="AE160" s="203"/>
      <c r="AF160" s="204"/>
      <c r="AG160" s="193"/>
    </row>
    <row r="161" spans="1:33" s="59" customFormat="1">
      <c r="A161" s="194"/>
      <c r="B161" s="195"/>
      <c r="C161" s="196"/>
      <c r="D161" s="197"/>
      <c r="E161" s="196"/>
      <c r="F161" s="197"/>
      <c r="G161" s="198"/>
      <c r="H161" s="180"/>
      <c r="I161" s="181"/>
      <c r="J161" s="181"/>
      <c r="K161" s="181"/>
      <c r="L161" s="181"/>
      <c r="M161" s="181"/>
      <c r="N161" s="180"/>
      <c r="O161" s="182"/>
      <c r="P161" s="182"/>
      <c r="Q161" s="183"/>
      <c r="R161" s="183"/>
      <c r="S161" s="183"/>
      <c r="T161" s="183"/>
      <c r="U161" s="184"/>
      <c r="V161" s="185"/>
      <c r="W161" s="199"/>
      <c r="X161" s="200"/>
      <c r="Y161" s="200"/>
      <c r="Z161" s="201"/>
      <c r="AA161" s="150"/>
      <c r="AB161" s="202"/>
      <c r="AC161" s="203"/>
      <c r="AD161" s="184"/>
      <c r="AE161" s="203"/>
      <c r="AF161" s="204"/>
      <c r="AG161" s="193"/>
    </row>
    <row r="162" spans="1:33" s="59" customFormat="1">
      <c r="A162" s="194"/>
      <c r="B162" s="195"/>
      <c r="C162" s="196"/>
      <c r="D162" s="197"/>
      <c r="E162" s="196"/>
      <c r="F162" s="197"/>
      <c r="G162" s="198"/>
      <c r="H162" s="180"/>
      <c r="I162" s="181"/>
      <c r="J162" s="181"/>
      <c r="K162" s="181"/>
      <c r="L162" s="181"/>
      <c r="M162" s="181"/>
      <c r="N162" s="180"/>
      <c r="O162" s="182"/>
      <c r="P162" s="182"/>
      <c r="Q162" s="183"/>
      <c r="R162" s="183"/>
      <c r="S162" s="183"/>
      <c r="T162" s="183"/>
      <c r="U162" s="184"/>
      <c r="V162" s="185"/>
      <c r="W162" s="199"/>
      <c r="X162" s="200"/>
      <c r="Y162" s="200"/>
      <c r="Z162" s="201"/>
      <c r="AA162" s="150"/>
      <c r="AB162" s="202"/>
      <c r="AC162" s="203"/>
      <c r="AD162" s="184"/>
      <c r="AE162" s="203"/>
      <c r="AF162" s="204"/>
      <c r="AG162" s="193"/>
    </row>
    <row r="163" spans="1:33" s="59" customFormat="1">
      <c r="A163" s="194"/>
      <c r="B163" s="195"/>
      <c r="C163" s="196"/>
      <c r="D163" s="197"/>
      <c r="E163" s="196"/>
      <c r="F163" s="197"/>
      <c r="G163" s="198"/>
      <c r="H163" s="180"/>
      <c r="I163" s="181"/>
      <c r="J163" s="181"/>
      <c r="K163" s="181"/>
      <c r="L163" s="181"/>
      <c r="M163" s="181"/>
      <c r="N163" s="180"/>
      <c r="O163" s="182"/>
      <c r="P163" s="182"/>
      <c r="Q163" s="183"/>
      <c r="R163" s="183"/>
      <c r="S163" s="183"/>
      <c r="T163" s="183"/>
      <c r="U163" s="184"/>
      <c r="V163" s="185"/>
      <c r="W163" s="199"/>
      <c r="X163" s="200"/>
      <c r="Y163" s="200"/>
      <c r="Z163" s="201"/>
      <c r="AA163" s="150"/>
      <c r="AB163" s="202"/>
      <c r="AC163" s="203"/>
      <c r="AD163" s="184"/>
      <c r="AE163" s="203"/>
      <c r="AF163" s="204"/>
      <c r="AG163" s="193"/>
    </row>
    <row r="164" spans="1:33" s="59" customFormat="1">
      <c r="A164" s="194"/>
      <c r="B164" s="195"/>
      <c r="C164" s="196"/>
      <c r="D164" s="197"/>
      <c r="E164" s="196"/>
      <c r="F164" s="197"/>
      <c r="G164" s="198"/>
      <c r="H164" s="180"/>
      <c r="I164" s="181"/>
      <c r="J164" s="181"/>
      <c r="K164" s="181"/>
      <c r="L164" s="181"/>
      <c r="M164" s="181"/>
      <c r="N164" s="180"/>
      <c r="O164" s="182"/>
      <c r="P164" s="182"/>
      <c r="Q164" s="183"/>
      <c r="R164" s="183"/>
      <c r="S164" s="183"/>
      <c r="T164" s="183"/>
      <c r="U164" s="184"/>
      <c r="V164" s="185"/>
      <c r="W164" s="199"/>
      <c r="X164" s="200"/>
      <c r="Y164" s="200"/>
      <c r="Z164" s="201"/>
      <c r="AA164" s="150"/>
      <c r="AB164" s="202"/>
      <c r="AC164" s="203"/>
      <c r="AD164" s="184"/>
      <c r="AE164" s="203"/>
      <c r="AF164" s="204"/>
      <c r="AG164" s="193"/>
    </row>
    <row r="165" spans="1:33" s="59" customFormat="1">
      <c r="A165" s="194"/>
      <c r="B165" s="195"/>
      <c r="C165" s="196"/>
      <c r="D165" s="197"/>
      <c r="E165" s="196"/>
      <c r="F165" s="197"/>
      <c r="G165" s="198"/>
      <c r="H165" s="180"/>
      <c r="I165" s="181"/>
      <c r="J165" s="181"/>
      <c r="K165" s="181"/>
      <c r="L165" s="181"/>
      <c r="M165" s="181"/>
      <c r="N165" s="180"/>
      <c r="O165" s="182"/>
      <c r="P165" s="182"/>
      <c r="Q165" s="183"/>
      <c r="R165" s="183"/>
      <c r="S165" s="183"/>
      <c r="T165" s="183"/>
      <c r="U165" s="184"/>
      <c r="V165" s="185"/>
      <c r="W165" s="199"/>
      <c r="X165" s="200"/>
      <c r="Y165" s="200"/>
      <c r="Z165" s="201"/>
      <c r="AA165" s="150"/>
      <c r="AB165" s="202"/>
      <c r="AC165" s="203"/>
      <c r="AD165" s="184"/>
      <c r="AE165" s="203"/>
      <c r="AF165" s="204"/>
      <c r="AG165" s="193"/>
    </row>
    <row r="166" spans="1:33" s="59" customFormat="1">
      <c r="A166" s="194"/>
      <c r="B166" s="195"/>
      <c r="C166" s="196"/>
      <c r="D166" s="197"/>
      <c r="E166" s="196"/>
      <c r="F166" s="197"/>
      <c r="G166" s="198"/>
      <c r="H166" s="180"/>
      <c r="I166" s="181"/>
      <c r="J166" s="181"/>
      <c r="K166" s="181"/>
      <c r="L166" s="181"/>
      <c r="M166" s="181"/>
      <c r="N166" s="180"/>
      <c r="O166" s="182"/>
      <c r="P166" s="182"/>
      <c r="Q166" s="183"/>
      <c r="R166" s="183"/>
      <c r="S166" s="183"/>
      <c r="T166" s="183"/>
      <c r="U166" s="184"/>
      <c r="V166" s="185"/>
      <c r="W166" s="199"/>
      <c r="X166" s="200"/>
      <c r="Y166" s="200"/>
      <c r="Z166" s="201"/>
      <c r="AA166" s="150"/>
      <c r="AB166" s="202"/>
      <c r="AC166" s="203"/>
      <c r="AD166" s="184"/>
      <c r="AE166" s="203"/>
      <c r="AF166" s="204"/>
      <c r="AG166" s="193"/>
    </row>
    <row r="167" spans="1:33" s="59" customFormat="1">
      <c r="A167" s="194"/>
      <c r="B167" s="195"/>
      <c r="C167" s="196"/>
      <c r="D167" s="197"/>
      <c r="E167" s="196"/>
      <c r="F167" s="197"/>
      <c r="G167" s="198"/>
      <c r="H167" s="180"/>
      <c r="I167" s="181"/>
      <c r="J167" s="181"/>
      <c r="K167" s="181"/>
      <c r="L167" s="181"/>
      <c r="M167" s="181"/>
      <c r="N167" s="180"/>
      <c r="O167" s="182"/>
      <c r="P167" s="182"/>
      <c r="Q167" s="183"/>
      <c r="R167" s="183"/>
      <c r="S167" s="183"/>
      <c r="T167" s="183"/>
      <c r="U167" s="184"/>
      <c r="V167" s="185"/>
      <c r="W167" s="199"/>
      <c r="X167" s="200"/>
      <c r="Y167" s="200"/>
      <c r="Z167" s="201"/>
      <c r="AA167" s="150"/>
      <c r="AB167" s="202"/>
      <c r="AC167" s="203"/>
      <c r="AD167" s="184"/>
      <c r="AE167" s="203"/>
      <c r="AF167" s="204"/>
      <c r="AG167" s="193"/>
    </row>
    <row r="168" spans="1:33" s="59" customFormat="1">
      <c r="A168" s="194"/>
      <c r="B168" s="195"/>
      <c r="C168" s="196"/>
      <c r="D168" s="197"/>
      <c r="E168" s="196"/>
      <c r="F168" s="197"/>
      <c r="G168" s="198"/>
      <c r="H168" s="180"/>
      <c r="I168" s="181"/>
      <c r="J168" s="181"/>
      <c r="K168" s="181"/>
      <c r="L168" s="181"/>
      <c r="M168" s="181"/>
      <c r="N168" s="180"/>
      <c r="O168" s="182"/>
      <c r="P168" s="182"/>
      <c r="Q168" s="183"/>
      <c r="R168" s="183"/>
      <c r="S168" s="183"/>
      <c r="T168" s="183"/>
      <c r="U168" s="184"/>
      <c r="V168" s="185"/>
      <c r="W168" s="199"/>
      <c r="X168" s="200"/>
      <c r="Y168" s="200"/>
      <c r="Z168" s="201"/>
      <c r="AA168" s="150"/>
      <c r="AB168" s="202"/>
      <c r="AC168" s="203"/>
      <c r="AD168" s="184"/>
      <c r="AE168" s="203"/>
      <c r="AF168" s="204"/>
      <c r="AG168" s="193"/>
    </row>
    <row r="169" spans="1:33" s="59" customFormat="1">
      <c r="A169" s="194"/>
      <c r="B169" s="195"/>
      <c r="C169" s="196"/>
      <c r="D169" s="197"/>
      <c r="E169" s="196"/>
      <c r="F169" s="197"/>
      <c r="G169" s="198"/>
      <c r="H169" s="180"/>
      <c r="I169" s="181"/>
      <c r="J169" s="181"/>
      <c r="K169" s="181"/>
      <c r="L169" s="181"/>
      <c r="M169" s="181"/>
      <c r="N169" s="180"/>
      <c r="O169" s="182"/>
      <c r="P169" s="182"/>
      <c r="Q169" s="183"/>
      <c r="R169" s="183"/>
      <c r="S169" s="183"/>
      <c r="T169" s="183"/>
      <c r="U169" s="184"/>
      <c r="V169" s="185"/>
      <c r="W169" s="199"/>
      <c r="X169" s="200"/>
      <c r="Y169" s="200"/>
      <c r="Z169" s="201"/>
      <c r="AA169" s="150"/>
      <c r="AB169" s="202"/>
      <c r="AC169" s="203"/>
      <c r="AD169" s="184"/>
      <c r="AE169" s="203"/>
      <c r="AF169" s="204"/>
      <c r="AG169" s="193"/>
    </row>
    <row r="170" spans="1:33" s="59" customFormat="1">
      <c r="A170" s="194"/>
      <c r="B170" s="195"/>
      <c r="C170" s="196"/>
      <c r="D170" s="197"/>
      <c r="E170" s="196"/>
      <c r="F170" s="197"/>
      <c r="G170" s="198"/>
      <c r="H170" s="180"/>
      <c r="I170" s="181"/>
      <c r="J170" s="181"/>
      <c r="K170" s="181"/>
      <c r="L170" s="181"/>
      <c r="M170" s="181"/>
      <c r="N170" s="180"/>
      <c r="O170" s="182"/>
      <c r="P170" s="182"/>
      <c r="Q170" s="183"/>
      <c r="R170" s="183"/>
      <c r="S170" s="183"/>
      <c r="T170" s="183"/>
      <c r="U170" s="184"/>
      <c r="V170" s="185"/>
      <c r="W170" s="199"/>
      <c r="X170" s="200"/>
      <c r="Y170" s="200"/>
      <c r="Z170" s="201"/>
      <c r="AA170" s="150"/>
      <c r="AB170" s="202"/>
      <c r="AC170" s="203"/>
      <c r="AD170" s="184"/>
      <c r="AE170" s="203"/>
      <c r="AF170" s="204"/>
      <c r="AG170" s="193"/>
    </row>
    <row r="171" spans="1:33" s="59" customFormat="1">
      <c r="A171" s="194"/>
      <c r="B171" s="195"/>
      <c r="C171" s="196"/>
      <c r="D171" s="197"/>
      <c r="E171" s="196"/>
      <c r="F171" s="197"/>
      <c r="G171" s="198"/>
      <c r="H171" s="180"/>
      <c r="I171" s="181"/>
      <c r="J171" s="181"/>
      <c r="K171" s="181"/>
      <c r="L171" s="181"/>
      <c r="M171" s="181"/>
      <c r="N171" s="180"/>
      <c r="O171" s="182"/>
      <c r="P171" s="182"/>
      <c r="Q171" s="183"/>
      <c r="R171" s="183"/>
      <c r="S171" s="183"/>
      <c r="T171" s="183"/>
      <c r="U171" s="184"/>
      <c r="V171" s="185"/>
      <c r="W171" s="199"/>
      <c r="X171" s="200"/>
      <c r="Y171" s="200"/>
      <c r="Z171" s="201"/>
      <c r="AA171" s="150"/>
      <c r="AB171" s="202"/>
      <c r="AC171" s="203"/>
      <c r="AD171" s="184"/>
      <c r="AE171" s="203"/>
      <c r="AF171" s="204"/>
      <c r="AG171" s="193"/>
    </row>
    <row r="172" spans="1:33" s="59" customFormat="1">
      <c r="A172" s="194"/>
      <c r="B172" s="195"/>
      <c r="C172" s="196"/>
      <c r="D172" s="197"/>
      <c r="E172" s="196"/>
      <c r="F172" s="197"/>
      <c r="G172" s="198"/>
      <c r="H172" s="180"/>
      <c r="I172" s="181"/>
      <c r="J172" s="181"/>
      <c r="K172" s="181"/>
      <c r="L172" s="181"/>
      <c r="M172" s="181"/>
      <c r="N172" s="180"/>
      <c r="O172" s="182"/>
      <c r="P172" s="182"/>
      <c r="Q172" s="183"/>
      <c r="R172" s="183"/>
      <c r="S172" s="183"/>
      <c r="T172" s="183"/>
      <c r="U172" s="184"/>
      <c r="V172" s="185"/>
      <c r="W172" s="199"/>
      <c r="X172" s="200"/>
      <c r="Y172" s="200"/>
      <c r="Z172" s="201"/>
      <c r="AA172" s="150"/>
      <c r="AB172" s="202"/>
      <c r="AC172" s="203"/>
      <c r="AD172" s="184"/>
      <c r="AE172" s="203"/>
      <c r="AF172" s="204"/>
      <c r="AG172" s="193"/>
    </row>
    <row r="173" spans="1:33" s="59" customFormat="1">
      <c r="A173" s="194"/>
      <c r="B173" s="195"/>
      <c r="C173" s="196"/>
      <c r="D173" s="197"/>
      <c r="E173" s="196"/>
      <c r="F173" s="197"/>
      <c r="G173" s="198"/>
      <c r="H173" s="180"/>
      <c r="I173" s="181"/>
      <c r="J173" s="181"/>
      <c r="K173" s="181"/>
      <c r="L173" s="181"/>
      <c r="M173" s="181"/>
      <c r="N173" s="180"/>
      <c r="O173" s="182"/>
      <c r="P173" s="182"/>
      <c r="Q173" s="183"/>
      <c r="R173" s="183"/>
      <c r="S173" s="183"/>
      <c r="T173" s="183"/>
      <c r="U173" s="184"/>
      <c r="V173" s="185"/>
      <c r="W173" s="199"/>
      <c r="X173" s="200"/>
      <c r="Y173" s="200"/>
      <c r="Z173" s="201"/>
      <c r="AA173" s="150"/>
      <c r="AB173" s="202"/>
      <c r="AC173" s="203"/>
      <c r="AD173" s="184"/>
      <c r="AE173" s="203"/>
      <c r="AF173" s="204"/>
      <c r="AG173" s="193"/>
    </row>
    <row r="174" spans="1:33" s="59" customFormat="1">
      <c r="A174" s="194"/>
      <c r="B174" s="195"/>
      <c r="C174" s="196"/>
      <c r="D174" s="197"/>
      <c r="E174" s="196"/>
      <c r="F174" s="197"/>
      <c r="G174" s="198"/>
      <c r="H174" s="180"/>
      <c r="I174" s="181"/>
      <c r="J174" s="181"/>
      <c r="K174" s="181"/>
      <c r="L174" s="181"/>
      <c r="M174" s="181"/>
      <c r="N174" s="180"/>
      <c r="O174" s="182"/>
      <c r="P174" s="182"/>
      <c r="Q174" s="183"/>
      <c r="R174" s="183"/>
      <c r="S174" s="183"/>
      <c r="T174" s="183"/>
      <c r="U174" s="184"/>
      <c r="V174" s="185"/>
      <c r="W174" s="199"/>
      <c r="X174" s="200"/>
      <c r="Y174" s="200"/>
      <c r="Z174" s="201"/>
      <c r="AA174" s="150"/>
      <c r="AB174" s="202"/>
      <c r="AC174" s="203"/>
      <c r="AD174" s="184"/>
      <c r="AE174" s="203"/>
      <c r="AF174" s="204"/>
      <c r="AG174" s="193"/>
    </row>
    <row r="175" spans="1:33" s="59" customFormat="1">
      <c r="A175" s="194"/>
      <c r="B175" s="195"/>
      <c r="C175" s="196"/>
      <c r="D175" s="197"/>
      <c r="E175" s="196"/>
      <c r="F175" s="197"/>
      <c r="G175" s="198"/>
      <c r="H175" s="180"/>
      <c r="I175" s="181"/>
      <c r="J175" s="181"/>
      <c r="K175" s="181"/>
      <c r="L175" s="181"/>
      <c r="M175" s="181"/>
      <c r="N175" s="180"/>
      <c r="O175" s="182"/>
      <c r="P175" s="182"/>
      <c r="Q175" s="183"/>
      <c r="R175" s="183"/>
      <c r="S175" s="183"/>
      <c r="T175" s="183"/>
      <c r="U175" s="184"/>
      <c r="V175" s="185"/>
      <c r="W175" s="199"/>
      <c r="X175" s="200"/>
      <c r="Y175" s="200"/>
      <c r="Z175" s="201"/>
      <c r="AA175" s="150"/>
      <c r="AB175" s="202"/>
      <c r="AC175" s="203"/>
      <c r="AD175" s="184"/>
      <c r="AE175" s="203"/>
      <c r="AF175" s="204"/>
      <c r="AG175" s="193"/>
    </row>
    <row r="176" spans="1:33" s="59" customFormat="1">
      <c r="A176" s="194"/>
      <c r="B176" s="195"/>
      <c r="C176" s="196"/>
      <c r="D176" s="197"/>
      <c r="E176" s="196"/>
      <c r="F176" s="197"/>
      <c r="G176" s="198"/>
      <c r="H176" s="180"/>
      <c r="I176" s="181"/>
      <c r="J176" s="181"/>
      <c r="K176" s="181"/>
      <c r="L176" s="181"/>
      <c r="M176" s="181"/>
      <c r="N176" s="180"/>
      <c r="O176" s="182"/>
      <c r="P176" s="182"/>
      <c r="Q176" s="183"/>
      <c r="R176" s="183"/>
      <c r="S176" s="183"/>
      <c r="T176" s="183"/>
      <c r="U176" s="184"/>
      <c r="V176" s="185"/>
      <c r="W176" s="199"/>
      <c r="X176" s="200"/>
      <c r="Y176" s="200"/>
      <c r="Z176" s="201"/>
      <c r="AA176" s="150"/>
      <c r="AB176" s="202"/>
      <c r="AC176" s="203"/>
      <c r="AD176" s="184"/>
      <c r="AE176" s="203"/>
      <c r="AF176" s="204"/>
      <c r="AG176" s="193"/>
    </row>
    <row r="177" spans="1:33" s="59" customFormat="1">
      <c r="A177" s="194"/>
      <c r="B177" s="195"/>
      <c r="C177" s="196"/>
      <c r="D177" s="197"/>
      <c r="E177" s="196"/>
      <c r="F177" s="197"/>
      <c r="G177" s="198"/>
      <c r="H177" s="180"/>
      <c r="I177" s="181"/>
      <c r="J177" s="181"/>
      <c r="K177" s="181"/>
      <c r="L177" s="181"/>
      <c r="M177" s="181"/>
      <c r="N177" s="180"/>
      <c r="O177" s="182"/>
      <c r="P177" s="182"/>
      <c r="Q177" s="183"/>
      <c r="R177" s="183"/>
      <c r="S177" s="183"/>
      <c r="T177" s="183"/>
      <c r="U177" s="184"/>
      <c r="V177" s="185"/>
      <c r="W177" s="199"/>
      <c r="X177" s="200"/>
      <c r="Y177" s="200"/>
      <c r="Z177" s="201"/>
      <c r="AA177" s="150"/>
      <c r="AB177" s="202"/>
      <c r="AC177" s="203"/>
      <c r="AD177" s="184"/>
      <c r="AE177" s="203"/>
      <c r="AF177" s="204"/>
      <c r="AG177" s="193"/>
    </row>
    <row r="178" spans="1:33" s="59" customFormat="1">
      <c r="A178" s="194"/>
      <c r="B178" s="195"/>
      <c r="C178" s="196"/>
      <c r="D178" s="197"/>
      <c r="E178" s="196"/>
      <c r="F178" s="197"/>
      <c r="G178" s="198"/>
      <c r="H178" s="180"/>
      <c r="I178" s="181"/>
      <c r="J178" s="181"/>
      <c r="K178" s="181"/>
      <c r="L178" s="181"/>
      <c r="M178" s="181"/>
      <c r="N178" s="180"/>
      <c r="O178" s="182"/>
      <c r="P178" s="182"/>
      <c r="Q178" s="183"/>
      <c r="R178" s="183"/>
      <c r="S178" s="183"/>
      <c r="T178" s="183"/>
      <c r="U178" s="184"/>
      <c r="V178" s="185"/>
      <c r="W178" s="199"/>
      <c r="X178" s="200"/>
      <c r="Y178" s="200"/>
      <c r="Z178" s="201"/>
      <c r="AA178" s="150"/>
      <c r="AB178" s="202"/>
      <c r="AC178" s="203"/>
      <c r="AD178" s="184"/>
      <c r="AE178" s="203"/>
      <c r="AF178" s="204"/>
      <c r="AG178" s="193"/>
    </row>
    <row r="179" spans="1:33" s="59" customFormat="1">
      <c r="A179" s="194"/>
      <c r="B179" s="195"/>
      <c r="C179" s="196"/>
      <c r="D179" s="197"/>
      <c r="E179" s="196"/>
      <c r="F179" s="197"/>
      <c r="G179" s="198"/>
      <c r="H179" s="180"/>
      <c r="I179" s="181"/>
      <c r="J179" s="181"/>
      <c r="K179" s="181"/>
      <c r="L179" s="181"/>
      <c r="M179" s="181"/>
      <c r="N179" s="180"/>
      <c r="O179" s="182"/>
      <c r="P179" s="182"/>
      <c r="Q179" s="183"/>
      <c r="R179" s="183"/>
      <c r="S179" s="183"/>
      <c r="T179" s="183"/>
      <c r="U179" s="184"/>
      <c r="V179" s="185"/>
      <c r="W179" s="199"/>
      <c r="X179" s="200"/>
      <c r="Y179" s="200"/>
      <c r="Z179" s="201"/>
      <c r="AA179" s="150"/>
      <c r="AB179" s="202"/>
      <c r="AC179" s="203"/>
      <c r="AD179" s="184"/>
      <c r="AE179" s="203"/>
      <c r="AF179" s="204"/>
      <c r="AG179" s="193"/>
    </row>
    <row r="180" spans="1:33" s="59" customFormat="1">
      <c r="A180" s="194"/>
      <c r="B180" s="195"/>
      <c r="C180" s="196"/>
      <c r="D180" s="197"/>
      <c r="E180" s="196"/>
      <c r="F180" s="197"/>
      <c r="G180" s="198"/>
      <c r="H180" s="180"/>
      <c r="I180" s="181"/>
      <c r="J180" s="181"/>
      <c r="K180" s="181"/>
      <c r="L180" s="181"/>
      <c r="M180" s="181"/>
      <c r="N180" s="180"/>
      <c r="O180" s="182"/>
      <c r="P180" s="182"/>
      <c r="Q180" s="183"/>
      <c r="R180" s="183"/>
      <c r="S180" s="183"/>
      <c r="T180" s="183"/>
      <c r="U180" s="184"/>
      <c r="V180" s="185"/>
      <c r="W180" s="199"/>
      <c r="X180" s="200"/>
      <c r="Y180" s="200"/>
      <c r="Z180" s="201"/>
      <c r="AA180" s="150"/>
      <c r="AB180" s="202"/>
      <c r="AC180" s="203"/>
      <c r="AD180" s="184"/>
      <c r="AE180" s="203"/>
      <c r="AF180" s="204"/>
      <c r="AG180" s="193"/>
    </row>
    <row r="181" spans="1:33" s="59" customFormat="1">
      <c r="A181" s="194"/>
      <c r="B181" s="195"/>
      <c r="C181" s="196"/>
      <c r="D181" s="197"/>
      <c r="E181" s="196"/>
      <c r="F181" s="197"/>
      <c r="G181" s="198"/>
      <c r="H181" s="180"/>
      <c r="I181" s="181"/>
      <c r="J181" s="181"/>
      <c r="K181" s="181"/>
      <c r="L181" s="181"/>
      <c r="M181" s="181"/>
      <c r="N181" s="180"/>
      <c r="O181" s="182"/>
      <c r="P181" s="182"/>
      <c r="Q181" s="183"/>
      <c r="R181" s="183"/>
      <c r="S181" s="183"/>
      <c r="T181" s="183"/>
      <c r="U181" s="184"/>
      <c r="V181" s="185"/>
      <c r="W181" s="199"/>
      <c r="X181" s="200"/>
      <c r="Y181" s="200"/>
      <c r="Z181" s="201"/>
      <c r="AA181" s="150"/>
      <c r="AB181" s="202"/>
      <c r="AC181" s="203"/>
      <c r="AD181" s="184"/>
      <c r="AE181" s="203"/>
      <c r="AF181" s="204"/>
      <c r="AG181" s="193"/>
    </row>
    <row r="182" spans="1:33" s="59" customFormat="1">
      <c r="A182" s="194"/>
      <c r="B182" s="195"/>
      <c r="C182" s="196"/>
      <c r="D182" s="197"/>
      <c r="E182" s="196"/>
      <c r="F182" s="197"/>
      <c r="G182" s="198"/>
      <c r="H182" s="180"/>
      <c r="I182" s="181"/>
      <c r="J182" s="181"/>
      <c r="K182" s="181"/>
      <c r="L182" s="181"/>
      <c r="M182" s="181"/>
      <c r="N182" s="180"/>
      <c r="O182" s="182"/>
      <c r="P182" s="182"/>
      <c r="Q182" s="183"/>
      <c r="R182" s="183"/>
      <c r="S182" s="183"/>
      <c r="T182" s="183"/>
      <c r="U182" s="184"/>
      <c r="V182" s="185"/>
      <c r="W182" s="199"/>
      <c r="X182" s="200"/>
      <c r="Y182" s="200"/>
      <c r="Z182" s="201"/>
      <c r="AA182" s="150"/>
      <c r="AB182" s="202"/>
      <c r="AC182" s="203"/>
      <c r="AD182" s="184"/>
      <c r="AE182" s="203"/>
      <c r="AF182" s="204"/>
      <c r="AG182" s="193"/>
    </row>
    <row r="183" spans="1:33" s="59" customFormat="1">
      <c r="A183" s="194"/>
      <c r="B183" s="195"/>
      <c r="C183" s="196"/>
      <c r="D183" s="197"/>
      <c r="E183" s="196"/>
      <c r="F183" s="197"/>
      <c r="G183" s="198"/>
      <c r="H183" s="180"/>
      <c r="I183" s="181"/>
      <c r="J183" s="181"/>
      <c r="K183" s="181"/>
      <c r="L183" s="181"/>
      <c r="M183" s="181"/>
      <c r="N183" s="180"/>
      <c r="O183" s="182"/>
      <c r="P183" s="182"/>
      <c r="Q183" s="183"/>
      <c r="R183" s="183"/>
      <c r="S183" s="183"/>
      <c r="T183" s="183"/>
      <c r="U183" s="184"/>
      <c r="V183" s="185"/>
      <c r="W183" s="199"/>
      <c r="X183" s="200"/>
      <c r="Y183" s="200"/>
      <c r="Z183" s="201"/>
      <c r="AA183" s="150"/>
      <c r="AB183" s="202"/>
      <c r="AC183" s="203"/>
      <c r="AD183" s="184"/>
      <c r="AE183" s="203"/>
      <c r="AF183" s="204"/>
      <c r="AG183" s="193"/>
    </row>
    <row r="184" spans="1:33" s="59" customFormat="1">
      <c r="A184" s="194"/>
      <c r="B184" s="195"/>
      <c r="C184" s="196"/>
      <c r="D184" s="197"/>
      <c r="E184" s="196"/>
      <c r="F184" s="197"/>
      <c r="G184" s="198"/>
      <c r="H184" s="180"/>
      <c r="I184" s="181"/>
      <c r="J184" s="181"/>
      <c r="K184" s="181"/>
      <c r="L184" s="181"/>
      <c r="M184" s="181"/>
      <c r="N184" s="180"/>
      <c r="O184" s="182"/>
      <c r="P184" s="182"/>
      <c r="Q184" s="183"/>
      <c r="R184" s="183"/>
      <c r="S184" s="183"/>
      <c r="T184" s="183"/>
      <c r="U184" s="184"/>
      <c r="V184" s="185"/>
      <c r="W184" s="199"/>
      <c r="X184" s="200"/>
      <c r="Y184" s="200"/>
      <c r="Z184" s="201"/>
      <c r="AA184" s="150"/>
      <c r="AB184" s="202"/>
      <c r="AC184" s="203"/>
      <c r="AD184" s="184"/>
      <c r="AE184" s="203"/>
      <c r="AF184" s="204"/>
      <c r="AG184" s="193"/>
    </row>
    <row r="185" spans="1:33" s="59" customFormat="1">
      <c r="A185" s="194"/>
      <c r="B185" s="195"/>
      <c r="C185" s="196"/>
      <c r="D185" s="197"/>
      <c r="E185" s="196"/>
      <c r="F185" s="197"/>
      <c r="G185" s="198"/>
      <c r="H185" s="180"/>
      <c r="I185" s="181"/>
      <c r="J185" s="181"/>
      <c r="K185" s="181"/>
      <c r="L185" s="181"/>
      <c r="M185" s="181"/>
      <c r="N185" s="180"/>
      <c r="O185" s="182"/>
      <c r="P185" s="182"/>
      <c r="Q185" s="183"/>
      <c r="R185" s="183"/>
      <c r="S185" s="183"/>
      <c r="T185" s="183"/>
      <c r="U185" s="184"/>
      <c r="V185" s="185"/>
      <c r="W185" s="199"/>
      <c r="X185" s="200"/>
      <c r="Y185" s="200"/>
      <c r="Z185" s="201"/>
      <c r="AA185" s="150"/>
      <c r="AB185" s="202"/>
      <c r="AC185" s="203"/>
      <c r="AD185" s="184"/>
      <c r="AE185" s="203"/>
      <c r="AF185" s="204"/>
      <c r="AG185" s="193"/>
    </row>
    <row r="186" spans="1:33" s="59" customFormat="1">
      <c r="A186" s="194"/>
      <c r="B186" s="195"/>
      <c r="C186" s="196"/>
      <c r="D186" s="197"/>
      <c r="E186" s="196"/>
      <c r="F186" s="197"/>
      <c r="G186" s="198"/>
      <c r="H186" s="180"/>
      <c r="I186" s="181"/>
      <c r="J186" s="181"/>
      <c r="K186" s="181"/>
      <c r="L186" s="181"/>
      <c r="M186" s="181"/>
      <c r="N186" s="180"/>
      <c r="O186" s="182"/>
      <c r="P186" s="182"/>
      <c r="Q186" s="183"/>
      <c r="R186" s="183"/>
      <c r="S186" s="183"/>
      <c r="T186" s="183"/>
      <c r="U186" s="184"/>
      <c r="V186" s="185"/>
      <c r="W186" s="199"/>
      <c r="X186" s="200"/>
      <c r="Y186" s="200"/>
      <c r="Z186" s="201"/>
      <c r="AA186" s="150"/>
      <c r="AB186" s="202"/>
      <c r="AC186" s="203"/>
      <c r="AD186" s="184"/>
      <c r="AE186" s="203"/>
      <c r="AF186" s="204"/>
      <c r="AG186" s="193"/>
    </row>
    <row r="187" spans="1:33" s="59" customFormat="1">
      <c r="A187" s="194"/>
      <c r="B187" s="195"/>
      <c r="C187" s="196"/>
      <c r="D187" s="197"/>
      <c r="E187" s="196"/>
      <c r="F187" s="197"/>
      <c r="G187" s="198"/>
      <c r="H187" s="180"/>
      <c r="I187" s="181"/>
      <c r="J187" s="181"/>
      <c r="K187" s="181"/>
      <c r="L187" s="181"/>
      <c r="M187" s="181"/>
      <c r="N187" s="180"/>
      <c r="O187" s="182"/>
      <c r="P187" s="182"/>
      <c r="Q187" s="183"/>
      <c r="R187" s="183"/>
      <c r="S187" s="183"/>
      <c r="T187" s="183"/>
      <c r="U187" s="184"/>
      <c r="V187" s="185"/>
      <c r="W187" s="199"/>
      <c r="X187" s="200"/>
      <c r="Y187" s="200"/>
      <c r="Z187" s="201"/>
      <c r="AA187" s="150"/>
      <c r="AB187" s="202"/>
      <c r="AC187" s="203"/>
      <c r="AD187" s="184"/>
      <c r="AE187" s="203"/>
      <c r="AF187" s="204"/>
      <c r="AG187" s="193"/>
    </row>
    <row r="188" spans="1:33" s="59" customFormat="1">
      <c r="A188" s="194"/>
      <c r="B188" s="195"/>
      <c r="C188" s="196"/>
      <c r="D188" s="197"/>
      <c r="E188" s="196"/>
      <c r="F188" s="197"/>
      <c r="G188" s="198"/>
      <c r="H188" s="180"/>
      <c r="I188" s="181"/>
      <c r="J188" s="181"/>
      <c r="K188" s="181"/>
      <c r="L188" s="181"/>
      <c r="M188" s="181"/>
      <c r="N188" s="180"/>
      <c r="O188" s="182"/>
      <c r="P188" s="182"/>
      <c r="Q188" s="183"/>
      <c r="R188" s="183"/>
      <c r="S188" s="183"/>
      <c r="T188" s="183"/>
      <c r="U188" s="184"/>
      <c r="V188" s="185"/>
      <c r="W188" s="199"/>
      <c r="X188" s="200"/>
      <c r="Y188" s="200"/>
      <c r="Z188" s="201"/>
      <c r="AA188" s="150"/>
      <c r="AB188" s="202"/>
      <c r="AC188" s="203"/>
      <c r="AD188" s="184"/>
      <c r="AE188" s="203"/>
      <c r="AF188" s="204"/>
      <c r="AG188" s="193"/>
    </row>
    <row r="189" spans="1:33" s="59" customFormat="1">
      <c r="A189" s="194"/>
      <c r="B189" s="195"/>
      <c r="C189" s="196"/>
      <c r="D189" s="197"/>
      <c r="E189" s="196"/>
      <c r="F189" s="197"/>
      <c r="G189" s="198"/>
      <c r="H189" s="180"/>
      <c r="I189" s="181"/>
      <c r="J189" s="181"/>
      <c r="K189" s="181"/>
      <c r="L189" s="181"/>
      <c r="M189" s="181"/>
      <c r="N189" s="180"/>
      <c r="O189" s="182"/>
      <c r="P189" s="182"/>
      <c r="Q189" s="183"/>
      <c r="R189" s="183"/>
      <c r="S189" s="183"/>
      <c r="T189" s="183"/>
      <c r="U189" s="184"/>
      <c r="V189" s="185"/>
      <c r="W189" s="199"/>
      <c r="X189" s="200"/>
      <c r="Y189" s="200"/>
      <c r="Z189" s="201"/>
      <c r="AA189" s="150"/>
      <c r="AB189" s="202"/>
      <c r="AC189" s="203"/>
      <c r="AD189" s="184"/>
      <c r="AE189" s="203"/>
      <c r="AF189" s="204"/>
      <c r="AG189" s="193"/>
    </row>
    <row r="190" spans="1:33" s="59" customFormat="1">
      <c r="A190" s="194"/>
      <c r="B190" s="195"/>
      <c r="C190" s="196"/>
      <c r="D190" s="197"/>
      <c r="E190" s="196"/>
      <c r="F190" s="197"/>
      <c r="G190" s="198"/>
      <c r="H190" s="180"/>
      <c r="I190" s="181"/>
      <c r="J190" s="181"/>
      <c r="K190" s="181"/>
      <c r="L190" s="181"/>
      <c r="M190" s="181"/>
      <c r="N190" s="180"/>
      <c r="O190" s="182"/>
      <c r="P190" s="182"/>
      <c r="Q190" s="183"/>
      <c r="R190" s="183"/>
      <c r="S190" s="183"/>
      <c r="T190" s="183"/>
      <c r="U190" s="184"/>
      <c r="V190" s="185"/>
      <c r="W190" s="199"/>
      <c r="X190" s="200"/>
      <c r="Y190" s="200"/>
      <c r="Z190" s="201"/>
      <c r="AA190" s="150"/>
      <c r="AB190" s="202"/>
      <c r="AC190" s="203"/>
      <c r="AD190" s="184"/>
      <c r="AE190" s="203"/>
      <c r="AF190" s="204"/>
      <c r="AG190" s="193"/>
    </row>
    <row r="191" spans="1:33" s="59" customFormat="1">
      <c r="A191" s="194"/>
      <c r="B191" s="195"/>
      <c r="C191" s="196"/>
      <c r="D191" s="197"/>
      <c r="E191" s="196"/>
      <c r="F191" s="197"/>
      <c r="G191" s="198"/>
      <c r="H191" s="180"/>
      <c r="I191" s="181"/>
      <c r="J191" s="181"/>
      <c r="K191" s="181"/>
      <c r="L191" s="181"/>
      <c r="M191" s="181"/>
      <c r="N191" s="180"/>
      <c r="O191" s="182"/>
      <c r="P191" s="182"/>
      <c r="Q191" s="183"/>
      <c r="R191" s="183"/>
      <c r="S191" s="183"/>
      <c r="T191" s="183"/>
      <c r="U191" s="184"/>
      <c r="V191" s="185"/>
      <c r="W191" s="199"/>
      <c r="X191" s="200"/>
      <c r="Y191" s="200"/>
      <c r="Z191" s="201"/>
      <c r="AA191" s="150"/>
      <c r="AB191" s="202"/>
      <c r="AC191" s="203"/>
      <c r="AD191" s="184"/>
      <c r="AE191" s="203"/>
      <c r="AF191" s="204"/>
      <c r="AG191" s="193"/>
    </row>
    <row r="192" spans="1:33" s="59" customFormat="1">
      <c r="A192" s="194"/>
      <c r="B192" s="195"/>
      <c r="C192" s="196"/>
      <c r="D192" s="197"/>
      <c r="E192" s="196"/>
      <c r="F192" s="197"/>
      <c r="G192" s="198"/>
      <c r="H192" s="180"/>
      <c r="I192" s="181"/>
      <c r="J192" s="181"/>
      <c r="K192" s="181"/>
      <c r="L192" s="181"/>
      <c r="M192" s="181"/>
      <c r="N192" s="180"/>
      <c r="O192" s="182"/>
      <c r="P192" s="182"/>
      <c r="Q192" s="183"/>
      <c r="R192" s="183"/>
      <c r="S192" s="183"/>
      <c r="T192" s="183"/>
      <c r="U192" s="184"/>
      <c r="V192" s="185"/>
      <c r="W192" s="199"/>
      <c r="X192" s="200"/>
      <c r="Y192" s="200"/>
      <c r="Z192" s="201"/>
      <c r="AA192" s="150"/>
      <c r="AB192" s="202"/>
      <c r="AC192" s="203"/>
      <c r="AD192" s="184"/>
      <c r="AE192" s="203"/>
      <c r="AF192" s="204"/>
      <c r="AG192" s="193"/>
    </row>
    <row r="193" spans="1:33" s="59" customFormat="1">
      <c r="A193" s="194"/>
      <c r="B193" s="195"/>
      <c r="C193" s="196"/>
      <c r="D193" s="197"/>
      <c r="E193" s="196"/>
      <c r="F193" s="197"/>
      <c r="G193" s="198"/>
      <c r="H193" s="180"/>
      <c r="I193" s="181"/>
      <c r="J193" s="181"/>
      <c r="K193" s="181"/>
      <c r="L193" s="181"/>
      <c r="M193" s="181"/>
      <c r="N193" s="180"/>
      <c r="O193" s="182"/>
      <c r="P193" s="182"/>
      <c r="Q193" s="183"/>
      <c r="R193" s="183"/>
      <c r="S193" s="183"/>
      <c r="T193" s="183"/>
      <c r="U193" s="184"/>
      <c r="V193" s="185"/>
      <c r="W193" s="199"/>
      <c r="X193" s="200"/>
      <c r="Y193" s="200"/>
      <c r="Z193" s="201"/>
      <c r="AA193" s="150"/>
      <c r="AB193" s="202"/>
      <c r="AC193" s="203"/>
      <c r="AD193" s="184"/>
      <c r="AE193" s="203"/>
      <c r="AF193" s="204"/>
      <c r="AG193" s="193"/>
    </row>
    <row r="194" spans="1:33" s="59" customFormat="1">
      <c r="A194" s="194"/>
      <c r="B194" s="195"/>
      <c r="C194" s="196"/>
      <c r="D194" s="197"/>
      <c r="E194" s="196"/>
      <c r="F194" s="197"/>
      <c r="G194" s="198"/>
      <c r="H194" s="180"/>
      <c r="I194" s="181"/>
      <c r="J194" s="181"/>
      <c r="K194" s="181"/>
      <c r="L194" s="181"/>
      <c r="M194" s="181"/>
      <c r="N194" s="180"/>
      <c r="O194" s="182"/>
      <c r="P194" s="182"/>
      <c r="Q194" s="183"/>
      <c r="R194" s="183"/>
      <c r="S194" s="183"/>
      <c r="T194" s="183"/>
      <c r="U194" s="184"/>
      <c r="V194" s="185"/>
      <c r="W194" s="199"/>
      <c r="X194" s="200"/>
      <c r="Y194" s="200"/>
      <c r="Z194" s="201"/>
      <c r="AA194" s="150"/>
      <c r="AB194" s="202"/>
      <c r="AC194" s="203"/>
      <c r="AD194" s="184"/>
      <c r="AE194" s="203"/>
      <c r="AF194" s="204"/>
      <c r="AG194" s="193"/>
    </row>
    <row r="195" spans="1:33" s="59" customFormat="1">
      <c r="A195" s="194"/>
      <c r="B195" s="195"/>
      <c r="C195" s="196"/>
      <c r="D195" s="197"/>
      <c r="E195" s="196"/>
      <c r="F195" s="197"/>
      <c r="G195" s="198"/>
      <c r="H195" s="180"/>
      <c r="I195" s="181"/>
      <c r="J195" s="181"/>
      <c r="K195" s="181"/>
      <c r="L195" s="181"/>
      <c r="M195" s="181"/>
      <c r="N195" s="180"/>
      <c r="O195" s="182"/>
      <c r="P195" s="182"/>
      <c r="Q195" s="183"/>
      <c r="R195" s="183"/>
      <c r="S195" s="183"/>
      <c r="T195" s="183"/>
      <c r="U195" s="184"/>
      <c r="V195" s="185"/>
      <c r="W195" s="199"/>
      <c r="X195" s="200"/>
      <c r="Y195" s="200"/>
      <c r="Z195" s="201"/>
      <c r="AA195" s="150"/>
      <c r="AB195" s="202"/>
      <c r="AC195" s="203"/>
      <c r="AD195" s="184"/>
      <c r="AE195" s="203"/>
      <c r="AF195" s="204"/>
      <c r="AG195" s="193"/>
    </row>
    <row r="196" spans="1:33" s="59" customFormat="1">
      <c r="A196" s="194"/>
      <c r="B196" s="195"/>
      <c r="C196" s="196"/>
      <c r="D196" s="197"/>
      <c r="E196" s="196"/>
      <c r="F196" s="197"/>
      <c r="G196" s="198"/>
      <c r="H196" s="180"/>
      <c r="I196" s="181"/>
      <c r="J196" s="181"/>
      <c r="K196" s="181"/>
      <c r="L196" s="181"/>
      <c r="M196" s="181"/>
      <c r="N196" s="180"/>
      <c r="O196" s="182"/>
      <c r="P196" s="182"/>
      <c r="Q196" s="183"/>
      <c r="R196" s="183"/>
      <c r="S196" s="183"/>
      <c r="T196" s="183"/>
      <c r="U196" s="184"/>
      <c r="V196" s="185"/>
      <c r="W196" s="199"/>
      <c r="X196" s="200"/>
      <c r="Y196" s="200"/>
      <c r="Z196" s="201"/>
      <c r="AA196" s="150"/>
      <c r="AB196" s="202"/>
      <c r="AC196" s="203"/>
      <c r="AD196" s="184"/>
      <c r="AE196" s="203"/>
      <c r="AF196" s="204"/>
      <c r="AG196" s="193"/>
    </row>
    <row r="197" spans="1:33" s="59" customFormat="1">
      <c r="A197" s="194"/>
      <c r="B197" s="195"/>
      <c r="C197" s="196"/>
      <c r="D197" s="197"/>
      <c r="E197" s="196"/>
      <c r="F197" s="197"/>
      <c r="G197" s="198"/>
      <c r="H197" s="180"/>
      <c r="I197" s="181"/>
      <c r="J197" s="181"/>
      <c r="K197" s="181"/>
      <c r="L197" s="181"/>
      <c r="M197" s="181"/>
      <c r="N197" s="180"/>
      <c r="O197" s="182"/>
      <c r="P197" s="182"/>
      <c r="Q197" s="183"/>
      <c r="R197" s="183"/>
      <c r="S197" s="183"/>
      <c r="T197" s="183"/>
      <c r="U197" s="184"/>
      <c r="V197" s="185"/>
      <c r="W197" s="199"/>
      <c r="X197" s="200"/>
      <c r="Y197" s="200"/>
      <c r="Z197" s="201"/>
      <c r="AA197" s="150"/>
      <c r="AB197" s="202"/>
      <c r="AC197" s="203"/>
      <c r="AD197" s="184"/>
      <c r="AE197" s="203"/>
      <c r="AF197" s="204"/>
      <c r="AG197" s="193"/>
    </row>
    <row r="198" spans="1:33" s="59" customFormat="1">
      <c r="A198" s="194"/>
      <c r="B198" s="195"/>
      <c r="C198" s="196"/>
      <c r="D198" s="197"/>
      <c r="E198" s="196"/>
      <c r="F198" s="197"/>
      <c r="G198" s="198"/>
      <c r="H198" s="180"/>
      <c r="I198" s="181"/>
      <c r="J198" s="181"/>
      <c r="K198" s="181"/>
      <c r="L198" s="181"/>
      <c r="M198" s="181"/>
      <c r="N198" s="180"/>
      <c r="O198" s="182"/>
      <c r="P198" s="182"/>
      <c r="Q198" s="183"/>
      <c r="R198" s="183"/>
      <c r="S198" s="183"/>
      <c r="T198" s="183"/>
      <c r="U198" s="184"/>
      <c r="V198" s="185"/>
      <c r="W198" s="199"/>
      <c r="X198" s="200"/>
      <c r="Y198" s="200"/>
      <c r="Z198" s="201"/>
      <c r="AA198" s="150"/>
      <c r="AB198" s="202"/>
      <c r="AC198" s="203"/>
      <c r="AD198" s="184"/>
      <c r="AE198" s="203"/>
      <c r="AF198" s="204"/>
      <c r="AG198" s="193"/>
    </row>
    <row r="199" spans="1:33" s="59" customFormat="1">
      <c r="A199" s="194"/>
      <c r="B199" s="195"/>
      <c r="C199" s="196"/>
      <c r="D199" s="197"/>
      <c r="E199" s="196"/>
      <c r="F199" s="197"/>
      <c r="G199" s="198"/>
      <c r="H199" s="180"/>
      <c r="I199" s="181"/>
      <c r="J199" s="181"/>
      <c r="K199" s="181"/>
      <c r="L199" s="181"/>
      <c r="M199" s="181"/>
      <c r="N199" s="180"/>
      <c r="O199" s="182"/>
      <c r="P199" s="182"/>
      <c r="Q199" s="183"/>
      <c r="R199" s="183"/>
      <c r="S199" s="183"/>
      <c r="T199" s="183"/>
      <c r="U199" s="184"/>
      <c r="V199" s="185"/>
      <c r="W199" s="199"/>
      <c r="X199" s="200"/>
      <c r="Y199" s="200"/>
      <c r="Z199" s="201"/>
      <c r="AA199" s="150"/>
      <c r="AB199" s="202"/>
      <c r="AC199" s="203"/>
      <c r="AD199" s="184"/>
      <c r="AE199" s="203"/>
      <c r="AF199" s="204"/>
      <c r="AG199" s="193"/>
    </row>
    <row r="200" spans="1:33" s="59" customFormat="1">
      <c r="A200" s="194"/>
      <c r="B200" s="195"/>
      <c r="C200" s="196"/>
      <c r="D200" s="197"/>
      <c r="E200" s="196"/>
      <c r="F200" s="197"/>
      <c r="G200" s="198"/>
      <c r="H200" s="180"/>
      <c r="I200" s="181"/>
      <c r="J200" s="181"/>
      <c r="K200" s="181"/>
      <c r="L200" s="181"/>
      <c r="M200" s="181"/>
      <c r="N200" s="180"/>
      <c r="O200" s="182"/>
      <c r="P200" s="182"/>
      <c r="Q200" s="183"/>
      <c r="R200" s="183"/>
      <c r="S200" s="183"/>
      <c r="T200" s="183"/>
      <c r="U200" s="184"/>
      <c r="V200" s="185"/>
      <c r="W200" s="199"/>
      <c r="X200" s="200"/>
      <c r="Y200" s="200"/>
      <c r="Z200" s="201"/>
      <c r="AA200" s="150"/>
      <c r="AB200" s="202"/>
      <c r="AC200" s="203"/>
      <c r="AD200" s="184"/>
      <c r="AE200" s="203"/>
      <c r="AF200" s="204"/>
      <c r="AG200" s="193"/>
    </row>
    <row r="201" spans="1:33" s="59" customFormat="1">
      <c r="A201" s="194"/>
      <c r="B201" s="195"/>
      <c r="C201" s="196"/>
      <c r="D201" s="197"/>
      <c r="E201" s="196"/>
      <c r="F201" s="197"/>
      <c r="G201" s="198"/>
      <c r="H201" s="180"/>
      <c r="I201" s="181"/>
      <c r="J201" s="181"/>
      <c r="K201" s="181"/>
      <c r="L201" s="181"/>
      <c r="M201" s="181"/>
      <c r="N201" s="180"/>
      <c r="O201" s="182"/>
      <c r="P201" s="182"/>
      <c r="Q201" s="183"/>
      <c r="R201" s="183"/>
      <c r="S201" s="183"/>
      <c r="T201" s="183"/>
      <c r="U201" s="184"/>
      <c r="V201" s="185"/>
      <c r="W201" s="199"/>
      <c r="X201" s="200"/>
      <c r="Y201" s="200"/>
      <c r="Z201" s="201"/>
      <c r="AA201" s="150"/>
      <c r="AB201" s="202"/>
      <c r="AC201" s="203"/>
      <c r="AD201" s="184"/>
      <c r="AE201" s="203"/>
      <c r="AF201" s="204"/>
      <c r="AG201" s="193"/>
    </row>
    <row r="202" spans="1:33" s="59" customFormat="1">
      <c r="A202" s="194"/>
      <c r="B202" s="195"/>
      <c r="C202" s="196"/>
      <c r="D202" s="197"/>
      <c r="E202" s="196"/>
      <c r="F202" s="197"/>
      <c r="G202" s="198"/>
      <c r="H202" s="180"/>
      <c r="I202" s="181"/>
      <c r="J202" s="181"/>
      <c r="K202" s="181"/>
      <c r="L202" s="181"/>
      <c r="M202" s="181"/>
      <c r="N202" s="180"/>
      <c r="O202" s="182"/>
      <c r="P202" s="182"/>
      <c r="Q202" s="183"/>
      <c r="R202" s="183"/>
      <c r="S202" s="183"/>
      <c r="T202" s="183"/>
      <c r="U202" s="184"/>
      <c r="V202" s="185"/>
      <c r="W202" s="199"/>
      <c r="X202" s="200"/>
      <c r="Y202" s="200"/>
      <c r="Z202" s="201"/>
      <c r="AA202" s="150"/>
      <c r="AB202" s="202"/>
      <c r="AC202" s="203"/>
      <c r="AD202" s="184"/>
      <c r="AE202" s="203"/>
      <c r="AF202" s="204"/>
      <c r="AG202" s="193"/>
    </row>
    <row r="203" spans="1:33" s="59" customFormat="1">
      <c r="A203" s="194"/>
      <c r="B203" s="195"/>
      <c r="C203" s="196"/>
      <c r="D203" s="197"/>
      <c r="E203" s="196"/>
      <c r="F203" s="197"/>
      <c r="G203" s="198"/>
      <c r="H203" s="180"/>
      <c r="I203" s="181"/>
      <c r="J203" s="181"/>
      <c r="K203" s="181"/>
      <c r="L203" s="181"/>
      <c r="M203" s="181"/>
      <c r="N203" s="180"/>
      <c r="O203" s="182"/>
      <c r="P203" s="182"/>
      <c r="Q203" s="183"/>
      <c r="R203" s="183"/>
      <c r="S203" s="183"/>
      <c r="T203" s="183"/>
      <c r="U203" s="184"/>
      <c r="V203" s="185"/>
      <c r="W203" s="199"/>
      <c r="X203" s="200"/>
      <c r="Y203" s="200"/>
      <c r="Z203" s="201"/>
      <c r="AA203" s="150"/>
      <c r="AB203" s="202"/>
      <c r="AC203" s="203"/>
      <c r="AD203" s="184"/>
      <c r="AE203" s="203"/>
      <c r="AF203" s="204"/>
      <c r="AG203" s="193"/>
    </row>
    <row r="204" spans="1:33" s="59" customFormat="1">
      <c r="A204" s="194"/>
      <c r="B204" s="195"/>
      <c r="C204" s="196"/>
      <c r="D204" s="197"/>
      <c r="E204" s="196"/>
      <c r="F204" s="197"/>
      <c r="G204" s="198"/>
      <c r="H204" s="180"/>
      <c r="I204" s="181"/>
      <c r="J204" s="181"/>
      <c r="K204" s="181"/>
      <c r="L204" s="181"/>
      <c r="M204" s="181"/>
      <c r="N204" s="180"/>
      <c r="O204" s="182"/>
      <c r="P204" s="182"/>
      <c r="Q204" s="183"/>
      <c r="R204" s="183"/>
      <c r="S204" s="183"/>
      <c r="T204" s="183"/>
      <c r="U204" s="184"/>
      <c r="V204" s="185"/>
      <c r="W204" s="199"/>
      <c r="X204" s="200"/>
      <c r="Y204" s="200"/>
      <c r="Z204" s="201"/>
      <c r="AA204" s="150"/>
      <c r="AB204" s="202"/>
      <c r="AC204" s="203"/>
      <c r="AD204" s="184"/>
      <c r="AE204" s="203"/>
      <c r="AF204" s="204"/>
      <c r="AG204" s="193"/>
    </row>
    <row r="205" spans="1:33" s="59" customFormat="1">
      <c r="A205" s="194"/>
      <c r="B205" s="195"/>
      <c r="C205" s="196"/>
      <c r="D205" s="197"/>
      <c r="E205" s="196"/>
      <c r="F205" s="197"/>
      <c r="G205" s="198"/>
      <c r="H205" s="180"/>
      <c r="I205" s="181"/>
      <c r="J205" s="181"/>
      <c r="K205" s="181"/>
      <c r="L205" s="181"/>
      <c r="M205" s="181"/>
      <c r="N205" s="180"/>
      <c r="O205" s="182"/>
      <c r="P205" s="182"/>
      <c r="Q205" s="183"/>
      <c r="R205" s="183"/>
      <c r="S205" s="183"/>
      <c r="T205" s="183"/>
      <c r="U205" s="184"/>
      <c r="V205" s="185"/>
      <c r="W205" s="199"/>
      <c r="X205" s="200"/>
      <c r="Y205" s="200"/>
      <c r="Z205" s="201"/>
      <c r="AA205" s="150"/>
      <c r="AB205" s="202"/>
      <c r="AC205" s="203"/>
      <c r="AD205" s="184"/>
      <c r="AE205" s="203"/>
      <c r="AF205" s="204"/>
      <c r="AG205" s="193"/>
    </row>
    <row r="206" spans="1:33" s="59" customFormat="1">
      <c r="A206" s="194"/>
      <c r="B206" s="195"/>
      <c r="C206" s="196"/>
      <c r="D206" s="197"/>
      <c r="E206" s="196"/>
      <c r="F206" s="197"/>
      <c r="G206" s="198"/>
      <c r="H206" s="180"/>
      <c r="I206" s="181"/>
      <c r="J206" s="181"/>
      <c r="K206" s="181"/>
      <c r="L206" s="181"/>
      <c r="M206" s="181"/>
      <c r="N206" s="180"/>
      <c r="O206" s="182"/>
      <c r="P206" s="182"/>
      <c r="Q206" s="183"/>
      <c r="R206" s="183"/>
      <c r="S206" s="183"/>
      <c r="T206" s="183"/>
      <c r="U206" s="184"/>
      <c r="V206" s="185"/>
      <c r="W206" s="199"/>
      <c r="X206" s="200"/>
      <c r="Y206" s="200"/>
      <c r="Z206" s="201"/>
      <c r="AA206" s="150"/>
      <c r="AB206" s="202"/>
      <c r="AC206" s="203"/>
      <c r="AD206" s="184"/>
      <c r="AE206" s="203"/>
      <c r="AF206" s="204"/>
      <c r="AG206" s="193"/>
    </row>
    <row r="207" spans="1:33" s="59" customFormat="1">
      <c r="A207" s="194"/>
      <c r="B207" s="195"/>
      <c r="C207" s="196"/>
      <c r="D207" s="197"/>
      <c r="E207" s="196"/>
      <c r="F207" s="197"/>
      <c r="G207" s="198"/>
      <c r="H207" s="180"/>
      <c r="I207" s="181"/>
      <c r="J207" s="181"/>
      <c r="K207" s="181"/>
      <c r="L207" s="181"/>
      <c r="M207" s="181"/>
      <c r="N207" s="180"/>
      <c r="O207" s="182"/>
      <c r="P207" s="182"/>
      <c r="Q207" s="183"/>
      <c r="R207" s="183"/>
      <c r="S207" s="183"/>
      <c r="T207" s="183"/>
      <c r="U207" s="184"/>
      <c r="V207" s="185"/>
      <c r="W207" s="199"/>
      <c r="X207" s="200"/>
      <c r="Y207" s="200"/>
      <c r="Z207" s="201"/>
      <c r="AA207" s="150"/>
      <c r="AB207" s="202"/>
      <c r="AC207" s="203"/>
      <c r="AD207" s="184"/>
      <c r="AE207" s="203"/>
      <c r="AF207" s="204"/>
      <c r="AG207" s="193"/>
    </row>
    <row r="208" spans="1:33" s="59" customFormat="1">
      <c r="A208" s="194"/>
      <c r="B208" s="195"/>
      <c r="C208" s="196"/>
      <c r="D208" s="197"/>
      <c r="E208" s="196"/>
      <c r="F208" s="197"/>
      <c r="G208" s="198"/>
      <c r="H208" s="180"/>
      <c r="I208" s="181"/>
      <c r="J208" s="181"/>
      <c r="K208" s="181"/>
      <c r="L208" s="181"/>
      <c r="M208" s="181"/>
      <c r="N208" s="180"/>
      <c r="O208" s="182"/>
      <c r="P208" s="182"/>
      <c r="Q208" s="183"/>
      <c r="R208" s="183"/>
      <c r="S208" s="183"/>
      <c r="T208" s="183"/>
      <c r="U208" s="184"/>
      <c r="V208" s="185"/>
      <c r="W208" s="199"/>
      <c r="X208" s="200"/>
      <c r="Y208" s="200"/>
      <c r="Z208" s="201"/>
      <c r="AA208" s="150"/>
      <c r="AB208" s="202"/>
      <c r="AC208" s="203"/>
      <c r="AD208" s="184"/>
      <c r="AE208" s="203"/>
      <c r="AF208" s="204"/>
      <c r="AG208" s="193"/>
    </row>
    <row r="209" spans="1:33" s="59" customFormat="1">
      <c r="A209" s="194"/>
      <c r="B209" s="195"/>
      <c r="C209" s="196"/>
      <c r="D209" s="197"/>
      <c r="E209" s="196"/>
      <c r="F209" s="197"/>
      <c r="G209" s="198"/>
      <c r="H209" s="180"/>
      <c r="I209" s="181"/>
      <c r="J209" s="181"/>
      <c r="K209" s="181"/>
      <c r="L209" s="181"/>
      <c r="M209" s="181"/>
      <c r="N209" s="180"/>
      <c r="O209" s="182"/>
      <c r="P209" s="182"/>
      <c r="Q209" s="183"/>
      <c r="R209" s="183"/>
      <c r="S209" s="183"/>
      <c r="T209" s="183"/>
      <c r="U209" s="184"/>
      <c r="V209" s="185"/>
      <c r="W209" s="199"/>
      <c r="X209" s="200"/>
      <c r="Y209" s="200"/>
      <c r="Z209" s="201"/>
      <c r="AA209" s="150"/>
      <c r="AB209" s="202"/>
      <c r="AC209" s="203"/>
      <c r="AD209" s="184"/>
      <c r="AE209" s="203"/>
      <c r="AF209" s="204"/>
      <c r="AG209" s="193"/>
    </row>
    <row r="210" spans="1:33" s="59" customFormat="1">
      <c r="A210" s="194"/>
      <c r="B210" s="195"/>
      <c r="C210" s="196"/>
      <c r="D210" s="197"/>
      <c r="E210" s="196"/>
      <c r="F210" s="197"/>
      <c r="G210" s="198"/>
      <c r="H210" s="180"/>
      <c r="I210" s="181"/>
      <c r="J210" s="181"/>
      <c r="K210" s="181"/>
      <c r="L210" s="181"/>
      <c r="M210" s="181"/>
      <c r="N210" s="180"/>
      <c r="O210" s="182"/>
      <c r="P210" s="182"/>
      <c r="Q210" s="183"/>
      <c r="R210" s="183"/>
      <c r="S210" s="183"/>
      <c r="T210" s="183"/>
      <c r="U210" s="184"/>
      <c r="V210" s="185"/>
      <c r="W210" s="199"/>
      <c r="X210" s="200"/>
      <c r="Y210" s="200"/>
      <c r="Z210" s="201"/>
      <c r="AA210" s="150"/>
      <c r="AB210" s="202"/>
      <c r="AC210" s="203"/>
      <c r="AD210" s="184"/>
      <c r="AE210" s="203"/>
      <c r="AF210" s="204"/>
      <c r="AG210" s="193"/>
    </row>
    <row r="211" spans="1:33" s="59" customFormat="1">
      <c r="A211" s="194"/>
      <c r="B211" s="195"/>
      <c r="C211" s="196"/>
      <c r="D211" s="197"/>
      <c r="E211" s="196"/>
      <c r="F211" s="197"/>
      <c r="G211" s="198"/>
      <c r="H211" s="180"/>
      <c r="I211" s="181"/>
      <c r="J211" s="181"/>
      <c r="K211" s="181"/>
      <c r="L211" s="181"/>
      <c r="M211" s="181"/>
      <c r="N211" s="180"/>
      <c r="O211" s="182"/>
      <c r="P211" s="182"/>
      <c r="Q211" s="183"/>
      <c r="R211" s="183"/>
      <c r="S211" s="183"/>
      <c r="T211" s="183"/>
      <c r="U211" s="184"/>
      <c r="V211" s="185"/>
      <c r="W211" s="199"/>
      <c r="X211" s="200"/>
      <c r="Y211" s="200"/>
      <c r="Z211" s="201"/>
      <c r="AA211" s="150"/>
      <c r="AB211" s="202"/>
      <c r="AC211" s="203"/>
      <c r="AD211" s="184"/>
      <c r="AE211" s="203"/>
      <c r="AF211" s="204"/>
      <c r="AG211" s="193"/>
    </row>
    <row r="212" spans="1:33" s="59" customFormat="1">
      <c r="A212" s="194"/>
      <c r="B212" s="195"/>
      <c r="C212" s="196"/>
      <c r="D212" s="197"/>
      <c r="E212" s="196"/>
      <c r="F212" s="197"/>
      <c r="G212" s="198"/>
      <c r="H212" s="180"/>
      <c r="I212" s="181"/>
      <c r="J212" s="181"/>
      <c r="K212" s="181"/>
      <c r="L212" s="181"/>
      <c r="M212" s="181"/>
      <c r="N212" s="180"/>
      <c r="O212" s="182"/>
      <c r="P212" s="182"/>
      <c r="Q212" s="183"/>
      <c r="R212" s="183"/>
      <c r="S212" s="183"/>
      <c r="T212" s="183"/>
      <c r="U212" s="184"/>
      <c r="V212" s="185"/>
      <c r="W212" s="199"/>
      <c r="X212" s="200"/>
      <c r="Y212" s="200"/>
      <c r="Z212" s="201"/>
      <c r="AA212" s="150"/>
      <c r="AB212" s="202"/>
      <c r="AC212" s="203"/>
      <c r="AD212" s="184"/>
      <c r="AE212" s="203"/>
      <c r="AF212" s="204"/>
      <c r="AG212" s="193"/>
    </row>
    <row r="213" spans="1:33" s="59" customFormat="1">
      <c r="A213" s="194"/>
      <c r="B213" s="195"/>
      <c r="C213" s="196"/>
      <c r="D213" s="197"/>
      <c r="E213" s="196"/>
      <c r="F213" s="197"/>
      <c r="G213" s="198"/>
      <c r="H213" s="180"/>
      <c r="I213" s="181"/>
      <c r="J213" s="181"/>
      <c r="K213" s="181"/>
      <c r="L213" s="181"/>
      <c r="M213" s="181"/>
      <c r="N213" s="180"/>
      <c r="O213" s="182"/>
      <c r="P213" s="182"/>
      <c r="Q213" s="183"/>
      <c r="R213" s="183"/>
      <c r="S213" s="183"/>
      <c r="T213" s="183"/>
      <c r="U213" s="184"/>
      <c r="V213" s="185"/>
      <c r="W213" s="199"/>
      <c r="X213" s="200"/>
      <c r="Y213" s="200"/>
      <c r="Z213" s="201"/>
      <c r="AA213" s="150"/>
      <c r="AB213" s="202"/>
      <c r="AC213" s="203"/>
      <c r="AD213" s="184"/>
      <c r="AE213" s="203"/>
      <c r="AF213" s="204"/>
      <c r="AG213" s="193"/>
    </row>
    <row r="214" spans="1:33" s="59" customFormat="1">
      <c r="A214" s="194"/>
      <c r="B214" s="195"/>
      <c r="C214" s="196"/>
      <c r="D214" s="197"/>
      <c r="E214" s="196"/>
      <c r="F214" s="197"/>
      <c r="G214" s="198"/>
      <c r="H214" s="180"/>
      <c r="I214" s="181"/>
      <c r="J214" s="181"/>
      <c r="K214" s="181"/>
      <c r="L214" s="181"/>
      <c r="M214" s="181"/>
      <c r="N214" s="180"/>
      <c r="O214" s="182"/>
      <c r="P214" s="182"/>
      <c r="Q214" s="183"/>
      <c r="R214" s="183"/>
      <c r="S214" s="183"/>
      <c r="T214" s="183"/>
      <c r="U214" s="184"/>
      <c r="V214" s="185"/>
      <c r="W214" s="199"/>
      <c r="X214" s="200"/>
      <c r="Y214" s="200"/>
      <c r="Z214" s="201"/>
      <c r="AA214" s="150"/>
      <c r="AB214" s="202"/>
      <c r="AC214" s="203"/>
      <c r="AD214" s="184"/>
      <c r="AE214" s="203"/>
      <c r="AF214" s="204"/>
      <c r="AG214" s="193"/>
    </row>
    <row r="215" spans="1:33" s="59" customFormat="1">
      <c r="A215" s="194"/>
      <c r="B215" s="195"/>
      <c r="C215" s="196"/>
      <c r="D215" s="197"/>
      <c r="E215" s="196"/>
      <c r="F215" s="197"/>
      <c r="G215" s="198"/>
      <c r="H215" s="180"/>
      <c r="I215" s="181"/>
      <c r="J215" s="181"/>
      <c r="K215" s="181"/>
      <c r="L215" s="181"/>
      <c r="M215" s="181"/>
      <c r="N215" s="180"/>
      <c r="O215" s="182"/>
      <c r="P215" s="182"/>
      <c r="Q215" s="183"/>
      <c r="R215" s="183"/>
      <c r="S215" s="183"/>
      <c r="T215" s="183"/>
      <c r="U215" s="184"/>
      <c r="V215" s="185"/>
      <c r="W215" s="199"/>
      <c r="X215" s="200"/>
      <c r="Y215" s="200"/>
      <c r="Z215" s="201"/>
      <c r="AA215" s="150"/>
      <c r="AB215" s="202"/>
      <c r="AC215" s="203"/>
      <c r="AD215" s="184"/>
      <c r="AE215" s="203"/>
      <c r="AF215" s="204"/>
      <c r="AG215" s="193"/>
    </row>
    <row r="216" spans="1:33" s="59" customFormat="1">
      <c r="A216" s="194"/>
      <c r="B216" s="195"/>
      <c r="C216" s="196"/>
      <c r="D216" s="197"/>
      <c r="E216" s="196"/>
      <c r="F216" s="197"/>
      <c r="G216" s="198"/>
      <c r="H216" s="180"/>
      <c r="I216" s="181"/>
      <c r="J216" s="181"/>
      <c r="K216" s="181"/>
      <c r="L216" s="181"/>
      <c r="M216" s="181"/>
      <c r="N216" s="180"/>
      <c r="O216" s="182"/>
      <c r="P216" s="182"/>
      <c r="Q216" s="183"/>
      <c r="R216" s="183"/>
      <c r="S216" s="183"/>
      <c r="T216" s="183"/>
      <c r="U216" s="184"/>
      <c r="V216" s="185"/>
      <c r="W216" s="199"/>
      <c r="X216" s="200"/>
      <c r="Y216" s="200"/>
      <c r="Z216" s="201"/>
      <c r="AA216" s="150"/>
      <c r="AB216" s="202"/>
      <c r="AC216" s="203"/>
      <c r="AD216" s="184"/>
      <c r="AE216" s="203"/>
      <c r="AF216" s="204"/>
      <c r="AG216" s="193"/>
    </row>
    <row r="217" spans="1:33" s="59" customFormat="1">
      <c r="A217" s="194"/>
      <c r="B217" s="195"/>
      <c r="C217" s="196"/>
      <c r="D217" s="197"/>
      <c r="E217" s="196"/>
      <c r="F217" s="197"/>
      <c r="G217" s="198"/>
      <c r="H217" s="180"/>
      <c r="I217" s="181"/>
      <c r="J217" s="181"/>
      <c r="K217" s="181"/>
      <c r="L217" s="181"/>
      <c r="M217" s="181"/>
      <c r="N217" s="180"/>
      <c r="O217" s="182"/>
      <c r="P217" s="182"/>
      <c r="Q217" s="183"/>
      <c r="R217" s="183"/>
      <c r="S217" s="183"/>
      <c r="T217" s="183"/>
      <c r="U217" s="184"/>
      <c r="V217" s="185"/>
      <c r="W217" s="199"/>
      <c r="X217" s="200"/>
      <c r="Y217" s="200"/>
      <c r="Z217" s="201"/>
      <c r="AA217" s="150"/>
      <c r="AB217" s="202"/>
      <c r="AC217" s="203"/>
      <c r="AD217" s="184"/>
      <c r="AE217" s="203"/>
      <c r="AF217" s="204"/>
      <c r="AG217" s="193"/>
    </row>
    <row r="218" spans="1:33" s="59" customFormat="1">
      <c r="A218" s="194"/>
      <c r="B218" s="195"/>
      <c r="C218" s="196"/>
      <c r="D218" s="197"/>
      <c r="E218" s="196"/>
      <c r="F218" s="197"/>
      <c r="G218" s="198"/>
      <c r="H218" s="180"/>
      <c r="I218" s="181"/>
      <c r="J218" s="181"/>
      <c r="K218" s="181"/>
      <c r="L218" s="181"/>
      <c r="M218" s="181"/>
      <c r="N218" s="180"/>
      <c r="O218" s="182"/>
      <c r="P218" s="182"/>
      <c r="Q218" s="183"/>
      <c r="R218" s="183"/>
      <c r="S218" s="183"/>
      <c r="T218" s="183"/>
      <c r="U218" s="184"/>
      <c r="V218" s="185"/>
      <c r="W218" s="199"/>
      <c r="X218" s="200"/>
      <c r="Y218" s="200"/>
      <c r="Z218" s="201"/>
      <c r="AA218" s="150"/>
      <c r="AB218" s="202"/>
      <c r="AC218" s="203"/>
      <c r="AD218" s="184"/>
      <c r="AE218" s="203"/>
      <c r="AF218" s="204"/>
      <c r="AG218" s="193"/>
    </row>
    <row r="219" spans="1:33" s="59" customFormat="1">
      <c r="A219" s="194"/>
      <c r="B219" s="195"/>
      <c r="C219" s="196"/>
      <c r="D219" s="197"/>
      <c r="E219" s="196"/>
      <c r="F219" s="197"/>
      <c r="G219" s="198"/>
      <c r="H219" s="180"/>
      <c r="I219" s="181"/>
      <c r="J219" s="181"/>
      <c r="K219" s="181"/>
      <c r="L219" s="181"/>
      <c r="M219" s="181"/>
      <c r="N219" s="180"/>
      <c r="O219" s="182"/>
      <c r="P219" s="182"/>
      <c r="Q219" s="183"/>
      <c r="R219" s="183"/>
      <c r="S219" s="183"/>
      <c r="T219" s="183"/>
      <c r="U219" s="184"/>
      <c r="V219" s="185"/>
      <c r="W219" s="199"/>
      <c r="X219" s="200"/>
      <c r="Y219" s="200"/>
      <c r="Z219" s="201"/>
      <c r="AA219" s="150"/>
      <c r="AB219" s="202"/>
      <c r="AC219" s="203"/>
      <c r="AD219" s="184"/>
      <c r="AE219" s="203"/>
      <c r="AF219" s="204"/>
      <c r="AG219" s="193"/>
    </row>
    <row r="220" spans="1:33" s="59" customFormat="1">
      <c r="A220" s="194"/>
      <c r="B220" s="195"/>
      <c r="C220" s="196"/>
      <c r="D220" s="197"/>
      <c r="E220" s="196"/>
      <c r="F220" s="197"/>
      <c r="G220" s="198"/>
      <c r="H220" s="180"/>
      <c r="I220" s="181"/>
      <c r="J220" s="181"/>
      <c r="K220" s="181"/>
      <c r="L220" s="181"/>
      <c r="M220" s="181"/>
      <c r="N220" s="180"/>
      <c r="O220" s="182"/>
      <c r="P220" s="182"/>
      <c r="Q220" s="183"/>
      <c r="R220" s="183"/>
      <c r="S220" s="183"/>
      <c r="T220" s="183"/>
      <c r="U220" s="184"/>
      <c r="V220" s="185"/>
      <c r="W220" s="199"/>
      <c r="X220" s="200"/>
      <c r="Y220" s="200"/>
      <c r="Z220" s="201"/>
      <c r="AA220" s="150"/>
      <c r="AB220" s="202"/>
      <c r="AC220" s="203"/>
      <c r="AD220" s="184"/>
      <c r="AE220" s="203"/>
      <c r="AF220" s="204"/>
      <c r="AG220" s="193"/>
    </row>
    <row r="221" spans="1:33" s="59" customFormat="1">
      <c r="A221" s="194"/>
      <c r="B221" s="195"/>
      <c r="C221" s="196"/>
      <c r="D221" s="197"/>
      <c r="E221" s="196"/>
      <c r="F221" s="197"/>
      <c r="G221" s="198"/>
      <c r="H221" s="180"/>
      <c r="I221" s="181"/>
      <c r="J221" s="181"/>
      <c r="K221" s="181"/>
      <c r="L221" s="181"/>
      <c r="M221" s="181"/>
      <c r="N221" s="180"/>
      <c r="O221" s="182"/>
      <c r="P221" s="182"/>
      <c r="Q221" s="183"/>
      <c r="R221" s="183"/>
      <c r="S221" s="183"/>
      <c r="T221" s="183"/>
      <c r="U221" s="184"/>
      <c r="V221" s="185"/>
      <c r="W221" s="199"/>
      <c r="X221" s="200"/>
      <c r="Y221" s="200"/>
      <c r="Z221" s="201"/>
      <c r="AA221" s="150"/>
      <c r="AB221" s="202"/>
      <c r="AC221" s="203"/>
      <c r="AD221" s="184"/>
      <c r="AE221" s="203"/>
      <c r="AF221" s="204"/>
      <c r="AG221" s="193"/>
    </row>
    <row r="222" spans="1:33" s="59" customFormat="1">
      <c r="A222" s="194"/>
      <c r="B222" s="195"/>
      <c r="C222" s="196"/>
      <c r="D222" s="197"/>
      <c r="E222" s="196"/>
      <c r="F222" s="197"/>
      <c r="G222" s="198"/>
      <c r="H222" s="180"/>
      <c r="I222" s="181"/>
      <c r="J222" s="181"/>
      <c r="K222" s="181"/>
      <c r="L222" s="181"/>
      <c r="M222" s="181"/>
      <c r="N222" s="180"/>
      <c r="O222" s="182"/>
      <c r="P222" s="182"/>
      <c r="Q222" s="183"/>
      <c r="R222" s="183"/>
      <c r="S222" s="183"/>
      <c r="T222" s="183"/>
      <c r="U222" s="184"/>
      <c r="V222" s="185"/>
      <c r="W222" s="199"/>
      <c r="X222" s="200"/>
      <c r="Y222" s="200"/>
      <c r="Z222" s="201"/>
      <c r="AA222" s="150"/>
      <c r="AB222" s="202"/>
      <c r="AC222" s="203"/>
      <c r="AD222" s="184"/>
      <c r="AE222" s="203"/>
      <c r="AF222" s="204"/>
      <c r="AG222" s="193"/>
    </row>
    <row r="223" spans="1:33" s="59" customFormat="1">
      <c r="A223" s="194"/>
      <c r="B223" s="195"/>
      <c r="C223" s="196"/>
      <c r="D223" s="197"/>
      <c r="E223" s="196"/>
      <c r="F223" s="197"/>
      <c r="G223" s="198"/>
      <c r="H223" s="180"/>
      <c r="I223" s="181"/>
      <c r="J223" s="181"/>
      <c r="K223" s="181"/>
      <c r="L223" s="181"/>
      <c r="M223" s="181"/>
      <c r="N223" s="180"/>
      <c r="O223" s="182"/>
      <c r="P223" s="182"/>
      <c r="Q223" s="183"/>
      <c r="R223" s="183"/>
      <c r="S223" s="183"/>
      <c r="T223" s="183"/>
      <c r="U223" s="184"/>
      <c r="V223" s="185"/>
      <c r="W223" s="199"/>
      <c r="X223" s="200"/>
      <c r="Y223" s="200"/>
      <c r="Z223" s="201"/>
      <c r="AA223" s="150"/>
      <c r="AB223" s="202"/>
      <c r="AC223" s="203"/>
      <c r="AD223" s="184"/>
      <c r="AE223" s="203"/>
      <c r="AF223" s="204"/>
      <c r="AG223" s="193"/>
    </row>
    <row r="224" spans="1:33" s="59" customFormat="1">
      <c r="A224" s="194"/>
      <c r="B224" s="195"/>
      <c r="C224" s="196"/>
      <c r="D224" s="197"/>
      <c r="E224" s="196"/>
      <c r="F224" s="197"/>
      <c r="G224" s="198"/>
      <c r="H224" s="180"/>
      <c r="I224" s="181"/>
      <c r="J224" s="181"/>
      <c r="K224" s="181"/>
      <c r="L224" s="181"/>
      <c r="M224" s="181"/>
      <c r="N224" s="180"/>
      <c r="O224" s="182"/>
      <c r="P224" s="182"/>
      <c r="Q224" s="183"/>
      <c r="R224" s="183"/>
      <c r="S224" s="183"/>
      <c r="T224" s="183"/>
      <c r="U224" s="184"/>
      <c r="V224" s="185"/>
      <c r="W224" s="199"/>
      <c r="X224" s="200"/>
      <c r="Y224" s="200"/>
      <c r="Z224" s="201"/>
      <c r="AA224" s="150"/>
      <c r="AB224" s="202"/>
      <c r="AC224" s="203"/>
      <c r="AD224" s="184"/>
      <c r="AE224" s="203"/>
      <c r="AF224" s="204"/>
      <c r="AG224" s="193"/>
    </row>
    <row r="225" spans="1:33" s="59" customFormat="1">
      <c r="A225" s="194"/>
      <c r="B225" s="195"/>
      <c r="C225" s="196"/>
      <c r="D225" s="197"/>
      <c r="E225" s="196"/>
      <c r="F225" s="197"/>
      <c r="G225" s="198"/>
      <c r="H225" s="180"/>
      <c r="I225" s="181"/>
      <c r="J225" s="181"/>
      <c r="K225" s="181"/>
      <c r="L225" s="181"/>
      <c r="M225" s="181"/>
      <c r="N225" s="180"/>
      <c r="O225" s="182"/>
      <c r="P225" s="182"/>
      <c r="Q225" s="183"/>
      <c r="R225" s="183"/>
      <c r="S225" s="183"/>
      <c r="T225" s="183"/>
      <c r="U225" s="184"/>
      <c r="V225" s="185"/>
      <c r="W225" s="199"/>
      <c r="X225" s="200"/>
      <c r="Y225" s="200"/>
      <c r="Z225" s="201"/>
      <c r="AA225" s="150"/>
      <c r="AB225" s="202"/>
      <c r="AC225" s="203"/>
      <c r="AD225" s="184"/>
      <c r="AE225" s="203"/>
      <c r="AF225" s="204"/>
      <c r="AG225" s="193"/>
    </row>
    <row r="226" spans="1:33" s="59" customFormat="1">
      <c r="A226" s="194"/>
      <c r="B226" s="195"/>
      <c r="C226" s="196"/>
      <c r="D226" s="197"/>
      <c r="E226" s="196"/>
      <c r="F226" s="197"/>
      <c r="G226" s="198"/>
      <c r="H226" s="180"/>
      <c r="I226" s="181"/>
      <c r="J226" s="181"/>
      <c r="K226" s="181"/>
      <c r="L226" s="181"/>
      <c r="M226" s="181"/>
      <c r="N226" s="180"/>
      <c r="O226" s="182"/>
      <c r="P226" s="182"/>
      <c r="Q226" s="183"/>
      <c r="R226" s="183"/>
      <c r="S226" s="183"/>
      <c r="T226" s="183"/>
      <c r="U226" s="184"/>
      <c r="V226" s="185"/>
      <c r="W226" s="199"/>
      <c r="X226" s="200"/>
      <c r="Y226" s="200"/>
      <c r="Z226" s="201"/>
      <c r="AA226" s="150"/>
      <c r="AB226" s="202"/>
      <c r="AC226" s="203"/>
      <c r="AD226" s="184"/>
      <c r="AE226" s="203"/>
      <c r="AF226" s="204"/>
      <c r="AG226" s="193"/>
    </row>
    <row r="227" spans="1:33" s="59" customFormat="1">
      <c r="A227" s="194"/>
      <c r="B227" s="195"/>
      <c r="C227" s="196"/>
      <c r="D227" s="197"/>
      <c r="E227" s="196"/>
      <c r="F227" s="197"/>
      <c r="G227" s="198"/>
      <c r="H227" s="180"/>
      <c r="I227" s="181"/>
      <c r="J227" s="181"/>
      <c r="K227" s="181"/>
      <c r="L227" s="181"/>
      <c r="M227" s="181"/>
      <c r="N227" s="180"/>
      <c r="O227" s="182"/>
      <c r="P227" s="182"/>
      <c r="Q227" s="183"/>
      <c r="R227" s="183"/>
      <c r="S227" s="183"/>
      <c r="T227" s="183"/>
      <c r="U227" s="184"/>
      <c r="V227" s="185"/>
      <c r="W227" s="199"/>
      <c r="X227" s="200"/>
      <c r="Y227" s="200"/>
      <c r="Z227" s="201"/>
      <c r="AA227" s="150"/>
      <c r="AB227" s="202"/>
      <c r="AC227" s="203"/>
      <c r="AD227" s="184"/>
      <c r="AE227" s="203"/>
      <c r="AF227" s="204"/>
      <c r="AG227" s="193"/>
    </row>
    <row r="228" spans="1:33" s="59" customFormat="1">
      <c r="A228" s="194"/>
      <c r="B228" s="195"/>
      <c r="C228" s="196"/>
      <c r="D228" s="197"/>
      <c r="E228" s="196"/>
      <c r="F228" s="197"/>
      <c r="G228" s="198"/>
      <c r="H228" s="180"/>
      <c r="I228" s="181"/>
      <c r="J228" s="181"/>
      <c r="K228" s="181"/>
      <c r="L228" s="181"/>
      <c r="M228" s="181"/>
      <c r="N228" s="180"/>
      <c r="O228" s="182"/>
      <c r="P228" s="182"/>
      <c r="Q228" s="183"/>
      <c r="R228" s="183"/>
      <c r="S228" s="183"/>
      <c r="T228" s="183"/>
      <c r="U228" s="184"/>
      <c r="V228" s="185"/>
      <c r="W228" s="199"/>
      <c r="X228" s="200"/>
      <c r="Y228" s="200"/>
      <c r="Z228" s="201"/>
      <c r="AA228" s="150"/>
      <c r="AB228" s="202"/>
      <c r="AC228" s="203"/>
      <c r="AD228" s="184"/>
      <c r="AE228" s="203"/>
      <c r="AF228" s="204"/>
      <c r="AG228" s="193"/>
    </row>
    <row r="229" spans="1:33" s="59" customFormat="1">
      <c r="A229" s="194"/>
      <c r="B229" s="195"/>
      <c r="C229" s="196"/>
      <c r="D229" s="197"/>
      <c r="E229" s="196"/>
      <c r="F229" s="197"/>
      <c r="G229" s="198"/>
      <c r="H229" s="180"/>
      <c r="I229" s="181"/>
      <c r="J229" s="181"/>
      <c r="K229" s="181"/>
      <c r="L229" s="181"/>
      <c r="M229" s="181"/>
      <c r="N229" s="180"/>
      <c r="O229" s="182"/>
      <c r="P229" s="182"/>
      <c r="Q229" s="183"/>
      <c r="R229" s="183"/>
      <c r="S229" s="183"/>
      <c r="T229" s="183"/>
      <c r="U229" s="184"/>
      <c r="V229" s="185"/>
      <c r="W229" s="199"/>
      <c r="X229" s="200"/>
      <c r="Y229" s="200"/>
      <c r="Z229" s="201"/>
      <c r="AA229" s="150"/>
      <c r="AB229" s="202"/>
      <c r="AC229" s="203"/>
      <c r="AD229" s="184"/>
      <c r="AE229" s="203"/>
      <c r="AF229" s="204"/>
      <c r="AG229" s="193"/>
    </row>
    <row r="230" spans="1:33" s="59" customFormat="1">
      <c r="A230" s="194"/>
      <c r="B230" s="195"/>
      <c r="C230" s="196"/>
      <c r="D230" s="197"/>
      <c r="E230" s="196"/>
      <c r="F230" s="197"/>
      <c r="G230" s="198"/>
      <c r="H230" s="180"/>
      <c r="I230" s="181"/>
      <c r="J230" s="181"/>
      <c r="K230" s="181"/>
      <c r="L230" s="181"/>
      <c r="M230" s="181"/>
      <c r="N230" s="180"/>
      <c r="O230" s="182"/>
      <c r="P230" s="182"/>
      <c r="Q230" s="183"/>
      <c r="R230" s="183"/>
      <c r="S230" s="183"/>
      <c r="T230" s="183"/>
      <c r="U230" s="184"/>
      <c r="V230" s="185"/>
      <c r="W230" s="199"/>
      <c r="X230" s="200"/>
      <c r="Y230" s="200"/>
      <c r="Z230" s="201"/>
      <c r="AA230" s="150"/>
      <c r="AB230" s="202"/>
      <c r="AC230" s="203"/>
      <c r="AD230" s="184"/>
      <c r="AE230" s="203"/>
      <c r="AF230" s="204"/>
      <c r="AG230" s="193"/>
    </row>
    <row r="231" spans="1:33" s="59" customFormat="1">
      <c r="A231" s="194"/>
      <c r="B231" s="195"/>
      <c r="C231" s="196"/>
      <c r="D231" s="197"/>
      <c r="E231" s="196"/>
      <c r="F231" s="197"/>
      <c r="G231" s="198"/>
      <c r="H231" s="180"/>
      <c r="I231" s="181"/>
      <c r="J231" s="181"/>
      <c r="K231" s="181"/>
      <c r="L231" s="181"/>
      <c r="M231" s="181"/>
      <c r="N231" s="180"/>
      <c r="O231" s="182"/>
      <c r="P231" s="182"/>
      <c r="Q231" s="183"/>
      <c r="R231" s="183"/>
      <c r="S231" s="183"/>
      <c r="T231" s="183"/>
      <c r="U231" s="184"/>
      <c r="V231" s="185"/>
      <c r="W231" s="199"/>
      <c r="X231" s="200"/>
      <c r="Y231" s="200"/>
      <c r="Z231" s="201"/>
      <c r="AA231" s="150"/>
      <c r="AB231" s="202"/>
      <c r="AC231" s="203"/>
      <c r="AD231" s="184"/>
      <c r="AE231" s="203"/>
      <c r="AF231" s="204"/>
      <c r="AG231" s="193"/>
    </row>
    <row r="232" spans="1:33" s="59" customFormat="1">
      <c r="A232" s="194"/>
      <c r="B232" s="195"/>
      <c r="C232" s="196"/>
      <c r="D232" s="197"/>
      <c r="E232" s="196"/>
      <c r="F232" s="197"/>
      <c r="G232" s="198"/>
      <c r="H232" s="180"/>
      <c r="I232" s="181"/>
      <c r="J232" s="181"/>
      <c r="K232" s="181"/>
      <c r="L232" s="181"/>
      <c r="M232" s="181"/>
      <c r="N232" s="180"/>
      <c r="O232" s="182"/>
      <c r="P232" s="182"/>
      <c r="Q232" s="183"/>
      <c r="R232" s="183"/>
      <c r="S232" s="183"/>
      <c r="T232" s="183"/>
      <c r="U232" s="184"/>
      <c r="V232" s="185"/>
      <c r="W232" s="199"/>
      <c r="X232" s="200"/>
      <c r="Y232" s="200"/>
      <c r="Z232" s="201"/>
      <c r="AA232" s="150"/>
      <c r="AB232" s="202"/>
      <c r="AC232" s="203"/>
      <c r="AD232" s="184"/>
      <c r="AE232" s="203"/>
      <c r="AF232" s="204"/>
      <c r="AG232" s="193"/>
    </row>
    <row r="233" spans="1:33" s="59" customFormat="1">
      <c r="A233" s="194"/>
      <c r="B233" s="195"/>
      <c r="C233" s="196"/>
      <c r="D233" s="197"/>
      <c r="E233" s="196"/>
      <c r="F233" s="197"/>
      <c r="G233" s="198"/>
      <c r="H233" s="180"/>
      <c r="I233" s="181"/>
      <c r="J233" s="181"/>
      <c r="K233" s="181"/>
      <c r="L233" s="181"/>
      <c r="M233" s="181"/>
      <c r="N233" s="180"/>
      <c r="O233" s="182"/>
      <c r="P233" s="182"/>
      <c r="Q233" s="183"/>
      <c r="R233" s="183"/>
      <c r="S233" s="183"/>
      <c r="T233" s="183"/>
      <c r="U233" s="184"/>
      <c r="V233" s="185"/>
      <c r="W233" s="199"/>
      <c r="X233" s="200"/>
      <c r="Y233" s="200"/>
      <c r="Z233" s="201"/>
      <c r="AA233" s="150"/>
      <c r="AB233" s="202"/>
      <c r="AC233" s="203"/>
      <c r="AD233" s="184"/>
      <c r="AE233" s="203"/>
      <c r="AF233" s="204"/>
      <c r="AG233" s="193"/>
    </row>
    <row r="234" spans="1:33" s="59" customFormat="1">
      <c r="A234" s="194"/>
      <c r="B234" s="195"/>
      <c r="C234" s="196"/>
      <c r="D234" s="197"/>
      <c r="E234" s="196"/>
      <c r="F234" s="197"/>
      <c r="G234" s="198"/>
      <c r="H234" s="180"/>
      <c r="I234" s="181"/>
      <c r="J234" s="181"/>
      <c r="K234" s="181"/>
      <c r="L234" s="181"/>
      <c r="M234" s="181"/>
      <c r="N234" s="180"/>
      <c r="O234" s="182"/>
      <c r="P234" s="182"/>
      <c r="Q234" s="183"/>
      <c r="R234" s="183"/>
      <c r="S234" s="183"/>
      <c r="T234" s="183"/>
      <c r="U234" s="184"/>
      <c r="V234" s="185"/>
      <c r="W234" s="199"/>
      <c r="X234" s="200"/>
      <c r="Y234" s="200"/>
      <c r="Z234" s="201"/>
      <c r="AA234" s="150"/>
      <c r="AB234" s="202"/>
      <c r="AC234" s="203"/>
      <c r="AD234" s="184"/>
      <c r="AE234" s="203"/>
      <c r="AF234" s="204"/>
      <c r="AG234" s="193"/>
    </row>
    <row r="235" spans="1:33" s="59" customFormat="1">
      <c r="A235" s="194"/>
      <c r="B235" s="195"/>
      <c r="C235" s="196"/>
      <c r="D235" s="197"/>
      <c r="E235" s="196"/>
      <c r="F235" s="197"/>
      <c r="G235" s="198"/>
      <c r="H235" s="180"/>
      <c r="I235" s="181"/>
      <c r="J235" s="181"/>
      <c r="K235" s="181"/>
      <c r="L235" s="181"/>
      <c r="M235" s="181"/>
      <c r="N235" s="180"/>
      <c r="O235" s="182"/>
      <c r="P235" s="182"/>
      <c r="Q235" s="183"/>
      <c r="R235" s="183"/>
      <c r="S235" s="183"/>
      <c r="T235" s="183"/>
      <c r="U235" s="184"/>
      <c r="V235" s="185"/>
      <c r="W235" s="199"/>
      <c r="X235" s="200"/>
      <c r="Y235" s="200"/>
      <c r="Z235" s="201"/>
      <c r="AA235" s="150"/>
      <c r="AB235" s="202"/>
      <c r="AC235" s="203"/>
      <c r="AD235" s="184"/>
      <c r="AE235" s="203"/>
      <c r="AF235" s="204"/>
      <c r="AG235" s="193"/>
    </row>
    <row r="236" spans="1:33" s="59" customFormat="1">
      <c r="A236" s="194"/>
      <c r="B236" s="195"/>
      <c r="C236" s="196"/>
      <c r="D236" s="197"/>
      <c r="E236" s="196"/>
      <c r="F236" s="197"/>
      <c r="G236" s="198"/>
      <c r="H236" s="180"/>
      <c r="I236" s="181"/>
      <c r="J236" s="181"/>
      <c r="K236" s="181"/>
      <c r="L236" s="181"/>
      <c r="M236" s="181"/>
      <c r="N236" s="180"/>
      <c r="O236" s="182"/>
      <c r="P236" s="182"/>
      <c r="Q236" s="183"/>
      <c r="R236" s="183"/>
      <c r="S236" s="183"/>
      <c r="T236" s="183"/>
      <c r="U236" s="184"/>
      <c r="V236" s="185"/>
      <c r="W236" s="199"/>
      <c r="X236" s="200"/>
      <c r="Y236" s="200"/>
      <c r="Z236" s="201"/>
      <c r="AA236" s="150"/>
      <c r="AB236" s="202"/>
      <c r="AC236" s="203"/>
      <c r="AD236" s="184"/>
      <c r="AE236" s="203"/>
      <c r="AF236" s="204"/>
      <c r="AG236" s="193"/>
    </row>
    <row r="237" spans="1:33" s="59" customFormat="1">
      <c r="A237" s="194"/>
      <c r="B237" s="195"/>
      <c r="C237" s="196"/>
      <c r="D237" s="197"/>
      <c r="E237" s="196"/>
      <c r="F237" s="197"/>
      <c r="G237" s="198"/>
      <c r="H237" s="180"/>
      <c r="I237" s="181"/>
      <c r="J237" s="181"/>
      <c r="K237" s="181"/>
      <c r="L237" s="181"/>
      <c r="M237" s="181"/>
      <c r="N237" s="180"/>
      <c r="O237" s="182"/>
      <c r="P237" s="182"/>
      <c r="Q237" s="183"/>
      <c r="R237" s="183"/>
      <c r="S237" s="183"/>
      <c r="T237" s="183"/>
      <c r="U237" s="184"/>
      <c r="V237" s="185"/>
      <c r="W237" s="199"/>
      <c r="X237" s="200"/>
      <c r="Y237" s="200"/>
      <c r="Z237" s="201"/>
      <c r="AA237" s="150"/>
      <c r="AB237" s="202"/>
      <c r="AC237" s="203"/>
      <c r="AD237" s="184"/>
      <c r="AE237" s="203"/>
      <c r="AF237" s="204"/>
      <c r="AG237" s="193"/>
    </row>
    <row r="238" spans="1:33" s="59" customFormat="1">
      <c r="A238" s="194"/>
      <c r="B238" s="195"/>
      <c r="C238" s="196"/>
      <c r="D238" s="197"/>
      <c r="E238" s="196"/>
      <c r="F238" s="197"/>
      <c r="G238" s="198"/>
      <c r="H238" s="180"/>
      <c r="I238" s="181"/>
      <c r="J238" s="181"/>
      <c r="K238" s="181"/>
      <c r="L238" s="181"/>
      <c r="M238" s="181"/>
      <c r="N238" s="180"/>
      <c r="O238" s="182"/>
      <c r="P238" s="182"/>
      <c r="Q238" s="183"/>
      <c r="R238" s="183"/>
      <c r="S238" s="183"/>
      <c r="T238" s="183"/>
      <c r="U238" s="184"/>
      <c r="V238" s="185"/>
      <c r="W238" s="199"/>
      <c r="X238" s="200"/>
      <c r="Y238" s="200"/>
      <c r="Z238" s="201"/>
      <c r="AA238" s="150"/>
      <c r="AB238" s="202"/>
      <c r="AC238" s="203"/>
      <c r="AD238" s="184"/>
      <c r="AE238" s="203"/>
      <c r="AF238" s="204"/>
      <c r="AG238" s="193"/>
    </row>
    <row r="239" spans="1:33" s="59" customFormat="1">
      <c r="A239" s="194"/>
      <c r="B239" s="195"/>
      <c r="C239" s="196"/>
      <c r="D239" s="197"/>
      <c r="E239" s="196"/>
      <c r="F239" s="197"/>
      <c r="G239" s="198"/>
      <c r="H239" s="180"/>
      <c r="I239" s="181"/>
      <c r="J239" s="181"/>
      <c r="K239" s="181"/>
      <c r="L239" s="181"/>
      <c r="M239" s="181"/>
      <c r="N239" s="180"/>
      <c r="O239" s="182"/>
      <c r="P239" s="182"/>
      <c r="Q239" s="183"/>
      <c r="R239" s="183"/>
      <c r="S239" s="183"/>
      <c r="T239" s="183"/>
      <c r="U239" s="184"/>
      <c r="V239" s="185"/>
      <c r="W239" s="199"/>
      <c r="X239" s="200"/>
      <c r="Y239" s="200"/>
      <c r="Z239" s="201"/>
      <c r="AA239" s="150"/>
      <c r="AB239" s="202"/>
      <c r="AC239" s="203"/>
      <c r="AD239" s="184"/>
      <c r="AE239" s="203"/>
      <c r="AF239" s="204"/>
      <c r="AG239" s="193"/>
    </row>
    <row r="240" spans="1:33" s="59" customFormat="1">
      <c r="A240" s="194"/>
      <c r="B240" s="195"/>
      <c r="C240" s="196"/>
      <c r="D240" s="197"/>
      <c r="E240" s="196"/>
      <c r="F240" s="197"/>
      <c r="G240" s="198"/>
      <c r="H240" s="180"/>
      <c r="I240" s="181"/>
      <c r="J240" s="181"/>
      <c r="K240" s="181"/>
      <c r="L240" s="181"/>
      <c r="M240" s="181"/>
      <c r="N240" s="180"/>
      <c r="O240" s="182"/>
      <c r="P240" s="182"/>
      <c r="Q240" s="183"/>
      <c r="R240" s="183"/>
      <c r="S240" s="183"/>
      <c r="T240" s="183"/>
      <c r="U240" s="184"/>
      <c r="V240" s="185"/>
      <c r="W240" s="199"/>
      <c r="X240" s="200"/>
      <c r="Y240" s="200"/>
      <c r="Z240" s="201"/>
      <c r="AA240" s="150"/>
      <c r="AB240" s="202"/>
      <c r="AC240" s="203"/>
      <c r="AD240" s="184"/>
      <c r="AE240" s="203"/>
      <c r="AF240" s="204"/>
      <c r="AG240" s="193"/>
    </row>
    <row r="241" spans="1:33" s="59" customFormat="1">
      <c r="A241" s="194"/>
      <c r="B241" s="195"/>
      <c r="C241" s="196"/>
      <c r="D241" s="197"/>
      <c r="E241" s="196"/>
      <c r="F241" s="197"/>
      <c r="G241" s="198"/>
      <c r="H241" s="180"/>
      <c r="I241" s="181"/>
      <c r="J241" s="181"/>
      <c r="K241" s="181"/>
      <c r="L241" s="181"/>
      <c r="M241" s="181"/>
      <c r="N241" s="180"/>
      <c r="O241" s="182"/>
      <c r="P241" s="182"/>
      <c r="Q241" s="183"/>
      <c r="R241" s="183"/>
      <c r="S241" s="183"/>
      <c r="T241" s="183"/>
      <c r="U241" s="184"/>
      <c r="V241" s="185"/>
      <c r="W241" s="199"/>
      <c r="X241" s="200"/>
      <c r="Y241" s="200"/>
      <c r="Z241" s="201"/>
      <c r="AA241" s="150"/>
      <c r="AB241" s="202"/>
      <c r="AC241" s="203"/>
      <c r="AD241" s="184"/>
      <c r="AE241" s="203"/>
      <c r="AF241" s="204"/>
      <c r="AG241" s="193"/>
    </row>
    <row r="242" spans="1:33" s="59" customFormat="1">
      <c r="A242" s="194"/>
      <c r="B242" s="195"/>
      <c r="C242" s="196"/>
      <c r="D242" s="197"/>
      <c r="E242" s="196"/>
      <c r="F242" s="197"/>
      <c r="G242" s="198"/>
      <c r="H242" s="180"/>
      <c r="I242" s="181"/>
      <c r="J242" s="181"/>
      <c r="K242" s="181"/>
      <c r="L242" s="181"/>
      <c r="M242" s="181"/>
      <c r="N242" s="180"/>
      <c r="O242" s="182"/>
      <c r="P242" s="182"/>
      <c r="Q242" s="183"/>
      <c r="R242" s="183"/>
      <c r="S242" s="183"/>
      <c r="T242" s="183"/>
      <c r="U242" s="184"/>
      <c r="V242" s="185"/>
      <c r="W242" s="199"/>
      <c r="X242" s="200"/>
      <c r="Y242" s="200"/>
      <c r="Z242" s="201"/>
      <c r="AA242" s="150"/>
      <c r="AB242" s="202"/>
      <c r="AC242" s="203"/>
      <c r="AD242" s="184"/>
      <c r="AE242" s="203"/>
      <c r="AF242" s="204"/>
      <c r="AG242" s="193"/>
    </row>
    <row r="243" spans="1:33" s="59" customFormat="1">
      <c r="A243" s="194"/>
      <c r="B243" s="195"/>
      <c r="C243" s="196"/>
      <c r="D243" s="197"/>
      <c r="E243" s="196"/>
      <c r="F243" s="197"/>
      <c r="G243" s="198"/>
      <c r="H243" s="180"/>
      <c r="I243" s="181"/>
      <c r="J243" s="181"/>
      <c r="K243" s="181"/>
      <c r="L243" s="181"/>
      <c r="M243" s="181"/>
      <c r="N243" s="180"/>
      <c r="O243" s="182"/>
      <c r="P243" s="182"/>
      <c r="Q243" s="183"/>
      <c r="R243" s="183"/>
      <c r="S243" s="183"/>
      <c r="T243" s="183"/>
      <c r="U243" s="184"/>
      <c r="V243" s="185"/>
      <c r="W243" s="199"/>
      <c r="X243" s="200"/>
      <c r="Y243" s="200"/>
      <c r="Z243" s="201"/>
      <c r="AA243" s="150"/>
      <c r="AB243" s="202"/>
      <c r="AC243" s="203"/>
      <c r="AD243" s="184"/>
      <c r="AE243" s="203"/>
      <c r="AF243" s="204"/>
      <c r="AG243" s="193"/>
    </row>
    <row r="244" spans="1:33" s="59" customFormat="1">
      <c r="A244" s="194"/>
      <c r="B244" s="195"/>
      <c r="C244" s="196"/>
      <c r="D244" s="197"/>
      <c r="E244" s="196"/>
      <c r="F244" s="197"/>
      <c r="G244" s="198"/>
      <c r="H244" s="180"/>
      <c r="I244" s="181"/>
      <c r="J244" s="181"/>
      <c r="K244" s="181"/>
      <c r="L244" s="181"/>
      <c r="M244" s="181"/>
      <c r="N244" s="180"/>
      <c r="O244" s="182"/>
      <c r="P244" s="182"/>
      <c r="Q244" s="183"/>
      <c r="R244" s="183"/>
      <c r="S244" s="183"/>
      <c r="T244" s="183"/>
      <c r="U244" s="184"/>
      <c r="V244" s="185"/>
      <c r="W244" s="199"/>
      <c r="X244" s="200"/>
      <c r="Y244" s="200"/>
      <c r="Z244" s="201"/>
      <c r="AA244" s="150"/>
      <c r="AB244" s="202"/>
      <c r="AC244" s="203"/>
      <c r="AD244" s="184"/>
      <c r="AE244" s="203"/>
      <c r="AF244" s="204"/>
      <c r="AG244" s="193"/>
    </row>
    <row r="245" spans="1:33" s="59" customFormat="1">
      <c r="A245" s="194"/>
      <c r="B245" s="195"/>
      <c r="C245" s="196"/>
      <c r="D245" s="197"/>
      <c r="E245" s="196"/>
      <c r="F245" s="197"/>
      <c r="G245" s="198"/>
      <c r="H245" s="180"/>
      <c r="I245" s="181"/>
      <c r="J245" s="181"/>
      <c r="K245" s="181"/>
      <c r="L245" s="181"/>
      <c r="M245" s="181"/>
      <c r="N245" s="180"/>
      <c r="O245" s="182"/>
      <c r="P245" s="182"/>
      <c r="Q245" s="183"/>
      <c r="R245" s="183"/>
      <c r="S245" s="183"/>
      <c r="T245" s="183"/>
      <c r="U245" s="184"/>
      <c r="V245" s="185"/>
      <c r="W245" s="199"/>
      <c r="X245" s="200"/>
      <c r="Y245" s="200"/>
      <c r="Z245" s="201"/>
      <c r="AA245" s="150"/>
      <c r="AB245" s="202"/>
      <c r="AC245" s="203"/>
      <c r="AD245" s="184"/>
      <c r="AE245" s="203"/>
      <c r="AF245" s="204"/>
      <c r="AG245" s="193"/>
    </row>
    <row r="246" spans="1:33" s="59" customFormat="1">
      <c r="A246" s="194"/>
      <c r="B246" s="195"/>
      <c r="C246" s="196"/>
      <c r="D246" s="197"/>
      <c r="E246" s="196"/>
      <c r="F246" s="197"/>
      <c r="G246" s="198"/>
      <c r="H246" s="180"/>
      <c r="I246" s="181"/>
      <c r="J246" s="181"/>
      <c r="K246" s="181"/>
      <c r="L246" s="181"/>
      <c r="M246" s="181"/>
      <c r="N246" s="180"/>
      <c r="O246" s="182"/>
      <c r="P246" s="182"/>
      <c r="Q246" s="183"/>
      <c r="R246" s="183"/>
      <c r="S246" s="183"/>
      <c r="T246" s="183"/>
      <c r="U246" s="184"/>
      <c r="V246" s="185"/>
      <c r="W246" s="199"/>
      <c r="X246" s="200"/>
      <c r="Y246" s="200"/>
      <c r="Z246" s="201"/>
      <c r="AA246" s="150"/>
      <c r="AB246" s="202"/>
      <c r="AC246" s="203"/>
      <c r="AD246" s="184"/>
      <c r="AE246" s="203"/>
      <c r="AF246" s="204"/>
      <c r="AG246" s="193"/>
    </row>
    <row r="247" spans="1:33" s="59" customFormat="1">
      <c r="A247" s="194"/>
      <c r="B247" s="195"/>
      <c r="C247" s="196"/>
      <c r="D247" s="197"/>
      <c r="E247" s="196"/>
      <c r="F247" s="197"/>
      <c r="G247" s="198"/>
      <c r="H247" s="180"/>
      <c r="I247" s="181"/>
      <c r="J247" s="181"/>
      <c r="K247" s="181"/>
      <c r="L247" s="181"/>
      <c r="M247" s="181"/>
      <c r="N247" s="180"/>
      <c r="O247" s="182"/>
      <c r="P247" s="182"/>
      <c r="Q247" s="183"/>
      <c r="R247" s="183"/>
      <c r="S247" s="183"/>
      <c r="T247" s="183"/>
      <c r="U247" s="184"/>
      <c r="V247" s="185"/>
      <c r="W247" s="199"/>
      <c r="X247" s="200"/>
      <c r="Y247" s="200"/>
      <c r="Z247" s="201"/>
      <c r="AA247" s="150"/>
      <c r="AB247" s="202"/>
      <c r="AC247" s="203"/>
      <c r="AD247" s="184"/>
      <c r="AE247" s="203"/>
      <c r="AF247" s="204"/>
      <c r="AG247" s="193"/>
    </row>
    <row r="248" spans="1:33" s="59" customFormat="1">
      <c r="A248" s="194"/>
      <c r="B248" s="195"/>
      <c r="C248" s="196"/>
      <c r="D248" s="197"/>
      <c r="E248" s="196"/>
      <c r="F248" s="197"/>
      <c r="G248" s="198"/>
      <c r="H248" s="180"/>
      <c r="I248" s="181"/>
      <c r="J248" s="181"/>
      <c r="K248" s="181"/>
      <c r="L248" s="181"/>
      <c r="M248" s="181"/>
      <c r="N248" s="180"/>
      <c r="O248" s="182"/>
      <c r="P248" s="182"/>
      <c r="Q248" s="183"/>
      <c r="R248" s="183"/>
      <c r="S248" s="183"/>
      <c r="T248" s="183"/>
      <c r="U248" s="184"/>
      <c r="V248" s="185"/>
      <c r="W248" s="199"/>
      <c r="X248" s="200"/>
      <c r="Y248" s="200"/>
      <c r="Z248" s="201"/>
      <c r="AA248" s="150"/>
      <c r="AB248" s="202"/>
      <c r="AC248" s="203"/>
      <c r="AD248" s="184"/>
      <c r="AE248" s="203"/>
      <c r="AF248" s="204"/>
      <c r="AG248" s="193"/>
    </row>
    <row r="249" spans="1:33" s="59" customFormat="1">
      <c r="A249" s="194"/>
      <c r="B249" s="195"/>
      <c r="C249" s="196"/>
      <c r="D249" s="197"/>
      <c r="E249" s="196"/>
      <c r="F249" s="197"/>
      <c r="G249" s="198"/>
      <c r="H249" s="180"/>
      <c r="I249" s="181"/>
      <c r="J249" s="181"/>
      <c r="K249" s="181"/>
      <c r="L249" s="181"/>
      <c r="M249" s="181"/>
      <c r="N249" s="180"/>
      <c r="O249" s="182"/>
      <c r="P249" s="182"/>
      <c r="Q249" s="183"/>
      <c r="R249" s="183"/>
      <c r="S249" s="183"/>
      <c r="T249" s="183"/>
      <c r="U249" s="184"/>
      <c r="V249" s="185"/>
      <c r="W249" s="199"/>
      <c r="X249" s="200"/>
      <c r="Y249" s="200"/>
      <c r="Z249" s="201"/>
      <c r="AA249" s="150"/>
      <c r="AB249" s="202"/>
      <c r="AC249" s="203"/>
      <c r="AD249" s="184"/>
      <c r="AE249" s="203"/>
      <c r="AF249" s="204"/>
      <c r="AG249" s="193"/>
    </row>
    <row r="250" spans="1:33" s="59" customFormat="1">
      <c r="A250" s="194"/>
      <c r="B250" s="195"/>
      <c r="C250" s="196"/>
      <c r="D250" s="197"/>
      <c r="E250" s="196"/>
      <c r="F250" s="197"/>
      <c r="G250" s="198"/>
      <c r="H250" s="180"/>
      <c r="I250" s="181"/>
      <c r="J250" s="181"/>
      <c r="K250" s="181"/>
      <c r="L250" s="181"/>
      <c r="M250" s="181"/>
      <c r="N250" s="180"/>
      <c r="O250" s="182"/>
      <c r="P250" s="182"/>
      <c r="Q250" s="183"/>
      <c r="R250" s="183"/>
      <c r="S250" s="183"/>
      <c r="T250" s="183"/>
      <c r="U250" s="184"/>
      <c r="V250" s="185"/>
      <c r="W250" s="199"/>
      <c r="X250" s="200"/>
      <c r="Y250" s="200"/>
      <c r="Z250" s="201"/>
      <c r="AA250" s="150"/>
      <c r="AB250" s="202"/>
      <c r="AC250" s="203"/>
      <c r="AD250" s="184"/>
      <c r="AE250" s="203"/>
      <c r="AF250" s="204"/>
      <c r="AG250" s="193"/>
    </row>
    <row r="251" spans="1:33" s="59" customFormat="1">
      <c r="A251" s="194"/>
      <c r="B251" s="195"/>
      <c r="C251" s="196"/>
      <c r="D251" s="197"/>
      <c r="E251" s="196"/>
      <c r="F251" s="197"/>
      <c r="G251" s="198"/>
      <c r="H251" s="180"/>
      <c r="I251" s="181"/>
      <c r="J251" s="181"/>
      <c r="K251" s="181"/>
      <c r="L251" s="181"/>
      <c r="M251" s="181"/>
      <c r="N251" s="180"/>
      <c r="O251" s="182"/>
      <c r="P251" s="182"/>
      <c r="Q251" s="183"/>
      <c r="R251" s="183"/>
      <c r="S251" s="183"/>
      <c r="T251" s="183"/>
      <c r="U251" s="184"/>
      <c r="V251" s="185"/>
      <c r="W251" s="199"/>
      <c r="X251" s="200"/>
      <c r="Y251" s="200"/>
      <c r="Z251" s="201"/>
      <c r="AA251" s="150"/>
      <c r="AB251" s="202"/>
      <c r="AC251" s="203"/>
      <c r="AD251" s="184"/>
      <c r="AE251" s="203"/>
      <c r="AF251" s="204"/>
      <c r="AG251" s="193"/>
    </row>
    <row r="252" spans="1:33" s="59" customFormat="1">
      <c r="A252" s="194"/>
      <c r="B252" s="195"/>
      <c r="C252" s="196"/>
      <c r="D252" s="197"/>
      <c r="E252" s="196"/>
      <c r="F252" s="197"/>
      <c r="G252" s="198"/>
      <c r="H252" s="180"/>
      <c r="I252" s="181"/>
      <c r="J252" s="181"/>
      <c r="K252" s="181"/>
      <c r="L252" s="181"/>
      <c r="M252" s="181"/>
      <c r="N252" s="180"/>
      <c r="O252" s="182"/>
      <c r="P252" s="182"/>
      <c r="Q252" s="183"/>
      <c r="R252" s="183"/>
      <c r="S252" s="183"/>
      <c r="T252" s="183"/>
      <c r="U252" s="184"/>
      <c r="V252" s="185"/>
      <c r="W252" s="199"/>
      <c r="X252" s="200"/>
      <c r="Y252" s="200"/>
      <c r="Z252" s="201"/>
      <c r="AA252" s="150"/>
      <c r="AB252" s="202"/>
      <c r="AC252" s="203"/>
      <c r="AD252" s="184"/>
      <c r="AE252" s="203"/>
      <c r="AF252" s="204"/>
      <c r="AG252" s="193"/>
    </row>
    <row r="253" spans="1:33" s="59" customFormat="1">
      <c r="A253" s="194"/>
      <c r="B253" s="195"/>
      <c r="C253" s="196"/>
      <c r="D253" s="197"/>
      <c r="E253" s="196"/>
      <c r="F253" s="197"/>
      <c r="G253" s="198"/>
      <c r="H253" s="180"/>
      <c r="I253" s="181"/>
      <c r="J253" s="181"/>
      <c r="K253" s="181"/>
      <c r="L253" s="181"/>
      <c r="M253" s="181"/>
      <c r="N253" s="180"/>
      <c r="O253" s="182"/>
      <c r="P253" s="182"/>
      <c r="Q253" s="183"/>
      <c r="R253" s="183"/>
      <c r="S253" s="183"/>
      <c r="T253" s="183"/>
      <c r="U253" s="184"/>
      <c r="V253" s="185"/>
      <c r="W253" s="199"/>
      <c r="X253" s="200"/>
      <c r="Y253" s="200"/>
      <c r="Z253" s="201"/>
      <c r="AA253" s="150"/>
      <c r="AB253" s="202"/>
      <c r="AC253" s="203"/>
      <c r="AD253" s="184"/>
      <c r="AE253" s="203"/>
      <c r="AF253" s="204"/>
      <c r="AG253" s="193"/>
    </row>
    <row r="254" spans="1:33" s="59" customFormat="1">
      <c r="A254" s="194"/>
      <c r="B254" s="195"/>
      <c r="C254" s="196"/>
      <c r="D254" s="197"/>
      <c r="E254" s="196"/>
      <c r="F254" s="197"/>
      <c r="G254" s="198"/>
      <c r="H254" s="180"/>
      <c r="I254" s="181"/>
      <c r="J254" s="181"/>
      <c r="K254" s="181"/>
      <c r="L254" s="181"/>
      <c r="M254" s="181"/>
      <c r="N254" s="180"/>
      <c r="O254" s="182"/>
      <c r="P254" s="182"/>
      <c r="Q254" s="183"/>
      <c r="R254" s="183"/>
      <c r="S254" s="183"/>
      <c r="T254" s="183"/>
      <c r="U254" s="184"/>
      <c r="V254" s="185"/>
      <c r="W254" s="199"/>
      <c r="X254" s="200"/>
      <c r="Y254" s="200"/>
      <c r="Z254" s="201"/>
      <c r="AA254" s="150"/>
      <c r="AB254" s="202"/>
      <c r="AC254" s="203"/>
      <c r="AD254" s="184"/>
      <c r="AE254" s="203"/>
      <c r="AF254" s="204"/>
      <c r="AG254" s="193"/>
    </row>
    <row r="255" spans="1:33" s="59" customFormat="1">
      <c r="A255" s="194"/>
      <c r="B255" s="195"/>
      <c r="C255" s="196"/>
      <c r="D255" s="197"/>
      <c r="E255" s="196"/>
      <c r="F255" s="197"/>
      <c r="G255" s="198"/>
      <c r="H255" s="180"/>
      <c r="I255" s="181"/>
      <c r="J255" s="181"/>
      <c r="K255" s="181"/>
      <c r="L255" s="181"/>
      <c r="M255" s="181"/>
      <c r="N255" s="180"/>
      <c r="O255" s="182"/>
      <c r="P255" s="182"/>
      <c r="Q255" s="183"/>
      <c r="R255" s="183"/>
      <c r="S255" s="183"/>
      <c r="T255" s="183"/>
      <c r="U255" s="184"/>
      <c r="V255" s="185"/>
      <c r="W255" s="199"/>
      <c r="X255" s="200"/>
      <c r="Y255" s="200"/>
      <c r="Z255" s="201"/>
      <c r="AA255" s="150"/>
      <c r="AB255" s="202"/>
      <c r="AC255" s="203"/>
      <c r="AD255" s="184"/>
      <c r="AE255" s="203"/>
      <c r="AF255" s="204"/>
      <c r="AG255" s="193"/>
    </row>
    <row r="256" spans="1:33" s="59" customFormat="1">
      <c r="A256" s="194"/>
      <c r="B256" s="195"/>
      <c r="C256" s="196"/>
      <c r="D256" s="197"/>
      <c r="E256" s="196"/>
      <c r="F256" s="197"/>
      <c r="G256" s="198"/>
      <c r="H256" s="180"/>
      <c r="I256" s="181"/>
      <c r="J256" s="181"/>
      <c r="K256" s="181"/>
      <c r="L256" s="181"/>
      <c r="M256" s="181"/>
      <c r="N256" s="180"/>
      <c r="O256" s="182"/>
      <c r="P256" s="182"/>
      <c r="Q256" s="183"/>
      <c r="R256" s="183"/>
      <c r="S256" s="183"/>
      <c r="T256" s="183"/>
      <c r="U256" s="184"/>
      <c r="V256" s="185"/>
      <c r="W256" s="199"/>
      <c r="X256" s="200"/>
      <c r="Y256" s="200"/>
      <c r="Z256" s="201"/>
      <c r="AA256" s="150"/>
      <c r="AB256" s="202"/>
      <c r="AC256" s="203"/>
      <c r="AD256" s="184"/>
      <c r="AE256" s="203"/>
      <c r="AF256" s="204"/>
      <c r="AG256" s="193"/>
    </row>
    <row r="257" spans="1:33" s="59" customFormat="1">
      <c r="A257" s="194"/>
      <c r="B257" s="195"/>
      <c r="C257" s="196"/>
      <c r="D257" s="197"/>
      <c r="E257" s="196"/>
      <c r="F257" s="197"/>
      <c r="G257" s="198"/>
      <c r="H257" s="180"/>
      <c r="I257" s="181"/>
      <c r="J257" s="181"/>
      <c r="K257" s="181"/>
      <c r="L257" s="181"/>
      <c r="M257" s="181"/>
      <c r="N257" s="180"/>
      <c r="O257" s="182"/>
      <c r="P257" s="182"/>
      <c r="Q257" s="183"/>
      <c r="R257" s="183"/>
      <c r="S257" s="183"/>
      <c r="T257" s="183"/>
      <c r="U257" s="184"/>
      <c r="V257" s="185"/>
      <c r="W257" s="199"/>
      <c r="X257" s="200"/>
      <c r="Y257" s="200"/>
      <c r="Z257" s="201"/>
      <c r="AA257" s="150"/>
      <c r="AB257" s="202"/>
      <c r="AC257" s="203"/>
      <c r="AD257" s="184"/>
      <c r="AE257" s="203"/>
      <c r="AF257" s="204"/>
      <c r="AG257" s="193"/>
    </row>
    <row r="258" spans="1:33" s="59" customFormat="1">
      <c r="A258" s="194"/>
      <c r="B258" s="195"/>
      <c r="C258" s="196"/>
      <c r="D258" s="197"/>
      <c r="E258" s="196"/>
      <c r="F258" s="197"/>
      <c r="G258" s="198"/>
      <c r="H258" s="180"/>
      <c r="I258" s="181"/>
      <c r="J258" s="181"/>
      <c r="K258" s="181"/>
      <c r="L258" s="181"/>
      <c r="M258" s="181"/>
      <c r="N258" s="180"/>
      <c r="O258" s="182"/>
      <c r="P258" s="182"/>
      <c r="Q258" s="183"/>
      <c r="R258" s="183"/>
      <c r="S258" s="183"/>
      <c r="T258" s="183"/>
      <c r="U258" s="184"/>
      <c r="V258" s="185"/>
      <c r="W258" s="199"/>
      <c r="X258" s="200"/>
      <c r="Y258" s="200"/>
      <c r="Z258" s="201"/>
      <c r="AA258" s="150"/>
      <c r="AB258" s="202"/>
      <c r="AC258" s="203"/>
      <c r="AD258" s="184"/>
      <c r="AE258" s="203"/>
      <c r="AF258" s="204"/>
      <c r="AG258" s="193"/>
    </row>
    <row r="259" spans="1:33" s="59" customFormat="1">
      <c r="A259" s="194"/>
      <c r="B259" s="195"/>
      <c r="C259" s="196"/>
      <c r="D259" s="197"/>
      <c r="E259" s="196"/>
      <c r="F259" s="197"/>
      <c r="G259" s="198"/>
      <c r="H259" s="180"/>
      <c r="I259" s="181"/>
      <c r="J259" s="181"/>
      <c r="K259" s="181"/>
      <c r="L259" s="181"/>
      <c r="M259" s="181"/>
      <c r="N259" s="180"/>
      <c r="O259" s="182"/>
      <c r="P259" s="182"/>
      <c r="Q259" s="183"/>
      <c r="R259" s="183"/>
      <c r="S259" s="183"/>
      <c r="T259" s="183"/>
      <c r="U259" s="184"/>
      <c r="V259" s="185"/>
      <c r="W259" s="199"/>
      <c r="X259" s="200"/>
      <c r="Y259" s="200"/>
      <c r="Z259" s="201"/>
      <c r="AA259" s="150"/>
      <c r="AB259" s="202"/>
      <c r="AC259" s="203"/>
      <c r="AD259" s="184"/>
      <c r="AE259" s="203"/>
      <c r="AF259" s="204"/>
      <c r="AG259" s="193"/>
    </row>
    <row r="260" spans="1:33" s="59" customFormat="1">
      <c r="A260" s="194"/>
      <c r="B260" s="195"/>
      <c r="C260" s="196"/>
      <c r="D260" s="197"/>
      <c r="E260" s="196"/>
      <c r="F260" s="197"/>
      <c r="G260" s="198"/>
      <c r="H260" s="180"/>
      <c r="I260" s="181"/>
      <c r="J260" s="181"/>
      <c r="K260" s="181"/>
      <c r="L260" s="181"/>
      <c r="M260" s="181"/>
      <c r="N260" s="180"/>
      <c r="O260" s="182"/>
      <c r="P260" s="182"/>
      <c r="Q260" s="183"/>
      <c r="R260" s="183"/>
      <c r="S260" s="183"/>
      <c r="T260" s="183"/>
      <c r="U260" s="184"/>
      <c r="V260" s="185"/>
      <c r="W260" s="199"/>
      <c r="X260" s="200"/>
      <c r="Y260" s="200"/>
      <c r="Z260" s="201"/>
      <c r="AA260" s="150"/>
      <c r="AB260" s="202"/>
      <c r="AC260" s="203"/>
      <c r="AD260" s="184"/>
      <c r="AE260" s="203"/>
      <c r="AF260" s="204"/>
      <c r="AG260" s="193"/>
    </row>
    <row r="261" spans="1:33" s="59" customFormat="1">
      <c r="A261" s="194"/>
      <c r="B261" s="195"/>
      <c r="C261" s="196"/>
      <c r="D261" s="197"/>
      <c r="E261" s="196"/>
      <c r="F261" s="197"/>
      <c r="G261" s="198"/>
      <c r="H261" s="180"/>
      <c r="I261" s="181"/>
      <c r="J261" s="181"/>
      <c r="K261" s="181"/>
      <c r="L261" s="181"/>
      <c r="M261" s="181"/>
      <c r="N261" s="180"/>
      <c r="O261" s="182"/>
      <c r="P261" s="182"/>
      <c r="Q261" s="183"/>
      <c r="R261" s="183"/>
      <c r="S261" s="183"/>
      <c r="T261" s="183"/>
      <c r="U261" s="184"/>
      <c r="V261" s="185"/>
      <c r="W261" s="199"/>
      <c r="X261" s="200"/>
      <c r="Y261" s="200"/>
      <c r="Z261" s="201"/>
      <c r="AA261" s="150"/>
      <c r="AB261" s="202"/>
      <c r="AC261" s="203"/>
      <c r="AD261" s="184"/>
      <c r="AE261" s="203"/>
      <c r="AF261" s="204"/>
      <c r="AG261" s="193"/>
    </row>
    <row r="262" spans="1:33" s="59" customFormat="1">
      <c r="A262" s="194"/>
      <c r="B262" s="195"/>
      <c r="C262" s="196"/>
      <c r="D262" s="197"/>
      <c r="E262" s="196"/>
      <c r="F262" s="197"/>
      <c r="G262" s="198"/>
      <c r="H262" s="180"/>
      <c r="I262" s="181"/>
      <c r="J262" s="181"/>
      <c r="K262" s="181"/>
      <c r="L262" s="181"/>
      <c r="M262" s="181"/>
      <c r="N262" s="180"/>
      <c r="O262" s="182"/>
      <c r="P262" s="182"/>
      <c r="Q262" s="183"/>
      <c r="R262" s="183"/>
      <c r="S262" s="183"/>
      <c r="T262" s="183"/>
      <c r="U262" s="184"/>
      <c r="V262" s="185"/>
      <c r="W262" s="199"/>
      <c r="X262" s="200"/>
      <c r="Y262" s="200"/>
      <c r="Z262" s="201"/>
      <c r="AA262" s="150"/>
      <c r="AB262" s="202"/>
      <c r="AC262" s="203"/>
      <c r="AD262" s="184"/>
      <c r="AE262" s="203"/>
      <c r="AF262" s="204"/>
      <c r="AG262" s="193"/>
    </row>
    <row r="263" spans="1:33" s="59" customFormat="1">
      <c r="A263" s="194"/>
      <c r="B263" s="195"/>
      <c r="C263" s="196"/>
      <c r="D263" s="197"/>
      <c r="E263" s="196"/>
      <c r="F263" s="197"/>
      <c r="G263" s="198"/>
      <c r="H263" s="180"/>
      <c r="I263" s="181"/>
      <c r="J263" s="181"/>
      <c r="K263" s="181"/>
      <c r="L263" s="181"/>
      <c r="M263" s="181"/>
      <c r="N263" s="180"/>
      <c r="O263" s="182"/>
      <c r="P263" s="182"/>
      <c r="Q263" s="183"/>
      <c r="R263" s="183"/>
      <c r="S263" s="183"/>
      <c r="T263" s="183"/>
      <c r="U263" s="184"/>
      <c r="V263" s="185"/>
      <c r="W263" s="199"/>
      <c r="X263" s="200"/>
      <c r="Y263" s="200"/>
      <c r="Z263" s="201"/>
      <c r="AA263" s="150"/>
      <c r="AB263" s="202"/>
      <c r="AC263" s="203"/>
      <c r="AD263" s="184"/>
      <c r="AE263" s="203"/>
      <c r="AF263" s="204"/>
      <c r="AG263" s="193"/>
    </row>
    <row r="264" spans="1:33" s="59" customFormat="1">
      <c r="A264" s="194"/>
      <c r="B264" s="195"/>
      <c r="C264" s="196"/>
      <c r="D264" s="197"/>
      <c r="E264" s="196"/>
      <c r="F264" s="197"/>
      <c r="G264" s="198"/>
      <c r="H264" s="180"/>
      <c r="I264" s="181"/>
      <c r="J264" s="181"/>
      <c r="K264" s="181"/>
      <c r="L264" s="181"/>
      <c r="M264" s="181"/>
      <c r="N264" s="180"/>
      <c r="O264" s="182"/>
      <c r="P264" s="182"/>
      <c r="Q264" s="183"/>
      <c r="R264" s="183"/>
      <c r="S264" s="183"/>
      <c r="T264" s="183"/>
      <c r="U264" s="184"/>
      <c r="V264" s="185"/>
      <c r="W264" s="199"/>
      <c r="X264" s="200"/>
      <c r="Y264" s="200"/>
      <c r="Z264" s="201"/>
      <c r="AA264" s="150"/>
      <c r="AB264" s="202"/>
      <c r="AC264" s="203"/>
      <c r="AD264" s="184"/>
      <c r="AE264" s="203"/>
      <c r="AF264" s="204"/>
      <c r="AG264" s="193"/>
    </row>
    <row r="265" spans="1:33" s="59" customFormat="1">
      <c r="A265" s="194"/>
      <c r="B265" s="195"/>
      <c r="C265" s="196"/>
      <c r="D265" s="197"/>
      <c r="E265" s="196"/>
      <c r="F265" s="197"/>
      <c r="G265" s="198"/>
      <c r="H265" s="180"/>
      <c r="I265" s="181"/>
      <c r="J265" s="181"/>
      <c r="K265" s="181"/>
      <c r="L265" s="181"/>
      <c r="M265" s="181"/>
      <c r="N265" s="180"/>
      <c r="O265" s="182"/>
      <c r="P265" s="182"/>
      <c r="Q265" s="183"/>
      <c r="R265" s="183"/>
      <c r="S265" s="183"/>
      <c r="T265" s="183"/>
      <c r="U265" s="184"/>
      <c r="V265" s="185"/>
      <c r="W265" s="199"/>
      <c r="X265" s="200"/>
      <c r="Y265" s="200"/>
      <c r="Z265" s="201"/>
      <c r="AA265" s="150"/>
      <c r="AB265" s="202"/>
      <c r="AC265" s="203"/>
      <c r="AD265" s="184"/>
      <c r="AE265" s="203"/>
      <c r="AF265" s="204"/>
      <c r="AG265" s="193"/>
    </row>
    <row r="266" spans="1:33" s="59" customFormat="1">
      <c r="A266" s="194"/>
      <c r="B266" s="195"/>
      <c r="C266" s="196"/>
      <c r="D266" s="197"/>
      <c r="E266" s="196"/>
      <c r="F266" s="197"/>
      <c r="G266" s="198"/>
      <c r="H266" s="180"/>
      <c r="I266" s="181"/>
      <c r="J266" s="181"/>
      <c r="K266" s="181"/>
      <c r="L266" s="181"/>
      <c r="M266" s="181"/>
      <c r="N266" s="180"/>
      <c r="O266" s="182"/>
      <c r="P266" s="182"/>
      <c r="Q266" s="183"/>
      <c r="R266" s="183"/>
      <c r="S266" s="183"/>
      <c r="T266" s="183"/>
      <c r="U266" s="184"/>
      <c r="V266" s="185"/>
      <c r="W266" s="199"/>
      <c r="X266" s="200"/>
      <c r="Y266" s="200"/>
      <c r="Z266" s="201"/>
      <c r="AA266" s="150"/>
      <c r="AB266" s="202"/>
      <c r="AC266" s="203"/>
      <c r="AD266" s="184"/>
      <c r="AE266" s="203"/>
      <c r="AF266" s="204"/>
      <c r="AG266" s="193"/>
    </row>
    <row r="267" spans="1:33" s="59" customFormat="1">
      <c r="A267" s="194"/>
      <c r="B267" s="195"/>
      <c r="C267" s="196"/>
      <c r="D267" s="197"/>
      <c r="E267" s="196"/>
      <c r="F267" s="197"/>
      <c r="G267" s="198"/>
      <c r="H267" s="180"/>
      <c r="I267" s="181"/>
      <c r="J267" s="181"/>
      <c r="K267" s="181"/>
      <c r="L267" s="181"/>
      <c r="M267" s="181"/>
      <c r="N267" s="180"/>
      <c r="O267" s="182"/>
      <c r="P267" s="182"/>
      <c r="Q267" s="183"/>
      <c r="R267" s="183"/>
      <c r="S267" s="183"/>
      <c r="T267" s="183"/>
      <c r="U267" s="184"/>
      <c r="V267" s="185"/>
      <c r="W267" s="199"/>
      <c r="X267" s="200"/>
      <c r="Y267" s="200"/>
      <c r="Z267" s="201"/>
      <c r="AA267" s="150"/>
      <c r="AB267" s="202"/>
      <c r="AC267" s="203"/>
      <c r="AD267" s="184"/>
      <c r="AE267" s="203"/>
      <c r="AF267" s="204"/>
      <c r="AG267" s="193"/>
    </row>
    <row r="268" spans="1:33" s="59" customFormat="1">
      <c r="A268" s="194"/>
      <c r="B268" s="195"/>
      <c r="C268" s="196"/>
      <c r="D268" s="197"/>
      <c r="E268" s="196"/>
      <c r="F268" s="197"/>
      <c r="G268" s="198"/>
      <c r="H268" s="180"/>
      <c r="I268" s="181"/>
      <c r="J268" s="181"/>
      <c r="K268" s="181"/>
      <c r="L268" s="181"/>
      <c r="M268" s="181"/>
      <c r="N268" s="180"/>
      <c r="O268" s="182"/>
      <c r="P268" s="182"/>
      <c r="Q268" s="183"/>
      <c r="R268" s="183"/>
      <c r="S268" s="183"/>
      <c r="T268" s="183"/>
      <c r="U268" s="184"/>
      <c r="V268" s="185"/>
      <c r="W268" s="199"/>
      <c r="X268" s="200"/>
      <c r="Y268" s="200"/>
      <c r="Z268" s="201"/>
      <c r="AA268" s="150"/>
      <c r="AB268" s="202"/>
      <c r="AC268" s="203"/>
      <c r="AD268" s="184"/>
      <c r="AE268" s="203"/>
      <c r="AF268" s="204"/>
      <c r="AG268" s="193"/>
    </row>
    <row r="269" spans="1:33" s="59" customFormat="1">
      <c r="A269" s="194"/>
      <c r="B269" s="195"/>
      <c r="C269" s="196"/>
      <c r="D269" s="197"/>
      <c r="E269" s="196"/>
      <c r="F269" s="197"/>
      <c r="G269" s="198"/>
      <c r="H269" s="180"/>
      <c r="I269" s="181"/>
      <c r="J269" s="181"/>
      <c r="K269" s="181"/>
      <c r="L269" s="181"/>
      <c r="M269" s="181"/>
      <c r="N269" s="180"/>
      <c r="O269" s="182"/>
      <c r="P269" s="182"/>
      <c r="Q269" s="183"/>
      <c r="R269" s="183"/>
      <c r="S269" s="183"/>
      <c r="T269" s="183"/>
      <c r="U269" s="184"/>
      <c r="V269" s="185"/>
      <c r="W269" s="199"/>
      <c r="X269" s="200"/>
      <c r="Y269" s="200"/>
      <c r="Z269" s="201"/>
      <c r="AA269" s="150"/>
      <c r="AB269" s="202"/>
      <c r="AC269" s="203"/>
      <c r="AD269" s="184"/>
      <c r="AE269" s="203"/>
      <c r="AF269" s="204"/>
      <c r="AG269" s="193"/>
    </row>
    <row r="270" spans="1:33" s="59" customFormat="1">
      <c r="A270" s="194"/>
      <c r="B270" s="195"/>
      <c r="C270" s="196"/>
      <c r="D270" s="197"/>
      <c r="E270" s="196"/>
      <c r="F270" s="197"/>
      <c r="G270" s="198"/>
      <c r="H270" s="180"/>
      <c r="I270" s="181"/>
      <c r="J270" s="181"/>
      <c r="K270" s="181"/>
      <c r="L270" s="181"/>
      <c r="M270" s="181"/>
      <c r="N270" s="180"/>
      <c r="O270" s="182"/>
      <c r="P270" s="182"/>
      <c r="Q270" s="183"/>
      <c r="R270" s="183"/>
      <c r="S270" s="183"/>
      <c r="T270" s="183"/>
      <c r="U270" s="184"/>
      <c r="V270" s="185"/>
      <c r="W270" s="199"/>
      <c r="X270" s="200"/>
      <c r="Y270" s="200"/>
      <c r="Z270" s="201"/>
      <c r="AA270" s="150"/>
      <c r="AB270" s="202"/>
      <c r="AC270" s="203"/>
      <c r="AD270" s="184"/>
      <c r="AE270" s="203"/>
      <c r="AF270" s="204"/>
      <c r="AG270" s="193"/>
    </row>
    <row r="271" spans="1:33" s="59" customFormat="1">
      <c r="A271" s="194"/>
      <c r="B271" s="195"/>
      <c r="C271" s="196"/>
      <c r="D271" s="197"/>
      <c r="E271" s="196"/>
      <c r="F271" s="197"/>
      <c r="G271" s="198"/>
      <c r="H271" s="180"/>
      <c r="I271" s="181"/>
      <c r="J271" s="181"/>
      <c r="K271" s="181"/>
      <c r="L271" s="181"/>
      <c r="M271" s="181"/>
      <c r="N271" s="180"/>
      <c r="O271" s="182"/>
      <c r="P271" s="182"/>
      <c r="Q271" s="183"/>
      <c r="R271" s="183"/>
      <c r="S271" s="183"/>
      <c r="T271" s="183"/>
      <c r="U271" s="184"/>
      <c r="V271" s="185"/>
      <c r="W271" s="199"/>
      <c r="X271" s="200"/>
      <c r="Y271" s="200"/>
      <c r="Z271" s="201"/>
      <c r="AA271" s="150"/>
      <c r="AB271" s="202"/>
      <c r="AC271" s="203"/>
      <c r="AD271" s="184"/>
      <c r="AE271" s="203"/>
      <c r="AF271" s="204"/>
      <c r="AG271" s="193"/>
    </row>
    <row r="272" spans="1:33" s="59" customFormat="1">
      <c r="A272" s="194"/>
      <c r="B272" s="195"/>
      <c r="C272" s="196"/>
      <c r="D272" s="197"/>
      <c r="E272" s="196"/>
      <c r="F272" s="197"/>
      <c r="G272" s="198"/>
      <c r="H272" s="180"/>
      <c r="I272" s="181"/>
      <c r="J272" s="181"/>
      <c r="K272" s="181"/>
      <c r="L272" s="181"/>
      <c r="M272" s="181"/>
      <c r="N272" s="180"/>
      <c r="O272" s="182"/>
      <c r="P272" s="182"/>
      <c r="Q272" s="183"/>
      <c r="R272" s="183"/>
      <c r="S272" s="183"/>
      <c r="T272" s="183"/>
      <c r="U272" s="184"/>
      <c r="V272" s="185"/>
      <c r="W272" s="199"/>
      <c r="X272" s="200"/>
      <c r="Y272" s="200"/>
      <c r="Z272" s="201"/>
      <c r="AA272" s="150"/>
      <c r="AB272" s="202"/>
      <c r="AC272" s="203"/>
      <c r="AD272" s="184"/>
      <c r="AE272" s="203"/>
      <c r="AF272" s="204"/>
      <c r="AG272" s="193"/>
    </row>
    <row r="273" spans="1:33" s="59" customFormat="1">
      <c r="A273" s="194"/>
      <c r="B273" s="195"/>
      <c r="C273" s="196"/>
      <c r="D273" s="197"/>
      <c r="E273" s="196"/>
      <c r="F273" s="197"/>
      <c r="G273" s="198"/>
      <c r="H273" s="180"/>
      <c r="I273" s="181"/>
      <c r="J273" s="181"/>
      <c r="K273" s="181"/>
      <c r="L273" s="181"/>
      <c r="M273" s="181"/>
      <c r="N273" s="180"/>
      <c r="O273" s="182"/>
      <c r="P273" s="182"/>
      <c r="Q273" s="183"/>
      <c r="R273" s="183"/>
      <c r="S273" s="183"/>
      <c r="T273" s="183"/>
      <c r="U273" s="184"/>
      <c r="V273" s="185"/>
      <c r="W273" s="199"/>
      <c r="X273" s="200"/>
      <c r="Y273" s="200"/>
      <c r="Z273" s="201"/>
      <c r="AA273" s="150"/>
      <c r="AB273" s="202"/>
      <c r="AC273" s="203"/>
      <c r="AD273" s="184"/>
      <c r="AE273" s="203"/>
      <c r="AF273" s="204"/>
      <c r="AG273" s="193"/>
    </row>
    <row r="274" spans="1:33" s="59" customFormat="1">
      <c r="A274" s="194"/>
      <c r="B274" s="195"/>
      <c r="C274" s="196"/>
      <c r="D274" s="197"/>
      <c r="E274" s="196"/>
      <c r="F274" s="197"/>
      <c r="G274" s="198"/>
      <c r="H274" s="180"/>
      <c r="I274" s="181"/>
      <c r="J274" s="181"/>
      <c r="K274" s="181"/>
      <c r="L274" s="181"/>
      <c r="M274" s="181"/>
      <c r="N274" s="180"/>
      <c r="O274" s="182"/>
      <c r="P274" s="182"/>
      <c r="Q274" s="183"/>
      <c r="R274" s="183"/>
      <c r="S274" s="183"/>
      <c r="T274" s="183"/>
      <c r="U274" s="184"/>
      <c r="V274" s="185"/>
      <c r="W274" s="199"/>
      <c r="X274" s="200"/>
      <c r="Y274" s="200"/>
      <c r="Z274" s="201"/>
      <c r="AA274" s="150"/>
      <c r="AB274" s="202"/>
      <c r="AC274" s="203"/>
      <c r="AD274" s="184"/>
      <c r="AE274" s="203"/>
      <c r="AF274" s="204"/>
      <c r="AG274" s="193"/>
    </row>
    <row r="275" spans="1:33" s="59" customFormat="1">
      <c r="A275" s="194"/>
      <c r="B275" s="195"/>
      <c r="C275" s="196"/>
      <c r="D275" s="197"/>
      <c r="E275" s="196"/>
      <c r="F275" s="197"/>
      <c r="G275" s="198"/>
      <c r="H275" s="180"/>
      <c r="I275" s="181"/>
      <c r="J275" s="181"/>
      <c r="K275" s="181"/>
      <c r="L275" s="181"/>
      <c r="M275" s="181"/>
      <c r="N275" s="180"/>
      <c r="O275" s="182"/>
      <c r="P275" s="182"/>
      <c r="Q275" s="183"/>
      <c r="R275" s="183"/>
      <c r="S275" s="183"/>
      <c r="T275" s="183"/>
      <c r="U275" s="184"/>
      <c r="V275" s="185"/>
      <c r="W275" s="199"/>
      <c r="X275" s="200"/>
      <c r="Y275" s="200"/>
      <c r="Z275" s="201"/>
      <c r="AA275" s="150"/>
      <c r="AB275" s="202"/>
      <c r="AC275" s="203"/>
      <c r="AD275" s="184"/>
      <c r="AE275" s="203"/>
      <c r="AF275" s="204"/>
      <c r="AG275" s="193"/>
    </row>
    <row r="276" spans="1:33" s="59" customFormat="1">
      <c r="A276" s="194"/>
      <c r="B276" s="195"/>
      <c r="C276" s="196"/>
      <c r="D276" s="197"/>
      <c r="E276" s="196"/>
      <c r="F276" s="197"/>
      <c r="G276" s="198"/>
      <c r="H276" s="180"/>
      <c r="I276" s="181"/>
      <c r="J276" s="181"/>
      <c r="K276" s="181"/>
      <c r="L276" s="181"/>
      <c r="M276" s="181"/>
      <c r="N276" s="180"/>
      <c r="O276" s="182"/>
      <c r="P276" s="182"/>
      <c r="Q276" s="183"/>
      <c r="R276" s="183"/>
      <c r="S276" s="183"/>
      <c r="T276" s="183"/>
      <c r="U276" s="184"/>
      <c r="V276" s="185"/>
      <c r="W276" s="199"/>
      <c r="X276" s="200"/>
      <c r="Y276" s="200"/>
      <c r="Z276" s="201"/>
      <c r="AA276" s="150"/>
      <c r="AB276" s="202"/>
      <c r="AC276" s="203"/>
      <c r="AD276" s="184"/>
      <c r="AE276" s="203"/>
      <c r="AF276" s="204"/>
      <c r="AG276" s="193"/>
    </row>
    <row r="277" spans="1:33" s="59" customFormat="1">
      <c r="A277" s="194"/>
      <c r="B277" s="195"/>
      <c r="C277" s="196"/>
      <c r="D277" s="197"/>
      <c r="E277" s="196"/>
      <c r="F277" s="197"/>
      <c r="G277" s="198"/>
      <c r="H277" s="180"/>
      <c r="I277" s="181"/>
      <c r="J277" s="181"/>
      <c r="K277" s="181"/>
      <c r="L277" s="181"/>
      <c r="M277" s="181"/>
      <c r="N277" s="180"/>
      <c r="O277" s="182"/>
      <c r="P277" s="182"/>
      <c r="Q277" s="183"/>
      <c r="R277" s="183"/>
      <c r="S277" s="183"/>
      <c r="T277" s="183"/>
      <c r="U277" s="184"/>
      <c r="V277" s="185"/>
      <c r="W277" s="199"/>
      <c r="X277" s="200"/>
      <c r="Y277" s="200"/>
      <c r="Z277" s="201"/>
      <c r="AA277" s="150"/>
      <c r="AB277" s="202"/>
      <c r="AC277" s="203"/>
      <c r="AD277" s="184"/>
      <c r="AE277" s="203"/>
      <c r="AF277" s="204"/>
      <c r="AG277" s="193"/>
    </row>
    <row r="278" spans="1:33" s="59" customFormat="1">
      <c r="A278" s="194"/>
      <c r="B278" s="195"/>
      <c r="C278" s="196"/>
      <c r="D278" s="197"/>
      <c r="E278" s="196"/>
      <c r="F278" s="197"/>
      <c r="G278" s="198"/>
      <c r="H278" s="180"/>
      <c r="I278" s="181"/>
      <c r="J278" s="181"/>
      <c r="K278" s="181"/>
      <c r="L278" s="181"/>
      <c r="M278" s="181"/>
      <c r="N278" s="180"/>
      <c r="O278" s="182"/>
      <c r="P278" s="182"/>
      <c r="Q278" s="183"/>
      <c r="R278" s="183"/>
      <c r="S278" s="183"/>
      <c r="T278" s="183"/>
      <c r="U278" s="184"/>
      <c r="V278" s="185"/>
      <c r="W278" s="199"/>
      <c r="X278" s="200"/>
      <c r="Y278" s="200"/>
      <c r="Z278" s="201"/>
      <c r="AA278" s="150"/>
      <c r="AB278" s="202"/>
      <c r="AC278" s="203"/>
      <c r="AD278" s="184"/>
      <c r="AE278" s="203"/>
      <c r="AF278" s="204"/>
      <c r="AG278" s="193"/>
    </row>
    <row r="279" spans="1:33" s="59" customFormat="1">
      <c r="A279" s="194"/>
      <c r="B279" s="195"/>
      <c r="C279" s="196"/>
      <c r="D279" s="197"/>
      <c r="E279" s="196"/>
      <c r="F279" s="197"/>
      <c r="G279" s="198"/>
      <c r="H279" s="180"/>
      <c r="I279" s="181"/>
      <c r="J279" s="181"/>
      <c r="K279" s="181"/>
      <c r="L279" s="181"/>
      <c r="M279" s="181"/>
      <c r="N279" s="180"/>
      <c r="O279" s="182"/>
      <c r="P279" s="182"/>
      <c r="Q279" s="183"/>
      <c r="R279" s="183"/>
      <c r="S279" s="183"/>
      <c r="T279" s="183"/>
      <c r="U279" s="184"/>
      <c r="V279" s="185"/>
      <c r="W279" s="199"/>
      <c r="X279" s="200"/>
      <c r="Y279" s="200"/>
      <c r="Z279" s="201"/>
      <c r="AA279" s="150"/>
      <c r="AB279" s="202"/>
      <c r="AC279" s="203"/>
      <c r="AD279" s="184"/>
      <c r="AE279" s="203"/>
      <c r="AF279" s="204"/>
      <c r="AG279" s="193"/>
    </row>
    <row r="280" spans="1:33" s="59" customFormat="1">
      <c r="A280" s="194"/>
      <c r="B280" s="195"/>
      <c r="C280" s="196"/>
      <c r="D280" s="197"/>
      <c r="E280" s="196"/>
      <c r="F280" s="197"/>
      <c r="G280" s="198"/>
      <c r="H280" s="180"/>
      <c r="I280" s="181"/>
      <c r="J280" s="181"/>
      <c r="K280" s="181"/>
      <c r="L280" s="181"/>
      <c r="M280" s="181"/>
      <c r="N280" s="180"/>
      <c r="O280" s="182"/>
      <c r="P280" s="182"/>
      <c r="Q280" s="183"/>
      <c r="R280" s="183"/>
      <c r="S280" s="183"/>
      <c r="T280" s="183"/>
      <c r="U280" s="184"/>
      <c r="V280" s="185"/>
      <c r="W280" s="199"/>
      <c r="X280" s="200"/>
      <c r="Y280" s="200"/>
      <c r="Z280" s="201"/>
      <c r="AA280" s="150"/>
      <c r="AB280" s="202"/>
      <c r="AC280" s="203"/>
      <c r="AD280" s="184"/>
      <c r="AE280" s="203"/>
      <c r="AF280" s="204"/>
      <c r="AG280" s="193"/>
    </row>
    <row r="281" spans="1:33" s="59" customFormat="1">
      <c r="A281" s="194"/>
      <c r="B281" s="195"/>
      <c r="C281" s="196"/>
      <c r="D281" s="197"/>
      <c r="E281" s="196"/>
      <c r="F281" s="197"/>
      <c r="G281" s="198"/>
      <c r="H281" s="180"/>
      <c r="I281" s="181"/>
      <c r="J281" s="181"/>
      <c r="K281" s="181"/>
      <c r="L281" s="181"/>
      <c r="M281" s="181"/>
      <c r="N281" s="180"/>
      <c r="O281" s="182"/>
      <c r="P281" s="182"/>
      <c r="Q281" s="183"/>
      <c r="R281" s="183"/>
      <c r="S281" s="183"/>
      <c r="T281" s="183"/>
      <c r="U281" s="184"/>
      <c r="V281" s="185"/>
      <c r="W281" s="199"/>
      <c r="X281" s="200"/>
      <c r="Y281" s="200"/>
      <c r="Z281" s="201"/>
      <c r="AA281" s="150"/>
      <c r="AB281" s="202"/>
      <c r="AC281" s="203"/>
      <c r="AD281" s="184"/>
      <c r="AE281" s="203"/>
      <c r="AF281" s="204"/>
      <c r="AG281" s="193"/>
    </row>
    <row r="282" spans="1:33" s="59" customFormat="1">
      <c r="A282" s="194"/>
      <c r="B282" s="195"/>
      <c r="C282" s="196"/>
      <c r="D282" s="197"/>
      <c r="E282" s="196"/>
      <c r="F282" s="197"/>
      <c r="G282" s="198"/>
      <c r="H282" s="180"/>
      <c r="I282" s="181"/>
      <c r="J282" s="181"/>
      <c r="K282" s="181"/>
      <c r="L282" s="181"/>
      <c r="M282" s="181"/>
      <c r="N282" s="180"/>
      <c r="O282" s="182"/>
      <c r="P282" s="182"/>
      <c r="Q282" s="183"/>
      <c r="R282" s="183"/>
      <c r="S282" s="183"/>
      <c r="T282" s="183"/>
      <c r="U282" s="184"/>
      <c r="V282" s="185"/>
      <c r="W282" s="199"/>
      <c r="X282" s="200"/>
      <c r="Y282" s="200"/>
      <c r="Z282" s="201"/>
      <c r="AA282" s="150"/>
      <c r="AB282" s="202"/>
      <c r="AC282" s="203"/>
      <c r="AD282" s="184"/>
      <c r="AE282" s="203"/>
      <c r="AF282" s="204"/>
      <c r="AG282" s="193"/>
    </row>
    <row r="283" spans="1:33" s="59" customFormat="1">
      <c r="A283" s="194"/>
      <c r="B283" s="195"/>
      <c r="C283" s="196"/>
      <c r="D283" s="197"/>
      <c r="E283" s="196"/>
      <c r="F283" s="197"/>
      <c r="G283" s="198"/>
      <c r="H283" s="180"/>
      <c r="I283" s="181"/>
      <c r="J283" s="181"/>
      <c r="K283" s="181"/>
      <c r="L283" s="181"/>
      <c r="M283" s="181"/>
      <c r="N283" s="180"/>
      <c r="O283" s="182"/>
      <c r="P283" s="182"/>
      <c r="Q283" s="183"/>
      <c r="R283" s="183"/>
      <c r="S283" s="183"/>
      <c r="T283" s="183"/>
      <c r="U283" s="184"/>
      <c r="V283" s="185"/>
      <c r="W283" s="199"/>
      <c r="X283" s="200"/>
      <c r="Y283" s="200"/>
      <c r="Z283" s="201"/>
      <c r="AA283" s="150"/>
      <c r="AB283" s="202"/>
      <c r="AC283" s="203"/>
      <c r="AD283" s="184"/>
      <c r="AE283" s="203"/>
      <c r="AF283" s="204"/>
      <c r="AG283" s="193"/>
    </row>
    <row r="284" spans="1:33" s="59" customFormat="1">
      <c r="A284" s="194"/>
      <c r="B284" s="195"/>
      <c r="C284" s="196"/>
      <c r="D284" s="197"/>
      <c r="E284" s="196"/>
      <c r="F284" s="197"/>
      <c r="G284" s="198"/>
      <c r="H284" s="180"/>
      <c r="I284" s="181"/>
      <c r="J284" s="181"/>
      <c r="K284" s="181"/>
      <c r="L284" s="181"/>
      <c r="M284" s="181"/>
      <c r="N284" s="180"/>
      <c r="O284" s="182"/>
      <c r="P284" s="182"/>
      <c r="Q284" s="183"/>
      <c r="R284" s="183"/>
      <c r="S284" s="183"/>
      <c r="T284" s="183"/>
      <c r="U284" s="184"/>
      <c r="V284" s="185"/>
      <c r="W284" s="199"/>
      <c r="X284" s="200"/>
      <c r="Y284" s="200"/>
      <c r="Z284" s="201"/>
      <c r="AA284" s="150"/>
      <c r="AB284" s="202"/>
      <c r="AC284" s="203"/>
      <c r="AD284" s="184"/>
      <c r="AE284" s="203"/>
      <c r="AF284" s="204"/>
      <c r="AG284" s="193"/>
    </row>
    <row r="285" spans="1:33" s="59" customFormat="1">
      <c r="A285" s="194"/>
      <c r="B285" s="195"/>
      <c r="C285" s="196"/>
      <c r="D285" s="197"/>
      <c r="E285" s="196"/>
      <c r="F285" s="197"/>
      <c r="G285" s="198"/>
      <c r="H285" s="180"/>
      <c r="I285" s="181"/>
      <c r="J285" s="181"/>
      <c r="K285" s="181"/>
      <c r="L285" s="181"/>
      <c r="M285" s="181"/>
      <c r="N285" s="180"/>
      <c r="O285" s="182"/>
      <c r="P285" s="182"/>
      <c r="Q285" s="183"/>
      <c r="R285" s="183"/>
      <c r="S285" s="183"/>
      <c r="T285" s="183"/>
      <c r="U285" s="184"/>
      <c r="V285" s="185"/>
      <c r="W285" s="199"/>
      <c r="X285" s="200"/>
      <c r="Y285" s="200"/>
      <c r="Z285" s="201"/>
      <c r="AA285" s="150"/>
      <c r="AB285" s="202"/>
      <c r="AC285" s="203"/>
      <c r="AD285" s="184"/>
      <c r="AE285" s="203"/>
      <c r="AF285" s="204"/>
      <c r="AG285" s="193"/>
    </row>
    <row r="286" spans="1:33" s="59" customFormat="1">
      <c r="A286" s="194"/>
      <c r="B286" s="195"/>
      <c r="C286" s="196"/>
      <c r="D286" s="197"/>
      <c r="E286" s="196"/>
      <c r="F286" s="197"/>
      <c r="G286" s="198"/>
      <c r="H286" s="180"/>
      <c r="I286" s="181"/>
      <c r="J286" s="181"/>
      <c r="K286" s="181"/>
      <c r="L286" s="181"/>
      <c r="M286" s="181"/>
      <c r="N286" s="180"/>
      <c r="O286" s="182"/>
      <c r="P286" s="182"/>
      <c r="Q286" s="183"/>
      <c r="R286" s="183"/>
      <c r="S286" s="183"/>
      <c r="T286" s="183"/>
      <c r="U286" s="184"/>
      <c r="V286" s="185"/>
      <c r="W286" s="199"/>
      <c r="X286" s="200"/>
      <c r="Y286" s="200"/>
      <c r="Z286" s="201"/>
      <c r="AA286" s="150"/>
      <c r="AB286" s="202"/>
      <c r="AC286" s="203"/>
      <c r="AD286" s="184"/>
      <c r="AE286" s="203"/>
      <c r="AF286" s="204"/>
      <c r="AG286" s="193"/>
    </row>
    <row r="287" spans="1:33" s="59" customFormat="1">
      <c r="A287" s="194"/>
      <c r="B287" s="195"/>
      <c r="C287" s="196"/>
      <c r="D287" s="197"/>
      <c r="E287" s="196"/>
      <c r="F287" s="197"/>
      <c r="G287" s="198"/>
      <c r="H287" s="180"/>
      <c r="I287" s="181"/>
      <c r="J287" s="181"/>
      <c r="K287" s="181"/>
      <c r="L287" s="181"/>
      <c r="M287" s="181"/>
      <c r="N287" s="180"/>
      <c r="O287" s="182"/>
      <c r="P287" s="182"/>
      <c r="Q287" s="183"/>
      <c r="R287" s="183"/>
      <c r="S287" s="183"/>
      <c r="T287" s="183"/>
      <c r="U287" s="184"/>
      <c r="V287" s="185"/>
      <c r="W287" s="199"/>
      <c r="X287" s="200"/>
      <c r="Y287" s="200"/>
      <c r="Z287" s="201"/>
      <c r="AA287" s="150"/>
      <c r="AB287" s="202"/>
      <c r="AC287" s="203"/>
      <c r="AD287" s="184"/>
      <c r="AE287" s="203"/>
      <c r="AF287" s="204"/>
      <c r="AG287" s="193"/>
    </row>
    <row r="288" spans="1:33" s="59" customFormat="1">
      <c r="A288" s="194"/>
      <c r="B288" s="195"/>
      <c r="C288" s="196"/>
      <c r="D288" s="197"/>
      <c r="E288" s="196"/>
      <c r="F288" s="197"/>
      <c r="G288" s="198"/>
      <c r="H288" s="180"/>
      <c r="I288" s="181"/>
      <c r="J288" s="181"/>
      <c r="K288" s="181"/>
      <c r="L288" s="181"/>
      <c r="M288" s="181"/>
      <c r="N288" s="180"/>
      <c r="O288" s="182"/>
      <c r="P288" s="182"/>
      <c r="Q288" s="183"/>
      <c r="R288" s="183"/>
      <c r="S288" s="183"/>
      <c r="T288" s="183"/>
      <c r="U288" s="184"/>
      <c r="V288" s="185"/>
      <c r="W288" s="199"/>
      <c r="X288" s="200"/>
      <c r="Y288" s="200"/>
      <c r="Z288" s="201"/>
      <c r="AA288" s="150"/>
      <c r="AB288" s="202"/>
      <c r="AC288" s="203"/>
      <c r="AD288" s="184"/>
      <c r="AE288" s="203"/>
      <c r="AF288" s="204"/>
      <c r="AG288" s="193"/>
    </row>
    <row r="289" spans="1:33" s="59" customFormat="1">
      <c r="A289" s="194"/>
      <c r="B289" s="195"/>
      <c r="C289" s="196"/>
      <c r="D289" s="197"/>
      <c r="E289" s="196"/>
      <c r="F289" s="197"/>
      <c r="G289" s="198"/>
      <c r="H289" s="180"/>
      <c r="I289" s="181"/>
      <c r="J289" s="181"/>
      <c r="K289" s="181"/>
      <c r="L289" s="181"/>
      <c r="M289" s="181"/>
      <c r="N289" s="180"/>
      <c r="O289" s="182"/>
      <c r="P289" s="182"/>
      <c r="Q289" s="183"/>
      <c r="R289" s="183"/>
      <c r="S289" s="183"/>
      <c r="T289" s="183"/>
      <c r="U289" s="184"/>
      <c r="V289" s="185"/>
      <c r="W289" s="199"/>
      <c r="X289" s="200"/>
      <c r="Y289" s="200"/>
      <c r="Z289" s="201"/>
      <c r="AA289" s="150"/>
      <c r="AB289" s="202"/>
      <c r="AC289" s="203"/>
      <c r="AD289" s="184"/>
      <c r="AE289" s="203"/>
      <c r="AF289" s="204"/>
      <c r="AG289" s="193"/>
    </row>
    <row r="290" spans="1:33" s="59" customFormat="1">
      <c r="A290" s="194"/>
      <c r="B290" s="195"/>
      <c r="C290" s="196"/>
      <c r="D290" s="197"/>
      <c r="E290" s="196"/>
      <c r="F290" s="197"/>
      <c r="G290" s="198"/>
      <c r="H290" s="180"/>
      <c r="I290" s="181"/>
      <c r="J290" s="181"/>
      <c r="K290" s="181"/>
      <c r="L290" s="181"/>
      <c r="M290" s="181"/>
      <c r="N290" s="180"/>
      <c r="O290" s="182"/>
      <c r="P290" s="182"/>
      <c r="Q290" s="183"/>
      <c r="R290" s="183"/>
      <c r="S290" s="183"/>
      <c r="T290" s="183"/>
      <c r="U290" s="184"/>
      <c r="V290" s="185"/>
      <c r="W290" s="199"/>
      <c r="X290" s="200"/>
      <c r="Y290" s="200"/>
      <c r="Z290" s="201"/>
      <c r="AA290" s="150"/>
      <c r="AB290" s="202"/>
      <c r="AC290" s="203"/>
      <c r="AD290" s="184"/>
      <c r="AE290" s="203"/>
      <c r="AF290" s="204"/>
      <c r="AG290" s="193"/>
    </row>
    <row r="291" spans="1:33" s="59" customFormat="1">
      <c r="A291" s="194"/>
      <c r="B291" s="195"/>
      <c r="C291" s="196"/>
      <c r="D291" s="197"/>
      <c r="E291" s="196"/>
      <c r="F291" s="197"/>
      <c r="G291" s="198"/>
      <c r="H291" s="180"/>
      <c r="I291" s="181"/>
      <c r="J291" s="181"/>
      <c r="K291" s="181"/>
      <c r="L291" s="181"/>
      <c r="M291" s="181"/>
      <c r="N291" s="180"/>
      <c r="O291" s="182"/>
      <c r="P291" s="182"/>
      <c r="Q291" s="183"/>
      <c r="R291" s="183"/>
      <c r="S291" s="183"/>
      <c r="T291" s="183"/>
      <c r="U291" s="184"/>
      <c r="V291" s="185"/>
      <c r="W291" s="199"/>
      <c r="X291" s="200"/>
      <c r="Y291" s="200"/>
      <c r="Z291" s="201"/>
      <c r="AA291" s="150"/>
      <c r="AB291" s="202"/>
      <c r="AC291" s="203"/>
      <c r="AD291" s="184"/>
      <c r="AE291" s="203"/>
      <c r="AF291" s="204"/>
      <c r="AG291" s="193"/>
    </row>
    <row r="292" spans="1:33" s="59" customFormat="1">
      <c r="A292" s="194"/>
      <c r="B292" s="195"/>
      <c r="C292" s="196"/>
      <c r="D292" s="197"/>
      <c r="E292" s="196"/>
      <c r="F292" s="197"/>
      <c r="G292" s="198"/>
      <c r="H292" s="180"/>
      <c r="I292" s="181"/>
      <c r="J292" s="181"/>
      <c r="K292" s="181"/>
      <c r="L292" s="181"/>
      <c r="M292" s="181"/>
      <c r="N292" s="180"/>
      <c r="O292" s="182"/>
      <c r="P292" s="182"/>
      <c r="Q292" s="183"/>
      <c r="R292" s="183"/>
      <c r="S292" s="183"/>
      <c r="T292" s="183"/>
      <c r="U292" s="184"/>
      <c r="V292" s="185"/>
      <c r="W292" s="199"/>
      <c r="X292" s="200"/>
      <c r="Y292" s="200"/>
      <c r="Z292" s="201"/>
      <c r="AA292" s="150"/>
      <c r="AB292" s="202"/>
      <c r="AC292" s="203"/>
      <c r="AD292" s="184"/>
      <c r="AE292" s="203"/>
      <c r="AF292" s="204"/>
      <c r="AG292" s="193"/>
    </row>
    <row r="293" spans="1:33" s="59" customFormat="1">
      <c r="A293" s="194"/>
      <c r="B293" s="195"/>
      <c r="C293" s="196"/>
      <c r="D293" s="197"/>
      <c r="E293" s="196"/>
      <c r="F293" s="197"/>
      <c r="G293" s="198"/>
      <c r="H293" s="180"/>
      <c r="I293" s="181"/>
      <c r="J293" s="181"/>
      <c r="K293" s="181"/>
      <c r="L293" s="181"/>
      <c r="M293" s="181"/>
      <c r="N293" s="180"/>
      <c r="O293" s="182"/>
      <c r="P293" s="182"/>
      <c r="Q293" s="183"/>
      <c r="R293" s="183"/>
      <c r="S293" s="183"/>
      <c r="T293" s="183"/>
      <c r="U293" s="184"/>
      <c r="V293" s="185"/>
      <c r="W293" s="199"/>
      <c r="X293" s="200"/>
      <c r="Y293" s="200"/>
      <c r="Z293" s="201"/>
      <c r="AA293" s="150"/>
      <c r="AB293" s="202"/>
      <c r="AC293" s="203"/>
      <c r="AD293" s="184"/>
      <c r="AE293" s="203"/>
      <c r="AF293" s="204"/>
      <c r="AG293" s="193"/>
    </row>
    <row r="294" spans="1:33" s="59" customFormat="1">
      <c r="A294" s="194"/>
      <c r="B294" s="195"/>
      <c r="C294" s="196"/>
      <c r="D294" s="197"/>
      <c r="E294" s="196"/>
      <c r="F294" s="197"/>
      <c r="G294" s="198"/>
      <c r="H294" s="180"/>
      <c r="I294" s="181"/>
      <c r="J294" s="181"/>
      <c r="K294" s="181"/>
      <c r="L294" s="181"/>
      <c r="M294" s="181"/>
      <c r="N294" s="180"/>
      <c r="O294" s="182"/>
      <c r="P294" s="182"/>
      <c r="Q294" s="183"/>
      <c r="R294" s="183"/>
      <c r="S294" s="183"/>
      <c r="T294" s="183"/>
      <c r="U294" s="184"/>
      <c r="V294" s="185"/>
      <c r="W294" s="199"/>
      <c r="X294" s="200"/>
      <c r="Y294" s="200"/>
      <c r="Z294" s="201"/>
      <c r="AA294" s="150"/>
      <c r="AB294" s="202"/>
      <c r="AC294" s="203"/>
      <c r="AD294" s="184"/>
      <c r="AE294" s="203"/>
      <c r="AF294" s="204"/>
      <c r="AG294" s="193"/>
    </row>
    <row r="295" spans="1:33" s="59" customFormat="1">
      <c r="A295" s="194"/>
      <c r="B295" s="195"/>
      <c r="C295" s="196"/>
      <c r="D295" s="197"/>
      <c r="E295" s="196"/>
      <c r="F295" s="197"/>
      <c r="G295" s="198"/>
      <c r="H295" s="180"/>
      <c r="I295" s="181"/>
      <c r="J295" s="181"/>
      <c r="K295" s="181"/>
      <c r="L295" s="181"/>
      <c r="M295" s="181"/>
      <c r="N295" s="180"/>
      <c r="O295" s="182"/>
      <c r="P295" s="182"/>
      <c r="Q295" s="183"/>
      <c r="R295" s="183"/>
      <c r="S295" s="183"/>
      <c r="T295" s="183"/>
      <c r="U295" s="184"/>
      <c r="V295" s="185"/>
      <c r="W295" s="199"/>
      <c r="X295" s="200"/>
      <c r="Y295" s="200"/>
      <c r="Z295" s="201"/>
      <c r="AA295" s="150"/>
      <c r="AB295" s="202"/>
      <c r="AC295" s="203"/>
      <c r="AD295" s="184"/>
      <c r="AE295" s="203"/>
      <c r="AF295" s="204"/>
      <c r="AG295" s="193"/>
    </row>
    <row r="296" spans="1:33" s="59" customFormat="1">
      <c r="A296" s="194"/>
      <c r="B296" s="195"/>
      <c r="C296" s="196"/>
      <c r="D296" s="197"/>
      <c r="E296" s="196"/>
      <c r="F296" s="197"/>
      <c r="G296" s="198"/>
      <c r="H296" s="180"/>
      <c r="I296" s="181"/>
      <c r="J296" s="181"/>
      <c r="K296" s="181"/>
      <c r="L296" s="181"/>
      <c r="M296" s="181"/>
      <c r="N296" s="180"/>
      <c r="O296" s="182"/>
      <c r="P296" s="182"/>
      <c r="Q296" s="183"/>
      <c r="R296" s="183"/>
      <c r="S296" s="183"/>
      <c r="T296" s="183"/>
      <c r="U296" s="184"/>
      <c r="V296" s="185"/>
      <c r="W296" s="199"/>
      <c r="X296" s="200"/>
      <c r="Y296" s="200"/>
      <c r="Z296" s="201"/>
      <c r="AA296" s="150"/>
      <c r="AB296" s="202"/>
      <c r="AC296" s="203"/>
      <c r="AD296" s="184"/>
      <c r="AE296" s="203"/>
      <c r="AF296" s="204"/>
      <c r="AG296" s="193"/>
    </row>
    <row r="297" spans="1:33" s="59" customFormat="1">
      <c r="A297" s="194"/>
      <c r="B297" s="195"/>
      <c r="C297" s="196"/>
      <c r="D297" s="197"/>
      <c r="E297" s="196"/>
      <c r="F297" s="197"/>
      <c r="G297" s="198"/>
      <c r="H297" s="180"/>
      <c r="I297" s="181"/>
      <c r="J297" s="181"/>
      <c r="K297" s="181"/>
      <c r="L297" s="181"/>
      <c r="M297" s="181"/>
      <c r="N297" s="180"/>
      <c r="O297" s="182"/>
      <c r="P297" s="182"/>
      <c r="Q297" s="183"/>
      <c r="R297" s="183"/>
      <c r="S297" s="183"/>
      <c r="T297" s="183"/>
      <c r="U297" s="184"/>
      <c r="V297" s="185"/>
      <c r="W297" s="199"/>
      <c r="X297" s="200"/>
      <c r="Y297" s="200"/>
      <c r="Z297" s="201"/>
      <c r="AA297" s="150"/>
      <c r="AB297" s="202"/>
      <c r="AC297" s="203"/>
      <c r="AD297" s="184"/>
      <c r="AE297" s="203"/>
      <c r="AF297" s="204"/>
      <c r="AG297" s="193"/>
    </row>
    <row r="298" spans="1:33" s="59" customFormat="1">
      <c r="A298" s="194"/>
      <c r="B298" s="195"/>
      <c r="C298" s="196"/>
      <c r="D298" s="197"/>
      <c r="E298" s="196"/>
      <c r="F298" s="197"/>
      <c r="G298" s="198"/>
      <c r="H298" s="180"/>
      <c r="I298" s="181"/>
      <c r="J298" s="181"/>
      <c r="K298" s="181"/>
      <c r="L298" s="181"/>
      <c r="M298" s="181"/>
      <c r="N298" s="180"/>
      <c r="O298" s="182"/>
      <c r="P298" s="182"/>
      <c r="Q298" s="183"/>
      <c r="R298" s="183"/>
      <c r="S298" s="183"/>
      <c r="T298" s="183"/>
      <c r="U298" s="184"/>
      <c r="V298" s="185"/>
      <c r="W298" s="199"/>
      <c r="X298" s="200"/>
      <c r="Y298" s="200"/>
      <c r="Z298" s="201"/>
      <c r="AA298" s="150"/>
      <c r="AB298" s="202"/>
      <c r="AC298" s="203"/>
      <c r="AD298" s="184"/>
      <c r="AE298" s="203"/>
      <c r="AF298" s="204"/>
      <c r="AG298" s="193"/>
    </row>
    <row r="299" spans="1:33" s="59" customFormat="1">
      <c r="A299" s="194"/>
      <c r="B299" s="195"/>
      <c r="C299" s="196"/>
      <c r="D299" s="197"/>
      <c r="E299" s="196"/>
      <c r="F299" s="197"/>
      <c r="G299" s="198"/>
      <c r="H299" s="180"/>
      <c r="I299" s="181"/>
      <c r="J299" s="181"/>
      <c r="K299" s="181"/>
      <c r="L299" s="181"/>
      <c r="M299" s="181"/>
      <c r="N299" s="180"/>
      <c r="O299" s="182"/>
      <c r="P299" s="182"/>
      <c r="Q299" s="183"/>
      <c r="R299" s="183"/>
      <c r="S299" s="183"/>
      <c r="T299" s="183"/>
      <c r="U299" s="184"/>
      <c r="V299" s="185"/>
      <c r="W299" s="199"/>
      <c r="X299" s="200"/>
      <c r="Y299" s="200"/>
      <c r="Z299" s="201"/>
      <c r="AA299" s="150"/>
      <c r="AB299" s="202"/>
      <c r="AC299" s="203"/>
      <c r="AD299" s="184"/>
      <c r="AE299" s="203"/>
      <c r="AF299" s="204"/>
      <c r="AG299" s="193"/>
    </row>
    <row r="300" spans="1:33" s="59" customFormat="1">
      <c r="A300" s="194"/>
      <c r="B300" s="195"/>
      <c r="C300" s="196"/>
      <c r="D300" s="197"/>
      <c r="E300" s="196"/>
      <c r="F300" s="197"/>
      <c r="G300" s="198"/>
      <c r="H300" s="180"/>
      <c r="I300" s="181"/>
      <c r="J300" s="181"/>
      <c r="K300" s="181"/>
      <c r="L300" s="181"/>
      <c r="M300" s="181"/>
      <c r="N300" s="180"/>
      <c r="O300" s="182"/>
      <c r="P300" s="182"/>
      <c r="Q300" s="183"/>
      <c r="R300" s="183"/>
      <c r="S300" s="183"/>
      <c r="T300" s="183"/>
      <c r="U300" s="184"/>
      <c r="V300" s="185"/>
      <c r="W300" s="199"/>
      <c r="X300" s="200"/>
      <c r="Y300" s="200"/>
      <c r="Z300" s="201"/>
      <c r="AA300" s="150"/>
      <c r="AB300" s="202"/>
      <c r="AC300" s="203"/>
      <c r="AD300" s="184"/>
      <c r="AE300" s="203"/>
      <c r="AF300" s="204"/>
      <c r="AG300" s="193"/>
    </row>
    <row r="301" spans="1:33" s="59" customFormat="1">
      <c r="A301" s="194"/>
      <c r="B301" s="195"/>
      <c r="C301" s="196"/>
      <c r="D301" s="197"/>
      <c r="E301" s="196"/>
      <c r="F301" s="197"/>
      <c r="G301" s="198"/>
      <c r="H301" s="180"/>
      <c r="I301" s="181"/>
      <c r="J301" s="181"/>
      <c r="K301" s="181"/>
      <c r="L301" s="181"/>
      <c r="M301" s="181"/>
      <c r="N301" s="180"/>
      <c r="O301" s="182"/>
      <c r="P301" s="182"/>
      <c r="Q301" s="183"/>
      <c r="R301" s="183"/>
      <c r="S301" s="183"/>
      <c r="T301" s="183"/>
      <c r="U301" s="184"/>
      <c r="V301" s="185"/>
      <c r="W301" s="199"/>
      <c r="X301" s="200"/>
      <c r="Y301" s="200"/>
      <c r="Z301" s="201"/>
      <c r="AA301" s="150"/>
      <c r="AB301" s="202"/>
      <c r="AC301" s="203"/>
      <c r="AD301" s="184"/>
      <c r="AE301" s="203"/>
      <c r="AF301" s="204"/>
      <c r="AG301" s="193"/>
    </row>
    <row r="302" spans="1:33" s="59" customFormat="1">
      <c r="A302" s="194"/>
      <c r="B302" s="195"/>
      <c r="C302" s="196"/>
      <c r="D302" s="197"/>
      <c r="E302" s="196"/>
      <c r="F302" s="197"/>
      <c r="G302" s="198"/>
      <c r="H302" s="180"/>
      <c r="I302" s="181"/>
      <c r="J302" s="181"/>
      <c r="K302" s="181"/>
      <c r="L302" s="181"/>
      <c r="M302" s="181"/>
      <c r="N302" s="180"/>
      <c r="O302" s="182"/>
      <c r="P302" s="182"/>
      <c r="Q302" s="183"/>
      <c r="R302" s="183"/>
      <c r="S302" s="183"/>
      <c r="T302" s="183"/>
      <c r="U302" s="184"/>
      <c r="V302" s="185"/>
      <c r="W302" s="199"/>
      <c r="X302" s="200"/>
      <c r="Y302" s="200"/>
      <c r="Z302" s="201"/>
      <c r="AA302" s="150"/>
      <c r="AB302" s="202"/>
      <c r="AC302" s="203"/>
      <c r="AD302" s="184"/>
      <c r="AE302" s="203"/>
      <c r="AF302" s="204"/>
      <c r="AG302" s="193"/>
    </row>
    <row r="303" spans="1:33" s="59" customFormat="1">
      <c r="A303" s="194"/>
      <c r="B303" s="195"/>
      <c r="C303" s="196"/>
      <c r="D303" s="197"/>
      <c r="E303" s="196"/>
      <c r="F303" s="197"/>
      <c r="G303" s="198"/>
      <c r="H303" s="180"/>
      <c r="I303" s="181"/>
      <c r="J303" s="181"/>
      <c r="K303" s="181"/>
      <c r="L303" s="181"/>
      <c r="M303" s="181"/>
      <c r="N303" s="180"/>
      <c r="O303" s="182"/>
      <c r="P303" s="182"/>
      <c r="Q303" s="183"/>
      <c r="R303" s="183"/>
      <c r="S303" s="183"/>
      <c r="T303" s="183"/>
      <c r="U303" s="184"/>
      <c r="V303" s="185"/>
      <c r="W303" s="199"/>
      <c r="X303" s="200"/>
      <c r="Y303" s="200"/>
      <c r="Z303" s="201"/>
      <c r="AA303" s="150"/>
      <c r="AB303" s="202"/>
      <c r="AC303" s="203"/>
      <c r="AD303" s="184"/>
      <c r="AE303" s="203"/>
      <c r="AF303" s="204"/>
      <c r="AG303" s="193"/>
    </row>
    <row r="304" spans="1:33" s="59" customFormat="1">
      <c r="A304" s="194"/>
      <c r="B304" s="195"/>
      <c r="C304" s="196"/>
      <c r="D304" s="197"/>
      <c r="E304" s="196"/>
      <c r="F304" s="197"/>
      <c r="G304" s="198"/>
      <c r="H304" s="180"/>
      <c r="I304" s="181"/>
      <c r="J304" s="181"/>
      <c r="K304" s="181"/>
      <c r="L304" s="181"/>
      <c r="M304" s="181"/>
      <c r="N304" s="180"/>
      <c r="O304" s="182"/>
      <c r="P304" s="182"/>
      <c r="Q304" s="183"/>
      <c r="R304" s="183"/>
      <c r="S304" s="183"/>
      <c r="T304" s="183"/>
      <c r="U304" s="184"/>
      <c r="V304" s="185"/>
      <c r="W304" s="199"/>
      <c r="X304" s="200"/>
      <c r="Y304" s="200"/>
      <c r="Z304" s="201"/>
      <c r="AA304" s="150"/>
      <c r="AB304" s="202"/>
      <c r="AC304" s="203"/>
      <c r="AD304" s="184"/>
      <c r="AE304" s="203"/>
      <c r="AF304" s="204"/>
      <c r="AG304" s="193"/>
    </row>
    <row r="305" spans="1:33" s="59" customFormat="1">
      <c r="A305" s="194"/>
      <c r="B305" s="195"/>
      <c r="C305" s="196"/>
      <c r="D305" s="197"/>
      <c r="E305" s="196"/>
      <c r="F305" s="197"/>
      <c r="G305" s="198"/>
      <c r="H305" s="180"/>
      <c r="I305" s="181"/>
      <c r="J305" s="181"/>
      <c r="K305" s="181"/>
      <c r="L305" s="181"/>
      <c r="M305" s="181"/>
      <c r="N305" s="180"/>
      <c r="O305" s="182"/>
      <c r="P305" s="182"/>
      <c r="Q305" s="183"/>
      <c r="R305" s="183"/>
      <c r="S305" s="183"/>
      <c r="T305" s="183"/>
      <c r="U305" s="184"/>
      <c r="V305" s="185"/>
      <c r="W305" s="199"/>
      <c r="X305" s="200"/>
      <c r="Y305" s="200"/>
      <c r="Z305" s="201"/>
      <c r="AA305" s="150"/>
      <c r="AB305" s="202"/>
      <c r="AC305" s="203"/>
      <c r="AD305" s="184"/>
      <c r="AE305" s="203"/>
      <c r="AF305" s="204"/>
      <c r="AG305" s="193"/>
    </row>
    <row r="306" spans="1:33" s="59" customFormat="1">
      <c r="A306" s="194"/>
      <c r="B306" s="195"/>
      <c r="C306" s="196"/>
      <c r="D306" s="197"/>
      <c r="E306" s="196"/>
      <c r="F306" s="197"/>
      <c r="G306" s="198"/>
      <c r="H306" s="180"/>
      <c r="I306" s="181"/>
      <c r="J306" s="181"/>
      <c r="K306" s="181"/>
      <c r="L306" s="181"/>
      <c r="M306" s="181"/>
      <c r="N306" s="180"/>
      <c r="O306" s="182"/>
      <c r="P306" s="182"/>
      <c r="Q306" s="183"/>
      <c r="R306" s="183"/>
      <c r="S306" s="183"/>
      <c r="T306" s="183"/>
      <c r="U306" s="184"/>
      <c r="V306" s="185"/>
      <c r="W306" s="199"/>
      <c r="X306" s="200"/>
      <c r="Y306" s="200"/>
      <c r="Z306" s="201"/>
      <c r="AA306" s="150"/>
      <c r="AB306" s="202"/>
      <c r="AC306" s="203"/>
      <c r="AD306" s="184"/>
      <c r="AE306" s="203"/>
      <c r="AF306" s="204"/>
      <c r="AG306" s="193"/>
    </row>
    <row r="307" spans="1:33" s="59" customFormat="1">
      <c r="A307" s="194"/>
      <c r="B307" s="195"/>
      <c r="C307" s="196"/>
      <c r="D307" s="197"/>
      <c r="E307" s="196"/>
      <c r="F307" s="197"/>
      <c r="G307" s="198"/>
      <c r="H307" s="180"/>
      <c r="I307" s="181"/>
      <c r="J307" s="181"/>
      <c r="K307" s="181"/>
      <c r="L307" s="181"/>
      <c r="M307" s="181"/>
      <c r="N307" s="180"/>
      <c r="O307" s="182"/>
      <c r="P307" s="182"/>
      <c r="Q307" s="183"/>
      <c r="R307" s="183"/>
      <c r="S307" s="183"/>
      <c r="T307" s="183"/>
      <c r="U307" s="184"/>
      <c r="V307" s="185"/>
      <c r="W307" s="199"/>
      <c r="X307" s="200"/>
      <c r="Y307" s="200"/>
      <c r="Z307" s="201"/>
      <c r="AA307" s="150"/>
      <c r="AB307" s="202"/>
      <c r="AC307" s="203"/>
      <c r="AD307" s="184"/>
      <c r="AE307" s="203"/>
      <c r="AF307" s="204"/>
      <c r="AG307" s="193"/>
    </row>
    <row r="308" spans="1:33" s="59" customFormat="1">
      <c r="A308" s="194"/>
      <c r="B308" s="195"/>
      <c r="C308" s="196"/>
      <c r="D308" s="197"/>
      <c r="E308" s="196"/>
      <c r="F308" s="197"/>
      <c r="G308" s="198"/>
      <c r="H308" s="180"/>
      <c r="I308" s="181"/>
      <c r="J308" s="181"/>
      <c r="K308" s="181"/>
      <c r="L308" s="181"/>
      <c r="M308" s="181"/>
      <c r="N308" s="180"/>
      <c r="O308" s="182"/>
      <c r="P308" s="182"/>
      <c r="Q308" s="183"/>
      <c r="R308" s="183"/>
      <c r="S308" s="183"/>
      <c r="T308" s="183"/>
      <c r="U308" s="184"/>
      <c r="V308" s="185"/>
      <c r="W308" s="199"/>
      <c r="X308" s="200"/>
      <c r="Y308" s="200"/>
      <c r="Z308" s="201"/>
      <c r="AA308" s="150"/>
      <c r="AB308" s="202"/>
      <c r="AC308" s="203"/>
      <c r="AD308" s="184"/>
      <c r="AE308" s="203"/>
      <c r="AF308" s="204"/>
      <c r="AG308" s="193"/>
    </row>
    <row r="309" spans="1:33" s="59" customFormat="1">
      <c r="A309" s="194"/>
      <c r="B309" s="195"/>
      <c r="C309" s="196"/>
      <c r="D309" s="197"/>
      <c r="E309" s="196"/>
      <c r="F309" s="197"/>
      <c r="G309" s="198"/>
      <c r="H309" s="180"/>
      <c r="I309" s="181"/>
      <c r="J309" s="181"/>
      <c r="K309" s="181"/>
      <c r="L309" s="181"/>
      <c r="M309" s="181"/>
      <c r="N309" s="180"/>
      <c r="O309" s="182"/>
      <c r="P309" s="182"/>
      <c r="Q309" s="183"/>
      <c r="R309" s="183"/>
      <c r="S309" s="183"/>
      <c r="T309" s="183"/>
      <c r="U309" s="184"/>
      <c r="V309" s="185"/>
      <c r="W309" s="199"/>
      <c r="X309" s="200"/>
      <c r="Y309" s="200"/>
      <c r="Z309" s="201"/>
      <c r="AA309" s="150"/>
      <c r="AB309" s="202"/>
      <c r="AC309" s="203"/>
      <c r="AD309" s="184"/>
      <c r="AE309" s="203"/>
      <c r="AF309" s="204"/>
      <c r="AG309" s="193"/>
    </row>
    <row r="310" spans="1:33" s="59" customFormat="1">
      <c r="A310" s="194"/>
      <c r="B310" s="195"/>
      <c r="C310" s="196"/>
      <c r="D310" s="197"/>
      <c r="E310" s="196"/>
      <c r="F310" s="197"/>
      <c r="G310" s="198"/>
      <c r="H310" s="180"/>
      <c r="I310" s="181"/>
      <c r="J310" s="181"/>
      <c r="K310" s="181"/>
      <c r="L310" s="181"/>
      <c r="M310" s="181"/>
      <c r="N310" s="180"/>
      <c r="O310" s="182"/>
      <c r="P310" s="182"/>
      <c r="Q310" s="183"/>
      <c r="R310" s="183"/>
      <c r="S310" s="183"/>
      <c r="T310" s="183"/>
      <c r="U310" s="184"/>
      <c r="V310" s="185"/>
      <c r="W310" s="199"/>
      <c r="X310" s="200"/>
      <c r="Y310" s="200"/>
      <c r="Z310" s="201"/>
      <c r="AA310" s="150"/>
      <c r="AB310" s="202"/>
      <c r="AC310" s="203"/>
      <c r="AD310" s="184"/>
      <c r="AE310" s="203"/>
      <c r="AF310" s="204"/>
      <c r="AG310" s="193"/>
    </row>
    <row r="311" spans="1:33" s="59" customFormat="1">
      <c r="A311" s="194"/>
      <c r="B311" s="195"/>
      <c r="C311" s="196"/>
      <c r="D311" s="197"/>
      <c r="E311" s="196"/>
      <c r="F311" s="197"/>
      <c r="G311" s="198"/>
      <c r="H311" s="180"/>
      <c r="I311" s="181"/>
      <c r="J311" s="181"/>
      <c r="K311" s="181"/>
      <c r="L311" s="181"/>
      <c r="M311" s="181"/>
      <c r="N311" s="180"/>
      <c r="O311" s="182"/>
      <c r="P311" s="182"/>
      <c r="Q311" s="183"/>
      <c r="R311" s="183"/>
      <c r="S311" s="183"/>
      <c r="T311" s="183"/>
      <c r="U311" s="184"/>
      <c r="V311" s="185"/>
      <c r="W311" s="199"/>
      <c r="X311" s="200"/>
      <c r="Y311" s="200"/>
      <c r="Z311" s="201"/>
      <c r="AA311" s="150"/>
      <c r="AB311" s="202"/>
      <c r="AC311" s="203"/>
      <c r="AD311" s="184"/>
      <c r="AE311" s="203"/>
      <c r="AF311" s="204"/>
      <c r="AG311" s="193"/>
    </row>
    <row r="312" spans="1:33" s="59" customFormat="1">
      <c r="A312" s="194"/>
      <c r="B312" s="195"/>
      <c r="C312" s="196"/>
      <c r="D312" s="197"/>
      <c r="E312" s="196"/>
      <c r="F312" s="197"/>
      <c r="G312" s="198"/>
      <c r="H312" s="180"/>
      <c r="I312" s="181"/>
      <c r="J312" s="181"/>
      <c r="K312" s="181"/>
      <c r="L312" s="181"/>
      <c r="M312" s="181"/>
      <c r="N312" s="180"/>
      <c r="O312" s="182"/>
      <c r="P312" s="182"/>
      <c r="Q312" s="183"/>
      <c r="R312" s="183"/>
      <c r="S312" s="183"/>
      <c r="T312" s="183"/>
      <c r="U312" s="184"/>
      <c r="V312" s="185"/>
      <c r="W312" s="199"/>
      <c r="X312" s="200"/>
      <c r="Y312" s="200"/>
      <c r="Z312" s="201"/>
      <c r="AA312" s="150"/>
      <c r="AB312" s="202"/>
      <c r="AC312" s="203"/>
      <c r="AD312" s="184"/>
      <c r="AE312" s="203"/>
      <c r="AF312" s="204"/>
      <c r="AG312" s="193"/>
    </row>
    <row r="313" spans="1:33" s="59" customFormat="1">
      <c r="A313" s="194"/>
      <c r="B313" s="195"/>
      <c r="C313" s="196"/>
      <c r="D313" s="197"/>
      <c r="E313" s="196"/>
      <c r="F313" s="197"/>
      <c r="G313" s="198"/>
      <c r="H313" s="180"/>
      <c r="I313" s="181"/>
      <c r="J313" s="181"/>
      <c r="K313" s="181"/>
      <c r="L313" s="181"/>
      <c r="M313" s="181"/>
      <c r="N313" s="180"/>
      <c r="O313" s="182"/>
      <c r="P313" s="182"/>
      <c r="Q313" s="183"/>
      <c r="R313" s="183"/>
      <c r="S313" s="183"/>
      <c r="T313" s="183"/>
      <c r="U313" s="184"/>
      <c r="V313" s="185"/>
      <c r="W313" s="199"/>
      <c r="X313" s="200"/>
      <c r="Y313" s="200"/>
      <c r="Z313" s="201"/>
      <c r="AA313" s="150"/>
      <c r="AB313" s="202"/>
      <c r="AC313" s="203"/>
      <c r="AD313" s="184"/>
      <c r="AE313" s="203"/>
      <c r="AF313" s="204"/>
      <c r="AG313" s="193"/>
    </row>
    <row r="314" spans="1:33" s="59" customFormat="1">
      <c r="A314" s="194"/>
      <c r="B314" s="195"/>
      <c r="C314" s="196"/>
      <c r="D314" s="197"/>
      <c r="E314" s="196"/>
      <c r="F314" s="197"/>
      <c r="G314" s="198"/>
      <c r="H314" s="180"/>
      <c r="I314" s="181"/>
      <c r="J314" s="181"/>
      <c r="K314" s="181"/>
      <c r="L314" s="181"/>
      <c r="M314" s="181"/>
      <c r="N314" s="180"/>
      <c r="O314" s="182"/>
      <c r="P314" s="182"/>
      <c r="Q314" s="183"/>
      <c r="R314" s="183"/>
      <c r="S314" s="183"/>
      <c r="T314" s="183"/>
      <c r="U314" s="184"/>
      <c r="V314" s="185"/>
      <c r="W314" s="199"/>
      <c r="X314" s="200"/>
      <c r="Y314" s="200"/>
      <c r="Z314" s="201"/>
      <c r="AA314" s="150"/>
      <c r="AB314" s="202"/>
      <c r="AC314" s="203"/>
      <c r="AD314" s="184"/>
      <c r="AE314" s="203"/>
      <c r="AF314" s="204"/>
      <c r="AG314" s="193"/>
    </row>
    <row r="315" spans="1:33" s="59" customFormat="1">
      <c r="A315" s="194"/>
      <c r="B315" s="195"/>
      <c r="C315" s="196"/>
      <c r="D315" s="197"/>
      <c r="E315" s="196"/>
      <c r="F315" s="197"/>
      <c r="G315" s="198"/>
      <c r="H315" s="180"/>
      <c r="I315" s="181"/>
      <c r="J315" s="181"/>
      <c r="K315" s="181"/>
      <c r="L315" s="181"/>
      <c r="M315" s="181"/>
      <c r="N315" s="180"/>
      <c r="O315" s="182"/>
      <c r="P315" s="182"/>
      <c r="Q315" s="183"/>
      <c r="R315" s="183"/>
      <c r="S315" s="183"/>
      <c r="T315" s="183"/>
      <c r="U315" s="184"/>
      <c r="V315" s="185"/>
      <c r="W315" s="199"/>
      <c r="X315" s="200"/>
      <c r="Y315" s="200"/>
      <c r="Z315" s="201"/>
      <c r="AA315" s="150"/>
      <c r="AB315" s="202"/>
      <c r="AC315" s="203"/>
      <c r="AD315" s="184"/>
      <c r="AE315" s="203"/>
      <c r="AF315" s="204"/>
      <c r="AG315" s="193"/>
    </row>
    <row r="316" spans="1:33" s="59" customFormat="1">
      <c r="A316" s="194"/>
      <c r="B316" s="195"/>
      <c r="C316" s="196"/>
      <c r="D316" s="197"/>
      <c r="E316" s="196"/>
      <c r="F316" s="197"/>
      <c r="G316" s="198"/>
      <c r="H316" s="180"/>
      <c r="I316" s="181"/>
      <c r="J316" s="181"/>
      <c r="K316" s="181"/>
      <c r="L316" s="181"/>
      <c r="M316" s="181"/>
      <c r="N316" s="180"/>
      <c r="O316" s="182"/>
      <c r="P316" s="182"/>
      <c r="Q316" s="183"/>
      <c r="R316" s="183"/>
      <c r="S316" s="183"/>
      <c r="T316" s="183"/>
      <c r="U316" s="184"/>
      <c r="V316" s="185"/>
      <c r="W316" s="199"/>
      <c r="X316" s="200"/>
      <c r="Y316" s="200"/>
      <c r="Z316" s="201"/>
      <c r="AA316" s="150"/>
      <c r="AB316" s="202"/>
      <c r="AC316" s="203"/>
      <c r="AD316" s="184"/>
      <c r="AE316" s="203"/>
      <c r="AF316" s="204"/>
      <c r="AG316" s="193"/>
    </row>
    <row r="317" spans="1:33" s="59" customFormat="1">
      <c r="A317" s="194"/>
      <c r="B317" s="195"/>
      <c r="C317" s="196"/>
      <c r="D317" s="197"/>
      <c r="E317" s="196"/>
      <c r="F317" s="197"/>
      <c r="G317" s="198"/>
      <c r="H317" s="180"/>
      <c r="I317" s="181"/>
      <c r="J317" s="181"/>
      <c r="K317" s="181"/>
      <c r="L317" s="181"/>
      <c r="M317" s="181"/>
      <c r="N317" s="180"/>
      <c r="O317" s="182"/>
      <c r="P317" s="182"/>
      <c r="Q317" s="183"/>
      <c r="R317" s="183"/>
      <c r="S317" s="183"/>
      <c r="T317" s="183"/>
      <c r="U317" s="184"/>
      <c r="V317" s="185"/>
      <c r="W317" s="199"/>
      <c r="X317" s="200"/>
      <c r="Y317" s="200"/>
      <c r="Z317" s="201"/>
      <c r="AA317" s="150"/>
      <c r="AB317" s="202"/>
      <c r="AC317" s="203"/>
      <c r="AD317" s="184"/>
      <c r="AE317" s="203"/>
      <c r="AF317" s="204"/>
      <c r="AG317" s="193"/>
    </row>
    <row r="318" spans="1:33" s="59" customFormat="1">
      <c r="A318" s="194"/>
      <c r="B318" s="195"/>
      <c r="C318" s="196"/>
      <c r="D318" s="197"/>
      <c r="E318" s="196"/>
      <c r="F318" s="197"/>
      <c r="G318" s="198"/>
      <c r="H318" s="180"/>
      <c r="I318" s="181"/>
      <c r="J318" s="181"/>
      <c r="K318" s="181"/>
      <c r="L318" s="181"/>
      <c r="M318" s="181"/>
      <c r="N318" s="180"/>
      <c r="O318" s="182"/>
      <c r="P318" s="182"/>
      <c r="Q318" s="183"/>
      <c r="R318" s="183"/>
      <c r="S318" s="183"/>
      <c r="T318" s="183"/>
      <c r="U318" s="184"/>
      <c r="V318" s="185"/>
      <c r="W318" s="199"/>
      <c r="X318" s="200"/>
      <c r="Y318" s="200"/>
      <c r="Z318" s="201"/>
      <c r="AA318" s="150"/>
      <c r="AB318" s="202"/>
      <c r="AC318" s="203"/>
      <c r="AD318" s="184"/>
      <c r="AE318" s="203"/>
      <c r="AF318" s="204"/>
      <c r="AG318" s="193"/>
    </row>
    <row r="319" spans="1:33" s="59" customFormat="1">
      <c r="A319" s="194"/>
      <c r="B319" s="195"/>
      <c r="C319" s="196"/>
      <c r="D319" s="197"/>
      <c r="E319" s="196"/>
      <c r="F319" s="197"/>
      <c r="G319" s="198"/>
      <c r="H319" s="180"/>
      <c r="I319" s="181"/>
      <c r="J319" s="181"/>
      <c r="K319" s="181"/>
      <c r="L319" s="181"/>
      <c r="M319" s="181"/>
      <c r="N319" s="180"/>
      <c r="O319" s="182"/>
      <c r="P319" s="182"/>
      <c r="Q319" s="183"/>
      <c r="R319" s="183"/>
      <c r="S319" s="183"/>
      <c r="T319" s="183"/>
      <c r="U319" s="184"/>
      <c r="V319" s="185"/>
      <c r="W319" s="199"/>
      <c r="X319" s="200"/>
      <c r="Y319" s="200"/>
      <c r="Z319" s="201"/>
      <c r="AA319" s="150"/>
      <c r="AB319" s="202"/>
      <c r="AC319" s="203"/>
      <c r="AD319" s="184"/>
      <c r="AE319" s="203"/>
      <c r="AF319" s="204"/>
      <c r="AG319" s="193"/>
    </row>
    <row r="320" spans="1:33" s="59" customFormat="1">
      <c r="A320" s="194"/>
      <c r="B320" s="195"/>
      <c r="C320" s="196"/>
      <c r="D320" s="197"/>
      <c r="E320" s="196"/>
      <c r="F320" s="197"/>
      <c r="G320" s="198"/>
      <c r="H320" s="180"/>
      <c r="I320" s="181"/>
      <c r="J320" s="181"/>
      <c r="K320" s="181"/>
      <c r="L320" s="181"/>
      <c r="M320" s="181"/>
      <c r="N320" s="180"/>
      <c r="O320" s="182"/>
      <c r="P320" s="182"/>
      <c r="Q320" s="183"/>
      <c r="R320" s="183"/>
      <c r="S320" s="183"/>
      <c r="T320" s="183"/>
      <c r="U320" s="184"/>
      <c r="V320" s="185"/>
      <c r="W320" s="199"/>
      <c r="X320" s="200"/>
      <c r="Y320" s="200"/>
      <c r="Z320" s="201"/>
      <c r="AA320" s="150"/>
      <c r="AB320" s="202"/>
      <c r="AC320" s="203"/>
      <c r="AD320" s="184"/>
      <c r="AE320" s="203"/>
      <c r="AF320" s="204"/>
      <c r="AG320" s="193"/>
    </row>
    <row r="321" spans="1:33" s="59" customFormat="1">
      <c r="A321" s="194"/>
      <c r="B321" s="195"/>
      <c r="C321" s="196"/>
      <c r="D321" s="197"/>
      <c r="E321" s="196"/>
      <c r="F321" s="197"/>
      <c r="G321" s="198"/>
      <c r="H321" s="180"/>
      <c r="I321" s="181"/>
      <c r="J321" s="181"/>
      <c r="K321" s="181"/>
      <c r="L321" s="181"/>
      <c r="M321" s="181"/>
      <c r="N321" s="180"/>
      <c r="O321" s="182"/>
      <c r="P321" s="182"/>
      <c r="Q321" s="183"/>
      <c r="R321" s="183"/>
      <c r="S321" s="183"/>
      <c r="T321" s="183"/>
      <c r="U321" s="184"/>
      <c r="V321" s="185"/>
      <c r="W321" s="199"/>
      <c r="X321" s="200"/>
      <c r="Y321" s="200"/>
      <c r="Z321" s="201"/>
      <c r="AA321" s="150"/>
      <c r="AB321" s="202"/>
      <c r="AC321" s="203"/>
      <c r="AD321" s="184"/>
      <c r="AE321" s="203"/>
      <c r="AF321" s="204"/>
      <c r="AG321" s="193"/>
    </row>
    <row r="322" spans="1:33" s="59" customFormat="1">
      <c r="A322" s="194"/>
      <c r="B322" s="195"/>
      <c r="C322" s="196"/>
      <c r="D322" s="197"/>
      <c r="E322" s="196"/>
      <c r="F322" s="197"/>
      <c r="G322" s="198"/>
      <c r="H322" s="180"/>
      <c r="I322" s="181"/>
      <c r="J322" s="181"/>
      <c r="K322" s="181"/>
      <c r="L322" s="181"/>
      <c r="M322" s="181"/>
      <c r="N322" s="180"/>
      <c r="O322" s="182"/>
      <c r="P322" s="182"/>
      <c r="Q322" s="183"/>
      <c r="R322" s="183"/>
      <c r="S322" s="183"/>
      <c r="T322" s="183"/>
      <c r="U322" s="184"/>
      <c r="V322" s="185"/>
      <c r="W322" s="199"/>
      <c r="X322" s="200"/>
      <c r="Y322" s="200"/>
      <c r="Z322" s="201"/>
      <c r="AA322" s="150"/>
      <c r="AB322" s="202"/>
      <c r="AC322" s="203"/>
      <c r="AD322" s="184"/>
      <c r="AE322" s="203"/>
      <c r="AF322" s="204"/>
      <c r="AG322" s="193"/>
    </row>
    <row r="323" spans="1:33" s="59" customFormat="1">
      <c r="A323" s="194"/>
      <c r="B323" s="195"/>
      <c r="C323" s="196"/>
      <c r="D323" s="197"/>
      <c r="E323" s="196"/>
      <c r="F323" s="197"/>
      <c r="G323" s="198"/>
      <c r="H323" s="180"/>
      <c r="I323" s="181"/>
      <c r="J323" s="181"/>
      <c r="K323" s="181"/>
      <c r="L323" s="181"/>
      <c r="M323" s="181"/>
      <c r="N323" s="180"/>
      <c r="O323" s="182"/>
      <c r="P323" s="182"/>
      <c r="Q323" s="183"/>
      <c r="R323" s="183"/>
      <c r="S323" s="183"/>
      <c r="T323" s="183"/>
      <c r="U323" s="184"/>
      <c r="V323" s="185"/>
      <c r="W323" s="199"/>
      <c r="X323" s="200"/>
      <c r="Y323" s="200"/>
      <c r="Z323" s="201"/>
      <c r="AA323" s="150"/>
      <c r="AB323" s="202"/>
      <c r="AC323" s="203"/>
      <c r="AD323" s="184"/>
      <c r="AE323" s="203"/>
      <c r="AF323" s="204"/>
      <c r="AG323" s="193"/>
    </row>
    <row r="324" spans="1:33" s="59" customFormat="1">
      <c r="A324" s="194"/>
      <c r="B324" s="195"/>
      <c r="C324" s="196"/>
      <c r="D324" s="197"/>
      <c r="E324" s="196"/>
      <c r="F324" s="197"/>
      <c r="G324" s="198"/>
      <c r="H324" s="180"/>
      <c r="I324" s="181"/>
      <c r="J324" s="181"/>
      <c r="K324" s="181"/>
      <c r="L324" s="181"/>
      <c r="M324" s="181"/>
      <c r="N324" s="180"/>
      <c r="O324" s="182"/>
      <c r="P324" s="182"/>
      <c r="Q324" s="183"/>
      <c r="R324" s="183"/>
      <c r="S324" s="183"/>
      <c r="T324" s="183"/>
      <c r="U324" s="184"/>
      <c r="V324" s="185"/>
      <c r="W324" s="199"/>
      <c r="X324" s="200"/>
      <c r="Y324" s="200"/>
      <c r="Z324" s="201"/>
      <c r="AA324" s="150"/>
      <c r="AB324" s="202"/>
      <c r="AC324" s="203"/>
      <c r="AD324" s="184"/>
      <c r="AE324" s="203"/>
      <c r="AF324" s="204"/>
      <c r="AG324" s="193"/>
    </row>
    <row r="325" spans="1:33" s="59" customFormat="1">
      <c r="A325" s="194"/>
      <c r="B325" s="195"/>
      <c r="C325" s="196"/>
      <c r="D325" s="197"/>
      <c r="E325" s="196"/>
      <c r="F325" s="197"/>
      <c r="G325" s="198"/>
      <c r="H325" s="180"/>
      <c r="I325" s="181"/>
      <c r="J325" s="181"/>
      <c r="K325" s="181"/>
      <c r="L325" s="181"/>
      <c r="M325" s="181"/>
      <c r="N325" s="180"/>
      <c r="O325" s="182"/>
      <c r="P325" s="182"/>
      <c r="Q325" s="183"/>
      <c r="R325" s="183"/>
      <c r="S325" s="183"/>
      <c r="T325" s="183"/>
      <c r="U325" s="184"/>
      <c r="V325" s="185"/>
      <c r="W325" s="199"/>
      <c r="X325" s="200"/>
      <c r="Y325" s="200"/>
      <c r="Z325" s="201"/>
      <c r="AA325" s="150"/>
      <c r="AB325" s="202"/>
      <c r="AC325" s="203"/>
      <c r="AD325" s="184"/>
      <c r="AE325" s="203"/>
      <c r="AF325" s="204"/>
      <c r="AG325" s="193"/>
    </row>
    <row r="326" spans="1:33" s="59" customFormat="1">
      <c r="A326" s="194"/>
      <c r="B326" s="195"/>
      <c r="C326" s="196"/>
      <c r="D326" s="197"/>
      <c r="E326" s="196"/>
      <c r="F326" s="197"/>
      <c r="G326" s="198"/>
      <c r="H326" s="180"/>
      <c r="I326" s="181"/>
      <c r="J326" s="181"/>
      <c r="K326" s="181"/>
      <c r="L326" s="181"/>
      <c r="M326" s="181"/>
      <c r="N326" s="180"/>
      <c r="O326" s="182"/>
      <c r="P326" s="182"/>
      <c r="Q326" s="183"/>
      <c r="R326" s="183"/>
      <c r="S326" s="183"/>
      <c r="T326" s="183"/>
      <c r="U326" s="184"/>
      <c r="V326" s="185"/>
      <c r="W326" s="199"/>
      <c r="X326" s="200"/>
      <c r="Y326" s="200"/>
      <c r="Z326" s="201"/>
      <c r="AA326" s="150"/>
      <c r="AB326" s="202"/>
      <c r="AC326" s="203"/>
      <c r="AD326" s="184"/>
      <c r="AE326" s="203"/>
      <c r="AF326" s="204"/>
      <c r="AG326" s="193"/>
    </row>
    <row r="327" spans="1:33" s="59" customFormat="1">
      <c r="A327" s="194"/>
      <c r="B327" s="195"/>
      <c r="C327" s="196"/>
      <c r="D327" s="197"/>
      <c r="E327" s="196"/>
      <c r="F327" s="197"/>
      <c r="G327" s="198"/>
      <c r="H327" s="180"/>
      <c r="I327" s="181"/>
      <c r="J327" s="181"/>
      <c r="K327" s="181"/>
      <c r="L327" s="181"/>
      <c r="M327" s="181"/>
      <c r="N327" s="180"/>
      <c r="O327" s="182"/>
      <c r="P327" s="182"/>
      <c r="Q327" s="183"/>
      <c r="R327" s="183"/>
      <c r="S327" s="183"/>
      <c r="T327" s="183"/>
      <c r="U327" s="184"/>
      <c r="V327" s="185"/>
      <c r="W327" s="199"/>
      <c r="X327" s="200"/>
      <c r="Y327" s="200"/>
      <c r="Z327" s="201"/>
      <c r="AA327" s="150"/>
      <c r="AB327" s="202"/>
      <c r="AC327" s="203"/>
      <c r="AD327" s="184"/>
      <c r="AE327" s="203"/>
      <c r="AF327" s="204"/>
      <c r="AG327" s="193"/>
    </row>
    <row r="328" spans="1:33" s="59" customFormat="1">
      <c r="A328" s="194"/>
      <c r="B328" s="195"/>
      <c r="C328" s="196"/>
      <c r="D328" s="197"/>
      <c r="E328" s="196"/>
      <c r="F328" s="197"/>
      <c r="G328" s="198"/>
      <c r="H328" s="180"/>
      <c r="I328" s="181"/>
      <c r="J328" s="181"/>
      <c r="K328" s="181"/>
      <c r="L328" s="181"/>
      <c r="M328" s="181"/>
      <c r="N328" s="180"/>
      <c r="O328" s="182"/>
      <c r="P328" s="182"/>
      <c r="Q328" s="183"/>
      <c r="R328" s="183"/>
      <c r="S328" s="183"/>
      <c r="T328" s="183"/>
      <c r="U328" s="184"/>
      <c r="V328" s="185"/>
      <c r="W328" s="199"/>
      <c r="X328" s="200"/>
      <c r="Y328" s="200"/>
      <c r="Z328" s="201"/>
      <c r="AA328" s="150"/>
      <c r="AB328" s="202"/>
      <c r="AC328" s="203"/>
      <c r="AD328" s="184"/>
      <c r="AE328" s="203"/>
      <c r="AF328" s="204"/>
      <c r="AG328" s="193"/>
    </row>
    <row r="329" spans="1:33" s="59" customFormat="1">
      <c r="A329" s="194"/>
      <c r="B329" s="195"/>
      <c r="C329" s="196"/>
      <c r="D329" s="197"/>
      <c r="E329" s="196"/>
      <c r="F329" s="197"/>
      <c r="G329" s="198"/>
      <c r="H329" s="180"/>
      <c r="I329" s="181"/>
      <c r="J329" s="181"/>
      <c r="K329" s="181"/>
      <c r="L329" s="181"/>
      <c r="M329" s="181"/>
      <c r="N329" s="180"/>
      <c r="O329" s="182"/>
      <c r="P329" s="182"/>
      <c r="Q329" s="183"/>
      <c r="R329" s="183"/>
      <c r="S329" s="183"/>
      <c r="T329" s="183"/>
      <c r="U329" s="184"/>
      <c r="V329" s="185"/>
      <c r="W329" s="199"/>
      <c r="X329" s="200"/>
      <c r="Y329" s="200"/>
      <c r="Z329" s="201"/>
      <c r="AA329" s="150"/>
      <c r="AB329" s="202"/>
      <c r="AC329" s="203"/>
      <c r="AD329" s="184"/>
      <c r="AE329" s="203"/>
      <c r="AF329" s="204"/>
      <c r="AG329" s="193"/>
    </row>
    <row r="330" spans="1:33" s="59" customFormat="1">
      <c r="A330" s="194"/>
      <c r="B330" s="195"/>
      <c r="C330" s="196"/>
      <c r="D330" s="197"/>
      <c r="E330" s="196"/>
      <c r="F330" s="197"/>
      <c r="G330" s="198"/>
      <c r="H330" s="180"/>
      <c r="I330" s="181"/>
      <c r="J330" s="181"/>
      <c r="K330" s="181"/>
      <c r="L330" s="181"/>
      <c r="M330" s="181"/>
      <c r="N330" s="180"/>
      <c r="O330" s="182"/>
      <c r="P330" s="182"/>
      <c r="Q330" s="183"/>
      <c r="R330" s="183"/>
      <c r="S330" s="183"/>
      <c r="T330" s="183"/>
      <c r="U330" s="184"/>
      <c r="V330" s="185"/>
      <c r="W330" s="199"/>
      <c r="X330" s="200"/>
      <c r="Y330" s="200"/>
      <c r="Z330" s="201"/>
      <c r="AA330" s="150"/>
      <c r="AB330" s="202"/>
      <c r="AC330" s="203"/>
      <c r="AD330" s="184"/>
      <c r="AE330" s="203"/>
      <c r="AF330" s="204"/>
      <c r="AG330" s="193"/>
    </row>
    <row r="331" spans="1:33" s="59" customFormat="1">
      <c r="A331" s="194"/>
      <c r="B331" s="195"/>
      <c r="C331" s="196"/>
      <c r="D331" s="197"/>
      <c r="E331" s="196"/>
      <c r="F331" s="197"/>
      <c r="G331" s="198"/>
      <c r="H331" s="180"/>
      <c r="I331" s="181"/>
      <c r="J331" s="181"/>
      <c r="K331" s="181"/>
      <c r="L331" s="181"/>
      <c r="M331" s="181"/>
      <c r="N331" s="180"/>
      <c r="O331" s="182"/>
      <c r="P331" s="182"/>
      <c r="Q331" s="183"/>
      <c r="R331" s="183"/>
      <c r="S331" s="183"/>
      <c r="T331" s="183"/>
      <c r="U331" s="184"/>
      <c r="V331" s="185"/>
      <c r="W331" s="199"/>
      <c r="X331" s="200"/>
      <c r="Y331" s="200"/>
      <c r="Z331" s="201"/>
      <c r="AA331" s="150"/>
      <c r="AB331" s="202"/>
      <c r="AC331" s="203"/>
      <c r="AD331" s="184"/>
      <c r="AE331" s="203"/>
      <c r="AF331" s="204"/>
      <c r="AG331" s="193"/>
    </row>
    <row r="332" spans="1:33" s="59" customFormat="1">
      <c r="A332" s="194"/>
      <c r="B332" s="195"/>
      <c r="C332" s="196"/>
      <c r="D332" s="197"/>
      <c r="E332" s="196"/>
      <c r="F332" s="197"/>
      <c r="G332" s="198"/>
      <c r="H332" s="180"/>
      <c r="I332" s="181"/>
      <c r="J332" s="181"/>
      <c r="K332" s="181"/>
      <c r="L332" s="181"/>
      <c r="M332" s="181"/>
      <c r="N332" s="180"/>
      <c r="O332" s="182"/>
      <c r="P332" s="182"/>
      <c r="Q332" s="183"/>
      <c r="R332" s="183"/>
      <c r="S332" s="183"/>
      <c r="T332" s="183"/>
      <c r="U332" s="184"/>
      <c r="V332" s="185"/>
      <c r="W332" s="199"/>
      <c r="X332" s="200"/>
      <c r="Y332" s="200"/>
      <c r="Z332" s="201"/>
      <c r="AA332" s="150"/>
      <c r="AB332" s="202"/>
      <c r="AC332" s="203"/>
      <c r="AD332" s="184"/>
      <c r="AE332" s="203"/>
      <c r="AF332" s="204"/>
      <c r="AG332" s="193"/>
    </row>
    <row r="333" spans="1:33" s="59" customFormat="1">
      <c r="A333" s="194"/>
      <c r="B333" s="195"/>
      <c r="C333" s="196"/>
      <c r="D333" s="197"/>
      <c r="E333" s="196"/>
      <c r="F333" s="197"/>
      <c r="G333" s="198"/>
      <c r="H333" s="180"/>
      <c r="I333" s="181"/>
      <c r="J333" s="181"/>
      <c r="K333" s="181"/>
      <c r="L333" s="181"/>
      <c r="M333" s="181"/>
      <c r="N333" s="180"/>
      <c r="O333" s="182"/>
      <c r="P333" s="182"/>
      <c r="Q333" s="183"/>
      <c r="R333" s="183"/>
      <c r="S333" s="183"/>
      <c r="T333" s="183"/>
      <c r="U333" s="184"/>
      <c r="V333" s="185"/>
      <c r="W333" s="199"/>
      <c r="X333" s="200"/>
      <c r="Y333" s="200"/>
      <c r="Z333" s="201"/>
      <c r="AA333" s="150"/>
      <c r="AB333" s="202"/>
      <c r="AC333" s="203"/>
      <c r="AD333" s="184"/>
      <c r="AE333" s="203"/>
      <c r="AF333" s="204"/>
      <c r="AG333" s="193"/>
    </row>
    <row r="334" spans="1:33" s="59" customFormat="1">
      <c r="A334" s="194"/>
      <c r="B334" s="195"/>
      <c r="C334" s="196"/>
      <c r="D334" s="197"/>
      <c r="E334" s="196"/>
      <c r="F334" s="197"/>
      <c r="G334" s="198"/>
      <c r="H334" s="180"/>
      <c r="I334" s="181"/>
      <c r="J334" s="181"/>
      <c r="K334" s="181"/>
      <c r="L334" s="181"/>
      <c r="M334" s="181"/>
      <c r="N334" s="180"/>
      <c r="O334" s="182"/>
      <c r="P334" s="182"/>
      <c r="Q334" s="183"/>
      <c r="R334" s="183"/>
      <c r="S334" s="183"/>
      <c r="T334" s="183"/>
      <c r="U334" s="184"/>
      <c r="V334" s="185"/>
      <c r="W334" s="199"/>
      <c r="X334" s="200"/>
      <c r="Y334" s="200"/>
      <c r="Z334" s="201"/>
      <c r="AA334" s="150"/>
      <c r="AB334" s="202"/>
      <c r="AC334" s="203"/>
      <c r="AD334" s="184"/>
      <c r="AE334" s="203"/>
      <c r="AF334" s="204"/>
      <c r="AG334" s="193"/>
    </row>
    <row r="335" spans="1:33" s="59" customFormat="1">
      <c r="A335" s="194"/>
      <c r="B335" s="195"/>
      <c r="C335" s="196"/>
      <c r="D335" s="197"/>
      <c r="E335" s="196"/>
      <c r="F335" s="197"/>
      <c r="G335" s="198"/>
      <c r="H335" s="180"/>
      <c r="I335" s="181"/>
      <c r="J335" s="181"/>
      <c r="K335" s="181"/>
      <c r="L335" s="181"/>
      <c r="M335" s="181"/>
      <c r="N335" s="180"/>
      <c r="O335" s="182"/>
      <c r="P335" s="182"/>
      <c r="Q335" s="183"/>
      <c r="R335" s="183"/>
      <c r="S335" s="183"/>
      <c r="T335" s="183"/>
      <c r="U335" s="184"/>
      <c r="V335" s="185"/>
      <c r="W335" s="199"/>
      <c r="X335" s="200"/>
      <c r="Y335" s="200"/>
      <c r="Z335" s="201"/>
      <c r="AA335" s="150"/>
      <c r="AB335" s="202"/>
      <c r="AC335" s="203"/>
      <c r="AD335" s="184"/>
      <c r="AE335" s="203"/>
      <c r="AF335" s="204"/>
      <c r="AG335" s="193"/>
    </row>
    <row r="336" spans="1:33" s="59" customFormat="1">
      <c r="A336" s="194"/>
      <c r="B336" s="195"/>
      <c r="C336" s="196"/>
      <c r="D336" s="197"/>
      <c r="E336" s="196"/>
      <c r="F336" s="197"/>
      <c r="G336" s="198"/>
      <c r="H336" s="180"/>
      <c r="I336" s="181"/>
      <c r="J336" s="181"/>
      <c r="K336" s="181"/>
      <c r="L336" s="181"/>
      <c r="M336" s="181"/>
      <c r="N336" s="180"/>
      <c r="O336" s="182"/>
      <c r="P336" s="182"/>
      <c r="Q336" s="183"/>
      <c r="R336" s="183"/>
      <c r="S336" s="183"/>
      <c r="T336" s="183"/>
      <c r="U336" s="184"/>
      <c r="V336" s="185"/>
      <c r="W336" s="199"/>
      <c r="X336" s="200"/>
      <c r="Y336" s="200"/>
      <c r="Z336" s="201"/>
      <c r="AA336" s="150"/>
      <c r="AB336" s="202"/>
      <c r="AC336" s="203"/>
      <c r="AD336" s="184"/>
      <c r="AE336" s="203"/>
      <c r="AF336" s="204"/>
      <c r="AG336" s="193"/>
    </row>
    <row r="337" spans="1:33" s="59" customFormat="1">
      <c r="A337" s="194"/>
      <c r="B337" s="195"/>
      <c r="C337" s="196"/>
      <c r="D337" s="197"/>
      <c r="E337" s="196"/>
      <c r="F337" s="197"/>
      <c r="G337" s="198"/>
      <c r="H337" s="180"/>
      <c r="I337" s="181"/>
      <c r="J337" s="181"/>
      <c r="K337" s="181"/>
      <c r="L337" s="181"/>
      <c r="M337" s="181"/>
      <c r="N337" s="180"/>
      <c r="O337" s="182"/>
      <c r="P337" s="182"/>
      <c r="Q337" s="183"/>
      <c r="R337" s="183"/>
      <c r="S337" s="183"/>
      <c r="T337" s="183"/>
      <c r="U337" s="184"/>
      <c r="V337" s="185"/>
      <c r="W337" s="199"/>
      <c r="X337" s="200"/>
      <c r="Y337" s="200"/>
      <c r="Z337" s="201"/>
      <c r="AA337" s="150"/>
      <c r="AB337" s="202"/>
      <c r="AC337" s="203"/>
      <c r="AD337" s="184"/>
      <c r="AE337" s="203"/>
      <c r="AF337" s="204"/>
      <c r="AG337" s="193"/>
    </row>
    <row r="338" spans="1:33" s="59" customFormat="1">
      <c r="A338" s="194"/>
      <c r="B338" s="195"/>
      <c r="C338" s="196"/>
      <c r="D338" s="197"/>
      <c r="E338" s="196"/>
      <c r="F338" s="197"/>
      <c r="G338" s="198"/>
      <c r="H338" s="180"/>
      <c r="I338" s="181"/>
      <c r="J338" s="181"/>
      <c r="K338" s="181"/>
      <c r="L338" s="181"/>
      <c r="M338" s="181"/>
      <c r="N338" s="180"/>
      <c r="O338" s="182"/>
      <c r="P338" s="182"/>
      <c r="Q338" s="183"/>
      <c r="R338" s="183"/>
      <c r="S338" s="183"/>
      <c r="T338" s="183"/>
      <c r="U338" s="184"/>
      <c r="V338" s="185"/>
      <c r="W338" s="199"/>
      <c r="X338" s="200"/>
      <c r="Y338" s="200"/>
      <c r="Z338" s="201"/>
      <c r="AA338" s="150"/>
      <c r="AB338" s="202"/>
      <c r="AC338" s="203"/>
      <c r="AD338" s="184"/>
      <c r="AE338" s="203"/>
      <c r="AF338" s="204"/>
      <c r="AG338" s="193"/>
    </row>
    <row r="339" spans="1:33" s="59" customFormat="1">
      <c r="A339" s="194"/>
      <c r="B339" s="195"/>
      <c r="C339" s="196"/>
      <c r="D339" s="197"/>
      <c r="E339" s="196"/>
      <c r="F339" s="197"/>
      <c r="G339" s="198"/>
      <c r="H339" s="180"/>
      <c r="I339" s="181"/>
      <c r="J339" s="181"/>
      <c r="K339" s="181"/>
      <c r="L339" s="181"/>
      <c r="M339" s="181"/>
      <c r="N339" s="180"/>
      <c r="O339" s="182"/>
      <c r="P339" s="182"/>
      <c r="Q339" s="183"/>
      <c r="R339" s="183"/>
      <c r="S339" s="183"/>
      <c r="T339" s="183"/>
      <c r="U339" s="184"/>
      <c r="V339" s="185"/>
      <c r="W339" s="199"/>
      <c r="X339" s="200"/>
      <c r="Y339" s="200"/>
      <c r="Z339" s="201"/>
      <c r="AA339" s="150"/>
      <c r="AB339" s="202"/>
      <c r="AC339" s="203"/>
      <c r="AD339" s="184"/>
      <c r="AE339" s="203"/>
      <c r="AF339" s="204"/>
      <c r="AG339" s="193"/>
    </row>
    <row r="340" spans="1:33" s="59" customFormat="1">
      <c r="A340" s="194"/>
      <c r="B340" s="195"/>
      <c r="C340" s="196"/>
      <c r="D340" s="197"/>
      <c r="E340" s="196"/>
      <c r="F340" s="197"/>
      <c r="G340" s="198"/>
      <c r="H340" s="180"/>
      <c r="I340" s="181"/>
      <c r="J340" s="181"/>
      <c r="K340" s="181"/>
      <c r="L340" s="181"/>
      <c r="M340" s="181"/>
      <c r="N340" s="180"/>
      <c r="O340" s="182"/>
      <c r="P340" s="182"/>
      <c r="Q340" s="183"/>
      <c r="R340" s="183"/>
      <c r="S340" s="183"/>
      <c r="T340" s="183"/>
      <c r="U340" s="184"/>
      <c r="V340" s="185"/>
      <c r="W340" s="199"/>
      <c r="X340" s="200"/>
      <c r="Y340" s="200"/>
      <c r="Z340" s="201"/>
      <c r="AA340" s="150"/>
      <c r="AB340" s="202"/>
      <c r="AC340" s="203"/>
      <c r="AD340" s="184"/>
      <c r="AE340" s="203"/>
      <c r="AF340" s="204"/>
      <c r="AG340" s="193"/>
    </row>
    <row r="341" spans="1:33" s="59" customFormat="1">
      <c r="A341" s="194"/>
      <c r="B341" s="195"/>
      <c r="C341" s="196"/>
      <c r="D341" s="197"/>
      <c r="E341" s="196"/>
      <c r="F341" s="197"/>
      <c r="G341" s="198"/>
      <c r="H341" s="180"/>
      <c r="I341" s="181"/>
      <c r="J341" s="181"/>
      <c r="K341" s="181"/>
      <c r="L341" s="181"/>
      <c r="M341" s="181"/>
      <c r="N341" s="180"/>
      <c r="O341" s="182"/>
      <c r="P341" s="182"/>
      <c r="Q341" s="183"/>
      <c r="R341" s="183"/>
      <c r="S341" s="183"/>
      <c r="T341" s="183"/>
      <c r="U341" s="184"/>
      <c r="V341" s="185"/>
      <c r="W341" s="199"/>
      <c r="X341" s="200"/>
      <c r="Y341" s="200"/>
      <c r="Z341" s="201"/>
      <c r="AA341" s="150"/>
      <c r="AB341" s="202"/>
      <c r="AC341" s="203"/>
      <c r="AD341" s="184"/>
      <c r="AE341" s="203"/>
      <c r="AF341" s="204"/>
      <c r="AG341" s="193"/>
    </row>
    <row r="342" spans="1:33" s="59" customFormat="1">
      <c r="A342" s="194"/>
      <c r="B342" s="195"/>
      <c r="C342" s="196"/>
      <c r="D342" s="197"/>
      <c r="E342" s="196"/>
      <c r="F342" s="197"/>
      <c r="G342" s="198"/>
      <c r="H342" s="180"/>
      <c r="I342" s="181"/>
      <c r="J342" s="181"/>
      <c r="K342" s="181"/>
      <c r="L342" s="181"/>
      <c r="M342" s="181"/>
      <c r="N342" s="180"/>
      <c r="O342" s="182"/>
      <c r="P342" s="182"/>
      <c r="Q342" s="183"/>
      <c r="R342" s="183"/>
      <c r="S342" s="183"/>
      <c r="T342" s="183"/>
      <c r="U342" s="184"/>
      <c r="V342" s="185"/>
      <c r="W342" s="199"/>
      <c r="X342" s="200"/>
      <c r="Y342" s="200"/>
      <c r="Z342" s="201"/>
      <c r="AA342" s="150"/>
      <c r="AB342" s="202"/>
      <c r="AC342" s="203"/>
      <c r="AD342" s="184"/>
      <c r="AE342" s="203"/>
      <c r="AF342" s="204"/>
      <c r="AG342" s="193"/>
    </row>
    <row r="343" spans="1:33" s="59" customFormat="1">
      <c r="A343" s="194"/>
      <c r="B343" s="195"/>
      <c r="C343" s="196"/>
      <c r="D343" s="197"/>
      <c r="E343" s="196"/>
      <c r="F343" s="197"/>
      <c r="G343" s="198"/>
      <c r="H343" s="180"/>
      <c r="I343" s="181"/>
      <c r="J343" s="181"/>
      <c r="K343" s="181"/>
      <c r="L343" s="181"/>
      <c r="M343" s="181"/>
      <c r="N343" s="180"/>
      <c r="O343" s="182"/>
      <c r="P343" s="182"/>
      <c r="Q343" s="183"/>
      <c r="R343" s="183"/>
      <c r="S343" s="183"/>
      <c r="T343" s="183"/>
      <c r="U343" s="184"/>
      <c r="V343" s="185"/>
      <c r="W343" s="199"/>
      <c r="X343" s="200"/>
      <c r="Y343" s="200"/>
      <c r="Z343" s="201"/>
      <c r="AA343" s="150"/>
      <c r="AB343" s="202"/>
      <c r="AC343" s="203"/>
      <c r="AD343" s="184"/>
      <c r="AE343" s="203"/>
      <c r="AF343" s="204"/>
      <c r="AG343" s="193"/>
    </row>
    <row r="344" spans="1:33" s="59" customFormat="1">
      <c r="A344" s="194"/>
      <c r="B344" s="195"/>
      <c r="C344" s="196"/>
      <c r="D344" s="197"/>
      <c r="E344" s="196"/>
      <c r="F344" s="197"/>
      <c r="G344" s="198"/>
      <c r="H344" s="180"/>
      <c r="I344" s="181"/>
      <c r="J344" s="181"/>
      <c r="K344" s="181"/>
      <c r="L344" s="181"/>
      <c r="M344" s="181"/>
      <c r="N344" s="180"/>
      <c r="O344" s="182"/>
      <c r="P344" s="182"/>
      <c r="Q344" s="183"/>
      <c r="R344" s="183"/>
      <c r="S344" s="183"/>
      <c r="T344" s="183"/>
      <c r="U344" s="184"/>
      <c r="V344" s="185"/>
      <c r="W344" s="199"/>
      <c r="X344" s="200"/>
      <c r="Y344" s="200"/>
      <c r="Z344" s="201"/>
      <c r="AA344" s="150"/>
      <c r="AB344" s="202"/>
      <c r="AC344" s="203"/>
      <c r="AD344" s="184"/>
      <c r="AE344" s="203"/>
      <c r="AF344" s="204"/>
      <c r="AG344" s="193"/>
    </row>
    <row r="345" spans="1:33" s="59" customFormat="1">
      <c r="A345" s="194"/>
      <c r="B345" s="195"/>
      <c r="C345" s="196"/>
      <c r="D345" s="197"/>
      <c r="E345" s="196"/>
      <c r="F345" s="197"/>
      <c r="G345" s="198"/>
      <c r="H345" s="180"/>
      <c r="I345" s="181"/>
      <c r="J345" s="181"/>
      <c r="K345" s="181"/>
      <c r="L345" s="181"/>
      <c r="M345" s="181"/>
      <c r="N345" s="180"/>
      <c r="O345" s="182"/>
      <c r="P345" s="182"/>
      <c r="Q345" s="183"/>
      <c r="R345" s="183"/>
      <c r="S345" s="183"/>
      <c r="T345" s="183"/>
      <c r="U345" s="184"/>
      <c r="V345" s="185"/>
      <c r="W345" s="199"/>
      <c r="X345" s="200"/>
      <c r="Y345" s="200"/>
      <c r="Z345" s="201"/>
      <c r="AA345" s="150"/>
      <c r="AB345" s="202"/>
      <c r="AC345" s="203"/>
      <c r="AD345" s="184"/>
      <c r="AE345" s="203"/>
      <c r="AF345" s="204"/>
      <c r="AG345" s="193"/>
    </row>
    <row r="346" spans="1:33" s="59" customFormat="1">
      <c r="A346" s="194"/>
      <c r="B346" s="195"/>
      <c r="C346" s="196"/>
      <c r="D346" s="197"/>
      <c r="E346" s="196"/>
      <c r="F346" s="197"/>
      <c r="G346" s="198"/>
      <c r="H346" s="180"/>
      <c r="I346" s="181"/>
      <c r="J346" s="181"/>
      <c r="K346" s="181"/>
      <c r="L346" s="181"/>
      <c r="M346" s="181"/>
      <c r="N346" s="180"/>
      <c r="O346" s="182"/>
      <c r="P346" s="182"/>
      <c r="Q346" s="183"/>
      <c r="R346" s="183"/>
      <c r="S346" s="183"/>
      <c r="T346" s="183"/>
      <c r="U346" s="184"/>
      <c r="V346" s="185"/>
      <c r="W346" s="199"/>
      <c r="X346" s="200"/>
      <c r="Y346" s="200"/>
      <c r="Z346" s="201"/>
      <c r="AA346" s="150"/>
      <c r="AB346" s="202"/>
      <c r="AC346" s="203"/>
      <c r="AD346" s="184"/>
      <c r="AE346" s="203"/>
      <c r="AF346" s="204"/>
      <c r="AG346" s="193"/>
    </row>
    <row r="347" spans="1:33" s="59" customFormat="1">
      <c r="A347" s="194"/>
      <c r="B347" s="195"/>
      <c r="C347" s="196"/>
      <c r="D347" s="197"/>
      <c r="E347" s="196"/>
      <c r="F347" s="197"/>
      <c r="G347" s="198"/>
      <c r="H347" s="180"/>
      <c r="I347" s="181"/>
      <c r="J347" s="181"/>
      <c r="K347" s="181"/>
      <c r="L347" s="181"/>
      <c r="M347" s="181"/>
      <c r="N347" s="180"/>
      <c r="O347" s="182"/>
      <c r="P347" s="182"/>
      <c r="Q347" s="183"/>
      <c r="R347" s="183"/>
      <c r="S347" s="183"/>
      <c r="T347" s="183"/>
      <c r="U347" s="184"/>
      <c r="V347" s="185"/>
      <c r="W347" s="199"/>
      <c r="X347" s="200"/>
      <c r="Y347" s="200"/>
      <c r="Z347" s="201"/>
      <c r="AA347" s="150"/>
      <c r="AB347" s="202"/>
      <c r="AC347" s="203"/>
      <c r="AD347" s="184"/>
      <c r="AE347" s="203"/>
      <c r="AF347" s="204"/>
      <c r="AG347" s="193"/>
    </row>
    <row r="348" spans="1:33" s="59" customFormat="1">
      <c r="A348" s="194"/>
      <c r="B348" s="195"/>
      <c r="C348" s="196"/>
      <c r="D348" s="197"/>
      <c r="E348" s="196"/>
      <c r="F348" s="197"/>
      <c r="G348" s="198"/>
      <c r="H348" s="180"/>
      <c r="I348" s="181"/>
      <c r="J348" s="181"/>
      <c r="K348" s="181"/>
      <c r="L348" s="181"/>
      <c r="M348" s="181"/>
      <c r="N348" s="180"/>
      <c r="O348" s="182"/>
      <c r="P348" s="182"/>
      <c r="Q348" s="183"/>
      <c r="R348" s="183"/>
      <c r="S348" s="183"/>
      <c r="T348" s="183"/>
      <c r="U348" s="184"/>
      <c r="V348" s="185"/>
      <c r="W348" s="199"/>
      <c r="X348" s="200"/>
      <c r="Y348" s="200"/>
      <c r="Z348" s="201"/>
      <c r="AA348" s="150"/>
      <c r="AB348" s="202"/>
      <c r="AC348" s="203"/>
      <c r="AD348" s="184"/>
      <c r="AE348" s="203"/>
      <c r="AF348" s="204"/>
      <c r="AG348" s="193"/>
    </row>
    <row r="349" spans="1:33" s="59" customFormat="1">
      <c r="A349" s="194"/>
      <c r="B349" s="195"/>
      <c r="C349" s="196"/>
      <c r="D349" s="197"/>
      <c r="E349" s="196"/>
      <c r="F349" s="197"/>
      <c r="G349" s="198"/>
      <c r="H349" s="180"/>
      <c r="I349" s="181"/>
      <c r="J349" s="181"/>
      <c r="K349" s="181"/>
      <c r="L349" s="181"/>
      <c r="M349" s="181"/>
      <c r="N349" s="180"/>
      <c r="O349" s="182"/>
      <c r="P349" s="182"/>
      <c r="Q349" s="183"/>
      <c r="R349" s="183"/>
      <c r="S349" s="183"/>
      <c r="T349" s="183"/>
      <c r="U349" s="184"/>
      <c r="V349" s="185"/>
      <c r="W349" s="199"/>
      <c r="X349" s="200"/>
      <c r="Y349" s="200"/>
      <c r="Z349" s="201"/>
      <c r="AA349" s="150"/>
      <c r="AB349" s="202"/>
      <c r="AC349" s="203"/>
      <c r="AD349" s="184"/>
      <c r="AE349" s="203"/>
      <c r="AF349" s="204"/>
      <c r="AG349" s="193"/>
    </row>
    <row r="350" spans="1:33" s="59" customFormat="1">
      <c r="A350" s="194"/>
      <c r="B350" s="195"/>
      <c r="C350" s="196"/>
      <c r="D350" s="197"/>
      <c r="E350" s="196"/>
      <c r="F350" s="197"/>
      <c r="G350" s="198"/>
      <c r="H350" s="180"/>
      <c r="I350" s="181"/>
      <c r="J350" s="181"/>
      <c r="K350" s="181"/>
      <c r="L350" s="181"/>
      <c r="M350" s="181"/>
      <c r="N350" s="180"/>
      <c r="O350" s="182"/>
      <c r="P350" s="182"/>
      <c r="Q350" s="183"/>
      <c r="R350" s="183"/>
      <c r="S350" s="183"/>
      <c r="T350" s="183"/>
      <c r="U350" s="184"/>
      <c r="V350" s="185"/>
      <c r="W350" s="199"/>
      <c r="X350" s="200"/>
      <c r="Y350" s="200"/>
      <c r="Z350" s="201"/>
      <c r="AA350" s="150"/>
      <c r="AB350" s="202"/>
      <c r="AC350" s="203"/>
      <c r="AD350" s="184"/>
      <c r="AE350" s="203"/>
      <c r="AF350" s="204"/>
      <c r="AG350" s="193"/>
    </row>
    <row r="351" spans="1:33" s="59" customFormat="1">
      <c r="A351" s="194"/>
      <c r="B351" s="195"/>
      <c r="C351" s="196"/>
      <c r="D351" s="197"/>
      <c r="E351" s="196"/>
      <c r="F351" s="197"/>
      <c r="G351" s="198"/>
      <c r="H351" s="180"/>
      <c r="I351" s="181"/>
      <c r="J351" s="181"/>
      <c r="K351" s="181"/>
      <c r="L351" s="181"/>
      <c r="M351" s="181"/>
      <c r="N351" s="180"/>
      <c r="O351" s="182"/>
      <c r="P351" s="182"/>
      <c r="Q351" s="183"/>
      <c r="R351" s="183"/>
      <c r="S351" s="183"/>
      <c r="T351" s="183"/>
      <c r="U351" s="184"/>
      <c r="V351" s="185"/>
      <c r="W351" s="199"/>
      <c r="X351" s="200"/>
      <c r="Y351" s="200"/>
      <c r="Z351" s="201"/>
      <c r="AA351" s="150"/>
      <c r="AB351" s="202"/>
      <c r="AC351" s="203"/>
      <c r="AD351" s="184"/>
      <c r="AE351" s="203"/>
      <c r="AF351" s="204"/>
      <c r="AG351" s="193"/>
    </row>
    <row r="352" spans="1:33" s="59" customFormat="1">
      <c r="A352" s="194"/>
      <c r="B352" s="195"/>
      <c r="C352" s="196"/>
      <c r="D352" s="197"/>
      <c r="E352" s="196"/>
      <c r="F352" s="197"/>
      <c r="G352" s="198"/>
      <c r="H352" s="180"/>
      <c r="I352" s="181"/>
      <c r="J352" s="181"/>
      <c r="K352" s="181"/>
      <c r="L352" s="181"/>
      <c r="M352" s="181"/>
      <c r="N352" s="180"/>
      <c r="O352" s="182"/>
      <c r="P352" s="182"/>
      <c r="Q352" s="183"/>
      <c r="R352" s="183"/>
      <c r="S352" s="183"/>
      <c r="T352" s="183"/>
      <c r="U352" s="184"/>
      <c r="V352" s="185"/>
      <c r="W352" s="199"/>
      <c r="X352" s="200"/>
      <c r="Y352" s="200"/>
      <c r="Z352" s="201"/>
      <c r="AA352" s="150"/>
      <c r="AB352" s="202"/>
      <c r="AC352" s="203"/>
      <c r="AD352" s="184"/>
      <c r="AE352" s="203"/>
      <c r="AF352" s="204"/>
      <c r="AG352" s="193"/>
    </row>
    <row r="353" spans="1:33" s="59" customFormat="1">
      <c r="A353" s="194"/>
      <c r="B353" s="195"/>
      <c r="C353" s="196"/>
      <c r="D353" s="197"/>
      <c r="E353" s="196"/>
      <c r="F353" s="197"/>
      <c r="G353" s="198"/>
      <c r="H353" s="180"/>
      <c r="I353" s="181"/>
      <c r="J353" s="181"/>
      <c r="K353" s="181"/>
      <c r="L353" s="181"/>
      <c r="M353" s="181"/>
      <c r="N353" s="180"/>
      <c r="O353" s="182"/>
      <c r="P353" s="182"/>
      <c r="Q353" s="183"/>
      <c r="R353" s="183"/>
      <c r="S353" s="183"/>
      <c r="T353" s="183"/>
      <c r="U353" s="184"/>
      <c r="V353" s="185"/>
      <c r="W353" s="199"/>
      <c r="X353" s="200"/>
      <c r="Y353" s="200"/>
      <c r="Z353" s="201"/>
      <c r="AA353" s="150"/>
      <c r="AB353" s="202"/>
      <c r="AC353" s="203"/>
      <c r="AD353" s="184"/>
      <c r="AE353" s="203"/>
      <c r="AF353" s="204"/>
      <c r="AG353" s="193"/>
    </row>
    <row r="354" spans="1:33" s="59" customFormat="1">
      <c r="A354" s="194"/>
      <c r="B354" s="195"/>
      <c r="C354" s="196"/>
      <c r="D354" s="197"/>
      <c r="E354" s="196"/>
      <c r="F354" s="197"/>
      <c r="G354" s="198"/>
      <c r="H354" s="180"/>
      <c r="I354" s="181"/>
      <c r="J354" s="181"/>
      <c r="K354" s="181"/>
      <c r="L354" s="181"/>
      <c r="M354" s="181"/>
      <c r="N354" s="180"/>
      <c r="O354" s="182"/>
      <c r="P354" s="182"/>
      <c r="Q354" s="183"/>
      <c r="R354" s="183"/>
      <c r="S354" s="183"/>
      <c r="T354" s="183"/>
      <c r="U354" s="184"/>
      <c r="V354" s="185"/>
      <c r="W354" s="199"/>
      <c r="X354" s="200"/>
      <c r="Y354" s="200"/>
      <c r="Z354" s="201"/>
      <c r="AA354" s="150"/>
      <c r="AB354" s="202"/>
      <c r="AC354" s="203"/>
      <c r="AD354" s="184"/>
      <c r="AE354" s="203"/>
      <c r="AF354" s="204"/>
      <c r="AG354" s="193"/>
    </row>
    <row r="355" spans="1:33" s="59" customFormat="1">
      <c r="A355" s="194"/>
      <c r="B355" s="195"/>
      <c r="C355" s="196"/>
      <c r="D355" s="197"/>
      <c r="E355" s="196"/>
      <c r="F355" s="197"/>
      <c r="G355" s="198"/>
      <c r="H355" s="180"/>
      <c r="I355" s="181"/>
      <c r="J355" s="181"/>
      <c r="K355" s="181"/>
      <c r="L355" s="181"/>
      <c r="M355" s="181"/>
      <c r="N355" s="180"/>
      <c r="O355" s="182"/>
      <c r="P355" s="182"/>
      <c r="Q355" s="183"/>
      <c r="R355" s="183"/>
      <c r="S355" s="183"/>
      <c r="T355" s="183"/>
      <c r="U355" s="184"/>
      <c r="V355" s="185"/>
      <c r="W355" s="199"/>
      <c r="X355" s="200"/>
      <c r="Y355" s="200"/>
      <c r="Z355" s="201"/>
      <c r="AA355" s="150"/>
      <c r="AB355" s="202"/>
      <c r="AC355" s="203"/>
      <c r="AD355" s="184"/>
      <c r="AE355" s="203"/>
      <c r="AF355" s="204"/>
      <c r="AG355" s="193"/>
    </row>
    <row r="356" spans="1:33" s="59" customFormat="1">
      <c r="A356" s="194"/>
      <c r="B356" s="195"/>
      <c r="C356" s="196"/>
      <c r="D356" s="197"/>
      <c r="E356" s="196"/>
      <c r="F356" s="197"/>
      <c r="G356" s="198"/>
      <c r="H356" s="180"/>
      <c r="I356" s="181"/>
      <c r="J356" s="181"/>
      <c r="K356" s="181"/>
      <c r="L356" s="181"/>
      <c r="M356" s="181"/>
      <c r="N356" s="180"/>
      <c r="O356" s="182"/>
      <c r="P356" s="182"/>
      <c r="Q356" s="183"/>
      <c r="R356" s="183"/>
      <c r="S356" s="183"/>
      <c r="T356" s="183"/>
      <c r="U356" s="184"/>
      <c r="V356" s="185"/>
      <c r="W356" s="199"/>
      <c r="X356" s="200"/>
      <c r="Y356" s="200"/>
      <c r="Z356" s="201"/>
      <c r="AA356" s="150"/>
      <c r="AB356" s="202"/>
      <c r="AC356" s="203"/>
      <c r="AD356" s="184"/>
      <c r="AE356" s="203"/>
      <c r="AF356" s="204"/>
      <c r="AG356" s="193"/>
    </row>
    <row r="357" spans="1:33" s="59" customFormat="1">
      <c r="A357" s="194"/>
      <c r="B357" s="195"/>
      <c r="C357" s="196"/>
      <c r="D357" s="197"/>
      <c r="E357" s="196"/>
      <c r="F357" s="197"/>
      <c r="G357" s="198"/>
      <c r="H357" s="180"/>
      <c r="I357" s="181"/>
      <c r="J357" s="181"/>
      <c r="K357" s="181"/>
      <c r="L357" s="181"/>
      <c r="M357" s="181"/>
      <c r="N357" s="180"/>
      <c r="O357" s="182"/>
      <c r="P357" s="182"/>
      <c r="Q357" s="183"/>
      <c r="R357" s="183"/>
      <c r="S357" s="183"/>
      <c r="T357" s="183"/>
      <c r="U357" s="184"/>
      <c r="V357" s="185"/>
      <c r="W357" s="199"/>
      <c r="X357" s="200"/>
      <c r="Y357" s="200"/>
      <c r="Z357" s="201"/>
      <c r="AA357" s="150"/>
      <c r="AB357" s="202"/>
      <c r="AC357" s="203"/>
      <c r="AD357" s="184"/>
      <c r="AE357" s="203"/>
      <c r="AF357" s="204"/>
      <c r="AG357" s="193"/>
    </row>
    <row r="358" spans="1:33" s="59" customFormat="1">
      <c r="A358" s="194"/>
      <c r="B358" s="195"/>
      <c r="C358" s="196"/>
      <c r="D358" s="197"/>
      <c r="E358" s="196"/>
      <c r="F358" s="197"/>
      <c r="G358" s="198"/>
      <c r="H358" s="180"/>
      <c r="I358" s="181"/>
      <c r="J358" s="181"/>
      <c r="K358" s="181"/>
      <c r="L358" s="181"/>
      <c r="M358" s="181"/>
      <c r="N358" s="180"/>
      <c r="O358" s="182"/>
      <c r="P358" s="182"/>
      <c r="Q358" s="183"/>
      <c r="R358" s="183"/>
      <c r="S358" s="183"/>
      <c r="T358" s="183"/>
      <c r="U358" s="184"/>
      <c r="V358" s="185"/>
      <c r="W358" s="199"/>
      <c r="X358" s="200"/>
      <c r="Y358" s="200"/>
      <c r="Z358" s="201"/>
      <c r="AA358" s="150"/>
      <c r="AB358" s="202"/>
      <c r="AC358" s="203"/>
      <c r="AD358" s="184"/>
      <c r="AE358" s="203"/>
      <c r="AF358" s="204"/>
      <c r="AG358" s="193"/>
    </row>
    <row r="359" spans="1:33" s="59" customFormat="1">
      <c r="A359" s="194"/>
      <c r="B359" s="195"/>
      <c r="C359" s="196"/>
      <c r="D359" s="197"/>
      <c r="E359" s="196"/>
      <c r="F359" s="197"/>
      <c r="G359" s="198"/>
      <c r="H359" s="180"/>
      <c r="I359" s="181"/>
      <c r="J359" s="181"/>
      <c r="K359" s="181"/>
      <c r="L359" s="181"/>
      <c r="M359" s="181"/>
      <c r="N359" s="180"/>
      <c r="O359" s="182"/>
      <c r="P359" s="182"/>
      <c r="Q359" s="183"/>
      <c r="R359" s="183"/>
      <c r="S359" s="183"/>
      <c r="T359" s="183"/>
      <c r="U359" s="184"/>
      <c r="V359" s="185"/>
      <c r="W359" s="199"/>
      <c r="X359" s="200"/>
      <c r="Y359" s="200"/>
      <c r="Z359" s="201"/>
      <c r="AA359" s="150"/>
      <c r="AB359" s="202"/>
      <c r="AC359" s="203"/>
      <c r="AD359" s="184"/>
      <c r="AE359" s="203"/>
      <c r="AF359" s="204"/>
      <c r="AG359" s="193"/>
    </row>
    <row r="360" spans="1:33" s="59" customFormat="1">
      <c r="A360" s="194"/>
      <c r="B360" s="195"/>
      <c r="C360" s="196"/>
      <c r="D360" s="197"/>
      <c r="E360" s="196"/>
      <c r="F360" s="197"/>
      <c r="G360" s="198"/>
      <c r="H360" s="180"/>
      <c r="I360" s="181"/>
      <c r="J360" s="181"/>
      <c r="K360" s="181"/>
      <c r="L360" s="181"/>
      <c r="M360" s="181"/>
      <c r="N360" s="180"/>
      <c r="O360" s="182"/>
      <c r="P360" s="182"/>
      <c r="Q360" s="183"/>
      <c r="R360" s="183"/>
      <c r="S360" s="183"/>
      <c r="T360" s="183"/>
      <c r="U360" s="184"/>
      <c r="V360" s="185"/>
      <c r="W360" s="199"/>
      <c r="X360" s="200"/>
      <c r="Y360" s="200"/>
      <c r="Z360" s="201"/>
      <c r="AA360" s="150"/>
      <c r="AB360" s="202"/>
      <c r="AC360" s="203"/>
      <c r="AD360" s="184"/>
      <c r="AE360" s="203"/>
      <c r="AF360" s="204"/>
      <c r="AG360" s="193"/>
    </row>
    <row r="361" spans="1:33" s="59" customFormat="1">
      <c r="A361" s="194"/>
      <c r="B361" s="195"/>
      <c r="C361" s="196"/>
      <c r="D361" s="197"/>
      <c r="E361" s="196"/>
      <c r="F361" s="197"/>
      <c r="G361" s="198"/>
      <c r="H361" s="180"/>
      <c r="I361" s="181"/>
      <c r="J361" s="181"/>
      <c r="K361" s="181"/>
      <c r="L361" s="181"/>
      <c r="M361" s="181"/>
      <c r="N361" s="180"/>
      <c r="O361" s="182"/>
      <c r="P361" s="182"/>
      <c r="Q361" s="183"/>
      <c r="R361" s="183"/>
      <c r="S361" s="183"/>
      <c r="T361" s="183"/>
      <c r="U361" s="184"/>
      <c r="V361" s="185"/>
      <c r="W361" s="199"/>
      <c r="X361" s="200"/>
      <c r="Y361" s="200"/>
      <c r="Z361" s="201"/>
      <c r="AA361" s="150"/>
      <c r="AB361" s="202"/>
      <c r="AC361" s="203"/>
      <c r="AD361" s="184"/>
      <c r="AE361" s="203"/>
      <c r="AF361" s="204"/>
      <c r="AG361" s="193"/>
    </row>
    <row r="362" spans="1:33" s="59" customFormat="1">
      <c r="A362" s="194"/>
      <c r="B362" s="195"/>
      <c r="C362" s="196"/>
      <c r="D362" s="197"/>
      <c r="E362" s="196"/>
      <c r="F362" s="197"/>
      <c r="G362" s="198"/>
      <c r="H362" s="180"/>
      <c r="I362" s="181"/>
      <c r="J362" s="181"/>
      <c r="K362" s="181"/>
      <c r="L362" s="181"/>
      <c r="M362" s="181"/>
      <c r="N362" s="180"/>
      <c r="O362" s="182"/>
      <c r="P362" s="182"/>
      <c r="Q362" s="183"/>
      <c r="R362" s="183"/>
      <c r="S362" s="183"/>
      <c r="T362" s="183"/>
      <c r="U362" s="184"/>
      <c r="V362" s="185"/>
      <c r="W362" s="199"/>
      <c r="X362" s="200"/>
      <c r="Y362" s="200"/>
      <c r="Z362" s="201"/>
      <c r="AA362" s="150"/>
      <c r="AB362" s="202"/>
      <c r="AC362" s="203"/>
      <c r="AD362" s="184"/>
      <c r="AE362" s="203"/>
      <c r="AF362" s="204"/>
      <c r="AG362" s="193"/>
    </row>
    <row r="363" spans="1:33" s="59" customFormat="1">
      <c r="A363" s="194"/>
      <c r="B363" s="195"/>
      <c r="C363" s="196"/>
      <c r="D363" s="197"/>
      <c r="E363" s="196"/>
      <c r="F363" s="197"/>
      <c r="G363" s="198"/>
      <c r="H363" s="180"/>
      <c r="I363" s="181"/>
      <c r="J363" s="181"/>
      <c r="K363" s="181"/>
      <c r="L363" s="181"/>
      <c r="M363" s="181"/>
      <c r="N363" s="180"/>
      <c r="O363" s="182"/>
      <c r="P363" s="182"/>
      <c r="Q363" s="183"/>
      <c r="R363" s="183"/>
      <c r="S363" s="183"/>
      <c r="T363" s="183"/>
      <c r="U363" s="184"/>
      <c r="V363" s="185"/>
      <c r="W363" s="199"/>
      <c r="X363" s="200"/>
      <c r="Y363" s="200"/>
      <c r="Z363" s="201"/>
      <c r="AA363" s="150"/>
      <c r="AB363" s="202"/>
      <c r="AC363" s="203"/>
      <c r="AD363" s="184"/>
      <c r="AE363" s="203"/>
      <c r="AF363" s="204"/>
      <c r="AG363" s="193"/>
    </row>
    <row r="364" spans="1:33" s="59" customFormat="1">
      <c r="A364" s="194"/>
      <c r="B364" s="195"/>
      <c r="C364" s="196"/>
      <c r="D364" s="197"/>
      <c r="E364" s="196"/>
      <c r="F364" s="197"/>
      <c r="G364" s="198"/>
      <c r="H364" s="180"/>
      <c r="I364" s="181"/>
      <c r="J364" s="181"/>
      <c r="K364" s="181"/>
      <c r="L364" s="181"/>
      <c r="M364" s="181"/>
      <c r="N364" s="180"/>
      <c r="O364" s="182"/>
      <c r="P364" s="182"/>
      <c r="Q364" s="183"/>
      <c r="R364" s="183"/>
      <c r="S364" s="183"/>
      <c r="T364" s="183"/>
      <c r="U364" s="184"/>
      <c r="V364" s="185"/>
      <c r="W364" s="199"/>
      <c r="X364" s="200"/>
      <c r="Y364" s="200"/>
      <c r="Z364" s="201"/>
      <c r="AA364" s="150"/>
      <c r="AB364" s="202"/>
      <c r="AC364" s="203"/>
      <c r="AD364" s="184"/>
      <c r="AE364" s="203"/>
      <c r="AF364" s="204"/>
      <c r="AG364" s="193"/>
    </row>
    <row r="365" spans="1:33" s="59" customFormat="1">
      <c r="A365" s="194"/>
      <c r="B365" s="195"/>
      <c r="C365" s="196"/>
      <c r="D365" s="197"/>
      <c r="E365" s="196"/>
      <c r="F365" s="197"/>
      <c r="G365" s="198"/>
      <c r="H365" s="180"/>
      <c r="I365" s="181"/>
      <c r="J365" s="181"/>
      <c r="K365" s="181"/>
      <c r="L365" s="181"/>
      <c r="M365" s="181"/>
      <c r="N365" s="180"/>
      <c r="O365" s="182"/>
      <c r="P365" s="182"/>
      <c r="Q365" s="183"/>
      <c r="R365" s="183"/>
      <c r="S365" s="183"/>
      <c r="T365" s="183"/>
      <c r="U365" s="184"/>
      <c r="V365" s="185"/>
      <c r="W365" s="199"/>
      <c r="X365" s="200"/>
      <c r="Y365" s="200"/>
      <c r="Z365" s="201"/>
      <c r="AA365" s="150"/>
      <c r="AB365" s="202"/>
      <c r="AC365" s="203"/>
      <c r="AD365" s="184"/>
      <c r="AE365" s="203"/>
      <c r="AF365" s="204"/>
      <c r="AG365" s="193"/>
    </row>
    <row r="366" spans="1:33" s="59" customFormat="1">
      <c r="A366" s="194"/>
      <c r="B366" s="195"/>
      <c r="C366" s="196"/>
      <c r="D366" s="197"/>
      <c r="E366" s="196"/>
      <c r="F366" s="197"/>
      <c r="G366" s="198"/>
      <c r="H366" s="180"/>
      <c r="I366" s="181"/>
      <c r="J366" s="181"/>
      <c r="K366" s="181"/>
      <c r="L366" s="181"/>
      <c r="M366" s="181"/>
      <c r="N366" s="180"/>
      <c r="O366" s="182"/>
      <c r="P366" s="182"/>
      <c r="Q366" s="183"/>
      <c r="R366" s="183"/>
      <c r="S366" s="183"/>
      <c r="T366" s="183"/>
      <c r="U366" s="184"/>
      <c r="V366" s="185"/>
      <c r="W366" s="199"/>
      <c r="X366" s="200"/>
      <c r="Y366" s="200"/>
      <c r="Z366" s="201"/>
      <c r="AA366" s="150"/>
      <c r="AB366" s="202"/>
      <c r="AC366" s="203"/>
      <c r="AD366" s="184"/>
      <c r="AE366" s="203"/>
      <c r="AF366" s="204"/>
      <c r="AG366" s="193"/>
    </row>
    <row r="367" spans="1:33" s="59" customFormat="1">
      <c r="A367" s="194"/>
      <c r="B367" s="195"/>
      <c r="C367" s="196"/>
      <c r="D367" s="197"/>
      <c r="E367" s="196"/>
      <c r="F367" s="197"/>
      <c r="G367" s="198"/>
      <c r="H367" s="180"/>
      <c r="I367" s="181"/>
      <c r="J367" s="181"/>
      <c r="K367" s="181"/>
      <c r="L367" s="181"/>
      <c r="M367" s="181"/>
      <c r="N367" s="180"/>
      <c r="O367" s="182"/>
      <c r="P367" s="182"/>
      <c r="Q367" s="183"/>
      <c r="R367" s="183"/>
      <c r="S367" s="183"/>
      <c r="T367" s="183"/>
      <c r="U367" s="184"/>
      <c r="V367" s="185"/>
      <c r="W367" s="199"/>
      <c r="X367" s="200"/>
      <c r="Y367" s="200"/>
      <c r="Z367" s="201"/>
      <c r="AA367" s="150"/>
      <c r="AB367" s="202"/>
      <c r="AC367" s="203"/>
      <c r="AD367" s="184"/>
      <c r="AE367" s="203"/>
      <c r="AF367" s="204"/>
      <c r="AG367" s="193"/>
    </row>
    <row r="368" spans="1:33" s="59" customFormat="1">
      <c r="A368" s="194"/>
      <c r="B368" s="195"/>
      <c r="C368" s="196"/>
      <c r="D368" s="197"/>
      <c r="E368" s="196"/>
      <c r="F368" s="197"/>
      <c r="G368" s="198"/>
      <c r="H368" s="180"/>
      <c r="I368" s="181"/>
      <c r="J368" s="181"/>
      <c r="K368" s="181"/>
      <c r="L368" s="181"/>
      <c r="M368" s="181"/>
      <c r="N368" s="180"/>
      <c r="O368" s="182"/>
      <c r="P368" s="182"/>
      <c r="Q368" s="183"/>
      <c r="R368" s="183"/>
      <c r="S368" s="183"/>
      <c r="T368" s="183"/>
      <c r="U368" s="184"/>
      <c r="V368" s="185"/>
      <c r="W368" s="199"/>
      <c r="X368" s="200"/>
      <c r="Y368" s="200"/>
      <c r="Z368" s="201"/>
      <c r="AA368" s="150"/>
      <c r="AB368" s="202"/>
      <c r="AC368" s="203"/>
      <c r="AD368" s="184"/>
      <c r="AE368" s="203"/>
      <c r="AF368" s="204"/>
      <c r="AG368" s="193"/>
    </row>
    <row r="369" spans="1:33" s="59" customFormat="1">
      <c r="A369" s="194"/>
      <c r="B369" s="195"/>
      <c r="C369" s="196"/>
      <c r="D369" s="197"/>
      <c r="E369" s="196"/>
      <c r="F369" s="197"/>
      <c r="G369" s="198"/>
      <c r="H369" s="180"/>
      <c r="I369" s="181"/>
      <c r="J369" s="181"/>
      <c r="K369" s="181"/>
      <c r="L369" s="181"/>
      <c r="M369" s="181"/>
      <c r="N369" s="180"/>
      <c r="O369" s="182"/>
      <c r="P369" s="182"/>
      <c r="Q369" s="183"/>
      <c r="R369" s="183"/>
      <c r="S369" s="183"/>
      <c r="T369" s="183"/>
      <c r="U369" s="184"/>
      <c r="V369" s="185"/>
      <c r="W369" s="199"/>
      <c r="X369" s="200"/>
      <c r="Y369" s="200"/>
      <c r="Z369" s="201"/>
      <c r="AA369" s="150"/>
      <c r="AB369" s="202"/>
      <c r="AC369" s="203"/>
      <c r="AD369" s="184"/>
      <c r="AE369" s="203"/>
      <c r="AF369" s="204"/>
      <c r="AG369" s="193"/>
    </row>
    <row r="370" spans="1:33" s="59" customFormat="1">
      <c r="A370" s="194"/>
      <c r="B370" s="195"/>
      <c r="C370" s="196"/>
      <c r="D370" s="197"/>
      <c r="E370" s="196"/>
      <c r="F370" s="197"/>
      <c r="G370" s="198"/>
      <c r="H370" s="180"/>
      <c r="I370" s="181"/>
      <c r="J370" s="181"/>
      <c r="K370" s="181"/>
      <c r="L370" s="181"/>
      <c r="M370" s="181"/>
      <c r="N370" s="180"/>
      <c r="O370" s="182"/>
      <c r="P370" s="182"/>
      <c r="Q370" s="183"/>
      <c r="R370" s="183"/>
      <c r="S370" s="183"/>
      <c r="T370" s="183"/>
      <c r="U370" s="184"/>
      <c r="V370" s="185"/>
      <c r="W370" s="199"/>
      <c r="X370" s="200"/>
      <c r="Y370" s="200"/>
      <c r="Z370" s="201"/>
      <c r="AA370" s="150"/>
      <c r="AB370" s="202"/>
      <c r="AC370" s="203"/>
      <c r="AD370" s="184"/>
      <c r="AE370" s="203"/>
      <c r="AF370" s="204"/>
      <c r="AG370" s="193"/>
    </row>
    <row r="371" spans="1:33" s="59" customFormat="1">
      <c r="A371" s="194"/>
      <c r="B371" s="195"/>
      <c r="C371" s="196"/>
      <c r="D371" s="197"/>
      <c r="E371" s="196"/>
      <c r="F371" s="197"/>
      <c r="G371" s="198"/>
      <c r="H371" s="180"/>
      <c r="I371" s="181"/>
      <c r="J371" s="181"/>
      <c r="K371" s="181"/>
      <c r="L371" s="181"/>
      <c r="M371" s="181"/>
      <c r="N371" s="180"/>
      <c r="O371" s="182"/>
      <c r="P371" s="182"/>
      <c r="Q371" s="183"/>
      <c r="R371" s="183"/>
      <c r="S371" s="183"/>
      <c r="T371" s="183"/>
      <c r="U371" s="184"/>
      <c r="V371" s="185"/>
      <c r="W371" s="199"/>
      <c r="X371" s="200"/>
      <c r="Y371" s="200"/>
      <c r="Z371" s="201"/>
      <c r="AA371" s="150"/>
      <c r="AB371" s="202"/>
      <c r="AC371" s="203"/>
      <c r="AD371" s="184"/>
      <c r="AE371" s="203"/>
      <c r="AF371" s="204"/>
      <c r="AG371" s="193"/>
    </row>
    <row r="372" spans="1:33" s="59" customFormat="1">
      <c r="A372" s="194"/>
      <c r="B372" s="195"/>
      <c r="C372" s="196"/>
      <c r="D372" s="197"/>
      <c r="E372" s="196"/>
      <c r="F372" s="197"/>
      <c r="G372" s="198"/>
      <c r="H372" s="180"/>
      <c r="I372" s="181"/>
      <c r="J372" s="181"/>
      <c r="K372" s="181"/>
      <c r="L372" s="181"/>
      <c r="M372" s="181"/>
      <c r="N372" s="180"/>
      <c r="O372" s="182"/>
      <c r="P372" s="182"/>
      <c r="Q372" s="183"/>
      <c r="R372" s="183"/>
      <c r="S372" s="183"/>
      <c r="T372" s="183"/>
      <c r="U372" s="184"/>
      <c r="V372" s="185"/>
      <c r="W372" s="199"/>
      <c r="X372" s="200"/>
      <c r="Y372" s="200"/>
      <c r="Z372" s="201"/>
      <c r="AA372" s="150"/>
      <c r="AB372" s="202"/>
      <c r="AC372" s="203"/>
      <c r="AD372" s="184"/>
      <c r="AE372" s="203"/>
      <c r="AF372" s="204"/>
      <c r="AG372" s="193"/>
    </row>
    <row r="373" spans="1:33" s="59" customFormat="1">
      <c r="A373" s="194"/>
      <c r="B373" s="195"/>
      <c r="C373" s="196"/>
      <c r="D373" s="197"/>
      <c r="E373" s="196"/>
      <c r="F373" s="197"/>
      <c r="G373" s="198"/>
      <c r="H373" s="180"/>
      <c r="I373" s="181"/>
      <c r="J373" s="181"/>
      <c r="K373" s="181"/>
      <c r="L373" s="181"/>
      <c r="M373" s="181"/>
      <c r="N373" s="180"/>
      <c r="O373" s="182"/>
      <c r="P373" s="182"/>
      <c r="Q373" s="183"/>
      <c r="R373" s="183"/>
      <c r="S373" s="183"/>
      <c r="T373" s="183"/>
      <c r="U373" s="184"/>
      <c r="V373" s="185"/>
      <c r="W373" s="199"/>
      <c r="X373" s="200"/>
      <c r="Y373" s="200"/>
      <c r="Z373" s="201"/>
      <c r="AA373" s="150"/>
      <c r="AB373" s="202"/>
      <c r="AC373" s="203"/>
      <c r="AD373" s="184"/>
      <c r="AE373" s="203"/>
      <c r="AF373" s="204"/>
      <c r="AG373" s="193"/>
    </row>
    <row r="374" spans="1:33" s="59" customFormat="1">
      <c r="A374" s="194"/>
      <c r="B374" s="195"/>
      <c r="C374" s="196"/>
      <c r="D374" s="197"/>
      <c r="E374" s="196"/>
      <c r="F374" s="197"/>
      <c r="G374" s="198"/>
      <c r="H374" s="180"/>
      <c r="I374" s="181"/>
      <c r="J374" s="181"/>
      <c r="K374" s="181"/>
      <c r="L374" s="181"/>
      <c r="M374" s="181"/>
      <c r="N374" s="180"/>
      <c r="O374" s="182"/>
      <c r="P374" s="182"/>
      <c r="Q374" s="183"/>
      <c r="R374" s="183"/>
      <c r="S374" s="183"/>
      <c r="T374" s="183"/>
      <c r="U374" s="184"/>
      <c r="V374" s="185"/>
      <c r="W374" s="199"/>
      <c r="X374" s="200"/>
      <c r="Y374" s="200"/>
      <c r="Z374" s="201"/>
      <c r="AA374" s="150"/>
      <c r="AB374" s="202"/>
      <c r="AC374" s="203"/>
      <c r="AD374" s="184"/>
      <c r="AE374" s="203"/>
      <c r="AF374" s="204"/>
      <c r="AG374" s="193"/>
    </row>
    <row r="375" spans="1:33" s="59" customFormat="1">
      <c r="A375" s="194"/>
      <c r="B375" s="195"/>
      <c r="C375" s="196"/>
      <c r="D375" s="197"/>
      <c r="E375" s="196"/>
      <c r="F375" s="197"/>
      <c r="G375" s="198"/>
      <c r="H375" s="180"/>
      <c r="I375" s="181"/>
      <c r="J375" s="181"/>
      <c r="K375" s="181"/>
      <c r="L375" s="181"/>
      <c r="M375" s="181"/>
      <c r="N375" s="180"/>
      <c r="O375" s="182"/>
      <c r="P375" s="182"/>
      <c r="Q375" s="183"/>
      <c r="R375" s="183"/>
      <c r="S375" s="183"/>
      <c r="T375" s="183"/>
      <c r="U375" s="184"/>
      <c r="V375" s="185"/>
      <c r="W375" s="199"/>
      <c r="X375" s="200"/>
      <c r="Y375" s="200"/>
      <c r="Z375" s="201"/>
      <c r="AA375" s="150"/>
      <c r="AB375" s="202"/>
      <c r="AC375" s="203"/>
      <c r="AD375" s="184"/>
      <c r="AE375" s="203"/>
      <c r="AF375" s="204"/>
      <c r="AG375" s="193"/>
    </row>
    <row r="376" spans="1:33" s="59" customFormat="1">
      <c r="A376" s="194"/>
      <c r="B376" s="195"/>
      <c r="C376" s="196"/>
      <c r="D376" s="197"/>
      <c r="E376" s="196"/>
      <c r="F376" s="197"/>
      <c r="G376" s="198"/>
      <c r="H376" s="180"/>
      <c r="I376" s="181"/>
      <c r="J376" s="181"/>
      <c r="K376" s="181"/>
      <c r="L376" s="181"/>
      <c r="M376" s="181"/>
      <c r="N376" s="180"/>
      <c r="O376" s="182"/>
      <c r="P376" s="182"/>
      <c r="Q376" s="183"/>
      <c r="R376" s="183"/>
      <c r="S376" s="183"/>
      <c r="T376" s="183"/>
      <c r="U376" s="184"/>
      <c r="V376" s="185"/>
      <c r="W376" s="199"/>
      <c r="X376" s="200"/>
      <c r="Y376" s="200"/>
      <c r="Z376" s="201"/>
      <c r="AA376" s="150"/>
      <c r="AB376" s="202"/>
      <c r="AC376" s="203"/>
      <c r="AD376" s="184"/>
      <c r="AE376" s="203"/>
      <c r="AF376" s="204"/>
      <c r="AG376" s="193"/>
    </row>
    <row r="377" spans="1:33" s="59" customFormat="1">
      <c r="A377" s="194"/>
      <c r="B377" s="195"/>
      <c r="C377" s="196"/>
      <c r="D377" s="197"/>
      <c r="E377" s="196"/>
      <c r="F377" s="197"/>
      <c r="G377" s="198"/>
      <c r="H377" s="180"/>
      <c r="I377" s="181"/>
      <c r="J377" s="181"/>
      <c r="K377" s="181"/>
      <c r="L377" s="181"/>
      <c r="M377" s="181"/>
      <c r="N377" s="180"/>
      <c r="O377" s="182"/>
      <c r="P377" s="182"/>
      <c r="Q377" s="183"/>
      <c r="R377" s="183"/>
      <c r="S377" s="183"/>
      <c r="T377" s="183"/>
      <c r="U377" s="184"/>
      <c r="V377" s="185"/>
      <c r="W377" s="199"/>
      <c r="X377" s="200"/>
      <c r="Y377" s="200"/>
      <c r="Z377" s="201"/>
      <c r="AA377" s="150"/>
      <c r="AB377" s="202"/>
      <c r="AC377" s="203"/>
      <c r="AD377" s="184"/>
      <c r="AE377" s="203"/>
      <c r="AF377" s="204"/>
      <c r="AG377" s="193"/>
    </row>
    <row r="378" spans="1:33" s="59" customFormat="1">
      <c r="A378" s="194"/>
      <c r="B378" s="195"/>
      <c r="C378" s="196"/>
      <c r="D378" s="197"/>
      <c r="E378" s="196"/>
      <c r="F378" s="197"/>
      <c r="G378" s="198"/>
      <c r="H378" s="180"/>
      <c r="I378" s="181"/>
      <c r="J378" s="181"/>
      <c r="K378" s="181"/>
      <c r="L378" s="181"/>
      <c r="M378" s="181"/>
      <c r="N378" s="180"/>
      <c r="O378" s="182"/>
      <c r="P378" s="182"/>
      <c r="Q378" s="183"/>
      <c r="R378" s="183"/>
      <c r="S378" s="183"/>
      <c r="T378" s="183"/>
      <c r="U378" s="184"/>
      <c r="V378" s="185"/>
      <c r="W378" s="199"/>
      <c r="X378" s="200"/>
      <c r="Y378" s="200"/>
      <c r="Z378" s="201"/>
      <c r="AA378" s="150"/>
      <c r="AB378" s="202"/>
      <c r="AC378" s="203"/>
      <c r="AD378" s="184"/>
      <c r="AE378" s="203"/>
      <c r="AF378" s="204"/>
      <c r="AG378" s="193"/>
    </row>
    <row r="379" spans="1:33" s="59" customFormat="1">
      <c r="A379" s="194"/>
      <c r="B379" s="195"/>
      <c r="C379" s="196"/>
      <c r="D379" s="197"/>
      <c r="E379" s="196"/>
      <c r="F379" s="197"/>
      <c r="G379" s="198"/>
      <c r="H379" s="180"/>
      <c r="I379" s="181"/>
      <c r="J379" s="181"/>
      <c r="K379" s="181"/>
      <c r="L379" s="181"/>
      <c r="M379" s="181"/>
      <c r="N379" s="180"/>
      <c r="O379" s="182"/>
      <c r="P379" s="182"/>
      <c r="Q379" s="183"/>
      <c r="R379" s="183"/>
      <c r="S379" s="183"/>
      <c r="T379" s="183"/>
      <c r="U379" s="184"/>
      <c r="V379" s="185"/>
      <c r="W379" s="199"/>
      <c r="X379" s="200"/>
      <c r="Y379" s="200"/>
      <c r="Z379" s="201"/>
      <c r="AA379" s="150"/>
      <c r="AB379" s="202"/>
      <c r="AC379" s="203"/>
      <c r="AD379" s="184"/>
      <c r="AE379" s="203"/>
      <c r="AF379" s="204"/>
      <c r="AG379" s="193"/>
    </row>
    <row r="380" spans="1:33" s="59" customFormat="1">
      <c r="A380" s="194"/>
      <c r="B380" s="195"/>
      <c r="C380" s="196"/>
      <c r="D380" s="197"/>
      <c r="E380" s="196"/>
      <c r="F380" s="197"/>
      <c r="G380" s="198"/>
      <c r="H380" s="180"/>
      <c r="I380" s="181"/>
      <c r="J380" s="181"/>
      <c r="K380" s="181"/>
      <c r="L380" s="181"/>
      <c r="M380" s="181"/>
      <c r="N380" s="180"/>
      <c r="O380" s="182"/>
      <c r="P380" s="182"/>
      <c r="Q380" s="183"/>
      <c r="R380" s="183"/>
      <c r="S380" s="183"/>
      <c r="T380" s="183"/>
      <c r="U380" s="184"/>
      <c r="V380" s="185"/>
      <c r="W380" s="199"/>
      <c r="X380" s="200"/>
      <c r="Y380" s="200"/>
      <c r="Z380" s="201"/>
      <c r="AA380" s="150"/>
      <c r="AB380" s="202"/>
      <c r="AC380" s="203"/>
      <c r="AD380" s="184"/>
      <c r="AE380" s="203"/>
      <c r="AF380" s="204"/>
      <c r="AG380" s="193"/>
    </row>
    <row r="381" spans="1:33" s="59" customFormat="1">
      <c r="A381" s="194"/>
      <c r="B381" s="195"/>
      <c r="C381" s="196"/>
      <c r="D381" s="197"/>
      <c r="E381" s="196"/>
      <c r="F381" s="197"/>
      <c r="G381" s="198"/>
      <c r="H381" s="180"/>
      <c r="I381" s="181"/>
      <c r="J381" s="181"/>
      <c r="K381" s="181"/>
      <c r="L381" s="181"/>
      <c r="M381" s="181"/>
      <c r="N381" s="180"/>
      <c r="O381" s="182"/>
      <c r="P381" s="182"/>
      <c r="Q381" s="183"/>
      <c r="R381" s="183"/>
      <c r="S381" s="183"/>
      <c r="T381" s="183"/>
      <c r="U381" s="184"/>
      <c r="V381" s="185"/>
      <c r="W381" s="199"/>
      <c r="X381" s="200"/>
      <c r="Y381" s="200"/>
      <c r="Z381" s="201"/>
      <c r="AA381" s="150"/>
      <c r="AB381" s="202"/>
      <c r="AC381" s="203"/>
      <c r="AD381" s="184"/>
      <c r="AE381" s="203"/>
      <c r="AF381" s="204"/>
      <c r="AG381" s="193"/>
    </row>
    <row r="382" spans="1:33" s="59" customFormat="1">
      <c r="A382" s="194"/>
      <c r="B382" s="195"/>
      <c r="C382" s="196"/>
      <c r="D382" s="197"/>
      <c r="E382" s="196"/>
      <c r="F382" s="197"/>
      <c r="G382" s="198"/>
      <c r="H382" s="180"/>
      <c r="I382" s="181"/>
      <c r="J382" s="181"/>
      <c r="K382" s="181"/>
      <c r="L382" s="181"/>
      <c r="M382" s="181"/>
      <c r="N382" s="180"/>
      <c r="O382" s="182"/>
      <c r="P382" s="182"/>
      <c r="Q382" s="183"/>
      <c r="R382" s="183"/>
      <c r="S382" s="183"/>
      <c r="T382" s="183"/>
      <c r="U382" s="184"/>
      <c r="V382" s="185"/>
      <c r="W382" s="199"/>
      <c r="X382" s="200"/>
      <c r="Y382" s="200"/>
      <c r="Z382" s="201"/>
      <c r="AA382" s="150"/>
      <c r="AB382" s="202"/>
      <c r="AC382" s="203"/>
      <c r="AD382" s="184"/>
      <c r="AE382" s="203"/>
      <c r="AF382" s="204"/>
      <c r="AG382" s="193"/>
    </row>
    <row r="383" spans="1:33" s="59" customFormat="1">
      <c r="A383" s="194"/>
      <c r="B383" s="195"/>
      <c r="C383" s="196"/>
      <c r="D383" s="197"/>
      <c r="E383" s="196"/>
      <c r="F383" s="197"/>
      <c r="G383" s="198"/>
      <c r="H383" s="180"/>
      <c r="I383" s="181"/>
      <c r="J383" s="181"/>
      <c r="K383" s="181"/>
      <c r="L383" s="181"/>
      <c r="M383" s="181"/>
      <c r="N383" s="180"/>
      <c r="O383" s="182"/>
      <c r="P383" s="182"/>
      <c r="Q383" s="183"/>
      <c r="R383" s="183"/>
      <c r="S383" s="183"/>
      <c r="T383" s="183"/>
      <c r="U383" s="184"/>
      <c r="V383" s="185"/>
      <c r="W383" s="199"/>
      <c r="X383" s="200"/>
      <c r="Y383" s="200"/>
      <c r="Z383" s="201"/>
      <c r="AA383" s="150"/>
      <c r="AB383" s="202"/>
      <c r="AC383" s="203"/>
      <c r="AD383" s="184"/>
      <c r="AE383" s="203"/>
      <c r="AF383" s="204"/>
      <c r="AG383" s="193"/>
    </row>
    <row r="384" spans="1:33" s="59" customFormat="1">
      <c r="A384" s="194"/>
      <c r="B384" s="195"/>
      <c r="C384" s="196"/>
      <c r="D384" s="197"/>
      <c r="E384" s="196"/>
      <c r="F384" s="197"/>
      <c r="G384" s="198"/>
      <c r="H384" s="180"/>
      <c r="I384" s="181"/>
      <c r="J384" s="181"/>
      <c r="K384" s="181"/>
      <c r="L384" s="181"/>
      <c r="M384" s="181"/>
      <c r="N384" s="180"/>
      <c r="O384" s="182"/>
      <c r="P384" s="182"/>
      <c r="Q384" s="183"/>
      <c r="R384" s="183"/>
      <c r="S384" s="183"/>
      <c r="T384" s="183"/>
      <c r="U384" s="184"/>
      <c r="V384" s="185"/>
      <c r="W384" s="199"/>
      <c r="X384" s="200"/>
      <c r="Y384" s="200"/>
      <c r="Z384" s="201"/>
      <c r="AA384" s="150"/>
      <c r="AB384" s="202"/>
      <c r="AC384" s="203"/>
      <c r="AD384" s="184"/>
      <c r="AE384" s="203"/>
      <c r="AF384" s="204"/>
      <c r="AG384" s="193"/>
    </row>
    <row r="385" spans="1:33" s="59" customFormat="1">
      <c r="A385" s="194"/>
      <c r="B385" s="195"/>
      <c r="C385" s="196"/>
      <c r="D385" s="197"/>
      <c r="E385" s="196"/>
      <c r="F385" s="197"/>
      <c r="G385" s="198"/>
      <c r="H385" s="180"/>
      <c r="I385" s="181"/>
      <c r="J385" s="181"/>
      <c r="K385" s="181"/>
      <c r="L385" s="181"/>
      <c r="M385" s="181"/>
      <c r="N385" s="180"/>
      <c r="O385" s="182"/>
      <c r="P385" s="182"/>
      <c r="Q385" s="183"/>
      <c r="R385" s="183"/>
      <c r="S385" s="183"/>
      <c r="T385" s="183"/>
      <c r="U385" s="184"/>
      <c r="V385" s="185"/>
      <c r="W385" s="199"/>
      <c r="X385" s="200"/>
      <c r="Y385" s="200"/>
      <c r="Z385" s="201"/>
      <c r="AA385" s="150"/>
      <c r="AB385" s="202"/>
      <c r="AC385" s="203"/>
      <c r="AD385" s="184"/>
      <c r="AE385" s="203"/>
      <c r="AF385" s="204"/>
      <c r="AG385" s="193"/>
    </row>
    <row r="386" spans="1:33" s="59" customFormat="1">
      <c r="A386" s="194"/>
      <c r="B386" s="195"/>
      <c r="C386" s="196"/>
      <c r="D386" s="197"/>
      <c r="E386" s="196"/>
      <c r="F386" s="197"/>
      <c r="G386" s="198"/>
      <c r="H386" s="180"/>
      <c r="I386" s="181"/>
      <c r="J386" s="181"/>
      <c r="K386" s="181"/>
      <c r="L386" s="181"/>
      <c r="M386" s="181"/>
      <c r="N386" s="180"/>
      <c r="O386" s="182"/>
      <c r="P386" s="182"/>
      <c r="Q386" s="183"/>
      <c r="R386" s="183"/>
      <c r="S386" s="183"/>
      <c r="T386" s="183"/>
      <c r="U386" s="184"/>
      <c r="V386" s="185"/>
      <c r="W386" s="199"/>
      <c r="X386" s="200"/>
      <c r="Y386" s="200"/>
      <c r="Z386" s="201"/>
      <c r="AA386" s="150"/>
      <c r="AB386" s="202"/>
      <c r="AC386" s="203"/>
      <c r="AD386" s="184"/>
      <c r="AE386" s="203"/>
      <c r="AF386" s="204"/>
      <c r="AG386" s="193"/>
    </row>
    <row r="387" spans="1:33" s="59" customFormat="1">
      <c r="A387" s="194"/>
      <c r="B387" s="195"/>
      <c r="C387" s="196"/>
      <c r="D387" s="197"/>
      <c r="E387" s="196"/>
      <c r="F387" s="197"/>
      <c r="G387" s="198"/>
      <c r="H387" s="180"/>
      <c r="I387" s="181"/>
      <c r="J387" s="181"/>
      <c r="K387" s="181"/>
      <c r="L387" s="181"/>
      <c r="M387" s="181"/>
      <c r="N387" s="180"/>
      <c r="O387" s="182"/>
      <c r="P387" s="182"/>
      <c r="Q387" s="183"/>
      <c r="R387" s="183"/>
      <c r="S387" s="183"/>
      <c r="T387" s="183"/>
      <c r="U387" s="184"/>
      <c r="V387" s="185"/>
      <c r="W387" s="199"/>
      <c r="X387" s="200"/>
      <c r="Y387" s="200"/>
      <c r="Z387" s="201"/>
      <c r="AA387" s="150"/>
      <c r="AB387" s="202"/>
      <c r="AC387" s="203"/>
      <c r="AD387" s="184"/>
      <c r="AE387" s="203"/>
      <c r="AF387" s="204"/>
      <c r="AG387" s="193"/>
    </row>
    <row r="388" spans="1:33" s="59" customFormat="1">
      <c r="A388" s="194"/>
      <c r="B388" s="195"/>
      <c r="C388" s="196"/>
      <c r="D388" s="197"/>
      <c r="E388" s="196"/>
      <c r="F388" s="197"/>
      <c r="G388" s="198"/>
      <c r="H388" s="180"/>
      <c r="I388" s="181"/>
      <c r="J388" s="181"/>
      <c r="K388" s="181"/>
      <c r="L388" s="181"/>
      <c r="M388" s="181"/>
      <c r="N388" s="180"/>
      <c r="O388" s="182"/>
      <c r="P388" s="182"/>
      <c r="Q388" s="183"/>
      <c r="R388" s="183"/>
      <c r="S388" s="183"/>
      <c r="T388" s="183"/>
      <c r="U388" s="184"/>
      <c r="V388" s="185"/>
      <c r="W388" s="199"/>
      <c r="X388" s="200"/>
      <c r="Y388" s="200"/>
      <c r="Z388" s="201"/>
      <c r="AA388" s="150"/>
      <c r="AB388" s="202"/>
      <c r="AC388" s="203"/>
      <c r="AD388" s="184"/>
      <c r="AE388" s="203"/>
      <c r="AF388" s="204"/>
      <c r="AG388" s="193"/>
    </row>
    <row r="389" spans="1:33" s="59" customFormat="1">
      <c r="A389" s="194"/>
      <c r="B389" s="195"/>
      <c r="C389" s="196"/>
      <c r="D389" s="197"/>
      <c r="E389" s="196"/>
      <c r="F389" s="197"/>
      <c r="G389" s="198"/>
      <c r="H389" s="180"/>
      <c r="I389" s="181"/>
      <c r="J389" s="181"/>
      <c r="K389" s="181"/>
      <c r="L389" s="181"/>
      <c r="M389" s="181"/>
      <c r="N389" s="180"/>
      <c r="O389" s="182"/>
      <c r="P389" s="182"/>
      <c r="Q389" s="183"/>
      <c r="R389" s="183"/>
      <c r="S389" s="183"/>
      <c r="T389" s="183"/>
      <c r="U389" s="184"/>
      <c r="V389" s="185"/>
      <c r="W389" s="199"/>
      <c r="X389" s="200"/>
      <c r="Y389" s="200"/>
      <c r="Z389" s="201"/>
      <c r="AA389" s="150"/>
      <c r="AB389" s="202"/>
      <c r="AC389" s="203"/>
      <c r="AD389" s="184"/>
      <c r="AE389" s="203"/>
      <c r="AF389" s="204"/>
      <c r="AG389" s="193"/>
    </row>
    <row r="390" spans="1:33" s="59" customFormat="1">
      <c r="A390" s="194"/>
      <c r="B390" s="195"/>
      <c r="C390" s="196"/>
      <c r="D390" s="197"/>
      <c r="E390" s="196"/>
      <c r="F390" s="197"/>
      <c r="G390" s="198"/>
      <c r="H390" s="180"/>
      <c r="I390" s="181"/>
      <c r="J390" s="181"/>
      <c r="K390" s="181"/>
      <c r="L390" s="181"/>
      <c r="M390" s="181"/>
      <c r="N390" s="180"/>
      <c r="O390" s="182"/>
      <c r="P390" s="182"/>
      <c r="Q390" s="183"/>
      <c r="R390" s="183"/>
      <c r="S390" s="183"/>
      <c r="T390" s="183"/>
      <c r="U390" s="184"/>
      <c r="V390" s="185"/>
      <c r="W390" s="199"/>
      <c r="X390" s="200"/>
      <c r="Y390" s="200"/>
      <c r="Z390" s="201"/>
      <c r="AA390" s="150"/>
      <c r="AB390" s="202"/>
      <c r="AC390" s="203"/>
      <c r="AD390" s="184"/>
      <c r="AE390" s="203"/>
      <c r="AF390" s="204"/>
      <c r="AG390" s="193"/>
    </row>
    <row r="391" spans="1:33" s="59" customFormat="1">
      <c r="A391" s="194"/>
      <c r="B391" s="195"/>
      <c r="C391" s="196"/>
      <c r="D391" s="197"/>
      <c r="E391" s="196"/>
      <c r="F391" s="197"/>
      <c r="G391" s="198"/>
      <c r="H391" s="180"/>
      <c r="I391" s="181"/>
      <c r="J391" s="181"/>
      <c r="K391" s="181"/>
      <c r="L391" s="181"/>
      <c r="M391" s="181"/>
      <c r="N391" s="180"/>
      <c r="O391" s="182"/>
      <c r="P391" s="182"/>
      <c r="Q391" s="183"/>
      <c r="R391" s="183"/>
      <c r="S391" s="183"/>
      <c r="T391" s="183"/>
      <c r="U391" s="184"/>
      <c r="V391" s="185"/>
      <c r="W391" s="199"/>
      <c r="X391" s="200"/>
      <c r="Y391" s="200"/>
      <c r="Z391" s="201"/>
      <c r="AA391" s="150"/>
      <c r="AB391" s="202"/>
      <c r="AC391" s="203"/>
      <c r="AD391" s="184"/>
      <c r="AE391" s="203"/>
      <c r="AF391" s="204"/>
      <c r="AG391" s="193"/>
    </row>
    <row r="392" spans="1:33" s="59" customFormat="1">
      <c r="A392" s="194"/>
      <c r="B392" s="195"/>
      <c r="C392" s="196"/>
      <c r="D392" s="197"/>
      <c r="E392" s="196"/>
      <c r="F392" s="197"/>
      <c r="G392" s="198"/>
      <c r="H392" s="180"/>
      <c r="I392" s="181"/>
      <c r="J392" s="181"/>
      <c r="K392" s="181"/>
      <c r="L392" s="181"/>
      <c r="M392" s="181"/>
      <c r="N392" s="180"/>
      <c r="O392" s="182"/>
      <c r="P392" s="182"/>
      <c r="Q392" s="183"/>
      <c r="R392" s="183"/>
      <c r="S392" s="183"/>
      <c r="T392" s="183"/>
      <c r="U392" s="184"/>
      <c r="V392" s="185"/>
      <c r="W392" s="199"/>
      <c r="X392" s="200"/>
      <c r="Y392" s="200"/>
      <c r="Z392" s="201"/>
      <c r="AA392" s="150"/>
      <c r="AB392" s="202"/>
      <c r="AC392" s="203"/>
      <c r="AD392" s="184"/>
      <c r="AE392" s="203"/>
      <c r="AF392" s="204"/>
      <c r="AG392" s="193"/>
    </row>
    <row r="393" spans="1:33" s="59" customFormat="1">
      <c r="A393" s="194"/>
      <c r="B393" s="195"/>
      <c r="C393" s="196"/>
      <c r="D393" s="197"/>
      <c r="E393" s="196"/>
      <c r="F393" s="197"/>
      <c r="G393" s="198"/>
      <c r="H393" s="180"/>
      <c r="I393" s="181"/>
      <c r="J393" s="181"/>
      <c r="K393" s="181"/>
      <c r="L393" s="181"/>
      <c r="M393" s="181"/>
      <c r="N393" s="180"/>
      <c r="O393" s="182"/>
      <c r="P393" s="182"/>
      <c r="Q393" s="183"/>
      <c r="R393" s="183"/>
      <c r="S393" s="183"/>
      <c r="T393" s="183"/>
      <c r="U393" s="184"/>
      <c r="V393" s="185"/>
      <c r="W393" s="199"/>
      <c r="X393" s="200"/>
      <c r="Y393" s="200"/>
      <c r="Z393" s="201"/>
      <c r="AA393" s="150"/>
      <c r="AB393" s="202"/>
      <c r="AC393" s="203"/>
      <c r="AD393" s="184"/>
      <c r="AE393" s="203"/>
      <c r="AF393" s="204"/>
      <c r="AG393" s="193"/>
    </row>
    <row r="394" spans="1:33" s="59" customFormat="1">
      <c r="A394" s="194"/>
      <c r="B394" s="195"/>
      <c r="C394" s="196"/>
      <c r="D394" s="197"/>
      <c r="E394" s="196"/>
      <c r="F394" s="197"/>
      <c r="G394" s="198"/>
      <c r="H394" s="180"/>
      <c r="I394" s="181"/>
      <c r="J394" s="181"/>
      <c r="K394" s="181"/>
      <c r="L394" s="181"/>
      <c r="M394" s="181"/>
      <c r="N394" s="180"/>
      <c r="O394" s="182"/>
      <c r="P394" s="182"/>
      <c r="Q394" s="183"/>
      <c r="R394" s="183"/>
      <c r="S394" s="183"/>
      <c r="T394" s="183"/>
      <c r="U394" s="184"/>
      <c r="V394" s="185"/>
      <c r="W394" s="199"/>
      <c r="X394" s="200"/>
      <c r="Y394" s="200"/>
      <c r="Z394" s="201"/>
      <c r="AA394" s="150"/>
      <c r="AB394" s="202"/>
      <c r="AC394" s="203"/>
      <c r="AD394" s="184"/>
      <c r="AE394" s="203"/>
      <c r="AF394" s="204"/>
      <c r="AG394" s="193"/>
    </row>
    <row r="395" spans="1:33" s="59" customFormat="1">
      <c r="A395" s="194"/>
      <c r="B395" s="195"/>
      <c r="C395" s="196"/>
      <c r="D395" s="197"/>
      <c r="E395" s="196"/>
      <c r="F395" s="197"/>
      <c r="G395" s="198"/>
      <c r="H395" s="180"/>
      <c r="I395" s="181"/>
      <c r="J395" s="181"/>
      <c r="K395" s="181"/>
      <c r="L395" s="181"/>
      <c r="M395" s="181"/>
      <c r="N395" s="180"/>
      <c r="O395" s="182"/>
      <c r="P395" s="182"/>
      <c r="Q395" s="183"/>
      <c r="R395" s="183"/>
      <c r="S395" s="183"/>
      <c r="T395" s="183"/>
      <c r="U395" s="184"/>
      <c r="V395" s="185"/>
      <c r="W395" s="199"/>
      <c r="X395" s="200"/>
      <c r="Y395" s="200"/>
      <c r="Z395" s="201"/>
      <c r="AA395" s="150"/>
      <c r="AB395" s="202"/>
      <c r="AC395" s="203"/>
      <c r="AD395" s="184"/>
      <c r="AE395" s="203"/>
      <c r="AF395" s="204"/>
      <c r="AG395" s="193"/>
    </row>
    <row r="396" spans="1:33" s="59" customFormat="1">
      <c r="A396" s="194"/>
      <c r="B396" s="195"/>
      <c r="C396" s="196"/>
      <c r="D396" s="197"/>
      <c r="E396" s="196"/>
      <c r="F396" s="197"/>
      <c r="G396" s="198"/>
      <c r="H396" s="180"/>
      <c r="I396" s="181"/>
      <c r="J396" s="181"/>
      <c r="K396" s="181"/>
      <c r="L396" s="181"/>
      <c r="M396" s="181"/>
      <c r="N396" s="180"/>
      <c r="O396" s="182"/>
      <c r="P396" s="182"/>
      <c r="Q396" s="183"/>
      <c r="R396" s="183"/>
      <c r="S396" s="183"/>
      <c r="T396" s="183"/>
      <c r="U396" s="184"/>
      <c r="V396" s="185"/>
      <c r="W396" s="199"/>
      <c r="X396" s="200"/>
      <c r="Y396" s="200"/>
      <c r="Z396" s="201"/>
      <c r="AA396" s="150"/>
      <c r="AB396" s="202"/>
      <c r="AC396" s="203"/>
      <c r="AD396" s="184"/>
      <c r="AE396" s="203"/>
      <c r="AF396" s="204"/>
      <c r="AG396" s="193"/>
    </row>
    <row r="397" spans="1:33" s="59" customFormat="1">
      <c r="A397" s="194"/>
      <c r="B397" s="195"/>
      <c r="C397" s="196"/>
      <c r="D397" s="197"/>
      <c r="E397" s="196"/>
      <c r="F397" s="197"/>
      <c r="G397" s="198"/>
      <c r="H397" s="180"/>
      <c r="I397" s="181"/>
      <c r="J397" s="181"/>
      <c r="K397" s="181"/>
      <c r="L397" s="181"/>
      <c r="M397" s="181"/>
      <c r="N397" s="180"/>
      <c r="O397" s="182"/>
      <c r="P397" s="182"/>
      <c r="Q397" s="183"/>
      <c r="R397" s="183"/>
      <c r="S397" s="183"/>
      <c r="T397" s="183"/>
      <c r="U397" s="184"/>
      <c r="V397" s="185"/>
      <c r="W397" s="199"/>
      <c r="X397" s="200"/>
      <c r="Y397" s="200"/>
      <c r="Z397" s="201"/>
      <c r="AA397" s="150"/>
      <c r="AB397" s="202"/>
      <c r="AC397" s="203"/>
      <c r="AD397" s="184"/>
      <c r="AE397" s="203"/>
      <c r="AF397" s="204"/>
      <c r="AG397" s="193"/>
    </row>
    <row r="398" spans="1:33" s="59" customFormat="1">
      <c r="A398" s="194"/>
      <c r="B398" s="195"/>
      <c r="C398" s="196"/>
      <c r="D398" s="197"/>
      <c r="E398" s="196"/>
      <c r="F398" s="197"/>
      <c r="G398" s="198"/>
      <c r="H398" s="180"/>
      <c r="I398" s="181"/>
      <c r="J398" s="181"/>
      <c r="K398" s="181"/>
      <c r="L398" s="181"/>
      <c r="M398" s="181"/>
      <c r="N398" s="180"/>
      <c r="O398" s="182"/>
      <c r="P398" s="182"/>
      <c r="Q398" s="183"/>
      <c r="R398" s="183"/>
      <c r="S398" s="183"/>
      <c r="T398" s="183"/>
      <c r="U398" s="184"/>
      <c r="V398" s="185"/>
      <c r="W398" s="199"/>
      <c r="X398" s="200"/>
      <c r="Y398" s="200"/>
      <c r="Z398" s="201"/>
      <c r="AA398" s="150"/>
      <c r="AB398" s="202"/>
      <c r="AC398" s="203"/>
      <c r="AD398" s="184"/>
      <c r="AE398" s="203"/>
      <c r="AF398" s="204"/>
      <c r="AG398" s="193"/>
    </row>
    <row r="399" spans="1:33" s="59" customFormat="1">
      <c r="A399" s="194"/>
      <c r="B399" s="195"/>
      <c r="C399" s="196"/>
      <c r="D399" s="197"/>
      <c r="E399" s="196"/>
      <c r="F399" s="197"/>
      <c r="G399" s="198"/>
      <c r="H399" s="180"/>
      <c r="I399" s="181"/>
      <c r="J399" s="181"/>
      <c r="K399" s="181"/>
      <c r="L399" s="181"/>
      <c r="M399" s="181"/>
      <c r="N399" s="180"/>
      <c r="O399" s="182"/>
      <c r="P399" s="182"/>
      <c r="Q399" s="183"/>
      <c r="R399" s="183"/>
      <c r="S399" s="183"/>
      <c r="T399" s="183"/>
      <c r="U399" s="184"/>
      <c r="V399" s="185"/>
      <c r="W399" s="199"/>
      <c r="X399" s="200"/>
      <c r="Y399" s="200"/>
      <c r="Z399" s="201"/>
      <c r="AA399" s="150"/>
      <c r="AB399" s="202"/>
      <c r="AC399" s="203"/>
      <c r="AD399" s="184"/>
      <c r="AE399" s="203"/>
      <c r="AF399" s="204"/>
      <c r="AG399" s="193"/>
    </row>
    <row r="400" spans="1:33" s="59" customFormat="1">
      <c r="A400" s="194"/>
      <c r="B400" s="195"/>
      <c r="C400" s="196"/>
      <c r="D400" s="197"/>
      <c r="E400" s="196"/>
      <c r="F400" s="197"/>
      <c r="G400" s="198"/>
      <c r="H400" s="180"/>
      <c r="I400" s="181"/>
      <c r="J400" s="181"/>
      <c r="K400" s="181"/>
      <c r="L400" s="181"/>
      <c r="M400" s="181"/>
      <c r="N400" s="180"/>
      <c r="O400" s="182"/>
      <c r="P400" s="182"/>
      <c r="Q400" s="183"/>
      <c r="R400" s="183"/>
      <c r="S400" s="183"/>
      <c r="T400" s="183"/>
      <c r="U400" s="184"/>
      <c r="V400" s="185"/>
      <c r="W400" s="199"/>
      <c r="X400" s="200"/>
      <c r="Y400" s="200"/>
      <c r="Z400" s="201"/>
      <c r="AA400" s="150"/>
      <c r="AB400" s="202"/>
      <c r="AC400" s="203"/>
      <c r="AD400" s="184"/>
      <c r="AE400" s="203"/>
      <c r="AF400" s="204"/>
      <c r="AG400" s="193"/>
    </row>
    <row r="401" spans="1:33" s="59" customFormat="1">
      <c r="A401" s="194"/>
      <c r="B401" s="195"/>
      <c r="C401" s="196"/>
      <c r="D401" s="197"/>
      <c r="E401" s="196"/>
      <c r="F401" s="197"/>
      <c r="G401" s="198"/>
      <c r="H401" s="180"/>
      <c r="I401" s="181"/>
      <c r="J401" s="181"/>
      <c r="K401" s="181"/>
      <c r="L401" s="181"/>
      <c r="M401" s="181"/>
      <c r="N401" s="180"/>
      <c r="O401" s="182"/>
      <c r="P401" s="182"/>
      <c r="Q401" s="183"/>
      <c r="R401" s="183"/>
      <c r="S401" s="183"/>
      <c r="T401" s="183"/>
      <c r="U401" s="184"/>
      <c r="V401" s="185"/>
      <c r="W401" s="199"/>
      <c r="X401" s="200"/>
      <c r="Y401" s="200"/>
      <c r="Z401" s="201"/>
      <c r="AA401" s="150"/>
      <c r="AB401" s="202"/>
      <c r="AC401" s="203"/>
      <c r="AD401" s="184"/>
      <c r="AE401" s="203"/>
      <c r="AF401" s="204"/>
      <c r="AG401" s="193"/>
    </row>
    <row r="402" spans="1:33" s="59" customFormat="1">
      <c r="A402" s="194"/>
      <c r="B402" s="195"/>
      <c r="C402" s="196"/>
      <c r="D402" s="197"/>
      <c r="E402" s="196"/>
      <c r="F402" s="197"/>
      <c r="G402" s="198"/>
      <c r="H402" s="180"/>
      <c r="I402" s="181"/>
      <c r="J402" s="181"/>
      <c r="K402" s="181"/>
      <c r="L402" s="181"/>
      <c r="M402" s="181"/>
      <c r="N402" s="180"/>
      <c r="O402" s="182"/>
      <c r="P402" s="182"/>
      <c r="Q402" s="183"/>
      <c r="R402" s="183"/>
      <c r="S402" s="183"/>
      <c r="T402" s="183"/>
      <c r="U402" s="184"/>
      <c r="V402" s="185"/>
      <c r="W402" s="199"/>
      <c r="X402" s="200"/>
      <c r="Y402" s="200"/>
      <c r="Z402" s="201"/>
      <c r="AA402" s="150"/>
      <c r="AB402" s="202"/>
      <c r="AC402" s="203"/>
      <c r="AD402" s="184"/>
      <c r="AE402" s="203"/>
      <c r="AF402" s="204"/>
      <c r="AG402" s="193"/>
    </row>
    <row r="403" spans="1:33" s="59" customFormat="1">
      <c r="A403" s="194"/>
      <c r="B403" s="195"/>
      <c r="C403" s="196"/>
      <c r="D403" s="197"/>
      <c r="E403" s="196"/>
      <c r="F403" s="197"/>
      <c r="G403" s="198"/>
      <c r="H403" s="180"/>
      <c r="I403" s="181"/>
      <c r="J403" s="181"/>
      <c r="K403" s="181"/>
      <c r="L403" s="181"/>
      <c r="M403" s="181"/>
      <c r="N403" s="180"/>
      <c r="O403" s="182"/>
      <c r="P403" s="182"/>
      <c r="Q403" s="183"/>
      <c r="R403" s="183"/>
      <c r="S403" s="183"/>
      <c r="T403" s="183"/>
      <c r="U403" s="184"/>
      <c r="V403" s="185"/>
      <c r="W403" s="199"/>
      <c r="X403" s="200"/>
      <c r="Y403" s="200"/>
      <c r="Z403" s="201"/>
      <c r="AA403" s="150"/>
      <c r="AB403" s="202"/>
      <c r="AC403" s="203"/>
      <c r="AD403" s="184"/>
      <c r="AE403" s="203"/>
      <c r="AF403" s="204"/>
      <c r="AG403" s="193"/>
    </row>
    <row r="404" spans="1:33" s="59" customFormat="1">
      <c r="A404" s="194"/>
      <c r="B404" s="195"/>
      <c r="C404" s="196"/>
      <c r="D404" s="197"/>
      <c r="E404" s="196"/>
      <c r="F404" s="197"/>
      <c r="G404" s="198"/>
      <c r="H404" s="180"/>
      <c r="I404" s="181"/>
      <c r="J404" s="181"/>
      <c r="K404" s="181"/>
      <c r="L404" s="181"/>
      <c r="M404" s="181"/>
      <c r="N404" s="180"/>
      <c r="O404" s="182"/>
      <c r="P404" s="182"/>
      <c r="Q404" s="183"/>
      <c r="R404" s="183"/>
      <c r="S404" s="183"/>
      <c r="T404" s="183"/>
      <c r="U404" s="184"/>
      <c r="V404" s="185"/>
      <c r="W404" s="199"/>
      <c r="X404" s="200"/>
      <c r="Y404" s="200"/>
      <c r="Z404" s="201"/>
      <c r="AA404" s="150"/>
      <c r="AB404" s="202"/>
      <c r="AC404" s="203"/>
      <c r="AD404" s="184"/>
      <c r="AE404" s="203"/>
      <c r="AF404" s="204"/>
      <c r="AG404" s="193"/>
    </row>
    <row r="405" spans="1:33" s="59" customFormat="1">
      <c r="A405" s="194"/>
      <c r="B405" s="195"/>
      <c r="C405" s="196"/>
      <c r="D405" s="197"/>
      <c r="E405" s="196"/>
      <c r="F405" s="197"/>
      <c r="G405" s="198"/>
      <c r="H405" s="180"/>
      <c r="I405" s="181"/>
      <c r="J405" s="181"/>
      <c r="K405" s="181"/>
      <c r="L405" s="181"/>
      <c r="M405" s="181"/>
      <c r="N405" s="180"/>
      <c r="O405" s="182"/>
      <c r="P405" s="182"/>
      <c r="Q405" s="183"/>
      <c r="R405" s="183"/>
      <c r="S405" s="183"/>
      <c r="T405" s="183"/>
      <c r="U405" s="184"/>
      <c r="V405" s="185"/>
      <c r="W405" s="199"/>
      <c r="X405" s="200"/>
      <c r="Y405" s="200"/>
      <c r="Z405" s="201"/>
      <c r="AA405" s="150"/>
      <c r="AB405" s="202"/>
      <c r="AC405" s="203"/>
      <c r="AD405" s="184"/>
      <c r="AE405" s="203"/>
      <c r="AF405" s="204"/>
      <c r="AG405" s="193"/>
    </row>
    <row r="406" spans="1:33" s="59" customFormat="1">
      <c r="A406" s="194"/>
      <c r="B406" s="195"/>
      <c r="C406" s="196"/>
      <c r="D406" s="197"/>
      <c r="E406" s="196"/>
      <c r="F406" s="197"/>
      <c r="G406" s="198"/>
      <c r="H406" s="180"/>
      <c r="I406" s="181"/>
      <c r="J406" s="181"/>
      <c r="K406" s="181"/>
      <c r="L406" s="181"/>
      <c r="M406" s="181"/>
      <c r="N406" s="180"/>
      <c r="O406" s="182"/>
      <c r="P406" s="182"/>
      <c r="Q406" s="183"/>
      <c r="R406" s="183"/>
      <c r="S406" s="183"/>
      <c r="T406" s="183"/>
      <c r="U406" s="184"/>
      <c r="V406" s="185"/>
      <c r="W406" s="199"/>
      <c r="X406" s="200"/>
      <c r="Y406" s="200"/>
      <c r="Z406" s="201"/>
      <c r="AA406" s="150"/>
      <c r="AB406" s="202"/>
      <c r="AC406" s="203"/>
      <c r="AD406" s="184"/>
      <c r="AE406" s="203"/>
      <c r="AF406" s="204"/>
      <c r="AG406" s="193"/>
    </row>
    <row r="407" spans="1:33" s="59" customFormat="1">
      <c r="A407" s="194"/>
      <c r="B407" s="195"/>
      <c r="C407" s="196"/>
      <c r="D407" s="197"/>
      <c r="E407" s="196"/>
      <c r="F407" s="197"/>
      <c r="G407" s="198"/>
      <c r="H407" s="180"/>
      <c r="I407" s="181"/>
      <c r="J407" s="181"/>
      <c r="K407" s="181"/>
      <c r="L407" s="181"/>
      <c r="M407" s="181"/>
      <c r="N407" s="180"/>
      <c r="O407" s="182"/>
      <c r="P407" s="182"/>
      <c r="Q407" s="183"/>
      <c r="R407" s="183"/>
      <c r="S407" s="183"/>
      <c r="T407" s="183"/>
      <c r="U407" s="184"/>
      <c r="V407" s="185"/>
      <c r="W407" s="199"/>
      <c r="X407" s="200"/>
      <c r="Y407" s="200"/>
      <c r="Z407" s="201"/>
      <c r="AA407" s="150"/>
      <c r="AB407" s="202"/>
      <c r="AC407" s="203"/>
      <c r="AD407" s="184"/>
      <c r="AE407" s="203"/>
      <c r="AF407" s="204"/>
      <c r="AG407" s="193"/>
    </row>
    <row r="408" spans="1:33" s="59" customFormat="1">
      <c r="A408" s="194"/>
      <c r="B408" s="195"/>
      <c r="C408" s="196"/>
      <c r="D408" s="197"/>
      <c r="E408" s="196"/>
      <c r="F408" s="197"/>
      <c r="G408" s="198"/>
      <c r="H408" s="180"/>
      <c r="I408" s="181"/>
      <c r="J408" s="181"/>
      <c r="K408" s="181"/>
      <c r="L408" s="181"/>
      <c r="M408" s="181"/>
      <c r="N408" s="180"/>
      <c r="O408" s="182"/>
      <c r="P408" s="182"/>
      <c r="Q408" s="183"/>
      <c r="R408" s="183"/>
      <c r="S408" s="183"/>
      <c r="T408" s="183"/>
      <c r="U408" s="184"/>
      <c r="V408" s="185"/>
      <c r="W408" s="199"/>
      <c r="X408" s="200"/>
      <c r="Y408" s="200"/>
      <c r="Z408" s="201"/>
      <c r="AA408" s="150"/>
      <c r="AB408" s="202"/>
      <c r="AC408" s="203"/>
      <c r="AD408" s="184"/>
      <c r="AE408" s="203"/>
      <c r="AF408" s="204"/>
      <c r="AG408" s="193"/>
    </row>
    <row r="409" spans="1:33" s="59" customFormat="1">
      <c r="A409" s="194"/>
      <c r="B409" s="195"/>
      <c r="C409" s="196"/>
      <c r="D409" s="197"/>
      <c r="E409" s="196"/>
      <c r="F409" s="197"/>
      <c r="G409" s="198"/>
      <c r="H409" s="180"/>
      <c r="I409" s="181"/>
      <c r="J409" s="181"/>
      <c r="K409" s="181"/>
      <c r="L409" s="181"/>
      <c r="M409" s="181"/>
      <c r="N409" s="180"/>
      <c r="O409" s="182"/>
      <c r="P409" s="182"/>
      <c r="Q409" s="183"/>
      <c r="R409" s="183"/>
      <c r="S409" s="183"/>
      <c r="T409" s="183"/>
      <c r="U409" s="184"/>
      <c r="V409" s="185"/>
      <c r="W409" s="199"/>
      <c r="X409" s="200"/>
      <c r="Y409" s="200"/>
      <c r="Z409" s="201"/>
      <c r="AA409" s="150"/>
      <c r="AB409" s="202"/>
      <c r="AC409" s="203"/>
      <c r="AD409" s="184"/>
      <c r="AE409" s="203"/>
      <c r="AF409" s="204"/>
      <c r="AG409" s="193"/>
    </row>
    <row r="410" spans="1:33" s="59" customFormat="1">
      <c r="A410" s="194"/>
      <c r="B410" s="195"/>
      <c r="C410" s="196"/>
      <c r="D410" s="197"/>
      <c r="E410" s="196"/>
      <c r="F410" s="197"/>
      <c r="G410" s="198"/>
      <c r="H410" s="180"/>
      <c r="I410" s="181"/>
      <c r="J410" s="181"/>
      <c r="K410" s="181"/>
      <c r="L410" s="181"/>
      <c r="M410" s="181"/>
      <c r="N410" s="180"/>
      <c r="O410" s="182"/>
      <c r="P410" s="182"/>
      <c r="Q410" s="183"/>
      <c r="R410" s="183"/>
      <c r="S410" s="183"/>
      <c r="T410" s="183"/>
      <c r="U410" s="184"/>
      <c r="V410" s="185"/>
      <c r="W410" s="199"/>
      <c r="X410" s="200"/>
      <c r="Y410" s="200"/>
      <c r="Z410" s="201"/>
      <c r="AA410" s="150"/>
      <c r="AB410" s="202"/>
      <c r="AC410" s="203"/>
      <c r="AD410" s="184"/>
      <c r="AE410" s="203"/>
      <c r="AF410" s="204"/>
      <c r="AG410" s="193"/>
    </row>
    <row r="411" spans="1:33" s="59" customFormat="1">
      <c r="A411" s="194"/>
      <c r="B411" s="195"/>
      <c r="C411" s="196"/>
      <c r="D411" s="197"/>
      <c r="E411" s="196"/>
      <c r="F411" s="197"/>
      <c r="G411" s="198"/>
      <c r="H411" s="180"/>
      <c r="I411" s="181"/>
      <c r="J411" s="181"/>
      <c r="K411" s="181"/>
      <c r="L411" s="181"/>
      <c r="M411" s="181"/>
      <c r="N411" s="180"/>
      <c r="O411" s="182"/>
      <c r="P411" s="182"/>
      <c r="Q411" s="183"/>
      <c r="R411" s="183"/>
      <c r="S411" s="183"/>
      <c r="T411" s="183"/>
      <c r="U411" s="184"/>
      <c r="V411" s="185"/>
      <c r="W411" s="199"/>
      <c r="X411" s="200"/>
      <c r="Y411" s="200"/>
      <c r="Z411" s="201"/>
      <c r="AA411" s="150"/>
      <c r="AB411" s="202"/>
      <c r="AC411" s="203"/>
      <c r="AD411" s="184"/>
      <c r="AE411" s="203"/>
      <c r="AF411" s="204"/>
      <c r="AG411" s="193"/>
    </row>
    <row r="412" spans="1:33" s="59" customFormat="1">
      <c r="A412" s="194"/>
      <c r="B412" s="195"/>
      <c r="C412" s="196"/>
      <c r="D412" s="197"/>
      <c r="E412" s="196"/>
      <c r="F412" s="197"/>
      <c r="G412" s="198"/>
      <c r="H412" s="180"/>
      <c r="I412" s="181"/>
      <c r="J412" s="181"/>
      <c r="K412" s="181"/>
      <c r="L412" s="181"/>
      <c r="M412" s="181"/>
      <c r="N412" s="180"/>
      <c r="O412" s="182"/>
      <c r="P412" s="182"/>
      <c r="Q412" s="183"/>
      <c r="R412" s="183"/>
      <c r="S412" s="183"/>
      <c r="T412" s="183"/>
      <c r="U412" s="184"/>
      <c r="V412" s="185"/>
      <c r="W412" s="199"/>
      <c r="X412" s="200"/>
      <c r="Y412" s="200"/>
      <c r="Z412" s="201"/>
      <c r="AA412" s="150"/>
      <c r="AB412" s="202"/>
      <c r="AC412" s="203"/>
      <c r="AD412" s="184"/>
      <c r="AE412" s="203"/>
      <c r="AF412" s="204"/>
      <c r="AG412" s="193"/>
    </row>
    <row r="413" spans="1:33" s="59" customFormat="1">
      <c r="A413" s="194"/>
      <c r="B413" s="195"/>
      <c r="C413" s="196"/>
      <c r="D413" s="197"/>
      <c r="E413" s="196"/>
      <c r="F413" s="197"/>
      <c r="G413" s="198"/>
      <c r="H413" s="180"/>
      <c r="I413" s="181"/>
      <c r="J413" s="181"/>
      <c r="K413" s="181"/>
      <c r="L413" s="181"/>
      <c r="M413" s="181"/>
      <c r="N413" s="180"/>
      <c r="O413" s="182"/>
      <c r="P413" s="182"/>
      <c r="Q413" s="183"/>
      <c r="R413" s="183"/>
      <c r="S413" s="183"/>
      <c r="T413" s="183"/>
      <c r="U413" s="184"/>
      <c r="V413" s="185"/>
      <c r="W413" s="199"/>
      <c r="X413" s="200"/>
      <c r="Y413" s="200"/>
      <c r="Z413" s="201"/>
      <c r="AA413" s="150"/>
      <c r="AB413" s="202"/>
      <c r="AC413" s="203"/>
      <c r="AD413" s="184"/>
      <c r="AE413" s="203"/>
      <c r="AF413" s="204"/>
      <c r="AG413" s="193"/>
    </row>
    <row r="414" spans="1:33" s="59" customFormat="1">
      <c r="A414" s="194"/>
      <c r="B414" s="195"/>
      <c r="C414" s="196"/>
      <c r="D414" s="197"/>
      <c r="E414" s="196"/>
      <c r="F414" s="197"/>
      <c r="G414" s="198"/>
      <c r="H414" s="180"/>
      <c r="I414" s="181"/>
      <c r="J414" s="181"/>
      <c r="K414" s="181"/>
      <c r="L414" s="181"/>
      <c r="M414" s="181"/>
      <c r="N414" s="180"/>
      <c r="O414" s="182"/>
      <c r="P414" s="182"/>
      <c r="Q414" s="183"/>
      <c r="R414" s="183"/>
      <c r="S414" s="183"/>
      <c r="T414" s="183"/>
      <c r="U414" s="184"/>
      <c r="V414" s="185"/>
      <c r="W414" s="199"/>
      <c r="X414" s="200"/>
      <c r="Y414" s="200"/>
      <c r="Z414" s="201"/>
      <c r="AA414" s="150"/>
      <c r="AB414" s="202"/>
      <c r="AC414" s="203"/>
      <c r="AD414" s="184"/>
      <c r="AE414" s="203"/>
      <c r="AF414" s="204"/>
      <c r="AG414" s="193"/>
    </row>
    <row r="415" spans="1:33" s="59" customFormat="1">
      <c r="A415" s="194"/>
      <c r="B415" s="195"/>
      <c r="C415" s="196"/>
      <c r="D415" s="197"/>
      <c r="E415" s="196"/>
      <c r="F415" s="197"/>
      <c r="G415" s="198"/>
      <c r="H415" s="180"/>
      <c r="I415" s="181"/>
      <c r="J415" s="181"/>
      <c r="K415" s="181"/>
      <c r="L415" s="181"/>
      <c r="M415" s="181"/>
      <c r="N415" s="180"/>
      <c r="O415" s="182"/>
      <c r="P415" s="182"/>
      <c r="Q415" s="183"/>
      <c r="R415" s="183"/>
      <c r="S415" s="183"/>
      <c r="T415" s="183"/>
      <c r="U415" s="184"/>
      <c r="V415" s="185"/>
      <c r="W415" s="199"/>
      <c r="X415" s="200"/>
      <c r="Y415" s="200"/>
      <c r="Z415" s="201"/>
      <c r="AA415" s="150"/>
      <c r="AB415" s="202"/>
      <c r="AC415" s="203"/>
      <c r="AD415" s="184"/>
      <c r="AE415" s="203"/>
      <c r="AF415" s="204"/>
      <c r="AG415" s="193"/>
    </row>
    <row r="416" spans="1:33" s="59" customFormat="1">
      <c r="A416" s="194"/>
      <c r="B416" s="195"/>
      <c r="C416" s="196"/>
      <c r="D416" s="197"/>
      <c r="E416" s="196"/>
      <c r="F416" s="197"/>
      <c r="G416" s="198"/>
      <c r="H416" s="180"/>
      <c r="I416" s="181"/>
      <c r="J416" s="181"/>
      <c r="K416" s="181"/>
      <c r="L416" s="181"/>
      <c r="M416" s="181"/>
      <c r="N416" s="180"/>
      <c r="O416" s="182"/>
      <c r="P416" s="182"/>
      <c r="Q416" s="183"/>
      <c r="R416" s="183"/>
      <c r="S416" s="183"/>
      <c r="T416" s="183"/>
      <c r="U416" s="184"/>
      <c r="V416" s="185"/>
      <c r="W416" s="199"/>
      <c r="X416" s="200"/>
      <c r="Y416" s="200"/>
      <c r="Z416" s="201"/>
      <c r="AA416" s="150"/>
      <c r="AB416" s="202"/>
      <c r="AC416" s="203"/>
      <c r="AD416" s="184"/>
      <c r="AE416" s="203"/>
      <c r="AF416" s="204"/>
      <c r="AG416" s="193"/>
    </row>
    <row r="417" spans="1:33" s="59" customFormat="1">
      <c r="A417" s="194"/>
      <c r="B417" s="195"/>
      <c r="C417" s="196"/>
      <c r="D417" s="197"/>
      <c r="E417" s="196"/>
      <c r="F417" s="197"/>
      <c r="G417" s="198"/>
      <c r="H417" s="180"/>
      <c r="I417" s="181"/>
      <c r="J417" s="181"/>
      <c r="K417" s="181"/>
      <c r="L417" s="181"/>
      <c r="M417" s="181"/>
      <c r="N417" s="180"/>
      <c r="O417" s="182"/>
      <c r="P417" s="182"/>
      <c r="Q417" s="183"/>
      <c r="R417" s="183"/>
      <c r="S417" s="183"/>
      <c r="T417" s="183"/>
      <c r="U417" s="184"/>
      <c r="V417" s="185"/>
      <c r="W417" s="199"/>
      <c r="X417" s="200"/>
      <c r="Y417" s="200"/>
      <c r="Z417" s="201"/>
      <c r="AA417" s="150"/>
      <c r="AB417" s="202"/>
      <c r="AC417" s="203"/>
      <c r="AD417" s="184"/>
      <c r="AE417" s="203"/>
      <c r="AF417" s="204"/>
      <c r="AG417" s="193"/>
    </row>
    <row r="418" spans="1:33" s="59" customFormat="1">
      <c r="A418" s="194"/>
      <c r="B418" s="195"/>
      <c r="C418" s="196"/>
      <c r="D418" s="197"/>
      <c r="E418" s="196"/>
      <c r="F418" s="197"/>
      <c r="G418" s="198"/>
      <c r="H418" s="180"/>
      <c r="I418" s="181"/>
      <c r="J418" s="181"/>
      <c r="K418" s="181"/>
      <c r="L418" s="181"/>
      <c r="M418" s="181"/>
      <c r="N418" s="180"/>
      <c r="O418" s="182"/>
      <c r="P418" s="182"/>
      <c r="Q418" s="183"/>
      <c r="R418" s="183"/>
      <c r="S418" s="183"/>
      <c r="T418" s="183"/>
      <c r="U418" s="184"/>
      <c r="V418" s="185"/>
      <c r="W418" s="199"/>
      <c r="X418" s="200"/>
      <c r="Y418" s="200"/>
      <c r="Z418" s="201"/>
      <c r="AA418" s="150"/>
      <c r="AB418" s="202"/>
      <c r="AC418" s="203"/>
      <c r="AD418" s="184"/>
      <c r="AE418" s="203"/>
      <c r="AF418" s="204"/>
      <c r="AG418" s="193"/>
    </row>
    <row r="419" spans="1:33" s="59" customFormat="1">
      <c r="A419" s="194"/>
      <c r="B419" s="195"/>
      <c r="C419" s="196"/>
      <c r="D419" s="197"/>
      <c r="E419" s="196"/>
      <c r="F419" s="197"/>
      <c r="G419" s="198"/>
      <c r="H419" s="180"/>
      <c r="I419" s="181"/>
      <c r="J419" s="181"/>
      <c r="K419" s="181"/>
      <c r="L419" s="181"/>
      <c r="M419" s="181"/>
      <c r="N419" s="180"/>
      <c r="O419" s="182"/>
      <c r="P419" s="182"/>
      <c r="Q419" s="183"/>
      <c r="R419" s="183"/>
      <c r="S419" s="183"/>
      <c r="T419" s="183"/>
      <c r="U419" s="184"/>
      <c r="V419" s="185"/>
      <c r="W419" s="199"/>
      <c r="X419" s="200"/>
      <c r="Y419" s="200"/>
      <c r="Z419" s="201"/>
      <c r="AA419" s="150"/>
      <c r="AB419" s="202"/>
      <c r="AC419" s="203"/>
      <c r="AD419" s="184"/>
      <c r="AE419" s="203"/>
      <c r="AF419" s="204"/>
      <c r="AG419" s="193"/>
    </row>
    <row r="420" spans="1:33" s="59" customFormat="1">
      <c r="A420" s="194"/>
      <c r="B420" s="195"/>
      <c r="C420" s="196"/>
      <c r="D420" s="197"/>
      <c r="E420" s="196"/>
      <c r="F420" s="197"/>
      <c r="G420" s="198"/>
      <c r="H420" s="180"/>
      <c r="I420" s="181"/>
      <c r="J420" s="181"/>
      <c r="K420" s="181"/>
      <c r="L420" s="181"/>
      <c r="M420" s="181"/>
      <c r="N420" s="180"/>
      <c r="O420" s="182"/>
      <c r="P420" s="182"/>
      <c r="Q420" s="183"/>
      <c r="R420" s="183"/>
      <c r="S420" s="183"/>
      <c r="T420" s="183"/>
      <c r="U420" s="184"/>
      <c r="V420" s="185"/>
      <c r="W420" s="199"/>
      <c r="X420" s="200"/>
      <c r="Y420" s="200"/>
      <c r="Z420" s="201"/>
      <c r="AA420" s="150"/>
      <c r="AB420" s="202"/>
      <c r="AC420" s="203"/>
      <c r="AD420" s="184"/>
      <c r="AE420" s="203"/>
      <c r="AF420" s="204"/>
      <c r="AG420" s="193"/>
    </row>
    <row r="421" spans="1:33" s="59" customFormat="1">
      <c r="A421" s="194"/>
      <c r="B421" s="195"/>
      <c r="C421" s="196"/>
      <c r="D421" s="197"/>
      <c r="E421" s="196"/>
      <c r="F421" s="197"/>
      <c r="G421" s="198"/>
      <c r="H421" s="180"/>
      <c r="I421" s="181"/>
      <c r="J421" s="181"/>
      <c r="K421" s="181"/>
      <c r="L421" s="181"/>
      <c r="M421" s="181"/>
      <c r="N421" s="180"/>
      <c r="O421" s="182"/>
      <c r="P421" s="182"/>
      <c r="Q421" s="183"/>
      <c r="R421" s="183"/>
      <c r="S421" s="183"/>
      <c r="T421" s="183"/>
      <c r="U421" s="184"/>
      <c r="V421" s="185"/>
      <c r="W421" s="199"/>
      <c r="X421" s="200"/>
      <c r="Y421" s="200"/>
      <c r="Z421" s="201"/>
      <c r="AA421" s="150"/>
      <c r="AB421" s="202"/>
      <c r="AC421" s="203"/>
      <c r="AD421" s="184"/>
      <c r="AE421" s="203"/>
      <c r="AF421" s="204"/>
      <c r="AG421" s="193"/>
    </row>
    <row r="422" spans="1:33" s="59" customFormat="1">
      <c r="A422" s="194"/>
      <c r="B422" s="195"/>
      <c r="C422" s="196"/>
      <c r="D422" s="197"/>
      <c r="E422" s="196"/>
      <c r="F422" s="197"/>
      <c r="G422" s="198"/>
      <c r="H422" s="180"/>
      <c r="I422" s="181"/>
      <c r="J422" s="181"/>
      <c r="K422" s="181"/>
      <c r="L422" s="181"/>
      <c r="M422" s="181"/>
      <c r="N422" s="180"/>
      <c r="O422" s="182"/>
      <c r="P422" s="182"/>
      <c r="Q422" s="183"/>
      <c r="R422" s="183"/>
      <c r="S422" s="183"/>
      <c r="T422" s="183"/>
      <c r="U422" s="184"/>
      <c r="V422" s="185"/>
      <c r="W422" s="199"/>
      <c r="X422" s="200"/>
      <c r="Y422" s="200"/>
      <c r="Z422" s="201"/>
      <c r="AA422" s="150"/>
      <c r="AB422" s="202"/>
      <c r="AC422" s="203"/>
      <c r="AD422" s="184"/>
      <c r="AE422" s="203"/>
      <c r="AF422" s="204"/>
      <c r="AG422" s="193"/>
    </row>
    <row r="423" spans="1:33" s="59" customFormat="1">
      <c r="A423" s="194"/>
      <c r="B423" s="195"/>
      <c r="C423" s="196"/>
      <c r="D423" s="197"/>
      <c r="E423" s="196"/>
      <c r="F423" s="197"/>
      <c r="G423" s="198"/>
      <c r="H423" s="180"/>
      <c r="I423" s="181"/>
      <c r="J423" s="181"/>
      <c r="K423" s="181"/>
      <c r="L423" s="181"/>
      <c r="M423" s="181"/>
      <c r="N423" s="180"/>
      <c r="O423" s="182"/>
      <c r="P423" s="182"/>
      <c r="Q423" s="183"/>
      <c r="R423" s="183"/>
      <c r="S423" s="183"/>
      <c r="T423" s="183"/>
      <c r="U423" s="184"/>
      <c r="V423" s="185"/>
      <c r="W423" s="199"/>
      <c r="X423" s="200"/>
      <c r="Y423" s="200"/>
      <c r="Z423" s="201"/>
      <c r="AA423" s="150"/>
      <c r="AB423" s="202"/>
      <c r="AC423" s="203"/>
      <c r="AD423" s="184"/>
      <c r="AE423" s="203"/>
      <c r="AF423" s="204"/>
      <c r="AG423" s="193"/>
    </row>
    <row r="424" spans="1:33" s="59" customFormat="1">
      <c r="A424" s="194"/>
      <c r="B424" s="195"/>
      <c r="C424" s="196"/>
      <c r="D424" s="197"/>
      <c r="E424" s="196"/>
      <c r="F424" s="197"/>
      <c r="G424" s="198"/>
      <c r="H424" s="180"/>
      <c r="I424" s="181"/>
      <c r="J424" s="181"/>
      <c r="K424" s="181"/>
      <c r="L424" s="181"/>
      <c r="M424" s="181"/>
      <c r="N424" s="180"/>
      <c r="O424" s="182"/>
      <c r="P424" s="182"/>
      <c r="Q424" s="183"/>
      <c r="R424" s="183"/>
      <c r="S424" s="183"/>
      <c r="T424" s="183"/>
      <c r="U424" s="184"/>
      <c r="V424" s="185"/>
      <c r="W424" s="199"/>
      <c r="X424" s="200"/>
      <c r="Y424" s="200"/>
      <c r="Z424" s="201"/>
      <c r="AA424" s="150"/>
      <c r="AB424" s="202"/>
      <c r="AC424" s="203"/>
      <c r="AD424" s="184"/>
      <c r="AE424" s="203"/>
      <c r="AF424" s="204"/>
      <c r="AG424" s="193"/>
    </row>
    <row r="425" spans="1:33" s="59" customFormat="1">
      <c r="A425" s="194"/>
      <c r="B425" s="195"/>
      <c r="C425" s="196"/>
      <c r="D425" s="197"/>
      <c r="E425" s="196"/>
      <c r="F425" s="197"/>
      <c r="G425" s="198"/>
      <c r="H425" s="180"/>
      <c r="I425" s="181"/>
      <c r="J425" s="181"/>
      <c r="K425" s="181"/>
      <c r="L425" s="181"/>
      <c r="M425" s="181"/>
      <c r="N425" s="180"/>
      <c r="O425" s="182"/>
      <c r="P425" s="182"/>
      <c r="Q425" s="183"/>
      <c r="R425" s="183"/>
      <c r="S425" s="183"/>
      <c r="T425" s="183"/>
      <c r="U425" s="184"/>
      <c r="V425" s="185"/>
      <c r="W425" s="199"/>
      <c r="X425" s="200"/>
      <c r="Y425" s="200"/>
      <c r="Z425" s="201"/>
      <c r="AA425" s="150"/>
      <c r="AB425" s="202"/>
      <c r="AC425" s="203"/>
      <c r="AD425" s="184"/>
      <c r="AE425" s="203"/>
      <c r="AF425" s="204"/>
      <c r="AG425" s="193"/>
    </row>
    <row r="426" spans="1:33" s="59" customFormat="1">
      <c r="A426" s="194"/>
      <c r="B426" s="195"/>
      <c r="C426" s="196"/>
      <c r="D426" s="197"/>
      <c r="E426" s="196"/>
      <c r="F426" s="197"/>
      <c r="G426" s="198"/>
      <c r="H426" s="180"/>
      <c r="I426" s="181"/>
      <c r="J426" s="181"/>
      <c r="K426" s="181"/>
      <c r="L426" s="181"/>
      <c r="M426" s="181"/>
      <c r="N426" s="180"/>
      <c r="O426" s="182"/>
      <c r="P426" s="182"/>
      <c r="Q426" s="183"/>
      <c r="R426" s="183"/>
      <c r="S426" s="183"/>
      <c r="T426" s="183"/>
      <c r="U426" s="184"/>
      <c r="V426" s="185"/>
      <c r="W426" s="199"/>
      <c r="X426" s="200"/>
      <c r="Y426" s="200"/>
      <c r="Z426" s="201"/>
      <c r="AA426" s="150"/>
      <c r="AB426" s="202"/>
      <c r="AC426" s="203"/>
      <c r="AD426" s="184"/>
      <c r="AE426" s="203"/>
      <c r="AF426" s="204"/>
      <c r="AG426" s="193"/>
    </row>
    <row r="427" spans="1:33" s="59" customFormat="1">
      <c r="A427" s="194"/>
      <c r="B427" s="195"/>
      <c r="C427" s="196"/>
      <c r="D427" s="197"/>
      <c r="E427" s="196"/>
      <c r="F427" s="197"/>
      <c r="G427" s="198"/>
      <c r="H427" s="180"/>
      <c r="I427" s="181"/>
      <c r="J427" s="181"/>
      <c r="K427" s="181"/>
      <c r="L427" s="181"/>
      <c r="M427" s="181"/>
      <c r="N427" s="180"/>
      <c r="O427" s="182"/>
      <c r="P427" s="182"/>
      <c r="Q427" s="183"/>
      <c r="R427" s="183"/>
      <c r="S427" s="183"/>
      <c r="T427" s="183"/>
      <c r="U427" s="184"/>
      <c r="V427" s="185"/>
      <c r="W427" s="199"/>
      <c r="X427" s="200"/>
      <c r="Y427" s="200"/>
      <c r="Z427" s="201"/>
      <c r="AA427" s="150"/>
      <c r="AB427" s="202"/>
      <c r="AC427" s="203"/>
      <c r="AD427" s="184"/>
      <c r="AE427" s="203"/>
      <c r="AF427" s="204"/>
      <c r="AG427" s="193"/>
    </row>
    <row r="428" spans="1:33" s="59" customFormat="1">
      <c r="A428" s="194"/>
      <c r="B428" s="195"/>
      <c r="C428" s="196"/>
      <c r="D428" s="197"/>
      <c r="E428" s="196"/>
      <c r="F428" s="197"/>
      <c r="G428" s="198"/>
      <c r="H428" s="180"/>
      <c r="I428" s="181"/>
      <c r="J428" s="181"/>
      <c r="K428" s="181"/>
      <c r="L428" s="181"/>
      <c r="M428" s="181"/>
      <c r="N428" s="180"/>
      <c r="O428" s="182"/>
      <c r="P428" s="182"/>
      <c r="Q428" s="183"/>
      <c r="R428" s="183"/>
      <c r="S428" s="183"/>
      <c r="T428" s="183"/>
      <c r="U428" s="184"/>
      <c r="V428" s="185"/>
      <c r="W428" s="199"/>
      <c r="X428" s="200"/>
      <c r="Y428" s="200"/>
      <c r="Z428" s="201"/>
      <c r="AA428" s="150"/>
      <c r="AB428" s="202"/>
      <c r="AC428" s="203"/>
      <c r="AD428" s="184"/>
      <c r="AE428" s="203"/>
      <c r="AF428" s="204"/>
      <c r="AG428" s="193"/>
    </row>
    <row r="429" spans="1:33" s="59" customFormat="1">
      <c r="A429" s="194"/>
      <c r="B429" s="195"/>
      <c r="C429" s="196"/>
      <c r="D429" s="197"/>
      <c r="E429" s="196"/>
      <c r="F429" s="197"/>
      <c r="G429" s="198"/>
      <c r="H429" s="180"/>
      <c r="I429" s="181"/>
      <c r="J429" s="181"/>
      <c r="K429" s="181"/>
      <c r="L429" s="181"/>
      <c r="M429" s="181"/>
      <c r="N429" s="180"/>
      <c r="O429" s="182"/>
      <c r="P429" s="182"/>
      <c r="Q429" s="183"/>
      <c r="R429" s="183"/>
      <c r="S429" s="183"/>
      <c r="T429" s="183"/>
      <c r="U429" s="184"/>
      <c r="V429" s="185"/>
      <c r="W429" s="199"/>
      <c r="X429" s="200"/>
      <c r="Y429" s="200"/>
      <c r="Z429" s="201"/>
      <c r="AA429" s="150"/>
      <c r="AB429" s="202"/>
      <c r="AC429" s="203"/>
      <c r="AD429" s="184"/>
      <c r="AE429" s="203"/>
      <c r="AF429" s="204"/>
      <c r="AG429" s="193"/>
    </row>
    <row r="430" spans="1:33" s="59" customFormat="1">
      <c r="A430" s="194"/>
      <c r="B430" s="195"/>
      <c r="C430" s="196"/>
      <c r="D430" s="197"/>
      <c r="E430" s="196"/>
      <c r="F430" s="197"/>
      <c r="G430" s="198"/>
      <c r="H430" s="180"/>
      <c r="I430" s="181"/>
      <c r="J430" s="181"/>
      <c r="K430" s="181"/>
      <c r="L430" s="181"/>
      <c r="M430" s="181"/>
      <c r="N430" s="180"/>
      <c r="O430" s="182"/>
      <c r="P430" s="182"/>
      <c r="Q430" s="183"/>
      <c r="R430" s="183"/>
      <c r="S430" s="183"/>
      <c r="T430" s="183"/>
      <c r="U430" s="184"/>
      <c r="V430" s="185"/>
      <c r="W430" s="199"/>
      <c r="X430" s="200"/>
      <c r="Y430" s="200"/>
      <c r="Z430" s="201"/>
      <c r="AA430" s="150"/>
      <c r="AB430" s="202"/>
      <c r="AC430" s="203"/>
      <c r="AD430" s="184"/>
      <c r="AE430" s="203"/>
      <c r="AF430" s="204"/>
      <c r="AG430" s="193"/>
    </row>
    <row r="431" spans="1:33" s="59" customFormat="1">
      <c r="A431" s="194"/>
      <c r="B431" s="195"/>
      <c r="C431" s="196"/>
      <c r="D431" s="197"/>
      <c r="E431" s="196"/>
      <c r="F431" s="197"/>
      <c r="G431" s="198"/>
      <c r="H431" s="180"/>
      <c r="I431" s="181"/>
      <c r="J431" s="181"/>
      <c r="K431" s="181"/>
      <c r="L431" s="181"/>
      <c r="M431" s="181"/>
      <c r="N431" s="180"/>
      <c r="O431" s="182"/>
      <c r="P431" s="182"/>
      <c r="Q431" s="183"/>
      <c r="R431" s="183"/>
      <c r="S431" s="183"/>
      <c r="T431" s="183"/>
      <c r="U431" s="184"/>
      <c r="V431" s="185"/>
      <c r="W431" s="199"/>
      <c r="X431" s="200"/>
      <c r="Y431" s="200"/>
      <c r="Z431" s="201"/>
      <c r="AA431" s="150"/>
      <c r="AB431" s="202"/>
      <c r="AC431" s="203"/>
      <c r="AD431" s="184"/>
      <c r="AE431" s="203"/>
      <c r="AF431" s="204"/>
      <c r="AG431" s="193"/>
    </row>
    <row r="432" spans="1:33" s="59" customFormat="1">
      <c r="A432" s="194"/>
      <c r="B432" s="195"/>
      <c r="C432" s="196"/>
      <c r="D432" s="197"/>
      <c r="E432" s="196"/>
      <c r="F432" s="197"/>
      <c r="G432" s="198"/>
      <c r="H432" s="180"/>
      <c r="I432" s="181"/>
      <c r="J432" s="181"/>
      <c r="K432" s="181"/>
      <c r="L432" s="181"/>
      <c r="M432" s="181"/>
      <c r="N432" s="180"/>
      <c r="O432" s="182"/>
      <c r="P432" s="182"/>
      <c r="Q432" s="183"/>
      <c r="R432" s="183"/>
      <c r="S432" s="183"/>
      <c r="T432" s="183"/>
      <c r="U432" s="184"/>
      <c r="V432" s="185"/>
      <c r="W432" s="199"/>
      <c r="X432" s="200"/>
      <c r="Y432" s="200"/>
      <c r="Z432" s="201"/>
      <c r="AA432" s="150"/>
      <c r="AB432" s="202"/>
      <c r="AC432" s="203"/>
      <c r="AD432" s="184"/>
      <c r="AE432" s="203"/>
      <c r="AF432" s="204"/>
      <c r="AG432" s="193"/>
    </row>
    <row r="433" spans="1:33" s="59" customFormat="1">
      <c r="A433" s="194"/>
      <c r="B433" s="195"/>
      <c r="C433" s="196"/>
      <c r="D433" s="197"/>
      <c r="E433" s="196"/>
      <c r="F433" s="197"/>
      <c r="G433" s="198"/>
      <c r="H433" s="180"/>
      <c r="I433" s="181"/>
      <c r="J433" s="181"/>
      <c r="K433" s="181"/>
      <c r="L433" s="181"/>
      <c r="M433" s="181"/>
      <c r="N433" s="180"/>
      <c r="O433" s="182"/>
      <c r="P433" s="182"/>
      <c r="Q433" s="183"/>
      <c r="R433" s="183"/>
      <c r="S433" s="183"/>
      <c r="T433" s="183"/>
      <c r="U433" s="184"/>
      <c r="V433" s="185"/>
      <c r="W433" s="199"/>
      <c r="X433" s="200"/>
      <c r="Y433" s="200"/>
      <c r="Z433" s="201"/>
      <c r="AA433" s="150"/>
      <c r="AB433" s="202"/>
      <c r="AC433" s="203"/>
      <c r="AD433" s="184"/>
      <c r="AE433" s="203"/>
      <c r="AF433" s="204"/>
      <c r="AG433" s="193"/>
    </row>
    <row r="434" spans="1:33" s="59" customFormat="1">
      <c r="A434" s="194"/>
      <c r="B434" s="195"/>
      <c r="C434" s="196"/>
      <c r="D434" s="197"/>
      <c r="E434" s="196"/>
      <c r="F434" s="197"/>
      <c r="G434" s="198"/>
      <c r="H434" s="180"/>
      <c r="I434" s="181"/>
      <c r="J434" s="181"/>
      <c r="K434" s="181"/>
      <c r="L434" s="181"/>
      <c r="M434" s="181"/>
      <c r="N434" s="180"/>
      <c r="O434" s="182"/>
      <c r="P434" s="182"/>
      <c r="Q434" s="183"/>
      <c r="R434" s="183"/>
      <c r="S434" s="183"/>
      <c r="T434" s="183"/>
      <c r="U434" s="184"/>
      <c r="V434" s="185"/>
      <c r="W434" s="199"/>
      <c r="X434" s="200"/>
      <c r="Y434" s="200"/>
      <c r="Z434" s="201"/>
      <c r="AA434" s="150"/>
      <c r="AB434" s="202"/>
      <c r="AC434" s="203"/>
      <c r="AD434" s="184"/>
      <c r="AE434" s="203"/>
      <c r="AF434" s="204"/>
      <c r="AG434" s="193"/>
    </row>
    <row r="435" spans="1:33" s="59" customFormat="1">
      <c r="A435" s="194"/>
      <c r="B435" s="195"/>
      <c r="C435" s="196"/>
      <c r="D435" s="197"/>
      <c r="E435" s="196"/>
      <c r="F435" s="197"/>
      <c r="G435" s="198"/>
      <c r="H435" s="180"/>
      <c r="I435" s="181"/>
      <c r="J435" s="181"/>
      <c r="K435" s="181"/>
      <c r="L435" s="181"/>
      <c r="M435" s="181"/>
      <c r="N435" s="180"/>
      <c r="O435" s="182"/>
      <c r="P435" s="182"/>
      <c r="Q435" s="183"/>
      <c r="R435" s="183"/>
      <c r="S435" s="183"/>
      <c r="T435" s="183"/>
      <c r="U435" s="184"/>
      <c r="V435" s="185"/>
      <c r="W435" s="199"/>
      <c r="X435" s="200"/>
      <c r="Y435" s="200"/>
      <c r="Z435" s="201"/>
      <c r="AA435" s="150"/>
      <c r="AB435" s="202"/>
      <c r="AC435" s="203"/>
      <c r="AD435" s="184"/>
      <c r="AE435" s="203"/>
      <c r="AF435" s="204"/>
      <c r="AG435" s="193"/>
    </row>
    <row r="436" spans="1:33" s="59" customFormat="1">
      <c r="A436" s="194"/>
      <c r="B436" s="195"/>
      <c r="C436" s="196"/>
      <c r="D436" s="197"/>
      <c r="E436" s="196"/>
      <c r="F436" s="197"/>
      <c r="G436" s="198"/>
      <c r="H436" s="180"/>
      <c r="I436" s="181"/>
      <c r="J436" s="181"/>
      <c r="K436" s="181"/>
      <c r="L436" s="181"/>
      <c r="M436" s="181"/>
      <c r="N436" s="180"/>
      <c r="O436" s="182"/>
      <c r="P436" s="182"/>
      <c r="Q436" s="183"/>
      <c r="R436" s="183"/>
      <c r="S436" s="183"/>
      <c r="T436" s="183"/>
      <c r="U436" s="184"/>
      <c r="V436" s="185"/>
      <c r="W436" s="199"/>
      <c r="X436" s="200"/>
      <c r="Y436" s="200"/>
      <c r="Z436" s="201"/>
      <c r="AA436" s="150"/>
      <c r="AB436" s="202"/>
      <c r="AC436" s="203"/>
      <c r="AD436" s="184"/>
      <c r="AE436" s="203"/>
      <c r="AF436" s="204"/>
      <c r="AG436" s="193"/>
    </row>
    <row r="437" spans="1:33" s="59" customFormat="1">
      <c r="A437" s="194"/>
      <c r="B437" s="195"/>
      <c r="C437" s="196"/>
      <c r="D437" s="197"/>
      <c r="E437" s="196"/>
      <c r="F437" s="197"/>
      <c r="G437" s="198"/>
      <c r="H437" s="180"/>
      <c r="I437" s="181"/>
      <c r="J437" s="181"/>
      <c r="K437" s="181"/>
      <c r="L437" s="181"/>
      <c r="M437" s="181"/>
      <c r="N437" s="180"/>
      <c r="O437" s="182"/>
      <c r="P437" s="182"/>
      <c r="Q437" s="183"/>
      <c r="R437" s="183"/>
      <c r="S437" s="183"/>
      <c r="T437" s="183"/>
      <c r="U437" s="184"/>
      <c r="V437" s="185"/>
      <c r="W437" s="199"/>
      <c r="X437" s="200"/>
      <c r="Y437" s="200"/>
      <c r="Z437" s="201"/>
      <c r="AA437" s="150"/>
      <c r="AB437" s="202"/>
      <c r="AC437" s="203"/>
      <c r="AD437" s="184"/>
      <c r="AE437" s="203"/>
      <c r="AF437" s="204"/>
      <c r="AG437" s="193"/>
    </row>
    <row r="438" spans="1:33" s="59" customFormat="1">
      <c r="A438" s="194"/>
      <c r="B438" s="195"/>
      <c r="C438" s="196"/>
      <c r="D438" s="197"/>
      <c r="E438" s="196"/>
      <c r="F438" s="197"/>
      <c r="G438" s="198"/>
      <c r="H438" s="180"/>
      <c r="I438" s="181"/>
      <c r="J438" s="181"/>
      <c r="K438" s="181"/>
      <c r="L438" s="181"/>
      <c r="M438" s="181"/>
      <c r="N438" s="180"/>
      <c r="O438" s="182"/>
      <c r="P438" s="182"/>
      <c r="Q438" s="183"/>
      <c r="R438" s="183"/>
      <c r="S438" s="183"/>
      <c r="T438" s="183"/>
      <c r="U438" s="184"/>
      <c r="V438" s="185"/>
      <c r="W438" s="199"/>
      <c r="X438" s="200"/>
      <c r="Y438" s="200"/>
      <c r="Z438" s="201"/>
      <c r="AA438" s="150"/>
      <c r="AB438" s="202"/>
      <c r="AC438" s="203"/>
      <c r="AD438" s="184"/>
      <c r="AE438" s="203"/>
      <c r="AF438" s="204"/>
      <c r="AG438" s="193"/>
    </row>
    <row r="439" spans="1:33" s="59" customFormat="1">
      <c r="A439" s="194"/>
      <c r="B439" s="195"/>
      <c r="C439" s="196"/>
      <c r="D439" s="197"/>
      <c r="E439" s="196"/>
      <c r="F439" s="197"/>
      <c r="G439" s="198"/>
      <c r="H439" s="180"/>
      <c r="I439" s="181"/>
      <c r="J439" s="181"/>
      <c r="K439" s="181"/>
      <c r="L439" s="181"/>
      <c r="M439" s="181"/>
      <c r="N439" s="180"/>
      <c r="O439" s="182"/>
      <c r="P439" s="182"/>
      <c r="Q439" s="183"/>
      <c r="R439" s="183"/>
      <c r="S439" s="183"/>
      <c r="T439" s="183"/>
      <c r="U439" s="184"/>
      <c r="V439" s="185"/>
      <c r="W439" s="199"/>
      <c r="X439" s="200"/>
      <c r="Y439" s="200"/>
      <c r="Z439" s="201"/>
      <c r="AA439" s="150"/>
      <c r="AB439" s="202"/>
      <c r="AC439" s="203"/>
      <c r="AD439" s="184"/>
      <c r="AE439" s="203"/>
      <c r="AF439" s="204"/>
      <c r="AG439" s="193"/>
    </row>
    <row r="440" spans="1:33" s="59" customFormat="1">
      <c r="A440" s="194"/>
      <c r="B440" s="195"/>
      <c r="C440" s="196"/>
      <c r="D440" s="197"/>
      <c r="E440" s="196"/>
      <c r="F440" s="197"/>
      <c r="G440" s="198"/>
      <c r="H440" s="180"/>
      <c r="I440" s="181"/>
      <c r="J440" s="181"/>
      <c r="K440" s="181"/>
      <c r="L440" s="181"/>
      <c r="M440" s="181"/>
      <c r="N440" s="180"/>
      <c r="O440" s="182"/>
      <c r="P440" s="182"/>
      <c r="Q440" s="183"/>
      <c r="R440" s="183"/>
      <c r="S440" s="183"/>
      <c r="T440" s="183"/>
      <c r="U440" s="184"/>
      <c r="V440" s="185"/>
      <c r="W440" s="199"/>
      <c r="X440" s="200"/>
      <c r="Y440" s="200"/>
      <c r="Z440" s="201"/>
      <c r="AA440" s="150"/>
      <c r="AB440" s="202"/>
      <c r="AC440" s="203"/>
      <c r="AD440" s="184"/>
      <c r="AE440" s="203"/>
      <c r="AF440" s="204"/>
      <c r="AG440" s="193"/>
    </row>
    <row r="441" spans="1:33" s="59" customFormat="1">
      <c r="A441" s="194"/>
      <c r="B441" s="195"/>
      <c r="C441" s="196"/>
      <c r="D441" s="197"/>
      <c r="E441" s="196"/>
      <c r="F441" s="197"/>
      <c r="G441" s="198"/>
      <c r="H441" s="180"/>
      <c r="I441" s="181"/>
      <c r="J441" s="181"/>
      <c r="K441" s="181"/>
      <c r="L441" s="181"/>
      <c r="M441" s="181"/>
      <c r="N441" s="180"/>
      <c r="O441" s="182"/>
      <c r="P441" s="182"/>
      <c r="Q441" s="183"/>
      <c r="R441" s="183"/>
      <c r="S441" s="183"/>
      <c r="T441" s="183"/>
      <c r="U441" s="184"/>
      <c r="V441" s="185"/>
      <c r="W441" s="199"/>
      <c r="X441" s="200"/>
      <c r="Y441" s="200"/>
      <c r="Z441" s="201"/>
      <c r="AA441" s="150"/>
      <c r="AB441" s="202"/>
      <c r="AC441" s="203"/>
      <c r="AD441" s="184"/>
      <c r="AE441" s="203"/>
      <c r="AF441" s="204"/>
      <c r="AG441" s="193"/>
    </row>
    <row r="442" spans="1:33" s="59" customFormat="1">
      <c r="A442" s="194"/>
      <c r="B442" s="195"/>
      <c r="C442" s="196"/>
      <c r="D442" s="197"/>
      <c r="E442" s="196"/>
      <c r="F442" s="197"/>
      <c r="G442" s="198"/>
      <c r="H442" s="180"/>
      <c r="I442" s="181"/>
      <c r="J442" s="181"/>
      <c r="K442" s="181"/>
      <c r="L442" s="181"/>
      <c r="M442" s="181"/>
      <c r="N442" s="180"/>
      <c r="O442" s="182"/>
      <c r="P442" s="182"/>
      <c r="Q442" s="183"/>
      <c r="R442" s="183"/>
      <c r="S442" s="183"/>
      <c r="T442" s="183"/>
      <c r="U442" s="184"/>
      <c r="V442" s="185"/>
      <c r="W442" s="199"/>
      <c r="X442" s="200"/>
      <c r="Y442" s="200"/>
      <c r="Z442" s="201"/>
      <c r="AA442" s="150"/>
      <c r="AB442" s="202"/>
      <c r="AC442" s="203"/>
      <c r="AD442" s="184"/>
      <c r="AE442" s="203"/>
      <c r="AF442" s="204"/>
      <c r="AG442" s="193"/>
    </row>
    <row r="443" spans="1:33" s="59" customFormat="1">
      <c r="A443" s="194"/>
      <c r="B443" s="195"/>
      <c r="C443" s="196"/>
      <c r="D443" s="197"/>
      <c r="E443" s="196"/>
      <c r="F443" s="197"/>
      <c r="G443" s="198"/>
      <c r="H443" s="180"/>
      <c r="I443" s="181"/>
      <c r="J443" s="181"/>
      <c r="K443" s="181"/>
      <c r="L443" s="181"/>
      <c r="M443" s="181"/>
      <c r="N443" s="180"/>
      <c r="O443" s="182"/>
      <c r="P443" s="182"/>
      <c r="Q443" s="183"/>
      <c r="R443" s="183"/>
      <c r="S443" s="183"/>
      <c r="T443" s="183"/>
      <c r="U443" s="184"/>
      <c r="V443" s="185"/>
      <c r="W443" s="199"/>
      <c r="X443" s="200"/>
      <c r="Y443" s="200"/>
      <c r="Z443" s="201"/>
      <c r="AA443" s="150"/>
      <c r="AB443" s="202"/>
      <c r="AC443" s="203"/>
      <c r="AD443" s="184"/>
      <c r="AE443" s="203"/>
      <c r="AF443" s="204"/>
      <c r="AG443" s="193"/>
    </row>
    <row r="444" spans="1:33" s="59" customFormat="1">
      <c r="A444" s="194"/>
      <c r="B444" s="195"/>
      <c r="C444" s="196"/>
      <c r="D444" s="197"/>
      <c r="E444" s="196"/>
      <c r="F444" s="197"/>
      <c r="G444" s="198"/>
      <c r="H444" s="180"/>
      <c r="I444" s="181"/>
      <c r="J444" s="181"/>
      <c r="K444" s="181"/>
      <c r="L444" s="181"/>
      <c r="M444" s="181"/>
      <c r="N444" s="180"/>
      <c r="O444" s="182"/>
      <c r="P444" s="182"/>
      <c r="Q444" s="183"/>
      <c r="R444" s="183"/>
      <c r="S444" s="183"/>
      <c r="T444" s="183"/>
      <c r="U444" s="184"/>
      <c r="V444" s="185"/>
      <c r="W444" s="199"/>
      <c r="X444" s="200"/>
      <c r="Y444" s="200"/>
      <c r="Z444" s="201"/>
      <c r="AA444" s="150"/>
      <c r="AB444" s="202"/>
      <c r="AC444" s="203"/>
      <c r="AD444" s="184"/>
      <c r="AE444" s="203"/>
      <c r="AF444" s="204"/>
      <c r="AG444" s="193"/>
    </row>
    <row r="445" spans="1:33" s="59" customFormat="1">
      <c r="A445" s="194"/>
      <c r="B445" s="195"/>
      <c r="C445" s="196"/>
      <c r="D445" s="197"/>
      <c r="E445" s="196"/>
      <c r="F445" s="197"/>
      <c r="G445" s="198"/>
      <c r="H445" s="180"/>
      <c r="I445" s="181"/>
      <c r="J445" s="181"/>
      <c r="K445" s="181"/>
      <c r="L445" s="181"/>
      <c r="M445" s="181"/>
      <c r="N445" s="180"/>
      <c r="O445" s="182"/>
      <c r="P445" s="182"/>
      <c r="Q445" s="183"/>
      <c r="R445" s="183"/>
      <c r="S445" s="183"/>
      <c r="T445" s="183"/>
      <c r="U445" s="184"/>
      <c r="V445" s="185"/>
      <c r="W445" s="199"/>
      <c r="X445" s="200"/>
      <c r="Y445" s="200"/>
      <c r="Z445" s="201"/>
      <c r="AA445" s="150"/>
      <c r="AB445" s="202"/>
      <c r="AC445" s="203"/>
      <c r="AD445" s="184"/>
      <c r="AE445" s="203"/>
      <c r="AF445" s="204"/>
      <c r="AG445" s="193"/>
    </row>
    <row r="446" spans="1:33" s="59" customFormat="1">
      <c r="A446" s="194"/>
      <c r="B446" s="195"/>
      <c r="C446" s="196"/>
      <c r="D446" s="197"/>
      <c r="E446" s="196"/>
      <c r="F446" s="197"/>
      <c r="G446" s="198"/>
      <c r="H446" s="180"/>
      <c r="I446" s="181"/>
      <c r="J446" s="181"/>
      <c r="K446" s="181"/>
      <c r="L446" s="181"/>
      <c r="M446" s="181"/>
      <c r="N446" s="180"/>
      <c r="O446" s="182"/>
      <c r="P446" s="182"/>
      <c r="Q446" s="183"/>
      <c r="R446" s="183"/>
      <c r="S446" s="183"/>
      <c r="T446" s="183"/>
      <c r="U446" s="184"/>
      <c r="V446" s="185"/>
      <c r="W446" s="199"/>
      <c r="X446" s="200"/>
      <c r="Y446" s="200"/>
      <c r="Z446" s="201"/>
      <c r="AA446" s="150"/>
      <c r="AB446" s="202"/>
      <c r="AC446" s="203"/>
      <c r="AD446" s="184"/>
      <c r="AE446" s="203"/>
      <c r="AF446" s="204"/>
      <c r="AG446" s="193"/>
    </row>
    <row r="447" spans="1:33" s="59" customFormat="1">
      <c r="A447" s="194"/>
      <c r="B447" s="195"/>
      <c r="C447" s="196"/>
      <c r="D447" s="197"/>
      <c r="E447" s="196"/>
      <c r="F447" s="197"/>
      <c r="G447" s="198"/>
      <c r="H447" s="180"/>
      <c r="I447" s="181"/>
      <c r="J447" s="181"/>
      <c r="K447" s="181"/>
      <c r="L447" s="181"/>
      <c r="M447" s="181"/>
      <c r="N447" s="180"/>
      <c r="O447" s="182"/>
      <c r="P447" s="182"/>
      <c r="Q447" s="183"/>
      <c r="R447" s="183"/>
      <c r="S447" s="183"/>
      <c r="T447" s="183"/>
      <c r="U447" s="184"/>
      <c r="V447" s="185"/>
      <c r="W447" s="199"/>
      <c r="X447" s="200"/>
      <c r="Y447" s="200"/>
      <c r="Z447" s="201"/>
      <c r="AA447" s="150"/>
      <c r="AB447" s="202"/>
      <c r="AC447" s="203"/>
      <c r="AD447" s="184"/>
      <c r="AE447" s="203"/>
      <c r="AF447" s="204"/>
      <c r="AG447" s="193"/>
    </row>
    <row r="448" spans="1:33" s="59" customFormat="1">
      <c r="A448" s="194"/>
      <c r="B448" s="195"/>
      <c r="C448" s="196"/>
      <c r="D448" s="197"/>
      <c r="E448" s="196"/>
      <c r="F448" s="197"/>
      <c r="G448" s="198"/>
      <c r="H448" s="180"/>
      <c r="I448" s="181"/>
      <c r="J448" s="181"/>
      <c r="K448" s="181"/>
      <c r="L448" s="181"/>
      <c r="M448" s="181"/>
      <c r="N448" s="180"/>
      <c r="O448" s="182"/>
      <c r="P448" s="182"/>
      <c r="Q448" s="183"/>
      <c r="R448" s="183"/>
      <c r="S448" s="183"/>
      <c r="T448" s="183"/>
      <c r="U448" s="184"/>
      <c r="V448" s="185"/>
      <c r="W448" s="199"/>
      <c r="X448" s="200"/>
      <c r="Y448" s="200"/>
      <c r="Z448" s="201"/>
      <c r="AA448" s="150"/>
      <c r="AB448" s="202"/>
      <c r="AC448" s="203"/>
      <c r="AD448" s="184"/>
      <c r="AE448" s="203"/>
      <c r="AF448" s="204"/>
      <c r="AG448" s="193"/>
    </row>
    <row r="449" spans="1:33" s="59" customFormat="1">
      <c r="A449" s="194"/>
      <c r="B449" s="195"/>
      <c r="C449" s="196"/>
      <c r="D449" s="197"/>
      <c r="E449" s="196"/>
      <c r="F449" s="197"/>
      <c r="G449" s="198"/>
      <c r="H449" s="180"/>
      <c r="I449" s="181"/>
      <c r="J449" s="181"/>
      <c r="K449" s="181"/>
      <c r="L449" s="181"/>
      <c r="M449" s="181"/>
      <c r="N449" s="180"/>
      <c r="O449" s="182"/>
      <c r="P449" s="182"/>
      <c r="Q449" s="183"/>
      <c r="R449" s="183"/>
      <c r="S449" s="183"/>
      <c r="T449" s="183"/>
      <c r="U449" s="184"/>
      <c r="V449" s="185"/>
      <c r="W449" s="199"/>
      <c r="X449" s="200"/>
      <c r="Y449" s="200"/>
      <c r="Z449" s="201"/>
      <c r="AA449" s="150"/>
      <c r="AB449" s="202"/>
      <c r="AC449" s="203"/>
      <c r="AD449" s="184"/>
      <c r="AE449" s="203"/>
      <c r="AF449" s="204"/>
      <c r="AG449" s="193"/>
    </row>
    <row r="450" spans="1:33" s="59" customFormat="1">
      <c r="A450" s="194"/>
      <c r="B450" s="195"/>
      <c r="C450" s="196"/>
      <c r="D450" s="197"/>
      <c r="E450" s="196"/>
      <c r="F450" s="197"/>
      <c r="G450" s="198"/>
      <c r="H450" s="180"/>
      <c r="I450" s="181"/>
      <c r="J450" s="181"/>
      <c r="K450" s="181"/>
      <c r="L450" s="181"/>
      <c r="M450" s="181"/>
      <c r="N450" s="180"/>
      <c r="O450" s="182"/>
      <c r="P450" s="182"/>
      <c r="Q450" s="183"/>
      <c r="R450" s="183"/>
      <c r="S450" s="183"/>
      <c r="T450" s="183"/>
      <c r="U450" s="184"/>
      <c r="V450" s="185"/>
      <c r="W450" s="199"/>
      <c r="X450" s="200"/>
      <c r="Y450" s="200"/>
      <c r="Z450" s="201"/>
      <c r="AA450" s="150"/>
      <c r="AB450" s="202"/>
      <c r="AC450" s="203"/>
      <c r="AD450" s="184"/>
      <c r="AE450" s="203"/>
      <c r="AF450" s="204"/>
      <c r="AG450" s="193"/>
    </row>
    <row r="451" spans="1:33" s="59" customFormat="1">
      <c r="A451" s="194"/>
      <c r="B451" s="195"/>
      <c r="C451" s="196"/>
      <c r="D451" s="197"/>
      <c r="E451" s="196"/>
      <c r="F451" s="197"/>
      <c r="G451" s="198"/>
      <c r="H451" s="180"/>
      <c r="I451" s="181"/>
      <c r="J451" s="181"/>
      <c r="K451" s="181"/>
      <c r="L451" s="181"/>
      <c r="M451" s="181"/>
      <c r="N451" s="180"/>
      <c r="O451" s="182"/>
      <c r="P451" s="182"/>
      <c r="Q451" s="183"/>
      <c r="R451" s="183"/>
      <c r="S451" s="183"/>
      <c r="T451" s="183"/>
      <c r="U451" s="184"/>
      <c r="V451" s="185"/>
      <c r="W451" s="199"/>
      <c r="X451" s="200"/>
      <c r="Y451" s="200"/>
      <c r="Z451" s="201"/>
      <c r="AA451" s="150"/>
      <c r="AB451" s="202"/>
      <c r="AC451" s="203"/>
      <c r="AD451" s="184"/>
      <c r="AE451" s="203"/>
      <c r="AF451" s="204"/>
      <c r="AG451" s="193"/>
    </row>
    <row r="452" spans="1:33" s="59" customFormat="1">
      <c r="A452" s="194"/>
      <c r="B452" s="195"/>
      <c r="C452" s="196"/>
      <c r="D452" s="197"/>
      <c r="E452" s="196"/>
      <c r="F452" s="197"/>
      <c r="G452" s="198"/>
      <c r="H452" s="180"/>
      <c r="I452" s="181"/>
      <c r="J452" s="181"/>
      <c r="K452" s="181"/>
      <c r="L452" s="181"/>
      <c r="M452" s="181"/>
      <c r="N452" s="180"/>
      <c r="O452" s="182"/>
      <c r="P452" s="182"/>
      <c r="Q452" s="183"/>
      <c r="R452" s="183"/>
      <c r="S452" s="183"/>
      <c r="T452" s="183"/>
      <c r="U452" s="184"/>
      <c r="V452" s="185"/>
      <c r="W452" s="199"/>
      <c r="X452" s="200"/>
      <c r="Y452" s="200"/>
      <c r="Z452" s="201"/>
      <c r="AA452" s="150"/>
      <c r="AB452" s="202"/>
      <c r="AC452" s="203"/>
      <c r="AD452" s="184"/>
      <c r="AE452" s="203"/>
      <c r="AF452" s="204"/>
      <c r="AG452" s="193"/>
    </row>
    <row r="453" spans="1:33" s="59" customFormat="1">
      <c r="A453" s="194"/>
      <c r="B453" s="195"/>
      <c r="C453" s="196"/>
      <c r="D453" s="197"/>
      <c r="E453" s="196"/>
      <c r="F453" s="197"/>
      <c r="G453" s="198"/>
      <c r="H453" s="180"/>
      <c r="I453" s="181"/>
      <c r="J453" s="181"/>
      <c r="K453" s="181"/>
      <c r="L453" s="181"/>
      <c r="M453" s="181"/>
      <c r="N453" s="180"/>
      <c r="O453" s="182"/>
      <c r="P453" s="182"/>
      <c r="Q453" s="183"/>
      <c r="R453" s="183"/>
      <c r="S453" s="183"/>
      <c r="T453" s="183"/>
      <c r="U453" s="184"/>
      <c r="V453" s="185"/>
      <c r="W453" s="199"/>
      <c r="X453" s="200"/>
      <c r="Y453" s="200"/>
      <c r="Z453" s="201"/>
      <c r="AA453" s="150"/>
      <c r="AB453" s="202"/>
      <c r="AC453" s="203"/>
      <c r="AD453" s="184"/>
      <c r="AE453" s="203"/>
      <c r="AF453" s="204"/>
      <c r="AG453" s="193"/>
    </row>
    <row r="454" spans="1:33" s="59" customFormat="1">
      <c r="A454" s="194"/>
      <c r="B454" s="195"/>
      <c r="C454" s="196"/>
      <c r="D454" s="197"/>
      <c r="E454" s="196"/>
      <c r="F454" s="197"/>
      <c r="G454" s="198"/>
      <c r="H454" s="180"/>
      <c r="I454" s="181"/>
      <c r="J454" s="181"/>
      <c r="K454" s="181"/>
      <c r="L454" s="181"/>
      <c r="M454" s="181"/>
      <c r="N454" s="180"/>
      <c r="O454" s="182"/>
      <c r="P454" s="182"/>
      <c r="Q454" s="183"/>
      <c r="R454" s="183"/>
      <c r="S454" s="183"/>
      <c r="T454" s="183"/>
      <c r="U454" s="184"/>
      <c r="V454" s="185"/>
      <c r="W454" s="199"/>
      <c r="X454" s="200"/>
      <c r="Y454" s="200"/>
      <c r="Z454" s="201"/>
      <c r="AA454" s="150"/>
      <c r="AB454" s="202"/>
      <c r="AC454" s="203"/>
      <c r="AD454" s="184"/>
      <c r="AE454" s="203"/>
      <c r="AF454" s="204"/>
      <c r="AG454" s="193"/>
    </row>
    <row r="455" spans="1:33" s="59" customFormat="1">
      <c r="A455" s="194"/>
      <c r="B455" s="195"/>
      <c r="C455" s="196"/>
      <c r="D455" s="197"/>
      <c r="E455" s="196"/>
      <c r="F455" s="197"/>
      <c r="G455" s="198"/>
      <c r="H455" s="180"/>
      <c r="I455" s="181"/>
      <c r="J455" s="181"/>
      <c r="K455" s="181"/>
      <c r="L455" s="181"/>
      <c r="M455" s="181"/>
      <c r="N455" s="180"/>
      <c r="O455" s="182"/>
      <c r="P455" s="182"/>
      <c r="Q455" s="183"/>
      <c r="R455" s="183"/>
      <c r="S455" s="183"/>
      <c r="T455" s="183"/>
      <c r="U455" s="184"/>
      <c r="V455" s="185"/>
      <c r="W455" s="199"/>
      <c r="X455" s="200"/>
      <c r="Y455" s="200"/>
      <c r="Z455" s="201"/>
      <c r="AA455" s="150"/>
      <c r="AB455" s="202"/>
      <c r="AC455" s="203"/>
      <c r="AD455" s="184"/>
      <c r="AE455" s="203"/>
      <c r="AF455" s="204"/>
      <c r="AG455" s="193"/>
    </row>
    <row r="456" spans="1:33" s="59" customFormat="1">
      <c r="A456" s="194"/>
      <c r="B456" s="195"/>
      <c r="C456" s="196"/>
      <c r="D456" s="197"/>
      <c r="E456" s="196"/>
      <c r="F456" s="197"/>
      <c r="G456" s="198"/>
      <c r="H456" s="180"/>
      <c r="I456" s="181"/>
      <c r="J456" s="181"/>
      <c r="K456" s="181"/>
      <c r="L456" s="181"/>
      <c r="M456" s="181"/>
      <c r="N456" s="180"/>
      <c r="O456" s="182"/>
      <c r="P456" s="182"/>
      <c r="Q456" s="183"/>
      <c r="R456" s="183"/>
      <c r="S456" s="183"/>
      <c r="T456" s="183"/>
      <c r="U456" s="184"/>
      <c r="V456" s="185"/>
      <c r="W456" s="199"/>
      <c r="X456" s="200"/>
      <c r="Y456" s="200"/>
      <c r="Z456" s="201"/>
      <c r="AA456" s="150"/>
      <c r="AB456" s="202"/>
      <c r="AC456" s="203"/>
      <c r="AD456" s="184"/>
      <c r="AE456" s="203"/>
      <c r="AF456" s="204"/>
      <c r="AG456" s="193"/>
    </row>
    <row r="457" spans="1:33" s="59" customFormat="1">
      <c r="A457" s="194"/>
      <c r="B457" s="195"/>
      <c r="C457" s="196"/>
      <c r="D457" s="197"/>
      <c r="E457" s="196"/>
      <c r="F457" s="197"/>
      <c r="G457" s="198"/>
      <c r="H457" s="180"/>
      <c r="I457" s="181"/>
      <c r="J457" s="181"/>
      <c r="K457" s="181"/>
      <c r="L457" s="181"/>
      <c r="M457" s="181"/>
      <c r="N457" s="180"/>
      <c r="O457" s="182"/>
      <c r="P457" s="182"/>
      <c r="Q457" s="183"/>
      <c r="R457" s="183"/>
      <c r="S457" s="183"/>
      <c r="T457" s="183"/>
      <c r="U457" s="184"/>
      <c r="V457" s="185"/>
      <c r="W457" s="199"/>
      <c r="X457" s="200"/>
      <c r="Y457" s="200"/>
      <c r="Z457" s="201"/>
      <c r="AA457" s="150"/>
      <c r="AB457" s="202"/>
      <c r="AC457" s="203"/>
      <c r="AD457" s="184"/>
      <c r="AE457" s="203"/>
      <c r="AF457" s="204"/>
      <c r="AG457" s="193"/>
    </row>
    <row r="458" spans="1:33" s="59" customFormat="1">
      <c r="A458" s="194"/>
      <c r="B458" s="195"/>
      <c r="C458" s="196"/>
      <c r="D458" s="197"/>
      <c r="E458" s="196"/>
      <c r="F458" s="197"/>
      <c r="G458" s="198"/>
      <c r="H458" s="180"/>
      <c r="I458" s="181"/>
      <c r="J458" s="181"/>
      <c r="K458" s="181"/>
      <c r="L458" s="181"/>
      <c r="M458" s="181"/>
      <c r="N458" s="180"/>
      <c r="O458" s="182"/>
      <c r="P458" s="182"/>
      <c r="Q458" s="183"/>
      <c r="R458" s="183"/>
      <c r="S458" s="183"/>
      <c r="T458" s="183"/>
      <c r="U458" s="184"/>
      <c r="V458" s="185"/>
      <c r="W458" s="199"/>
      <c r="X458" s="200"/>
      <c r="Y458" s="200"/>
      <c r="Z458" s="201"/>
      <c r="AA458" s="150"/>
      <c r="AB458" s="202"/>
      <c r="AC458" s="203"/>
      <c r="AD458" s="184"/>
      <c r="AE458" s="203"/>
      <c r="AF458" s="204"/>
      <c r="AG458" s="193"/>
    </row>
    <row r="459" spans="1:33" s="59" customFormat="1">
      <c r="A459" s="194"/>
      <c r="B459" s="195"/>
      <c r="C459" s="196"/>
      <c r="D459" s="197"/>
      <c r="E459" s="196"/>
      <c r="F459" s="197"/>
      <c r="G459" s="198"/>
      <c r="H459" s="180"/>
      <c r="I459" s="181"/>
      <c r="J459" s="181"/>
      <c r="K459" s="181"/>
      <c r="L459" s="181"/>
      <c r="M459" s="181"/>
      <c r="N459" s="180"/>
      <c r="O459" s="182"/>
      <c r="P459" s="182"/>
      <c r="Q459" s="183"/>
      <c r="R459" s="183"/>
      <c r="S459" s="183"/>
      <c r="T459" s="183"/>
      <c r="U459" s="184"/>
      <c r="V459" s="185"/>
      <c r="W459" s="199"/>
      <c r="X459" s="200"/>
      <c r="Y459" s="200"/>
      <c r="Z459" s="201"/>
      <c r="AA459" s="150"/>
      <c r="AB459" s="202"/>
      <c r="AC459" s="203"/>
      <c r="AD459" s="184"/>
      <c r="AE459" s="203"/>
      <c r="AF459" s="204"/>
      <c r="AG459" s="193"/>
    </row>
    <row r="460" spans="1:33" s="59" customFormat="1">
      <c r="A460" s="194"/>
      <c r="B460" s="195"/>
      <c r="C460" s="196"/>
      <c r="D460" s="197"/>
      <c r="E460" s="196"/>
      <c r="F460" s="197"/>
      <c r="G460" s="198"/>
      <c r="H460" s="180"/>
      <c r="I460" s="181"/>
      <c r="J460" s="181"/>
      <c r="K460" s="181"/>
      <c r="L460" s="181"/>
      <c r="M460" s="181"/>
      <c r="N460" s="180"/>
      <c r="O460" s="182"/>
      <c r="P460" s="182"/>
      <c r="Q460" s="183"/>
      <c r="R460" s="183"/>
      <c r="S460" s="183"/>
      <c r="T460" s="183"/>
      <c r="U460" s="184"/>
      <c r="V460" s="185"/>
      <c r="W460" s="199"/>
      <c r="X460" s="200"/>
      <c r="Y460" s="200"/>
      <c r="Z460" s="201"/>
      <c r="AA460" s="150"/>
      <c r="AB460" s="202"/>
      <c r="AC460" s="203"/>
      <c r="AD460" s="184"/>
      <c r="AE460" s="203"/>
      <c r="AF460" s="204"/>
      <c r="AG460" s="193"/>
    </row>
    <row r="461" spans="1:33" s="59" customFormat="1">
      <c r="A461" s="194"/>
      <c r="B461" s="195"/>
      <c r="C461" s="196"/>
      <c r="D461" s="197"/>
      <c r="E461" s="196"/>
      <c r="F461" s="197"/>
      <c r="G461" s="198"/>
      <c r="H461" s="180"/>
      <c r="I461" s="181"/>
      <c r="J461" s="181"/>
      <c r="K461" s="181"/>
      <c r="L461" s="181"/>
      <c r="M461" s="181"/>
      <c r="N461" s="180"/>
      <c r="O461" s="182"/>
      <c r="P461" s="182"/>
      <c r="Q461" s="183"/>
      <c r="R461" s="183"/>
      <c r="S461" s="183"/>
      <c r="T461" s="183"/>
      <c r="U461" s="184"/>
      <c r="V461" s="185"/>
      <c r="W461" s="199"/>
      <c r="X461" s="200"/>
      <c r="Y461" s="200"/>
      <c r="Z461" s="201"/>
      <c r="AA461" s="150"/>
      <c r="AB461" s="202"/>
      <c r="AC461" s="203"/>
      <c r="AD461" s="184"/>
      <c r="AE461" s="203"/>
      <c r="AF461" s="204"/>
      <c r="AG461" s="193"/>
    </row>
    <row r="462" spans="1:33" s="59" customFormat="1">
      <c r="A462" s="194"/>
      <c r="B462" s="195"/>
      <c r="C462" s="196"/>
      <c r="D462" s="197"/>
      <c r="E462" s="196"/>
      <c r="F462" s="197"/>
      <c r="G462" s="198"/>
      <c r="H462" s="180"/>
      <c r="I462" s="181"/>
      <c r="J462" s="181"/>
      <c r="K462" s="181"/>
      <c r="L462" s="181"/>
      <c r="M462" s="181"/>
      <c r="N462" s="180"/>
      <c r="O462" s="182"/>
      <c r="P462" s="182"/>
      <c r="Q462" s="183"/>
      <c r="R462" s="183"/>
      <c r="S462" s="183"/>
      <c r="T462" s="183"/>
      <c r="U462" s="184"/>
      <c r="V462" s="185"/>
      <c r="W462" s="199"/>
      <c r="X462" s="200"/>
      <c r="Y462" s="200"/>
      <c r="Z462" s="201"/>
      <c r="AA462" s="150"/>
      <c r="AB462" s="202"/>
      <c r="AC462" s="203"/>
      <c r="AD462" s="184"/>
      <c r="AE462" s="203"/>
      <c r="AF462" s="204"/>
      <c r="AG462" s="193"/>
    </row>
    <row r="463" spans="1:33" s="59" customFormat="1">
      <c r="A463" s="194"/>
      <c r="B463" s="195"/>
      <c r="C463" s="196"/>
      <c r="D463" s="197"/>
      <c r="E463" s="196"/>
      <c r="F463" s="197"/>
      <c r="G463" s="198"/>
      <c r="H463" s="180"/>
      <c r="I463" s="181"/>
      <c r="J463" s="181"/>
      <c r="K463" s="181"/>
      <c r="L463" s="181"/>
      <c r="M463" s="181"/>
      <c r="N463" s="180"/>
      <c r="O463" s="182"/>
      <c r="P463" s="182"/>
      <c r="Q463" s="183"/>
      <c r="R463" s="183"/>
      <c r="S463" s="183"/>
      <c r="T463" s="183"/>
      <c r="U463" s="184"/>
      <c r="V463" s="185"/>
      <c r="W463" s="199"/>
      <c r="X463" s="200"/>
      <c r="Y463" s="200"/>
      <c r="Z463" s="201"/>
      <c r="AA463" s="150"/>
      <c r="AB463" s="202"/>
      <c r="AC463" s="203"/>
      <c r="AD463" s="184"/>
      <c r="AE463" s="203"/>
      <c r="AF463" s="204"/>
      <c r="AG463" s="193"/>
    </row>
    <row r="464" spans="1:33" s="59" customFormat="1">
      <c r="A464" s="194"/>
      <c r="B464" s="195"/>
      <c r="C464" s="196"/>
      <c r="D464" s="197"/>
      <c r="E464" s="196"/>
      <c r="F464" s="197"/>
      <c r="G464" s="198"/>
      <c r="H464" s="180"/>
      <c r="I464" s="181"/>
      <c r="J464" s="181"/>
      <c r="K464" s="181"/>
      <c r="L464" s="181"/>
      <c r="M464" s="181"/>
      <c r="N464" s="180"/>
      <c r="O464" s="182"/>
      <c r="P464" s="182"/>
      <c r="Q464" s="183"/>
      <c r="R464" s="183"/>
      <c r="S464" s="183"/>
      <c r="T464" s="183"/>
      <c r="U464" s="184"/>
      <c r="V464" s="185"/>
      <c r="W464" s="199"/>
      <c r="X464" s="200"/>
      <c r="Y464" s="200"/>
      <c r="Z464" s="201"/>
      <c r="AA464" s="150"/>
      <c r="AB464" s="202"/>
      <c r="AC464" s="203"/>
      <c r="AD464" s="184"/>
      <c r="AE464" s="203"/>
      <c r="AF464" s="204"/>
      <c r="AG464" s="193"/>
    </row>
    <row r="465" spans="1:33" s="59" customFormat="1">
      <c r="A465" s="194"/>
      <c r="B465" s="195"/>
      <c r="C465" s="196"/>
      <c r="D465" s="197"/>
      <c r="E465" s="196"/>
      <c r="F465" s="197"/>
      <c r="G465" s="198"/>
      <c r="H465" s="180"/>
      <c r="I465" s="181"/>
      <c r="J465" s="181"/>
      <c r="K465" s="181"/>
      <c r="L465" s="181"/>
      <c r="M465" s="181"/>
      <c r="N465" s="180"/>
      <c r="O465" s="182"/>
      <c r="P465" s="182"/>
      <c r="Q465" s="183"/>
      <c r="R465" s="183"/>
      <c r="S465" s="183"/>
      <c r="T465" s="183"/>
      <c r="U465" s="184"/>
      <c r="V465" s="185"/>
      <c r="W465" s="199"/>
      <c r="X465" s="200"/>
      <c r="Y465" s="200"/>
      <c r="Z465" s="201"/>
      <c r="AA465" s="150"/>
      <c r="AB465" s="202"/>
      <c r="AC465" s="203"/>
      <c r="AD465" s="184"/>
      <c r="AE465" s="203"/>
      <c r="AF465" s="204"/>
      <c r="AG465" s="193"/>
    </row>
    <row r="466" spans="1:33" s="59" customFormat="1">
      <c r="A466" s="194"/>
      <c r="B466" s="195"/>
      <c r="C466" s="196"/>
      <c r="D466" s="197"/>
      <c r="E466" s="196"/>
      <c r="F466" s="197"/>
      <c r="G466" s="198"/>
      <c r="H466" s="180"/>
      <c r="I466" s="181"/>
      <c r="J466" s="181"/>
      <c r="K466" s="181"/>
      <c r="L466" s="181"/>
      <c r="M466" s="181"/>
      <c r="N466" s="180"/>
      <c r="O466" s="182"/>
      <c r="P466" s="182"/>
      <c r="Q466" s="183"/>
      <c r="R466" s="183"/>
      <c r="S466" s="183"/>
      <c r="T466" s="183"/>
      <c r="U466" s="184"/>
      <c r="V466" s="185"/>
      <c r="W466" s="199"/>
      <c r="X466" s="200"/>
      <c r="Y466" s="200"/>
      <c r="Z466" s="201"/>
      <c r="AA466" s="150"/>
      <c r="AB466" s="202"/>
      <c r="AC466" s="203"/>
      <c r="AD466" s="184"/>
      <c r="AE466" s="203"/>
      <c r="AF466" s="204"/>
      <c r="AG466" s="193"/>
    </row>
    <row r="467" spans="1:33" s="59" customFormat="1">
      <c r="A467" s="194"/>
      <c r="B467" s="195"/>
      <c r="C467" s="196"/>
      <c r="D467" s="197"/>
      <c r="E467" s="196"/>
      <c r="F467" s="197"/>
      <c r="G467" s="198"/>
      <c r="H467" s="180"/>
      <c r="I467" s="181"/>
      <c r="J467" s="181"/>
      <c r="K467" s="181"/>
      <c r="L467" s="181"/>
      <c r="M467" s="181"/>
      <c r="N467" s="180"/>
      <c r="O467" s="182"/>
      <c r="P467" s="182"/>
      <c r="Q467" s="183"/>
      <c r="R467" s="183"/>
      <c r="S467" s="183"/>
      <c r="T467" s="183"/>
      <c r="U467" s="184"/>
      <c r="V467" s="185"/>
      <c r="W467" s="199"/>
      <c r="X467" s="200"/>
      <c r="Y467" s="200"/>
      <c r="Z467" s="201"/>
      <c r="AA467" s="150"/>
      <c r="AB467" s="202"/>
      <c r="AC467" s="203"/>
      <c r="AD467" s="184"/>
      <c r="AE467" s="203"/>
      <c r="AF467" s="204"/>
      <c r="AG467" s="193"/>
    </row>
    <row r="468" spans="1:33" s="59" customFormat="1">
      <c r="A468" s="194"/>
      <c r="B468" s="195"/>
      <c r="C468" s="196"/>
      <c r="D468" s="197"/>
      <c r="E468" s="196"/>
      <c r="F468" s="197"/>
      <c r="G468" s="198"/>
      <c r="H468" s="180"/>
      <c r="I468" s="181"/>
      <c r="J468" s="181"/>
      <c r="K468" s="181"/>
      <c r="L468" s="181"/>
      <c r="M468" s="181"/>
      <c r="N468" s="180"/>
      <c r="O468" s="182"/>
      <c r="P468" s="182"/>
      <c r="Q468" s="183"/>
      <c r="R468" s="183"/>
      <c r="S468" s="183"/>
      <c r="T468" s="183"/>
      <c r="U468" s="184"/>
      <c r="V468" s="185"/>
      <c r="W468" s="199"/>
      <c r="X468" s="200"/>
      <c r="Y468" s="200"/>
      <c r="Z468" s="201"/>
      <c r="AA468" s="150"/>
      <c r="AB468" s="202"/>
      <c r="AC468" s="203"/>
      <c r="AD468" s="184"/>
      <c r="AE468" s="203"/>
      <c r="AF468" s="204"/>
      <c r="AG468" s="193"/>
    </row>
    <row r="469" spans="1:33" s="59" customFormat="1">
      <c r="A469" s="194"/>
      <c r="B469" s="195"/>
      <c r="C469" s="196"/>
      <c r="D469" s="197"/>
      <c r="E469" s="196"/>
      <c r="F469" s="197"/>
      <c r="G469" s="198"/>
      <c r="H469" s="180"/>
      <c r="I469" s="181"/>
      <c r="J469" s="181"/>
      <c r="K469" s="181"/>
      <c r="L469" s="181"/>
      <c r="M469" s="181"/>
      <c r="N469" s="180"/>
      <c r="O469" s="182"/>
      <c r="P469" s="182"/>
      <c r="Q469" s="183"/>
      <c r="R469" s="183"/>
      <c r="S469" s="183"/>
      <c r="T469" s="183"/>
      <c r="U469" s="184"/>
      <c r="V469" s="185"/>
      <c r="W469" s="199"/>
      <c r="X469" s="200"/>
      <c r="Y469" s="200"/>
      <c r="Z469" s="201"/>
      <c r="AA469" s="150"/>
      <c r="AB469" s="202"/>
      <c r="AC469" s="203"/>
      <c r="AD469" s="184"/>
      <c r="AE469" s="203"/>
      <c r="AF469" s="204"/>
      <c r="AG469" s="193"/>
    </row>
    <row r="470" spans="1:33" s="59" customFormat="1">
      <c r="A470" s="194"/>
      <c r="B470" s="195"/>
      <c r="C470" s="196"/>
      <c r="D470" s="197"/>
      <c r="E470" s="196"/>
      <c r="F470" s="197"/>
      <c r="G470" s="198"/>
      <c r="H470" s="180"/>
      <c r="I470" s="181"/>
      <c r="J470" s="181"/>
      <c r="K470" s="181"/>
      <c r="L470" s="181"/>
      <c r="M470" s="181"/>
      <c r="N470" s="180"/>
      <c r="O470" s="182"/>
      <c r="P470" s="182"/>
      <c r="Q470" s="183"/>
      <c r="R470" s="183"/>
      <c r="S470" s="183"/>
      <c r="T470" s="183"/>
      <c r="U470" s="184"/>
      <c r="V470" s="185"/>
      <c r="W470" s="199"/>
      <c r="X470" s="200"/>
      <c r="Y470" s="200"/>
      <c r="Z470" s="201"/>
      <c r="AA470" s="150"/>
      <c r="AB470" s="202"/>
      <c r="AC470" s="203"/>
      <c r="AD470" s="184"/>
      <c r="AE470" s="203"/>
      <c r="AF470" s="204"/>
      <c r="AG470" s="193"/>
    </row>
    <row r="471" spans="1:33" s="59" customFormat="1">
      <c r="A471" s="194"/>
      <c r="B471" s="195"/>
      <c r="C471" s="196"/>
      <c r="D471" s="197"/>
      <c r="E471" s="196"/>
      <c r="F471" s="197"/>
      <c r="G471" s="198"/>
      <c r="H471" s="180"/>
      <c r="I471" s="181"/>
      <c r="J471" s="181"/>
      <c r="K471" s="181"/>
      <c r="L471" s="181"/>
      <c r="M471" s="181"/>
      <c r="N471" s="180"/>
      <c r="O471" s="182"/>
      <c r="P471" s="182"/>
      <c r="Q471" s="183"/>
      <c r="R471" s="183"/>
      <c r="S471" s="183"/>
      <c r="T471" s="183"/>
      <c r="U471" s="184"/>
      <c r="V471" s="185"/>
      <c r="W471" s="199"/>
      <c r="X471" s="200"/>
      <c r="Y471" s="200"/>
      <c r="Z471" s="201"/>
      <c r="AA471" s="150"/>
      <c r="AB471" s="202"/>
      <c r="AC471" s="203"/>
      <c r="AD471" s="184"/>
      <c r="AE471" s="203"/>
      <c r="AF471" s="204"/>
      <c r="AG471" s="193"/>
    </row>
    <row r="472" spans="1:33" s="59" customFormat="1">
      <c r="A472" s="194"/>
      <c r="B472" s="195"/>
      <c r="C472" s="196"/>
      <c r="D472" s="197"/>
      <c r="E472" s="196"/>
      <c r="F472" s="197"/>
      <c r="G472" s="198"/>
      <c r="H472" s="180"/>
      <c r="I472" s="181"/>
      <c r="J472" s="181"/>
      <c r="K472" s="181"/>
      <c r="L472" s="181"/>
      <c r="M472" s="181"/>
      <c r="N472" s="180"/>
      <c r="O472" s="182"/>
      <c r="P472" s="182"/>
      <c r="Q472" s="183"/>
      <c r="R472" s="183"/>
      <c r="S472" s="183"/>
      <c r="T472" s="183"/>
      <c r="U472" s="184"/>
      <c r="V472" s="185"/>
      <c r="W472" s="199"/>
      <c r="X472" s="200"/>
      <c r="Y472" s="200"/>
      <c r="Z472" s="201"/>
      <c r="AA472" s="150"/>
      <c r="AB472" s="202"/>
      <c r="AC472" s="203"/>
      <c r="AD472" s="184"/>
      <c r="AE472" s="203"/>
      <c r="AF472" s="204"/>
      <c r="AG472" s="193"/>
    </row>
    <row r="473" spans="1:33" s="59" customFormat="1">
      <c r="A473" s="194"/>
      <c r="B473" s="195"/>
      <c r="C473" s="196"/>
      <c r="D473" s="197"/>
      <c r="E473" s="196"/>
      <c r="F473" s="197"/>
      <c r="G473" s="198"/>
      <c r="H473" s="180"/>
      <c r="I473" s="181"/>
      <c r="J473" s="181"/>
      <c r="K473" s="181"/>
      <c r="L473" s="181"/>
      <c r="M473" s="181"/>
      <c r="N473" s="180"/>
      <c r="O473" s="182"/>
      <c r="P473" s="182"/>
      <c r="Q473" s="183"/>
      <c r="R473" s="183"/>
      <c r="S473" s="183"/>
      <c r="T473" s="183"/>
      <c r="U473" s="184"/>
      <c r="V473" s="185"/>
      <c r="W473" s="199"/>
      <c r="X473" s="200"/>
      <c r="Y473" s="200"/>
      <c r="Z473" s="201"/>
      <c r="AA473" s="150"/>
      <c r="AB473" s="202"/>
      <c r="AC473" s="203"/>
      <c r="AD473" s="184"/>
      <c r="AE473" s="203"/>
      <c r="AF473" s="204"/>
      <c r="AG473" s="193"/>
    </row>
    <row r="474" spans="1:33" s="59" customFormat="1">
      <c r="A474" s="194"/>
      <c r="B474" s="195"/>
      <c r="C474" s="196"/>
      <c r="D474" s="197"/>
      <c r="E474" s="196"/>
      <c r="F474" s="197"/>
      <c r="G474" s="198"/>
      <c r="H474" s="180"/>
      <c r="I474" s="181"/>
      <c r="J474" s="181"/>
      <c r="K474" s="181"/>
      <c r="L474" s="181"/>
      <c r="M474" s="181"/>
      <c r="N474" s="180"/>
      <c r="O474" s="182"/>
      <c r="P474" s="182"/>
      <c r="Q474" s="183"/>
      <c r="R474" s="183"/>
      <c r="S474" s="183"/>
      <c r="T474" s="183"/>
      <c r="U474" s="184"/>
      <c r="V474" s="185"/>
      <c r="W474" s="199"/>
      <c r="X474" s="200"/>
      <c r="Y474" s="200"/>
      <c r="Z474" s="201"/>
      <c r="AA474" s="150"/>
      <c r="AB474" s="202"/>
      <c r="AC474" s="203"/>
      <c r="AD474" s="184"/>
      <c r="AE474" s="203"/>
      <c r="AF474" s="204"/>
      <c r="AG474" s="193"/>
    </row>
    <row r="475" spans="1:33" s="59" customFormat="1">
      <c r="A475" s="194"/>
      <c r="B475" s="195"/>
      <c r="C475" s="196"/>
      <c r="D475" s="197"/>
      <c r="E475" s="196"/>
      <c r="F475" s="197"/>
      <c r="G475" s="198"/>
      <c r="H475" s="180"/>
      <c r="I475" s="181"/>
      <c r="J475" s="181"/>
      <c r="K475" s="181"/>
      <c r="L475" s="181"/>
      <c r="M475" s="181"/>
      <c r="N475" s="180"/>
      <c r="O475" s="182"/>
      <c r="P475" s="182"/>
      <c r="Q475" s="183"/>
      <c r="R475" s="183"/>
      <c r="S475" s="183"/>
      <c r="T475" s="183"/>
      <c r="U475" s="184"/>
      <c r="V475" s="185"/>
      <c r="W475" s="199"/>
      <c r="X475" s="200"/>
      <c r="Y475" s="200"/>
      <c r="Z475" s="201"/>
      <c r="AA475" s="150"/>
      <c r="AB475" s="202"/>
      <c r="AC475" s="203"/>
      <c r="AD475" s="184"/>
      <c r="AE475" s="203"/>
      <c r="AF475" s="204"/>
      <c r="AG475" s="193"/>
    </row>
    <row r="476" spans="1:33" s="59" customFormat="1">
      <c r="A476" s="194"/>
      <c r="B476" s="195"/>
      <c r="C476" s="196"/>
      <c r="D476" s="197"/>
      <c r="E476" s="196"/>
      <c r="F476" s="197"/>
      <c r="G476" s="198"/>
      <c r="H476" s="180"/>
      <c r="I476" s="181"/>
      <c r="J476" s="181"/>
      <c r="K476" s="181"/>
      <c r="L476" s="181"/>
      <c r="M476" s="181"/>
      <c r="N476" s="180"/>
      <c r="O476" s="182"/>
      <c r="P476" s="182"/>
      <c r="Q476" s="183"/>
      <c r="R476" s="183"/>
      <c r="S476" s="183"/>
      <c r="T476" s="183"/>
      <c r="U476" s="184"/>
      <c r="V476" s="185"/>
      <c r="W476" s="199"/>
      <c r="X476" s="200"/>
      <c r="Y476" s="200"/>
      <c r="Z476" s="201"/>
      <c r="AA476" s="150"/>
      <c r="AB476" s="202"/>
      <c r="AC476" s="203"/>
      <c r="AD476" s="184"/>
      <c r="AE476" s="203"/>
      <c r="AF476" s="204"/>
      <c r="AG476" s="193"/>
    </row>
    <row r="477" spans="1:33" s="59" customFormat="1">
      <c r="A477" s="194"/>
      <c r="B477" s="195"/>
      <c r="C477" s="196"/>
      <c r="D477" s="197"/>
      <c r="E477" s="196"/>
      <c r="F477" s="197"/>
      <c r="G477" s="198"/>
      <c r="H477" s="180"/>
      <c r="I477" s="181"/>
      <c r="J477" s="181"/>
      <c r="K477" s="181"/>
      <c r="L477" s="181"/>
      <c r="M477" s="181"/>
      <c r="N477" s="180"/>
      <c r="O477" s="182"/>
      <c r="P477" s="182"/>
      <c r="Q477" s="183"/>
      <c r="R477" s="183"/>
      <c r="S477" s="183"/>
      <c r="T477" s="183"/>
      <c r="U477" s="184"/>
      <c r="V477" s="185"/>
      <c r="W477" s="199"/>
      <c r="X477" s="200"/>
      <c r="Y477" s="200"/>
      <c r="Z477" s="201"/>
      <c r="AA477" s="150"/>
      <c r="AB477" s="202"/>
      <c r="AC477" s="203"/>
      <c r="AD477" s="184"/>
      <c r="AE477" s="203"/>
      <c r="AF477" s="204"/>
      <c r="AG477" s="193"/>
    </row>
    <row r="478" spans="1:33" s="59" customFormat="1">
      <c r="A478" s="194"/>
      <c r="B478" s="195"/>
      <c r="C478" s="196"/>
      <c r="D478" s="197"/>
      <c r="E478" s="196"/>
      <c r="F478" s="197"/>
      <c r="G478" s="198"/>
      <c r="H478" s="180"/>
      <c r="I478" s="181"/>
      <c r="J478" s="181"/>
      <c r="K478" s="181"/>
      <c r="L478" s="181"/>
      <c r="M478" s="181"/>
      <c r="N478" s="180"/>
      <c r="O478" s="182"/>
      <c r="P478" s="182"/>
      <c r="Q478" s="183"/>
      <c r="R478" s="183"/>
      <c r="S478" s="183"/>
      <c r="T478" s="183"/>
      <c r="U478" s="184"/>
      <c r="V478" s="185"/>
      <c r="W478" s="199"/>
      <c r="X478" s="200"/>
      <c r="Y478" s="200"/>
      <c r="Z478" s="201"/>
      <c r="AA478" s="150"/>
      <c r="AB478" s="202"/>
      <c r="AC478" s="203"/>
      <c r="AD478" s="184"/>
      <c r="AE478" s="203"/>
      <c r="AF478" s="204"/>
      <c r="AG478" s="193"/>
    </row>
    <row r="479" spans="1:33" s="59" customFormat="1">
      <c r="A479" s="194"/>
      <c r="B479" s="195"/>
      <c r="C479" s="196"/>
      <c r="D479" s="197"/>
      <c r="E479" s="196"/>
      <c r="F479" s="197"/>
      <c r="G479" s="198"/>
      <c r="H479" s="180"/>
      <c r="I479" s="181"/>
      <c r="J479" s="181"/>
      <c r="K479" s="181"/>
      <c r="L479" s="181"/>
      <c r="M479" s="181"/>
      <c r="N479" s="180"/>
      <c r="O479" s="182"/>
      <c r="P479" s="182"/>
      <c r="Q479" s="183"/>
      <c r="R479" s="183"/>
      <c r="S479" s="183"/>
      <c r="T479" s="183"/>
      <c r="U479" s="184"/>
      <c r="V479" s="185"/>
      <c r="W479" s="199"/>
      <c r="X479" s="200"/>
      <c r="Y479" s="200"/>
      <c r="Z479" s="201"/>
      <c r="AA479" s="150"/>
      <c r="AB479" s="202"/>
      <c r="AC479" s="203"/>
      <c r="AD479" s="184"/>
      <c r="AE479" s="203"/>
      <c r="AF479" s="204"/>
      <c r="AG479" s="193"/>
    </row>
    <row r="480" spans="1:33" s="59" customFormat="1">
      <c r="A480" s="194"/>
      <c r="B480" s="195"/>
      <c r="C480" s="196"/>
      <c r="D480" s="197"/>
      <c r="E480" s="196"/>
      <c r="F480" s="197"/>
      <c r="G480" s="198"/>
      <c r="H480" s="180"/>
      <c r="I480" s="181"/>
      <c r="J480" s="181"/>
      <c r="K480" s="181"/>
      <c r="L480" s="181"/>
      <c r="M480" s="181"/>
      <c r="N480" s="180"/>
      <c r="O480" s="182"/>
      <c r="P480" s="182"/>
      <c r="Q480" s="183"/>
      <c r="R480" s="183"/>
      <c r="S480" s="183"/>
      <c r="T480" s="183"/>
      <c r="U480" s="184"/>
      <c r="V480" s="185"/>
      <c r="W480" s="199"/>
      <c r="X480" s="200"/>
      <c r="Y480" s="200"/>
      <c r="Z480" s="201"/>
      <c r="AA480" s="150"/>
      <c r="AB480" s="202"/>
      <c r="AC480" s="203"/>
      <c r="AD480" s="184"/>
      <c r="AE480" s="203"/>
      <c r="AF480" s="204"/>
      <c r="AG480" s="193"/>
    </row>
    <row r="481" spans="1:33" s="59" customFormat="1">
      <c r="A481" s="194"/>
      <c r="B481" s="195"/>
      <c r="C481" s="196"/>
      <c r="D481" s="197"/>
      <c r="E481" s="196"/>
      <c r="F481" s="197"/>
      <c r="G481" s="198"/>
      <c r="H481" s="180"/>
      <c r="I481" s="181"/>
      <c r="J481" s="181"/>
      <c r="K481" s="181"/>
      <c r="L481" s="181"/>
      <c r="M481" s="181"/>
      <c r="N481" s="180"/>
      <c r="O481" s="182"/>
      <c r="P481" s="182"/>
      <c r="Q481" s="183"/>
      <c r="R481" s="183"/>
      <c r="S481" s="183"/>
      <c r="T481" s="183"/>
      <c r="U481" s="184"/>
      <c r="V481" s="185"/>
      <c r="W481" s="199"/>
      <c r="X481" s="200"/>
      <c r="Y481" s="200"/>
      <c r="Z481" s="201"/>
      <c r="AA481" s="150"/>
      <c r="AB481" s="202"/>
      <c r="AC481" s="203"/>
      <c r="AD481" s="184"/>
      <c r="AE481" s="203"/>
      <c r="AF481" s="204"/>
      <c r="AG481" s="193"/>
    </row>
    <row r="482" spans="1:33" s="59" customFormat="1">
      <c r="A482" s="194"/>
      <c r="B482" s="195"/>
      <c r="C482" s="196"/>
      <c r="D482" s="197"/>
      <c r="E482" s="196"/>
      <c r="F482" s="197"/>
      <c r="G482" s="198"/>
      <c r="H482" s="180"/>
      <c r="I482" s="181"/>
      <c r="J482" s="181"/>
      <c r="K482" s="181"/>
      <c r="L482" s="181"/>
      <c r="M482" s="181"/>
      <c r="N482" s="180"/>
      <c r="O482" s="182"/>
      <c r="P482" s="182"/>
      <c r="Q482" s="183"/>
      <c r="R482" s="183"/>
      <c r="S482" s="183"/>
      <c r="T482" s="183"/>
      <c r="U482" s="184"/>
      <c r="V482" s="185"/>
      <c r="W482" s="199"/>
      <c r="X482" s="200"/>
      <c r="Y482" s="200"/>
      <c r="Z482" s="201"/>
      <c r="AA482" s="150"/>
      <c r="AB482" s="202"/>
      <c r="AC482" s="203"/>
      <c r="AD482" s="184"/>
      <c r="AE482" s="203"/>
      <c r="AF482" s="204"/>
      <c r="AG482" s="193"/>
    </row>
    <row r="483" spans="1:33" s="59" customFormat="1">
      <c r="A483" s="194"/>
      <c r="B483" s="195"/>
      <c r="C483" s="196"/>
      <c r="D483" s="197"/>
      <c r="E483" s="196"/>
      <c r="F483" s="197"/>
      <c r="G483" s="198"/>
      <c r="H483" s="180"/>
      <c r="I483" s="181"/>
      <c r="J483" s="181"/>
      <c r="K483" s="181"/>
      <c r="L483" s="181"/>
      <c r="M483" s="181"/>
      <c r="N483" s="180"/>
      <c r="O483" s="182"/>
      <c r="P483" s="182"/>
      <c r="Q483" s="183"/>
      <c r="R483" s="183"/>
      <c r="S483" s="183"/>
      <c r="T483" s="183"/>
      <c r="U483" s="184"/>
      <c r="V483" s="185"/>
      <c r="W483" s="199"/>
      <c r="X483" s="200"/>
      <c r="Y483" s="200"/>
      <c r="Z483" s="201"/>
      <c r="AA483" s="150"/>
      <c r="AB483" s="202"/>
      <c r="AC483" s="203"/>
      <c r="AD483" s="184"/>
      <c r="AE483" s="203"/>
      <c r="AF483" s="204"/>
      <c r="AG483" s="193"/>
    </row>
    <row r="484" spans="1:33" s="59" customFormat="1">
      <c r="A484" s="194"/>
      <c r="B484" s="195"/>
      <c r="C484" s="196"/>
      <c r="D484" s="197"/>
      <c r="E484" s="196"/>
      <c r="F484" s="197"/>
      <c r="G484" s="198"/>
      <c r="H484" s="180"/>
      <c r="I484" s="181"/>
      <c r="J484" s="181"/>
      <c r="K484" s="181"/>
      <c r="L484" s="181"/>
      <c r="M484" s="181"/>
      <c r="N484" s="180"/>
      <c r="O484" s="182"/>
      <c r="P484" s="182"/>
      <c r="Q484" s="183"/>
      <c r="R484" s="183"/>
      <c r="S484" s="183"/>
      <c r="T484" s="183"/>
      <c r="U484" s="184"/>
      <c r="V484" s="185"/>
      <c r="W484" s="199"/>
      <c r="X484" s="200"/>
      <c r="Y484" s="200"/>
      <c r="Z484" s="201"/>
      <c r="AA484" s="150"/>
      <c r="AB484" s="202"/>
      <c r="AC484" s="203"/>
      <c r="AD484" s="184"/>
      <c r="AE484" s="203"/>
      <c r="AF484" s="204"/>
      <c r="AG484" s="193"/>
    </row>
    <row r="485" spans="1:33" s="59" customFormat="1">
      <c r="A485" s="194"/>
      <c r="B485" s="195"/>
      <c r="C485" s="196"/>
      <c r="D485" s="197"/>
      <c r="E485" s="196"/>
      <c r="F485" s="197"/>
      <c r="G485" s="198"/>
      <c r="H485" s="180"/>
      <c r="I485" s="181"/>
      <c r="J485" s="181"/>
      <c r="K485" s="181"/>
      <c r="L485" s="181"/>
      <c r="M485" s="181"/>
      <c r="N485" s="180"/>
      <c r="O485" s="182"/>
      <c r="P485" s="182"/>
      <c r="Q485" s="183"/>
      <c r="R485" s="183"/>
      <c r="S485" s="183"/>
      <c r="T485" s="183"/>
      <c r="U485" s="184"/>
      <c r="V485" s="185"/>
      <c r="W485" s="199"/>
      <c r="X485" s="200"/>
      <c r="Y485" s="200"/>
      <c r="Z485" s="201"/>
      <c r="AA485" s="150"/>
      <c r="AB485" s="202"/>
      <c r="AC485" s="203"/>
      <c r="AD485" s="184"/>
      <c r="AE485" s="203"/>
      <c r="AF485" s="204"/>
      <c r="AG485" s="193"/>
    </row>
    <row r="486" spans="1:33" s="59" customFormat="1">
      <c r="A486" s="194"/>
      <c r="B486" s="195"/>
      <c r="C486" s="196"/>
      <c r="D486" s="197"/>
      <c r="E486" s="196"/>
      <c r="F486" s="197"/>
      <c r="G486" s="198"/>
      <c r="H486" s="180"/>
      <c r="I486" s="181"/>
      <c r="J486" s="181"/>
      <c r="K486" s="181"/>
      <c r="L486" s="181"/>
      <c r="M486" s="181"/>
      <c r="N486" s="180"/>
      <c r="O486" s="182"/>
      <c r="P486" s="182"/>
      <c r="Q486" s="183"/>
      <c r="R486" s="183"/>
      <c r="S486" s="183"/>
      <c r="T486" s="183"/>
      <c r="U486" s="184"/>
      <c r="V486" s="185"/>
      <c r="W486" s="199"/>
      <c r="X486" s="200"/>
      <c r="Y486" s="200"/>
      <c r="Z486" s="201"/>
      <c r="AA486" s="150"/>
      <c r="AB486" s="202"/>
      <c r="AC486" s="203"/>
      <c r="AD486" s="184"/>
      <c r="AE486" s="203"/>
      <c r="AF486" s="204"/>
      <c r="AG486" s="193"/>
    </row>
    <row r="487" spans="1:33" s="59" customFormat="1">
      <c r="A487" s="194"/>
      <c r="B487" s="195"/>
      <c r="C487" s="196"/>
      <c r="D487" s="197"/>
      <c r="E487" s="196"/>
      <c r="F487" s="197"/>
      <c r="G487" s="198"/>
      <c r="H487" s="180"/>
      <c r="I487" s="181"/>
      <c r="J487" s="181"/>
      <c r="K487" s="181"/>
      <c r="L487" s="181"/>
      <c r="M487" s="181"/>
      <c r="N487" s="180"/>
      <c r="O487" s="182"/>
      <c r="P487" s="182"/>
      <c r="Q487" s="183"/>
      <c r="R487" s="183"/>
      <c r="S487" s="183"/>
      <c r="T487" s="183"/>
      <c r="U487" s="184"/>
      <c r="V487" s="185"/>
      <c r="W487" s="199"/>
      <c r="X487" s="200"/>
      <c r="Y487" s="200"/>
      <c r="Z487" s="201"/>
      <c r="AA487" s="150"/>
      <c r="AB487" s="202"/>
      <c r="AC487" s="203"/>
      <c r="AD487" s="184"/>
      <c r="AE487" s="203"/>
      <c r="AF487" s="204"/>
      <c r="AG487" s="193"/>
    </row>
    <row r="488" spans="1:33" s="59" customFormat="1">
      <c r="A488" s="194"/>
      <c r="B488" s="195"/>
      <c r="C488" s="196"/>
      <c r="D488" s="197"/>
      <c r="E488" s="196"/>
      <c r="F488" s="197"/>
      <c r="G488" s="198"/>
      <c r="H488" s="180"/>
      <c r="I488" s="181"/>
      <c r="J488" s="181"/>
      <c r="K488" s="181"/>
      <c r="L488" s="181"/>
      <c r="M488" s="181"/>
      <c r="N488" s="180"/>
      <c r="O488" s="182"/>
      <c r="P488" s="182"/>
      <c r="Q488" s="183"/>
      <c r="R488" s="183"/>
      <c r="S488" s="183"/>
      <c r="T488" s="183"/>
      <c r="U488" s="184"/>
      <c r="V488" s="185"/>
      <c r="W488" s="199"/>
      <c r="X488" s="200"/>
      <c r="Y488" s="200"/>
      <c r="Z488" s="201"/>
      <c r="AA488" s="150"/>
      <c r="AB488" s="202"/>
      <c r="AC488" s="203"/>
      <c r="AD488" s="184"/>
      <c r="AE488" s="203"/>
      <c r="AF488" s="204"/>
      <c r="AG488" s="193"/>
    </row>
    <row r="489" spans="1:33" s="59" customFormat="1">
      <c r="A489" s="194"/>
      <c r="B489" s="195"/>
      <c r="C489" s="196"/>
      <c r="D489" s="197"/>
      <c r="E489" s="196"/>
      <c r="F489" s="197"/>
      <c r="G489" s="198"/>
      <c r="H489" s="180"/>
      <c r="I489" s="181"/>
      <c r="J489" s="181"/>
      <c r="K489" s="181"/>
      <c r="L489" s="181"/>
      <c r="M489" s="181"/>
      <c r="N489" s="180"/>
      <c r="O489" s="182"/>
      <c r="P489" s="182"/>
      <c r="Q489" s="183"/>
      <c r="R489" s="183"/>
      <c r="S489" s="183"/>
      <c r="T489" s="183"/>
      <c r="U489" s="184"/>
      <c r="V489" s="185"/>
      <c r="W489" s="199"/>
      <c r="X489" s="200"/>
      <c r="Y489" s="200"/>
      <c r="Z489" s="201"/>
      <c r="AA489" s="150"/>
      <c r="AB489" s="202"/>
      <c r="AC489" s="203"/>
      <c r="AD489" s="184"/>
      <c r="AE489" s="203"/>
      <c r="AF489" s="204"/>
      <c r="AG489" s="193"/>
    </row>
    <row r="490" spans="1:33" s="59" customFormat="1">
      <c r="A490" s="194"/>
      <c r="B490" s="195"/>
      <c r="C490" s="196"/>
      <c r="D490" s="197"/>
      <c r="E490" s="196"/>
      <c r="F490" s="197"/>
      <c r="G490" s="198"/>
      <c r="H490" s="180"/>
      <c r="I490" s="181"/>
      <c r="J490" s="181"/>
      <c r="K490" s="181"/>
      <c r="L490" s="181"/>
      <c r="M490" s="181"/>
      <c r="N490" s="180"/>
      <c r="O490" s="182"/>
      <c r="P490" s="182"/>
      <c r="Q490" s="183"/>
      <c r="R490" s="183"/>
      <c r="S490" s="183"/>
      <c r="T490" s="183"/>
      <c r="U490" s="184"/>
      <c r="V490" s="185"/>
      <c r="W490" s="199"/>
      <c r="X490" s="200"/>
      <c r="Y490" s="200"/>
      <c r="Z490" s="201"/>
      <c r="AA490" s="150"/>
      <c r="AB490" s="202"/>
      <c r="AC490" s="203"/>
      <c r="AD490" s="184"/>
      <c r="AE490" s="203"/>
      <c r="AF490" s="204"/>
      <c r="AG490" s="193"/>
    </row>
    <row r="491" spans="1:33" s="59" customFormat="1">
      <c r="A491" s="194"/>
      <c r="B491" s="195"/>
      <c r="C491" s="196"/>
      <c r="D491" s="197"/>
      <c r="E491" s="196"/>
      <c r="F491" s="197"/>
      <c r="G491" s="198"/>
      <c r="H491" s="180"/>
      <c r="I491" s="181"/>
      <c r="J491" s="181"/>
      <c r="K491" s="181"/>
      <c r="L491" s="181"/>
      <c r="M491" s="181"/>
      <c r="N491" s="180"/>
      <c r="O491" s="182"/>
      <c r="P491" s="182"/>
      <c r="Q491" s="183"/>
      <c r="R491" s="183"/>
      <c r="S491" s="183"/>
      <c r="T491" s="183"/>
      <c r="U491" s="184"/>
      <c r="V491" s="185"/>
      <c r="W491" s="199"/>
      <c r="X491" s="200"/>
      <c r="Y491" s="200"/>
      <c r="Z491" s="201"/>
      <c r="AA491" s="150"/>
      <c r="AB491" s="202"/>
      <c r="AC491" s="203"/>
      <c r="AD491" s="184"/>
      <c r="AE491" s="203"/>
      <c r="AF491" s="204"/>
      <c r="AG491" s="193"/>
    </row>
    <row r="492" spans="1:33" s="59" customFormat="1">
      <c r="A492" s="194"/>
      <c r="B492" s="195"/>
      <c r="C492" s="196"/>
      <c r="D492" s="197"/>
      <c r="E492" s="196"/>
      <c r="F492" s="197"/>
      <c r="G492" s="198"/>
      <c r="H492" s="180"/>
      <c r="I492" s="181"/>
      <c r="J492" s="181"/>
      <c r="K492" s="181"/>
      <c r="L492" s="181"/>
      <c r="M492" s="181"/>
      <c r="N492" s="180"/>
      <c r="O492" s="182"/>
      <c r="P492" s="182"/>
      <c r="Q492" s="183"/>
      <c r="R492" s="183"/>
      <c r="S492" s="183"/>
      <c r="T492" s="183"/>
      <c r="U492" s="184"/>
      <c r="V492" s="185"/>
      <c r="W492" s="199"/>
      <c r="X492" s="200"/>
      <c r="Y492" s="200"/>
      <c r="Z492" s="201"/>
      <c r="AA492" s="150"/>
      <c r="AB492" s="202"/>
      <c r="AC492" s="203"/>
      <c r="AD492" s="184"/>
      <c r="AE492" s="203"/>
      <c r="AF492" s="204"/>
      <c r="AG492" s="193"/>
    </row>
    <row r="493" spans="1:33" s="59" customFormat="1">
      <c r="A493" s="194"/>
      <c r="B493" s="195"/>
      <c r="C493" s="196"/>
      <c r="D493" s="197"/>
      <c r="E493" s="196"/>
      <c r="F493" s="197"/>
      <c r="G493" s="198"/>
      <c r="H493" s="180"/>
      <c r="I493" s="181"/>
      <c r="J493" s="181"/>
      <c r="K493" s="181"/>
      <c r="L493" s="181"/>
      <c r="M493" s="181"/>
      <c r="N493" s="180"/>
      <c r="O493" s="182"/>
      <c r="P493" s="182"/>
      <c r="Q493" s="183"/>
      <c r="R493" s="183"/>
      <c r="S493" s="183"/>
      <c r="T493" s="183"/>
      <c r="U493" s="184"/>
      <c r="V493" s="185"/>
      <c r="W493" s="199"/>
      <c r="X493" s="200"/>
      <c r="Y493" s="200"/>
      <c r="Z493" s="201"/>
      <c r="AA493" s="150"/>
      <c r="AB493" s="202"/>
      <c r="AC493" s="203"/>
      <c r="AD493" s="184"/>
      <c r="AE493" s="203"/>
      <c r="AF493" s="204"/>
      <c r="AG493" s="193"/>
    </row>
    <row r="494" spans="1:33" s="59" customFormat="1">
      <c r="A494" s="194"/>
      <c r="B494" s="195"/>
      <c r="C494" s="196"/>
      <c r="D494" s="197"/>
      <c r="E494" s="196"/>
      <c r="F494" s="197"/>
      <c r="G494" s="198"/>
      <c r="H494" s="180"/>
      <c r="I494" s="181"/>
      <c r="J494" s="181"/>
      <c r="K494" s="181"/>
      <c r="L494" s="181"/>
      <c r="M494" s="181"/>
      <c r="N494" s="180"/>
      <c r="O494" s="182"/>
      <c r="P494" s="182"/>
      <c r="Q494" s="183"/>
      <c r="R494" s="183"/>
      <c r="S494" s="183"/>
      <c r="T494" s="183"/>
      <c r="U494" s="184"/>
      <c r="V494" s="185"/>
      <c r="W494" s="199"/>
      <c r="X494" s="200"/>
      <c r="Y494" s="200"/>
      <c r="Z494" s="201"/>
      <c r="AA494" s="150"/>
      <c r="AB494" s="202"/>
      <c r="AC494" s="203"/>
      <c r="AD494" s="184"/>
      <c r="AE494" s="203"/>
      <c r="AF494" s="204"/>
      <c r="AG494" s="193"/>
    </row>
    <row r="495" spans="1:33" s="59" customFormat="1">
      <c r="A495" s="194"/>
      <c r="B495" s="195"/>
      <c r="C495" s="196"/>
      <c r="D495" s="197"/>
      <c r="E495" s="196"/>
      <c r="F495" s="197"/>
      <c r="G495" s="198"/>
      <c r="H495" s="180"/>
      <c r="I495" s="181"/>
      <c r="J495" s="181"/>
      <c r="K495" s="181"/>
      <c r="L495" s="181"/>
      <c r="M495" s="181"/>
      <c r="N495" s="180"/>
      <c r="O495" s="182"/>
      <c r="P495" s="182"/>
      <c r="Q495" s="183"/>
      <c r="R495" s="183"/>
      <c r="S495" s="183"/>
      <c r="T495" s="183"/>
      <c r="U495" s="184"/>
      <c r="V495" s="185"/>
      <c r="W495" s="199"/>
      <c r="X495" s="200"/>
      <c r="Y495" s="200"/>
      <c r="Z495" s="201"/>
      <c r="AA495" s="150"/>
      <c r="AB495" s="202"/>
      <c r="AC495" s="203"/>
      <c r="AD495" s="184"/>
      <c r="AE495" s="203"/>
      <c r="AF495" s="204"/>
      <c r="AG495" s="193"/>
    </row>
    <row r="496" spans="1:33" s="59" customFormat="1">
      <c r="A496" s="194"/>
      <c r="B496" s="195"/>
      <c r="C496" s="196"/>
      <c r="D496" s="197"/>
      <c r="E496" s="196"/>
      <c r="F496" s="197"/>
      <c r="G496" s="198"/>
      <c r="H496" s="180"/>
      <c r="I496" s="181"/>
      <c r="J496" s="181"/>
      <c r="K496" s="181"/>
      <c r="L496" s="181"/>
      <c r="M496" s="181"/>
      <c r="N496" s="180"/>
      <c r="O496" s="182"/>
      <c r="P496" s="182"/>
      <c r="Q496" s="183"/>
      <c r="R496" s="183"/>
      <c r="S496" s="183"/>
      <c r="T496" s="183"/>
      <c r="U496" s="184"/>
      <c r="V496" s="185"/>
      <c r="W496" s="199"/>
      <c r="X496" s="200"/>
      <c r="Y496" s="200"/>
      <c r="Z496" s="201"/>
      <c r="AA496" s="150"/>
      <c r="AB496" s="202"/>
      <c r="AC496" s="203"/>
      <c r="AD496" s="184"/>
      <c r="AE496" s="203"/>
      <c r="AF496" s="204"/>
      <c r="AG496" s="193"/>
    </row>
    <row r="497" spans="1:33" s="59" customFormat="1">
      <c r="A497" s="194"/>
      <c r="B497" s="195"/>
      <c r="C497" s="196"/>
      <c r="D497" s="197"/>
      <c r="E497" s="196"/>
      <c r="F497" s="197"/>
      <c r="G497" s="198"/>
      <c r="H497" s="180"/>
      <c r="I497" s="181"/>
      <c r="J497" s="181"/>
      <c r="K497" s="181"/>
      <c r="L497" s="181"/>
      <c r="M497" s="181"/>
      <c r="N497" s="180"/>
      <c r="O497" s="182"/>
      <c r="P497" s="182"/>
      <c r="Q497" s="183"/>
      <c r="R497" s="183"/>
      <c r="S497" s="183"/>
      <c r="T497" s="183"/>
      <c r="U497" s="184"/>
      <c r="V497" s="185"/>
      <c r="W497" s="199"/>
      <c r="X497" s="200"/>
      <c r="Y497" s="200"/>
      <c r="Z497" s="201"/>
      <c r="AA497" s="150"/>
      <c r="AB497" s="202"/>
      <c r="AC497" s="203"/>
      <c r="AD497" s="184"/>
      <c r="AE497" s="203"/>
      <c r="AF497" s="204"/>
      <c r="AG497" s="193"/>
    </row>
    <row r="498" spans="1:33" s="59" customFormat="1">
      <c r="A498" s="194"/>
      <c r="B498" s="195"/>
      <c r="C498" s="196"/>
      <c r="D498" s="197"/>
      <c r="E498" s="196"/>
      <c r="F498" s="197"/>
      <c r="G498" s="198"/>
      <c r="H498" s="180"/>
      <c r="I498" s="181"/>
      <c r="J498" s="181"/>
      <c r="K498" s="181"/>
      <c r="L498" s="181"/>
      <c r="M498" s="181"/>
      <c r="N498" s="180"/>
      <c r="O498" s="182"/>
      <c r="P498" s="182"/>
      <c r="Q498" s="183"/>
      <c r="R498" s="183"/>
      <c r="S498" s="183"/>
      <c r="T498" s="183"/>
      <c r="U498" s="184"/>
      <c r="V498" s="185"/>
      <c r="W498" s="199"/>
      <c r="X498" s="200"/>
      <c r="Y498" s="200"/>
      <c r="Z498" s="201"/>
      <c r="AA498" s="150"/>
      <c r="AB498" s="202"/>
      <c r="AC498" s="203"/>
      <c r="AD498" s="184"/>
      <c r="AE498" s="203"/>
      <c r="AF498" s="204"/>
      <c r="AG498" s="193"/>
    </row>
    <row r="499" spans="1:33" s="59" customFormat="1">
      <c r="A499" s="194"/>
      <c r="B499" s="195"/>
      <c r="C499" s="196"/>
      <c r="D499" s="197"/>
      <c r="E499" s="196"/>
      <c r="F499" s="197"/>
      <c r="G499" s="198"/>
      <c r="H499" s="180"/>
      <c r="I499" s="181"/>
      <c r="J499" s="181"/>
      <c r="K499" s="181"/>
      <c r="L499" s="181"/>
      <c r="M499" s="181"/>
      <c r="N499" s="180"/>
      <c r="O499" s="182"/>
      <c r="P499" s="182"/>
      <c r="Q499" s="183"/>
      <c r="R499" s="183"/>
      <c r="S499" s="183"/>
      <c r="T499" s="183"/>
      <c r="U499" s="184"/>
      <c r="V499" s="185"/>
      <c r="W499" s="199"/>
      <c r="X499" s="200"/>
      <c r="Y499" s="200"/>
      <c r="Z499" s="201"/>
      <c r="AA499" s="150"/>
      <c r="AB499" s="202"/>
      <c r="AC499" s="203"/>
      <c r="AD499" s="184"/>
      <c r="AE499" s="203"/>
      <c r="AF499" s="204"/>
      <c r="AG499" s="193"/>
    </row>
    <row r="500" spans="1:33" s="59" customFormat="1">
      <c r="A500" s="194"/>
      <c r="B500" s="195"/>
      <c r="C500" s="196"/>
      <c r="D500" s="197"/>
      <c r="E500" s="196"/>
      <c r="F500" s="197"/>
      <c r="G500" s="198"/>
      <c r="H500" s="180"/>
      <c r="I500" s="181"/>
      <c r="J500" s="181"/>
      <c r="K500" s="181"/>
      <c r="L500" s="181"/>
      <c r="M500" s="181"/>
      <c r="N500" s="180"/>
      <c r="O500" s="182"/>
      <c r="P500" s="182"/>
      <c r="Q500" s="183"/>
      <c r="R500" s="183"/>
      <c r="S500" s="183"/>
      <c r="T500" s="183"/>
      <c r="U500" s="184"/>
      <c r="V500" s="185"/>
      <c r="W500" s="199"/>
      <c r="X500" s="200"/>
      <c r="Y500" s="200"/>
      <c r="Z500" s="201"/>
      <c r="AA500" s="150"/>
      <c r="AB500" s="202"/>
      <c r="AC500" s="203"/>
      <c r="AD500" s="184"/>
      <c r="AE500" s="203"/>
      <c r="AF500" s="204"/>
      <c r="AG500" s="193"/>
    </row>
    <row r="501" spans="1:33" s="59" customFormat="1">
      <c r="A501" s="194"/>
      <c r="B501" s="195"/>
      <c r="C501" s="196"/>
      <c r="D501" s="197"/>
      <c r="E501" s="196"/>
      <c r="F501" s="197"/>
      <c r="G501" s="198"/>
      <c r="H501" s="180"/>
      <c r="I501" s="181"/>
      <c r="J501" s="181"/>
      <c r="K501" s="181"/>
      <c r="L501" s="181"/>
      <c r="M501" s="181"/>
      <c r="N501" s="180"/>
      <c r="O501" s="182"/>
      <c r="P501" s="182"/>
      <c r="Q501" s="183"/>
      <c r="R501" s="183"/>
      <c r="S501" s="183"/>
      <c r="T501" s="183"/>
      <c r="U501" s="184"/>
      <c r="V501" s="185"/>
      <c r="W501" s="199"/>
      <c r="X501" s="200"/>
      <c r="Y501" s="200"/>
      <c r="Z501" s="201"/>
      <c r="AA501" s="150"/>
      <c r="AB501" s="202"/>
      <c r="AC501" s="203"/>
      <c r="AD501" s="184"/>
      <c r="AE501" s="203"/>
      <c r="AF501" s="204"/>
      <c r="AG501" s="193"/>
    </row>
    <row r="502" spans="1:33" s="59" customFormat="1">
      <c r="A502" s="194"/>
      <c r="B502" s="195"/>
      <c r="C502" s="196"/>
      <c r="D502" s="197"/>
      <c r="E502" s="196"/>
      <c r="F502" s="197"/>
      <c r="G502" s="198"/>
      <c r="H502" s="180"/>
      <c r="I502" s="181"/>
      <c r="J502" s="181"/>
      <c r="K502" s="181"/>
      <c r="L502" s="181"/>
      <c r="M502" s="181"/>
      <c r="N502" s="180"/>
      <c r="O502" s="182"/>
      <c r="P502" s="182"/>
      <c r="Q502" s="183"/>
      <c r="R502" s="183"/>
      <c r="S502" s="183"/>
      <c r="T502" s="183"/>
      <c r="U502" s="184"/>
      <c r="V502" s="185"/>
      <c r="W502" s="199"/>
      <c r="X502" s="200"/>
      <c r="Y502" s="200"/>
      <c r="Z502" s="201"/>
      <c r="AA502" s="150"/>
      <c r="AB502" s="202"/>
      <c r="AC502" s="203"/>
      <c r="AD502" s="184"/>
      <c r="AE502" s="203"/>
      <c r="AF502" s="204"/>
      <c r="AG502" s="193"/>
    </row>
    <row r="503" spans="1:33" s="59" customFormat="1">
      <c r="A503" s="194"/>
      <c r="B503" s="195"/>
      <c r="C503" s="196"/>
      <c r="D503" s="197"/>
      <c r="E503" s="196"/>
      <c r="F503" s="197"/>
      <c r="G503" s="198"/>
      <c r="H503" s="180"/>
      <c r="I503" s="181"/>
      <c r="J503" s="181"/>
      <c r="K503" s="181"/>
      <c r="L503" s="181"/>
      <c r="M503" s="181"/>
      <c r="N503" s="180"/>
      <c r="O503" s="182"/>
      <c r="P503" s="182"/>
      <c r="Q503" s="183"/>
      <c r="R503" s="183"/>
      <c r="S503" s="183"/>
      <c r="T503" s="183"/>
      <c r="U503" s="184"/>
      <c r="V503" s="185"/>
      <c r="W503" s="199"/>
      <c r="X503" s="200"/>
      <c r="Y503" s="200"/>
      <c r="Z503" s="201"/>
      <c r="AA503" s="150"/>
      <c r="AB503" s="202"/>
      <c r="AC503" s="203"/>
      <c r="AD503" s="184"/>
      <c r="AE503" s="203"/>
      <c r="AF503" s="204"/>
      <c r="AG503" s="193"/>
    </row>
    <row r="504" spans="1:33" s="59" customFormat="1">
      <c r="A504" s="194"/>
      <c r="B504" s="195"/>
      <c r="C504" s="196"/>
      <c r="D504" s="197"/>
      <c r="E504" s="196"/>
      <c r="F504" s="197"/>
      <c r="G504" s="198"/>
      <c r="H504" s="180"/>
      <c r="I504" s="181"/>
      <c r="J504" s="181"/>
      <c r="K504" s="181"/>
      <c r="L504" s="181"/>
      <c r="M504" s="181"/>
      <c r="N504" s="180"/>
      <c r="O504" s="182"/>
      <c r="P504" s="182"/>
      <c r="Q504" s="183"/>
      <c r="R504" s="183"/>
      <c r="S504" s="183"/>
      <c r="T504" s="183"/>
      <c r="U504" s="184"/>
      <c r="V504" s="185"/>
      <c r="W504" s="199"/>
      <c r="X504" s="200"/>
      <c r="Y504" s="200"/>
      <c r="Z504" s="201"/>
      <c r="AA504" s="150"/>
      <c r="AB504" s="202"/>
      <c r="AC504" s="203"/>
      <c r="AD504" s="184"/>
      <c r="AE504" s="203"/>
      <c r="AF504" s="204"/>
      <c r="AG504" s="193"/>
    </row>
    <row r="505" spans="1:33" s="59" customFormat="1">
      <c r="A505" s="194"/>
      <c r="B505" s="195"/>
      <c r="C505" s="196"/>
      <c r="D505" s="197"/>
      <c r="E505" s="196"/>
      <c r="F505" s="197"/>
      <c r="G505" s="198"/>
      <c r="H505" s="180"/>
      <c r="I505" s="181"/>
      <c r="J505" s="181"/>
      <c r="K505" s="181"/>
      <c r="L505" s="181"/>
      <c r="M505" s="181"/>
      <c r="N505" s="180"/>
      <c r="O505" s="182"/>
      <c r="P505" s="182"/>
      <c r="Q505" s="183"/>
      <c r="R505" s="183"/>
      <c r="S505" s="183"/>
      <c r="T505" s="183"/>
      <c r="U505" s="184"/>
      <c r="V505" s="185"/>
      <c r="W505" s="199"/>
      <c r="X505" s="200"/>
      <c r="Y505" s="200"/>
      <c r="Z505" s="201"/>
      <c r="AA505" s="150"/>
      <c r="AB505" s="202"/>
      <c r="AC505" s="203"/>
      <c r="AD505" s="184"/>
      <c r="AE505" s="203"/>
      <c r="AF505" s="204"/>
      <c r="AG505" s="193"/>
    </row>
    <row r="506" spans="1:33" s="59" customFormat="1">
      <c r="A506" s="194"/>
      <c r="B506" s="195"/>
      <c r="C506" s="196"/>
      <c r="D506" s="197"/>
      <c r="E506" s="196"/>
      <c r="F506" s="197"/>
      <c r="G506" s="198"/>
      <c r="H506" s="180"/>
      <c r="I506" s="181"/>
      <c r="J506" s="181"/>
      <c r="K506" s="181"/>
      <c r="L506" s="181"/>
      <c r="M506" s="181"/>
      <c r="N506" s="180"/>
      <c r="O506" s="182"/>
      <c r="P506" s="182"/>
      <c r="Q506" s="183"/>
      <c r="R506" s="183"/>
      <c r="S506" s="183"/>
      <c r="T506" s="183"/>
      <c r="U506" s="184"/>
      <c r="V506" s="185"/>
      <c r="W506" s="199"/>
      <c r="X506" s="200"/>
      <c r="Y506" s="200"/>
      <c r="Z506" s="201"/>
      <c r="AA506" s="150"/>
      <c r="AB506" s="202"/>
      <c r="AC506" s="203"/>
      <c r="AD506" s="184"/>
      <c r="AE506" s="203"/>
      <c r="AF506" s="204"/>
      <c r="AG506" s="193"/>
    </row>
    <row r="507" spans="1:33" s="59" customFormat="1">
      <c r="A507" s="194"/>
      <c r="B507" s="195"/>
      <c r="C507" s="196"/>
      <c r="D507" s="197"/>
      <c r="E507" s="196"/>
      <c r="F507" s="197"/>
      <c r="G507" s="198"/>
      <c r="H507" s="180"/>
      <c r="I507" s="181"/>
      <c r="J507" s="181"/>
      <c r="K507" s="181"/>
      <c r="L507" s="181"/>
      <c r="M507" s="181"/>
      <c r="N507" s="180"/>
      <c r="O507" s="182"/>
      <c r="P507" s="182"/>
      <c r="Q507" s="183"/>
      <c r="R507" s="183"/>
      <c r="S507" s="183"/>
      <c r="T507" s="183"/>
      <c r="U507" s="184"/>
      <c r="V507" s="185"/>
      <c r="W507" s="199"/>
      <c r="X507" s="200"/>
      <c r="Y507" s="200"/>
      <c r="Z507" s="201"/>
      <c r="AA507" s="150"/>
      <c r="AB507" s="202"/>
      <c r="AC507" s="203"/>
      <c r="AD507" s="184"/>
      <c r="AE507" s="203"/>
      <c r="AF507" s="204"/>
      <c r="AG507" s="193"/>
    </row>
    <row r="508" spans="1:33" s="59" customFormat="1">
      <c r="A508" s="194"/>
      <c r="B508" s="195"/>
      <c r="C508" s="196"/>
      <c r="D508" s="197"/>
      <c r="E508" s="196"/>
      <c r="F508" s="197"/>
      <c r="G508" s="198"/>
      <c r="H508" s="180"/>
      <c r="I508" s="181"/>
      <c r="J508" s="181"/>
      <c r="K508" s="181"/>
      <c r="L508" s="181"/>
      <c r="M508" s="181"/>
      <c r="N508" s="180"/>
      <c r="O508" s="182"/>
      <c r="P508" s="182"/>
      <c r="Q508" s="183"/>
      <c r="R508" s="183"/>
      <c r="S508" s="183"/>
      <c r="T508" s="183"/>
      <c r="U508" s="184"/>
      <c r="V508" s="185"/>
      <c r="W508" s="199"/>
      <c r="X508" s="200"/>
      <c r="Y508" s="200"/>
      <c r="Z508" s="201"/>
      <c r="AA508" s="150"/>
      <c r="AB508" s="202"/>
      <c r="AC508" s="203"/>
      <c r="AD508" s="184"/>
      <c r="AE508" s="203"/>
      <c r="AF508" s="204"/>
      <c r="AG508" s="193"/>
    </row>
    <row r="509" spans="1:33" s="59" customFormat="1">
      <c r="A509" s="194"/>
      <c r="B509" s="195"/>
      <c r="C509" s="196"/>
      <c r="D509" s="197"/>
      <c r="E509" s="196"/>
      <c r="F509" s="197"/>
      <c r="G509" s="198"/>
      <c r="H509" s="180"/>
      <c r="I509" s="181"/>
      <c r="J509" s="181"/>
      <c r="K509" s="181"/>
      <c r="L509" s="181"/>
      <c r="M509" s="181"/>
      <c r="N509" s="180"/>
      <c r="O509" s="182"/>
      <c r="P509" s="182"/>
      <c r="Q509" s="183"/>
      <c r="R509" s="183"/>
      <c r="S509" s="183"/>
      <c r="T509" s="183"/>
      <c r="U509" s="184"/>
      <c r="V509" s="185"/>
      <c r="W509" s="199"/>
      <c r="X509" s="200"/>
      <c r="Y509" s="200"/>
      <c r="Z509" s="201"/>
      <c r="AA509" s="150"/>
      <c r="AB509" s="202"/>
      <c r="AC509" s="203"/>
      <c r="AD509" s="184"/>
      <c r="AE509" s="203"/>
      <c r="AF509" s="204"/>
      <c r="AG509" s="193"/>
    </row>
    <row r="510" spans="1:33" s="59" customFormat="1">
      <c r="A510" s="194"/>
      <c r="B510" s="195"/>
      <c r="C510" s="196"/>
      <c r="D510" s="197"/>
      <c r="E510" s="196"/>
      <c r="F510" s="197"/>
      <c r="G510" s="198"/>
      <c r="H510" s="180"/>
      <c r="I510" s="181"/>
      <c r="J510" s="181"/>
      <c r="K510" s="181"/>
      <c r="L510" s="181"/>
      <c r="M510" s="181"/>
      <c r="N510" s="180"/>
      <c r="O510" s="182"/>
      <c r="P510" s="182"/>
      <c r="Q510" s="183"/>
      <c r="R510" s="183"/>
      <c r="S510" s="183"/>
      <c r="T510" s="183"/>
      <c r="U510" s="184"/>
      <c r="V510" s="185"/>
      <c r="W510" s="199"/>
      <c r="X510" s="200"/>
      <c r="Y510" s="200"/>
      <c r="Z510" s="201"/>
      <c r="AA510" s="150"/>
      <c r="AB510" s="202"/>
      <c r="AC510" s="203"/>
      <c r="AD510" s="184"/>
      <c r="AE510" s="203"/>
      <c r="AF510" s="204"/>
      <c r="AG510" s="193"/>
    </row>
    <row r="511" spans="1:33" s="59" customFormat="1">
      <c r="A511" s="194"/>
      <c r="B511" s="195"/>
      <c r="C511" s="196"/>
      <c r="D511" s="197"/>
      <c r="E511" s="196"/>
      <c r="F511" s="197"/>
      <c r="G511" s="198"/>
      <c r="H511" s="180"/>
      <c r="I511" s="181"/>
      <c r="J511" s="181"/>
      <c r="K511" s="181"/>
      <c r="L511" s="181"/>
      <c r="M511" s="181"/>
      <c r="N511" s="180"/>
      <c r="O511" s="182"/>
      <c r="P511" s="182"/>
      <c r="Q511" s="183"/>
      <c r="R511" s="183"/>
      <c r="S511" s="183"/>
      <c r="T511" s="183"/>
      <c r="U511" s="184"/>
      <c r="V511" s="185"/>
      <c r="W511" s="199"/>
      <c r="X511" s="200"/>
      <c r="Y511" s="200"/>
      <c r="Z511" s="201"/>
      <c r="AA511" s="150"/>
      <c r="AB511" s="202"/>
      <c r="AC511" s="203"/>
      <c r="AD511" s="184"/>
      <c r="AE511" s="203"/>
      <c r="AF511" s="204"/>
      <c r="AG511" s="193"/>
    </row>
    <row r="512" spans="1:33" s="59" customFormat="1">
      <c r="A512" s="194"/>
      <c r="B512" s="195"/>
      <c r="C512" s="196"/>
      <c r="D512" s="197"/>
      <c r="E512" s="196"/>
      <c r="F512" s="197"/>
      <c r="G512" s="198"/>
      <c r="H512" s="180"/>
      <c r="I512" s="181"/>
      <c r="J512" s="181"/>
      <c r="K512" s="181"/>
      <c r="L512" s="181"/>
      <c r="M512" s="181"/>
      <c r="N512" s="180"/>
      <c r="O512" s="182"/>
      <c r="P512" s="182"/>
      <c r="Q512" s="183"/>
      <c r="R512" s="183"/>
      <c r="S512" s="183"/>
      <c r="T512" s="183"/>
      <c r="U512" s="184"/>
      <c r="V512" s="185"/>
      <c r="W512" s="199"/>
      <c r="X512" s="200"/>
      <c r="Y512" s="200"/>
      <c r="Z512" s="201"/>
      <c r="AA512" s="150"/>
      <c r="AB512" s="202"/>
      <c r="AC512" s="203"/>
      <c r="AD512" s="184"/>
      <c r="AE512" s="203"/>
      <c r="AF512" s="204"/>
      <c r="AG512" s="193"/>
    </row>
    <row r="513" spans="1:33" s="59" customFormat="1">
      <c r="A513" s="194"/>
      <c r="B513" s="195"/>
      <c r="C513" s="196"/>
      <c r="D513" s="197"/>
      <c r="E513" s="196"/>
      <c r="F513" s="197"/>
      <c r="G513" s="198"/>
      <c r="H513" s="180"/>
      <c r="I513" s="181"/>
      <c r="J513" s="181"/>
      <c r="K513" s="181"/>
      <c r="L513" s="181"/>
      <c r="M513" s="181"/>
      <c r="N513" s="180"/>
      <c r="O513" s="182"/>
      <c r="P513" s="182"/>
      <c r="Q513" s="183"/>
      <c r="R513" s="183"/>
      <c r="S513" s="183"/>
      <c r="T513" s="183"/>
      <c r="U513" s="184"/>
      <c r="V513" s="185"/>
      <c r="W513" s="199"/>
      <c r="X513" s="200"/>
      <c r="Y513" s="200"/>
      <c r="Z513" s="201"/>
      <c r="AA513" s="150"/>
      <c r="AB513" s="202"/>
      <c r="AC513" s="203"/>
      <c r="AD513" s="184"/>
      <c r="AE513" s="203"/>
      <c r="AF513" s="204"/>
      <c r="AG513" s="193"/>
    </row>
    <row r="514" spans="1:33" s="59" customFormat="1">
      <c r="A514" s="194"/>
      <c r="B514" s="195"/>
      <c r="C514" s="196"/>
      <c r="D514" s="197"/>
      <c r="E514" s="196"/>
      <c r="F514" s="197"/>
      <c r="G514" s="198"/>
      <c r="H514" s="180"/>
      <c r="I514" s="181"/>
      <c r="J514" s="181"/>
      <c r="K514" s="181"/>
      <c r="L514" s="181"/>
      <c r="M514" s="181"/>
      <c r="N514" s="180"/>
      <c r="O514" s="182"/>
      <c r="P514" s="182"/>
      <c r="Q514" s="183"/>
      <c r="R514" s="183"/>
      <c r="S514" s="183"/>
      <c r="T514" s="183"/>
      <c r="U514" s="184"/>
      <c r="V514" s="185"/>
      <c r="W514" s="199"/>
      <c r="X514" s="200"/>
      <c r="Y514" s="200"/>
      <c r="Z514" s="201"/>
      <c r="AA514" s="150"/>
      <c r="AB514" s="202"/>
      <c r="AC514" s="203"/>
      <c r="AD514" s="184"/>
      <c r="AE514" s="203"/>
      <c r="AF514" s="204"/>
      <c r="AG514" s="193"/>
    </row>
    <row r="515" spans="1:33" s="59" customFormat="1">
      <c r="A515" s="194"/>
      <c r="B515" s="195"/>
      <c r="C515" s="196"/>
      <c r="D515" s="197"/>
      <c r="E515" s="196"/>
      <c r="F515" s="197"/>
      <c r="G515" s="198"/>
      <c r="H515" s="180"/>
      <c r="I515" s="181"/>
      <c r="J515" s="181"/>
      <c r="K515" s="181"/>
      <c r="L515" s="181"/>
      <c r="M515" s="181"/>
      <c r="N515" s="180"/>
      <c r="O515" s="182"/>
      <c r="P515" s="182"/>
      <c r="Q515" s="183"/>
      <c r="R515" s="183"/>
      <c r="S515" s="183"/>
      <c r="T515" s="183"/>
      <c r="U515" s="184"/>
      <c r="V515" s="185"/>
      <c r="W515" s="199"/>
      <c r="X515" s="200"/>
      <c r="Y515" s="200"/>
      <c r="Z515" s="201"/>
      <c r="AA515" s="150"/>
      <c r="AB515" s="202"/>
      <c r="AC515" s="203"/>
      <c r="AD515" s="184"/>
      <c r="AE515" s="203"/>
      <c r="AF515" s="204"/>
      <c r="AG515" s="193"/>
    </row>
    <row r="516" spans="1:33" s="59" customFormat="1">
      <c r="A516" s="194"/>
      <c r="B516" s="195"/>
      <c r="C516" s="196"/>
      <c r="D516" s="197"/>
      <c r="E516" s="196"/>
      <c r="F516" s="197"/>
      <c r="G516" s="198"/>
      <c r="H516" s="180"/>
      <c r="I516" s="181"/>
      <c r="J516" s="181"/>
      <c r="K516" s="181"/>
      <c r="L516" s="181"/>
      <c r="M516" s="181"/>
      <c r="N516" s="180"/>
      <c r="O516" s="182"/>
      <c r="P516" s="182"/>
      <c r="Q516" s="183"/>
      <c r="R516" s="183"/>
      <c r="S516" s="183"/>
      <c r="T516" s="183"/>
      <c r="U516" s="184"/>
      <c r="V516" s="185"/>
      <c r="W516" s="199"/>
      <c r="X516" s="200"/>
      <c r="Y516" s="200"/>
      <c r="Z516" s="201"/>
      <c r="AA516" s="150"/>
      <c r="AB516" s="202"/>
      <c r="AC516" s="203"/>
      <c r="AD516" s="184"/>
      <c r="AE516" s="203"/>
      <c r="AF516" s="204"/>
      <c r="AG516" s="193"/>
    </row>
    <row r="517" spans="1:33" s="59" customFormat="1">
      <c r="A517" s="194"/>
      <c r="B517" s="195"/>
      <c r="C517" s="196"/>
      <c r="D517" s="197"/>
      <c r="E517" s="196"/>
      <c r="F517" s="197"/>
      <c r="G517" s="198"/>
      <c r="H517" s="180"/>
      <c r="I517" s="181"/>
      <c r="J517" s="181"/>
      <c r="K517" s="181"/>
      <c r="L517" s="181"/>
      <c r="M517" s="181"/>
      <c r="N517" s="180"/>
      <c r="O517" s="182"/>
      <c r="P517" s="182"/>
      <c r="Q517" s="183"/>
      <c r="R517" s="183"/>
      <c r="S517" s="183"/>
      <c r="T517" s="183"/>
      <c r="U517" s="184"/>
      <c r="V517" s="185"/>
      <c r="W517" s="199"/>
      <c r="X517" s="200"/>
      <c r="Y517" s="200"/>
      <c r="Z517" s="201"/>
      <c r="AA517" s="150"/>
      <c r="AB517" s="202"/>
      <c r="AC517" s="203"/>
      <c r="AD517" s="184"/>
      <c r="AE517" s="203"/>
      <c r="AF517" s="204"/>
      <c r="AG517" s="193"/>
    </row>
    <row r="518" spans="1:33" s="59" customFormat="1">
      <c r="A518" s="194"/>
      <c r="B518" s="195"/>
      <c r="C518" s="196"/>
      <c r="D518" s="197"/>
      <c r="E518" s="196"/>
      <c r="F518" s="197"/>
      <c r="G518" s="198"/>
      <c r="H518" s="180"/>
      <c r="I518" s="181"/>
      <c r="J518" s="181"/>
      <c r="K518" s="181"/>
      <c r="L518" s="181"/>
      <c r="M518" s="181"/>
      <c r="N518" s="180"/>
      <c r="O518" s="182"/>
      <c r="P518" s="182"/>
      <c r="Q518" s="183"/>
      <c r="R518" s="183"/>
      <c r="S518" s="183"/>
      <c r="T518" s="183"/>
      <c r="U518" s="184"/>
      <c r="V518" s="185"/>
      <c r="W518" s="199"/>
      <c r="X518" s="200"/>
      <c r="Y518" s="200"/>
      <c r="Z518" s="201"/>
      <c r="AA518" s="150"/>
      <c r="AB518" s="202"/>
      <c r="AC518" s="203"/>
      <c r="AD518" s="184"/>
      <c r="AE518" s="203"/>
      <c r="AF518" s="204"/>
      <c r="AG518" s="193"/>
    </row>
    <row r="519" spans="1:33" s="59" customFormat="1">
      <c r="A519" s="194"/>
      <c r="B519" s="195"/>
      <c r="C519" s="196"/>
      <c r="D519" s="197"/>
      <c r="E519" s="196"/>
      <c r="F519" s="197"/>
      <c r="G519" s="198"/>
      <c r="H519" s="180"/>
      <c r="I519" s="181"/>
      <c r="J519" s="181"/>
      <c r="K519" s="181"/>
      <c r="L519" s="181"/>
      <c r="M519" s="181"/>
      <c r="N519" s="180"/>
      <c r="O519" s="182"/>
      <c r="P519" s="182"/>
      <c r="Q519" s="183"/>
      <c r="R519" s="183"/>
      <c r="S519" s="183"/>
      <c r="T519" s="183"/>
      <c r="U519" s="184"/>
      <c r="V519" s="185"/>
      <c r="W519" s="199"/>
      <c r="X519" s="200"/>
      <c r="Y519" s="200"/>
      <c r="Z519" s="201"/>
      <c r="AA519" s="150"/>
      <c r="AB519" s="202"/>
      <c r="AC519" s="203"/>
      <c r="AD519" s="184"/>
      <c r="AE519" s="203"/>
      <c r="AF519" s="204"/>
      <c r="AG519" s="193"/>
    </row>
    <row r="520" spans="1:33" s="59" customFormat="1">
      <c r="A520" s="194"/>
      <c r="B520" s="195"/>
      <c r="C520" s="196"/>
      <c r="D520" s="197"/>
      <c r="E520" s="196"/>
      <c r="F520" s="197"/>
      <c r="G520" s="198"/>
      <c r="H520" s="180"/>
      <c r="I520" s="181"/>
      <c r="J520" s="181"/>
      <c r="K520" s="181"/>
      <c r="L520" s="181"/>
      <c r="M520" s="181"/>
      <c r="N520" s="180"/>
      <c r="O520" s="182"/>
      <c r="P520" s="182"/>
      <c r="Q520" s="183"/>
      <c r="R520" s="183"/>
      <c r="S520" s="183"/>
      <c r="T520" s="183"/>
      <c r="U520" s="184"/>
      <c r="V520" s="185"/>
      <c r="W520" s="199"/>
      <c r="X520" s="200"/>
      <c r="Y520" s="200"/>
      <c r="Z520" s="201"/>
      <c r="AA520" s="150"/>
      <c r="AB520" s="202"/>
      <c r="AC520" s="203"/>
      <c r="AD520" s="184"/>
      <c r="AE520" s="203"/>
      <c r="AF520" s="204"/>
      <c r="AG520" s="193"/>
    </row>
    <row r="521" spans="1:33" s="59" customFormat="1">
      <c r="A521" s="194"/>
      <c r="B521" s="195"/>
      <c r="C521" s="196"/>
      <c r="D521" s="197"/>
      <c r="E521" s="196"/>
      <c r="F521" s="197"/>
      <c r="G521" s="198"/>
      <c r="H521" s="180"/>
      <c r="I521" s="181"/>
      <c r="J521" s="181"/>
      <c r="K521" s="181"/>
      <c r="L521" s="181"/>
      <c r="M521" s="181"/>
      <c r="N521" s="180"/>
      <c r="O521" s="182"/>
      <c r="P521" s="182"/>
      <c r="Q521" s="183"/>
      <c r="R521" s="183"/>
      <c r="S521" s="183"/>
      <c r="T521" s="183"/>
      <c r="U521" s="184"/>
      <c r="V521" s="185"/>
      <c r="W521" s="199"/>
      <c r="X521" s="200"/>
      <c r="Y521" s="200"/>
      <c r="Z521" s="201"/>
      <c r="AA521" s="150"/>
      <c r="AB521" s="202"/>
      <c r="AC521" s="203"/>
      <c r="AD521" s="184"/>
      <c r="AE521" s="203"/>
      <c r="AF521" s="204"/>
      <c r="AG521" s="193"/>
    </row>
    <row r="522" spans="1:33" s="59" customFormat="1">
      <c r="A522" s="194"/>
      <c r="B522" s="195"/>
      <c r="C522" s="196"/>
      <c r="D522" s="197"/>
      <c r="E522" s="196"/>
      <c r="F522" s="197"/>
      <c r="G522" s="198"/>
      <c r="H522" s="180"/>
      <c r="I522" s="181"/>
      <c r="J522" s="181"/>
      <c r="K522" s="181"/>
      <c r="L522" s="181"/>
      <c r="M522" s="181"/>
      <c r="N522" s="180"/>
      <c r="O522" s="182"/>
      <c r="P522" s="182"/>
      <c r="Q522" s="183"/>
      <c r="R522" s="183"/>
      <c r="S522" s="183"/>
      <c r="T522" s="183"/>
      <c r="U522" s="184"/>
      <c r="V522" s="185"/>
      <c r="W522" s="199"/>
      <c r="X522" s="200"/>
      <c r="Y522" s="200"/>
      <c r="Z522" s="201"/>
      <c r="AA522" s="150"/>
      <c r="AB522" s="202"/>
      <c r="AC522" s="203"/>
      <c r="AD522" s="184"/>
      <c r="AE522" s="203"/>
      <c r="AF522" s="204"/>
      <c r="AG522" s="193"/>
    </row>
    <row r="523" spans="1:33" s="59" customFormat="1">
      <c r="A523" s="194"/>
      <c r="B523" s="195"/>
      <c r="C523" s="196"/>
      <c r="D523" s="197"/>
      <c r="E523" s="196"/>
      <c r="F523" s="197"/>
      <c r="G523" s="198"/>
      <c r="H523" s="180"/>
      <c r="I523" s="181"/>
      <c r="J523" s="181"/>
      <c r="K523" s="181"/>
      <c r="L523" s="181"/>
      <c r="M523" s="181"/>
      <c r="N523" s="180"/>
      <c r="O523" s="182"/>
      <c r="P523" s="182"/>
      <c r="Q523" s="183"/>
      <c r="R523" s="183"/>
      <c r="S523" s="183"/>
      <c r="T523" s="183"/>
      <c r="U523" s="184"/>
      <c r="V523" s="185"/>
      <c r="W523" s="199"/>
      <c r="X523" s="200"/>
      <c r="Y523" s="200"/>
      <c r="Z523" s="201"/>
      <c r="AA523" s="150"/>
      <c r="AB523" s="202"/>
      <c r="AC523" s="203"/>
      <c r="AD523" s="184"/>
      <c r="AE523" s="203"/>
      <c r="AF523" s="204"/>
      <c r="AG523" s="193"/>
    </row>
    <row r="524" spans="1:33" s="59" customFormat="1">
      <c r="A524" s="194"/>
      <c r="B524" s="195"/>
      <c r="C524" s="196"/>
      <c r="D524" s="197"/>
      <c r="E524" s="196"/>
      <c r="F524" s="197"/>
      <c r="G524" s="198"/>
      <c r="H524" s="180"/>
      <c r="I524" s="181"/>
      <c r="J524" s="181"/>
      <c r="K524" s="181"/>
      <c r="L524" s="181"/>
      <c r="M524" s="181"/>
      <c r="N524" s="180"/>
      <c r="O524" s="182"/>
      <c r="P524" s="182"/>
      <c r="Q524" s="183"/>
      <c r="R524" s="183"/>
      <c r="S524" s="183"/>
      <c r="T524" s="183"/>
      <c r="U524" s="184"/>
      <c r="V524" s="185"/>
      <c r="W524" s="199"/>
      <c r="X524" s="200"/>
      <c r="Y524" s="200"/>
      <c r="Z524" s="201"/>
      <c r="AA524" s="150"/>
      <c r="AB524" s="202"/>
      <c r="AC524" s="203"/>
      <c r="AD524" s="184"/>
      <c r="AE524" s="203"/>
      <c r="AF524" s="204"/>
      <c r="AG524" s="193"/>
    </row>
    <row r="525" spans="1:33" s="59" customFormat="1">
      <c r="A525" s="194"/>
      <c r="B525" s="195"/>
      <c r="C525" s="196"/>
      <c r="D525" s="197"/>
      <c r="E525" s="196"/>
      <c r="F525" s="197"/>
      <c r="G525" s="198"/>
      <c r="H525" s="180"/>
      <c r="I525" s="181"/>
      <c r="J525" s="181"/>
      <c r="K525" s="181"/>
      <c r="L525" s="181"/>
      <c r="M525" s="181"/>
      <c r="N525" s="180"/>
      <c r="O525" s="182"/>
      <c r="P525" s="182"/>
      <c r="Q525" s="183"/>
      <c r="R525" s="183"/>
      <c r="S525" s="183"/>
      <c r="T525" s="183"/>
      <c r="U525" s="184"/>
      <c r="V525" s="185"/>
      <c r="W525" s="199"/>
      <c r="X525" s="200"/>
      <c r="Y525" s="200"/>
      <c r="Z525" s="201"/>
      <c r="AA525" s="150"/>
      <c r="AB525" s="202"/>
      <c r="AC525" s="203"/>
      <c r="AD525" s="184"/>
      <c r="AE525" s="203"/>
      <c r="AF525" s="204"/>
      <c r="AG525" s="193"/>
    </row>
    <row r="526" spans="1:33" s="59" customFormat="1">
      <c r="A526" s="194"/>
      <c r="B526" s="195"/>
      <c r="C526" s="196"/>
      <c r="D526" s="197"/>
      <c r="E526" s="196"/>
      <c r="F526" s="197"/>
      <c r="G526" s="198"/>
      <c r="H526" s="180"/>
      <c r="I526" s="181"/>
      <c r="J526" s="181"/>
      <c r="K526" s="181"/>
      <c r="L526" s="181"/>
      <c r="M526" s="181"/>
      <c r="N526" s="180"/>
      <c r="O526" s="182"/>
      <c r="P526" s="182"/>
      <c r="Q526" s="183"/>
      <c r="R526" s="183"/>
      <c r="S526" s="183"/>
      <c r="T526" s="183"/>
      <c r="U526" s="184"/>
      <c r="V526" s="185"/>
      <c r="W526" s="199"/>
      <c r="X526" s="200"/>
      <c r="Y526" s="200"/>
      <c r="Z526" s="201"/>
      <c r="AA526" s="150"/>
      <c r="AB526" s="202"/>
      <c r="AC526" s="203"/>
      <c r="AD526" s="184"/>
      <c r="AE526" s="203"/>
      <c r="AF526" s="204"/>
      <c r="AG526" s="193"/>
    </row>
    <row r="527" spans="1:33" s="59" customFormat="1">
      <c r="A527" s="194"/>
      <c r="B527" s="195"/>
      <c r="C527" s="196"/>
      <c r="D527" s="197"/>
      <c r="E527" s="196"/>
      <c r="F527" s="197"/>
      <c r="G527" s="198"/>
      <c r="H527" s="180"/>
      <c r="I527" s="181"/>
      <c r="J527" s="181"/>
      <c r="K527" s="181"/>
      <c r="L527" s="181"/>
      <c r="M527" s="181"/>
      <c r="N527" s="180"/>
      <c r="O527" s="182"/>
      <c r="P527" s="182"/>
      <c r="Q527" s="183"/>
      <c r="R527" s="183"/>
      <c r="S527" s="183"/>
      <c r="T527" s="183"/>
      <c r="U527" s="184"/>
      <c r="V527" s="185"/>
      <c r="W527" s="199"/>
      <c r="X527" s="200"/>
      <c r="Y527" s="200"/>
      <c r="Z527" s="201"/>
      <c r="AA527" s="150"/>
      <c r="AB527" s="202"/>
      <c r="AC527" s="203"/>
      <c r="AD527" s="184"/>
      <c r="AE527" s="203"/>
      <c r="AF527" s="204"/>
      <c r="AG527" s="193"/>
    </row>
    <row r="528" spans="1:33" s="59" customFormat="1">
      <c r="A528" s="194"/>
      <c r="B528" s="195"/>
      <c r="C528" s="196"/>
      <c r="D528" s="197"/>
      <c r="E528" s="196"/>
      <c r="F528" s="197"/>
      <c r="G528" s="198"/>
      <c r="H528" s="180"/>
      <c r="I528" s="181"/>
      <c r="J528" s="181"/>
      <c r="K528" s="181"/>
      <c r="L528" s="181"/>
      <c r="M528" s="181"/>
      <c r="N528" s="180"/>
      <c r="O528" s="182"/>
      <c r="P528" s="182"/>
      <c r="Q528" s="183"/>
      <c r="R528" s="183"/>
      <c r="S528" s="183"/>
      <c r="T528" s="183"/>
      <c r="U528" s="184"/>
      <c r="V528" s="185"/>
      <c r="W528" s="199"/>
      <c r="X528" s="200"/>
      <c r="Y528" s="200"/>
      <c r="Z528" s="201"/>
      <c r="AA528" s="150"/>
      <c r="AB528" s="202"/>
      <c r="AC528" s="203"/>
      <c r="AD528" s="184"/>
      <c r="AE528" s="203"/>
      <c r="AF528" s="204"/>
      <c r="AG528" s="193"/>
    </row>
    <row r="529" spans="1:33" s="59" customFormat="1">
      <c r="A529" s="194"/>
      <c r="B529" s="195"/>
      <c r="C529" s="196"/>
      <c r="D529" s="197"/>
      <c r="E529" s="196"/>
      <c r="F529" s="197"/>
      <c r="G529" s="198"/>
      <c r="H529" s="180"/>
      <c r="I529" s="181"/>
      <c r="J529" s="181"/>
      <c r="K529" s="181"/>
      <c r="L529" s="181"/>
      <c r="M529" s="181"/>
      <c r="N529" s="180"/>
      <c r="O529" s="182"/>
      <c r="P529" s="182"/>
      <c r="Q529" s="183"/>
      <c r="R529" s="183"/>
      <c r="S529" s="183"/>
      <c r="T529" s="183"/>
      <c r="U529" s="184"/>
      <c r="V529" s="185"/>
      <c r="W529" s="199"/>
      <c r="X529" s="200"/>
      <c r="Y529" s="200"/>
      <c r="Z529" s="201"/>
      <c r="AA529" s="150"/>
      <c r="AB529" s="202"/>
      <c r="AC529" s="203"/>
      <c r="AD529" s="184"/>
      <c r="AE529" s="203"/>
      <c r="AF529" s="204"/>
      <c r="AG529" s="193"/>
    </row>
    <row r="530" spans="1:33" s="59" customFormat="1">
      <c r="A530" s="194"/>
      <c r="B530" s="195"/>
      <c r="C530" s="196"/>
      <c r="D530" s="197"/>
      <c r="E530" s="196"/>
      <c r="F530" s="197"/>
      <c r="G530" s="198"/>
      <c r="H530" s="180"/>
      <c r="I530" s="181"/>
      <c r="J530" s="181"/>
      <c r="K530" s="181"/>
      <c r="L530" s="181"/>
      <c r="M530" s="181"/>
      <c r="N530" s="180"/>
      <c r="O530" s="182"/>
      <c r="P530" s="182"/>
      <c r="Q530" s="183"/>
      <c r="R530" s="183"/>
      <c r="S530" s="183"/>
      <c r="T530" s="183"/>
      <c r="U530" s="184"/>
      <c r="V530" s="185"/>
      <c r="W530" s="199"/>
      <c r="X530" s="200"/>
      <c r="Y530" s="200"/>
      <c r="Z530" s="201"/>
      <c r="AA530" s="150"/>
      <c r="AB530" s="202"/>
      <c r="AC530" s="203"/>
      <c r="AD530" s="184"/>
      <c r="AE530" s="203"/>
      <c r="AF530" s="204"/>
      <c r="AG530" s="193"/>
    </row>
    <row r="531" spans="1:33" s="59" customFormat="1">
      <c r="A531" s="194"/>
      <c r="B531" s="195"/>
      <c r="C531" s="196"/>
      <c r="D531" s="197"/>
      <c r="E531" s="196"/>
      <c r="F531" s="197"/>
      <c r="G531" s="198"/>
      <c r="H531" s="180"/>
      <c r="I531" s="181"/>
      <c r="J531" s="181"/>
      <c r="K531" s="181"/>
      <c r="L531" s="181"/>
      <c r="M531" s="181"/>
      <c r="N531" s="180"/>
      <c r="O531" s="182"/>
      <c r="P531" s="182"/>
      <c r="Q531" s="183"/>
      <c r="R531" s="183"/>
      <c r="S531" s="183"/>
      <c r="T531" s="183"/>
      <c r="U531" s="184"/>
      <c r="V531" s="185"/>
      <c r="W531" s="199"/>
      <c r="X531" s="200"/>
      <c r="Y531" s="200"/>
      <c r="Z531" s="201"/>
      <c r="AA531" s="150"/>
      <c r="AB531" s="202"/>
      <c r="AC531" s="203"/>
      <c r="AD531" s="184"/>
      <c r="AE531" s="203"/>
      <c r="AF531" s="204"/>
      <c r="AG531" s="193"/>
    </row>
    <row r="532" spans="1:33" s="59" customFormat="1">
      <c r="A532" s="194"/>
      <c r="B532" s="195"/>
      <c r="C532" s="196"/>
      <c r="D532" s="197"/>
      <c r="E532" s="196"/>
      <c r="F532" s="197"/>
      <c r="G532" s="198"/>
      <c r="H532" s="180"/>
      <c r="I532" s="181"/>
      <c r="J532" s="181"/>
      <c r="K532" s="181"/>
      <c r="L532" s="181"/>
      <c r="M532" s="181"/>
      <c r="N532" s="180"/>
      <c r="O532" s="182"/>
      <c r="P532" s="182"/>
      <c r="Q532" s="183"/>
      <c r="R532" s="183"/>
      <c r="S532" s="183"/>
      <c r="T532" s="183"/>
      <c r="U532" s="184"/>
      <c r="V532" s="185"/>
      <c r="W532" s="199"/>
      <c r="X532" s="200"/>
      <c r="Y532" s="200"/>
      <c r="Z532" s="201"/>
      <c r="AA532" s="150"/>
      <c r="AB532" s="202"/>
      <c r="AC532" s="203"/>
      <c r="AD532" s="184"/>
      <c r="AE532" s="203"/>
      <c r="AF532" s="204"/>
      <c r="AG532" s="193"/>
    </row>
    <row r="533" spans="1:33" s="59" customFormat="1">
      <c r="A533" s="194"/>
      <c r="B533" s="195"/>
      <c r="C533" s="196"/>
      <c r="D533" s="197"/>
      <c r="E533" s="196"/>
      <c r="F533" s="197"/>
      <c r="G533" s="198"/>
      <c r="H533" s="180"/>
      <c r="I533" s="181"/>
      <c r="J533" s="181"/>
      <c r="K533" s="181"/>
      <c r="L533" s="181"/>
      <c r="M533" s="181"/>
      <c r="N533" s="180"/>
      <c r="O533" s="182"/>
      <c r="P533" s="182"/>
      <c r="Q533" s="183"/>
      <c r="R533" s="183"/>
      <c r="S533" s="183"/>
      <c r="T533" s="183"/>
      <c r="U533" s="184"/>
      <c r="V533" s="185"/>
      <c r="W533" s="199"/>
      <c r="X533" s="200"/>
      <c r="Y533" s="200"/>
      <c r="Z533" s="201"/>
      <c r="AA533" s="150"/>
      <c r="AB533" s="202"/>
      <c r="AC533" s="203"/>
      <c r="AD533" s="184"/>
      <c r="AE533" s="203"/>
      <c r="AF533" s="204"/>
      <c r="AG533" s="193"/>
    </row>
    <row r="534" spans="1:33" s="59" customFormat="1">
      <c r="A534" s="194"/>
      <c r="B534" s="195"/>
      <c r="C534" s="196"/>
      <c r="D534" s="197"/>
      <c r="E534" s="196"/>
      <c r="F534" s="197"/>
      <c r="G534" s="198"/>
      <c r="H534" s="180"/>
      <c r="I534" s="181"/>
      <c r="J534" s="181"/>
      <c r="K534" s="181"/>
      <c r="L534" s="181"/>
      <c r="M534" s="181"/>
      <c r="N534" s="180"/>
      <c r="O534" s="182"/>
      <c r="P534" s="182"/>
      <c r="Q534" s="183"/>
      <c r="R534" s="183"/>
      <c r="S534" s="183"/>
      <c r="T534" s="183"/>
      <c r="U534" s="184"/>
      <c r="V534" s="185"/>
      <c r="W534" s="199"/>
      <c r="X534" s="200"/>
      <c r="Y534" s="200"/>
      <c r="Z534" s="201"/>
      <c r="AA534" s="150"/>
      <c r="AB534" s="202"/>
      <c r="AC534" s="203"/>
      <c r="AD534" s="184"/>
      <c r="AE534" s="203"/>
      <c r="AF534" s="204"/>
      <c r="AG534" s="193"/>
    </row>
    <row r="535" spans="1:33" s="59" customFormat="1">
      <c r="A535" s="194"/>
      <c r="B535" s="195"/>
      <c r="C535" s="196"/>
      <c r="D535" s="197"/>
      <c r="E535" s="196"/>
      <c r="F535" s="197"/>
      <c r="G535" s="198"/>
      <c r="H535" s="180"/>
      <c r="I535" s="181"/>
      <c r="J535" s="181"/>
      <c r="K535" s="181"/>
      <c r="L535" s="181"/>
      <c r="M535" s="181"/>
      <c r="N535" s="180"/>
      <c r="O535" s="182"/>
      <c r="P535" s="182"/>
      <c r="Q535" s="183"/>
      <c r="R535" s="183"/>
      <c r="S535" s="183"/>
      <c r="T535" s="183"/>
      <c r="U535" s="184"/>
      <c r="V535" s="185"/>
      <c r="W535" s="199"/>
      <c r="X535" s="200"/>
      <c r="Y535" s="200"/>
      <c r="Z535" s="201"/>
      <c r="AA535" s="150"/>
      <c r="AB535" s="202"/>
      <c r="AC535" s="203"/>
      <c r="AD535" s="184"/>
      <c r="AE535" s="203"/>
      <c r="AF535" s="204"/>
      <c r="AG535" s="193"/>
    </row>
    <row r="536" spans="1:33" s="59" customFormat="1">
      <c r="A536" s="194"/>
      <c r="B536" s="195"/>
      <c r="C536" s="196"/>
      <c r="D536" s="197"/>
      <c r="E536" s="196"/>
      <c r="F536" s="197"/>
      <c r="G536" s="198"/>
      <c r="H536" s="180"/>
      <c r="I536" s="181"/>
      <c r="J536" s="181"/>
      <c r="K536" s="181"/>
      <c r="L536" s="181"/>
      <c r="M536" s="181"/>
      <c r="N536" s="180"/>
      <c r="O536" s="182"/>
      <c r="P536" s="182"/>
      <c r="Q536" s="183"/>
      <c r="R536" s="183"/>
      <c r="S536" s="183"/>
      <c r="T536" s="183"/>
      <c r="U536" s="184"/>
      <c r="V536" s="185"/>
      <c r="W536" s="199"/>
      <c r="X536" s="200"/>
      <c r="Y536" s="200"/>
      <c r="Z536" s="201"/>
      <c r="AA536" s="150"/>
      <c r="AB536" s="202"/>
      <c r="AC536" s="203"/>
      <c r="AD536" s="184"/>
      <c r="AE536" s="203"/>
      <c r="AF536" s="204"/>
      <c r="AG536" s="193"/>
    </row>
    <row r="537" spans="1:33" s="59" customFormat="1">
      <c r="A537" s="194"/>
      <c r="B537" s="195"/>
      <c r="C537" s="196"/>
      <c r="D537" s="197"/>
      <c r="E537" s="196"/>
      <c r="F537" s="197"/>
      <c r="G537" s="198"/>
      <c r="H537" s="180"/>
      <c r="I537" s="181"/>
      <c r="J537" s="181"/>
      <c r="K537" s="181"/>
      <c r="L537" s="181"/>
      <c r="M537" s="181"/>
      <c r="N537" s="180"/>
      <c r="O537" s="182"/>
      <c r="P537" s="182"/>
      <c r="Q537" s="183"/>
      <c r="R537" s="183"/>
      <c r="S537" s="183"/>
      <c r="T537" s="183"/>
      <c r="U537" s="184"/>
      <c r="V537" s="185"/>
      <c r="W537" s="199"/>
      <c r="X537" s="200"/>
      <c r="Y537" s="200"/>
      <c r="Z537" s="201"/>
      <c r="AA537" s="150"/>
      <c r="AB537" s="202"/>
      <c r="AC537" s="203"/>
      <c r="AD537" s="184"/>
      <c r="AE537" s="203"/>
      <c r="AF537" s="204"/>
      <c r="AG537" s="193"/>
    </row>
    <row r="538" spans="1:33" s="59" customFormat="1">
      <c r="A538" s="194"/>
      <c r="B538" s="195"/>
      <c r="C538" s="196"/>
      <c r="D538" s="197"/>
      <c r="E538" s="196"/>
      <c r="F538" s="197"/>
      <c r="G538" s="198"/>
      <c r="H538" s="180"/>
      <c r="I538" s="181"/>
      <c r="J538" s="181"/>
      <c r="K538" s="181"/>
      <c r="L538" s="181"/>
      <c r="M538" s="181"/>
      <c r="N538" s="180"/>
      <c r="O538" s="182"/>
      <c r="P538" s="182"/>
      <c r="Q538" s="183"/>
      <c r="R538" s="183"/>
      <c r="S538" s="183"/>
      <c r="T538" s="183"/>
      <c r="U538" s="184"/>
      <c r="V538" s="185"/>
      <c r="W538" s="199"/>
      <c r="X538" s="200"/>
      <c r="Y538" s="200"/>
      <c r="Z538" s="201"/>
      <c r="AA538" s="150"/>
      <c r="AB538" s="202"/>
      <c r="AC538" s="203"/>
      <c r="AD538" s="184"/>
      <c r="AE538" s="203"/>
      <c r="AF538" s="204"/>
      <c r="AG538" s="193"/>
    </row>
    <row r="539" spans="1:33" s="59" customFormat="1">
      <c r="A539" s="194"/>
      <c r="B539" s="195"/>
      <c r="C539" s="196"/>
      <c r="D539" s="197"/>
      <c r="E539" s="196"/>
      <c r="F539" s="197"/>
      <c r="G539" s="198"/>
      <c r="H539" s="180"/>
      <c r="I539" s="181"/>
      <c r="J539" s="181"/>
      <c r="K539" s="181"/>
      <c r="L539" s="181"/>
      <c r="M539" s="181"/>
      <c r="N539" s="180"/>
      <c r="O539" s="182"/>
      <c r="P539" s="182"/>
      <c r="Q539" s="183"/>
      <c r="R539" s="183"/>
      <c r="S539" s="183"/>
      <c r="T539" s="183"/>
      <c r="U539" s="184"/>
      <c r="V539" s="185"/>
      <c r="W539" s="199"/>
      <c r="X539" s="200"/>
      <c r="Y539" s="200"/>
      <c r="Z539" s="201"/>
      <c r="AA539" s="150"/>
      <c r="AB539" s="202"/>
      <c r="AC539" s="203"/>
      <c r="AD539" s="184"/>
      <c r="AE539" s="203"/>
      <c r="AF539" s="204"/>
      <c r="AG539" s="193"/>
    </row>
    <row r="540" spans="1:33" s="59" customFormat="1">
      <c r="A540" s="194"/>
      <c r="B540" s="195"/>
      <c r="C540" s="196"/>
      <c r="D540" s="197"/>
      <c r="E540" s="196"/>
      <c r="F540" s="197"/>
      <c r="G540" s="198"/>
      <c r="H540" s="180"/>
      <c r="I540" s="181"/>
      <c r="J540" s="181"/>
      <c r="K540" s="181"/>
      <c r="L540" s="181"/>
      <c r="M540" s="181"/>
      <c r="N540" s="180"/>
      <c r="O540" s="182"/>
      <c r="P540" s="182"/>
      <c r="Q540" s="183"/>
      <c r="R540" s="183"/>
      <c r="S540" s="183"/>
      <c r="T540" s="183"/>
      <c r="U540" s="184"/>
      <c r="V540" s="185"/>
      <c r="W540" s="199"/>
      <c r="X540" s="200"/>
      <c r="Y540" s="200"/>
      <c r="Z540" s="201"/>
      <c r="AA540" s="150"/>
      <c r="AB540" s="202"/>
      <c r="AC540" s="203"/>
      <c r="AD540" s="184"/>
      <c r="AE540" s="203"/>
      <c r="AF540" s="204"/>
      <c r="AG540" s="193"/>
    </row>
    <row r="541" spans="1:33" s="59" customFormat="1">
      <c r="A541" s="194"/>
      <c r="B541" s="195"/>
      <c r="C541" s="196"/>
      <c r="D541" s="197"/>
      <c r="E541" s="196"/>
      <c r="F541" s="197"/>
      <c r="G541" s="198"/>
      <c r="H541" s="180"/>
      <c r="I541" s="181"/>
      <c r="J541" s="181"/>
      <c r="K541" s="181"/>
      <c r="L541" s="181"/>
      <c r="M541" s="181"/>
      <c r="N541" s="180"/>
      <c r="O541" s="182"/>
      <c r="P541" s="182"/>
      <c r="Q541" s="183"/>
      <c r="R541" s="183"/>
      <c r="S541" s="183"/>
      <c r="T541" s="183"/>
      <c r="U541" s="184"/>
      <c r="V541" s="185"/>
      <c r="W541" s="199"/>
      <c r="X541" s="200"/>
      <c r="Y541" s="200"/>
      <c r="Z541" s="201"/>
      <c r="AA541" s="150"/>
      <c r="AB541" s="202"/>
      <c r="AC541" s="203"/>
      <c r="AD541" s="184"/>
      <c r="AE541" s="203"/>
      <c r="AF541" s="204"/>
      <c r="AG541" s="193"/>
    </row>
    <row r="542" spans="1:33" s="59" customFormat="1">
      <c r="A542" s="194"/>
      <c r="B542" s="195"/>
      <c r="C542" s="196"/>
      <c r="D542" s="197"/>
      <c r="E542" s="196"/>
      <c r="F542" s="197"/>
      <c r="G542" s="198"/>
      <c r="H542" s="180"/>
      <c r="I542" s="181"/>
      <c r="J542" s="181"/>
      <c r="K542" s="181"/>
      <c r="L542" s="181"/>
      <c r="M542" s="181"/>
      <c r="N542" s="180"/>
      <c r="O542" s="182"/>
      <c r="P542" s="182"/>
      <c r="Q542" s="183"/>
      <c r="R542" s="183"/>
      <c r="S542" s="183"/>
      <c r="T542" s="183"/>
      <c r="U542" s="184"/>
      <c r="V542" s="185"/>
      <c r="W542" s="199"/>
      <c r="X542" s="200"/>
      <c r="Y542" s="200"/>
      <c r="Z542" s="201"/>
      <c r="AA542" s="150"/>
      <c r="AB542" s="202"/>
      <c r="AC542" s="203"/>
      <c r="AD542" s="184"/>
      <c r="AE542" s="203"/>
      <c r="AF542" s="204"/>
      <c r="AG542" s="193"/>
    </row>
    <row r="543" spans="1:33" s="59" customFormat="1">
      <c r="A543" s="194"/>
      <c r="B543" s="195"/>
      <c r="C543" s="196"/>
      <c r="D543" s="197"/>
      <c r="E543" s="196"/>
      <c r="F543" s="197"/>
      <c r="G543" s="198"/>
      <c r="H543" s="180"/>
      <c r="I543" s="181"/>
      <c r="J543" s="181"/>
      <c r="K543" s="181"/>
      <c r="L543" s="181"/>
      <c r="M543" s="181"/>
      <c r="N543" s="180"/>
      <c r="O543" s="182"/>
      <c r="P543" s="182"/>
      <c r="Q543" s="183"/>
      <c r="R543" s="183"/>
      <c r="S543" s="183"/>
      <c r="T543" s="183"/>
      <c r="U543" s="184"/>
      <c r="V543" s="185"/>
      <c r="W543" s="199"/>
      <c r="X543" s="200"/>
      <c r="Y543" s="200"/>
      <c r="Z543" s="201"/>
      <c r="AA543" s="150"/>
      <c r="AB543" s="202"/>
      <c r="AC543" s="203"/>
      <c r="AD543" s="184"/>
      <c r="AE543" s="203"/>
      <c r="AF543" s="204"/>
      <c r="AG543" s="193"/>
    </row>
    <row r="544" spans="1:33" s="59" customFormat="1">
      <c r="A544" s="194"/>
      <c r="B544" s="195"/>
      <c r="C544" s="196"/>
      <c r="D544" s="197"/>
      <c r="E544" s="196"/>
      <c r="F544" s="197"/>
      <c r="G544" s="198"/>
      <c r="H544" s="180"/>
      <c r="I544" s="181"/>
      <c r="J544" s="181"/>
      <c r="K544" s="181"/>
      <c r="L544" s="181"/>
      <c r="M544" s="181"/>
      <c r="N544" s="180"/>
      <c r="O544" s="182"/>
      <c r="P544" s="182"/>
      <c r="Q544" s="183"/>
      <c r="R544" s="183"/>
      <c r="S544" s="183"/>
      <c r="T544" s="183"/>
      <c r="U544" s="184"/>
      <c r="V544" s="185"/>
      <c r="W544" s="199"/>
      <c r="X544" s="200"/>
      <c r="Y544" s="200"/>
      <c r="Z544" s="201"/>
      <c r="AA544" s="150"/>
      <c r="AB544" s="202"/>
      <c r="AC544" s="203"/>
      <c r="AD544" s="184"/>
      <c r="AE544" s="203"/>
      <c r="AF544" s="204"/>
      <c r="AG544" s="193"/>
    </row>
    <row r="545" spans="1:33" s="59" customFormat="1">
      <c r="A545" s="194"/>
      <c r="B545" s="195"/>
      <c r="C545" s="196"/>
      <c r="D545" s="197"/>
      <c r="E545" s="196"/>
      <c r="F545" s="197"/>
      <c r="G545" s="198"/>
      <c r="H545" s="180"/>
      <c r="I545" s="181"/>
      <c r="J545" s="181"/>
      <c r="K545" s="181"/>
      <c r="L545" s="181"/>
      <c r="M545" s="181"/>
      <c r="N545" s="180"/>
      <c r="O545" s="182"/>
      <c r="P545" s="182"/>
      <c r="Q545" s="183"/>
      <c r="R545" s="183"/>
      <c r="S545" s="183"/>
      <c r="T545" s="183"/>
      <c r="U545" s="184"/>
      <c r="V545" s="185"/>
      <c r="W545" s="199"/>
      <c r="X545" s="200"/>
      <c r="Y545" s="200"/>
      <c r="Z545" s="201"/>
      <c r="AA545" s="150"/>
      <c r="AB545" s="202"/>
      <c r="AC545" s="203"/>
      <c r="AD545" s="184"/>
      <c r="AE545" s="203"/>
      <c r="AF545" s="204"/>
      <c r="AG545" s="193"/>
    </row>
    <row r="546" spans="1:33" s="59" customFormat="1">
      <c r="A546" s="194"/>
      <c r="B546" s="195"/>
      <c r="C546" s="196"/>
      <c r="D546" s="197"/>
      <c r="E546" s="196"/>
      <c r="F546" s="197"/>
      <c r="G546" s="198"/>
      <c r="H546" s="180"/>
      <c r="I546" s="181"/>
      <c r="J546" s="181"/>
      <c r="K546" s="181"/>
      <c r="L546" s="181"/>
      <c r="M546" s="181"/>
      <c r="N546" s="180"/>
      <c r="O546" s="182"/>
      <c r="P546" s="182"/>
      <c r="Q546" s="183"/>
      <c r="R546" s="183"/>
      <c r="S546" s="183"/>
      <c r="T546" s="183"/>
      <c r="U546" s="184"/>
      <c r="V546" s="185"/>
      <c r="W546" s="199"/>
      <c r="X546" s="200"/>
      <c r="Y546" s="200"/>
      <c r="Z546" s="201"/>
      <c r="AA546" s="150"/>
      <c r="AB546" s="202"/>
      <c r="AC546" s="203"/>
      <c r="AD546" s="184"/>
      <c r="AE546" s="203"/>
      <c r="AF546" s="204"/>
      <c r="AG546" s="193"/>
    </row>
    <row r="547" spans="1:33" s="59" customFormat="1">
      <c r="A547" s="194"/>
      <c r="B547" s="195"/>
      <c r="C547" s="196"/>
      <c r="D547" s="197"/>
      <c r="E547" s="196"/>
      <c r="F547" s="197"/>
      <c r="G547" s="198"/>
      <c r="H547" s="180"/>
      <c r="I547" s="181"/>
      <c r="J547" s="181"/>
      <c r="K547" s="181"/>
      <c r="L547" s="181"/>
      <c r="M547" s="181"/>
      <c r="N547" s="180"/>
      <c r="O547" s="182"/>
      <c r="P547" s="182"/>
      <c r="Q547" s="183"/>
      <c r="R547" s="183"/>
      <c r="S547" s="183"/>
      <c r="T547" s="183"/>
      <c r="U547" s="184"/>
      <c r="V547" s="185"/>
      <c r="W547" s="199"/>
      <c r="X547" s="200"/>
      <c r="Y547" s="200"/>
      <c r="Z547" s="201"/>
      <c r="AA547" s="150"/>
      <c r="AB547" s="202"/>
      <c r="AC547" s="203"/>
      <c r="AD547" s="184"/>
      <c r="AE547" s="203"/>
      <c r="AF547" s="204"/>
      <c r="AG547" s="193"/>
    </row>
    <row r="548" spans="1:33" s="59" customFormat="1">
      <c r="A548" s="194"/>
      <c r="B548" s="195"/>
      <c r="C548" s="196"/>
      <c r="D548" s="197"/>
      <c r="E548" s="196"/>
      <c r="F548" s="197"/>
      <c r="G548" s="198"/>
      <c r="H548" s="180"/>
      <c r="I548" s="181"/>
      <c r="J548" s="181"/>
      <c r="K548" s="181"/>
      <c r="L548" s="181"/>
      <c r="M548" s="181"/>
      <c r="N548" s="180"/>
      <c r="O548" s="182"/>
      <c r="P548" s="182"/>
      <c r="Q548" s="183"/>
      <c r="R548" s="183"/>
      <c r="S548" s="183"/>
      <c r="T548" s="183"/>
      <c r="U548" s="184"/>
      <c r="V548" s="185"/>
      <c r="W548" s="199"/>
      <c r="X548" s="200"/>
      <c r="Y548" s="200"/>
      <c r="Z548" s="201"/>
      <c r="AA548" s="150"/>
      <c r="AB548" s="202"/>
      <c r="AC548" s="203"/>
      <c r="AD548" s="184"/>
      <c r="AE548" s="203"/>
      <c r="AF548" s="204"/>
      <c r="AG548" s="193"/>
    </row>
    <row r="549" spans="1:33" s="59" customFormat="1">
      <c r="A549" s="194"/>
      <c r="B549" s="195"/>
      <c r="C549" s="196"/>
      <c r="D549" s="197"/>
      <c r="E549" s="196"/>
      <c r="F549" s="197"/>
      <c r="G549" s="198"/>
      <c r="H549" s="180"/>
      <c r="I549" s="181"/>
      <c r="J549" s="181"/>
      <c r="K549" s="181"/>
      <c r="L549" s="181"/>
      <c r="M549" s="181"/>
      <c r="N549" s="180"/>
      <c r="O549" s="182"/>
      <c r="P549" s="182"/>
      <c r="Q549" s="183"/>
      <c r="R549" s="183"/>
      <c r="S549" s="183"/>
      <c r="T549" s="183"/>
      <c r="U549" s="184"/>
      <c r="V549" s="185"/>
      <c r="W549" s="199"/>
      <c r="X549" s="200"/>
      <c r="Y549" s="200"/>
      <c r="Z549" s="201"/>
      <c r="AA549" s="150"/>
      <c r="AB549" s="202"/>
      <c r="AC549" s="203"/>
      <c r="AD549" s="184"/>
      <c r="AE549" s="203"/>
      <c r="AF549" s="204"/>
      <c r="AG549" s="193"/>
    </row>
    <row r="550" spans="1:33" s="59" customFormat="1">
      <c r="A550" s="194"/>
      <c r="B550" s="195"/>
      <c r="C550" s="196"/>
      <c r="D550" s="197"/>
      <c r="E550" s="196"/>
      <c r="F550" s="197"/>
      <c r="G550" s="198"/>
      <c r="H550" s="180"/>
      <c r="I550" s="181"/>
      <c r="J550" s="181"/>
      <c r="K550" s="181"/>
      <c r="L550" s="181"/>
      <c r="M550" s="181"/>
      <c r="N550" s="180"/>
      <c r="O550" s="182"/>
      <c r="P550" s="182"/>
      <c r="Q550" s="183"/>
      <c r="R550" s="183"/>
      <c r="S550" s="183"/>
      <c r="T550" s="183"/>
      <c r="U550" s="184"/>
      <c r="V550" s="185"/>
      <c r="W550" s="199"/>
      <c r="X550" s="200"/>
      <c r="Y550" s="200"/>
      <c r="Z550" s="201"/>
      <c r="AA550" s="150"/>
      <c r="AB550" s="202"/>
      <c r="AC550" s="203"/>
      <c r="AD550" s="184"/>
      <c r="AE550" s="203"/>
      <c r="AF550" s="204"/>
      <c r="AG550" s="193"/>
    </row>
    <row r="551" spans="1:33" s="59" customFormat="1">
      <c r="A551" s="194"/>
      <c r="B551" s="195"/>
      <c r="C551" s="196"/>
      <c r="D551" s="197"/>
      <c r="E551" s="196"/>
      <c r="F551" s="197"/>
      <c r="G551" s="198"/>
      <c r="H551" s="180"/>
      <c r="I551" s="181"/>
      <c r="J551" s="181"/>
      <c r="K551" s="181"/>
      <c r="L551" s="181"/>
      <c r="M551" s="181"/>
      <c r="N551" s="180"/>
      <c r="O551" s="182"/>
      <c r="P551" s="182"/>
      <c r="Q551" s="183"/>
      <c r="R551" s="183"/>
      <c r="S551" s="183"/>
      <c r="T551" s="183"/>
      <c r="U551" s="184"/>
      <c r="V551" s="185"/>
      <c r="W551" s="199"/>
      <c r="X551" s="200"/>
      <c r="Y551" s="200"/>
      <c r="Z551" s="201"/>
      <c r="AA551" s="150"/>
      <c r="AB551" s="202"/>
      <c r="AC551" s="203"/>
      <c r="AD551" s="184"/>
      <c r="AE551" s="203"/>
      <c r="AF551" s="204"/>
      <c r="AG551" s="193"/>
    </row>
    <row r="552" spans="1:33" s="59" customFormat="1">
      <c r="A552" s="194"/>
      <c r="B552" s="195"/>
      <c r="C552" s="196"/>
      <c r="D552" s="197"/>
      <c r="E552" s="196"/>
      <c r="F552" s="197"/>
      <c r="G552" s="198"/>
      <c r="H552" s="180"/>
      <c r="I552" s="181"/>
      <c r="J552" s="181"/>
      <c r="K552" s="181"/>
      <c r="L552" s="181"/>
      <c r="M552" s="181"/>
      <c r="N552" s="180"/>
      <c r="O552" s="182"/>
      <c r="P552" s="182"/>
      <c r="Q552" s="183"/>
      <c r="R552" s="183"/>
      <c r="S552" s="183"/>
      <c r="T552" s="183"/>
      <c r="U552" s="184"/>
      <c r="V552" s="185"/>
      <c r="W552" s="199"/>
      <c r="X552" s="200"/>
      <c r="Y552" s="200"/>
      <c r="Z552" s="201"/>
      <c r="AA552" s="150"/>
      <c r="AB552" s="202"/>
      <c r="AC552" s="203"/>
      <c r="AD552" s="184"/>
      <c r="AE552" s="203"/>
      <c r="AF552" s="204"/>
      <c r="AG552" s="193"/>
    </row>
    <row r="553" spans="1:33" s="59" customFormat="1">
      <c r="A553" s="194"/>
      <c r="B553" s="195"/>
      <c r="C553" s="196"/>
      <c r="D553" s="197"/>
      <c r="E553" s="196"/>
      <c r="F553" s="197"/>
      <c r="G553" s="198"/>
      <c r="H553" s="180"/>
      <c r="I553" s="181"/>
      <c r="J553" s="181"/>
      <c r="K553" s="181"/>
      <c r="L553" s="181"/>
      <c r="M553" s="181"/>
      <c r="N553" s="180"/>
      <c r="O553" s="182"/>
      <c r="P553" s="182"/>
      <c r="Q553" s="183"/>
      <c r="R553" s="183"/>
      <c r="S553" s="183"/>
      <c r="T553" s="183"/>
      <c r="U553" s="184"/>
      <c r="V553" s="185"/>
      <c r="W553" s="199"/>
      <c r="X553" s="200"/>
      <c r="Y553" s="200"/>
      <c r="Z553" s="201"/>
      <c r="AA553" s="150"/>
      <c r="AB553" s="202"/>
      <c r="AC553" s="203"/>
      <c r="AD553" s="184"/>
      <c r="AE553" s="203"/>
      <c r="AF553" s="204"/>
      <c r="AG553" s="193"/>
    </row>
    <row r="554" spans="1:33" s="59" customFormat="1">
      <c r="A554" s="194"/>
      <c r="B554" s="195"/>
      <c r="C554" s="196"/>
      <c r="D554" s="197"/>
      <c r="E554" s="196"/>
      <c r="F554" s="197"/>
      <c r="G554" s="198"/>
      <c r="H554" s="180"/>
      <c r="I554" s="181"/>
      <c r="J554" s="181"/>
      <c r="K554" s="181"/>
      <c r="L554" s="181"/>
      <c r="M554" s="181"/>
      <c r="N554" s="180"/>
      <c r="O554" s="182"/>
      <c r="P554" s="182"/>
      <c r="Q554" s="183"/>
      <c r="R554" s="183"/>
      <c r="S554" s="183"/>
      <c r="T554" s="183"/>
      <c r="U554" s="184"/>
      <c r="V554" s="185"/>
      <c r="W554" s="199"/>
      <c r="X554" s="200"/>
      <c r="Y554" s="200"/>
      <c r="Z554" s="201"/>
      <c r="AA554" s="150"/>
      <c r="AB554" s="202"/>
      <c r="AC554" s="203"/>
      <c r="AD554" s="184"/>
      <c r="AE554" s="203"/>
      <c r="AF554" s="204"/>
      <c r="AG554" s="193"/>
    </row>
    <row r="555" spans="1:33" s="59" customFormat="1">
      <c r="A555" s="194"/>
      <c r="B555" s="195"/>
      <c r="C555" s="196"/>
      <c r="D555" s="197"/>
      <c r="E555" s="196"/>
      <c r="F555" s="197"/>
      <c r="G555" s="198"/>
      <c r="H555" s="180"/>
      <c r="I555" s="181"/>
      <c r="J555" s="181"/>
      <c r="K555" s="181"/>
      <c r="L555" s="181"/>
      <c r="M555" s="181"/>
      <c r="N555" s="180"/>
      <c r="O555" s="182"/>
      <c r="P555" s="182"/>
      <c r="Q555" s="183"/>
      <c r="R555" s="183"/>
      <c r="S555" s="183"/>
      <c r="T555" s="183"/>
      <c r="U555" s="184"/>
      <c r="V555" s="185"/>
      <c r="W555" s="199"/>
      <c r="X555" s="200"/>
      <c r="Y555" s="200"/>
      <c r="Z555" s="201"/>
      <c r="AA555" s="150"/>
      <c r="AB555" s="202"/>
      <c r="AC555" s="203"/>
      <c r="AD555" s="184"/>
      <c r="AE555" s="203"/>
      <c r="AF555" s="204"/>
      <c r="AG555" s="193"/>
    </row>
    <row r="556" spans="1:33" s="59" customFormat="1">
      <c r="A556" s="194"/>
      <c r="B556" s="195"/>
      <c r="C556" s="196"/>
      <c r="D556" s="197"/>
      <c r="E556" s="196"/>
      <c r="F556" s="197"/>
      <c r="G556" s="198"/>
      <c r="H556" s="180"/>
      <c r="I556" s="181"/>
      <c r="J556" s="181"/>
      <c r="K556" s="181"/>
      <c r="L556" s="181"/>
      <c r="M556" s="181"/>
      <c r="N556" s="180"/>
      <c r="O556" s="182"/>
      <c r="P556" s="182"/>
      <c r="Q556" s="183"/>
      <c r="R556" s="183"/>
      <c r="S556" s="183"/>
      <c r="T556" s="183"/>
      <c r="U556" s="184"/>
      <c r="V556" s="185"/>
      <c r="W556" s="199"/>
      <c r="X556" s="200"/>
      <c r="Y556" s="200"/>
      <c r="Z556" s="201"/>
      <c r="AA556" s="150"/>
      <c r="AB556" s="202"/>
      <c r="AC556" s="203"/>
      <c r="AD556" s="184"/>
      <c r="AE556" s="203"/>
      <c r="AF556" s="204"/>
      <c r="AG556" s="193"/>
    </row>
    <row r="557" spans="1:33" s="59" customFormat="1">
      <c r="A557" s="194"/>
      <c r="B557" s="195"/>
      <c r="C557" s="196"/>
      <c r="D557" s="197"/>
      <c r="E557" s="196"/>
      <c r="F557" s="197"/>
      <c r="G557" s="198"/>
      <c r="H557" s="180"/>
      <c r="I557" s="181"/>
      <c r="J557" s="181"/>
      <c r="K557" s="181"/>
      <c r="L557" s="181"/>
      <c r="M557" s="181"/>
      <c r="N557" s="180"/>
      <c r="O557" s="182"/>
      <c r="P557" s="182"/>
      <c r="Q557" s="183"/>
      <c r="R557" s="183"/>
      <c r="S557" s="183"/>
      <c r="T557" s="183"/>
      <c r="U557" s="184"/>
      <c r="V557" s="185"/>
      <c r="W557" s="199"/>
      <c r="X557" s="200"/>
      <c r="Y557" s="200"/>
      <c r="Z557" s="201"/>
      <c r="AA557" s="150"/>
      <c r="AB557" s="202"/>
      <c r="AC557" s="203"/>
      <c r="AD557" s="184"/>
      <c r="AE557" s="203"/>
      <c r="AF557" s="204"/>
      <c r="AG557" s="193"/>
    </row>
    <row r="558" spans="1:33" s="59" customFormat="1">
      <c r="A558" s="194"/>
      <c r="B558" s="195"/>
      <c r="C558" s="196"/>
      <c r="D558" s="197"/>
      <c r="E558" s="196"/>
      <c r="F558" s="197"/>
      <c r="G558" s="198"/>
      <c r="H558" s="180"/>
      <c r="I558" s="181"/>
      <c r="J558" s="181"/>
      <c r="K558" s="181"/>
      <c r="L558" s="181"/>
      <c r="M558" s="181"/>
      <c r="N558" s="180"/>
      <c r="O558" s="182"/>
      <c r="P558" s="182"/>
      <c r="Q558" s="183"/>
      <c r="R558" s="183"/>
      <c r="S558" s="183"/>
      <c r="T558" s="183"/>
      <c r="U558" s="184"/>
      <c r="V558" s="185"/>
      <c r="W558" s="199"/>
      <c r="X558" s="200"/>
      <c r="Y558" s="200"/>
      <c r="Z558" s="201"/>
      <c r="AA558" s="150"/>
      <c r="AB558" s="202"/>
      <c r="AC558" s="203"/>
      <c r="AD558" s="184"/>
      <c r="AE558" s="203"/>
      <c r="AF558" s="204"/>
      <c r="AG558" s="193"/>
    </row>
    <row r="559" spans="1:33" s="59" customFormat="1">
      <c r="A559" s="194"/>
      <c r="B559" s="195"/>
      <c r="C559" s="196"/>
      <c r="D559" s="197"/>
      <c r="E559" s="196"/>
      <c r="F559" s="197"/>
      <c r="G559" s="198"/>
      <c r="H559" s="180"/>
      <c r="I559" s="181"/>
      <c r="J559" s="181"/>
      <c r="K559" s="181"/>
      <c r="L559" s="181"/>
      <c r="M559" s="181"/>
      <c r="N559" s="180"/>
      <c r="O559" s="182"/>
      <c r="P559" s="182"/>
      <c r="Q559" s="183"/>
      <c r="R559" s="183"/>
      <c r="S559" s="183"/>
      <c r="T559" s="183"/>
      <c r="U559" s="184"/>
      <c r="V559" s="185"/>
      <c r="W559" s="199"/>
      <c r="X559" s="200"/>
      <c r="Y559" s="200"/>
      <c r="Z559" s="201"/>
      <c r="AA559" s="150"/>
      <c r="AB559" s="202"/>
      <c r="AC559" s="203"/>
      <c r="AD559" s="184"/>
      <c r="AE559" s="203"/>
      <c r="AF559" s="204"/>
      <c r="AG559" s="193"/>
    </row>
    <row r="560" spans="1:33" s="59" customFormat="1">
      <c r="A560" s="194"/>
      <c r="B560" s="195"/>
      <c r="C560" s="196"/>
      <c r="D560" s="197"/>
      <c r="E560" s="196"/>
      <c r="F560" s="197"/>
      <c r="G560" s="198"/>
      <c r="H560" s="180"/>
      <c r="I560" s="181"/>
      <c r="J560" s="181"/>
      <c r="K560" s="181"/>
      <c r="L560" s="181"/>
      <c r="M560" s="181"/>
      <c r="N560" s="180"/>
      <c r="O560" s="182"/>
      <c r="P560" s="182"/>
      <c r="Q560" s="183"/>
      <c r="R560" s="183"/>
      <c r="S560" s="183"/>
      <c r="T560" s="183"/>
      <c r="U560" s="184"/>
      <c r="V560" s="185"/>
      <c r="W560" s="199"/>
      <c r="X560" s="200"/>
      <c r="Y560" s="200"/>
      <c r="Z560" s="201"/>
      <c r="AA560" s="150"/>
      <c r="AB560" s="202"/>
      <c r="AC560" s="203"/>
      <c r="AD560" s="184"/>
      <c r="AE560" s="203"/>
      <c r="AF560" s="204"/>
      <c r="AG560" s="193"/>
    </row>
    <row r="561" spans="1:33" s="59" customFormat="1">
      <c r="A561" s="194"/>
      <c r="B561" s="195"/>
      <c r="C561" s="196"/>
      <c r="D561" s="197"/>
      <c r="E561" s="196"/>
      <c r="F561" s="197"/>
      <c r="G561" s="198"/>
      <c r="H561" s="180"/>
      <c r="I561" s="181"/>
      <c r="J561" s="181"/>
      <c r="K561" s="181"/>
      <c r="L561" s="181"/>
      <c r="M561" s="181"/>
      <c r="N561" s="180"/>
      <c r="O561" s="182"/>
      <c r="P561" s="182"/>
      <c r="Q561" s="183"/>
      <c r="R561" s="183"/>
      <c r="S561" s="183"/>
      <c r="T561" s="183"/>
      <c r="U561" s="184"/>
      <c r="V561" s="185"/>
      <c r="W561" s="199"/>
      <c r="X561" s="200"/>
      <c r="Y561" s="200"/>
      <c r="Z561" s="201"/>
      <c r="AA561" s="150"/>
      <c r="AB561" s="202"/>
      <c r="AC561" s="203"/>
      <c r="AD561" s="184"/>
      <c r="AE561" s="203"/>
      <c r="AF561" s="204"/>
      <c r="AG561" s="193"/>
    </row>
    <row r="562" spans="1:33" s="59" customFormat="1">
      <c r="A562" s="194"/>
      <c r="B562" s="195"/>
      <c r="C562" s="196"/>
      <c r="D562" s="197"/>
      <c r="E562" s="196"/>
      <c r="F562" s="197"/>
      <c r="G562" s="198"/>
      <c r="H562" s="180"/>
      <c r="I562" s="181"/>
      <c r="J562" s="181"/>
      <c r="K562" s="181"/>
      <c r="L562" s="181"/>
      <c r="M562" s="181"/>
      <c r="N562" s="180"/>
      <c r="O562" s="182"/>
      <c r="P562" s="182"/>
      <c r="Q562" s="183"/>
      <c r="R562" s="183"/>
      <c r="S562" s="183"/>
      <c r="T562" s="183"/>
      <c r="U562" s="184"/>
      <c r="V562" s="185"/>
      <c r="W562" s="199"/>
      <c r="X562" s="200"/>
      <c r="Y562" s="200"/>
      <c r="Z562" s="201"/>
      <c r="AA562" s="150"/>
      <c r="AB562" s="202"/>
      <c r="AC562" s="203"/>
      <c r="AD562" s="184"/>
      <c r="AE562" s="203"/>
      <c r="AF562" s="204"/>
      <c r="AG562" s="193"/>
    </row>
    <row r="563" spans="1:33" s="59" customFormat="1">
      <c r="A563" s="194"/>
      <c r="B563" s="195"/>
      <c r="C563" s="196"/>
      <c r="D563" s="197"/>
      <c r="E563" s="196"/>
      <c r="F563" s="197"/>
      <c r="G563" s="198"/>
      <c r="H563" s="180"/>
      <c r="I563" s="181"/>
      <c r="J563" s="181"/>
      <c r="K563" s="181"/>
      <c r="L563" s="181"/>
      <c r="M563" s="181"/>
      <c r="N563" s="180"/>
      <c r="O563" s="182"/>
      <c r="P563" s="182"/>
      <c r="Q563" s="183"/>
      <c r="R563" s="183"/>
      <c r="S563" s="183"/>
      <c r="T563" s="183"/>
      <c r="U563" s="184"/>
      <c r="V563" s="185"/>
      <c r="W563" s="199"/>
      <c r="X563" s="200"/>
      <c r="Y563" s="200"/>
      <c r="Z563" s="201"/>
      <c r="AA563" s="150"/>
      <c r="AB563" s="202"/>
      <c r="AC563" s="203"/>
      <c r="AD563" s="184"/>
      <c r="AE563" s="203"/>
      <c r="AF563" s="204"/>
      <c r="AG563" s="193"/>
    </row>
    <row r="564" spans="1:33" s="59" customFormat="1">
      <c r="A564" s="194"/>
      <c r="B564" s="195"/>
      <c r="C564" s="196"/>
      <c r="D564" s="197"/>
      <c r="E564" s="196"/>
      <c r="F564" s="197"/>
      <c r="G564" s="198"/>
      <c r="H564" s="180"/>
      <c r="I564" s="181"/>
      <c r="J564" s="181"/>
      <c r="K564" s="181"/>
      <c r="L564" s="181"/>
      <c r="M564" s="181"/>
      <c r="N564" s="180"/>
      <c r="O564" s="182"/>
      <c r="P564" s="182"/>
      <c r="Q564" s="183"/>
      <c r="R564" s="183"/>
      <c r="S564" s="183"/>
      <c r="T564" s="183"/>
      <c r="U564" s="184"/>
      <c r="V564" s="185"/>
      <c r="W564" s="199"/>
      <c r="X564" s="200"/>
      <c r="Y564" s="200"/>
      <c r="Z564" s="201"/>
      <c r="AA564" s="150"/>
      <c r="AB564" s="202"/>
      <c r="AC564" s="203"/>
      <c r="AD564" s="184"/>
      <c r="AE564" s="203"/>
      <c r="AF564" s="204"/>
      <c r="AG564" s="193"/>
    </row>
    <row r="565" spans="1:33" s="59" customFormat="1">
      <c r="A565" s="194"/>
      <c r="B565" s="195"/>
      <c r="C565" s="196"/>
      <c r="D565" s="197"/>
      <c r="E565" s="196"/>
      <c r="F565" s="197"/>
      <c r="G565" s="198"/>
      <c r="H565" s="180"/>
      <c r="I565" s="181"/>
      <c r="J565" s="181"/>
      <c r="K565" s="181"/>
      <c r="L565" s="181"/>
      <c r="M565" s="181"/>
      <c r="N565" s="180"/>
      <c r="O565" s="182"/>
      <c r="P565" s="182"/>
      <c r="Q565" s="183"/>
      <c r="R565" s="183"/>
      <c r="S565" s="183"/>
      <c r="T565" s="183"/>
      <c r="U565" s="184"/>
      <c r="V565" s="185"/>
      <c r="W565" s="199"/>
      <c r="X565" s="200"/>
      <c r="Y565" s="200"/>
      <c r="Z565" s="201"/>
      <c r="AA565" s="150"/>
      <c r="AB565" s="202"/>
      <c r="AC565" s="203"/>
      <c r="AD565" s="184"/>
      <c r="AE565" s="203"/>
      <c r="AF565" s="204"/>
      <c r="AG565" s="193"/>
    </row>
    <row r="566" spans="1:33" s="59" customFormat="1">
      <c r="A566" s="194"/>
      <c r="B566" s="195"/>
      <c r="C566" s="196"/>
      <c r="D566" s="197"/>
      <c r="E566" s="196"/>
      <c r="F566" s="197"/>
      <c r="G566" s="198"/>
      <c r="H566" s="180"/>
      <c r="I566" s="181"/>
      <c r="J566" s="181"/>
      <c r="K566" s="181"/>
      <c r="L566" s="181"/>
      <c r="M566" s="181"/>
      <c r="N566" s="180"/>
      <c r="O566" s="182"/>
      <c r="P566" s="182"/>
      <c r="Q566" s="183"/>
      <c r="R566" s="183"/>
      <c r="S566" s="183"/>
      <c r="T566" s="183"/>
      <c r="U566" s="184"/>
      <c r="V566" s="185"/>
      <c r="W566" s="199"/>
      <c r="X566" s="200"/>
      <c r="Y566" s="200"/>
      <c r="Z566" s="201"/>
      <c r="AA566" s="150"/>
      <c r="AB566" s="202"/>
      <c r="AC566" s="203"/>
      <c r="AD566" s="184"/>
      <c r="AE566" s="203"/>
      <c r="AF566" s="204"/>
      <c r="AG566" s="193"/>
    </row>
    <row r="567" spans="1:33" s="59" customFormat="1">
      <c r="A567" s="194"/>
      <c r="B567" s="195"/>
      <c r="C567" s="196"/>
      <c r="D567" s="197"/>
      <c r="E567" s="196"/>
      <c r="F567" s="197"/>
      <c r="G567" s="198"/>
      <c r="H567" s="180"/>
      <c r="I567" s="181"/>
      <c r="J567" s="181"/>
      <c r="K567" s="181"/>
      <c r="L567" s="181"/>
      <c r="M567" s="181"/>
      <c r="N567" s="180"/>
      <c r="O567" s="182"/>
      <c r="P567" s="182"/>
      <c r="Q567" s="183"/>
      <c r="R567" s="183"/>
      <c r="S567" s="183"/>
      <c r="T567" s="183"/>
      <c r="U567" s="184"/>
      <c r="V567" s="185"/>
      <c r="W567" s="199"/>
      <c r="X567" s="200"/>
      <c r="Y567" s="200"/>
      <c r="Z567" s="201"/>
      <c r="AA567" s="150"/>
      <c r="AB567" s="202"/>
      <c r="AC567" s="203"/>
      <c r="AD567" s="184"/>
      <c r="AE567" s="203"/>
      <c r="AF567" s="204"/>
      <c r="AG567" s="193"/>
    </row>
    <row r="568" spans="1:33" s="59" customFormat="1">
      <c r="A568" s="194"/>
      <c r="B568" s="195"/>
      <c r="C568" s="196"/>
      <c r="D568" s="197"/>
      <c r="E568" s="196"/>
      <c r="F568" s="197"/>
      <c r="G568" s="198"/>
      <c r="H568" s="180"/>
      <c r="I568" s="181"/>
      <c r="J568" s="181"/>
      <c r="K568" s="181"/>
      <c r="L568" s="181"/>
      <c r="M568" s="181"/>
      <c r="N568" s="180"/>
      <c r="O568" s="182"/>
      <c r="P568" s="182"/>
      <c r="Q568" s="183"/>
      <c r="R568" s="183"/>
      <c r="S568" s="183"/>
      <c r="T568" s="183"/>
      <c r="U568" s="184"/>
      <c r="V568" s="185"/>
      <c r="W568" s="199"/>
      <c r="X568" s="200"/>
      <c r="Y568" s="200"/>
      <c r="Z568" s="201"/>
      <c r="AA568" s="150"/>
      <c r="AB568" s="202"/>
      <c r="AC568" s="203"/>
      <c r="AD568" s="184"/>
      <c r="AE568" s="203"/>
      <c r="AF568" s="204"/>
      <c r="AG568" s="193"/>
    </row>
    <row r="569" spans="1:33" s="59" customFormat="1">
      <c r="A569" s="194"/>
      <c r="B569" s="195"/>
      <c r="C569" s="196"/>
      <c r="D569" s="197"/>
      <c r="E569" s="196"/>
      <c r="F569" s="197"/>
      <c r="G569" s="198"/>
      <c r="H569" s="180"/>
      <c r="I569" s="181"/>
      <c r="J569" s="181"/>
      <c r="K569" s="181"/>
      <c r="L569" s="181"/>
      <c r="M569" s="181"/>
      <c r="N569" s="180"/>
      <c r="O569" s="182"/>
      <c r="P569" s="182"/>
      <c r="Q569" s="183"/>
      <c r="R569" s="183"/>
      <c r="S569" s="183"/>
      <c r="T569" s="183"/>
      <c r="U569" s="184"/>
      <c r="V569" s="185"/>
      <c r="W569" s="199"/>
      <c r="X569" s="200"/>
      <c r="Y569" s="200"/>
      <c r="Z569" s="201"/>
      <c r="AA569" s="150"/>
      <c r="AB569" s="202"/>
      <c r="AC569" s="203"/>
      <c r="AD569" s="184"/>
      <c r="AE569" s="203"/>
      <c r="AF569" s="204"/>
      <c r="AG569" s="193"/>
    </row>
    <row r="570" spans="1:33" s="59" customFormat="1">
      <c r="A570" s="194"/>
      <c r="B570" s="195"/>
      <c r="C570" s="196"/>
      <c r="D570" s="197"/>
      <c r="E570" s="196"/>
      <c r="F570" s="197"/>
      <c r="G570" s="198"/>
      <c r="H570" s="180"/>
      <c r="I570" s="181"/>
      <c r="J570" s="181"/>
      <c r="K570" s="181"/>
      <c r="L570" s="181"/>
      <c r="M570" s="181"/>
      <c r="N570" s="180"/>
      <c r="O570" s="182"/>
      <c r="P570" s="182"/>
      <c r="Q570" s="183"/>
      <c r="R570" s="183"/>
      <c r="S570" s="183"/>
      <c r="T570" s="183"/>
      <c r="U570" s="184"/>
      <c r="V570" s="185"/>
      <c r="W570" s="199"/>
      <c r="X570" s="200"/>
      <c r="Y570" s="200"/>
      <c r="Z570" s="201"/>
      <c r="AA570" s="150"/>
      <c r="AB570" s="202"/>
      <c r="AC570" s="203"/>
      <c r="AD570" s="184"/>
      <c r="AE570" s="203"/>
      <c r="AF570" s="204"/>
      <c r="AG570" s="193"/>
    </row>
    <row r="571" spans="1:33" s="59" customFormat="1">
      <c r="A571" s="194"/>
      <c r="B571" s="195"/>
      <c r="C571" s="196"/>
      <c r="D571" s="197"/>
      <c r="E571" s="196"/>
      <c r="F571" s="197"/>
      <c r="G571" s="198"/>
      <c r="H571" s="180"/>
      <c r="I571" s="181"/>
      <c r="J571" s="181"/>
      <c r="K571" s="181"/>
      <c r="L571" s="181"/>
      <c r="M571" s="181"/>
      <c r="N571" s="180"/>
      <c r="O571" s="182"/>
      <c r="P571" s="182"/>
      <c r="Q571" s="183"/>
      <c r="R571" s="183"/>
      <c r="S571" s="183"/>
      <c r="T571" s="183"/>
      <c r="U571" s="184"/>
      <c r="V571" s="185"/>
      <c r="W571" s="199"/>
      <c r="X571" s="200"/>
      <c r="Y571" s="200"/>
      <c r="Z571" s="201"/>
      <c r="AA571" s="150"/>
      <c r="AB571" s="202"/>
      <c r="AC571" s="203"/>
      <c r="AD571" s="184"/>
      <c r="AE571" s="203"/>
      <c r="AF571" s="204"/>
      <c r="AG571" s="193"/>
    </row>
    <row r="572" spans="1:33" s="59" customFormat="1">
      <c r="A572" s="194"/>
      <c r="B572" s="195"/>
      <c r="C572" s="196"/>
      <c r="D572" s="197"/>
      <c r="E572" s="196"/>
      <c r="F572" s="197"/>
      <c r="G572" s="198"/>
      <c r="H572" s="180"/>
      <c r="I572" s="181"/>
      <c r="J572" s="181"/>
      <c r="K572" s="181"/>
      <c r="L572" s="181"/>
      <c r="M572" s="181"/>
      <c r="N572" s="180"/>
      <c r="O572" s="182"/>
      <c r="P572" s="182"/>
      <c r="Q572" s="183"/>
      <c r="R572" s="183"/>
      <c r="S572" s="183"/>
      <c r="T572" s="183"/>
      <c r="U572" s="184"/>
      <c r="V572" s="185"/>
      <c r="W572" s="199"/>
      <c r="X572" s="200"/>
      <c r="Y572" s="200"/>
      <c r="Z572" s="201"/>
      <c r="AA572" s="150"/>
      <c r="AB572" s="202"/>
      <c r="AC572" s="203"/>
      <c r="AD572" s="184"/>
      <c r="AE572" s="203"/>
      <c r="AF572" s="204"/>
      <c r="AG572" s="193"/>
    </row>
    <row r="573" spans="1:33" s="59" customFormat="1">
      <c r="A573" s="194"/>
      <c r="B573" s="195"/>
      <c r="C573" s="196"/>
      <c r="D573" s="197"/>
      <c r="E573" s="196"/>
      <c r="F573" s="197"/>
      <c r="G573" s="198"/>
      <c r="H573" s="180"/>
      <c r="I573" s="181"/>
      <c r="J573" s="181"/>
      <c r="K573" s="181"/>
      <c r="L573" s="181"/>
      <c r="M573" s="181"/>
      <c r="N573" s="180"/>
      <c r="O573" s="182"/>
      <c r="P573" s="182"/>
      <c r="Q573" s="183"/>
      <c r="R573" s="183"/>
      <c r="S573" s="183"/>
      <c r="T573" s="183"/>
      <c r="U573" s="184"/>
      <c r="V573" s="185"/>
      <c r="W573" s="199"/>
      <c r="X573" s="200"/>
      <c r="Y573" s="200"/>
      <c r="Z573" s="201"/>
      <c r="AA573" s="150"/>
      <c r="AB573" s="202"/>
      <c r="AC573" s="203"/>
      <c r="AD573" s="184"/>
      <c r="AE573" s="203"/>
      <c r="AF573" s="204"/>
      <c r="AG573" s="193"/>
    </row>
    <row r="574" spans="1:33" s="59" customFormat="1">
      <c r="A574" s="194"/>
      <c r="B574" s="195"/>
      <c r="C574" s="196"/>
      <c r="D574" s="197"/>
      <c r="E574" s="196"/>
      <c r="F574" s="197"/>
      <c r="G574" s="198"/>
      <c r="H574" s="180"/>
      <c r="I574" s="181"/>
      <c r="J574" s="181"/>
      <c r="K574" s="181"/>
      <c r="L574" s="181"/>
      <c r="M574" s="181"/>
      <c r="N574" s="180"/>
      <c r="O574" s="182"/>
      <c r="P574" s="182"/>
      <c r="Q574" s="183"/>
      <c r="R574" s="183"/>
      <c r="S574" s="183"/>
      <c r="T574" s="183"/>
      <c r="U574" s="184"/>
      <c r="V574" s="185"/>
      <c r="W574" s="199"/>
      <c r="X574" s="200"/>
      <c r="Y574" s="200"/>
      <c r="Z574" s="201"/>
      <c r="AA574" s="150"/>
      <c r="AB574" s="202"/>
      <c r="AC574" s="203"/>
      <c r="AD574" s="184"/>
      <c r="AE574" s="203"/>
      <c r="AF574" s="204"/>
      <c r="AG574" s="193"/>
    </row>
    <row r="575" spans="1:33" s="59" customFormat="1">
      <c r="A575" s="194"/>
      <c r="B575" s="195"/>
      <c r="C575" s="196"/>
      <c r="D575" s="197"/>
      <c r="E575" s="196"/>
      <c r="F575" s="197"/>
      <c r="G575" s="198"/>
      <c r="H575" s="180"/>
      <c r="I575" s="181"/>
      <c r="J575" s="181"/>
      <c r="K575" s="181"/>
      <c r="L575" s="181"/>
      <c r="M575" s="181"/>
      <c r="N575" s="180"/>
      <c r="O575" s="182"/>
      <c r="P575" s="182"/>
      <c r="Q575" s="183"/>
      <c r="R575" s="183"/>
      <c r="S575" s="183"/>
      <c r="T575" s="183"/>
      <c r="U575" s="184"/>
      <c r="V575" s="185"/>
      <c r="W575" s="199"/>
      <c r="X575" s="200"/>
      <c r="Y575" s="200"/>
      <c r="Z575" s="201"/>
      <c r="AA575" s="150"/>
      <c r="AB575" s="202"/>
      <c r="AC575" s="203"/>
      <c r="AD575" s="184"/>
      <c r="AE575" s="203"/>
      <c r="AF575" s="204"/>
      <c r="AG575" s="193"/>
    </row>
    <row r="576" spans="1:33" s="59" customFormat="1">
      <c r="A576" s="194"/>
      <c r="B576" s="195"/>
      <c r="C576" s="196"/>
      <c r="D576" s="197"/>
      <c r="E576" s="196"/>
      <c r="F576" s="197"/>
      <c r="G576" s="198"/>
      <c r="H576" s="180"/>
      <c r="I576" s="181"/>
      <c r="J576" s="181"/>
      <c r="K576" s="181"/>
      <c r="L576" s="181"/>
      <c r="M576" s="181"/>
      <c r="N576" s="180"/>
      <c r="O576" s="182"/>
      <c r="P576" s="182"/>
      <c r="Q576" s="183"/>
      <c r="R576" s="183"/>
      <c r="S576" s="183"/>
      <c r="T576" s="183"/>
      <c r="U576" s="184"/>
      <c r="V576" s="185"/>
      <c r="W576" s="199"/>
      <c r="X576" s="200"/>
      <c r="Y576" s="200"/>
      <c r="Z576" s="201"/>
      <c r="AA576" s="150"/>
      <c r="AB576" s="202"/>
      <c r="AC576" s="203"/>
      <c r="AD576" s="184"/>
      <c r="AE576" s="203"/>
      <c r="AF576" s="204"/>
      <c r="AG576" s="193"/>
    </row>
    <row r="577" spans="1:33" s="59" customFormat="1">
      <c r="A577" s="194"/>
      <c r="B577" s="195"/>
      <c r="C577" s="196"/>
      <c r="D577" s="197"/>
      <c r="E577" s="196"/>
      <c r="F577" s="197"/>
      <c r="G577" s="198"/>
      <c r="H577" s="180"/>
      <c r="I577" s="181"/>
      <c r="J577" s="181"/>
      <c r="K577" s="181"/>
      <c r="L577" s="181"/>
      <c r="M577" s="181"/>
      <c r="N577" s="180"/>
      <c r="O577" s="182"/>
      <c r="P577" s="182"/>
      <c r="Q577" s="183"/>
      <c r="R577" s="183"/>
      <c r="S577" s="183"/>
      <c r="T577" s="183"/>
      <c r="U577" s="184"/>
      <c r="V577" s="185"/>
      <c r="W577" s="199"/>
      <c r="X577" s="200"/>
      <c r="Y577" s="200"/>
      <c r="Z577" s="201"/>
      <c r="AA577" s="150"/>
      <c r="AB577" s="202"/>
      <c r="AC577" s="203"/>
      <c r="AD577" s="184"/>
      <c r="AE577" s="203"/>
      <c r="AF577" s="204"/>
      <c r="AG577" s="193"/>
    </row>
    <row r="578" spans="1:33" s="59" customFormat="1">
      <c r="A578" s="194"/>
      <c r="B578" s="195"/>
      <c r="C578" s="196"/>
      <c r="D578" s="197"/>
      <c r="E578" s="196"/>
      <c r="F578" s="197"/>
      <c r="G578" s="198"/>
      <c r="H578" s="180"/>
      <c r="I578" s="181"/>
      <c r="J578" s="181"/>
      <c r="K578" s="181"/>
      <c r="L578" s="181"/>
      <c r="M578" s="181"/>
      <c r="N578" s="180"/>
      <c r="O578" s="182"/>
      <c r="P578" s="182"/>
      <c r="Q578" s="183"/>
      <c r="R578" s="183"/>
      <c r="S578" s="183"/>
      <c r="T578" s="183"/>
      <c r="U578" s="184"/>
      <c r="V578" s="185"/>
      <c r="W578" s="199"/>
      <c r="X578" s="200"/>
      <c r="Y578" s="200"/>
      <c r="Z578" s="201"/>
      <c r="AA578" s="150"/>
      <c r="AB578" s="202"/>
      <c r="AC578" s="203"/>
      <c r="AD578" s="184"/>
      <c r="AE578" s="203"/>
      <c r="AF578" s="204"/>
      <c r="AG578" s="193"/>
    </row>
    <row r="579" spans="1:33" s="59" customFormat="1">
      <c r="A579" s="194"/>
      <c r="B579" s="195"/>
      <c r="C579" s="196"/>
      <c r="D579" s="197"/>
      <c r="E579" s="196"/>
      <c r="F579" s="197"/>
      <c r="G579" s="198"/>
      <c r="H579" s="180"/>
      <c r="I579" s="181"/>
      <c r="J579" s="181"/>
      <c r="K579" s="181"/>
      <c r="L579" s="181"/>
      <c r="M579" s="181"/>
      <c r="N579" s="180"/>
      <c r="O579" s="182"/>
      <c r="P579" s="182"/>
      <c r="Q579" s="183"/>
      <c r="R579" s="183"/>
      <c r="S579" s="183"/>
      <c r="T579" s="183"/>
      <c r="U579" s="184"/>
      <c r="V579" s="185"/>
      <c r="W579" s="199"/>
      <c r="X579" s="200"/>
      <c r="Y579" s="200"/>
      <c r="Z579" s="201"/>
      <c r="AA579" s="150"/>
      <c r="AB579" s="202"/>
      <c r="AC579" s="203"/>
      <c r="AD579" s="184"/>
      <c r="AE579" s="203"/>
      <c r="AF579" s="204"/>
      <c r="AG579" s="193"/>
    </row>
    <row r="580" spans="1:33" s="59" customFormat="1">
      <c r="A580" s="194"/>
      <c r="B580" s="195"/>
      <c r="C580" s="196"/>
      <c r="D580" s="197"/>
      <c r="E580" s="196"/>
      <c r="F580" s="197"/>
      <c r="G580" s="198"/>
      <c r="H580" s="180"/>
      <c r="I580" s="181"/>
      <c r="J580" s="181"/>
      <c r="K580" s="181"/>
      <c r="L580" s="181"/>
      <c r="M580" s="181"/>
      <c r="N580" s="180"/>
      <c r="O580" s="182"/>
      <c r="P580" s="182"/>
      <c r="Q580" s="183"/>
      <c r="R580" s="183"/>
      <c r="S580" s="183"/>
      <c r="T580" s="183"/>
      <c r="U580" s="184"/>
      <c r="V580" s="185"/>
      <c r="W580" s="199"/>
      <c r="X580" s="200"/>
      <c r="Y580" s="200"/>
      <c r="Z580" s="201"/>
      <c r="AA580" s="150"/>
      <c r="AB580" s="202"/>
      <c r="AC580" s="203"/>
      <c r="AD580" s="184"/>
      <c r="AE580" s="203"/>
      <c r="AF580" s="204"/>
      <c r="AG580" s="193"/>
    </row>
    <row r="581" spans="1:33" s="59" customFormat="1">
      <c r="A581" s="194"/>
      <c r="B581" s="195"/>
      <c r="C581" s="196"/>
      <c r="D581" s="197"/>
      <c r="E581" s="196"/>
      <c r="F581" s="197"/>
      <c r="G581" s="198"/>
      <c r="H581" s="180"/>
      <c r="I581" s="181"/>
      <c r="J581" s="181"/>
      <c r="K581" s="181"/>
      <c r="L581" s="181"/>
      <c r="M581" s="181"/>
      <c r="N581" s="180"/>
      <c r="O581" s="182"/>
      <c r="P581" s="182"/>
      <c r="Q581" s="183"/>
      <c r="R581" s="183"/>
      <c r="S581" s="183"/>
      <c r="T581" s="183"/>
      <c r="U581" s="184"/>
      <c r="V581" s="185"/>
      <c r="W581" s="199"/>
      <c r="X581" s="200"/>
      <c r="Y581" s="200"/>
      <c r="Z581" s="201"/>
      <c r="AA581" s="150"/>
      <c r="AB581" s="202"/>
      <c r="AC581" s="203"/>
      <c r="AD581" s="184"/>
      <c r="AE581" s="203"/>
      <c r="AF581" s="204"/>
      <c r="AG581" s="193"/>
    </row>
    <row r="582" spans="1:33" s="59" customFormat="1">
      <c r="A582" s="194"/>
      <c r="B582" s="195"/>
      <c r="C582" s="196"/>
      <c r="D582" s="197"/>
      <c r="E582" s="196"/>
      <c r="F582" s="197"/>
      <c r="G582" s="198"/>
      <c r="H582" s="180"/>
      <c r="I582" s="181"/>
      <c r="J582" s="181"/>
      <c r="K582" s="181"/>
      <c r="L582" s="181"/>
      <c r="M582" s="181"/>
      <c r="N582" s="180"/>
      <c r="O582" s="182"/>
      <c r="P582" s="182"/>
      <c r="Q582" s="183"/>
      <c r="R582" s="183"/>
      <c r="S582" s="183"/>
      <c r="T582" s="183"/>
      <c r="U582" s="184"/>
      <c r="V582" s="185"/>
      <c r="W582" s="199"/>
      <c r="X582" s="200"/>
      <c r="Y582" s="200"/>
      <c r="Z582" s="201"/>
      <c r="AA582" s="150"/>
      <c r="AB582" s="202"/>
      <c r="AC582" s="203"/>
      <c r="AD582" s="184"/>
      <c r="AE582" s="203"/>
      <c r="AF582" s="204"/>
      <c r="AG582" s="193"/>
    </row>
    <row r="583" spans="1:33" s="59" customFormat="1">
      <c r="A583" s="194"/>
      <c r="B583" s="195"/>
      <c r="C583" s="196"/>
      <c r="D583" s="197"/>
      <c r="E583" s="196"/>
      <c r="F583" s="197"/>
      <c r="G583" s="198"/>
      <c r="H583" s="180"/>
      <c r="I583" s="181"/>
      <c r="J583" s="181"/>
      <c r="K583" s="181"/>
      <c r="L583" s="181"/>
      <c r="M583" s="181"/>
      <c r="N583" s="180"/>
      <c r="O583" s="182"/>
      <c r="P583" s="182"/>
      <c r="Q583" s="183"/>
      <c r="R583" s="183"/>
      <c r="S583" s="183"/>
      <c r="T583" s="183"/>
      <c r="U583" s="184"/>
      <c r="V583" s="185"/>
      <c r="W583" s="199"/>
      <c r="X583" s="200"/>
      <c r="Y583" s="200"/>
      <c r="Z583" s="201"/>
      <c r="AA583" s="150"/>
      <c r="AB583" s="202"/>
      <c r="AC583" s="203"/>
      <c r="AD583" s="184"/>
      <c r="AE583" s="203"/>
      <c r="AF583" s="204"/>
      <c r="AG583" s="193"/>
    </row>
    <row r="584" spans="1:33" s="59" customFormat="1">
      <c r="A584" s="194"/>
      <c r="B584" s="195"/>
      <c r="C584" s="196"/>
      <c r="D584" s="197"/>
      <c r="E584" s="196"/>
      <c r="F584" s="197"/>
      <c r="G584" s="198"/>
      <c r="H584" s="180"/>
      <c r="I584" s="181"/>
      <c r="J584" s="181"/>
      <c r="K584" s="181"/>
      <c r="L584" s="181"/>
      <c r="M584" s="181"/>
      <c r="N584" s="180"/>
      <c r="O584" s="182"/>
      <c r="P584" s="182"/>
      <c r="Q584" s="183"/>
      <c r="R584" s="183"/>
      <c r="S584" s="183"/>
      <c r="T584" s="183"/>
      <c r="U584" s="184"/>
      <c r="V584" s="185"/>
      <c r="W584" s="199"/>
      <c r="X584" s="200"/>
      <c r="Y584" s="200"/>
      <c r="Z584" s="201"/>
      <c r="AA584" s="150"/>
      <c r="AB584" s="202"/>
      <c r="AC584" s="203"/>
      <c r="AD584" s="184"/>
      <c r="AE584" s="203"/>
      <c r="AF584" s="204"/>
      <c r="AG584" s="193"/>
    </row>
    <row r="585" spans="1:33" s="59" customFormat="1">
      <c r="A585" s="194"/>
      <c r="B585" s="195"/>
      <c r="C585" s="196"/>
      <c r="D585" s="197"/>
      <c r="E585" s="196"/>
      <c r="F585" s="197"/>
      <c r="G585" s="198"/>
      <c r="H585" s="180"/>
      <c r="I585" s="181"/>
      <c r="J585" s="181"/>
      <c r="K585" s="181"/>
      <c r="L585" s="181"/>
      <c r="M585" s="181"/>
      <c r="N585" s="180"/>
      <c r="O585" s="182"/>
      <c r="P585" s="182"/>
      <c r="Q585" s="183"/>
      <c r="R585" s="183"/>
      <c r="S585" s="183"/>
      <c r="T585" s="183"/>
      <c r="U585" s="184"/>
      <c r="V585" s="185"/>
      <c r="W585" s="199"/>
      <c r="X585" s="200"/>
      <c r="Y585" s="200"/>
      <c r="Z585" s="201"/>
      <c r="AA585" s="150"/>
      <c r="AB585" s="202"/>
      <c r="AC585" s="203"/>
      <c r="AD585" s="184"/>
      <c r="AE585" s="203"/>
      <c r="AF585" s="204"/>
      <c r="AG585" s="193"/>
    </row>
    <row r="586" spans="1:33" s="59" customFormat="1">
      <c r="A586" s="194"/>
      <c r="B586" s="195"/>
      <c r="C586" s="196"/>
      <c r="D586" s="197"/>
      <c r="E586" s="196"/>
      <c r="F586" s="197"/>
      <c r="G586" s="198"/>
      <c r="H586" s="180"/>
      <c r="I586" s="181"/>
      <c r="J586" s="181"/>
      <c r="K586" s="181"/>
      <c r="L586" s="181"/>
      <c r="M586" s="181"/>
      <c r="N586" s="180"/>
      <c r="O586" s="182"/>
      <c r="P586" s="182"/>
      <c r="Q586" s="183"/>
      <c r="R586" s="183"/>
      <c r="S586" s="183"/>
      <c r="T586" s="183"/>
      <c r="U586" s="184"/>
      <c r="V586" s="185"/>
      <c r="W586" s="199"/>
      <c r="X586" s="200"/>
      <c r="Y586" s="200"/>
      <c r="Z586" s="201"/>
      <c r="AA586" s="150"/>
      <c r="AB586" s="202"/>
      <c r="AC586" s="203"/>
      <c r="AD586" s="184"/>
      <c r="AE586" s="203"/>
      <c r="AF586" s="204"/>
      <c r="AG586" s="193"/>
    </row>
    <row r="587" spans="1:33" s="59" customFormat="1">
      <c r="A587" s="194"/>
      <c r="B587" s="195"/>
      <c r="C587" s="196"/>
      <c r="D587" s="197"/>
      <c r="E587" s="196"/>
      <c r="F587" s="197"/>
      <c r="G587" s="198"/>
      <c r="H587" s="180"/>
      <c r="I587" s="181"/>
      <c r="J587" s="181"/>
      <c r="K587" s="181"/>
      <c r="L587" s="181"/>
      <c r="M587" s="181"/>
      <c r="N587" s="180"/>
      <c r="O587" s="182"/>
      <c r="P587" s="182"/>
      <c r="Q587" s="183"/>
      <c r="R587" s="183"/>
      <c r="S587" s="183"/>
      <c r="T587" s="183"/>
      <c r="U587" s="184"/>
      <c r="V587" s="185"/>
      <c r="W587" s="199"/>
      <c r="X587" s="200"/>
      <c r="Y587" s="200"/>
      <c r="Z587" s="201"/>
      <c r="AA587" s="150"/>
      <c r="AB587" s="202"/>
      <c r="AC587" s="203"/>
      <c r="AD587" s="184"/>
      <c r="AE587" s="203"/>
      <c r="AF587" s="204"/>
      <c r="AG587" s="193"/>
    </row>
    <row r="588" spans="1:33" s="59" customFormat="1">
      <c r="A588" s="194"/>
      <c r="B588" s="195"/>
      <c r="C588" s="196"/>
      <c r="D588" s="197"/>
      <c r="E588" s="196"/>
      <c r="F588" s="197"/>
      <c r="G588" s="198"/>
      <c r="H588" s="180"/>
      <c r="I588" s="181"/>
      <c r="J588" s="181"/>
      <c r="K588" s="181"/>
      <c r="L588" s="181"/>
      <c r="M588" s="181"/>
      <c r="N588" s="180"/>
      <c r="O588" s="182"/>
      <c r="P588" s="182"/>
      <c r="Q588" s="183"/>
      <c r="R588" s="183"/>
      <c r="S588" s="183"/>
      <c r="T588" s="183"/>
      <c r="U588" s="184"/>
      <c r="V588" s="185"/>
      <c r="W588" s="199"/>
      <c r="X588" s="200"/>
      <c r="Y588" s="200"/>
      <c r="Z588" s="201"/>
      <c r="AA588" s="150"/>
      <c r="AB588" s="202"/>
      <c r="AC588" s="203"/>
      <c r="AD588" s="184"/>
      <c r="AE588" s="203"/>
      <c r="AF588" s="204"/>
      <c r="AG588" s="193"/>
    </row>
    <row r="589" spans="1:33" s="59" customFormat="1">
      <c r="A589" s="194"/>
      <c r="B589" s="195"/>
      <c r="C589" s="196"/>
      <c r="D589" s="197"/>
      <c r="E589" s="196"/>
      <c r="F589" s="197"/>
      <c r="G589" s="198"/>
      <c r="H589" s="180"/>
      <c r="I589" s="181"/>
      <c r="J589" s="181"/>
      <c r="K589" s="181"/>
      <c r="L589" s="181"/>
      <c r="M589" s="181"/>
      <c r="N589" s="180"/>
      <c r="O589" s="182"/>
      <c r="P589" s="182"/>
      <c r="Q589" s="183"/>
      <c r="R589" s="183"/>
      <c r="S589" s="183"/>
      <c r="T589" s="183"/>
      <c r="U589" s="184"/>
      <c r="V589" s="185"/>
      <c r="W589" s="199"/>
      <c r="X589" s="200"/>
      <c r="Y589" s="200"/>
      <c r="Z589" s="201"/>
      <c r="AA589" s="150"/>
      <c r="AB589" s="202"/>
      <c r="AC589" s="203"/>
      <c r="AD589" s="184"/>
      <c r="AE589" s="203"/>
      <c r="AF589" s="204"/>
      <c r="AG589" s="193"/>
    </row>
    <row r="590" spans="1:33" s="59" customFormat="1">
      <c r="A590" s="194"/>
      <c r="B590" s="195"/>
      <c r="C590" s="196"/>
      <c r="D590" s="197"/>
      <c r="E590" s="196"/>
      <c r="F590" s="197"/>
      <c r="G590" s="198"/>
      <c r="H590" s="180"/>
      <c r="I590" s="181"/>
      <c r="J590" s="181"/>
      <c r="K590" s="181"/>
      <c r="L590" s="181"/>
      <c r="M590" s="181"/>
      <c r="N590" s="180"/>
      <c r="O590" s="182"/>
      <c r="P590" s="182"/>
      <c r="Q590" s="183"/>
      <c r="R590" s="183"/>
      <c r="S590" s="183"/>
      <c r="T590" s="183"/>
      <c r="U590" s="184"/>
      <c r="V590" s="185"/>
      <c r="W590" s="199"/>
      <c r="X590" s="200"/>
      <c r="Y590" s="200"/>
      <c r="Z590" s="201"/>
      <c r="AA590" s="150"/>
      <c r="AB590" s="202"/>
      <c r="AC590" s="203"/>
      <c r="AD590" s="184"/>
      <c r="AE590" s="203"/>
      <c r="AF590" s="204"/>
      <c r="AG590" s="193"/>
    </row>
    <row r="591" spans="1:33" s="59" customFormat="1">
      <c r="A591" s="194"/>
      <c r="B591" s="195"/>
      <c r="C591" s="196"/>
      <c r="D591" s="197"/>
      <c r="E591" s="196"/>
      <c r="F591" s="197"/>
      <c r="G591" s="198"/>
      <c r="H591" s="180"/>
      <c r="I591" s="181"/>
      <c r="J591" s="181"/>
      <c r="K591" s="181"/>
      <c r="L591" s="181"/>
      <c r="M591" s="181"/>
      <c r="N591" s="180"/>
      <c r="O591" s="182"/>
      <c r="P591" s="182"/>
      <c r="Q591" s="183"/>
      <c r="R591" s="183"/>
      <c r="S591" s="183"/>
      <c r="T591" s="183"/>
      <c r="U591" s="184"/>
      <c r="V591" s="185"/>
      <c r="W591" s="199"/>
      <c r="X591" s="200"/>
      <c r="Y591" s="200"/>
      <c r="Z591" s="201"/>
      <c r="AA591" s="150"/>
      <c r="AB591" s="202"/>
      <c r="AC591" s="203"/>
      <c r="AD591" s="184"/>
      <c r="AE591" s="203"/>
      <c r="AF591" s="204"/>
      <c r="AG591" s="193"/>
    </row>
    <row r="592" spans="1:33" s="59" customFormat="1">
      <c r="A592" s="194"/>
      <c r="B592" s="195"/>
      <c r="C592" s="196"/>
      <c r="D592" s="197"/>
      <c r="E592" s="196"/>
      <c r="F592" s="197"/>
      <c r="G592" s="198"/>
      <c r="H592" s="180"/>
      <c r="I592" s="181"/>
      <c r="J592" s="181"/>
      <c r="K592" s="181"/>
      <c r="L592" s="181"/>
      <c r="M592" s="181"/>
      <c r="N592" s="180"/>
      <c r="O592" s="182"/>
      <c r="P592" s="182"/>
      <c r="Q592" s="183"/>
      <c r="R592" s="183"/>
      <c r="S592" s="183"/>
      <c r="T592" s="183"/>
      <c r="U592" s="184"/>
      <c r="V592" s="185"/>
      <c r="W592" s="199"/>
      <c r="X592" s="200"/>
      <c r="Y592" s="200"/>
      <c r="Z592" s="201"/>
      <c r="AA592" s="150"/>
      <c r="AB592" s="202"/>
      <c r="AC592" s="203"/>
      <c r="AD592" s="184"/>
      <c r="AE592" s="203"/>
      <c r="AF592" s="204"/>
      <c r="AG592" s="193"/>
    </row>
    <row r="593" spans="1:33" s="59" customFormat="1">
      <c r="A593" s="194"/>
      <c r="B593" s="195"/>
      <c r="C593" s="196"/>
      <c r="D593" s="197"/>
      <c r="E593" s="196"/>
      <c r="F593" s="197"/>
      <c r="G593" s="198"/>
      <c r="H593" s="180"/>
      <c r="I593" s="181"/>
      <c r="J593" s="181"/>
      <c r="K593" s="181"/>
      <c r="L593" s="181"/>
      <c r="M593" s="181"/>
      <c r="N593" s="180"/>
      <c r="O593" s="182"/>
      <c r="P593" s="182"/>
      <c r="Q593" s="183"/>
      <c r="R593" s="183"/>
      <c r="S593" s="183"/>
      <c r="T593" s="183"/>
      <c r="U593" s="184"/>
      <c r="V593" s="185"/>
      <c r="W593" s="199"/>
      <c r="X593" s="200"/>
      <c r="Y593" s="200"/>
      <c r="Z593" s="201"/>
      <c r="AA593" s="150"/>
      <c r="AB593" s="202"/>
      <c r="AC593" s="203"/>
      <c r="AD593" s="184"/>
      <c r="AE593" s="203"/>
      <c r="AF593" s="204"/>
      <c r="AG593" s="193"/>
    </row>
    <row r="594" spans="1:33" s="59" customFormat="1">
      <c r="A594" s="194"/>
      <c r="B594" s="195"/>
      <c r="C594" s="196"/>
      <c r="D594" s="197"/>
      <c r="E594" s="196"/>
      <c r="F594" s="197"/>
      <c r="G594" s="198"/>
      <c r="H594" s="180"/>
      <c r="I594" s="181"/>
      <c r="J594" s="181"/>
      <c r="K594" s="181"/>
      <c r="L594" s="181"/>
      <c r="M594" s="181"/>
      <c r="N594" s="180"/>
      <c r="O594" s="182"/>
      <c r="P594" s="182"/>
      <c r="Q594" s="183"/>
      <c r="R594" s="183"/>
      <c r="S594" s="183"/>
      <c r="T594" s="183"/>
      <c r="U594" s="184"/>
      <c r="V594" s="185"/>
      <c r="W594" s="199"/>
      <c r="X594" s="200"/>
      <c r="Y594" s="200"/>
      <c r="Z594" s="201"/>
      <c r="AA594" s="150"/>
      <c r="AB594" s="202"/>
      <c r="AC594" s="203"/>
      <c r="AD594" s="184"/>
      <c r="AE594" s="203"/>
      <c r="AF594" s="204"/>
      <c r="AG594" s="193"/>
    </row>
    <row r="595" spans="1:33" s="59" customFormat="1">
      <c r="A595" s="194"/>
      <c r="B595" s="195"/>
      <c r="C595" s="196"/>
      <c r="D595" s="197"/>
      <c r="E595" s="196"/>
      <c r="F595" s="197"/>
      <c r="G595" s="198"/>
      <c r="H595" s="180"/>
      <c r="I595" s="181"/>
      <c r="J595" s="181"/>
      <c r="K595" s="181"/>
      <c r="L595" s="181"/>
      <c r="M595" s="181"/>
      <c r="N595" s="180"/>
      <c r="O595" s="182"/>
      <c r="P595" s="182"/>
      <c r="Q595" s="183"/>
      <c r="R595" s="183"/>
      <c r="S595" s="183"/>
      <c r="T595" s="183"/>
      <c r="U595" s="184"/>
      <c r="V595" s="185"/>
      <c r="W595" s="199"/>
      <c r="X595" s="200"/>
      <c r="Y595" s="200"/>
      <c r="Z595" s="201"/>
      <c r="AA595" s="150"/>
      <c r="AB595" s="202"/>
      <c r="AC595" s="203"/>
      <c r="AD595" s="184"/>
      <c r="AE595" s="203"/>
      <c r="AF595" s="204"/>
      <c r="AG595" s="193"/>
    </row>
    <row r="596" spans="1:33" s="59" customFormat="1">
      <c r="A596" s="194"/>
      <c r="B596" s="195"/>
      <c r="C596" s="196"/>
      <c r="D596" s="197"/>
      <c r="E596" s="196"/>
      <c r="F596" s="197"/>
      <c r="G596" s="198"/>
      <c r="H596" s="180"/>
      <c r="I596" s="181"/>
      <c r="J596" s="181"/>
      <c r="K596" s="181"/>
      <c r="L596" s="181"/>
      <c r="M596" s="181"/>
      <c r="N596" s="180"/>
      <c r="O596" s="182"/>
      <c r="P596" s="182"/>
      <c r="Q596" s="183"/>
      <c r="R596" s="183"/>
      <c r="S596" s="183"/>
      <c r="T596" s="183"/>
      <c r="U596" s="184"/>
      <c r="V596" s="185"/>
      <c r="W596" s="199"/>
      <c r="X596" s="200"/>
      <c r="Y596" s="200"/>
      <c r="Z596" s="201"/>
      <c r="AA596" s="150"/>
      <c r="AB596" s="202"/>
      <c r="AC596" s="203"/>
      <c r="AD596" s="184"/>
      <c r="AE596" s="203"/>
      <c r="AF596" s="204"/>
      <c r="AG596" s="193"/>
    </row>
    <row r="597" spans="1:33" s="59" customFormat="1">
      <c r="A597" s="194"/>
      <c r="B597" s="195"/>
      <c r="C597" s="196"/>
      <c r="D597" s="197"/>
      <c r="E597" s="196"/>
      <c r="F597" s="197"/>
      <c r="G597" s="198"/>
      <c r="H597" s="180"/>
      <c r="I597" s="181"/>
      <c r="J597" s="181"/>
      <c r="K597" s="181"/>
      <c r="L597" s="181"/>
      <c r="M597" s="181"/>
      <c r="N597" s="180"/>
      <c r="O597" s="182"/>
      <c r="P597" s="182"/>
      <c r="Q597" s="183"/>
      <c r="R597" s="183"/>
      <c r="S597" s="183"/>
      <c r="T597" s="183"/>
      <c r="U597" s="184"/>
      <c r="V597" s="185"/>
      <c r="W597" s="199"/>
      <c r="X597" s="200"/>
      <c r="Y597" s="200"/>
      <c r="Z597" s="201"/>
      <c r="AA597" s="150"/>
      <c r="AB597" s="202"/>
      <c r="AC597" s="203"/>
      <c r="AD597" s="184"/>
      <c r="AE597" s="203"/>
      <c r="AF597" s="204"/>
      <c r="AG597" s="193"/>
    </row>
    <row r="598" spans="1:33" s="59" customFormat="1">
      <c r="A598" s="194"/>
      <c r="B598" s="195"/>
      <c r="C598" s="196"/>
      <c r="D598" s="197"/>
      <c r="E598" s="196"/>
      <c r="F598" s="197"/>
      <c r="G598" s="198"/>
      <c r="H598" s="180"/>
      <c r="I598" s="181"/>
      <c r="J598" s="181"/>
      <c r="K598" s="181"/>
      <c r="L598" s="181"/>
      <c r="M598" s="181"/>
      <c r="N598" s="180"/>
      <c r="O598" s="182"/>
      <c r="P598" s="182"/>
      <c r="Q598" s="183"/>
      <c r="R598" s="183"/>
      <c r="S598" s="183"/>
      <c r="T598" s="183"/>
      <c r="U598" s="184"/>
      <c r="V598" s="185"/>
      <c r="W598" s="199"/>
      <c r="X598" s="200"/>
      <c r="Y598" s="200"/>
      <c r="Z598" s="201"/>
      <c r="AA598" s="150"/>
      <c r="AB598" s="202"/>
      <c r="AC598" s="203"/>
      <c r="AD598" s="184"/>
      <c r="AE598" s="203"/>
      <c r="AF598" s="204"/>
      <c r="AG598" s="193"/>
    </row>
    <row r="599" spans="1:33" s="59" customFormat="1">
      <c r="A599" s="194"/>
      <c r="B599" s="195"/>
      <c r="C599" s="196"/>
      <c r="D599" s="197"/>
      <c r="E599" s="196"/>
      <c r="F599" s="197"/>
      <c r="G599" s="198"/>
      <c r="H599" s="180"/>
      <c r="I599" s="181"/>
      <c r="J599" s="181"/>
      <c r="K599" s="181"/>
      <c r="L599" s="181"/>
      <c r="M599" s="181"/>
      <c r="N599" s="180"/>
      <c r="O599" s="182"/>
      <c r="P599" s="182"/>
      <c r="Q599" s="183"/>
      <c r="R599" s="183"/>
      <c r="S599" s="183"/>
      <c r="T599" s="183"/>
      <c r="U599" s="184"/>
      <c r="V599" s="185"/>
      <c r="W599" s="199"/>
      <c r="X599" s="200"/>
      <c r="Y599" s="200"/>
      <c r="Z599" s="201"/>
      <c r="AA599" s="150"/>
      <c r="AB599" s="202"/>
      <c r="AC599" s="203"/>
      <c r="AD599" s="184"/>
      <c r="AE599" s="203"/>
      <c r="AF599" s="204"/>
      <c r="AG599" s="193"/>
    </row>
    <row r="600" spans="1:33" s="59" customFormat="1">
      <c r="A600" s="194"/>
      <c r="B600" s="195"/>
      <c r="C600" s="196"/>
      <c r="D600" s="197"/>
      <c r="E600" s="196"/>
      <c r="F600" s="197"/>
      <c r="G600" s="198"/>
      <c r="H600" s="180"/>
      <c r="I600" s="181"/>
      <c r="J600" s="181"/>
      <c r="K600" s="181"/>
      <c r="L600" s="181"/>
      <c r="M600" s="181"/>
      <c r="N600" s="180"/>
      <c r="O600" s="182"/>
      <c r="P600" s="182"/>
      <c r="Q600" s="183"/>
      <c r="R600" s="183"/>
      <c r="S600" s="183"/>
      <c r="T600" s="183"/>
      <c r="U600" s="184"/>
      <c r="V600" s="185"/>
      <c r="W600" s="199"/>
      <c r="X600" s="200"/>
      <c r="Y600" s="200"/>
      <c r="Z600" s="201"/>
      <c r="AA600" s="150"/>
      <c r="AB600" s="202"/>
      <c r="AC600" s="203"/>
      <c r="AD600" s="184"/>
      <c r="AE600" s="203"/>
      <c r="AF600" s="204"/>
      <c r="AG600" s="193"/>
    </row>
    <row r="601" spans="1:33" s="59" customFormat="1">
      <c r="A601" s="194"/>
      <c r="B601" s="195"/>
      <c r="C601" s="196"/>
      <c r="D601" s="197"/>
      <c r="E601" s="196"/>
      <c r="F601" s="197"/>
      <c r="G601" s="198"/>
      <c r="H601" s="180"/>
      <c r="I601" s="181"/>
      <c r="J601" s="181"/>
      <c r="K601" s="181"/>
      <c r="L601" s="181"/>
      <c r="M601" s="181"/>
      <c r="N601" s="180"/>
      <c r="O601" s="182"/>
      <c r="P601" s="182"/>
      <c r="Q601" s="183"/>
      <c r="R601" s="183"/>
      <c r="S601" s="183"/>
      <c r="T601" s="183"/>
      <c r="U601" s="184"/>
      <c r="V601" s="185"/>
      <c r="W601" s="199"/>
      <c r="X601" s="200"/>
      <c r="Y601" s="200"/>
      <c r="Z601" s="201"/>
      <c r="AA601" s="150"/>
      <c r="AB601" s="202"/>
      <c r="AC601" s="203"/>
      <c r="AD601" s="184"/>
      <c r="AE601" s="203"/>
      <c r="AF601" s="204"/>
      <c r="AG601" s="193"/>
    </row>
    <row r="602" spans="1:33" s="59" customFormat="1">
      <c r="A602" s="194"/>
      <c r="B602" s="195"/>
      <c r="C602" s="196"/>
      <c r="D602" s="197"/>
      <c r="E602" s="196"/>
      <c r="F602" s="197"/>
      <c r="G602" s="198"/>
      <c r="H602" s="180"/>
      <c r="I602" s="181"/>
      <c r="J602" s="181"/>
      <c r="K602" s="181"/>
      <c r="L602" s="181"/>
      <c r="M602" s="181"/>
      <c r="N602" s="180"/>
      <c r="O602" s="182"/>
      <c r="P602" s="182"/>
      <c r="Q602" s="183"/>
      <c r="R602" s="183"/>
      <c r="S602" s="183"/>
      <c r="T602" s="183"/>
      <c r="U602" s="184"/>
      <c r="V602" s="185"/>
      <c r="W602" s="199"/>
      <c r="X602" s="200"/>
      <c r="Y602" s="200"/>
      <c r="Z602" s="201"/>
      <c r="AA602" s="150"/>
      <c r="AB602" s="202"/>
      <c r="AC602" s="203"/>
      <c r="AD602" s="184"/>
      <c r="AE602" s="203"/>
      <c r="AF602" s="204"/>
      <c r="AG602" s="193"/>
    </row>
    <row r="603" spans="1:33" s="59" customFormat="1">
      <c r="A603" s="194"/>
      <c r="B603" s="195"/>
      <c r="C603" s="196"/>
      <c r="D603" s="197"/>
      <c r="E603" s="196"/>
      <c r="F603" s="197"/>
      <c r="G603" s="198"/>
      <c r="H603" s="180"/>
      <c r="I603" s="181"/>
      <c r="J603" s="181"/>
      <c r="K603" s="181"/>
      <c r="L603" s="181"/>
      <c r="M603" s="181"/>
      <c r="N603" s="180"/>
      <c r="O603" s="182"/>
      <c r="P603" s="182"/>
      <c r="Q603" s="183"/>
      <c r="R603" s="183"/>
      <c r="S603" s="183"/>
      <c r="T603" s="183"/>
      <c r="U603" s="184"/>
      <c r="V603" s="185"/>
      <c r="W603" s="199"/>
      <c r="X603" s="200"/>
      <c r="Y603" s="200"/>
      <c r="Z603" s="201"/>
      <c r="AA603" s="150"/>
      <c r="AB603" s="202"/>
      <c r="AC603" s="203"/>
      <c r="AD603" s="184"/>
      <c r="AE603" s="203"/>
      <c r="AF603" s="204"/>
      <c r="AG603" s="193"/>
    </row>
    <row r="604" spans="1:33" s="59" customFormat="1">
      <c r="A604" s="194"/>
      <c r="B604" s="195"/>
      <c r="C604" s="196"/>
      <c r="D604" s="197"/>
      <c r="E604" s="196"/>
      <c r="F604" s="197"/>
      <c r="G604" s="198"/>
      <c r="H604" s="180"/>
      <c r="I604" s="181"/>
      <c r="J604" s="181"/>
      <c r="K604" s="181"/>
      <c r="L604" s="181"/>
      <c r="M604" s="181"/>
      <c r="N604" s="180"/>
      <c r="O604" s="182"/>
      <c r="P604" s="182"/>
      <c r="Q604" s="183"/>
      <c r="R604" s="183"/>
      <c r="S604" s="183"/>
      <c r="T604" s="183"/>
      <c r="U604" s="184"/>
      <c r="V604" s="185"/>
      <c r="W604" s="199"/>
      <c r="X604" s="200"/>
      <c r="Y604" s="200"/>
      <c r="Z604" s="201"/>
      <c r="AA604" s="150"/>
      <c r="AB604" s="202"/>
      <c r="AC604" s="203"/>
      <c r="AD604" s="184"/>
      <c r="AE604" s="203"/>
      <c r="AF604" s="204"/>
      <c r="AG604" s="193"/>
    </row>
    <row r="605" spans="1:33" s="59" customFormat="1">
      <c r="A605" s="194"/>
      <c r="B605" s="195"/>
      <c r="C605" s="196"/>
      <c r="D605" s="197"/>
      <c r="E605" s="196"/>
      <c r="F605" s="197"/>
      <c r="G605" s="198"/>
      <c r="H605" s="180"/>
      <c r="I605" s="181"/>
      <c r="J605" s="181"/>
      <c r="K605" s="181"/>
      <c r="L605" s="181"/>
      <c r="M605" s="181"/>
      <c r="N605" s="180"/>
      <c r="O605" s="182"/>
      <c r="P605" s="182"/>
      <c r="Q605" s="183"/>
      <c r="R605" s="183"/>
      <c r="S605" s="183"/>
      <c r="T605" s="183"/>
      <c r="U605" s="184"/>
      <c r="V605" s="185"/>
      <c r="W605" s="199"/>
      <c r="X605" s="200"/>
      <c r="Y605" s="200"/>
      <c r="Z605" s="201"/>
      <c r="AA605" s="150"/>
      <c r="AB605" s="202"/>
      <c r="AC605" s="203"/>
      <c r="AD605" s="184"/>
      <c r="AE605" s="203"/>
      <c r="AF605" s="204"/>
      <c r="AG605" s="193"/>
    </row>
    <row r="606" spans="1:33" s="59" customFormat="1">
      <c r="A606" s="194"/>
      <c r="B606" s="195"/>
      <c r="C606" s="196"/>
      <c r="D606" s="197"/>
      <c r="E606" s="196"/>
      <c r="F606" s="197"/>
      <c r="G606" s="198"/>
      <c r="H606" s="180"/>
      <c r="I606" s="181"/>
      <c r="J606" s="181"/>
      <c r="K606" s="181"/>
      <c r="L606" s="181"/>
      <c r="M606" s="181"/>
      <c r="N606" s="180"/>
      <c r="O606" s="182"/>
      <c r="P606" s="182"/>
      <c r="Q606" s="183"/>
      <c r="R606" s="183"/>
      <c r="S606" s="183"/>
      <c r="T606" s="183"/>
      <c r="U606" s="184"/>
      <c r="V606" s="185"/>
      <c r="W606" s="199"/>
      <c r="X606" s="200"/>
      <c r="Y606" s="200"/>
      <c r="Z606" s="201"/>
      <c r="AA606" s="150"/>
      <c r="AB606" s="202"/>
      <c r="AC606" s="203"/>
      <c r="AD606" s="184"/>
      <c r="AE606" s="203"/>
      <c r="AF606" s="204"/>
      <c r="AG606" s="193"/>
    </row>
    <row r="607" spans="1:33" s="59" customFormat="1">
      <c r="A607" s="194"/>
      <c r="B607" s="195"/>
      <c r="C607" s="196"/>
      <c r="D607" s="197"/>
      <c r="E607" s="196"/>
      <c r="F607" s="197"/>
      <c r="G607" s="198"/>
      <c r="H607" s="180"/>
      <c r="I607" s="181"/>
      <c r="J607" s="181"/>
      <c r="K607" s="181"/>
      <c r="L607" s="181"/>
      <c r="M607" s="181"/>
      <c r="N607" s="180"/>
      <c r="O607" s="182"/>
      <c r="P607" s="182"/>
      <c r="Q607" s="183"/>
      <c r="R607" s="183"/>
      <c r="S607" s="183"/>
      <c r="T607" s="183"/>
      <c r="U607" s="184"/>
      <c r="V607" s="185"/>
      <c r="W607" s="199"/>
      <c r="X607" s="200"/>
      <c r="Y607" s="200"/>
      <c r="Z607" s="201"/>
      <c r="AA607" s="150"/>
      <c r="AB607" s="202"/>
      <c r="AC607" s="203"/>
      <c r="AD607" s="184"/>
      <c r="AE607" s="203"/>
      <c r="AF607" s="204"/>
      <c r="AG607" s="193"/>
    </row>
    <row r="608" spans="1:33" s="59" customFormat="1">
      <c r="A608" s="194"/>
      <c r="B608" s="195"/>
      <c r="C608" s="196"/>
      <c r="D608" s="197"/>
      <c r="E608" s="196"/>
      <c r="F608" s="197"/>
      <c r="G608" s="198"/>
      <c r="H608" s="180"/>
      <c r="I608" s="181"/>
      <c r="J608" s="181"/>
      <c r="K608" s="181"/>
      <c r="L608" s="181"/>
      <c r="M608" s="181"/>
      <c r="N608" s="180"/>
      <c r="O608" s="182"/>
      <c r="P608" s="182"/>
      <c r="Q608" s="183"/>
      <c r="R608" s="183"/>
      <c r="S608" s="183"/>
      <c r="T608" s="183"/>
      <c r="U608" s="184"/>
      <c r="V608" s="185"/>
      <c r="W608" s="199"/>
      <c r="X608" s="200"/>
      <c r="Y608" s="200"/>
      <c r="Z608" s="201"/>
      <c r="AA608" s="150"/>
      <c r="AB608" s="202"/>
      <c r="AC608" s="203"/>
      <c r="AD608" s="184"/>
      <c r="AE608" s="203"/>
      <c r="AF608" s="204"/>
      <c r="AG608" s="193"/>
    </row>
    <row r="609" spans="1:33" s="59" customFormat="1">
      <c r="A609" s="194"/>
      <c r="B609" s="195"/>
      <c r="C609" s="196"/>
      <c r="D609" s="197"/>
      <c r="E609" s="196"/>
      <c r="F609" s="197"/>
      <c r="G609" s="198"/>
      <c r="H609" s="180"/>
      <c r="I609" s="181"/>
      <c r="J609" s="181"/>
      <c r="K609" s="181"/>
      <c r="L609" s="181"/>
      <c r="M609" s="181"/>
      <c r="N609" s="180"/>
      <c r="O609" s="182"/>
      <c r="P609" s="182"/>
      <c r="Q609" s="183"/>
      <c r="R609" s="183"/>
      <c r="S609" s="183"/>
      <c r="T609" s="183"/>
      <c r="U609" s="184"/>
      <c r="V609" s="185"/>
      <c r="W609" s="199"/>
      <c r="X609" s="200"/>
      <c r="Y609" s="200"/>
      <c r="Z609" s="201"/>
      <c r="AA609" s="150"/>
      <c r="AB609" s="202"/>
      <c r="AC609" s="203"/>
      <c r="AD609" s="184"/>
      <c r="AE609" s="203"/>
      <c r="AF609" s="204"/>
      <c r="AG609" s="193"/>
    </row>
    <row r="610" spans="1:33" s="59" customFormat="1">
      <c r="A610" s="194"/>
      <c r="B610" s="195"/>
      <c r="C610" s="196"/>
      <c r="D610" s="197"/>
      <c r="E610" s="196"/>
      <c r="F610" s="197"/>
      <c r="G610" s="198"/>
      <c r="H610" s="180"/>
      <c r="I610" s="181"/>
      <c r="J610" s="181"/>
      <c r="K610" s="181"/>
      <c r="L610" s="181"/>
      <c r="M610" s="181"/>
      <c r="N610" s="180"/>
      <c r="O610" s="182"/>
      <c r="P610" s="182"/>
      <c r="Q610" s="183"/>
      <c r="R610" s="183"/>
      <c r="S610" s="183"/>
      <c r="T610" s="183"/>
      <c r="U610" s="184"/>
      <c r="V610" s="185"/>
      <c r="W610" s="199"/>
      <c r="X610" s="200"/>
      <c r="Y610" s="200"/>
      <c r="Z610" s="201"/>
      <c r="AA610" s="150"/>
      <c r="AB610" s="202"/>
      <c r="AC610" s="203"/>
      <c r="AD610" s="184"/>
      <c r="AE610" s="203"/>
      <c r="AF610" s="204"/>
      <c r="AG610" s="193"/>
    </row>
    <row r="611" spans="1:33" s="59" customFormat="1">
      <c r="A611" s="194"/>
      <c r="B611" s="195"/>
      <c r="C611" s="196"/>
      <c r="D611" s="197"/>
      <c r="E611" s="196"/>
      <c r="F611" s="197"/>
      <c r="G611" s="198"/>
      <c r="H611" s="180"/>
      <c r="I611" s="181"/>
      <c r="J611" s="181"/>
      <c r="K611" s="181"/>
      <c r="L611" s="181"/>
      <c r="M611" s="181"/>
      <c r="N611" s="180"/>
      <c r="O611" s="182"/>
      <c r="P611" s="182"/>
      <c r="Q611" s="183"/>
      <c r="R611" s="183"/>
      <c r="S611" s="183"/>
      <c r="T611" s="183"/>
      <c r="U611" s="184"/>
      <c r="V611" s="185"/>
      <c r="W611" s="199"/>
      <c r="X611" s="200"/>
      <c r="Y611" s="200"/>
      <c r="Z611" s="201"/>
      <c r="AA611" s="150"/>
      <c r="AB611" s="202"/>
      <c r="AC611" s="203"/>
      <c r="AD611" s="184"/>
      <c r="AE611" s="203"/>
      <c r="AF611" s="204"/>
      <c r="AG611" s="193"/>
    </row>
    <row r="612" spans="1:33" s="59" customFormat="1">
      <c r="A612" s="194"/>
      <c r="B612" s="195"/>
      <c r="C612" s="196"/>
      <c r="D612" s="197"/>
      <c r="E612" s="196"/>
      <c r="F612" s="197"/>
      <c r="G612" s="198"/>
      <c r="H612" s="180"/>
      <c r="I612" s="181"/>
      <c r="J612" s="181"/>
      <c r="K612" s="181"/>
      <c r="L612" s="181"/>
      <c r="M612" s="181"/>
      <c r="N612" s="180"/>
      <c r="O612" s="182"/>
      <c r="P612" s="182"/>
      <c r="Q612" s="183"/>
      <c r="R612" s="183"/>
      <c r="S612" s="183"/>
      <c r="T612" s="183"/>
      <c r="U612" s="184"/>
      <c r="V612" s="185"/>
      <c r="W612" s="199"/>
      <c r="X612" s="200"/>
      <c r="Y612" s="200"/>
      <c r="Z612" s="201"/>
      <c r="AA612" s="150"/>
      <c r="AB612" s="202"/>
      <c r="AC612" s="203"/>
      <c r="AD612" s="184"/>
      <c r="AE612" s="203"/>
      <c r="AF612" s="204"/>
      <c r="AG612" s="193"/>
    </row>
    <row r="613" spans="1:33" s="59" customFormat="1">
      <c r="A613" s="194"/>
      <c r="B613" s="195"/>
      <c r="C613" s="196"/>
      <c r="D613" s="197"/>
      <c r="E613" s="196"/>
      <c r="F613" s="197"/>
      <c r="G613" s="198"/>
      <c r="H613" s="180"/>
      <c r="I613" s="181"/>
      <c r="J613" s="181"/>
      <c r="K613" s="181"/>
      <c r="L613" s="181"/>
      <c r="M613" s="181"/>
      <c r="N613" s="180"/>
      <c r="O613" s="182"/>
      <c r="P613" s="182"/>
      <c r="Q613" s="183"/>
      <c r="R613" s="183"/>
      <c r="S613" s="183"/>
      <c r="T613" s="183"/>
      <c r="U613" s="184"/>
      <c r="V613" s="185"/>
      <c r="W613" s="199"/>
      <c r="X613" s="200"/>
      <c r="Y613" s="200"/>
      <c r="Z613" s="201"/>
      <c r="AA613" s="150"/>
      <c r="AB613" s="202"/>
      <c r="AC613" s="203"/>
      <c r="AD613" s="184"/>
      <c r="AE613" s="203"/>
      <c r="AF613" s="204"/>
      <c r="AG613" s="193"/>
    </row>
    <row r="614" spans="1:33" s="59" customFormat="1">
      <c r="A614" s="194"/>
      <c r="B614" s="195"/>
      <c r="C614" s="196"/>
      <c r="D614" s="197"/>
      <c r="E614" s="196"/>
      <c r="F614" s="197"/>
      <c r="G614" s="198"/>
      <c r="H614" s="180"/>
      <c r="I614" s="181"/>
      <c r="J614" s="181"/>
      <c r="K614" s="181"/>
      <c r="L614" s="181"/>
      <c r="M614" s="181"/>
      <c r="N614" s="180"/>
      <c r="O614" s="182"/>
      <c r="P614" s="182"/>
      <c r="Q614" s="183"/>
      <c r="R614" s="183"/>
      <c r="S614" s="183"/>
      <c r="T614" s="183"/>
      <c r="U614" s="184"/>
      <c r="V614" s="185"/>
      <c r="W614" s="199"/>
      <c r="X614" s="200"/>
      <c r="Y614" s="200"/>
      <c r="Z614" s="201"/>
      <c r="AA614" s="150"/>
      <c r="AB614" s="202"/>
      <c r="AC614" s="203"/>
      <c r="AD614" s="184"/>
      <c r="AE614" s="203"/>
      <c r="AF614" s="204"/>
      <c r="AG614" s="193"/>
    </row>
    <row r="615" spans="1:33" s="59" customFormat="1">
      <c r="A615" s="194"/>
      <c r="B615" s="195"/>
      <c r="C615" s="196"/>
      <c r="D615" s="197"/>
      <c r="E615" s="196"/>
      <c r="F615" s="197"/>
      <c r="G615" s="198"/>
      <c r="H615" s="180"/>
      <c r="I615" s="181"/>
      <c r="J615" s="181"/>
      <c r="K615" s="181"/>
      <c r="L615" s="181"/>
      <c r="M615" s="181"/>
      <c r="N615" s="180"/>
      <c r="O615" s="182"/>
      <c r="P615" s="182"/>
      <c r="Q615" s="183"/>
      <c r="R615" s="183"/>
      <c r="S615" s="183"/>
      <c r="T615" s="183"/>
      <c r="U615" s="184"/>
      <c r="V615" s="185"/>
      <c r="W615" s="199"/>
      <c r="X615" s="200"/>
      <c r="Y615" s="200"/>
      <c r="Z615" s="201"/>
      <c r="AA615" s="150"/>
      <c r="AB615" s="202"/>
      <c r="AC615" s="203"/>
      <c r="AD615" s="184"/>
      <c r="AE615" s="203"/>
      <c r="AF615" s="204"/>
      <c r="AG615" s="193"/>
    </row>
    <row r="616" spans="1:33" s="59" customFormat="1">
      <c r="A616" s="194"/>
      <c r="B616" s="195"/>
      <c r="C616" s="196"/>
      <c r="D616" s="197"/>
      <c r="E616" s="196"/>
      <c r="F616" s="197"/>
      <c r="G616" s="198"/>
      <c r="H616" s="180"/>
      <c r="I616" s="181"/>
      <c r="J616" s="181"/>
      <c r="K616" s="181"/>
      <c r="L616" s="181"/>
      <c r="M616" s="181"/>
      <c r="N616" s="180"/>
      <c r="O616" s="182"/>
      <c r="P616" s="182"/>
      <c r="Q616" s="183"/>
      <c r="R616" s="183"/>
      <c r="S616" s="183"/>
      <c r="T616" s="183"/>
      <c r="U616" s="184"/>
      <c r="V616" s="185"/>
      <c r="W616" s="199"/>
      <c r="X616" s="200"/>
      <c r="Y616" s="200"/>
      <c r="Z616" s="201"/>
      <c r="AA616" s="150"/>
      <c r="AB616" s="202"/>
      <c r="AC616" s="203"/>
      <c r="AD616" s="184"/>
      <c r="AE616" s="203"/>
      <c r="AF616" s="204"/>
      <c r="AG616" s="193"/>
    </row>
    <row r="617" spans="1:33" s="59" customFormat="1">
      <c r="A617" s="194"/>
      <c r="B617" s="195"/>
      <c r="C617" s="196"/>
      <c r="D617" s="197"/>
      <c r="E617" s="196"/>
      <c r="F617" s="197"/>
      <c r="G617" s="198"/>
      <c r="H617" s="180"/>
      <c r="I617" s="181"/>
      <c r="J617" s="181"/>
      <c r="K617" s="181"/>
      <c r="L617" s="181"/>
      <c r="M617" s="181"/>
      <c r="N617" s="180"/>
      <c r="O617" s="182"/>
      <c r="P617" s="182"/>
      <c r="Q617" s="183"/>
      <c r="R617" s="183"/>
      <c r="S617" s="183"/>
      <c r="T617" s="183"/>
      <c r="U617" s="184"/>
      <c r="V617" s="185"/>
      <c r="W617" s="199"/>
      <c r="X617" s="200"/>
      <c r="Y617" s="200"/>
      <c r="Z617" s="201"/>
      <c r="AA617" s="150"/>
      <c r="AB617" s="202"/>
      <c r="AC617" s="203"/>
      <c r="AD617" s="184"/>
      <c r="AE617" s="203"/>
      <c r="AF617" s="204"/>
      <c r="AG617" s="193"/>
    </row>
    <row r="618" spans="1:33" s="59" customFormat="1">
      <c r="A618" s="194"/>
      <c r="B618" s="195"/>
      <c r="C618" s="196"/>
      <c r="D618" s="197"/>
      <c r="E618" s="196"/>
      <c r="F618" s="197"/>
      <c r="G618" s="198"/>
      <c r="H618" s="180"/>
      <c r="I618" s="181"/>
      <c r="J618" s="181"/>
      <c r="K618" s="181"/>
      <c r="L618" s="181"/>
      <c r="M618" s="181"/>
      <c r="N618" s="180"/>
      <c r="O618" s="182"/>
      <c r="P618" s="182"/>
      <c r="Q618" s="183"/>
      <c r="R618" s="183"/>
      <c r="S618" s="183"/>
      <c r="T618" s="183"/>
      <c r="U618" s="184"/>
      <c r="V618" s="185"/>
      <c r="W618" s="199"/>
      <c r="X618" s="200"/>
      <c r="Y618" s="200"/>
      <c r="Z618" s="201"/>
      <c r="AA618" s="150"/>
      <c r="AB618" s="202"/>
      <c r="AC618" s="203"/>
      <c r="AD618" s="184"/>
      <c r="AE618" s="203"/>
      <c r="AF618" s="204"/>
      <c r="AG618" s="193"/>
    </row>
    <row r="619" spans="1:33" s="59" customFormat="1">
      <c r="A619" s="194"/>
      <c r="B619" s="195"/>
      <c r="C619" s="196"/>
      <c r="D619" s="197"/>
      <c r="E619" s="196"/>
      <c r="F619" s="197"/>
      <c r="G619" s="198"/>
      <c r="H619" s="180"/>
      <c r="I619" s="181"/>
      <c r="J619" s="181"/>
      <c r="K619" s="181"/>
      <c r="L619" s="181"/>
      <c r="M619" s="181"/>
      <c r="N619" s="180"/>
      <c r="O619" s="182"/>
      <c r="P619" s="182"/>
      <c r="Q619" s="183"/>
      <c r="R619" s="183"/>
      <c r="S619" s="183"/>
      <c r="T619" s="183"/>
      <c r="U619" s="184"/>
      <c r="V619" s="185"/>
      <c r="W619" s="199"/>
      <c r="X619" s="200"/>
      <c r="Y619" s="200"/>
      <c r="Z619" s="201"/>
      <c r="AA619" s="150"/>
      <c r="AB619" s="202"/>
      <c r="AC619" s="203"/>
      <c r="AD619" s="184"/>
      <c r="AE619" s="203"/>
      <c r="AF619" s="204"/>
      <c r="AG619" s="193"/>
    </row>
    <row r="620" spans="1:33" s="59" customFormat="1">
      <c r="A620" s="194"/>
      <c r="B620" s="195"/>
      <c r="C620" s="196"/>
      <c r="D620" s="197"/>
      <c r="E620" s="196"/>
      <c r="F620" s="197"/>
      <c r="G620" s="198"/>
      <c r="H620" s="180"/>
      <c r="I620" s="181"/>
      <c r="J620" s="181"/>
      <c r="K620" s="181"/>
      <c r="L620" s="181"/>
      <c r="M620" s="181"/>
      <c r="N620" s="180"/>
      <c r="O620" s="182"/>
      <c r="P620" s="182"/>
      <c r="Q620" s="183"/>
      <c r="R620" s="183"/>
      <c r="S620" s="183"/>
      <c r="T620" s="183"/>
      <c r="U620" s="184"/>
      <c r="V620" s="185"/>
      <c r="W620" s="199"/>
      <c r="X620" s="200"/>
      <c r="Y620" s="200"/>
      <c r="Z620" s="201"/>
      <c r="AA620" s="150"/>
      <c r="AB620" s="202"/>
      <c r="AC620" s="203"/>
      <c r="AD620" s="184"/>
      <c r="AE620" s="203"/>
      <c r="AF620" s="204"/>
      <c r="AG620" s="193"/>
    </row>
    <row r="621" spans="1:33" s="59" customFormat="1">
      <c r="A621" s="194"/>
      <c r="B621" s="195"/>
      <c r="C621" s="196"/>
      <c r="D621" s="197"/>
      <c r="E621" s="196"/>
      <c r="F621" s="197"/>
      <c r="G621" s="198"/>
      <c r="H621" s="180"/>
      <c r="I621" s="181"/>
      <c r="J621" s="181"/>
      <c r="K621" s="181"/>
      <c r="L621" s="181"/>
      <c r="M621" s="181"/>
      <c r="N621" s="180"/>
      <c r="O621" s="182"/>
      <c r="P621" s="182"/>
      <c r="Q621" s="183"/>
      <c r="R621" s="183"/>
      <c r="S621" s="183"/>
      <c r="T621" s="183"/>
      <c r="U621" s="184"/>
      <c r="V621" s="185"/>
      <c r="W621" s="199"/>
      <c r="X621" s="200"/>
      <c r="Y621" s="200"/>
      <c r="Z621" s="201"/>
      <c r="AA621" s="150"/>
      <c r="AB621" s="202"/>
      <c r="AC621" s="203"/>
      <c r="AD621" s="184"/>
      <c r="AE621" s="203"/>
      <c r="AF621" s="204"/>
      <c r="AG621" s="193"/>
    </row>
    <row r="622" spans="1:33" s="59" customFormat="1">
      <c r="A622" s="194"/>
      <c r="B622" s="195"/>
      <c r="C622" s="196"/>
      <c r="D622" s="197"/>
      <c r="E622" s="196"/>
      <c r="F622" s="197"/>
      <c r="G622" s="198"/>
      <c r="H622" s="180"/>
      <c r="I622" s="181"/>
      <c r="J622" s="181"/>
      <c r="K622" s="181"/>
      <c r="L622" s="181"/>
      <c r="M622" s="181"/>
      <c r="N622" s="180"/>
      <c r="O622" s="182"/>
      <c r="P622" s="182"/>
      <c r="Q622" s="183"/>
      <c r="R622" s="183"/>
      <c r="S622" s="183"/>
      <c r="T622" s="183"/>
      <c r="U622" s="184"/>
      <c r="V622" s="185"/>
      <c r="W622" s="199"/>
      <c r="X622" s="200"/>
      <c r="Y622" s="200"/>
      <c r="Z622" s="201"/>
      <c r="AA622" s="150"/>
      <c r="AB622" s="202"/>
      <c r="AC622" s="203"/>
      <c r="AD622" s="184"/>
      <c r="AE622" s="203"/>
      <c r="AF622" s="204"/>
      <c r="AG622" s="193"/>
    </row>
    <row r="623" spans="1:33" s="59" customFormat="1">
      <c r="A623" s="194"/>
      <c r="B623" s="195"/>
      <c r="C623" s="196"/>
      <c r="D623" s="197"/>
      <c r="E623" s="196"/>
      <c r="F623" s="197"/>
      <c r="G623" s="198"/>
      <c r="H623" s="180"/>
      <c r="I623" s="181"/>
      <c r="J623" s="181"/>
      <c r="K623" s="181"/>
      <c r="L623" s="181"/>
      <c r="M623" s="181"/>
      <c r="N623" s="180"/>
      <c r="O623" s="182"/>
      <c r="P623" s="182"/>
      <c r="Q623" s="183"/>
      <c r="R623" s="183"/>
      <c r="S623" s="183"/>
      <c r="T623" s="183"/>
      <c r="U623" s="184"/>
      <c r="V623" s="185"/>
      <c r="W623" s="199"/>
      <c r="X623" s="200"/>
      <c r="Y623" s="200"/>
      <c r="Z623" s="201"/>
      <c r="AA623" s="150"/>
      <c r="AB623" s="202"/>
      <c r="AC623" s="203"/>
      <c r="AD623" s="184"/>
      <c r="AE623" s="203"/>
      <c r="AF623" s="204"/>
      <c r="AG623" s="193"/>
    </row>
    <row r="624" spans="1:33" s="59" customFormat="1">
      <c r="A624" s="194"/>
      <c r="B624" s="195"/>
      <c r="C624" s="196"/>
      <c r="D624" s="197"/>
      <c r="E624" s="196"/>
      <c r="F624" s="197"/>
      <c r="G624" s="198"/>
      <c r="H624" s="180"/>
      <c r="I624" s="181"/>
      <c r="J624" s="181"/>
      <c r="K624" s="181"/>
      <c r="L624" s="181"/>
      <c r="M624" s="181"/>
      <c r="N624" s="180"/>
      <c r="O624" s="182"/>
      <c r="P624" s="182"/>
      <c r="Q624" s="183"/>
      <c r="R624" s="183"/>
      <c r="S624" s="183"/>
      <c r="T624" s="183"/>
      <c r="U624" s="184"/>
      <c r="V624" s="185"/>
      <c r="W624" s="199"/>
      <c r="X624" s="200"/>
      <c r="Y624" s="200"/>
      <c r="Z624" s="201"/>
      <c r="AA624" s="150"/>
      <c r="AB624" s="202"/>
      <c r="AC624" s="203"/>
      <c r="AD624" s="184"/>
      <c r="AE624" s="203"/>
      <c r="AF624" s="204"/>
      <c r="AG624" s="193"/>
    </row>
    <row r="625" spans="1:33" s="59" customFormat="1">
      <c r="A625" s="194"/>
      <c r="B625" s="195"/>
      <c r="C625" s="196"/>
      <c r="D625" s="197"/>
      <c r="E625" s="196"/>
      <c r="F625" s="197"/>
      <c r="G625" s="198"/>
      <c r="H625" s="180"/>
      <c r="I625" s="181"/>
      <c r="J625" s="181"/>
      <c r="K625" s="181"/>
      <c r="L625" s="181"/>
      <c r="M625" s="181"/>
      <c r="N625" s="180"/>
      <c r="O625" s="182"/>
      <c r="P625" s="182"/>
      <c r="Q625" s="183"/>
      <c r="R625" s="183"/>
      <c r="S625" s="183"/>
      <c r="T625" s="183"/>
      <c r="U625" s="184"/>
      <c r="V625" s="185"/>
      <c r="W625" s="199"/>
      <c r="X625" s="200"/>
      <c r="Y625" s="200"/>
      <c r="Z625" s="201"/>
      <c r="AA625" s="150"/>
      <c r="AB625" s="202"/>
      <c r="AC625" s="203"/>
      <c r="AD625" s="184"/>
      <c r="AE625" s="203"/>
      <c r="AF625" s="204"/>
      <c r="AG625" s="193"/>
    </row>
    <row r="626" spans="1:33" s="59" customFormat="1">
      <c r="A626" s="194"/>
      <c r="B626" s="195"/>
      <c r="C626" s="196"/>
      <c r="D626" s="197"/>
      <c r="E626" s="196"/>
      <c r="F626" s="197"/>
      <c r="G626" s="198"/>
      <c r="H626" s="180"/>
      <c r="I626" s="181"/>
      <c r="J626" s="181"/>
      <c r="K626" s="181"/>
      <c r="L626" s="181"/>
      <c r="M626" s="181"/>
      <c r="N626" s="180"/>
      <c r="O626" s="182"/>
      <c r="P626" s="182"/>
      <c r="Q626" s="183"/>
      <c r="R626" s="183"/>
      <c r="S626" s="183"/>
      <c r="T626" s="183"/>
      <c r="U626" s="184"/>
      <c r="V626" s="185"/>
      <c r="W626" s="199"/>
      <c r="X626" s="200"/>
      <c r="Y626" s="200"/>
      <c r="Z626" s="201"/>
      <c r="AA626" s="150"/>
      <c r="AB626" s="202"/>
      <c r="AC626" s="203"/>
      <c r="AD626" s="184"/>
      <c r="AE626" s="203"/>
      <c r="AF626" s="204"/>
      <c r="AG626" s="193"/>
    </row>
    <row r="627" spans="1:33" s="59" customFormat="1">
      <c r="A627" s="194"/>
      <c r="B627" s="195"/>
      <c r="C627" s="196"/>
      <c r="D627" s="197"/>
      <c r="E627" s="196"/>
      <c r="F627" s="197"/>
      <c r="G627" s="198"/>
      <c r="H627" s="180"/>
      <c r="I627" s="181"/>
      <c r="J627" s="181"/>
      <c r="K627" s="181"/>
      <c r="L627" s="181"/>
      <c r="M627" s="181"/>
      <c r="N627" s="180"/>
      <c r="O627" s="182"/>
      <c r="P627" s="182"/>
      <c r="Q627" s="183"/>
      <c r="R627" s="183"/>
      <c r="S627" s="183"/>
      <c r="T627" s="183"/>
      <c r="U627" s="184"/>
      <c r="V627" s="185"/>
      <c r="W627" s="199"/>
      <c r="X627" s="200"/>
      <c r="Y627" s="200"/>
      <c r="Z627" s="201"/>
      <c r="AA627" s="150"/>
      <c r="AB627" s="202"/>
      <c r="AC627" s="203"/>
      <c r="AD627" s="184"/>
      <c r="AE627" s="203"/>
      <c r="AF627" s="204"/>
      <c r="AG627" s="193"/>
    </row>
    <row r="628" spans="1:33" s="59" customFormat="1">
      <c r="A628" s="194"/>
      <c r="B628" s="195"/>
      <c r="C628" s="196"/>
      <c r="D628" s="197"/>
      <c r="E628" s="196"/>
      <c r="F628" s="197"/>
      <c r="G628" s="198"/>
      <c r="H628" s="180"/>
      <c r="I628" s="181"/>
      <c r="J628" s="181"/>
      <c r="K628" s="181"/>
      <c r="L628" s="181"/>
      <c r="M628" s="181"/>
      <c r="N628" s="180"/>
      <c r="O628" s="182"/>
      <c r="P628" s="182"/>
      <c r="Q628" s="183"/>
      <c r="R628" s="183"/>
      <c r="S628" s="183"/>
      <c r="T628" s="183"/>
      <c r="U628" s="184"/>
      <c r="V628" s="185"/>
      <c r="W628" s="199"/>
      <c r="X628" s="200"/>
      <c r="Y628" s="200"/>
      <c r="Z628" s="201"/>
      <c r="AA628" s="150"/>
      <c r="AB628" s="202"/>
      <c r="AC628" s="203"/>
      <c r="AD628" s="184"/>
      <c r="AE628" s="203"/>
      <c r="AF628" s="204"/>
      <c r="AG628" s="193"/>
    </row>
    <row r="629" spans="1:33" s="59" customFormat="1">
      <c r="A629" s="194"/>
      <c r="B629" s="195"/>
      <c r="C629" s="196"/>
      <c r="D629" s="197"/>
      <c r="E629" s="196"/>
      <c r="F629" s="197"/>
      <c r="G629" s="198"/>
      <c r="H629" s="180"/>
      <c r="I629" s="181"/>
      <c r="J629" s="181"/>
      <c r="K629" s="181"/>
      <c r="L629" s="181"/>
      <c r="M629" s="181"/>
      <c r="N629" s="180"/>
      <c r="O629" s="182"/>
      <c r="P629" s="182"/>
      <c r="Q629" s="183"/>
      <c r="R629" s="183"/>
      <c r="S629" s="183"/>
      <c r="T629" s="183"/>
      <c r="U629" s="184"/>
      <c r="V629" s="185"/>
      <c r="W629" s="199"/>
      <c r="X629" s="200"/>
      <c r="Y629" s="200"/>
      <c r="Z629" s="201"/>
      <c r="AA629" s="150"/>
      <c r="AB629" s="202"/>
      <c r="AC629" s="203"/>
      <c r="AD629" s="184"/>
      <c r="AE629" s="203"/>
      <c r="AF629" s="204"/>
      <c r="AG629" s="193"/>
    </row>
    <row r="630" spans="1:33" s="59" customFormat="1">
      <c r="A630" s="194"/>
      <c r="B630" s="195"/>
      <c r="C630" s="196"/>
      <c r="D630" s="197"/>
      <c r="E630" s="196"/>
      <c r="F630" s="197"/>
      <c r="G630" s="198"/>
      <c r="H630" s="180"/>
      <c r="I630" s="181"/>
      <c r="J630" s="181"/>
      <c r="K630" s="181"/>
      <c r="L630" s="181"/>
      <c r="M630" s="181"/>
      <c r="N630" s="180"/>
      <c r="O630" s="182"/>
      <c r="P630" s="182"/>
      <c r="Q630" s="183"/>
      <c r="R630" s="183"/>
      <c r="S630" s="183"/>
      <c r="T630" s="183"/>
      <c r="U630" s="184"/>
      <c r="V630" s="185"/>
      <c r="W630" s="199"/>
      <c r="X630" s="200"/>
      <c r="Y630" s="200"/>
      <c r="Z630" s="201"/>
      <c r="AA630" s="150"/>
      <c r="AB630" s="202"/>
      <c r="AC630" s="203"/>
      <c r="AD630" s="184"/>
      <c r="AE630" s="203"/>
      <c r="AF630" s="204"/>
      <c r="AG630" s="193"/>
    </row>
    <row r="631" spans="1:33" s="59" customFormat="1">
      <c r="A631" s="194"/>
      <c r="B631" s="195"/>
      <c r="C631" s="196"/>
      <c r="D631" s="197"/>
      <c r="E631" s="196"/>
      <c r="F631" s="197"/>
      <c r="G631" s="198"/>
      <c r="H631" s="180"/>
      <c r="I631" s="181"/>
      <c r="J631" s="181"/>
      <c r="K631" s="181"/>
      <c r="L631" s="181"/>
      <c r="M631" s="181"/>
      <c r="N631" s="180"/>
      <c r="O631" s="182"/>
      <c r="P631" s="182"/>
      <c r="Q631" s="183"/>
      <c r="R631" s="183"/>
      <c r="S631" s="183"/>
      <c r="T631" s="183"/>
      <c r="U631" s="184"/>
      <c r="V631" s="185"/>
      <c r="W631" s="199"/>
      <c r="X631" s="200"/>
      <c r="Y631" s="200"/>
      <c r="Z631" s="201"/>
      <c r="AA631" s="150"/>
      <c r="AB631" s="202"/>
      <c r="AC631" s="203"/>
      <c r="AD631" s="184"/>
      <c r="AE631" s="203"/>
      <c r="AF631" s="204"/>
      <c r="AG631" s="193"/>
    </row>
    <row r="632" spans="1:33" s="59" customFormat="1">
      <c r="A632" s="194"/>
      <c r="B632" s="195"/>
      <c r="C632" s="196"/>
      <c r="D632" s="197"/>
      <c r="E632" s="196"/>
      <c r="F632" s="197"/>
      <c r="G632" s="198"/>
      <c r="H632" s="180"/>
      <c r="I632" s="181"/>
      <c r="J632" s="181"/>
      <c r="K632" s="181"/>
      <c r="L632" s="181"/>
      <c r="M632" s="181"/>
      <c r="N632" s="180"/>
      <c r="O632" s="182"/>
      <c r="P632" s="182"/>
      <c r="Q632" s="183"/>
      <c r="R632" s="183"/>
      <c r="S632" s="183"/>
      <c r="T632" s="183"/>
      <c r="U632" s="184"/>
      <c r="V632" s="185"/>
      <c r="W632" s="199"/>
      <c r="X632" s="200"/>
      <c r="Y632" s="200"/>
      <c r="Z632" s="201"/>
      <c r="AA632" s="150"/>
      <c r="AB632" s="202"/>
      <c r="AC632" s="203"/>
      <c r="AD632" s="184"/>
      <c r="AE632" s="203"/>
      <c r="AF632" s="204"/>
      <c r="AG632" s="193"/>
    </row>
    <row r="633" spans="1:33" s="59" customFormat="1">
      <c r="A633" s="194"/>
      <c r="B633" s="195"/>
      <c r="C633" s="196"/>
      <c r="D633" s="197"/>
      <c r="E633" s="196"/>
      <c r="F633" s="197"/>
      <c r="G633" s="198"/>
      <c r="H633" s="180"/>
      <c r="I633" s="181"/>
      <c r="J633" s="181"/>
      <c r="K633" s="181"/>
      <c r="L633" s="181"/>
      <c r="M633" s="181"/>
      <c r="N633" s="180"/>
      <c r="O633" s="182"/>
      <c r="P633" s="182"/>
      <c r="Q633" s="183"/>
      <c r="R633" s="183"/>
      <c r="S633" s="183"/>
      <c r="T633" s="183"/>
      <c r="U633" s="184"/>
      <c r="V633" s="185"/>
      <c r="W633" s="199"/>
      <c r="X633" s="200"/>
      <c r="Y633" s="200"/>
      <c r="Z633" s="201"/>
      <c r="AA633" s="150"/>
      <c r="AB633" s="202"/>
      <c r="AC633" s="203"/>
      <c r="AD633" s="184"/>
      <c r="AE633" s="203"/>
      <c r="AF633" s="204"/>
      <c r="AG633" s="193"/>
    </row>
    <row r="634" spans="1:33" s="59" customFormat="1">
      <c r="A634" s="194"/>
      <c r="B634" s="195"/>
      <c r="C634" s="196"/>
      <c r="D634" s="197"/>
      <c r="E634" s="196"/>
      <c r="F634" s="197"/>
      <c r="G634" s="198"/>
      <c r="H634" s="180"/>
      <c r="I634" s="181"/>
      <c r="J634" s="181"/>
      <c r="K634" s="181"/>
      <c r="L634" s="181"/>
      <c r="M634" s="181"/>
      <c r="N634" s="180"/>
      <c r="O634" s="182"/>
      <c r="P634" s="182"/>
      <c r="Q634" s="183"/>
      <c r="R634" s="183"/>
      <c r="S634" s="183"/>
      <c r="T634" s="183"/>
      <c r="U634" s="184"/>
      <c r="V634" s="185"/>
      <c r="W634" s="199"/>
      <c r="X634" s="200"/>
      <c r="Y634" s="200"/>
      <c r="Z634" s="201"/>
      <c r="AA634" s="150"/>
      <c r="AB634" s="202"/>
      <c r="AC634" s="203"/>
      <c r="AD634" s="184"/>
      <c r="AE634" s="203"/>
      <c r="AF634" s="204"/>
      <c r="AG634" s="193"/>
    </row>
    <row r="635" spans="1:33" s="59" customFormat="1">
      <c r="A635" s="194"/>
      <c r="B635" s="195"/>
      <c r="C635" s="196"/>
      <c r="D635" s="197"/>
      <c r="E635" s="196"/>
      <c r="F635" s="197"/>
      <c r="G635" s="198"/>
      <c r="H635" s="180"/>
      <c r="I635" s="181"/>
      <c r="J635" s="181"/>
      <c r="K635" s="181"/>
      <c r="L635" s="181"/>
      <c r="M635" s="181"/>
      <c r="N635" s="180"/>
      <c r="O635" s="182"/>
      <c r="P635" s="182"/>
      <c r="Q635" s="183"/>
      <c r="R635" s="183"/>
      <c r="S635" s="183"/>
      <c r="T635" s="183"/>
      <c r="U635" s="184"/>
      <c r="V635" s="185"/>
      <c r="W635" s="199"/>
      <c r="X635" s="200"/>
      <c r="Y635" s="200"/>
      <c r="Z635" s="201"/>
      <c r="AA635" s="150"/>
      <c r="AB635" s="202"/>
      <c r="AC635" s="203"/>
      <c r="AD635" s="184"/>
      <c r="AE635" s="203"/>
      <c r="AF635" s="204"/>
      <c r="AG635" s="193"/>
    </row>
    <row r="636" spans="1:33" s="59" customFormat="1">
      <c r="A636" s="194"/>
      <c r="B636" s="195"/>
      <c r="C636" s="196"/>
      <c r="D636" s="197"/>
      <c r="E636" s="196"/>
      <c r="F636" s="197"/>
      <c r="G636" s="198"/>
      <c r="H636" s="180"/>
      <c r="I636" s="181"/>
      <c r="J636" s="181"/>
      <c r="K636" s="181"/>
      <c r="L636" s="181"/>
      <c r="M636" s="181"/>
      <c r="N636" s="180"/>
      <c r="O636" s="182"/>
      <c r="P636" s="182"/>
      <c r="Q636" s="183"/>
      <c r="R636" s="183"/>
      <c r="S636" s="183"/>
      <c r="T636" s="183"/>
      <c r="U636" s="184"/>
      <c r="V636" s="185"/>
      <c r="W636" s="199"/>
      <c r="X636" s="200"/>
      <c r="Y636" s="200"/>
      <c r="Z636" s="201"/>
      <c r="AA636" s="150"/>
      <c r="AB636" s="202"/>
      <c r="AC636" s="203"/>
      <c r="AD636" s="184"/>
      <c r="AE636" s="203"/>
      <c r="AF636" s="204"/>
      <c r="AG636" s="193"/>
    </row>
    <row r="637" spans="1:33" s="59" customFormat="1">
      <c r="A637" s="194"/>
      <c r="B637" s="195"/>
      <c r="C637" s="196"/>
      <c r="D637" s="197"/>
      <c r="E637" s="196"/>
      <c r="F637" s="197"/>
      <c r="G637" s="198"/>
      <c r="H637" s="180"/>
      <c r="I637" s="181"/>
      <c r="J637" s="181"/>
      <c r="K637" s="181"/>
      <c r="L637" s="181"/>
      <c r="M637" s="181"/>
      <c r="N637" s="180"/>
      <c r="O637" s="182"/>
      <c r="P637" s="182"/>
      <c r="Q637" s="183"/>
      <c r="R637" s="183"/>
      <c r="S637" s="183"/>
      <c r="T637" s="183"/>
      <c r="U637" s="184"/>
      <c r="V637" s="185"/>
      <c r="W637" s="199"/>
      <c r="X637" s="200"/>
      <c r="Y637" s="200"/>
      <c r="Z637" s="201"/>
      <c r="AA637" s="150"/>
      <c r="AB637" s="202"/>
      <c r="AC637" s="203"/>
      <c r="AD637" s="184"/>
      <c r="AE637" s="203"/>
      <c r="AF637" s="204"/>
      <c r="AG637" s="193"/>
    </row>
    <row r="638" spans="1:33" s="59" customFormat="1">
      <c r="A638" s="194"/>
      <c r="B638" s="195"/>
      <c r="C638" s="196"/>
      <c r="D638" s="197"/>
      <c r="E638" s="196"/>
      <c r="F638" s="197"/>
      <c r="G638" s="198"/>
      <c r="H638" s="180"/>
      <c r="I638" s="181"/>
      <c r="J638" s="181"/>
      <c r="K638" s="181"/>
      <c r="L638" s="181"/>
      <c r="M638" s="181"/>
      <c r="N638" s="180"/>
      <c r="O638" s="182"/>
      <c r="P638" s="182"/>
      <c r="Q638" s="183"/>
      <c r="R638" s="183"/>
      <c r="S638" s="183"/>
      <c r="T638" s="183"/>
      <c r="U638" s="184"/>
      <c r="V638" s="185"/>
      <c r="W638" s="199"/>
      <c r="X638" s="200"/>
      <c r="Y638" s="200"/>
      <c r="Z638" s="201"/>
      <c r="AA638" s="150"/>
      <c r="AB638" s="202"/>
      <c r="AC638" s="203"/>
      <c r="AD638" s="184"/>
      <c r="AE638" s="203"/>
      <c r="AF638" s="204"/>
      <c r="AG638" s="193"/>
    </row>
    <row r="639" spans="1:33" s="59" customFormat="1">
      <c r="A639" s="194"/>
      <c r="B639" s="195"/>
      <c r="C639" s="196"/>
      <c r="D639" s="197"/>
      <c r="E639" s="196"/>
      <c r="F639" s="197"/>
      <c r="G639" s="198"/>
      <c r="H639" s="180"/>
      <c r="I639" s="181"/>
      <c r="J639" s="181"/>
      <c r="K639" s="181"/>
      <c r="L639" s="181"/>
      <c r="M639" s="181"/>
      <c r="N639" s="180"/>
      <c r="O639" s="182"/>
      <c r="P639" s="182"/>
      <c r="Q639" s="183"/>
      <c r="R639" s="183"/>
      <c r="S639" s="183"/>
      <c r="T639" s="183"/>
      <c r="U639" s="184"/>
      <c r="V639" s="185"/>
      <c r="W639" s="199"/>
      <c r="X639" s="200"/>
      <c r="Y639" s="200"/>
      <c r="Z639" s="201"/>
      <c r="AA639" s="150"/>
      <c r="AB639" s="202"/>
      <c r="AC639" s="203"/>
      <c r="AD639" s="184"/>
      <c r="AE639" s="203"/>
      <c r="AF639" s="204"/>
      <c r="AG639" s="193"/>
    </row>
    <row r="640" spans="1:33" s="59" customFormat="1">
      <c r="A640" s="194"/>
      <c r="B640" s="195"/>
      <c r="C640" s="196"/>
      <c r="D640" s="197"/>
      <c r="E640" s="196"/>
      <c r="F640" s="197"/>
      <c r="G640" s="198"/>
      <c r="H640" s="180"/>
      <c r="I640" s="181"/>
      <c r="J640" s="181"/>
      <c r="K640" s="181"/>
      <c r="L640" s="181"/>
      <c r="M640" s="181"/>
      <c r="N640" s="180"/>
      <c r="O640" s="182"/>
      <c r="P640" s="182"/>
      <c r="Q640" s="183"/>
      <c r="R640" s="183"/>
      <c r="S640" s="183"/>
      <c r="T640" s="183"/>
      <c r="U640" s="184"/>
      <c r="V640" s="185"/>
      <c r="W640" s="199"/>
      <c r="X640" s="200"/>
      <c r="Y640" s="200"/>
      <c r="Z640" s="201"/>
      <c r="AA640" s="150"/>
      <c r="AB640" s="202"/>
      <c r="AC640" s="203"/>
      <c r="AD640" s="184"/>
      <c r="AE640" s="203"/>
      <c r="AF640" s="204"/>
      <c r="AG640" s="193"/>
    </row>
    <row r="641" spans="1:33" s="59" customFormat="1">
      <c r="A641" s="194"/>
      <c r="B641" s="195"/>
      <c r="C641" s="196"/>
      <c r="D641" s="197"/>
      <c r="E641" s="196"/>
      <c r="F641" s="197"/>
      <c r="G641" s="198"/>
      <c r="H641" s="180"/>
      <c r="I641" s="181"/>
      <c r="J641" s="181"/>
      <c r="K641" s="181"/>
      <c r="L641" s="181"/>
      <c r="M641" s="181"/>
      <c r="N641" s="180"/>
      <c r="O641" s="182"/>
      <c r="P641" s="182"/>
      <c r="Q641" s="183"/>
      <c r="R641" s="183"/>
      <c r="S641" s="183"/>
      <c r="T641" s="183"/>
      <c r="U641" s="184"/>
      <c r="V641" s="185"/>
      <c r="W641" s="199"/>
      <c r="X641" s="200"/>
      <c r="Y641" s="200"/>
      <c r="Z641" s="201"/>
      <c r="AA641" s="150"/>
      <c r="AB641" s="202"/>
      <c r="AC641" s="203"/>
      <c r="AD641" s="184"/>
      <c r="AE641" s="203"/>
      <c r="AF641" s="204"/>
      <c r="AG641" s="193"/>
    </row>
    <row r="642" spans="1:33" s="59" customFormat="1">
      <c r="A642" s="194"/>
      <c r="B642" s="195"/>
      <c r="C642" s="196"/>
      <c r="D642" s="197"/>
      <c r="E642" s="196"/>
      <c r="F642" s="197"/>
      <c r="G642" s="198"/>
      <c r="H642" s="180"/>
      <c r="I642" s="181"/>
      <c r="J642" s="181"/>
      <c r="K642" s="181"/>
      <c r="L642" s="181"/>
      <c r="M642" s="181"/>
      <c r="N642" s="180"/>
      <c r="O642" s="182"/>
      <c r="P642" s="182"/>
      <c r="Q642" s="183"/>
      <c r="R642" s="183"/>
      <c r="S642" s="183"/>
      <c r="T642" s="183"/>
      <c r="U642" s="184"/>
      <c r="V642" s="185"/>
      <c r="W642" s="199"/>
      <c r="X642" s="200"/>
      <c r="Y642" s="200"/>
      <c r="Z642" s="201"/>
      <c r="AA642" s="150"/>
      <c r="AB642" s="202"/>
      <c r="AC642" s="203"/>
      <c r="AD642" s="184"/>
      <c r="AE642" s="203"/>
      <c r="AF642" s="204"/>
      <c r="AG642" s="193"/>
    </row>
    <row r="643" spans="1:33" s="59" customFormat="1">
      <c r="A643" s="194"/>
      <c r="B643" s="195"/>
      <c r="C643" s="196"/>
      <c r="D643" s="197"/>
      <c r="E643" s="196"/>
      <c r="F643" s="197"/>
      <c r="G643" s="198"/>
      <c r="H643" s="180"/>
      <c r="I643" s="181"/>
      <c r="J643" s="181"/>
      <c r="K643" s="181"/>
      <c r="L643" s="181"/>
      <c r="M643" s="181"/>
      <c r="N643" s="180"/>
      <c r="O643" s="182"/>
      <c r="P643" s="182"/>
      <c r="Q643" s="183"/>
      <c r="R643" s="183"/>
      <c r="S643" s="183"/>
      <c r="T643" s="183"/>
      <c r="U643" s="184"/>
      <c r="V643" s="185"/>
      <c r="W643" s="199"/>
      <c r="X643" s="200"/>
      <c r="Y643" s="200"/>
      <c r="Z643" s="201"/>
      <c r="AA643" s="150"/>
      <c r="AB643" s="202"/>
      <c r="AC643" s="203"/>
      <c r="AD643" s="184"/>
      <c r="AE643" s="203"/>
      <c r="AF643" s="204"/>
      <c r="AG643" s="193"/>
    </row>
    <row r="644" spans="1:33" s="59" customFormat="1">
      <c r="A644" s="194"/>
      <c r="B644" s="195"/>
      <c r="C644" s="196"/>
      <c r="D644" s="197"/>
      <c r="E644" s="196"/>
      <c r="F644" s="197"/>
      <c r="G644" s="198"/>
      <c r="H644" s="180"/>
      <c r="I644" s="181"/>
      <c r="J644" s="181"/>
      <c r="K644" s="181"/>
      <c r="L644" s="181"/>
      <c r="M644" s="181"/>
      <c r="N644" s="180"/>
      <c r="O644" s="182"/>
      <c r="P644" s="182"/>
      <c r="Q644" s="183"/>
      <c r="R644" s="183"/>
      <c r="S644" s="183"/>
      <c r="T644" s="183"/>
      <c r="U644" s="184"/>
      <c r="V644" s="185"/>
      <c r="W644" s="199"/>
      <c r="X644" s="200"/>
      <c r="Y644" s="200"/>
      <c r="Z644" s="201"/>
      <c r="AA644" s="150"/>
      <c r="AB644" s="202"/>
      <c r="AC644" s="203"/>
      <c r="AD644" s="184"/>
      <c r="AE644" s="203"/>
      <c r="AF644" s="204"/>
      <c r="AG644" s="193"/>
    </row>
    <row r="645" spans="1:33" s="59" customFormat="1">
      <c r="A645" s="194"/>
      <c r="B645" s="195"/>
      <c r="C645" s="196"/>
      <c r="D645" s="197"/>
      <c r="E645" s="196"/>
      <c r="F645" s="197"/>
      <c r="G645" s="198"/>
      <c r="H645" s="180"/>
      <c r="I645" s="181"/>
      <c r="J645" s="181"/>
      <c r="K645" s="181"/>
      <c r="L645" s="181"/>
      <c r="M645" s="181"/>
      <c r="N645" s="180"/>
      <c r="O645" s="182"/>
      <c r="P645" s="182"/>
      <c r="Q645" s="183"/>
      <c r="R645" s="183"/>
      <c r="S645" s="183"/>
      <c r="T645" s="183"/>
      <c r="U645" s="184"/>
      <c r="V645" s="185"/>
      <c r="W645" s="199"/>
      <c r="X645" s="200"/>
      <c r="Y645" s="200"/>
      <c r="Z645" s="201"/>
      <c r="AA645" s="150"/>
      <c r="AB645" s="202"/>
      <c r="AC645" s="203"/>
      <c r="AD645" s="184"/>
      <c r="AE645" s="203"/>
      <c r="AF645" s="204"/>
      <c r="AG645" s="193"/>
    </row>
    <row r="646" spans="1:33" s="59" customFormat="1">
      <c r="A646" s="194"/>
      <c r="B646" s="195"/>
      <c r="C646" s="196"/>
      <c r="D646" s="197"/>
      <c r="E646" s="196"/>
      <c r="F646" s="197"/>
      <c r="G646" s="198"/>
      <c r="H646" s="180"/>
      <c r="I646" s="181"/>
      <c r="J646" s="181"/>
      <c r="K646" s="181"/>
      <c r="L646" s="181"/>
      <c r="M646" s="181"/>
      <c r="N646" s="180"/>
      <c r="O646" s="182"/>
      <c r="P646" s="182"/>
      <c r="Q646" s="183"/>
      <c r="R646" s="183"/>
      <c r="S646" s="183"/>
      <c r="T646" s="183"/>
      <c r="U646" s="184"/>
      <c r="V646" s="185"/>
      <c r="W646" s="199"/>
      <c r="X646" s="200"/>
      <c r="Y646" s="200"/>
      <c r="Z646" s="201"/>
      <c r="AA646" s="150"/>
      <c r="AB646" s="202"/>
      <c r="AC646" s="203"/>
      <c r="AD646" s="184"/>
      <c r="AE646" s="203"/>
      <c r="AF646" s="204"/>
      <c r="AG646" s="193"/>
    </row>
    <row r="647" spans="1:33" s="59" customFormat="1">
      <c r="A647" s="194"/>
      <c r="B647" s="195"/>
      <c r="C647" s="196"/>
      <c r="D647" s="197"/>
      <c r="E647" s="196"/>
      <c r="F647" s="197"/>
      <c r="G647" s="198"/>
      <c r="H647" s="180"/>
      <c r="I647" s="181"/>
      <c r="J647" s="181"/>
      <c r="K647" s="181"/>
      <c r="L647" s="181"/>
      <c r="M647" s="181"/>
      <c r="N647" s="180"/>
      <c r="O647" s="182"/>
      <c r="P647" s="182"/>
      <c r="Q647" s="183"/>
      <c r="R647" s="183"/>
      <c r="S647" s="183"/>
      <c r="T647" s="183"/>
      <c r="U647" s="184"/>
      <c r="V647" s="185"/>
      <c r="W647" s="199"/>
      <c r="X647" s="200"/>
      <c r="Y647" s="200"/>
      <c r="Z647" s="201"/>
      <c r="AA647" s="150"/>
      <c r="AB647" s="202"/>
      <c r="AC647" s="203"/>
      <c r="AD647" s="184"/>
      <c r="AE647" s="203"/>
      <c r="AF647" s="204"/>
      <c r="AG647" s="193"/>
    </row>
    <row r="648" spans="1:33" s="59" customFormat="1">
      <c r="A648" s="194"/>
      <c r="B648" s="195"/>
      <c r="C648" s="196"/>
      <c r="D648" s="197"/>
      <c r="E648" s="196"/>
      <c r="F648" s="197"/>
      <c r="G648" s="198"/>
      <c r="H648" s="180"/>
      <c r="I648" s="181"/>
      <c r="J648" s="181"/>
      <c r="K648" s="181"/>
      <c r="L648" s="181"/>
      <c r="M648" s="181"/>
      <c r="N648" s="180"/>
      <c r="O648" s="182"/>
      <c r="P648" s="182"/>
      <c r="Q648" s="183"/>
      <c r="R648" s="183"/>
      <c r="S648" s="183"/>
      <c r="T648" s="183"/>
      <c r="U648" s="184"/>
      <c r="V648" s="185"/>
      <c r="W648" s="199"/>
      <c r="X648" s="200"/>
      <c r="Y648" s="200"/>
      <c r="Z648" s="201"/>
      <c r="AA648" s="150"/>
      <c r="AB648" s="202"/>
      <c r="AC648" s="203"/>
      <c r="AD648" s="184"/>
      <c r="AE648" s="203"/>
      <c r="AF648" s="204"/>
      <c r="AG648" s="193"/>
    </row>
    <row r="649" spans="1:33" s="59" customFormat="1">
      <c r="A649" s="194"/>
      <c r="B649" s="195"/>
      <c r="C649" s="196"/>
      <c r="D649" s="197"/>
      <c r="E649" s="196"/>
      <c r="F649" s="197"/>
      <c r="G649" s="198"/>
      <c r="H649" s="180"/>
      <c r="I649" s="181"/>
      <c r="J649" s="181"/>
      <c r="K649" s="181"/>
      <c r="L649" s="181"/>
      <c r="M649" s="181"/>
      <c r="N649" s="180"/>
      <c r="O649" s="182"/>
      <c r="P649" s="182"/>
      <c r="Q649" s="183"/>
      <c r="R649" s="183"/>
      <c r="S649" s="183"/>
      <c r="T649" s="183"/>
      <c r="U649" s="184"/>
      <c r="V649" s="185"/>
      <c r="W649" s="199"/>
      <c r="X649" s="200"/>
      <c r="Y649" s="200"/>
      <c r="Z649" s="201"/>
      <c r="AA649" s="150"/>
      <c r="AB649" s="202"/>
      <c r="AC649" s="203"/>
      <c r="AD649" s="184"/>
      <c r="AE649" s="203"/>
      <c r="AF649" s="204"/>
      <c r="AG649" s="193"/>
    </row>
    <row r="650" spans="1:33" s="59" customFormat="1">
      <c r="A650" s="194"/>
      <c r="B650" s="195"/>
      <c r="C650" s="196"/>
      <c r="D650" s="197"/>
      <c r="E650" s="196"/>
      <c r="F650" s="197"/>
      <c r="G650" s="198"/>
      <c r="H650" s="180"/>
      <c r="I650" s="181"/>
      <c r="J650" s="181"/>
      <c r="K650" s="181"/>
      <c r="L650" s="181"/>
      <c r="M650" s="181"/>
      <c r="N650" s="180"/>
      <c r="O650" s="182"/>
      <c r="P650" s="182"/>
      <c r="Q650" s="183"/>
      <c r="R650" s="183"/>
      <c r="S650" s="183"/>
      <c r="T650" s="183"/>
      <c r="U650" s="184"/>
      <c r="V650" s="185"/>
      <c r="W650" s="199"/>
      <c r="X650" s="200"/>
      <c r="Y650" s="200"/>
      <c r="Z650" s="201"/>
      <c r="AA650" s="150"/>
      <c r="AB650" s="202"/>
      <c r="AC650" s="203"/>
      <c r="AD650" s="184"/>
      <c r="AE650" s="203"/>
      <c r="AF650" s="204"/>
      <c r="AG650" s="193"/>
    </row>
    <row r="651" spans="1:33" s="59" customFormat="1">
      <c r="A651" s="194"/>
      <c r="B651" s="195"/>
      <c r="C651" s="196"/>
      <c r="D651" s="197"/>
      <c r="E651" s="196"/>
      <c r="F651" s="197"/>
      <c r="G651" s="198"/>
      <c r="H651" s="180"/>
      <c r="I651" s="181"/>
      <c r="J651" s="181"/>
      <c r="K651" s="181"/>
      <c r="L651" s="181"/>
      <c r="M651" s="181"/>
      <c r="N651" s="180"/>
      <c r="O651" s="182"/>
      <c r="P651" s="182"/>
      <c r="Q651" s="183"/>
      <c r="R651" s="183"/>
      <c r="S651" s="183"/>
      <c r="T651" s="183"/>
      <c r="U651" s="184"/>
      <c r="V651" s="185"/>
      <c r="W651" s="199"/>
      <c r="X651" s="200"/>
      <c r="Y651" s="200"/>
      <c r="Z651" s="201"/>
      <c r="AA651" s="150"/>
      <c r="AB651" s="202"/>
      <c r="AC651" s="203"/>
      <c r="AD651" s="184"/>
      <c r="AE651" s="203"/>
      <c r="AF651" s="204"/>
      <c r="AG651" s="193"/>
    </row>
    <row r="652" spans="1:33" s="59" customFormat="1">
      <c r="A652" s="194"/>
      <c r="B652" s="195"/>
      <c r="C652" s="196"/>
      <c r="D652" s="197"/>
      <c r="E652" s="196"/>
      <c r="F652" s="197"/>
      <c r="G652" s="198"/>
      <c r="H652" s="180"/>
      <c r="I652" s="181"/>
      <c r="J652" s="181"/>
      <c r="K652" s="181"/>
      <c r="L652" s="181"/>
      <c r="M652" s="181"/>
      <c r="N652" s="180"/>
      <c r="O652" s="182"/>
      <c r="P652" s="182"/>
      <c r="Q652" s="183"/>
      <c r="R652" s="183"/>
      <c r="S652" s="183"/>
      <c r="T652" s="183"/>
      <c r="U652" s="184"/>
      <c r="V652" s="185"/>
      <c r="W652" s="199"/>
      <c r="X652" s="200"/>
      <c r="Y652" s="200"/>
      <c r="Z652" s="201"/>
      <c r="AA652" s="150"/>
      <c r="AB652" s="202"/>
      <c r="AC652" s="203"/>
      <c r="AD652" s="184"/>
      <c r="AE652" s="203"/>
      <c r="AF652" s="204"/>
      <c r="AG652" s="193"/>
    </row>
    <row r="653" spans="1:33" s="59" customFormat="1">
      <c r="A653" s="194"/>
      <c r="B653" s="195"/>
      <c r="C653" s="196"/>
      <c r="D653" s="197"/>
      <c r="E653" s="196"/>
      <c r="F653" s="197"/>
      <c r="G653" s="198"/>
      <c r="H653" s="180"/>
      <c r="I653" s="181"/>
      <c r="J653" s="181"/>
      <c r="K653" s="181"/>
      <c r="L653" s="181"/>
      <c r="M653" s="181"/>
      <c r="N653" s="180"/>
      <c r="O653" s="182"/>
      <c r="P653" s="182"/>
      <c r="Q653" s="183"/>
      <c r="R653" s="183"/>
      <c r="S653" s="183"/>
      <c r="T653" s="183"/>
      <c r="U653" s="184"/>
      <c r="V653" s="185"/>
      <c r="W653" s="199"/>
      <c r="X653" s="200"/>
      <c r="Y653" s="200"/>
      <c r="Z653" s="201"/>
      <c r="AA653" s="150"/>
      <c r="AB653" s="202"/>
      <c r="AC653" s="203"/>
      <c r="AD653" s="184"/>
      <c r="AE653" s="203"/>
      <c r="AF653" s="204"/>
      <c r="AG653" s="193"/>
    </row>
    <row r="654" spans="1:33" s="59" customFormat="1">
      <c r="A654" s="194"/>
      <c r="B654" s="195"/>
      <c r="C654" s="196"/>
      <c r="D654" s="197"/>
      <c r="E654" s="196"/>
      <c r="F654" s="197"/>
      <c r="G654" s="198"/>
      <c r="H654" s="180"/>
      <c r="I654" s="181"/>
      <c r="J654" s="181"/>
      <c r="K654" s="181"/>
      <c r="L654" s="181"/>
      <c r="M654" s="181"/>
      <c r="N654" s="180"/>
      <c r="O654" s="182"/>
      <c r="P654" s="182"/>
      <c r="Q654" s="183"/>
      <c r="R654" s="183"/>
      <c r="S654" s="183"/>
      <c r="T654" s="183"/>
      <c r="U654" s="184"/>
      <c r="V654" s="185"/>
      <c r="W654" s="199"/>
      <c r="X654" s="200"/>
      <c r="Y654" s="200"/>
      <c r="Z654" s="201"/>
      <c r="AA654" s="150"/>
      <c r="AB654" s="202"/>
      <c r="AC654" s="203"/>
      <c r="AD654" s="184"/>
      <c r="AE654" s="203"/>
      <c r="AF654" s="204"/>
      <c r="AG654" s="193"/>
    </row>
    <row r="655" spans="1:33" s="59" customFormat="1">
      <c r="A655" s="194"/>
      <c r="B655" s="195"/>
      <c r="C655" s="196"/>
      <c r="D655" s="197"/>
      <c r="E655" s="196"/>
      <c r="F655" s="197"/>
      <c r="G655" s="198"/>
      <c r="H655" s="180"/>
      <c r="I655" s="181"/>
      <c r="J655" s="181"/>
      <c r="K655" s="181"/>
      <c r="L655" s="181"/>
      <c r="M655" s="181"/>
      <c r="N655" s="180"/>
      <c r="O655" s="182"/>
      <c r="P655" s="182"/>
      <c r="Q655" s="183"/>
      <c r="R655" s="183"/>
      <c r="S655" s="183"/>
      <c r="T655" s="183"/>
      <c r="U655" s="184"/>
      <c r="V655" s="185"/>
      <c r="W655" s="199"/>
      <c r="X655" s="200"/>
      <c r="Y655" s="200"/>
      <c r="Z655" s="201"/>
      <c r="AA655" s="150"/>
      <c r="AB655" s="202"/>
      <c r="AC655" s="203"/>
      <c r="AD655" s="184"/>
      <c r="AE655" s="203"/>
      <c r="AF655" s="204"/>
      <c r="AG655" s="193"/>
    </row>
    <row r="656" spans="1:33" s="59" customFormat="1">
      <c r="A656" s="194"/>
      <c r="B656" s="195"/>
      <c r="C656" s="196"/>
      <c r="D656" s="197"/>
      <c r="E656" s="196"/>
      <c r="F656" s="197"/>
      <c r="G656" s="198"/>
      <c r="H656" s="180"/>
      <c r="I656" s="181"/>
      <c r="J656" s="181"/>
      <c r="K656" s="181"/>
      <c r="L656" s="181"/>
      <c r="M656" s="181"/>
      <c r="N656" s="180"/>
      <c r="O656" s="182"/>
      <c r="P656" s="182"/>
      <c r="Q656" s="183"/>
      <c r="R656" s="183"/>
      <c r="S656" s="183"/>
      <c r="T656" s="183"/>
      <c r="U656" s="184"/>
      <c r="V656" s="185"/>
      <c r="W656" s="199"/>
      <c r="X656" s="200"/>
      <c r="Y656" s="200"/>
      <c r="Z656" s="201"/>
      <c r="AA656" s="150"/>
      <c r="AB656" s="202"/>
      <c r="AC656" s="203"/>
      <c r="AD656" s="184"/>
      <c r="AE656" s="203"/>
      <c r="AF656" s="204"/>
      <c r="AG656" s="193"/>
    </row>
    <row r="657" spans="1:33" s="59" customFormat="1">
      <c r="A657" s="194"/>
      <c r="B657" s="195"/>
      <c r="C657" s="196"/>
      <c r="D657" s="197"/>
      <c r="E657" s="196"/>
      <c r="F657" s="197"/>
      <c r="G657" s="198"/>
      <c r="H657" s="180"/>
      <c r="I657" s="181"/>
      <c r="J657" s="181"/>
      <c r="K657" s="181"/>
      <c r="L657" s="181"/>
      <c r="M657" s="181"/>
      <c r="N657" s="180"/>
      <c r="O657" s="182"/>
      <c r="P657" s="182"/>
      <c r="Q657" s="183"/>
      <c r="R657" s="183"/>
      <c r="S657" s="183"/>
      <c r="T657" s="183"/>
      <c r="U657" s="184"/>
      <c r="V657" s="185"/>
      <c r="W657" s="199"/>
      <c r="X657" s="200"/>
      <c r="Y657" s="200"/>
      <c r="Z657" s="201"/>
      <c r="AA657" s="150"/>
      <c r="AB657" s="202"/>
      <c r="AC657" s="203"/>
      <c r="AD657" s="184"/>
      <c r="AE657" s="203"/>
      <c r="AF657" s="204"/>
      <c r="AG657" s="193"/>
    </row>
    <row r="658" spans="1:33" s="59" customFormat="1">
      <c r="A658" s="194"/>
      <c r="B658" s="195"/>
      <c r="C658" s="196"/>
      <c r="D658" s="197"/>
      <c r="E658" s="196"/>
      <c r="F658" s="197"/>
      <c r="G658" s="198"/>
      <c r="H658" s="180"/>
      <c r="I658" s="181"/>
      <c r="J658" s="181"/>
      <c r="K658" s="181"/>
      <c r="L658" s="181"/>
      <c r="M658" s="181"/>
      <c r="N658" s="180"/>
      <c r="O658" s="182"/>
      <c r="P658" s="182"/>
      <c r="Q658" s="183"/>
      <c r="R658" s="183"/>
      <c r="S658" s="183"/>
      <c r="T658" s="183"/>
      <c r="U658" s="184"/>
      <c r="V658" s="185"/>
      <c r="W658" s="199"/>
      <c r="X658" s="200"/>
      <c r="Y658" s="200"/>
      <c r="Z658" s="201"/>
      <c r="AA658" s="150"/>
      <c r="AB658" s="202"/>
      <c r="AC658" s="203"/>
      <c r="AD658" s="184"/>
      <c r="AE658" s="203"/>
      <c r="AF658" s="204"/>
      <c r="AG658" s="193"/>
    </row>
    <row r="659" spans="1:33" s="59" customFormat="1">
      <c r="A659" s="194"/>
      <c r="B659" s="195"/>
      <c r="C659" s="196"/>
      <c r="D659" s="197"/>
      <c r="E659" s="196"/>
      <c r="F659" s="197"/>
      <c r="G659" s="198"/>
      <c r="H659" s="180"/>
      <c r="I659" s="181"/>
      <c r="J659" s="181"/>
      <c r="K659" s="181"/>
      <c r="L659" s="181"/>
      <c r="M659" s="181"/>
      <c r="N659" s="180"/>
      <c r="O659" s="182"/>
      <c r="P659" s="182"/>
      <c r="Q659" s="183"/>
      <c r="R659" s="183"/>
      <c r="S659" s="183"/>
      <c r="T659" s="183"/>
      <c r="U659" s="184"/>
      <c r="V659" s="185"/>
      <c r="W659" s="199"/>
      <c r="X659" s="200"/>
      <c r="Y659" s="200"/>
      <c r="Z659" s="201"/>
      <c r="AA659" s="150"/>
      <c r="AB659" s="202"/>
      <c r="AC659" s="203"/>
      <c r="AD659" s="184"/>
      <c r="AE659" s="203"/>
      <c r="AF659" s="204"/>
      <c r="AG659" s="193"/>
    </row>
    <row r="660" spans="1:33" s="59" customFormat="1">
      <c r="A660" s="194"/>
      <c r="B660" s="195"/>
      <c r="C660" s="196"/>
      <c r="D660" s="197"/>
      <c r="E660" s="196"/>
      <c r="F660" s="197"/>
      <c r="G660" s="198"/>
      <c r="H660" s="180"/>
      <c r="I660" s="181"/>
      <c r="J660" s="181"/>
      <c r="K660" s="181"/>
      <c r="L660" s="181"/>
      <c r="M660" s="181"/>
      <c r="N660" s="180"/>
      <c r="O660" s="182"/>
      <c r="P660" s="182"/>
      <c r="Q660" s="183"/>
      <c r="R660" s="183"/>
      <c r="S660" s="183"/>
      <c r="T660" s="183"/>
      <c r="U660" s="184"/>
      <c r="V660" s="185"/>
      <c r="W660" s="199"/>
      <c r="X660" s="200"/>
      <c r="Y660" s="200"/>
      <c r="Z660" s="201"/>
      <c r="AA660" s="150"/>
      <c r="AB660" s="202"/>
      <c r="AC660" s="203"/>
      <c r="AD660" s="184"/>
      <c r="AE660" s="203"/>
      <c r="AF660" s="204"/>
      <c r="AG660" s="193"/>
    </row>
    <row r="661" spans="1:33" s="59" customFormat="1">
      <c r="A661" s="194"/>
      <c r="B661" s="195"/>
      <c r="C661" s="196"/>
      <c r="D661" s="197"/>
      <c r="E661" s="196"/>
      <c r="F661" s="197"/>
      <c r="G661" s="198"/>
      <c r="H661" s="180"/>
      <c r="I661" s="181"/>
      <c r="J661" s="181"/>
      <c r="K661" s="181"/>
      <c r="L661" s="181"/>
      <c r="M661" s="181"/>
      <c r="N661" s="180"/>
      <c r="O661" s="182"/>
      <c r="P661" s="182"/>
      <c r="Q661" s="183"/>
      <c r="R661" s="183"/>
      <c r="S661" s="183"/>
      <c r="T661" s="183"/>
      <c r="U661" s="184"/>
      <c r="V661" s="185"/>
      <c r="W661" s="199"/>
      <c r="X661" s="200"/>
      <c r="Y661" s="200"/>
      <c r="Z661" s="201"/>
      <c r="AA661" s="150"/>
      <c r="AB661" s="202"/>
      <c r="AC661" s="203"/>
      <c r="AD661" s="184"/>
      <c r="AE661" s="203"/>
      <c r="AF661" s="204"/>
      <c r="AG661" s="193"/>
    </row>
    <row r="662" spans="1:33" s="59" customFormat="1">
      <c r="A662" s="194"/>
      <c r="B662" s="195"/>
      <c r="C662" s="196"/>
      <c r="D662" s="197"/>
      <c r="E662" s="196"/>
      <c r="F662" s="197"/>
      <c r="G662" s="198"/>
      <c r="H662" s="180"/>
      <c r="I662" s="181"/>
      <c r="J662" s="181"/>
      <c r="K662" s="181"/>
      <c r="L662" s="181"/>
      <c r="M662" s="181"/>
      <c r="N662" s="180"/>
      <c r="O662" s="182"/>
      <c r="P662" s="182"/>
      <c r="Q662" s="183"/>
      <c r="R662" s="183"/>
      <c r="S662" s="183"/>
      <c r="T662" s="183"/>
      <c r="U662" s="184"/>
      <c r="V662" s="185"/>
      <c r="W662" s="199"/>
      <c r="X662" s="200"/>
      <c r="Y662" s="200"/>
      <c r="Z662" s="201"/>
      <c r="AA662" s="150"/>
      <c r="AB662" s="202"/>
      <c r="AC662" s="203"/>
      <c r="AD662" s="184"/>
      <c r="AE662" s="203"/>
      <c r="AF662" s="204"/>
      <c r="AG662" s="193"/>
    </row>
    <row r="663" spans="1:33" s="59" customFormat="1">
      <c r="A663" s="194"/>
      <c r="B663" s="195"/>
      <c r="C663" s="196"/>
      <c r="D663" s="197"/>
      <c r="E663" s="196"/>
      <c r="F663" s="197"/>
      <c r="G663" s="198"/>
      <c r="H663" s="180"/>
      <c r="I663" s="181"/>
      <c r="J663" s="181"/>
      <c r="K663" s="181"/>
      <c r="L663" s="181"/>
      <c r="M663" s="181"/>
      <c r="N663" s="180"/>
      <c r="O663" s="182"/>
      <c r="P663" s="182"/>
      <c r="Q663" s="183"/>
      <c r="R663" s="183"/>
      <c r="S663" s="183"/>
      <c r="T663" s="183"/>
      <c r="U663" s="184"/>
      <c r="V663" s="185"/>
      <c r="W663" s="199"/>
      <c r="X663" s="200"/>
      <c r="Y663" s="200"/>
      <c r="Z663" s="201"/>
      <c r="AA663" s="150"/>
      <c r="AB663" s="202"/>
      <c r="AC663" s="203"/>
      <c r="AD663" s="184"/>
      <c r="AE663" s="203"/>
      <c r="AF663" s="204"/>
      <c r="AG663" s="193"/>
    </row>
    <row r="664" spans="1:33" s="59" customFormat="1">
      <c r="A664" s="194"/>
      <c r="B664" s="195"/>
      <c r="C664" s="196"/>
      <c r="D664" s="197"/>
      <c r="E664" s="196"/>
      <c r="F664" s="197"/>
      <c r="G664" s="198"/>
      <c r="H664" s="180"/>
      <c r="I664" s="181"/>
      <c r="J664" s="181"/>
      <c r="K664" s="181"/>
      <c r="L664" s="181"/>
      <c r="M664" s="181"/>
      <c r="N664" s="180"/>
      <c r="O664" s="182"/>
      <c r="P664" s="182"/>
      <c r="Q664" s="183"/>
      <c r="R664" s="183"/>
      <c r="S664" s="183"/>
      <c r="T664" s="183"/>
      <c r="U664" s="184"/>
      <c r="V664" s="185"/>
      <c r="W664" s="199"/>
      <c r="X664" s="200"/>
      <c r="Y664" s="200"/>
      <c r="Z664" s="201"/>
      <c r="AA664" s="150"/>
      <c r="AB664" s="202"/>
      <c r="AC664" s="203"/>
      <c r="AD664" s="184"/>
      <c r="AE664" s="203"/>
      <c r="AF664" s="204"/>
      <c r="AG664" s="193"/>
    </row>
    <row r="665" spans="1:33" s="59" customFormat="1">
      <c r="A665" s="194"/>
      <c r="B665" s="195"/>
      <c r="C665" s="196"/>
      <c r="D665" s="197"/>
      <c r="E665" s="196"/>
      <c r="F665" s="197"/>
      <c r="G665" s="198"/>
      <c r="H665" s="180"/>
      <c r="I665" s="181"/>
      <c r="J665" s="181"/>
      <c r="K665" s="181"/>
      <c r="L665" s="181"/>
      <c r="M665" s="181"/>
      <c r="N665" s="180"/>
      <c r="O665" s="182"/>
      <c r="P665" s="182"/>
      <c r="Q665" s="183"/>
      <c r="R665" s="183"/>
      <c r="S665" s="183"/>
      <c r="T665" s="183"/>
      <c r="U665" s="184"/>
      <c r="V665" s="185"/>
      <c r="W665" s="199"/>
      <c r="X665" s="200"/>
      <c r="Y665" s="200"/>
      <c r="Z665" s="201"/>
      <c r="AA665" s="150"/>
      <c r="AB665" s="202"/>
      <c r="AC665" s="203"/>
      <c r="AD665" s="184"/>
      <c r="AE665" s="203"/>
      <c r="AF665" s="204"/>
      <c r="AG665" s="193"/>
    </row>
    <row r="666" spans="1:33" s="59" customFormat="1">
      <c r="A666" s="194"/>
      <c r="B666" s="195"/>
      <c r="C666" s="196"/>
      <c r="D666" s="197"/>
      <c r="E666" s="196"/>
      <c r="F666" s="197"/>
      <c r="G666" s="198"/>
      <c r="H666" s="180"/>
      <c r="I666" s="181"/>
      <c r="J666" s="181"/>
      <c r="K666" s="181"/>
      <c r="L666" s="181"/>
      <c r="M666" s="181"/>
      <c r="N666" s="180"/>
      <c r="O666" s="182"/>
      <c r="P666" s="182"/>
      <c r="Q666" s="183"/>
      <c r="R666" s="183"/>
      <c r="S666" s="183"/>
      <c r="T666" s="183"/>
      <c r="U666" s="184"/>
      <c r="V666" s="185"/>
      <c r="W666" s="199"/>
      <c r="X666" s="200"/>
      <c r="Y666" s="200"/>
      <c r="Z666" s="201"/>
      <c r="AA666" s="150"/>
      <c r="AB666" s="202"/>
      <c r="AC666" s="203"/>
      <c r="AD666" s="184"/>
      <c r="AE666" s="203"/>
      <c r="AF666" s="204"/>
      <c r="AG666" s="193"/>
    </row>
    <row r="667" spans="1:33" s="59" customFormat="1">
      <c r="A667" s="194"/>
      <c r="B667" s="195"/>
      <c r="C667" s="196"/>
      <c r="D667" s="197"/>
      <c r="E667" s="196"/>
      <c r="F667" s="197"/>
      <c r="G667" s="198"/>
      <c r="H667" s="180"/>
      <c r="I667" s="181"/>
      <c r="J667" s="181"/>
      <c r="K667" s="181"/>
      <c r="L667" s="181"/>
      <c r="M667" s="181"/>
      <c r="N667" s="180"/>
      <c r="O667" s="182"/>
      <c r="P667" s="182"/>
      <c r="Q667" s="183"/>
      <c r="R667" s="183"/>
      <c r="S667" s="183"/>
      <c r="T667" s="183"/>
      <c r="U667" s="184"/>
      <c r="V667" s="185"/>
      <c r="W667" s="199"/>
      <c r="X667" s="200"/>
      <c r="Y667" s="200"/>
      <c r="Z667" s="201"/>
      <c r="AA667" s="150"/>
      <c r="AB667" s="202"/>
      <c r="AC667" s="203"/>
      <c r="AD667" s="184"/>
      <c r="AE667" s="203"/>
      <c r="AF667" s="204"/>
      <c r="AG667" s="193"/>
    </row>
    <row r="668" spans="1:33" s="59" customFormat="1">
      <c r="A668" s="194"/>
      <c r="B668" s="195"/>
      <c r="C668" s="196"/>
      <c r="D668" s="197"/>
      <c r="E668" s="196"/>
      <c r="F668" s="197"/>
      <c r="G668" s="198"/>
      <c r="H668" s="180"/>
      <c r="I668" s="181"/>
      <c r="J668" s="181"/>
      <c r="K668" s="181"/>
      <c r="L668" s="181"/>
      <c r="M668" s="181"/>
      <c r="N668" s="180"/>
      <c r="O668" s="182"/>
      <c r="P668" s="182"/>
      <c r="Q668" s="183"/>
      <c r="R668" s="183"/>
      <c r="S668" s="183"/>
      <c r="T668" s="183"/>
      <c r="U668" s="184"/>
      <c r="V668" s="185"/>
      <c r="W668" s="199"/>
      <c r="X668" s="200"/>
      <c r="Y668" s="200"/>
      <c r="Z668" s="201"/>
      <c r="AA668" s="150"/>
      <c r="AB668" s="202"/>
      <c r="AC668" s="203"/>
      <c r="AD668" s="184"/>
      <c r="AE668" s="203"/>
      <c r="AF668" s="204"/>
      <c r="AG668" s="193"/>
    </row>
    <row r="669" spans="1:33" s="59" customFormat="1">
      <c r="A669" s="194"/>
      <c r="B669" s="195"/>
      <c r="C669" s="196"/>
      <c r="D669" s="197"/>
      <c r="E669" s="196"/>
      <c r="F669" s="197"/>
      <c r="G669" s="198"/>
      <c r="H669" s="180"/>
      <c r="I669" s="181"/>
      <c r="J669" s="181"/>
      <c r="K669" s="181"/>
      <c r="L669" s="181"/>
      <c r="M669" s="181"/>
      <c r="N669" s="180"/>
      <c r="O669" s="182"/>
      <c r="P669" s="182"/>
      <c r="Q669" s="183"/>
      <c r="R669" s="183"/>
      <c r="S669" s="183"/>
      <c r="T669" s="183"/>
      <c r="U669" s="184"/>
      <c r="V669" s="185"/>
      <c r="W669" s="199"/>
      <c r="X669" s="200"/>
      <c r="Y669" s="200"/>
      <c r="Z669" s="201"/>
      <c r="AA669" s="150"/>
      <c r="AB669" s="202"/>
      <c r="AC669" s="203"/>
      <c r="AD669" s="184"/>
      <c r="AE669" s="203"/>
      <c r="AF669" s="204"/>
      <c r="AG669" s="193"/>
    </row>
    <row r="670" spans="1:33" s="59" customFormat="1">
      <c r="A670" s="194"/>
      <c r="B670" s="195"/>
      <c r="C670" s="196"/>
      <c r="D670" s="197"/>
      <c r="E670" s="196"/>
      <c r="F670" s="197"/>
      <c r="G670" s="198"/>
      <c r="H670" s="180"/>
      <c r="I670" s="181"/>
      <c r="J670" s="181"/>
      <c r="K670" s="181"/>
      <c r="L670" s="181"/>
      <c r="M670" s="181"/>
      <c r="N670" s="180"/>
      <c r="O670" s="182"/>
      <c r="P670" s="182"/>
      <c r="Q670" s="183"/>
      <c r="R670" s="183"/>
      <c r="S670" s="183"/>
      <c r="T670" s="183"/>
      <c r="U670" s="184"/>
      <c r="V670" s="185"/>
      <c r="W670" s="199"/>
      <c r="X670" s="200"/>
      <c r="Y670" s="200"/>
      <c r="Z670" s="201"/>
      <c r="AA670" s="150"/>
      <c r="AB670" s="202"/>
      <c r="AC670" s="203"/>
      <c r="AD670" s="184"/>
      <c r="AE670" s="203"/>
      <c r="AF670" s="204"/>
      <c r="AG670" s="193"/>
    </row>
    <row r="671" spans="1:33" s="59" customFormat="1">
      <c r="A671" s="194"/>
      <c r="B671" s="195"/>
      <c r="C671" s="196"/>
      <c r="D671" s="197"/>
      <c r="E671" s="196"/>
      <c r="F671" s="197"/>
      <c r="G671" s="198"/>
      <c r="H671" s="180"/>
      <c r="I671" s="181"/>
      <c r="J671" s="181"/>
      <c r="K671" s="181"/>
      <c r="L671" s="181"/>
      <c r="M671" s="181"/>
      <c r="N671" s="180"/>
      <c r="O671" s="182"/>
      <c r="P671" s="182"/>
      <c r="Q671" s="183"/>
      <c r="R671" s="183"/>
      <c r="S671" s="183"/>
      <c r="T671" s="183"/>
      <c r="U671" s="184"/>
      <c r="V671" s="185"/>
      <c r="W671" s="199"/>
      <c r="X671" s="200"/>
      <c r="Y671" s="200"/>
      <c r="Z671" s="201"/>
      <c r="AA671" s="150"/>
      <c r="AB671" s="202"/>
      <c r="AC671" s="203"/>
      <c r="AD671" s="184"/>
      <c r="AE671" s="203"/>
      <c r="AF671" s="204"/>
      <c r="AG671" s="193"/>
    </row>
    <row r="672" spans="1:33" s="59" customFormat="1">
      <c r="A672" s="194"/>
      <c r="B672" s="195"/>
      <c r="C672" s="196"/>
      <c r="D672" s="197"/>
      <c r="E672" s="196"/>
      <c r="F672" s="197"/>
      <c r="G672" s="198"/>
      <c r="H672" s="180"/>
      <c r="I672" s="181"/>
      <c r="J672" s="181"/>
      <c r="K672" s="181"/>
      <c r="L672" s="181"/>
      <c r="M672" s="181"/>
      <c r="N672" s="180"/>
      <c r="O672" s="182"/>
      <c r="P672" s="182"/>
      <c r="Q672" s="183"/>
      <c r="R672" s="183"/>
      <c r="S672" s="183"/>
      <c r="T672" s="183"/>
      <c r="U672" s="184"/>
      <c r="V672" s="185"/>
      <c r="W672" s="199"/>
      <c r="X672" s="200"/>
      <c r="Y672" s="200"/>
      <c r="Z672" s="201"/>
      <c r="AA672" s="150"/>
      <c r="AB672" s="202"/>
      <c r="AC672" s="203"/>
      <c r="AD672" s="184"/>
      <c r="AE672" s="203"/>
      <c r="AF672" s="204"/>
      <c r="AG672" s="193"/>
    </row>
    <row r="673" spans="1:33" s="59" customFormat="1">
      <c r="A673" s="194"/>
      <c r="B673" s="195"/>
      <c r="C673" s="196"/>
      <c r="D673" s="197"/>
      <c r="E673" s="196"/>
      <c r="F673" s="197"/>
      <c r="G673" s="198"/>
      <c r="H673" s="180"/>
      <c r="I673" s="181"/>
      <c r="J673" s="181"/>
      <c r="K673" s="181"/>
      <c r="L673" s="181"/>
      <c r="M673" s="181"/>
      <c r="N673" s="180"/>
      <c r="O673" s="182"/>
      <c r="P673" s="182"/>
      <c r="Q673" s="183"/>
      <c r="R673" s="183"/>
      <c r="S673" s="183"/>
      <c r="T673" s="183"/>
      <c r="U673" s="184"/>
      <c r="V673" s="185"/>
      <c r="W673" s="199"/>
      <c r="X673" s="200"/>
      <c r="Y673" s="200"/>
      <c r="Z673" s="201"/>
      <c r="AA673" s="150"/>
      <c r="AB673" s="202"/>
      <c r="AC673" s="203"/>
      <c r="AD673" s="184"/>
      <c r="AE673" s="203"/>
      <c r="AF673" s="204"/>
      <c r="AG673" s="193"/>
    </row>
    <row r="674" spans="1:33" s="59" customFormat="1">
      <c r="A674" s="194"/>
      <c r="B674" s="195"/>
      <c r="C674" s="196"/>
      <c r="D674" s="197"/>
      <c r="E674" s="196"/>
      <c r="F674" s="197"/>
      <c r="G674" s="198"/>
      <c r="H674" s="180"/>
      <c r="I674" s="181"/>
      <c r="J674" s="181"/>
      <c r="K674" s="181"/>
      <c r="L674" s="181"/>
      <c r="M674" s="181"/>
      <c r="N674" s="180"/>
      <c r="O674" s="182"/>
      <c r="P674" s="182"/>
      <c r="Q674" s="183"/>
      <c r="R674" s="183"/>
      <c r="S674" s="183"/>
      <c r="T674" s="183"/>
      <c r="U674" s="184"/>
      <c r="V674" s="185"/>
      <c r="W674" s="199"/>
      <c r="X674" s="200"/>
      <c r="Y674" s="200"/>
      <c r="Z674" s="201"/>
      <c r="AA674" s="150"/>
      <c r="AB674" s="202"/>
      <c r="AC674" s="203"/>
      <c r="AD674" s="184"/>
      <c r="AE674" s="203"/>
      <c r="AF674" s="204"/>
      <c r="AG674" s="193"/>
    </row>
    <row r="675" spans="1:33" s="59" customFormat="1">
      <c r="A675" s="194"/>
      <c r="B675" s="195"/>
      <c r="C675" s="196"/>
      <c r="D675" s="197"/>
      <c r="E675" s="196"/>
      <c r="F675" s="197"/>
      <c r="G675" s="198"/>
      <c r="H675" s="180"/>
      <c r="I675" s="181"/>
      <c r="J675" s="181"/>
      <c r="K675" s="181"/>
      <c r="L675" s="181"/>
      <c r="M675" s="181"/>
      <c r="N675" s="180"/>
      <c r="O675" s="182"/>
      <c r="P675" s="182"/>
      <c r="Q675" s="183"/>
      <c r="R675" s="183"/>
      <c r="S675" s="183"/>
      <c r="T675" s="183"/>
      <c r="U675" s="184"/>
      <c r="V675" s="185"/>
      <c r="W675" s="199"/>
      <c r="X675" s="200"/>
      <c r="Y675" s="200"/>
      <c r="Z675" s="201"/>
      <c r="AA675" s="150"/>
      <c r="AB675" s="202"/>
      <c r="AC675" s="203"/>
      <c r="AD675" s="184"/>
      <c r="AE675" s="203"/>
      <c r="AF675" s="204"/>
      <c r="AG675" s="193"/>
    </row>
    <row r="676" spans="1:33" s="59" customFormat="1">
      <c r="A676" s="194"/>
      <c r="B676" s="195"/>
      <c r="C676" s="196"/>
      <c r="D676" s="197"/>
      <c r="E676" s="196"/>
      <c r="F676" s="197"/>
      <c r="G676" s="198"/>
      <c r="H676" s="180"/>
      <c r="I676" s="181"/>
      <c r="J676" s="181"/>
      <c r="K676" s="181"/>
      <c r="L676" s="181"/>
      <c r="M676" s="181"/>
      <c r="N676" s="180"/>
      <c r="O676" s="182"/>
      <c r="P676" s="182"/>
      <c r="Q676" s="183"/>
      <c r="R676" s="183"/>
      <c r="S676" s="183"/>
      <c r="T676" s="183"/>
      <c r="U676" s="184"/>
      <c r="V676" s="185"/>
      <c r="W676" s="199"/>
      <c r="X676" s="200"/>
      <c r="Y676" s="200"/>
      <c r="Z676" s="201"/>
      <c r="AA676" s="150"/>
      <c r="AB676" s="202"/>
      <c r="AC676" s="203"/>
      <c r="AD676" s="184"/>
      <c r="AE676" s="203"/>
      <c r="AF676" s="204"/>
      <c r="AG676" s="193"/>
    </row>
    <row r="677" spans="1:33" s="59" customFormat="1">
      <c r="A677" s="194"/>
      <c r="B677" s="195"/>
      <c r="C677" s="196"/>
      <c r="D677" s="197"/>
      <c r="E677" s="196"/>
      <c r="F677" s="197"/>
      <c r="G677" s="198"/>
      <c r="H677" s="180"/>
      <c r="I677" s="181"/>
      <c r="J677" s="181"/>
      <c r="K677" s="181"/>
      <c r="L677" s="181"/>
      <c r="M677" s="181"/>
      <c r="N677" s="180"/>
      <c r="O677" s="182"/>
      <c r="P677" s="182"/>
      <c r="Q677" s="183"/>
      <c r="R677" s="183"/>
      <c r="S677" s="183"/>
      <c r="T677" s="183"/>
      <c r="U677" s="184"/>
      <c r="V677" s="185"/>
      <c r="W677" s="199"/>
      <c r="X677" s="200"/>
      <c r="Y677" s="200"/>
      <c r="Z677" s="201"/>
      <c r="AA677" s="150"/>
      <c r="AB677" s="202"/>
      <c r="AC677" s="203"/>
      <c r="AD677" s="184"/>
      <c r="AE677" s="203"/>
      <c r="AF677" s="204"/>
      <c r="AG677" s="193"/>
    </row>
    <row r="678" spans="1:33" s="59" customFormat="1">
      <c r="A678" s="194"/>
      <c r="B678" s="195"/>
      <c r="C678" s="196"/>
      <c r="D678" s="197"/>
      <c r="E678" s="196"/>
      <c r="F678" s="197"/>
      <c r="G678" s="198"/>
      <c r="H678" s="180"/>
      <c r="I678" s="181"/>
      <c r="J678" s="181"/>
      <c r="K678" s="181"/>
      <c r="L678" s="181"/>
      <c r="M678" s="181"/>
      <c r="N678" s="180"/>
      <c r="O678" s="182"/>
      <c r="P678" s="182"/>
      <c r="Q678" s="183"/>
      <c r="R678" s="183"/>
      <c r="S678" s="183"/>
      <c r="T678" s="183"/>
      <c r="U678" s="184"/>
      <c r="V678" s="185"/>
      <c r="W678" s="199"/>
      <c r="X678" s="200"/>
      <c r="Y678" s="200"/>
      <c r="Z678" s="201"/>
      <c r="AA678" s="150"/>
      <c r="AB678" s="202"/>
      <c r="AC678" s="203"/>
      <c r="AD678" s="184"/>
      <c r="AE678" s="203"/>
      <c r="AF678" s="204"/>
      <c r="AG678" s="193"/>
    </row>
    <row r="679" spans="1:33" s="59" customFormat="1">
      <c r="A679" s="194"/>
      <c r="B679" s="195"/>
      <c r="C679" s="196"/>
      <c r="D679" s="197"/>
      <c r="E679" s="196"/>
      <c r="F679" s="197"/>
      <c r="G679" s="198"/>
      <c r="H679" s="180"/>
      <c r="I679" s="181"/>
      <c r="J679" s="181"/>
      <c r="K679" s="181"/>
      <c r="L679" s="181"/>
      <c r="M679" s="181"/>
      <c r="N679" s="180"/>
      <c r="O679" s="182"/>
      <c r="P679" s="182"/>
      <c r="Q679" s="183"/>
      <c r="R679" s="183"/>
      <c r="S679" s="183"/>
      <c r="T679" s="183"/>
      <c r="U679" s="184"/>
      <c r="V679" s="185"/>
      <c r="W679" s="199"/>
      <c r="X679" s="200"/>
      <c r="Y679" s="200"/>
      <c r="Z679" s="201"/>
      <c r="AA679" s="150"/>
      <c r="AB679" s="202"/>
      <c r="AC679" s="203"/>
      <c r="AD679" s="184"/>
      <c r="AE679" s="203"/>
      <c r="AF679" s="204"/>
      <c r="AG679" s="193"/>
    </row>
    <row r="680" spans="1:33" s="59" customFormat="1">
      <c r="A680" s="194"/>
      <c r="B680" s="195"/>
      <c r="C680" s="196"/>
      <c r="D680" s="197"/>
      <c r="E680" s="196"/>
      <c r="F680" s="197"/>
      <c r="G680" s="198"/>
      <c r="H680" s="180"/>
      <c r="I680" s="181"/>
      <c r="J680" s="181"/>
      <c r="K680" s="181"/>
      <c r="L680" s="181"/>
      <c r="M680" s="181"/>
      <c r="N680" s="180"/>
      <c r="O680" s="182"/>
      <c r="P680" s="182"/>
      <c r="Q680" s="183"/>
      <c r="R680" s="183"/>
      <c r="S680" s="183"/>
      <c r="T680" s="183"/>
      <c r="U680" s="184"/>
      <c r="V680" s="185"/>
      <c r="W680" s="199"/>
      <c r="X680" s="200"/>
      <c r="Y680" s="200"/>
      <c r="Z680" s="201"/>
      <c r="AA680" s="150"/>
      <c r="AB680" s="202"/>
      <c r="AC680" s="203"/>
      <c r="AD680" s="184"/>
      <c r="AE680" s="203"/>
      <c r="AF680" s="204"/>
      <c r="AG680" s="193"/>
    </row>
    <row r="681" spans="1:33" s="59" customFormat="1">
      <c r="A681" s="194"/>
      <c r="B681" s="195"/>
      <c r="C681" s="196"/>
      <c r="D681" s="197"/>
      <c r="E681" s="196"/>
      <c r="F681" s="197"/>
      <c r="G681" s="198"/>
      <c r="H681" s="180"/>
      <c r="I681" s="181"/>
      <c r="J681" s="181"/>
      <c r="K681" s="181"/>
      <c r="L681" s="181"/>
      <c r="M681" s="181"/>
      <c r="N681" s="180"/>
      <c r="O681" s="182"/>
      <c r="P681" s="182"/>
      <c r="Q681" s="183"/>
      <c r="R681" s="183"/>
      <c r="S681" s="183"/>
      <c r="T681" s="183"/>
      <c r="U681" s="184"/>
      <c r="V681" s="185"/>
      <c r="W681" s="199"/>
      <c r="X681" s="200"/>
      <c r="Y681" s="200"/>
      <c r="Z681" s="201"/>
      <c r="AA681" s="150"/>
      <c r="AB681" s="202"/>
      <c r="AC681" s="203"/>
      <c r="AD681" s="184"/>
      <c r="AE681" s="203"/>
      <c r="AF681" s="204"/>
      <c r="AG681" s="193"/>
    </row>
    <row r="682" spans="1:33" s="59" customFormat="1">
      <c r="A682" s="194"/>
      <c r="B682" s="195"/>
      <c r="C682" s="196"/>
      <c r="D682" s="197"/>
      <c r="E682" s="196"/>
      <c r="F682" s="197"/>
      <c r="G682" s="198"/>
      <c r="H682" s="180"/>
      <c r="I682" s="181"/>
      <c r="J682" s="181"/>
      <c r="K682" s="181"/>
      <c r="L682" s="181"/>
      <c r="M682" s="181"/>
      <c r="N682" s="180"/>
      <c r="O682" s="182"/>
      <c r="P682" s="182"/>
      <c r="Q682" s="183"/>
      <c r="R682" s="183"/>
      <c r="S682" s="183"/>
      <c r="T682" s="183"/>
      <c r="U682" s="184"/>
      <c r="V682" s="185"/>
      <c r="W682" s="199"/>
      <c r="X682" s="200"/>
      <c r="Y682" s="200"/>
      <c r="Z682" s="201"/>
      <c r="AA682" s="150"/>
      <c r="AB682" s="202"/>
      <c r="AC682" s="203"/>
      <c r="AD682" s="184"/>
      <c r="AE682" s="203"/>
      <c r="AF682" s="204"/>
      <c r="AG682" s="193"/>
    </row>
    <row r="683" spans="1:33" s="59" customFormat="1">
      <c r="A683" s="194"/>
      <c r="B683" s="195"/>
      <c r="C683" s="196"/>
      <c r="D683" s="197"/>
      <c r="E683" s="196"/>
      <c r="F683" s="197"/>
      <c r="G683" s="198"/>
      <c r="H683" s="180"/>
      <c r="I683" s="181"/>
      <c r="J683" s="181"/>
      <c r="K683" s="181"/>
      <c r="L683" s="181"/>
      <c r="M683" s="181"/>
      <c r="N683" s="180"/>
      <c r="O683" s="182"/>
      <c r="P683" s="182"/>
      <c r="Q683" s="183"/>
      <c r="R683" s="183"/>
      <c r="S683" s="183"/>
      <c r="T683" s="183"/>
      <c r="U683" s="184"/>
      <c r="V683" s="185"/>
      <c r="W683" s="199"/>
      <c r="X683" s="200"/>
      <c r="Y683" s="200"/>
      <c r="Z683" s="201"/>
      <c r="AA683" s="150"/>
      <c r="AB683" s="202"/>
      <c r="AC683" s="203"/>
      <c r="AD683" s="184"/>
      <c r="AE683" s="203"/>
      <c r="AF683" s="204"/>
      <c r="AG683" s="193"/>
    </row>
    <row r="684" spans="1:33" s="59" customFormat="1">
      <c r="A684" s="194"/>
      <c r="B684" s="195"/>
      <c r="C684" s="196"/>
      <c r="D684" s="197"/>
      <c r="E684" s="196"/>
      <c r="F684" s="197"/>
      <c r="G684" s="198"/>
      <c r="H684" s="180"/>
      <c r="I684" s="181"/>
      <c r="J684" s="181"/>
      <c r="K684" s="181"/>
      <c r="L684" s="181"/>
      <c r="M684" s="181"/>
      <c r="N684" s="180"/>
      <c r="O684" s="182"/>
      <c r="P684" s="182"/>
      <c r="Q684" s="183"/>
      <c r="R684" s="183"/>
      <c r="S684" s="183"/>
      <c r="T684" s="183"/>
      <c r="U684" s="184"/>
      <c r="V684" s="185"/>
      <c r="W684" s="199"/>
      <c r="X684" s="200"/>
      <c r="Y684" s="200"/>
      <c r="Z684" s="201"/>
      <c r="AA684" s="150"/>
      <c r="AB684" s="202"/>
      <c r="AC684" s="203"/>
      <c r="AD684" s="184"/>
      <c r="AE684" s="203"/>
      <c r="AF684" s="204"/>
      <c r="AG684" s="193"/>
    </row>
    <row r="685" spans="1:33" s="59" customFormat="1">
      <c r="A685" s="194"/>
      <c r="B685" s="195"/>
      <c r="C685" s="196"/>
      <c r="D685" s="197"/>
      <c r="E685" s="196"/>
      <c r="F685" s="197"/>
      <c r="G685" s="198"/>
      <c r="H685" s="180"/>
      <c r="I685" s="181"/>
      <c r="J685" s="181"/>
      <c r="K685" s="181"/>
      <c r="L685" s="181"/>
      <c r="M685" s="181"/>
      <c r="N685" s="180"/>
      <c r="O685" s="182"/>
      <c r="P685" s="182"/>
      <c r="Q685" s="183"/>
      <c r="R685" s="183"/>
      <c r="S685" s="183"/>
      <c r="T685" s="183"/>
      <c r="U685" s="184"/>
      <c r="V685" s="185"/>
      <c r="W685" s="199"/>
      <c r="X685" s="200"/>
      <c r="Y685" s="200"/>
      <c r="Z685" s="201"/>
      <c r="AA685" s="150"/>
      <c r="AB685" s="202"/>
      <c r="AC685" s="203"/>
      <c r="AD685" s="184"/>
      <c r="AE685" s="203"/>
      <c r="AF685" s="204"/>
      <c r="AG685" s="193"/>
    </row>
    <row r="686" spans="1:33" s="59" customFormat="1">
      <c r="A686" s="194"/>
      <c r="B686" s="195"/>
      <c r="C686" s="196"/>
      <c r="D686" s="197"/>
      <c r="E686" s="196"/>
      <c r="F686" s="197"/>
      <c r="G686" s="198"/>
      <c r="H686" s="180"/>
      <c r="I686" s="181"/>
      <c r="J686" s="181"/>
      <c r="K686" s="181"/>
      <c r="L686" s="181"/>
      <c r="M686" s="181"/>
      <c r="N686" s="180"/>
      <c r="O686" s="182"/>
      <c r="P686" s="182"/>
      <c r="Q686" s="183"/>
      <c r="R686" s="183"/>
      <c r="S686" s="183"/>
      <c r="T686" s="183"/>
      <c r="U686" s="184"/>
      <c r="V686" s="185"/>
      <c r="W686" s="199"/>
      <c r="X686" s="200"/>
      <c r="Y686" s="200"/>
      <c r="Z686" s="201"/>
      <c r="AA686" s="150"/>
      <c r="AB686" s="202"/>
      <c r="AC686" s="203"/>
      <c r="AD686" s="184"/>
      <c r="AE686" s="203"/>
      <c r="AF686" s="204"/>
      <c r="AG686" s="193"/>
    </row>
    <row r="687" spans="1:33" s="59" customFormat="1">
      <c r="A687" s="194"/>
      <c r="B687" s="195"/>
      <c r="C687" s="196"/>
      <c r="D687" s="197"/>
      <c r="E687" s="196"/>
      <c r="F687" s="197"/>
      <c r="G687" s="198"/>
      <c r="H687" s="180"/>
      <c r="I687" s="181"/>
      <c r="J687" s="181"/>
      <c r="K687" s="181"/>
      <c r="L687" s="181"/>
      <c r="M687" s="181"/>
      <c r="N687" s="180"/>
      <c r="O687" s="182"/>
      <c r="P687" s="182"/>
      <c r="Q687" s="183"/>
      <c r="R687" s="183"/>
      <c r="S687" s="183"/>
      <c r="T687" s="183"/>
      <c r="U687" s="184"/>
      <c r="V687" s="185"/>
      <c r="W687" s="199"/>
      <c r="X687" s="200"/>
      <c r="Y687" s="200"/>
      <c r="Z687" s="201"/>
      <c r="AA687" s="150"/>
      <c r="AB687" s="202"/>
      <c r="AC687" s="203"/>
      <c r="AD687" s="184"/>
      <c r="AE687" s="203"/>
      <c r="AF687" s="204"/>
      <c r="AG687" s="193"/>
    </row>
    <row r="688" spans="1:33" s="59" customFormat="1">
      <c r="A688" s="194"/>
      <c r="B688" s="195"/>
      <c r="C688" s="196"/>
      <c r="D688" s="197"/>
      <c r="E688" s="196"/>
      <c r="F688" s="197"/>
      <c r="G688" s="198"/>
      <c r="H688" s="180"/>
      <c r="I688" s="181"/>
      <c r="J688" s="181"/>
      <c r="K688" s="181"/>
      <c r="L688" s="181"/>
      <c r="M688" s="181"/>
      <c r="N688" s="180"/>
      <c r="O688" s="182"/>
      <c r="P688" s="182"/>
      <c r="Q688" s="183"/>
      <c r="R688" s="183"/>
      <c r="S688" s="183"/>
      <c r="T688" s="183"/>
      <c r="U688" s="184"/>
      <c r="V688" s="185"/>
      <c r="W688" s="199"/>
      <c r="X688" s="200"/>
      <c r="Y688" s="200"/>
      <c r="Z688" s="201"/>
      <c r="AA688" s="150"/>
      <c r="AB688" s="202"/>
      <c r="AC688" s="203"/>
      <c r="AD688" s="184"/>
      <c r="AE688" s="203"/>
      <c r="AF688" s="204"/>
      <c r="AG688" s="193"/>
    </row>
    <row r="689" spans="1:33" s="59" customFormat="1">
      <c r="A689" s="194"/>
      <c r="B689" s="195"/>
      <c r="C689" s="196"/>
      <c r="D689" s="197"/>
      <c r="E689" s="196"/>
      <c r="F689" s="197"/>
      <c r="G689" s="198"/>
      <c r="H689" s="180"/>
      <c r="I689" s="181"/>
      <c r="J689" s="181"/>
      <c r="K689" s="181"/>
      <c r="L689" s="181"/>
      <c r="M689" s="181"/>
      <c r="N689" s="180"/>
      <c r="O689" s="182"/>
      <c r="P689" s="182"/>
      <c r="Q689" s="183"/>
      <c r="R689" s="183"/>
      <c r="S689" s="183"/>
      <c r="T689" s="183"/>
      <c r="U689" s="184"/>
      <c r="V689" s="185"/>
      <c r="W689" s="199"/>
      <c r="X689" s="200"/>
      <c r="Y689" s="200"/>
      <c r="Z689" s="201"/>
      <c r="AA689" s="150"/>
      <c r="AB689" s="202"/>
      <c r="AC689" s="203"/>
      <c r="AD689" s="184"/>
      <c r="AE689" s="203"/>
      <c r="AF689" s="204"/>
      <c r="AG689" s="193"/>
    </row>
    <row r="690" spans="1:33" s="59" customFormat="1">
      <c r="A690" s="194"/>
      <c r="B690" s="195"/>
      <c r="C690" s="196"/>
      <c r="D690" s="197"/>
      <c r="E690" s="196"/>
      <c r="F690" s="197"/>
      <c r="G690" s="198"/>
      <c r="H690" s="180"/>
      <c r="I690" s="181"/>
      <c r="J690" s="181"/>
      <c r="K690" s="181"/>
      <c r="L690" s="181"/>
      <c r="M690" s="181"/>
      <c r="N690" s="180"/>
      <c r="O690" s="182"/>
      <c r="P690" s="182"/>
      <c r="Q690" s="183"/>
      <c r="R690" s="183"/>
      <c r="S690" s="183"/>
      <c r="T690" s="183"/>
      <c r="U690" s="184"/>
      <c r="V690" s="185"/>
      <c r="W690" s="199"/>
      <c r="X690" s="200"/>
      <c r="Y690" s="200"/>
      <c r="Z690" s="201"/>
      <c r="AA690" s="150"/>
      <c r="AB690" s="202"/>
      <c r="AC690" s="203"/>
      <c r="AD690" s="184"/>
      <c r="AE690" s="203"/>
      <c r="AF690" s="204"/>
      <c r="AG690" s="193"/>
    </row>
    <row r="691" spans="1:33" s="59" customFormat="1">
      <c r="A691" s="194"/>
      <c r="B691" s="195"/>
      <c r="C691" s="196"/>
      <c r="D691" s="197"/>
      <c r="E691" s="196"/>
      <c r="F691" s="197"/>
      <c r="G691" s="198"/>
      <c r="H691" s="180"/>
      <c r="I691" s="181"/>
      <c r="J691" s="181"/>
      <c r="K691" s="181"/>
      <c r="L691" s="181"/>
      <c r="M691" s="181"/>
      <c r="N691" s="180"/>
      <c r="O691" s="182"/>
      <c r="P691" s="182"/>
      <c r="Q691" s="183"/>
      <c r="R691" s="183"/>
      <c r="S691" s="183"/>
      <c r="T691" s="183"/>
      <c r="U691" s="184"/>
      <c r="V691" s="185"/>
      <c r="W691" s="199"/>
      <c r="X691" s="200"/>
      <c r="Y691" s="200"/>
      <c r="Z691" s="201"/>
      <c r="AA691" s="150"/>
      <c r="AB691" s="202"/>
      <c r="AC691" s="203"/>
      <c r="AD691" s="184"/>
      <c r="AE691" s="203"/>
      <c r="AF691" s="204"/>
      <c r="AG691" s="193"/>
    </row>
    <row r="692" spans="1:33" s="59" customFormat="1">
      <c r="A692" s="194"/>
      <c r="B692" s="195"/>
      <c r="C692" s="196"/>
      <c r="D692" s="197"/>
      <c r="E692" s="196"/>
      <c r="F692" s="197"/>
      <c r="G692" s="198"/>
      <c r="H692" s="180"/>
      <c r="I692" s="181"/>
      <c r="J692" s="181"/>
      <c r="K692" s="181"/>
      <c r="L692" s="181"/>
      <c r="M692" s="181"/>
      <c r="N692" s="180"/>
      <c r="O692" s="182"/>
      <c r="P692" s="182"/>
      <c r="Q692" s="183"/>
      <c r="R692" s="183"/>
      <c r="S692" s="183"/>
      <c r="T692" s="183"/>
      <c r="U692" s="184"/>
      <c r="V692" s="185"/>
      <c r="W692" s="199"/>
      <c r="X692" s="200"/>
      <c r="Y692" s="200"/>
      <c r="Z692" s="201"/>
      <c r="AA692" s="150"/>
      <c r="AB692" s="202"/>
      <c r="AC692" s="203"/>
      <c r="AD692" s="184"/>
      <c r="AE692" s="203"/>
      <c r="AF692" s="204"/>
      <c r="AG692" s="193"/>
    </row>
    <row r="693" spans="1:33" s="59" customFormat="1">
      <c r="A693" s="194"/>
      <c r="B693" s="195"/>
      <c r="C693" s="196"/>
      <c r="D693" s="197"/>
      <c r="E693" s="196"/>
      <c r="F693" s="197"/>
      <c r="G693" s="198"/>
      <c r="H693" s="180"/>
      <c r="I693" s="181"/>
      <c r="J693" s="181"/>
      <c r="K693" s="181"/>
      <c r="L693" s="181"/>
      <c r="M693" s="181"/>
      <c r="N693" s="180"/>
      <c r="O693" s="182"/>
      <c r="P693" s="182"/>
      <c r="Q693" s="183"/>
      <c r="R693" s="183"/>
      <c r="S693" s="183"/>
      <c r="T693" s="183"/>
      <c r="U693" s="184"/>
      <c r="V693" s="185"/>
      <c r="W693" s="199"/>
      <c r="X693" s="200"/>
      <c r="Y693" s="200"/>
      <c r="Z693" s="201"/>
      <c r="AA693" s="150"/>
      <c r="AB693" s="202"/>
      <c r="AC693" s="203"/>
      <c r="AD693" s="184"/>
      <c r="AE693" s="203"/>
      <c r="AF693" s="204"/>
      <c r="AG693" s="193"/>
    </row>
    <row r="694" spans="1:33" s="59" customFormat="1">
      <c r="A694" s="194"/>
      <c r="B694" s="195"/>
      <c r="C694" s="196"/>
      <c r="D694" s="197"/>
      <c r="E694" s="196"/>
      <c r="F694" s="197"/>
      <c r="G694" s="198"/>
      <c r="H694" s="180"/>
      <c r="I694" s="181"/>
      <c r="J694" s="181"/>
      <c r="K694" s="181"/>
      <c r="L694" s="181"/>
      <c r="M694" s="181"/>
      <c r="N694" s="180"/>
      <c r="O694" s="182"/>
      <c r="P694" s="182"/>
      <c r="Q694" s="183"/>
      <c r="R694" s="183"/>
      <c r="S694" s="183"/>
      <c r="T694" s="183"/>
      <c r="U694" s="184"/>
      <c r="V694" s="185"/>
      <c r="W694" s="199"/>
      <c r="X694" s="200"/>
      <c r="Y694" s="200"/>
      <c r="Z694" s="201"/>
      <c r="AA694" s="150"/>
      <c r="AB694" s="202"/>
      <c r="AC694" s="203"/>
      <c r="AD694" s="184"/>
      <c r="AE694" s="203"/>
      <c r="AF694" s="204"/>
      <c r="AG694" s="193"/>
    </row>
    <row r="695" spans="1:33" s="59" customFormat="1">
      <c r="A695" s="194"/>
      <c r="B695" s="195"/>
      <c r="C695" s="196"/>
      <c r="D695" s="197"/>
      <c r="E695" s="196"/>
      <c r="F695" s="197"/>
      <c r="G695" s="198"/>
      <c r="H695" s="180"/>
      <c r="I695" s="181"/>
      <c r="J695" s="181"/>
      <c r="K695" s="181"/>
      <c r="L695" s="181"/>
      <c r="M695" s="181"/>
      <c r="N695" s="180"/>
      <c r="O695" s="182"/>
      <c r="P695" s="182"/>
      <c r="Q695" s="183"/>
      <c r="R695" s="183"/>
      <c r="S695" s="183"/>
      <c r="T695" s="183"/>
      <c r="U695" s="184"/>
      <c r="V695" s="185"/>
      <c r="W695" s="199"/>
      <c r="X695" s="200"/>
      <c r="Y695" s="200"/>
      <c r="Z695" s="201"/>
      <c r="AA695" s="150"/>
      <c r="AB695" s="202"/>
      <c r="AC695" s="203"/>
      <c r="AD695" s="184"/>
      <c r="AE695" s="203"/>
      <c r="AF695" s="204"/>
      <c r="AG695" s="193"/>
    </row>
    <row r="696" spans="1:33" s="59" customFormat="1">
      <c r="A696" s="194"/>
      <c r="B696" s="195"/>
      <c r="C696" s="196"/>
      <c r="D696" s="197"/>
      <c r="E696" s="196"/>
      <c r="F696" s="197"/>
      <c r="G696" s="198"/>
      <c r="H696" s="180"/>
      <c r="I696" s="181"/>
      <c r="J696" s="181"/>
      <c r="K696" s="181"/>
      <c r="L696" s="181"/>
      <c r="M696" s="181"/>
      <c r="N696" s="180"/>
      <c r="O696" s="182"/>
      <c r="P696" s="182"/>
      <c r="Q696" s="183"/>
      <c r="R696" s="183"/>
      <c r="S696" s="183"/>
      <c r="T696" s="183"/>
      <c r="U696" s="184"/>
      <c r="V696" s="185"/>
      <c r="W696" s="199"/>
      <c r="X696" s="200"/>
      <c r="Y696" s="200"/>
      <c r="Z696" s="201"/>
      <c r="AA696" s="150"/>
      <c r="AB696" s="202"/>
      <c r="AC696" s="203"/>
      <c r="AD696" s="184"/>
      <c r="AE696" s="203"/>
      <c r="AF696" s="204"/>
      <c r="AG696" s="193"/>
    </row>
    <row r="697" spans="1:33" s="59" customFormat="1">
      <c r="A697" s="194"/>
      <c r="B697" s="195"/>
      <c r="C697" s="196"/>
      <c r="D697" s="197"/>
      <c r="E697" s="196"/>
      <c r="F697" s="197"/>
      <c r="G697" s="198"/>
      <c r="H697" s="180"/>
      <c r="I697" s="181"/>
      <c r="J697" s="181"/>
      <c r="K697" s="181"/>
      <c r="L697" s="181"/>
      <c r="M697" s="181"/>
      <c r="N697" s="180"/>
      <c r="O697" s="182"/>
      <c r="P697" s="182"/>
      <c r="Q697" s="183"/>
      <c r="R697" s="183"/>
      <c r="S697" s="183"/>
      <c r="T697" s="183"/>
      <c r="U697" s="184"/>
      <c r="V697" s="185"/>
      <c r="W697" s="199"/>
      <c r="X697" s="200"/>
      <c r="Y697" s="200"/>
      <c r="Z697" s="201"/>
      <c r="AA697" s="150"/>
      <c r="AB697" s="202"/>
      <c r="AC697" s="203"/>
      <c r="AD697" s="184"/>
      <c r="AE697" s="203"/>
      <c r="AF697" s="204"/>
      <c r="AG697" s="193"/>
    </row>
    <row r="698" spans="1:33" s="59" customFormat="1">
      <c r="A698" s="194"/>
      <c r="B698" s="195"/>
      <c r="C698" s="196"/>
      <c r="D698" s="197"/>
      <c r="E698" s="196"/>
      <c r="F698" s="197"/>
      <c r="G698" s="198"/>
      <c r="H698" s="180"/>
      <c r="I698" s="181"/>
      <c r="J698" s="181"/>
      <c r="K698" s="181"/>
      <c r="L698" s="181"/>
      <c r="M698" s="181"/>
      <c r="N698" s="180"/>
      <c r="O698" s="182"/>
      <c r="P698" s="182"/>
      <c r="Q698" s="183"/>
      <c r="R698" s="183"/>
      <c r="S698" s="183"/>
      <c r="T698" s="183"/>
      <c r="U698" s="184"/>
      <c r="V698" s="185"/>
      <c r="W698" s="199"/>
      <c r="X698" s="200"/>
      <c r="Y698" s="200"/>
      <c r="Z698" s="201"/>
      <c r="AA698" s="150"/>
      <c r="AB698" s="202"/>
      <c r="AC698" s="203"/>
      <c r="AD698" s="184"/>
      <c r="AE698" s="203"/>
      <c r="AF698" s="204"/>
      <c r="AG698" s="193"/>
    </row>
    <row r="699" spans="1:33" s="59" customFormat="1">
      <c r="A699" s="194"/>
      <c r="B699" s="195"/>
      <c r="C699" s="196"/>
      <c r="D699" s="197"/>
      <c r="E699" s="196"/>
      <c r="F699" s="197"/>
      <c r="G699" s="198"/>
      <c r="H699" s="180"/>
      <c r="I699" s="181"/>
      <c r="J699" s="181"/>
      <c r="K699" s="181"/>
      <c r="L699" s="181"/>
      <c r="M699" s="181"/>
      <c r="N699" s="180"/>
      <c r="O699" s="182"/>
      <c r="P699" s="182"/>
      <c r="Q699" s="183"/>
      <c r="R699" s="183"/>
      <c r="S699" s="183"/>
      <c r="T699" s="183"/>
      <c r="U699" s="184"/>
      <c r="V699" s="185"/>
      <c r="W699" s="199"/>
      <c r="X699" s="200"/>
      <c r="Y699" s="200"/>
      <c r="Z699" s="201"/>
      <c r="AA699" s="150"/>
      <c r="AB699" s="202"/>
      <c r="AC699" s="203"/>
      <c r="AD699" s="184"/>
      <c r="AE699" s="203"/>
      <c r="AF699" s="204"/>
      <c r="AG699" s="193"/>
    </row>
    <row r="700" spans="1:33" s="59" customFormat="1">
      <c r="A700" s="194"/>
      <c r="B700" s="195"/>
      <c r="C700" s="196"/>
      <c r="D700" s="197"/>
      <c r="E700" s="196"/>
      <c r="F700" s="197"/>
      <c r="G700" s="198"/>
      <c r="H700" s="180"/>
      <c r="I700" s="181"/>
      <c r="J700" s="181"/>
      <c r="K700" s="181"/>
      <c r="L700" s="181"/>
      <c r="M700" s="181"/>
      <c r="N700" s="180"/>
      <c r="O700" s="182"/>
      <c r="P700" s="182"/>
      <c r="Q700" s="183"/>
      <c r="R700" s="183"/>
      <c r="S700" s="183"/>
      <c r="T700" s="183"/>
      <c r="U700" s="184"/>
      <c r="V700" s="185"/>
      <c r="W700" s="199"/>
      <c r="X700" s="200"/>
      <c r="Y700" s="200"/>
      <c r="Z700" s="201"/>
      <c r="AA700" s="150"/>
      <c r="AB700" s="202"/>
      <c r="AC700" s="203"/>
      <c r="AD700" s="184"/>
      <c r="AE700" s="203"/>
      <c r="AF700" s="204"/>
      <c r="AG700" s="193"/>
    </row>
    <row r="701" spans="1:33" s="59" customFormat="1">
      <c r="A701" s="194"/>
      <c r="B701" s="195"/>
      <c r="C701" s="196"/>
      <c r="D701" s="197"/>
      <c r="E701" s="196"/>
      <c r="F701" s="197"/>
      <c r="G701" s="198"/>
      <c r="H701" s="180"/>
      <c r="I701" s="181"/>
      <c r="J701" s="181"/>
      <c r="K701" s="181"/>
      <c r="L701" s="181"/>
      <c r="M701" s="181"/>
      <c r="N701" s="180"/>
      <c r="O701" s="182"/>
      <c r="P701" s="182"/>
      <c r="Q701" s="183"/>
      <c r="R701" s="183"/>
      <c r="S701" s="183"/>
      <c r="T701" s="183"/>
      <c r="U701" s="184"/>
      <c r="V701" s="185"/>
      <c r="W701" s="199"/>
      <c r="X701" s="200"/>
      <c r="Y701" s="200"/>
      <c r="Z701" s="201"/>
      <c r="AA701" s="150"/>
      <c r="AB701" s="202"/>
      <c r="AC701" s="203"/>
      <c r="AD701" s="184"/>
      <c r="AE701" s="203"/>
      <c r="AF701" s="204"/>
      <c r="AG701" s="193"/>
    </row>
    <row r="702" spans="1:33" s="59" customFormat="1">
      <c r="A702" s="194"/>
      <c r="B702" s="195"/>
      <c r="C702" s="196"/>
      <c r="D702" s="197"/>
      <c r="E702" s="196"/>
      <c r="F702" s="197"/>
      <c r="G702" s="198"/>
      <c r="H702" s="180"/>
      <c r="I702" s="181"/>
      <c r="J702" s="181"/>
      <c r="K702" s="181"/>
      <c r="L702" s="181"/>
      <c r="M702" s="181"/>
      <c r="N702" s="180"/>
      <c r="O702" s="182"/>
      <c r="P702" s="182"/>
      <c r="Q702" s="183"/>
      <c r="R702" s="183"/>
      <c r="S702" s="183"/>
      <c r="T702" s="183"/>
      <c r="U702" s="184"/>
      <c r="V702" s="185"/>
      <c r="W702" s="199"/>
      <c r="X702" s="200"/>
      <c r="Y702" s="200"/>
      <c r="Z702" s="201"/>
      <c r="AA702" s="150"/>
      <c r="AB702" s="202"/>
      <c r="AC702" s="203"/>
      <c r="AD702" s="184"/>
      <c r="AE702" s="203"/>
      <c r="AF702" s="204"/>
      <c r="AG702" s="193"/>
    </row>
    <row r="703" spans="1:33" s="59" customFormat="1">
      <c r="A703" s="194"/>
      <c r="B703" s="195"/>
      <c r="C703" s="196"/>
      <c r="D703" s="197"/>
      <c r="E703" s="196"/>
      <c r="F703" s="197"/>
      <c r="G703" s="198"/>
      <c r="H703" s="180"/>
      <c r="I703" s="181"/>
      <c r="J703" s="181"/>
      <c r="K703" s="181"/>
      <c r="L703" s="181"/>
      <c r="M703" s="181"/>
      <c r="N703" s="180"/>
      <c r="O703" s="182"/>
      <c r="P703" s="182"/>
      <c r="Q703" s="183"/>
      <c r="R703" s="183"/>
      <c r="S703" s="183"/>
      <c r="T703" s="183"/>
      <c r="U703" s="184"/>
      <c r="V703" s="185"/>
      <c r="W703" s="199"/>
      <c r="X703" s="200"/>
      <c r="Y703" s="200"/>
      <c r="Z703" s="201"/>
      <c r="AA703" s="150"/>
      <c r="AB703" s="202"/>
      <c r="AC703" s="203"/>
      <c r="AD703" s="184"/>
      <c r="AE703" s="203"/>
      <c r="AF703" s="204"/>
      <c r="AG703" s="193"/>
    </row>
    <row r="704" spans="1:33" s="59" customFormat="1">
      <c r="A704" s="194"/>
      <c r="B704" s="195"/>
      <c r="C704" s="196"/>
      <c r="D704" s="197"/>
      <c r="E704" s="196"/>
      <c r="F704" s="197"/>
      <c r="G704" s="198"/>
      <c r="H704" s="180"/>
      <c r="I704" s="181"/>
      <c r="J704" s="181"/>
      <c r="K704" s="181"/>
      <c r="L704" s="181"/>
      <c r="M704" s="181"/>
      <c r="N704" s="180"/>
      <c r="O704" s="182"/>
      <c r="P704" s="182"/>
      <c r="Q704" s="183"/>
      <c r="R704" s="183"/>
      <c r="S704" s="183"/>
      <c r="T704" s="183"/>
      <c r="U704" s="184"/>
      <c r="V704" s="185"/>
      <c r="W704" s="199"/>
      <c r="X704" s="200"/>
      <c r="Y704" s="200"/>
      <c r="Z704" s="201"/>
      <c r="AA704" s="150"/>
      <c r="AB704" s="202"/>
      <c r="AC704" s="203"/>
      <c r="AD704" s="184"/>
      <c r="AE704" s="203"/>
      <c r="AF704" s="204"/>
      <c r="AG704" s="193"/>
    </row>
    <row r="705" spans="1:33" s="59" customFormat="1">
      <c r="A705" s="194"/>
      <c r="B705" s="195"/>
      <c r="C705" s="196"/>
      <c r="D705" s="197"/>
      <c r="E705" s="196"/>
      <c r="F705" s="197"/>
      <c r="G705" s="198"/>
      <c r="H705" s="180"/>
      <c r="I705" s="181"/>
      <c r="J705" s="181"/>
      <c r="K705" s="181"/>
      <c r="L705" s="181"/>
      <c r="M705" s="181"/>
      <c r="N705" s="180"/>
      <c r="O705" s="182"/>
      <c r="P705" s="182"/>
      <c r="Q705" s="183"/>
      <c r="R705" s="183"/>
      <c r="S705" s="183"/>
      <c r="T705" s="183"/>
      <c r="U705" s="184"/>
      <c r="V705" s="185"/>
      <c r="W705" s="199"/>
      <c r="X705" s="200"/>
      <c r="Y705" s="200"/>
      <c r="Z705" s="201"/>
      <c r="AA705" s="150"/>
      <c r="AB705" s="202"/>
      <c r="AC705" s="203"/>
      <c r="AD705" s="184"/>
      <c r="AE705" s="203"/>
      <c r="AF705" s="204"/>
      <c r="AG705" s="193"/>
    </row>
    <row r="706" spans="1:33" s="59" customFormat="1">
      <c r="A706" s="194"/>
      <c r="B706" s="195"/>
      <c r="C706" s="196"/>
      <c r="D706" s="197"/>
      <c r="E706" s="196"/>
      <c r="F706" s="197"/>
      <c r="G706" s="198"/>
      <c r="H706" s="180"/>
      <c r="I706" s="181"/>
      <c r="J706" s="181"/>
      <c r="K706" s="181"/>
      <c r="L706" s="181"/>
      <c r="M706" s="181"/>
      <c r="N706" s="180"/>
      <c r="O706" s="182"/>
      <c r="P706" s="182"/>
      <c r="Q706" s="183"/>
      <c r="R706" s="183"/>
      <c r="S706" s="183"/>
      <c r="T706" s="183"/>
      <c r="U706" s="184"/>
      <c r="V706" s="185"/>
      <c r="W706" s="199"/>
      <c r="X706" s="200"/>
      <c r="Y706" s="200"/>
      <c r="Z706" s="201"/>
      <c r="AA706" s="150"/>
      <c r="AB706" s="202"/>
      <c r="AC706" s="203"/>
      <c r="AD706" s="184"/>
      <c r="AE706" s="203"/>
      <c r="AF706" s="204"/>
      <c r="AG706" s="193"/>
    </row>
    <row r="707" spans="1:33" s="59" customFormat="1">
      <c r="A707" s="194"/>
      <c r="B707" s="195"/>
      <c r="C707" s="196"/>
      <c r="D707" s="197"/>
      <c r="E707" s="196"/>
      <c r="F707" s="197"/>
      <c r="G707" s="198"/>
      <c r="H707" s="180"/>
      <c r="I707" s="181"/>
      <c r="J707" s="181"/>
      <c r="K707" s="181"/>
      <c r="L707" s="181"/>
      <c r="M707" s="181"/>
      <c r="N707" s="180"/>
      <c r="O707" s="182"/>
      <c r="P707" s="182"/>
      <c r="Q707" s="183"/>
      <c r="R707" s="183"/>
      <c r="S707" s="183"/>
      <c r="T707" s="183"/>
      <c r="U707" s="184"/>
      <c r="V707" s="185"/>
      <c r="W707" s="199"/>
      <c r="X707" s="200"/>
      <c r="Y707" s="200"/>
      <c r="Z707" s="201"/>
      <c r="AA707" s="150"/>
      <c r="AB707" s="202"/>
      <c r="AC707" s="203"/>
      <c r="AD707" s="184"/>
      <c r="AE707" s="203"/>
      <c r="AF707" s="204"/>
      <c r="AG707" s="193"/>
    </row>
    <row r="708" spans="1:33" s="59" customFormat="1">
      <c r="A708" s="194"/>
      <c r="B708" s="195"/>
      <c r="C708" s="196"/>
      <c r="D708" s="197"/>
      <c r="E708" s="196"/>
      <c r="F708" s="197"/>
      <c r="G708" s="198"/>
      <c r="H708" s="180"/>
      <c r="I708" s="181"/>
      <c r="J708" s="181"/>
      <c r="K708" s="181"/>
      <c r="L708" s="181"/>
      <c r="M708" s="181"/>
      <c r="N708" s="180"/>
      <c r="O708" s="182"/>
      <c r="P708" s="182"/>
      <c r="Q708" s="183"/>
      <c r="R708" s="183"/>
      <c r="S708" s="183"/>
      <c r="T708" s="183"/>
      <c r="U708" s="184"/>
      <c r="V708" s="185"/>
      <c r="W708" s="199"/>
      <c r="X708" s="200"/>
      <c r="Y708" s="200"/>
      <c r="Z708" s="201"/>
      <c r="AA708" s="150"/>
      <c r="AB708" s="202"/>
      <c r="AC708" s="203"/>
      <c r="AD708" s="184"/>
      <c r="AE708" s="203"/>
      <c r="AF708" s="204"/>
      <c r="AG708" s="193"/>
    </row>
    <row r="709" spans="1:33" s="59" customFormat="1">
      <c r="A709" s="194"/>
      <c r="B709" s="195"/>
      <c r="C709" s="196"/>
      <c r="D709" s="197"/>
      <c r="E709" s="196"/>
      <c r="F709" s="197"/>
      <c r="G709" s="198"/>
      <c r="H709" s="180"/>
      <c r="I709" s="181"/>
      <c r="J709" s="181"/>
      <c r="K709" s="181"/>
      <c r="L709" s="181"/>
      <c r="M709" s="181"/>
      <c r="N709" s="180"/>
      <c r="O709" s="182"/>
      <c r="P709" s="182"/>
      <c r="Q709" s="183"/>
      <c r="R709" s="183"/>
      <c r="S709" s="183"/>
      <c r="T709" s="183"/>
      <c r="U709" s="184"/>
      <c r="V709" s="185"/>
      <c r="W709" s="199"/>
      <c r="X709" s="200"/>
      <c r="Y709" s="200"/>
      <c r="Z709" s="201"/>
      <c r="AA709" s="150"/>
      <c r="AB709" s="202"/>
      <c r="AC709" s="203"/>
      <c r="AD709" s="184"/>
      <c r="AE709" s="203"/>
      <c r="AF709" s="204"/>
      <c r="AG709" s="193"/>
    </row>
    <row r="710" spans="1:33" s="59" customFormat="1">
      <c r="A710" s="194"/>
      <c r="B710" s="195"/>
      <c r="C710" s="196"/>
      <c r="D710" s="197"/>
      <c r="E710" s="196"/>
      <c r="F710" s="197"/>
      <c r="G710" s="198"/>
      <c r="H710" s="180"/>
      <c r="I710" s="181"/>
      <c r="J710" s="181"/>
      <c r="K710" s="181"/>
      <c r="L710" s="181"/>
      <c r="M710" s="181"/>
      <c r="N710" s="180"/>
      <c r="O710" s="182"/>
      <c r="P710" s="182"/>
      <c r="Q710" s="183"/>
      <c r="R710" s="183"/>
      <c r="S710" s="183"/>
      <c r="T710" s="183"/>
      <c r="U710" s="184"/>
      <c r="V710" s="185"/>
      <c r="W710" s="199"/>
      <c r="X710" s="200"/>
      <c r="Y710" s="200"/>
      <c r="Z710" s="201"/>
      <c r="AA710" s="150"/>
      <c r="AB710" s="202"/>
      <c r="AC710" s="203"/>
      <c r="AD710" s="184"/>
      <c r="AE710" s="203"/>
      <c r="AF710" s="204"/>
      <c r="AG710" s="193"/>
    </row>
    <row r="711" spans="1:33" s="59" customFormat="1">
      <c r="A711" s="194"/>
      <c r="B711" s="195"/>
      <c r="C711" s="196"/>
      <c r="D711" s="197"/>
      <c r="E711" s="196"/>
      <c r="F711" s="197"/>
      <c r="G711" s="198"/>
      <c r="H711" s="180"/>
      <c r="I711" s="181"/>
      <c r="J711" s="181"/>
      <c r="K711" s="181"/>
      <c r="L711" s="181"/>
      <c r="M711" s="181"/>
      <c r="N711" s="180"/>
      <c r="O711" s="182"/>
      <c r="P711" s="182"/>
      <c r="Q711" s="183"/>
      <c r="R711" s="183"/>
      <c r="S711" s="183"/>
      <c r="T711" s="183"/>
      <c r="U711" s="184"/>
      <c r="V711" s="185"/>
      <c r="W711" s="199"/>
      <c r="X711" s="200"/>
      <c r="Y711" s="200"/>
      <c r="Z711" s="201"/>
      <c r="AA711" s="150"/>
      <c r="AB711" s="202"/>
      <c r="AC711" s="203"/>
      <c r="AD711" s="184"/>
      <c r="AE711" s="203"/>
      <c r="AF711" s="204"/>
      <c r="AG711" s="193"/>
    </row>
    <row r="712" spans="1:33" s="59" customFormat="1">
      <c r="A712" s="194"/>
      <c r="B712" s="195"/>
      <c r="C712" s="196"/>
      <c r="D712" s="197"/>
      <c r="E712" s="196"/>
      <c r="F712" s="197"/>
      <c r="G712" s="198"/>
      <c r="H712" s="180"/>
      <c r="I712" s="181"/>
      <c r="J712" s="181"/>
      <c r="K712" s="181"/>
      <c r="L712" s="181"/>
      <c r="M712" s="181"/>
      <c r="N712" s="180"/>
      <c r="O712" s="182"/>
      <c r="P712" s="182"/>
      <c r="Q712" s="183"/>
      <c r="R712" s="183"/>
      <c r="S712" s="183"/>
      <c r="T712" s="183"/>
      <c r="U712" s="184"/>
      <c r="V712" s="185"/>
      <c r="W712" s="199"/>
      <c r="X712" s="200"/>
      <c r="Y712" s="200"/>
      <c r="Z712" s="201"/>
      <c r="AA712" s="150"/>
      <c r="AB712" s="202"/>
      <c r="AC712" s="203"/>
      <c r="AD712" s="184"/>
      <c r="AE712" s="203"/>
      <c r="AF712" s="204"/>
      <c r="AG712" s="193"/>
    </row>
    <row r="713" spans="1:33" s="59" customFormat="1">
      <c r="A713" s="194"/>
      <c r="B713" s="195"/>
      <c r="C713" s="196"/>
      <c r="D713" s="197"/>
      <c r="E713" s="196"/>
      <c r="F713" s="197"/>
      <c r="G713" s="198"/>
      <c r="H713" s="180"/>
      <c r="I713" s="181"/>
      <c r="J713" s="181"/>
      <c r="K713" s="181"/>
      <c r="L713" s="181"/>
      <c r="M713" s="181"/>
      <c r="N713" s="180"/>
      <c r="O713" s="182"/>
      <c r="P713" s="182"/>
      <c r="Q713" s="183"/>
      <c r="R713" s="183"/>
      <c r="S713" s="183"/>
      <c r="T713" s="183"/>
      <c r="U713" s="184"/>
      <c r="V713" s="185"/>
      <c r="W713" s="199"/>
      <c r="X713" s="200"/>
      <c r="Y713" s="200"/>
      <c r="Z713" s="201"/>
      <c r="AA713" s="150"/>
      <c r="AB713" s="202"/>
      <c r="AC713" s="203"/>
      <c r="AD713" s="184"/>
      <c r="AE713" s="203"/>
      <c r="AF713" s="204"/>
      <c r="AG713" s="193"/>
    </row>
    <row r="714" spans="1:33" s="59" customFormat="1">
      <c r="A714" s="194"/>
      <c r="B714" s="195"/>
      <c r="C714" s="196"/>
      <c r="D714" s="197"/>
      <c r="E714" s="196"/>
      <c r="F714" s="197"/>
      <c r="G714" s="198"/>
      <c r="H714" s="180"/>
      <c r="I714" s="181"/>
      <c r="J714" s="181"/>
      <c r="K714" s="181"/>
      <c r="L714" s="181"/>
      <c r="M714" s="181"/>
      <c r="N714" s="180"/>
      <c r="O714" s="182"/>
      <c r="P714" s="182"/>
      <c r="Q714" s="183"/>
      <c r="R714" s="183"/>
      <c r="S714" s="183"/>
      <c r="T714" s="183"/>
      <c r="U714" s="184"/>
      <c r="V714" s="185"/>
      <c r="W714" s="199"/>
      <c r="X714" s="200"/>
      <c r="Y714" s="200"/>
      <c r="Z714" s="201"/>
      <c r="AA714" s="150"/>
      <c r="AB714" s="202"/>
      <c r="AC714" s="203"/>
      <c r="AD714" s="184"/>
      <c r="AE714" s="203"/>
      <c r="AF714" s="204"/>
      <c r="AG714" s="193"/>
    </row>
    <row r="715" spans="1:33" s="59" customFormat="1">
      <c r="A715" s="194"/>
      <c r="B715" s="195"/>
      <c r="C715" s="196"/>
      <c r="D715" s="197"/>
      <c r="E715" s="196"/>
      <c r="F715" s="197"/>
      <c r="G715" s="198"/>
      <c r="H715" s="180"/>
      <c r="I715" s="181"/>
      <c r="J715" s="181"/>
      <c r="K715" s="181"/>
      <c r="L715" s="181"/>
      <c r="M715" s="181"/>
      <c r="N715" s="180"/>
      <c r="O715" s="182"/>
      <c r="P715" s="182"/>
      <c r="Q715" s="183"/>
      <c r="R715" s="183"/>
      <c r="S715" s="183"/>
      <c r="T715" s="183"/>
      <c r="U715" s="184"/>
      <c r="V715" s="185"/>
      <c r="W715" s="199"/>
      <c r="X715" s="200"/>
      <c r="Y715" s="200"/>
      <c r="Z715" s="201"/>
      <c r="AA715" s="150"/>
      <c r="AB715" s="202"/>
      <c r="AC715" s="203"/>
      <c r="AD715" s="184"/>
      <c r="AE715" s="203"/>
      <c r="AF715" s="204"/>
      <c r="AG715" s="193"/>
    </row>
    <row r="716" spans="1:33" s="59" customFormat="1">
      <c r="A716" s="194"/>
      <c r="B716" s="195"/>
      <c r="C716" s="196"/>
      <c r="D716" s="197"/>
      <c r="E716" s="196"/>
      <c r="F716" s="197"/>
      <c r="G716" s="198"/>
      <c r="H716" s="180"/>
      <c r="I716" s="181"/>
      <c r="J716" s="181"/>
      <c r="K716" s="181"/>
      <c r="L716" s="181"/>
      <c r="M716" s="181"/>
      <c r="N716" s="180"/>
      <c r="O716" s="182"/>
      <c r="P716" s="182"/>
      <c r="Q716" s="183"/>
      <c r="R716" s="183"/>
      <c r="S716" s="183"/>
      <c r="T716" s="183"/>
      <c r="U716" s="184"/>
      <c r="V716" s="185"/>
      <c r="W716" s="199"/>
      <c r="X716" s="200"/>
      <c r="Y716" s="200"/>
      <c r="Z716" s="201"/>
      <c r="AA716" s="150"/>
      <c r="AB716" s="202"/>
      <c r="AC716" s="203"/>
      <c r="AD716" s="184"/>
      <c r="AE716" s="203"/>
      <c r="AF716" s="204"/>
      <c r="AG716" s="193"/>
    </row>
    <row r="717" spans="1:33" s="59" customFormat="1">
      <c r="A717" s="194"/>
      <c r="B717" s="195"/>
      <c r="C717" s="196"/>
      <c r="D717" s="197"/>
      <c r="E717" s="196"/>
      <c r="F717" s="197"/>
      <c r="G717" s="198"/>
      <c r="H717" s="180"/>
      <c r="I717" s="181"/>
      <c r="J717" s="181"/>
      <c r="K717" s="181"/>
      <c r="L717" s="181"/>
      <c r="M717" s="181"/>
      <c r="N717" s="180"/>
      <c r="O717" s="182"/>
      <c r="P717" s="182"/>
      <c r="Q717" s="183"/>
      <c r="R717" s="183"/>
      <c r="S717" s="183"/>
      <c r="T717" s="183"/>
      <c r="U717" s="184"/>
      <c r="V717" s="185"/>
      <c r="W717" s="199"/>
      <c r="X717" s="200"/>
      <c r="Y717" s="200"/>
      <c r="Z717" s="201"/>
      <c r="AA717" s="150"/>
      <c r="AB717" s="202"/>
      <c r="AC717" s="203"/>
      <c r="AD717" s="184"/>
      <c r="AE717" s="203"/>
      <c r="AF717" s="204"/>
      <c r="AG717" s="193"/>
    </row>
    <row r="718" spans="1:33" s="59" customFormat="1">
      <c r="A718" s="194"/>
      <c r="B718" s="195"/>
      <c r="C718" s="196"/>
      <c r="D718" s="197"/>
      <c r="E718" s="196"/>
      <c r="F718" s="197"/>
      <c r="G718" s="198"/>
      <c r="H718" s="180"/>
      <c r="I718" s="181"/>
      <c r="J718" s="181"/>
      <c r="K718" s="181"/>
      <c r="L718" s="181"/>
      <c r="M718" s="181"/>
      <c r="N718" s="180"/>
      <c r="O718" s="182"/>
      <c r="P718" s="182"/>
      <c r="Q718" s="183"/>
      <c r="R718" s="183"/>
      <c r="S718" s="183"/>
      <c r="T718" s="183"/>
      <c r="U718" s="184"/>
      <c r="V718" s="185"/>
      <c r="W718" s="199"/>
      <c r="X718" s="200"/>
      <c r="Y718" s="200"/>
      <c r="Z718" s="201"/>
      <c r="AA718" s="150"/>
      <c r="AB718" s="202"/>
      <c r="AC718" s="203"/>
      <c r="AD718" s="184"/>
      <c r="AE718" s="203"/>
      <c r="AF718" s="204"/>
      <c r="AG718" s="193"/>
    </row>
    <row r="719" spans="1:33" s="59" customFormat="1">
      <c r="A719" s="194"/>
      <c r="B719" s="195"/>
      <c r="C719" s="196"/>
      <c r="D719" s="197"/>
      <c r="E719" s="196"/>
      <c r="F719" s="197"/>
      <c r="G719" s="198"/>
      <c r="H719" s="180"/>
      <c r="I719" s="181"/>
      <c r="J719" s="181"/>
      <c r="K719" s="181"/>
      <c r="L719" s="181"/>
      <c r="M719" s="181"/>
      <c r="N719" s="180"/>
      <c r="O719" s="182"/>
      <c r="P719" s="182"/>
      <c r="Q719" s="183"/>
      <c r="R719" s="183"/>
      <c r="S719" s="183"/>
      <c r="T719" s="183"/>
      <c r="U719" s="184"/>
      <c r="V719" s="185"/>
      <c r="W719" s="199"/>
      <c r="X719" s="200"/>
      <c r="Y719" s="200"/>
      <c r="Z719" s="201"/>
      <c r="AA719" s="150"/>
      <c r="AB719" s="202"/>
      <c r="AC719" s="203"/>
      <c r="AD719" s="184"/>
      <c r="AE719" s="203"/>
      <c r="AF719" s="204"/>
      <c r="AG719" s="193"/>
    </row>
    <row r="720" spans="1:33" s="59" customFormat="1">
      <c r="A720" s="194"/>
      <c r="B720" s="195"/>
      <c r="C720" s="196"/>
      <c r="D720" s="197"/>
      <c r="E720" s="196"/>
      <c r="F720" s="197"/>
      <c r="G720" s="198"/>
      <c r="H720" s="180"/>
      <c r="I720" s="181"/>
      <c r="J720" s="181"/>
      <c r="K720" s="181"/>
      <c r="L720" s="181"/>
      <c r="M720" s="181"/>
      <c r="N720" s="180"/>
      <c r="O720" s="182"/>
      <c r="P720" s="182"/>
      <c r="Q720" s="183"/>
      <c r="R720" s="183"/>
      <c r="S720" s="183"/>
      <c r="T720" s="183"/>
      <c r="U720" s="184"/>
      <c r="V720" s="185"/>
      <c r="W720" s="199"/>
      <c r="X720" s="200"/>
      <c r="Y720" s="200"/>
      <c r="Z720" s="201"/>
      <c r="AA720" s="150"/>
      <c r="AB720" s="202"/>
      <c r="AC720" s="203"/>
      <c r="AD720" s="184"/>
      <c r="AE720" s="203"/>
      <c r="AF720" s="204"/>
      <c r="AG720" s="193"/>
    </row>
    <row r="721" spans="1:33" s="59" customFormat="1">
      <c r="A721" s="194"/>
      <c r="B721" s="195"/>
      <c r="C721" s="196"/>
      <c r="D721" s="197"/>
      <c r="E721" s="196"/>
      <c r="F721" s="197"/>
      <c r="G721" s="198"/>
      <c r="H721" s="180"/>
      <c r="I721" s="181"/>
      <c r="J721" s="181"/>
      <c r="K721" s="181"/>
      <c r="L721" s="181"/>
      <c r="M721" s="181"/>
      <c r="N721" s="180"/>
      <c r="O721" s="182"/>
      <c r="P721" s="182"/>
      <c r="Q721" s="183"/>
      <c r="R721" s="183"/>
      <c r="S721" s="183"/>
      <c r="T721" s="183"/>
      <c r="U721" s="184"/>
      <c r="V721" s="185"/>
      <c r="W721" s="199"/>
      <c r="X721" s="200"/>
      <c r="Y721" s="200"/>
      <c r="Z721" s="201"/>
      <c r="AA721" s="150"/>
      <c r="AB721" s="202"/>
      <c r="AC721" s="203"/>
      <c r="AD721" s="184"/>
      <c r="AE721" s="203"/>
      <c r="AF721" s="204"/>
      <c r="AG721" s="193"/>
    </row>
    <row r="722" spans="1:33" s="59" customFormat="1">
      <c r="A722" s="194"/>
      <c r="B722" s="195"/>
      <c r="C722" s="196"/>
      <c r="D722" s="197"/>
      <c r="E722" s="196"/>
      <c r="F722" s="197"/>
      <c r="G722" s="198"/>
      <c r="H722" s="180"/>
      <c r="I722" s="181"/>
      <c r="J722" s="181"/>
      <c r="K722" s="181"/>
      <c r="L722" s="181"/>
      <c r="M722" s="181"/>
      <c r="N722" s="180"/>
      <c r="O722" s="182"/>
      <c r="P722" s="182"/>
      <c r="Q722" s="183"/>
      <c r="R722" s="183"/>
      <c r="S722" s="183"/>
      <c r="T722" s="183"/>
      <c r="U722" s="184"/>
      <c r="V722" s="185"/>
      <c r="W722" s="199"/>
      <c r="X722" s="200"/>
      <c r="Y722" s="200"/>
      <c r="Z722" s="201"/>
      <c r="AA722" s="150"/>
      <c r="AB722" s="202"/>
      <c r="AC722" s="203"/>
      <c r="AD722" s="184"/>
      <c r="AE722" s="203"/>
      <c r="AF722" s="204"/>
      <c r="AG722" s="193"/>
    </row>
    <row r="723" spans="1:33" s="59" customFormat="1">
      <c r="A723" s="194"/>
      <c r="B723" s="195"/>
      <c r="C723" s="196"/>
      <c r="D723" s="197"/>
      <c r="E723" s="196"/>
      <c r="F723" s="197"/>
      <c r="G723" s="198"/>
      <c r="H723" s="180"/>
      <c r="I723" s="181"/>
      <c r="J723" s="181"/>
      <c r="K723" s="181"/>
      <c r="L723" s="181"/>
      <c r="M723" s="181"/>
      <c r="N723" s="180"/>
      <c r="O723" s="182"/>
      <c r="P723" s="182"/>
      <c r="Q723" s="183"/>
      <c r="R723" s="183"/>
      <c r="S723" s="183"/>
      <c r="T723" s="183"/>
      <c r="U723" s="184"/>
      <c r="V723" s="185"/>
      <c r="W723" s="199"/>
      <c r="X723" s="200"/>
      <c r="Y723" s="200"/>
      <c r="Z723" s="201"/>
      <c r="AA723" s="150"/>
      <c r="AB723" s="202"/>
      <c r="AC723" s="203"/>
      <c r="AD723" s="184"/>
      <c r="AE723" s="203"/>
      <c r="AF723" s="204"/>
      <c r="AG723" s="193"/>
    </row>
    <row r="724" spans="1:33" s="59" customFormat="1">
      <c r="A724" s="194"/>
      <c r="B724" s="195"/>
      <c r="C724" s="196"/>
      <c r="D724" s="197"/>
      <c r="E724" s="196"/>
      <c r="F724" s="197"/>
      <c r="G724" s="198"/>
      <c r="H724" s="180"/>
      <c r="I724" s="181"/>
      <c r="J724" s="181"/>
      <c r="K724" s="181"/>
      <c r="L724" s="181"/>
      <c r="M724" s="181"/>
      <c r="N724" s="180"/>
      <c r="O724" s="182"/>
      <c r="P724" s="182"/>
      <c r="Q724" s="183"/>
      <c r="R724" s="183"/>
      <c r="S724" s="183"/>
      <c r="T724" s="183"/>
      <c r="U724" s="184"/>
      <c r="V724" s="185"/>
      <c r="W724" s="199"/>
      <c r="X724" s="200"/>
      <c r="Y724" s="200"/>
      <c r="Z724" s="201"/>
      <c r="AA724" s="150"/>
      <c r="AB724" s="202"/>
      <c r="AC724" s="203"/>
      <c r="AD724" s="184"/>
      <c r="AE724" s="203"/>
      <c r="AF724" s="204"/>
      <c r="AG724" s="193"/>
    </row>
    <row r="725" spans="1:33" s="59" customFormat="1">
      <c r="A725" s="194"/>
      <c r="B725" s="195"/>
      <c r="C725" s="196"/>
      <c r="D725" s="197"/>
      <c r="E725" s="196"/>
      <c r="F725" s="197"/>
      <c r="G725" s="198"/>
      <c r="H725" s="180"/>
      <c r="I725" s="181"/>
      <c r="J725" s="181"/>
      <c r="K725" s="181"/>
      <c r="L725" s="181"/>
      <c r="M725" s="181"/>
      <c r="N725" s="180"/>
      <c r="O725" s="182"/>
      <c r="P725" s="182"/>
      <c r="Q725" s="183"/>
      <c r="R725" s="183"/>
      <c r="S725" s="183"/>
      <c r="T725" s="183"/>
      <c r="U725" s="184"/>
      <c r="V725" s="185"/>
      <c r="W725" s="199"/>
      <c r="X725" s="200"/>
      <c r="Y725" s="200"/>
      <c r="Z725" s="201"/>
      <c r="AA725" s="150"/>
      <c r="AB725" s="202"/>
      <c r="AC725" s="203"/>
      <c r="AD725" s="184"/>
      <c r="AE725" s="203"/>
      <c r="AF725" s="204"/>
      <c r="AG725" s="193"/>
    </row>
    <row r="726" spans="1:33" s="59" customFormat="1">
      <c r="A726" s="194"/>
      <c r="B726" s="195"/>
      <c r="C726" s="196"/>
      <c r="D726" s="197"/>
      <c r="E726" s="196"/>
      <c r="F726" s="197"/>
      <c r="G726" s="198"/>
      <c r="H726" s="180"/>
      <c r="I726" s="181"/>
      <c r="J726" s="181"/>
      <c r="K726" s="181"/>
      <c r="L726" s="181"/>
      <c r="M726" s="181"/>
      <c r="N726" s="180"/>
      <c r="O726" s="182"/>
      <c r="P726" s="182"/>
      <c r="Q726" s="183"/>
      <c r="R726" s="183"/>
      <c r="S726" s="183"/>
      <c r="T726" s="183"/>
      <c r="U726" s="184"/>
      <c r="V726" s="185"/>
      <c r="W726" s="199"/>
      <c r="X726" s="200"/>
      <c r="Y726" s="200"/>
      <c r="Z726" s="201"/>
      <c r="AA726" s="150"/>
      <c r="AB726" s="202"/>
      <c r="AC726" s="203"/>
      <c r="AD726" s="184"/>
      <c r="AE726" s="203"/>
      <c r="AF726" s="204"/>
      <c r="AG726" s="193"/>
    </row>
    <row r="727" spans="1:33" s="59" customFormat="1">
      <c r="A727" s="194"/>
      <c r="B727" s="195"/>
      <c r="C727" s="196"/>
      <c r="D727" s="197"/>
      <c r="E727" s="196"/>
      <c r="F727" s="197"/>
      <c r="G727" s="198"/>
      <c r="H727" s="180"/>
      <c r="I727" s="181"/>
      <c r="J727" s="181"/>
      <c r="K727" s="181"/>
      <c r="L727" s="181"/>
      <c r="M727" s="181"/>
      <c r="N727" s="180"/>
      <c r="O727" s="182"/>
      <c r="P727" s="182"/>
      <c r="Q727" s="183"/>
      <c r="R727" s="183"/>
      <c r="S727" s="183"/>
      <c r="T727" s="183"/>
      <c r="U727" s="184"/>
      <c r="V727" s="185"/>
      <c r="W727" s="199"/>
      <c r="X727" s="200"/>
      <c r="Y727" s="200"/>
      <c r="Z727" s="201"/>
      <c r="AA727" s="150"/>
      <c r="AB727" s="202"/>
      <c r="AC727" s="203"/>
      <c r="AD727" s="184"/>
      <c r="AE727" s="203"/>
      <c r="AF727" s="204"/>
      <c r="AG727" s="193"/>
    </row>
    <row r="728" spans="1:33" s="59" customFormat="1">
      <c r="A728" s="194"/>
      <c r="B728" s="195"/>
      <c r="C728" s="196"/>
      <c r="D728" s="197"/>
      <c r="E728" s="196"/>
      <c r="F728" s="197"/>
      <c r="G728" s="198"/>
      <c r="H728" s="180"/>
      <c r="I728" s="181"/>
      <c r="J728" s="181"/>
      <c r="K728" s="181"/>
      <c r="L728" s="181"/>
      <c r="M728" s="181"/>
      <c r="N728" s="180"/>
      <c r="O728" s="182"/>
      <c r="P728" s="182"/>
      <c r="Q728" s="183"/>
      <c r="R728" s="183"/>
      <c r="S728" s="183"/>
      <c r="T728" s="183"/>
      <c r="U728" s="184"/>
      <c r="V728" s="185"/>
      <c r="W728" s="199"/>
      <c r="X728" s="200"/>
      <c r="Y728" s="200"/>
      <c r="Z728" s="201"/>
      <c r="AA728" s="150"/>
      <c r="AB728" s="202"/>
      <c r="AC728" s="203"/>
      <c r="AD728" s="184"/>
      <c r="AE728" s="203"/>
      <c r="AF728" s="204"/>
      <c r="AG728" s="193"/>
    </row>
    <row r="729" spans="1:33" s="59" customFormat="1">
      <c r="A729" s="194"/>
      <c r="B729" s="195"/>
      <c r="C729" s="196"/>
      <c r="D729" s="197"/>
      <c r="E729" s="196"/>
      <c r="F729" s="197"/>
      <c r="G729" s="198"/>
      <c r="H729" s="180"/>
      <c r="I729" s="181"/>
      <c r="J729" s="181"/>
      <c r="K729" s="181"/>
      <c r="L729" s="181"/>
      <c r="M729" s="181"/>
      <c r="N729" s="180"/>
      <c r="O729" s="182"/>
      <c r="P729" s="182"/>
      <c r="Q729" s="183"/>
      <c r="R729" s="183"/>
      <c r="S729" s="183"/>
      <c r="T729" s="183"/>
      <c r="U729" s="184"/>
      <c r="V729" s="185"/>
      <c r="W729" s="199"/>
      <c r="X729" s="200"/>
      <c r="Y729" s="200"/>
      <c r="Z729" s="201"/>
      <c r="AA729" s="150"/>
      <c r="AB729" s="202"/>
      <c r="AC729" s="203"/>
      <c r="AD729" s="184"/>
      <c r="AE729" s="203"/>
      <c r="AF729" s="204"/>
      <c r="AG729" s="193"/>
    </row>
    <row r="730" spans="1:33" s="59" customFormat="1">
      <c r="A730" s="194"/>
      <c r="B730" s="195"/>
      <c r="C730" s="196"/>
      <c r="D730" s="197"/>
      <c r="E730" s="196"/>
      <c r="F730" s="197"/>
      <c r="G730" s="198"/>
      <c r="H730" s="180"/>
      <c r="I730" s="181"/>
      <c r="J730" s="181"/>
      <c r="K730" s="181"/>
      <c r="L730" s="181"/>
      <c r="M730" s="181"/>
      <c r="N730" s="180"/>
      <c r="O730" s="182"/>
      <c r="P730" s="182"/>
      <c r="Q730" s="183"/>
      <c r="R730" s="183"/>
      <c r="S730" s="183"/>
      <c r="T730" s="183"/>
      <c r="U730" s="184"/>
      <c r="V730" s="185"/>
      <c r="W730" s="199"/>
      <c r="X730" s="200"/>
      <c r="Y730" s="200"/>
      <c r="Z730" s="201"/>
      <c r="AA730" s="150"/>
      <c r="AB730" s="202"/>
      <c r="AC730" s="203"/>
      <c r="AD730" s="184"/>
      <c r="AE730" s="203"/>
      <c r="AF730" s="204"/>
      <c r="AG730" s="193"/>
    </row>
    <row r="731" spans="1:33" s="59" customFormat="1">
      <c r="A731" s="194"/>
      <c r="B731" s="195"/>
      <c r="C731" s="196"/>
      <c r="D731" s="197"/>
      <c r="E731" s="196"/>
      <c r="F731" s="197"/>
      <c r="G731" s="198"/>
      <c r="H731" s="180"/>
      <c r="I731" s="181"/>
      <c r="J731" s="181"/>
      <c r="K731" s="181"/>
      <c r="L731" s="181"/>
      <c r="M731" s="181"/>
      <c r="N731" s="180"/>
      <c r="O731" s="182"/>
      <c r="P731" s="182"/>
      <c r="Q731" s="183"/>
      <c r="R731" s="183"/>
      <c r="S731" s="183"/>
      <c r="T731" s="183"/>
      <c r="U731" s="184"/>
      <c r="V731" s="185"/>
      <c r="W731" s="199"/>
      <c r="X731" s="200"/>
      <c r="Y731" s="200"/>
      <c r="Z731" s="201"/>
      <c r="AA731" s="150"/>
      <c r="AB731" s="202"/>
      <c r="AC731" s="203"/>
      <c r="AD731" s="184"/>
      <c r="AE731" s="203"/>
      <c r="AF731" s="204"/>
      <c r="AG731" s="193"/>
    </row>
    <row r="732" spans="1:33" s="59" customFormat="1">
      <c r="A732" s="194"/>
      <c r="B732" s="195"/>
      <c r="C732" s="196"/>
      <c r="D732" s="197"/>
      <c r="E732" s="196"/>
      <c r="F732" s="197"/>
      <c r="G732" s="198"/>
      <c r="H732" s="180"/>
      <c r="I732" s="181"/>
      <c r="J732" s="181"/>
      <c r="K732" s="181"/>
      <c r="L732" s="181"/>
      <c r="M732" s="181"/>
      <c r="N732" s="180"/>
      <c r="O732" s="182"/>
      <c r="P732" s="182"/>
      <c r="Q732" s="183"/>
      <c r="R732" s="183"/>
      <c r="S732" s="183"/>
      <c r="T732" s="183"/>
      <c r="U732" s="184"/>
      <c r="V732" s="185"/>
      <c r="W732" s="199"/>
      <c r="X732" s="200"/>
      <c r="Y732" s="200"/>
      <c r="Z732" s="201"/>
      <c r="AA732" s="150"/>
      <c r="AB732" s="202"/>
      <c r="AC732" s="203"/>
      <c r="AD732" s="184"/>
      <c r="AE732" s="203"/>
      <c r="AF732" s="204"/>
      <c r="AG732" s="193"/>
    </row>
    <row r="733" spans="1:33" s="59" customFormat="1">
      <c r="A733" s="194"/>
      <c r="B733" s="195"/>
      <c r="C733" s="196"/>
      <c r="D733" s="197"/>
      <c r="E733" s="196"/>
      <c r="F733" s="197"/>
      <c r="G733" s="198"/>
      <c r="H733" s="180"/>
      <c r="I733" s="181"/>
      <c r="J733" s="181"/>
      <c r="K733" s="181"/>
      <c r="L733" s="181"/>
      <c r="M733" s="181"/>
      <c r="N733" s="180"/>
      <c r="O733" s="182"/>
      <c r="P733" s="182"/>
      <c r="Q733" s="183"/>
      <c r="R733" s="183"/>
      <c r="S733" s="183"/>
      <c r="T733" s="183"/>
      <c r="U733" s="184"/>
      <c r="V733" s="185"/>
      <c r="W733" s="199"/>
      <c r="X733" s="200"/>
      <c r="Y733" s="200"/>
      <c r="Z733" s="201"/>
      <c r="AA733" s="150"/>
      <c r="AB733" s="202"/>
      <c r="AC733" s="203"/>
      <c r="AD733" s="184"/>
      <c r="AE733" s="203"/>
      <c r="AF733" s="204"/>
      <c r="AG733" s="193"/>
    </row>
    <row r="734" spans="1:33" s="59" customFormat="1">
      <c r="A734" s="194"/>
      <c r="B734" s="195"/>
      <c r="C734" s="196"/>
      <c r="D734" s="197"/>
      <c r="E734" s="196"/>
      <c r="F734" s="197"/>
      <c r="G734" s="198"/>
      <c r="H734" s="180"/>
      <c r="I734" s="181"/>
      <c r="J734" s="181"/>
      <c r="K734" s="181"/>
      <c r="L734" s="181"/>
      <c r="M734" s="181"/>
      <c r="N734" s="180"/>
      <c r="O734" s="182"/>
      <c r="P734" s="182"/>
      <c r="Q734" s="183"/>
      <c r="R734" s="183"/>
      <c r="S734" s="183"/>
      <c r="T734" s="183"/>
      <c r="U734" s="184"/>
      <c r="V734" s="185"/>
      <c r="W734" s="199"/>
      <c r="X734" s="200"/>
      <c r="Y734" s="200"/>
      <c r="Z734" s="201"/>
      <c r="AA734" s="150"/>
      <c r="AB734" s="202"/>
      <c r="AC734" s="203"/>
      <c r="AD734" s="184"/>
      <c r="AE734" s="203"/>
      <c r="AF734" s="204"/>
      <c r="AG734" s="193"/>
    </row>
    <row r="735" spans="1:33" s="59" customFormat="1">
      <c r="A735" s="194"/>
      <c r="B735" s="195"/>
      <c r="C735" s="196"/>
      <c r="D735" s="197"/>
      <c r="E735" s="196"/>
      <c r="F735" s="197"/>
      <c r="G735" s="198"/>
      <c r="H735" s="180"/>
      <c r="I735" s="181"/>
      <c r="J735" s="181"/>
      <c r="K735" s="181"/>
      <c r="L735" s="181"/>
      <c r="M735" s="181"/>
      <c r="N735" s="180"/>
      <c r="O735" s="182"/>
      <c r="P735" s="182"/>
      <c r="Q735" s="183"/>
      <c r="R735" s="183"/>
      <c r="S735" s="183"/>
      <c r="T735" s="183"/>
      <c r="U735" s="184"/>
      <c r="V735" s="185"/>
      <c r="W735" s="199"/>
      <c r="X735" s="200"/>
      <c r="Y735" s="200"/>
      <c r="Z735" s="201"/>
      <c r="AA735" s="150"/>
      <c r="AB735" s="202"/>
      <c r="AC735" s="203"/>
      <c r="AD735" s="184"/>
      <c r="AE735" s="203"/>
      <c r="AF735" s="204"/>
      <c r="AG735" s="193"/>
    </row>
    <row r="736" spans="1:33" s="59" customFormat="1">
      <c r="A736" s="194"/>
      <c r="B736" s="195"/>
      <c r="C736" s="196"/>
      <c r="D736" s="197"/>
      <c r="E736" s="196"/>
      <c r="F736" s="197"/>
      <c r="G736" s="198"/>
      <c r="H736" s="180"/>
      <c r="I736" s="181"/>
      <c r="J736" s="181"/>
      <c r="K736" s="181"/>
      <c r="L736" s="181"/>
      <c r="M736" s="181"/>
      <c r="N736" s="180"/>
      <c r="O736" s="182"/>
      <c r="P736" s="182"/>
      <c r="Q736" s="183"/>
      <c r="R736" s="183"/>
      <c r="S736" s="183"/>
      <c r="T736" s="183"/>
      <c r="U736" s="184"/>
      <c r="V736" s="185"/>
      <c r="W736" s="199"/>
      <c r="X736" s="200"/>
      <c r="Y736" s="200"/>
      <c r="Z736" s="201"/>
      <c r="AA736" s="150"/>
      <c r="AB736" s="202"/>
      <c r="AC736" s="203"/>
      <c r="AD736" s="184"/>
      <c r="AE736" s="203"/>
      <c r="AF736" s="204"/>
      <c r="AG736" s="193"/>
    </row>
    <row r="737" spans="1:33" s="59" customFormat="1">
      <c r="A737" s="194"/>
      <c r="B737" s="195"/>
      <c r="C737" s="196"/>
      <c r="D737" s="197"/>
      <c r="E737" s="196"/>
      <c r="F737" s="197"/>
      <c r="G737" s="198"/>
      <c r="H737" s="180"/>
      <c r="I737" s="181"/>
      <c r="J737" s="181"/>
      <c r="K737" s="181"/>
      <c r="L737" s="181"/>
      <c r="M737" s="181"/>
      <c r="N737" s="180"/>
      <c r="O737" s="182"/>
      <c r="P737" s="182"/>
      <c r="Q737" s="183"/>
      <c r="R737" s="183"/>
      <c r="S737" s="183"/>
      <c r="T737" s="183"/>
      <c r="U737" s="184"/>
      <c r="V737" s="185"/>
      <c r="W737" s="199"/>
      <c r="X737" s="200"/>
      <c r="Y737" s="200"/>
      <c r="Z737" s="201"/>
      <c r="AA737" s="150"/>
      <c r="AB737" s="202"/>
      <c r="AC737" s="203"/>
      <c r="AD737" s="184"/>
      <c r="AE737" s="203"/>
      <c r="AF737" s="204"/>
      <c r="AG737" s="193"/>
    </row>
    <row r="738" spans="1:33" s="59" customFormat="1">
      <c r="A738" s="194"/>
      <c r="B738" s="195"/>
      <c r="C738" s="196"/>
      <c r="D738" s="197"/>
      <c r="E738" s="196"/>
      <c r="F738" s="197"/>
      <c r="G738" s="198"/>
      <c r="H738" s="180"/>
      <c r="I738" s="181"/>
      <c r="J738" s="181"/>
      <c r="K738" s="181"/>
      <c r="L738" s="181"/>
      <c r="M738" s="181"/>
      <c r="N738" s="180"/>
      <c r="O738" s="182"/>
      <c r="P738" s="182"/>
      <c r="Q738" s="183"/>
      <c r="R738" s="183"/>
      <c r="S738" s="183"/>
      <c r="T738" s="183"/>
      <c r="U738" s="184"/>
      <c r="V738" s="185"/>
      <c r="W738" s="199"/>
      <c r="X738" s="200"/>
      <c r="Y738" s="200"/>
      <c r="Z738" s="201"/>
      <c r="AA738" s="150"/>
      <c r="AB738" s="202"/>
      <c r="AC738" s="203"/>
      <c r="AD738" s="184"/>
      <c r="AE738" s="203"/>
      <c r="AF738" s="204"/>
      <c r="AG738" s="193"/>
    </row>
    <row r="739" spans="1:33" s="59" customFormat="1">
      <c r="A739" s="194"/>
      <c r="B739" s="195"/>
      <c r="C739" s="196"/>
      <c r="D739" s="197"/>
      <c r="E739" s="196"/>
      <c r="F739" s="197"/>
      <c r="G739" s="198"/>
      <c r="H739" s="180"/>
      <c r="I739" s="181"/>
      <c r="J739" s="181"/>
      <c r="K739" s="181"/>
      <c r="L739" s="181"/>
      <c r="M739" s="181"/>
      <c r="N739" s="180"/>
      <c r="O739" s="182"/>
      <c r="P739" s="182"/>
      <c r="Q739" s="183"/>
      <c r="R739" s="183"/>
      <c r="S739" s="183"/>
      <c r="T739" s="183"/>
      <c r="U739" s="184"/>
      <c r="V739" s="185"/>
      <c r="W739" s="199"/>
      <c r="X739" s="200"/>
      <c r="Y739" s="200"/>
      <c r="Z739" s="201"/>
      <c r="AA739" s="150"/>
      <c r="AB739" s="202"/>
      <c r="AC739" s="203"/>
      <c r="AD739" s="184"/>
      <c r="AE739" s="203"/>
      <c r="AF739" s="204"/>
      <c r="AG739" s="193"/>
    </row>
    <row r="740" spans="1:33" s="59" customFormat="1">
      <c r="A740" s="194"/>
      <c r="B740" s="195"/>
      <c r="C740" s="196"/>
      <c r="D740" s="197"/>
      <c r="E740" s="196"/>
      <c r="F740" s="197"/>
      <c r="G740" s="198"/>
      <c r="H740" s="180"/>
      <c r="I740" s="181"/>
      <c r="J740" s="181"/>
      <c r="K740" s="181"/>
      <c r="L740" s="181"/>
      <c r="M740" s="181"/>
      <c r="N740" s="180"/>
      <c r="O740" s="182"/>
      <c r="P740" s="182"/>
      <c r="Q740" s="183"/>
      <c r="R740" s="183"/>
      <c r="S740" s="183"/>
      <c r="T740" s="183"/>
      <c r="U740" s="184"/>
      <c r="V740" s="185"/>
      <c r="W740" s="199"/>
      <c r="X740" s="200"/>
      <c r="Y740" s="200"/>
      <c r="Z740" s="201"/>
      <c r="AA740" s="150"/>
      <c r="AB740" s="202"/>
      <c r="AC740" s="203"/>
      <c r="AD740" s="184"/>
      <c r="AE740" s="203"/>
      <c r="AF740" s="204"/>
      <c r="AG740" s="193"/>
    </row>
    <row r="741" spans="1:33" s="59" customFormat="1">
      <c r="A741" s="194"/>
      <c r="B741" s="195"/>
      <c r="C741" s="196"/>
      <c r="D741" s="197"/>
      <c r="E741" s="196"/>
      <c r="F741" s="197"/>
      <c r="G741" s="198"/>
      <c r="H741" s="180"/>
      <c r="I741" s="181"/>
      <c r="J741" s="181"/>
      <c r="K741" s="181"/>
      <c r="L741" s="181"/>
      <c r="M741" s="181"/>
      <c r="N741" s="180"/>
      <c r="O741" s="182"/>
      <c r="P741" s="182"/>
      <c r="Q741" s="183"/>
      <c r="R741" s="183"/>
      <c r="S741" s="183"/>
      <c r="T741" s="183"/>
      <c r="U741" s="184"/>
      <c r="V741" s="185"/>
      <c r="W741" s="199"/>
      <c r="X741" s="200"/>
      <c r="Y741" s="200"/>
      <c r="Z741" s="201"/>
      <c r="AA741" s="150"/>
      <c r="AB741" s="202"/>
      <c r="AC741" s="203"/>
      <c r="AD741" s="184"/>
      <c r="AE741" s="203"/>
      <c r="AF741" s="204"/>
      <c r="AG741" s="193"/>
    </row>
    <row r="742" spans="1:33" s="59" customFormat="1">
      <c r="A742" s="194"/>
      <c r="B742" s="195"/>
      <c r="C742" s="196"/>
      <c r="D742" s="197"/>
      <c r="E742" s="196"/>
      <c r="F742" s="197"/>
      <c r="G742" s="198"/>
      <c r="H742" s="180"/>
      <c r="I742" s="181"/>
      <c r="J742" s="181"/>
      <c r="K742" s="181"/>
      <c r="L742" s="181"/>
      <c r="M742" s="181"/>
      <c r="N742" s="180"/>
      <c r="O742" s="182"/>
      <c r="P742" s="182"/>
      <c r="Q742" s="183"/>
      <c r="R742" s="183"/>
      <c r="S742" s="183"/>
      <c r="T742" s="183"/>
      <c r="U742" s="184"/>
      <c r="V742" s="185"/>
      <c r="W742" s="199"/>
      <c r="X742" s="200"/>
      <c r="Y742" s="200"/>
      <c r="Z742" s="201"/>
      <c r="AA742" s="150"/>
      <c r="AB742" s="202"/>
      <c r="AC742" s="203"/>
      <c r="AD742" s="184"/>
      <c r="AE742" s="203"/>
      <c r="AF742" s="204"/>
      <c r="AG742" s="193"/>
    </row>
    <row r="743" spans="1:33" s="59" customFormat="1">
      <c r="A743" s="194"/>
      <c r="B743" s="195"/>
      <c r="C743" s="196"/>
      <c r="D743" s="197"/>
      <c r="E743" s="196"/>
      <c r="F743" s="197"/>
      <c r="G743" s="198"/>
      <c r="H743" s="180"/>
      <c r="I743" s="181"/>
      <c r="J743" s="181"/>
      <c r="K743" s="181"/>
      <c r="L743" s="181"/>
      <c r="M743" s="181"/>
      <c r="N743" s="180"/>
      <c r="O743" s="182"/>
      <c r="P743" s="182"/>
      <c r="Q743" s="183"/>
      <c r="R743" s="183"/>
      <c r="S743" s="183"/>
      <c r="T743" s="183"/>
      <c r="U743" s="184"/>
      <c r="V743" s="185"/>
      <c r="W743" s="199"/>
      <c r="X743" s="200"/>
      <c r="Y743" s="200"/>
      <c r="Z743" s="201"/>
      <c r="AA743" s="150"/>
      <c r="AB743" s="202"/>
      <c r="AC743" s="203"/>
      <c r="AD743" s="184"/>
      <c r="AE743" s="203"/>
      <c r="AF743" s="204"/>
      <c r="AG743" s="193"/>
    </row>
    <row r="744" spans="1:33" s="59" customFormat="1">
      <c r="A744" s="194"/>
      <c r="B744" s="195"/>
      <c r="C744" s="196"/>
      <c r="D744" s="197"/>
      <c r="E744" s="196"/>
      <c r="F744" s="197"/>
      <c r="G744" s="198"/>
      <c r="H744" s="180"/>
      <c r="I744" s="181"/>
      <c r="J744" s="181"/>
      <c r="K744" s="181"/>
      <c r="L744" s="181"/>
      <c r="M744" s="181"/>
      <c r="N744" s="180"/>
      <c r="O744" s="182"/>
      <c r="P744" s="182"/>
      <c r="Q744" s="183"/>
      <c r="R744" s="183"/>
      <c r="S744" s="183"/>
      <c r="T744" s="183"/>
      <c r="U744" s="184"/>
      <c r="V744" s="185"/>
      <c r="W744" s="199"/>
      <c r="X744" s="200"/>
      <c r="Y744" s="200"/>
      <c r="Z744" s="201"/>
      <c r="AA744" s="150"/>
      <c r="AB744" s="202"/>
      <c r="AC744" s="203"/>
      <c r="AD744" s="184"/>
      <c r="AE744" s="203"/>
      <c r="AF744" s="204"/>
      <c r="AG744" s="193"/>
    </row>
    <row r="745" spans="1:33" s="59" customFormat="1">
      <c r="A745" s="194"/>
      <c r="B745" s="195"/>
      <c r="C745" s="196"/>
      <c r="D745" s="197"/>
      <c r="E745" s="196"/>
      <c r="F745" s="197"/>
      <c r="G745" s="198"/>
      <c r="H745" s="180"/>
      <c r="I745" s="181"/>
      <c r="J745" s="181"/>
      <c r="K745" s="181"/>
      <c r="L745" s="181"/>
      <c r="M745" s="181"/>
      <c r="N745" s="180"/>
      <c r="O745" s="182"/>
      <c r="P745" s="182"/>
      <c r="Q745" s="183"/>
      <c r="R745" s="183"/>
      <c r="S745" s="183"/>
      <c r="T745" s="183"/>
      <c r="U745" s="184"/>
      <c r="V745" s="185"/>
      <c r="W745" s="199"/>
      <c r="X745" s="200"/>
      <c r="Y745" s="200"/>
      <c r="Z745" s="201"/>
      <c r="AA745" s="150"/>
      <c r="AB745" s="202"/>
      <c r="AC745" s="203"/>
      <c r="AD745" s="184"/>
      <c r="AE745" s="203"/>
      <c r="AF745" s="204"/>
      <c r="AG745" s="193"/>
    </row>
    <row r="746" spans="1:33" s="59" customFormat="1">
      <c r="A746" s="194"/>
      <c r="B746" s="195"/>
      <c r="C746" s="196"/>
      <c r="D746" s="197"/>
      <c r="E746" s="196"/>
      <c r="F746" s="197"/>
      <c r="G746" s="198"/>
      <c r="H746" s="180"/>
      <c r="I746" s="181"/>
      <c r="J746" s="181"/>
      <c r="K746" s="181"/>
      <c r="L746" s="181"/>
      <c r="M746" s="181"/>
      <c r="N746" s="180"/>
      <c r="O746" s="182"/>
      <c r="P746" s="182"/>
      <c r="Q746" s="183"/>
      <c r="R746" s="183"/>
      <c r="S746" s="183"/>
      <c r="T746" s="183"/>
      <c r="U746" s="184"/>
      <c r="V746" s="185"/>
      <c r="W746" s="199"/>
      <c r="X746" s="200"/>
      <c r="Y746" s="200"/>
      <c r="Z746" s="201"/>
      <c r="AA746" s="150"/>
      <c r="AB746" s="202"/>
      <c r="AC746" s="203"/>
      <c r="AD746" s="184"/>
      <c r="AE746" s="203"/>
      <c r="AF746" s="204"/>
      <c r="AG746" s="193"/>
    </row>
    <row r="747" spans="1:33" s="59" customFormat="1">
      <c r="A747" s="194"/>
      <c r="B747" s="195"/>
      <c r="C747" s="196"/>
      <c r="D747" s="197"/>
      <c r="E747" s="196"/>
      <c r="F747" s="197"/>
      <c r="G747" s="198"/>
      <c r="H747" s="180"/>
      <c r="I747" s="181"/>
      <c r="J747" s="181"/>
      <c r="K747" s="181"/>
      <c r="L747" s="181"/>
      <c r="M747" s="181"/>
      <c r="N747" s="180"/>
      <c r="O747" s="182"/>
      <c r="P747" s="182"/>
      <c r="Q747" s="183"/>
      <c r="R747" s="183"/>
      <c r="S747" s="183"/>
      <c r="T747" s="183"/>
      <c r="U747" s="184"/>
      <c r="V747" s="185"/>
      <c r="W747" s="199"/>
      <c r="X747" s="200"/>
      <c r="Y747" s="200"/>
      <c r="Z747" s="201"/>
      <c r="AA747" s="150"/>
      <c r="AB747" s="202"/>
      <c r="AC747" s="203"/>
      <c r="AD747" s="184"/>
      <c r="AE747" s="203"/>
      <c r="AF747" s="204"/>
      <c r="AG747" s="193"/>
    </row>
    <row r="748" spans="1:33" s="59" customFormat="1">
      <c r="A748" s="194"/>
      <c r="B748" s="195"/>
      <c r="C748" s="196"/>
      <c r="D748" s="197"/>
      <c r="E748" s="196"/>
      <c r="F748" s="197"/>
      <c r="G748" s="198"/>
      <c r="H748" s="180"/>
      <c r="I748" s="181"/>
      <c r="J748" s="181"/>
      <c r="K748" s="181"/>
      <c r="L748" s="181"/>
      <c r="M748" s="181"/>
      <c r="N748" s="180"/>
      <c r="O748" s="182"/>
      <c r="P748" s="182"/>
      <c r="Q748" s="183"/>
      <c r="R748" s="183"/>
      <c r="S748" s="183"/>
      <c r="T748" s="183"/>
      <c r="U748" s="184"/>
      <c r="V748" s="185"/>
      <c r="W748" s="199"/>
      <c r="X748" s="200"/>
      <c r="Y748" s="200"/>
      <c r="Z748" s="201"/>
      <c r="AA748" s="150"/>
      <c r="AB748" s="202"/>
      <c r="AC748" s="203"/>
      <c r="AD748" s="184"/>
      <c r="AE748" s="203"/>
      <c r="AF748" s="204"/>
      <c r="AG748" s="193"/>
    </row>
    <row r="749" spans="1:33" s="59" customFormat="1">
      <c r="A749" s="194"/>
      <c r="B749" s="195"/>
      <c r="C749" s="196"/>
      <c r="D749" s="197"/>
      <c r="E749" s="196"/>
      <c r="F749" s="197"/>
      <c r="G749" s="198"/>
      <c r="H749" s="180"/>
      <c r="I749" s="181"/>
      <c r="J749" s="181"/>
      <c r="K749" s="181"/>
      <c r="L749" s="181"/>
      <c r="M749" s="181"/>
      <c r="N749" s="180"/>
      <c r="O749" s="182"/>
      <c r="P749" s="182"/>
      <c r="Q749" s="183"/>
      <c r="R749" s="183"/>
      <c r="S749" s="183"/>
      <c r="T749" s="183"/>
      <c r="U749" s="184"/>
      <c r="V749" s="185"/>
      <c r="W749" s="199"/>
      <c r="X749" s="200"/>
      <c r="Y749" s="200"/>
      <c r="Z749" s="201"/>
      <c r="AA749" s="150"/>
      <c r="AB749" s="202"/>
      <c r="AC749" s="203"/>
      <c r="AD749" s="184"/>
      <c r="AE749" s="203"/>
      <c r="AF749" s="204"/>
      <c r="AG749" s="193"/>
    </row>
    <row r="750" spans="1:33" s="59" customFormat="1">
      <c r="A750" s="194"/>
      <c r="B750" s="195"/>
      <c r="C750" s="196"/>
      <c r="D750" s="197"/>
      <c r="E750" s="196"/>
      <c r="F750" s="197"/>
      <c r="G750" s="198"/>
      <c r="H750" s="180"/>
      <c r="I750" s="181"/>
      <c r="J750" s="181"/>
      <c r="K750" s="181"/>
      <c r="L750" s="181"/>
      <c r="M750" s="181"/>
      <c r="N750" s="180"/>
      <c r="O750" s="182"/>
      <c r="P750" s="182"/>
      <c r="Q750" s="183"/>
      <c r="R750" s="183"/>
      <c r="S750" s="183"/>
      <c r="T750" s="183"/>
      <c r="U750" s="184"/>
      <c r="V750" s="185"/>
      <c r="W750" s="199"/>
      <c r="X750" s="200"/>
      <c r="Y750" s="200"/>
      <c r="Z750" s="201"/>
      <c r="AA750" s="150"/>
      <c r="AB750" s="202"/>
      <c r="AC750" s="203"/>
      <c r="AD750" s="184"/>
      <c r="AE750" s="203"/>
      <c r="AF750" s="204"/>
      <c r="AG750" s="193"/>
    </row>
    <row r="751" spans="1:33" s="59" customFormat="1">
      <c r="A751" s="194"/>
      <c r="B751" s="195"/>
      <c r="C751" s="196"/>
      <c r="D751" s="197"/>
      <c r="E751" s="196"/>
      <c r="F751" s="197"/>
      <c r="G751" s="198"/>
      <c r="H751" s="180"/>
      <c r="I751" s="181"/>
      <c r="J751" s="181"/>
      <c r="K751" s="181"/>
      <c r="L751" s="181"/>
      <c r="M751" s="181"/>
      <c r="N751" s="180"/>
      <c r="O751" s="182"/>
      <c r="P751" s="182"/>
      <c r="Q751" s="183"/>
      <c r="R751" s="183"/>
      <c r="S751" s="183"/>
      <c r="T751" s="183"/>
      <c r="U751" s="184"/>
      <c r="V751" s="185"/>
      <c r="W751" s="199"/>
      <c r="X751" s="200"/>
      <c r="Y751" s="200"/>
      <c r="Z751" s="201"/>
      <c r="AA751" s="150"/>
      <c r="AB751" s="202"/>
      <c r="AC751" s="203"/>
      <c r="AD751" s="184"/>
      <c r="AE751" s="203"/>
      <c r="AF751" s="204"/>
      <c r="AG751" s="193"/>
    </row>
    <row r="752" spans="1:33" s="59" customFormat="1">
      <c r="A752" s="194"/>
      <c r="B752" s="195"/>
      <c r="C752" s="196"/>
      <c r="D752" s="197"/>
      <c r="E752" s="196"/>
      <c r="F752" s="197"/>
      <c r="G752" s="198"/>
      <c r="H752" s="180"/>
      <c r="I752" s="181"/>
      <c r="J752" s="181"/>
      <c r="K752" s="181"/>
      <c r="L752" s="181"/>
      <c r="M752" s="181"/>
      <c r="N752" s="180"/>
      <c r="O752" s="182"/>
      <c r="P752" s="182"/>
      <c r="Q752" s="183"/>
      <c r="R752" s="183"/>
      <c r="S752" s="183"/>
      <c r="T752" s="183"/>
      <c r="U752" s="184"/>
      <c r="V752" s="185"/>
      <c r="W752" s="199"/>
      <c r="X752" s="200"/>
      <c r="Y752" s="200"/>
      <c r="Z752" s="201"/>
      <c r="AA752" s="150"/>
      <c r="AB752" s="202"/>
      <c r="AC752" s="203"/>
      <c r="AD752" s="184"/>
      <c r="AE752" s="203"/>
      <c r="AF752" s="204"/>
      <c r="AG752" s="193"/>
    </row>
    <row r="753" spans="1:33" s="59" customFormat="1">
      <c r="A753" s="194"/>
      <c r="B753" s="195"/>
      <c r="C753" s="196"/>
      <c r="D753" s="197"/>
      <c r="E753" s="196"/>
      <c r="F753" s="197"/>
      <c r="G753" s="198"/>
      <c r="H753" s="180"/>
      <c r="I753" s="181"/>
      <c r="J753" s="181"/>
      <c r="K753" s="181"/>
      <c r="L753" s="181"/>
      <c r="M753" s="181"/>
      <c r="N753" s="180"/>
      <c r="O753" s="182"/>
      <c r="P753" s="182"/>
      <c r="Q753" s="183"/>
      <c r="R753" s="183"/>
      <c r="S753" s="183"/>
      <c r="T753" s="183"/>
      <c r="U753" s="184"/>
      <c r="V753" s="185"/>
      <c r="W753" s="199"/>
      <c r="X753" s="200"/>
      <c r="Y753" s="200"/>
      <c r="Z753" s="201"/>
      <c r="AA753" s="150"/>
      <c r="AB753" s="202"/>
      <c r="AC753" s="203"/>
      <c r="AD753" s="184"/>
      <c r="AE753" s="203"/>
      <c r="AF753" s="204"/>
      <c r="AG753" s="193"/>
    </row>
    <row r="754" spans="1:33" s="59" customFormat="1">
      <c r="A754" s="194"/>
      <c r="B754" s="195"/>
      <c r="C754" s="196"/>
      <c r="D754" s="197"/>
      <c r="E754" s="196"/>
      <c r="F754" s="197"/>
      <c r="G754" s="198"/>
      <c r="H754" s="180"/>
      <c r="I754" s="181"/>
      <c r="J754" s="181"/>
      <c r="K754" s="181"/>
      <c r="L754" s="181"/>
      <c r="M754" s="181"/>
      <c r="N754" s="180"/>
      <c r="O754" s="182"/>
      <c r="P754" s="182"/>
      <c r="Q754" s="183"/>
      <c r="R754" s="183"/>
      <c r="S754" s="183"/>
      <c r="T754" s="183"/>
      <c r="U754" s="184"/>
      <c r="V754" s="185"/>
      <c r="W754" s="199"/>
      <c r="X754" s="200"/>
      <c r="Y754" s="200"/>
      <c r="Z754" s="201"/>
      <c r="AA754" s="150"/>
      <c r="AB754" s="202"/>
      <c r="AC754" s="203"/>
      <c r="AD754" s="184"/>
      <c r="AE754" s="203"/>
      <c r="AF754" s="204"/>
      <c r="AG754" s="193"/>
    </row>
    <row r="755" spans="1:33" s="59" customFormat="1">
      <c r="A755" s="194"/>
      <c r="B755" s="195"/>
      <c r="C755" s="196"/>
      <c r="D755" s="197"/>
      <c r="E755" s="196"/>
      <c r="F755" s="197"/>
      <c r="G755" s="198"/>
      <c r="H755" s="180"/>
      <c r="I755" s="181"/>
      <c r="J755" s="181"/>
      <c r="K755" s="181"/>
      <c r="L755" s="181"/>
      <c r="M755" s="181"/>
      <c r="N755" s="180"/>
      <c r="O755" s="182"/>
      <c r="P755" s="182"/>
      <c r="Q755" s="183"/>
      <c r="R755" s="183"/>
      <c r="S755" s="183"/>
      <c r="T755" s="183"/>
      <c r="U755" s="184"/>
      <c r="V755" s="185"/>
      <c r="W755" s="199"/>
      <c r="X755" s="200"/>
      <c r="Y755" s="200"/>
      <c r="Z755" s="201"/>
      <c r="AA755" s="150"/>
      <c r="AB755" s="202"/>
      <c r="AC755" s="203"/>
      <c r="AD755" s="184"/>
      <c r="AE755" s="203"/>
      <c r="AF755" s="204"/>
      <c r="AG755" s="193"/>
    </row>
    <row r="756" spans="1:33" s="59" customFormat="1">
      <c r="A756" s="194"/>
      <c r="B756" s="195"/>
      <c r="C756" s="196"/>
      <c r="D756" s="197"/>
      <c r="E756" s="196"/>
      <c r="F756" s="197"/>
      <c r="G756" s="198"/>
      <c r="H756" s="180"/>
      <c r="I756" s="181"/>
      <c r="J756" s="181"/>
      <c r="K756" s="181"/>
      <c r="L756" s="181"/>
      <c r="M756" s="181"/>
      <c r="N756" s="180"/>
      <c r="O756" s="182"/>
      <c r="P756" s="182"/>
      <c r="Q756" s="183"/>
      <c r="R756" s="183"/>
      <c r="S756" s="183"/>
      <c r="T756" s="183"/>
      <c r="U756" s="184"/>
      <c r="V756" s="185"/>
      <c r="W756" s="199"/>
      <c r="X756" s="200"/>
      <c r="Y756" s="200"/>
      <c r="Z756" s="201"/>
      <c r="AA756" s="150"/>
      <c r="AB756" s="202"/>
      <c r="AC756" s="203"/>
      <c r="AD756" s="184"/>
      <c r="AE756" s="203"/>
      <c r="AF756" s="204"/>
      <c r="AG756" s="193"/>
    </row>
    <row r="757" spans="1:33" s="59" customFormat="1">
      <c r="A757" s="194"/>
      <c r="B757" s="195"/>
      <c r="C757" s="196"/>
      <c r="D757" s="197"/>
      <c r="E757" s="196"/>
      <c r="F757" s="197"/>
      <c r="G757" s="198"/>
      <c r="H757" s="180"/>
      <c r="I757" s="181"/>
      <c r="J757" s="181"/>
      <c r="K757" s="181"/>
      <c r="L757" s="181"/>
      <c r="M757" s="181"/>
      <c r="N757" s="180"/>
      <c r="O757" s="182"/>
      <c r="P757" s="182"/>
      <c r="Q757" s="183"/>
      <c r="R757" s="183"/>
      <c r="S757" s="183"/>
      <c r="T757" s="183"/>
      <c r="U757" s="184"/>
      <c r="V757" s="185"/>
      <c r="W757" s="199"/>
      <c r="X757" s="200"/>
      <c r="Y757" s="200"/>
      <c r="Z757" s="201"/>
      <c r="AA757" s="150"/>
      <c r="AB757" s="202"/>
      <c r="AC757" s="203"/>
      <c r="AD757" s="184"/>
      <c r="AE757" s="203"/>
      <c r="AF757" s="204"/>
      <c r="AG757" s="193"/>
    </row>
    <row r="758" spans="1:33" s="59" customFormat="1">
      <c r="A758" s="194"/>
      <c r="B758" s="195"/>
      <c r="C758" s="196"/>
      <c r="D758" s="197"/>
      <c r="E758" s="196"/>
      <c r="F758" s="197"/>
      <c r="G758" s="198"/>
      <c r="H758" s="180"/>
      <c r="I758" s="181"/>
      <c r="J758" s="181"/>
      <c r="K758" s="181"/>
      <c r="L758" s="181"/>
      <c r="M758" s="181"/>
      <c r="N758" s="180"/>
      <c r="O758" s="182"/>
      <c r="P758" s="182"/>
      <c r="Q758" s="183"/>
      <c r="R758" s="183"/>
      <c r="S758" s="183"/>
      <c r="T758" s="183"/>
      <c r="U758" s="184"/>
      <c r="V758" s="185"/>
      <c r="W758" s="199"/>
      <c r="X758" s="200"/>
      <c r="Y758" s="200"/>
      <c r="Z758" s="201"/>
      <c r="AA758" s="150"/>
      <c r="AB758" s="202"/>
      <c r="AC758" s="203"/>
      <c r="AD758" s="184"/>
      <c r="AE758" s="203"/>
      <c r="AF758" s="204"/>
      <c r="AG758" s="193"/>
    </row>
    <row r="759" spans="1:33" s="59" customFormat="1">
      <c r="A759" s="194"/>
      <c r="B759" s="195"/>
      <c r="C759" s="196"/>
      <c r="D759" s="197"/>
      <c r="E759" s="196"/>
      <c r="F759" s="197"/>
      <c r="G759" s="198"/>
      <c r="H759" s="180"/>
      <c r="I759" s="181"/>
      <c r="J759" s="181"/>
      <c r="K759" s="181"/>
      <c r="L759" s="181"/>
      <c r="M759" s="181"/>
      <c r="N759" s="180"/>
      <c r="O759" s="182"/>
      <c r="P759" s="182"/>
      <c r="Q759" s="183"/>
      <c r="R759" s="183"/>
      <c r="S759" s="183"/>
      <c r="T759" s="183"/>
      <c r="U759" s="184"/>
      <c r="V759" s="185"/>
      <c r="W759" s="199"/>
      <c r="X759" s="200"/>
      <c r="Y759" s="200"/>
      <c r="Z759" s="201"/>
      <c r="AA759" s="150"/>
      <c r="AB759" s="202"/>
      <c r="AC759" s="203"/>
      <c r="AD759" s="184"/>
      <c r="AE759" s="203"/>
      <c r="AF759" s="204"/>
      <c r="AG759" s="193"/>
    </row>
    <row r="760" spans="1:33" s="59" customFormat="1">
      <c r="A760" s="194"/>
      <c r="B760" s="195"/>
      <c r="C760" s="196"/>
      <c r="D760" s="197"/>
      <c r="E760" s="196"/>
      <c r="F760" s="197"/>
      <c r="G760" s="198"/>
      <c r="H760" s="180"/>
      <c r="I760" s="181"/>
      <c r="J760" s="181"/>
      <c r="K760" s="181"/>
      <c r="L760" s="181"/>
      <c r="M760" s="181"/>
      <c r="N760" s="180"/>
      <c r="O760" s="182"/>
      <c r="P760" s="182"/>
      <c r="Q760" s="183"/>
      <c r="R760" s="183"/>
      <c r="S760" s="183"/>
      <c r="T760" s="183"/>
      <c r="U760" s="184"/>
      <c r="V760" s="185"/>
      <c r="W760" s="199"/>
      <c r="X760" s="200"/>
      <c r="Y760" s="200"/>
      <c r="Z760" s="201"/>
      <c r="AA760" s="150"/>
      <c r="AB760" s="202"/>
      <c r="AC760" s="203"/>
      <c r="AD760" s="184"/>
      <c r="AE760" s="203"/>
      <c r="AF760" s="204"/>
      <c r="AG760" s="193"/>
    </row>
    <row r="761" spans="1:33" s="59" customFormat="1">
      <c r="A761" s="194"/>
      <c r="B761" s="195"/>
      <c r="C761" s="196"/>
      <c r="D761" s="197"/>
      <c r="E761" s="196"/>
      <c r="F761" s="197"/>
      <c r="G761" s="198"/>
      <c r="H761" s="180"/>
      <c r="I761" s="181"/>
      <c r="J761" s="181"/>
      <c r="K761" s="181"/>
      <c r="L761" s="181"/>
      <c r="M761" s="181"/>
      <c r="N761" s="180"/>
      <c r="O761" s="182"/>
      <c r="P761" s="182"/>
      <c r="Q761" s="183"/>
      <c r="R761" s="183"/>
      <c r="S761" s="183"/>
      <c r="T761" s="183"/>
      <c r="U761" s="184"/>
      <c r="V761" s="185"/>
      <c r="W761" s="199"/>
      <c r="X761" s="200"/>
      <c r="Y761" s="200"/>
      <c r="Z761" s="201"/>
      <c r="AA761" s="150"/>
      <c r="AB761" s="202"/>
      <c r="AC761" s="203"/>
      <c r="AD761" s="184"/>
      <c r="AE761" s="203"/>
      <c r="AF761" s="204"/>
      <c r="AG761" s="193"/>
    </row>
    <row r="762" spans="1:33" s="59" customFormat="1">
      <c r="A762" s="194"/>
      <c r="B762" s="195"/>
      <c r="C762" s="196"/>
      <c r="D762" s="197"/>
      <c r="E762" s="196"/>
      <c r="F762" s="197"/>
      <c r="G762" s="198"/>
      <c r="H762" s="180"/>
      <c r="I762" s="181"/>
      <c r="J762" s="181"/>
      <c r="K762" s="181"/>
      <c r="L762" s="181"/>
      <c r="M762" s="181"/>
      <c r="N762" s="180"/>
      <c r="O762" s="182"/>
      <c r="P762" s="182"/>
      <c r="Q762" s="183"/>
      <c r="R762" s="183"/>
      <c r="S762" s="183"/>
      <c r="T762" s="183"/>
      <c r="U762" s="184"/>
      <c r="V762" s="185"/>
      <c r="W762" s="199"/>
      <c r="X762" s="200"/>
      <c r="Y762" s="200"/>
      <c r="Z762" s="201"/>
      <c r="AA762" s="150"/>
      <c r="AB762" s="202"/>
      <c r="AC762" s="203"/>
      <c r="AD762" s="184"/>
      <c r="AE762" s="203"/>
      <c r="AF762" s="204"/>
      <c r="AG762" s="193"/>
    </row>
    <row r="763" spans="1:33" s="59" customFormat="1">
      <c r="A763" s="194"/>
      <c r="B763" s="195"/>
      <c r="C763" s="196"/>
      <c r="D763" s="197"/>
      <c r="E763" s="196"/>
      <c r="F763" s="197"/>
      <c r="G763" s="198"/>
      <c r="H763" s="180"/>
      <c r="I763" s="181"/>
      <c r="J763" s="181"/>
      <c r="K763" s="181"/>
      <c r="L763" s="181"/>
      <c r="M763" s="181"/>
      <c r="N763" s="180"/>
      <c r="O763" s="182"/>
      <c r="P763" s="182"/>
      <c r="Q763" s="183"/>
      <c r="R763" s="183"/>
      <c r="S763" s="183"/>
      <c r="T763" s="183"/>
      <c r="U763" s="184"/>
      <c r="V763" s="185"/>
      <c r="W763" s="199"/>
      <c r="X763" s="200"/>
      <c r="Y763" s="200"/>
      <c r="Z763" s="201"/>
      <c r="AA763" s="150"/>
      <c r="AB763" s="202"/>
      <c r="AC763" s="203"/>
      <c r="AD763" s="184"/>
      <c r="AE763" s="203"/>
      <c r="AF763" s="204"/>
      <c r="AG763" s="193"/>
    </row>
    <row r="764" spans="1:33" s="59" customFormat="1">
      <c r="A764" s="194"/>
      <c r="B764" s="195"/>
      <c r="C764" s="196"/>
      <c r="D764" s="197"/>
      <c r="E764" s="196"/>
      <c r="F764" s="197"/>
      <c r="G764" s="198"/>
      <c r="H764" s="180"/>
      <c r="I764" s="181"/>
      <c r="J764" s="181"/>
      <c r="K764" s="181"/>
      <c r="L764" s="181"/>
      <c r="M764" s="181"/>
      <c r="N764" s="180"/>
      <c r="O764" s="182"/>
      <c r="P764" s="182"/>
      <c r="Q764" s="183"/>
      <c r="R764" s="183"/>
      <c r="S764" s="183"/>
      <c r="T764" s="183"/>
      <c r="U764" s="184"/>
      <c r="V764" s="185"/>
      <c r="W764" s="199"/>
      <c r="X764" s="200"/>
      <c r="Y764" s="200"/>
      <c r="Z764" s="201"/>
      <c r="AA764" s="150"/>
      <c r="AB764" s="202"/>
      <c r="AC764" s="203"/>
      <c r="AD764" s="184"/>
      <c r="AE764" s="203"/>
      <c r="AF764" s="204"/>
      <c r="AG764" s="193"/>
    </row>
    <row r="765" spans="1:33" s="59" customFormat="1">
      <c r="A765" s="194"/>
      <c r="B765" s="195"/>
      <c r="C765" s="196"/>
      <c r="D765" s="197"/>
      <c r="E765" s="196"/>
      <c r="F765" s="197"/>
      <c r="G765" s="198"/>
      <c r="H765" s="180"/>
      <c r="I765" s="181"/>
      <c r="J765" s="181"/>
      <c r="K765" s="181"/>
      <c r="L765" s="181"/>
      <c r="M765" s="181"/>
      <c r="N765" s="180"/>
      <c r="O765" s="182"/>
      <c r="P765" s="182"/>
      <c r="Q765" s="183"/>
      <c r="R765" s="183"/>
      <c r="S765" s="183"/>
      <c r="T765" s="183"/>
      <c r="U765" s="184"/>
      <c r="V765" s="185"/>
      <c r="W765" s="199"/>
      <c r="X765" s="200"/>
      <c r="Y765" s="200"/>
      <c r="Z765" s="201"/>
      <c r="AA765" s="150"/>
      <c r="AB765" s="202"/>
      <c r="AC765" s="203"/>
      <c r="AD765" s="184"/>
      <c r="AE765" s="203"/>
      <c r="AF765" s="204"/>
      <c r="AG765" s="193"/>
    </row>
    <row r="766" spans="1:33" s="59" customFormat="1">
      <c r="A766" s="194"/>
      <c r="B766" s="195"/>
      <c r="C766" s="196"/>
      <c r="D766" s="197"/>
      <c r="E766" s="196"/>
      <c r="F766" s="197"/>
      <c r="G766" s="198"/>
      <c r="H766" s="180"/>
      <c r="I766" s="181"/>
      <c r="J766" s="181"/>
      <c r="K766" s="181"/>
      <c r="L766" s="181"/>
      <c r="M766" s="181"/>
      <c r="N766" s="180"/>
      <c r="O766" s="182"/>
      <c r="P766" s="182"/>
      <c r="Q766" s="183"/>
      <c r="R766" s="183"/>
      <c r="S766" s="183"/>
      <c r="T766" s="183"/>
      <c r="U766" s="184"/>
      <c r="V766" s="185"/>
      <c r="W766" s="199"/>
      <c r="X766" s="200"/>
      <c r="Y766" s="200"/>
      <c r="Z766" s="201"/>
      <c r="AA766" s="150"/>
      <c r="AB766" s="202"/>
      <c r="AC766" s="203"/>
      <c r="AD766" s="184"/>
      <c r="AE766" s="203"/>
      <c r="AF766" s="204"/>
      <c r="AG766" s="193"/>
    </row>
    <row r="767" spans="1:33" s="59" customFormat="1">
      <c r="A767" s="194"/>
      <c r="B767" s="195"/>
      <c r="C767" s="196"/>
      <c r="D767" s="197"/>
      <c r="E767" s="196"/>
      <c r="F767" s="197"/>
      <c r="G767" s="198"/>
      <c r="H767" s="180"/>
      <c r="I767" s="181"/>
      <c r="J767" s="181"/>
      <c r="K767" s="181"/>
      <c r="L767" s="181"/>
      <c r="M767" s="181"/>
      <c r="N767" s="180"/>
      <c r="O767" s="182"/>
      <c r="P767" s="182"/>
      <c r="Q767" s="183"/>
      <c r="R767" s="183"/>
      <c r="S767" s="183"/>
      <c r="T767" s="183"/>
      <c r="U767" s="184"/>
      <c r="V767" s="185"/>
      <c r="W767" s="199"/>
      <c r="X767" s="200"/>
      <c r="Y767" s="200"/>
      <c r="Z767" s="201"/>
      <c r="AA767" s="150"/>
      <c r="AB767" s="202"/>
      <c r="AC767" s="203"/>
      <c r="AD767" s="184"/>
      <c r="AE767" s="203"/>
      <c r="AF767" s="204"/>
      <c r="AG767" s="193"/>
    </row>
    <row r="768" spans="1:33" s="59" customFormat="1">
      <c r="A768" s="194"/>
      <c r="B768" s="195"/>
      <c r="C768" s="196"/>
      <c r="D768" s="197"/>
      <c r="E768" s="196"/>
      <c r="F768" s="197"/>
      <c r="G768" s="198"/>
      <c r="H768" s="180"/>
      <c r="I768" s="181"/>
      <c r="J768" s="181"/>
      <c r="K768" s="181"/>
      <c r="L768" s="181"/>
      <c r="M768" s="181"/>
      <c r="N768" s="180"/>
      <c r="O768" s="182"/>
      <c r="P768" s="182"/>
      <c r="Q768" s="183"/>
      <c r="R768" s="183"/>
      <c r="S768" s="183"/>
      <c r="T768" s="183"/>
      <c r="U768" s="184"/>
      <c r="V768" s="185"/>
      <c r="W768" s="199"/>
      <c r="X768" s="200"/>
      <c r="Y768" s="200"/>
      <c r="Z768" s="201"/>
      <c r="AA768" s="150"/>
      <c r="AB768" s="202"/>
      <c r="AC768" s="203"/>
      <c r="AD768" s="184"/>
      <c r="AE768" s="203"/>
      <c r="AF768" s="204"/>
      <c r="AG768" s="193"/>
    </row>
    <row r="769" spans="1:33" s="59" customFormat="1">
      <c r="A769" s="194"/>
      <c r="B769" s="195"/>
      <c r="C769" s="196"/>
      <c r="D769" s="197"/>
      <c r="E769" s="196"/>
      <c r="F769" s="197"/>
      <c r="G769" s="198"/>
      <c r="H769" s="180"/>
      <c r="I769" s="181"/>
      <c r="J769" s="181"/>
      <c r="K769" s="181"/>
      <c r="L769" s="181"/>
      <c r="M769" s="181"/>
      <c r="N769" s="180"/>
      <c r="O769" s="182"/>
      <c r="P769" s="182"/>
      <c r="Q769" s="183"/>
      <c r="R769" s="183"/>
      <c r="S769" s="183"/>
      <c r="T769" s="183"/>
      <c r="U769" s="184"/>
      <c r="V769" s="185"/>
      <c r="W769" s="199"/>
      <c r="X769" s="200"/>
      <c r="Y769" s="200"/>
      <c r="Z769" s="201"/>
      <c r="AA769" s="150"/>
      <c r="AB769" s="202"/>
      <c r="AC769" s="203"/>
      <c r="AD769" s="184"/>
      <c r="AE769" s="203"/>
      <c r="AF769" s="204"/>
      <c r="AG769" s="193"/>
    </row>
    <row r="770" spans="1:33" s="59" customFormat="1">
      <c r="A770" s="194"/>
      <c r="B770" s="195"/>
      <c r="C770" s="196"/>
      <c r="D770" s="197"/>
      <c r="E770" s="196"/>
      <c r="F770" s="197"/>
      <c r="G770" s="198"/>
      <c r="H770" s="180"/>
      <c r="I770" s="181"/>
      <c r="J770" s="181"/>
      <c r="K770" s="181"/>
      <c r="L770" s="181"/>
      <c r="M770" s="181"/>
      <c r="N770" s="180"/>
      <c r="O770" s="182"/>
      <c r="P770" s="182"/>
      <c r="Q770" s="183"/>
      <c r="R770" s="183"/>
      <c r="S770" s="183"/>
      <c r="T770" s="183"/>
      <c r="U770" s="184"/>
      <c r="V770" s="185"/>
      <c r="W770" s="199"/>
      <c r="X770" s="200"/>
      <c r="Y770" s="200"/>
      <c r="Z770" s="201"/>
      <c r="AA770" s="150"/>
      <c r="AB770" s="202"/>
      <c r="AC770" s="203"/>
      <c r="AD770" s="184"/>
      <c r="AE770" s="203"/>
      <c r="AF770" s="204"/>
      <c r="AG770" s="193"/>
    </row>
    <row r="771" spans="1:33" s="59" customFormat="1">
      <c r="A771" s="194"/>
      <c r="B771" s="195"/>
      <c r="C771" s="196"/>
      <c r="D771" s="197"/>
      <c r="E771" s="196"/>
      <c r="F771" s="197"/>
      <c r="G771" s="198"/>
      <c r="H771" s="180"/>
      <c r="I771" s="181"/>
      <c r="J771" s="181"/>
      <c r="K771" s="181"/>
      <c r="L771" s="181"/>
      <c r="M771" s="181"/>
      <c r="N771" s="180"/>
      <c r="O771" s="182"/>
      <c r="P771" s="182"/>
      <c r="Q771" s="183"/>
      <c r="R771" s="183"/>
      <c r="S771" s="183"/>
      <c r="T771" s="183"/>
      <c r="U771" s="184"/>
      <c r="V771" s="185"/>
      <c r="W771" s="199"/>
      <c r="X771" s="200"/>
      <c r="Y771" s="200"/>
      <c r="Z771" s="201"/>
      <c r="AA771" s="150"/>
      <c r="AB771" s="202"/>
      <c r="AC771" s="203"/>
      <c r="AD771" s="184"/>
      <c r="AE771" s="203"/>
      <c r="AF771" s="204"/>
      <c r="AG771" s="193"/>
    </row>
    <row r="772" spans="1:33" s="59" customFormat="1">
      <c r="A772" s="194"/>
      <c r="B772" s="195"/>
      <c r="C772" s="196"/>
      <c r="D772" s="197"/>
      <c r="E772" s="196"/>
      <c r="F772" s="197"/>
      <c r="G772" s="198"/>
      <c r="H772" s="180"/>
      <c r="I772" s="181"/>
      <c r="J772" s="181"/>
      <c r="K772" s="181"/>
      <c r="L772" s="181"/>
      <c r="M772" s="181"/>
      <c r="N772" s="180"/>
      <c r="O772" s="182"/>
      <c r="P772" s="182"/>
      <c r="Q772" s="183"/>
      <c r="R772" s="183"/>
      <c r="S772" s="183"/>
      <c r="T772" s="183"/>
      <c r="U772" s="184"/>
      <c r="V772" s="185"/>
      <c r="W772" s="199"/>
      <c r="X772" s="200"/>
      <c r="Y772" s="200"/>
      <c r="Z772" s="201"/>
      <c r="AA772" s="150"/>
      <c r="AB772" s="202"/>
      <c r="AC772" s="203"/>
      <c r="AD772" s="184"/>
      <c r="AE772" s="203"/>
      <c r="AF772" s="204"/>
      <c r="AG772" s="193"/>
    </row>
    <row r="773" spans="1:33" s="59" customFormat="1">
      <c r="A773" s="194"/>
      <c r="B773" s="195"/>
      <c r="C773" s="196"/>
      <c r="D773" s="197"/>
      <c r="E773" s="196"/>
      <c r="F773" s="197"/>
      <c r="G773" s="198"/>
      <c r="H773" s="180"/>
      <c r="I773" s="181"/>
      <c r="J773" s="181"/>
      <c r="K773" s="181"/>
      <c r="L773" s="181"/>
      <c r="M773" s="181"/>
      <c r="N773" s="180"/>
      <c r="O773" s="182"/>
      <c r="P773" s="182"/>
      <c r="Q773" s="183"/>
      <c r="R773" s="183"/>
      <c r="S773" s="183"/>
      <c r="T773" s="183"/>
      <c r="U773" s="184"/>
      <c r="V773" s="185"/>
      <c r="W773" s="199"/>
      <c r="X773" s="200"/>
      <c r="Y773" s="200"/>
      <c r="Z773" s="201"/>
      <c r="AA773" s="150"/>
      <c r="AB773" s="202"/>
      <c r="AC773" s="203"/>
      <c r="AD773" s="184"/>
      <c r="AE773" s="203"/>
      <c r="AF773" s="204"/>
      <c r="AG773" s="193"/>
    </row>
    <row r="774" spans="1:33" s="59" customFormat="1">
      <c r="A774" s="194"/>
      <c r="B774" s="195"/>
      <c r="C774" s="196"/>
      <c r="D774" s="197"/>
      <c r="E774" s="196"/>
      <c r="F774" s="197"/>
      <c r="G774" s="198"/>
      <c r="H774" s="180"/>
      <c r="I774" s="181"/>
      <c r="J774" s="181"/>
      <c r="K774" s="181"/>
      <c r="L774" s="181"/>
      <c r="M774" s="181"/>
      <c r="N774" s="180"/>
      <c r="O774" s="182"/>
      <c r="P774" s="182"/>
      <c r="Q774" s="183"/>
      <c r="R774" s="183"/>
      <c r="S774" s="183"/>
      <c r="T774" s="183"/>
      <c r="U774" s="184"/>
      <c r="V774" s="185"/>
      <c r="W774" s="199"/>
      <c r="X774" s="200"/>
      <c r="Y774" s="200"/>
      <c r="Z774" s="201"/>
      <c r="AA774" s="150"/>
      <c r="AB774" s="202"/>
      <c r="AC774" s="203"/>
      <c r="AD774" s="184"/>
      <c r="AE774" s="203"/>
      <c r="AF774" s="204"/>
      <c r="AG774" s="193"/>
    </row>
    <row r="775" spans="1:33" s="59" customFormat="1">
      <c r="A775" s="194"/>
      <c r="B775" s="195"/>
      <c r="C775" s="196"/>
      <c r="D775" s="197"/>
      <c r="E775" s="196"/>
      <c r="F775" s="197"/>
      <c r="G775" s="198"/>
      <c r="H775" s="180"/>
      <c r="I775" s="181"/>
      <c r="J775" s="181"/>
      <c r="K775" s="181"/>
      <c r="L775" s="181"/>
      <c r="M775" s="181"/>
      <c r="N775" s="180"/>
      <c r="O775" s="182"/>
      <c r="P775" s="182"/>
      <c r="Q775" s="183"/>
      <c r="R775" s="183"/>
      <c r="S775" s="183"/>
      <c r="T775" s="183"/>
      <c r="U775" s="184"/>
      <c r="V775" s="185"/>
      <c r="W775" s="199"/>
      <c r="X775" s="200"/>
      <c r="Y775" s="200"/>
      <c r="Z775" s="201"/>
      <c r="AA775" s="150"/>
      <c r="AB775" s="202"/>
      <c r="AC775" s="203"/>
      <c r="AD775" s="184"/>
      <c r="AE775" s="203"/>
      <c r="AF775" s="204"/>
      <c r="AG775" s="193"/>
    </row>
    <row r="776" spans="1:33" s="59" customFormat="1">
      <c r="A776" s="194"/>
      <c r="B776" s="195"/>
      <c r="C776" s="196"/>
      <c r="D776" s="197"/>
      <c r="E776" s="196"/>
      <c r="F776" s="197"/>
      <c r="G776" s="198"/>
      <c r="H776" s="180"/>
      <c r="I776" s="181"/>
      <c r="J776" s="181"/>
      <c r="K776" s="181"/>
      <c r="L776" s="181"/>
      <c r="M776" s="181"/>
      <c r="N776" s="180"/>
      <c r="O776" s="182"/>
      <c r="P776" s="182"/>
      <c r="Q776" s="183"/>
      <c r="R776" s="183"/>
      <c r="S776" s="183"/>
      <c r="T776" s="183"/>
      <c r="U776" s="184"/>
      <c r="V776" s="185"/>
      <c r="W776" s="199"/>
      <c r="X776" s="200"/>
      <c r="Y776" s="200"/>
      <c r="Z776" s="201"/>
      <c r="AA776" s="150"/>
      <c r="AB776" s="202"/>
      <c r="AC776" s="203"/>
      <c r="AD776" s="184"/>
      <c r="AE776" s="203"/>
      <c r="AF776" s="204"/>
      <c r="AG776" s="193"/>
    </row>
    <row r="777" spans="1:33" s="59" customFormat="1">
      <c r="A777" s="194"/>
      <c r="B777" s="195"/>
      <c r="C777" s="196"/>
      <c r="D777" s="197"/>
      <c r="E777" s="196"/>
      <c r="F777" s="197"/>
      <c r="G777" s="198"/>
      <c r="H777" s="180"/>
      <c r="I777" s="181"/>
      <c r="J777" s="181"/>
      <c r="K777" s="181"/>
      <c r="L777" s="181"/>
      <c r="M777" s="181"/>
      <c r="N777" s="180"/>
      <c r="O777" s="182"/>
      <c r="P777" s="182"/>
      <c r="Q777" s="183"/>
      <c r="R777" s="183"/>
      <c r="S777" s="183"/>
      <c r="T777" s="183"/>
      <c r="U777" s="184"/>
      <c r="V777" s="185"/>
      <c r="W777" s="199"/>
      <c r="X777" s="200"/>
      <c r="Y777" s="200"/>
      <c r="Z777" s="201"/>
      <c r="AA777" s="150"/>
      <c r="AB777" s="202"/>
      <c r="AC777" s="203"/>
      <c r="AD777" s="184"/>
      <c r="AE777" s="203"/>
      <c r="AF777" s="204"/>
      <c r="AG777" s="193"/>
    </row>
    <row r="778" spans="1:33" s="59" customFormat="1">
      <c r="A778" s="194"/>
      <c r="B778" s="195"/>
      <c r="C778" s="196"/>
      <c r="D778" s="197"/>
      <c r="E778" s="196"/>
      <c r="F778" s="197"/>
      <c r="G778" s="198"/>
      <c r="H778" s="180"/>
      <c r="I778" s="181"/>
      <c r="J778" s="181"/>
      <c r="K778" s="181"/>
      <c r="L778" s="181"/>
      <c r="M778" s="181"/>
      <c r="N778" s="180"/>
      <c r="O778" s="182"/>
      <c r="P778" s="182"/>
      <c r="Q778" s="183"/>
      <c r="R778" s="183"/>
      <c r="S778" s="183"/>
      <c r="T778" s="183"/>
      <c r="U778" s="184"/>
      <c r="V778" s="185"/>
      <c r="W778" s="199"/>
      <c r="X778" s="200"/>
      <c r="Y778" s="200"/>
      <c r="Z778" s="201"/>
      <c r="AA778" s="150"/>
      <c r="AB778" s="202"/>
      <c r="AC778" s="203"/>
      <c r="AD778" s="184"/>
      <c r="AE778" s="203"/>
      <c r="AF778" s="204"/>
      <c r="AG778" s="193"/>
    </row>
    <row r="779" spans="1:33" s="59" customFormat="1">
      <c r="A779" s="194"/>
      <c r="B779" s="195"/>
      <c r="C779" s="196"/>
      <c r="D779" s="197"/>
      <c r="E779" s="196"/>
      <c r="F779" s="197"/>
      <c r="G779" s="198"/>
      <c r="H779" s="180"/>
      <c r="I779" s="181"/>
      <c r="J779" s="181"/>
      <c r="K779" s="181"/>
      <c r="L779" s="181"/>
      <c r="M779" s="181"/>
      <c r="N779" s="180"/>
      <c r="O779" s="182"/>
      <c r="P779" s="182"/>
      <c r="Q779" s="183"/>
      <c r="R779" s="183"/>
      <c r="S779" s="183"/>
      <c r="T779" s="183"/>
      <c r="U779" s="184"/>
      <c r="V779" s="185"/>
      <c r="W779" s="199"/>
      <c r="X779" s="200"/>
      <c r="Y779" s="200"/>
      <c r="Z779" s="201"/>
      <c r="AA779" s="150"/>
      <c r="AB779" s="202"/>
      <c r="AC779" s="203"/>
      <c r="AD779" s="184"/>
      <c r="AE779" s="203"/>
      <c r="AF779" s="204"/>
      <c r="AG779" s="193"/>
    </row>
    <row r="780" spans="1:33" s="59" customFormat="1">
      <c r="A780" s="194"/>
      <c r="B780" s="195"/>
      <c r="C780" s="196"/>
      <c r="D780" s="197"/>
      <c r="E780" s="196"/>
      <c r="F780" s="197"/>
      <c r="G780" s="198"/>
      <c r="H780" s="180"/>
      <c r="I780" s="181"/>
      <c r="J780" s="181"/>
      <c r="K780" s="181"/>
      <c r="L780" s="181"/>
      <c r="M780" s="181"/>
      <c r="N780" s="180"/>
      <c r="O780" s="182"/>
      <c r="P780" s="182"/>
      <c r="Q780" s="183"/>
      <c r="R780" s="183"/>
      <c r="S780" s="183"/>
      <c r="T780" s="183"/>
      <c r="U780" s="184"/>
      <c r="V780" s="185"/>
      <c r="W780" s="199"/>
      <c r="X780" s="200"/>
      <c r="Y780" s="200"/>
      <c r="Z780" s="201"/>
      <c r="AA780" s="150"/>
      <c r="AB780" s="202"/>
      <c r="AC780" s="203"/>
      <c r="AD780" s="184"/>
      <c r="AE780" s="203"/>
      <c r="AF780" s="204"/>
      <c r="AG780" s="193"/>
    </row>
    <row r="781" spans="1:33" s="59" customFormat="1">
      <c r="A781" s="194"/>
      <c r="B781" s="195"/>
      <c r="C781" s="196"/>
      <c r="D781" s="197"/>
      <c r="E781" s="196"/>
      <c r="F781" s="197"/>
      <c r="G781" s="198"/>
      <c r="H781" s="180"/>
      <c r="I781" s="181"/>
      <c r="J781" s="181"/>
      <c r="K781" s="181"/>
      <c r="L781" s="181"/>
      <c r="M781" s="181"/>
      <c r="N781" s="180"/>
      <c r="O781" s="182"/>
      <c r="P781" s="182"/>
      <c r="Q781" s="183"/>
      <c r="R781" s="183"/>
      <c r="S781" s="183"/>
      <c r="T781" s="183"/>
      <c r="U781" s="184"/>
      <c r="V781" s="185"/>
      <c r="W781" s="199"/>
      <c r="X781" s="200"/>
      <c r="Y781" s="200"/>
      <c r="Z781" s="201"/>
      <c r="AA781" s="150"/>
      <c r="AB781" s="202"/>
      <c r="AC781" s="203"/>
      <c r="AD781" s="184"/>
      <c r="AE781" s="203"/>
      <c r="AF781" s="204"/>
      <c r="AG781" s="193"/>
    </row>
    <row r="782" spans="1:33" s="59" customFormat="1">
      <c r="A782" s="194"/>
      <c r="B782" s="195"/>
      <c r="C782" s="196"/>
      <c r="D782" s="197"/>
      <c r="E782" s="196"/>
      <c r="F782" s="197"/>
      <c r="G782" s="198"/>
      <c r="H782" s="180"/>
      <c r="I782" s="181"/>
      <c r="J782" s="181"/>
      <c r="K782" s="181"/>
      <c r="L782" s="181"/>
      <c r="M782" s="181"/>
      <c r="N782" s="180"/>
      <c r="O782" s="182"/>
      <c r="P782" s="182"/>
      <c r="Q782" s="183"/>
      <c r="R782" s="183"/>
      <c r="S782" s="183"/>
      <c r="T782" s="183"/>
      <c r="U782" s="184"/>
      <c r="V782" s="185"/>
      <c r="W782" s="199"/>
      <c r="X782" s="200"/>
      <c r="Y782" s="200"/>
      <c r="Z782" s="201"/>
      <c r="AA782" s="150"/>
      <c r="AB782" s="202"/>
      <c r="AC782" s="203"/>
      <c r="AD782" s="184"/>
      <c r="AE782" s="203"/>
      <c r="AF782" s="204"/>
      <c r="AG782" s="193"/>
    </row>
    <row r="783" spans="1:33" s="59" customFormat="1">
      <c r="A783" s="194"/>
      <c r="B783" s="195"/>
      <c r="C783" s="196"/>
      <c r="D783" s="197"/>
      <c r="E783" s="196"/>
      <c r="F783" s="197"/>
      <c r="G783" s="198"/>
      <c r="H783" s="180"/>
      <c r="I783" s="181"/>
      <c r="J783" s="181"/>
      <c r="K783" s="181"/>
      <c r="L783" s="181"/>
      <c r="M783" s="181"/>
      <c r="N783" s="180"/>
      <c r="O783" s="182"/>
      <c r="P783" s="182"/>
      <c r="Q783" s="183"/>
      <c r="R783" s="183"/>
      <c r="S783" s="183"/>
      <c r="T783" s="183"/>
      <c r="U783" s="184"/>
      <c r="V783" s="185"/>
      <c r="W783" s="199"/>
      <c r="X783" s="200"/>
      <c r="Y783" s="200"/>
      <c r="Z783" s="201"/>
      <c r="AA783" s="150"/>
      <c r="AB783" s="202"/>
      <c r="AC783" s="203"/>
      <c r="AD783" s="184"/>
      <c r="AE783" s="203"/>
      <c r="AF783" s="204"/>
      <c r="AG783" s="193"/>
    </row>
    <row r="784" spans="1:33" s="59" customFormat="1">
      <c r="A784" s="194"/>
      <c r="B784" s="195"/>
      <c r="C784" s="196"/>
      <c r="D784" s="197"/>
      <c r="E784" s="196"/>
      <c r="F784" s="197"/>
      <c r="G784" s="198"/>
      <c r="H784" s="180"/>
      <c r="I784" s="181"/>
      <c r="J784" s="181"/>
      <c r="K784" s="181"/>
      <c r="L784" s="181"/>
      <c r="M784" s="181"/>
      <c r="N784" s="180"/>
      <c r="O784" s="182"/>
      <c r="P784" s="182"/>
      <c r="Q784" s="183"/>
      <c r="R784" s="183"/>
      <c r="S784" s="183"/>
      <c r="T784" s="183"/>
      <c r="U784" s="184"/>
      <c r="V784" s="185"/>
      <c r="W784" s="199"/>
      <c r="X784" s="200"/>
      <c r="Y784" s="200"/>
      <c r="Z784" s="201"/>
      <c r="AA784" s="150"/>
      <c r="AB784" s="202"/>
      <c r="AC784" s="203"/>
      <c r="AD784" s="184"/>
      <c r="AE784" s="203"/>
      <c r="AF784" s="204"/>
      <c r="AG784" s="193"/>
    </row>
    <row r="785" spans="1:33" s="59" customFormat="1">
      <c r="A785" s="194"/>
      <c r="B785" s="195"/>
      <c r="C785" s="196"/>
      <c r="D785" s="197"/>
      <c r="E785" s="196"/>
      <c r="F785" s="197"/>
      <c r="G785" s="198"/>
      <c r="H785" s="180"/>
      <c r="I785" s="181"/>
      <c r="J785" s="181"/>
      <c r="K785" s="181"/>
      <c r="L785" s="181"/>
      <c r="M785" s="181"/>
      <c r="N785" s="180"/>
      <c r="O785" s="182"/>
      <c r="P785" s="182"/>
      <c r="Q785" s="183"/>
      <c r="R785" s="183"/>
      <c r="S785" s="183"/>
      <c r="T785" s="183"/>
      <c r="U785" s="184"/>
      <c r="V785" s="185"/>
      <c r="W785" s="199"/>
      <c r="X785" s="200"/>
      <c r="Y785" s="200"/>
      <c r="Z785" s="201"/>
      <c r="AA785" s="150"/>
      <c r="AB785" s="202"/>
      <c r="AC785" s="203"/>
      <c r="AD785" s="184"/>
      <c r="AE785" s="203"/>
      <c r="AF785" s="204"/>
      <c r="AG785" s="193"/>
    </row>
    <row r="786" spans="1:33" s="59" customFormat="1">
      <c r="A786" s="194"/>
      <c r="B786" s="195"/>
      <c r="C786" s="196"/>
      <c r="D786" s="197"/>
      <c r="E786" s="196"/>
      <c r="F786" s="197"/>
      <c r="G786" s="198"/>
      <c r="H786" s="180"/>
      <c r="I786" s="181"/>
      <c r="J786" s="181"/>
      <c r="K786" s="181"/>
      <c r="L786" s="181"/>
      <c r="M786" s="181"/>
      <c r="N786" s="180"/>
      <c r="O786" s="182"/>
      <c r="P786" s="182"/>
      <c r="Q786" s="183"/>
      <c r="R786" s="183"/>
      <c r="S786" s="183"/>
      <c r="T786" s="183"/>
      <c r="U786" s="184"/>
      <c r="V786" s="185"/>
      <c r="W786" s="199"/>
      <c r="X786" s="200"/>
      <c r="Y786" s="200"/>
      <c r="Z786" s="201"/>
      <c r="AA786" s="150"/>
      <c r="AB786" s="202"/>
      <c r="AC786" s="203"/>
      <c r="AD786" s="184"/>
      <c r="AE786" s="203"/>
      <c r="AF786" s="204"/>
      <c r="AG786" s="193"/>
    </row>
    <row r="787" spans="1:33" s="59" customFormat="1">
      <c r="A787" s="194"/>
      <c r="B787" s="195"/>
      <c r="C787" s="196"/>
      <c r="D787" s="197"/>
      <c r="E787" s="196"/>
      <c r="F787" s="197"/>
      <c r="G787" s="198"/>
      <c r="H787" s="180"/>
      <c r="I787" s="181"/>
      <c r="J787" s="181"/>
      <c r="K787" s="181"/>
      <c r="L787" s="181"/>
      <c r="M787" s="181"/>
      <c r="N787" s="180"/>
      <c r="O787" s="182"/>
      <c r="P787" s="182"/>
      <c r="Q787" s="183"/>
      <c r="R787" s="183"/>
      <c r="S787" s="183"/>
      <c r="T787" s="183"/>
      <c r="U787" s="184"/>
      <c r="V787" s="185"/>
      <c r="W787" s="199"/>
      <c r="X787" s="200"/>
      <c r="Y787" s="200"/>
      <c r="Z787" s="201"/>
      <c r="AA787" s="150"/>
      <c r="AB787" s="202"/>
      <c r="AC787" s="203"/>
      <c r="AD787" s="184"/>
      <c r="AE787" s="203"/>
      <c r="AF787" s="204"/>
      <c r="AG787" s="193"/>
    </row>
    <row r="788" spans="1:33" s="59" customFormat="1">
      <c r="A788" s="194"/>
      <c r="B788" s="195"/>
      <c r="C788" s="196"/>
      <c r="D788" s="197"/>
      <c r="E788" s="196"/>
      <c r="F788" s="197"/>
      <c r="G788" s="198"/>
      <c r="H788" s="180"/>
      <c r="I788" s="181"/>
      <c r="J788" s="181"/>
      <c r="K788" s="181"/>
      <c r="L788" s="181"/>
      <c r="M788" s="181"/>
      <c r="N788" s="180"/>
      <c r="O788" s="182"/>
      <c r="P788" s="182"/>
      <c r="Q788" s="183"/>
      <c r="R788" s="183"/>
      <c r="S788" s="183"/>
      <c r="T788" s="183"/>
      <c r="U788" s="184"/>
      <c r="V788" s="185"/>
      <c r="W788" s="199"/>
      <c r="X788" s="200"/>
      <c r="Y788" s="200"/>
      <c r="Z788" s="201"/>
      <c r="AA788" s="150"/>
      <c r="AB788" s="202"/>
      <c r="AC788" s="203"/>
      <c r="AD788" s="184"/>
      <c r="AE788" s="203"/>
      <c r="AF788" s="204"/>
      <c r="AG788" s="193"/>
    </row>
    <row r="789" spans="1:33" s="59" customFormat="1">
      <c r="A789" s="194"/>
      <c r="B789" s="195"/>
      <c r="C789" s="196"/>
      <c r="D789" s="197"/>
      <c r="E789" s="196"/>
      <c r="F789" s="197"/>
      <c r="G789" s="198"/>
      <c r="H789" s="180"/>
      <c r="I789" s="181"/>
      <c r="J789" s="181"/>
      <c r="K789" s="181"/>
      <c r="L789" s="181"/>
      <c r="M789" s="181"/>
      <c r="N789" s="180"/>
      <c r="O789" s="182"/>
      <c r="P789" s="182"/>
      <c r="Q789" s="183"/>
      <c r="R789" s="183"/>
      <c r="S789" s="183"/>
      <c r="T789" s="183"/>
      <c r="U789" s="184"/>
      <c r="V789" s="185"/>
      <c r="W789" s="199"/>
      <c r="X789" s="200"/>
      <c r="Y789" s="200"/>
      <c r="Z789" s="201"/>
      <c r="AA789" s="150"/>
      <c r="AB789" s="202"/>
      <c r="AC789" s="203"/>
      <c r="AD789" s="184"/>
      <c r="AE789" s="203"/>
      <c r="AF789" s="204"/>
      <c r="AG789" s="193"/>
    </row>
    <row r="790" spans="1:33" s="59" customFormat="1">
      <c r="A790" s="194"/>
      <c r="B790" s="195"/>
      <c r="C790" s="196"/>
      <c r="D790" s="197"/>
      <c r="E790" s="196"/>
      <c r="F790" s="197"/>
      <c r="G790" s="198"/>
      <c r="H790" s="180"/>
      <c r="I790" s="181"/>
      <c r="J790" s="181"/>
      <c r="K790" s="181"/>
      <c r="L790" s="181"/>
      <c r="M790" s="181"/>
      <c r="N790" s="180"/>
      <c r="O790" s="182"/>
      <c r="P790" s="182"/>
      <c r="Q790" s="183"/>
      <c r="R790" s="183"/>
      <c r="S790" s="183"/>
      <c r="T790" s="183"/>
      <c r="U790" s="184"/>
      <c r="V790" s="185"/>
      <c r="W790" s="199"/>
      <c r="X790" s="200"/>
      <c r="Y790" s="200"/>
      <c r="Z790" s="201"/>
      <c r="AA790" s="150"/>
      <c r="AB790" s="202"/>
      <c r="AC790" s="203"/>
      <c r="AD790" s="184"/>
      <c r="AE790" s="203"/>
      <c r="AF790" s="204"/>
      <c r="AG790" s="193"/>
    </row>
    <row r="791" spans="1:33" s="59" customFormat="1">
      <c r="A791" s="194"/>
      <c r="B791" s="195"/>
      <c r="C791" s="196"/>
      <c r="D791" s="197"/>
      <c r="E791" s="196"/>
      <c r="F791" s="197"/>
      <c r="G791" s="198"/>
      <c r="H791" s="180"/>
      <c r="I791" s="181"/>
      <c r="J791" s="181"/>
      <c r="K791" s="181"/>
      <c r="L791" s="181"/>
      <c r="M791" s="181"/>
      <c r="N791" s="180"/>
      <c r="O791" s="182"/>
      <c r="P791" s="182"/>
      <c r="Q791" s="183"/>
      <c r="R791" s="183"/>
      <c r="S791" s="183"/>
      <c r="T791" s="183"/>
      <c r="U791" s="184"/>
      <c r="V791" s="185"/>
      <c r="W791" s="199"/>
      <c r="X791" s="200"/>
      <c r="Y791" s="200"/>
      <c r="Z791" s="201"/>
      <c r="AA791" s="150"/>
      <c r="AB791" s="202"/>
      <c r="AC791" s="203"/>
      <c r="AD791" s="184"/>
      <c r="AE791" s="203"/>
      <c r="AF791" s="204"/>
      <c r="AG791" s="193"/>
    </row>
    <row r="792" spans="1:33" s="59" customFormat="1">
      <c r="A792" s="194"/>
      <c r="B792" s="195"/>
      <c r="C792" s="196"/>
      <c r="D792" s="197"/>
      <c r="E792" s="196"/>
      <c r="F792" s="197"/>
      <c r="G792" s="198"/>
      <c r="H792" s="180"/>
      <c r="I792" s="181"/>
      <c r="J792" s="181"/>
      <c r="K792" s="181"/>
      <c r="L792" s="181"/>
      <c r="M792" s="181"/>
      <c r="N792" s="180"/>
      <c r="O792" s="182"/>
      <c r="P792" s="182"/>
      <c r="Q792" s="183"/>
      <c r="R792" s="183"/>
      <c r="S792" s="183"/>
      <c r="T792" s="183"/>
      <c r="U792" s="184"/>
      <c r="V792" s="185"/>
      <c r="W792" s="199"/>
      <c r="X792" s="200"/>
      <c r="Y792" s="200"/>
      <c r="Z792" s="201"/>
      <c r="AA792" s="150"/>
      <c r="AB792" s="202"/>
      <c r="AC792" s="203"/>
      <c r="AD792" s="184"/>
      <c r="AE792" s="203"/>
      <c r="AF792" s="204"/>
      <c r="AG792" s="193"/>
    </row>
    <row r="793" spans="1:33" s="59" customFormat="1">
      <c r="A793" s="194"/>
      <c r="B793" s="195"/>
      <c r="C793" s="196"/>
      <c r="D793" s="197"/>
      <c r="E793" s="196"/>
      <c r="F793" s="197"/>
      <c r="G793" s="198"/>
      <c r="H793" s="180"/>
      <c r="I793" s="181"/>
      <c r="J793" s="181"/>
      <c r="K793" s="181"/>
      <c r="L793" s="181"/>
      <c r="M793" s="181"/>
      <c r="N793" s="180"/>
      <c r="O793" s="182"/>
      <c r="P793" s="182"/>
      <c r="Q793" s="183"/>
      <c r="R793" s="183"/>
      <c r="S793" s="183"/>
      <c r="T793" s="183"/>
      <c r="U793" s="184"/>
      <c r="V793" s="185"/>
      <c r="W793" s="199"/>
      <c r="X793" s="200"/>
      <c r="Y793" s="200"/>
      <c r="Z793" s="201"/>
      <c r="AA793" s="150"/>
      <c r="AB793" s="202"/>
      <c r="AC793" s="203"/>
      <c r="AD793" s="184"/>
      <c r="AE793" s="203"/>
      <c r="AF793" s="204"/>
      <c r="AG793" s="193"/>
    </row>
    <row r="794" spans="1:33" s="59" customFormat="1">
      <c r="A794" s="194"/>
      <c r="B794" s="195"/>
      <c r="C794" s="196"/>
      <c r="D794" s="197"/>
      <c r="E794" s="196"/>
      <c r="F794" s="197"/>
      <c r="G794" s="198"/>
      <c r="H794" s="180"/>
      <c r="I794" s="181"/>
      <c r="J794" s="181"/>
      <c r="K794" s="181"/>
      <c r="L794" s="181"/>
      <c r="M794" s="181"/>
      <c r="N794" s="180"/>
      <c r="O794" s="182"/>
      <c r="P794" s="182"/>
      <c r="Q794" s="183"/>
      <c r="R794" s="183"/>
      <c r="S794" s="183"/>
      <c r="T794" s="183"/>
      <c r="U794" s="184"/>
      <c r="V794" s="185"/>
      <c r="W794" s="199"/>
      <c r="X794" s="200"/>
      <c r="Y794" s="200"/>
      <c r="Z794" s="201"/>
      <c r="AA794" s="150"/>
      <c r="AB794" s="202"/>
      <c r="AC794" s="203"/>
      <c r="AD794" s="184"/>
      <c r="AE794" s="203"/>
      <c r="AF794" s="204"/>
      <c r="AG794" s="193"/>
    </row>
    <row r="795" spans="1:33" s="59" customFormat="1">
      <c r="A795" s="194"/>
      <c r="B795" s="195"/>
      <c r="C795" s="196"/>
      <c r="D795" s="197"/>
      <c r="E795" s="196"/>
      <c r="F795" s="197"/>
      <c r="G795" s="198"/>
      <c r="H795" s="180"/>
      <c r="I795" s="181"/>
      <c r="J795" s="181"/>
      <c r="K795" s="181"/>
      <c r="L795" s="181"/>
      <c r="M795" s="181"/>
      <c r="N795" s="180"/>
      <c r="O795" s="182"/>
      <c r="P795" s="182"/>
      <c r="Q795" s="183"/>
      <c r="R795" s="183"/>
      <c r="S795" s="183"/>
      <c r="T795" s="183"/>
      <c r="U795" s="184"/>
      <c r="V795" s="185"/>
      <c r="W795" s="199"/>
      <c r="X795" s="200"/>
      <c r="Y795" s="200"/>
      <c r="Z795" s="201"/>
      <c r="AA795" s="150"/>
      <c r="AB795" s="202"/>
      <c r="AC795" s="203"/>
      <c r="AD795" s="184"/>
      <c r="AE795" s="203"/>
      <c r="AF795" s="204"/>
      <c r="AG795" s="193"/>
    </row>
    <row r="796" spans="1:33" s="59" customFormat="1">
      <c r="A796" s="194"/>
      <c r="B796" s="195"/>
      <c r="C796" s="196"/>
      <c r="D796" s="197"/>
      <c r="E796" s="196"/>
      <c r="F796" s="197"/>
      <c r="G796" s="198"/>
      <c r="H796" s="180"/>
      <c r="I796" s="181"/>
      <c r="J796" s="181"/>
      <c r="K796" s="181"/>
      <c r="L796" s="181"/>
      <c r="M796" s="181"/>
      <c r="N796" s="180"/>
      <c r="O796" s="182"/>
      <c r="P796" s="182"/>
      <c r="Q796" s="183"/>
      <c r="R796" s="183"/>
      <c r="S796" s="183"/>
      <c r="T796" s="183"/>
      <c r="U796" s="184"/>
      <c r="V796" s="185"/>
      <c r="W796" s="199"/>
      <c r="X796" s="200"/>
      <c r="Y796" s="200"/>
      <c r="Z796" s="201"/>
      <c r="AA796" s="150"/>
      <c r="AB796" s="202"/>
      <c r="AC796" s="203"/>
      <c r="AD796" s="184"/>
      <c r="AE796" s="203"/>
      <c r="AF796" s="204"/>
      <c r="AG796" s="193"/>
    </row>
    <row r="797" spans="1:33" s="59" customFormat="1">
      <c r="A797" s="194"/>
      <c r="B797" s="195"/>
      <c r="C797" s="196"/>
      <c r="D797" s="197"/>
      <c r="E797" s="196"/>
      <c r="F797" s="197"/>
      <c r="G797" s="198"/>
      <c r="H797" s="180"/>
      <c r="I797" s="181"/>
      <c r="J797" s="181"/>
      <c r="K797" s="181"/>
      <c r="L797" s="181"/>
      <c r="M797" s="181"/>
      <c r="N797" s="180"/>
      <c r="O797" s="182"/>
      <c r="P797" s="182"/>
      <c r="Q797" s="183"/>
      <c r="R797" s="183"/>
      <c r="S797" s="183"/>
      <c r="T797" s="183"/>
      <c r="U797" s="184"/>
      <c r="V797" s="185"/>
      <c r="W797" s="199"/>
      <c r="X797" s="200"/>
      <c r="Y797" s="200"/>
      <c r="Z797" s="201"/>
      <c r="AA797" s="150"/>
      <c r="AB797" s="202"/>
      <c r="AC797" s="203"/>
      <c r="AD797" s="184"/>
      <c r="AE797" s="203"/>
      <c r="AF797" s="204"/>
      <c r="AG797" s="193"/>
    </row>
    <row r="798" spans="1:33" s="59" customFormat="1">
      <c r="A798" s="194"/>
      <c r="B798" s="195"/>
      <c r="C798" s="196"/>
      <c r="D798" s="197"/>
      <c r="E798" s="196"/>
      <c r="F798" s="197"/>
      <c r="G798" s="198"/>
      <c r="H798" s="180"/>
      <c r="I798" s="181"/>
      <c r="J798" s="181"/>
      <c r="K798" s="181"/>
      <c r="L798" s="181"/>
      <c r="M798" s="181"/>
      <c r="N798" s="180"/>
      <c r="O798" s="182"/>
      <c r="P798" s="182"/>
      <c r="Q798" s="183"/>
      <c r="R798" s="183"/>
      <c r="S798" s="183"/>
      <c r="T798" s="183"/>
      <c r="U798" s="184"/>
      <c r="V798" s="185"/>
      <c r="W798" s="199"/>
      <c r="X798" s="200"/>
      <c r="Y798" s="200"/>
      <c r="Z798" s="201"/>
      <c r="AA798" s="150"/>
      <c r="AB798" s="202"/>
      <c r="AC798" s="203"/>
      <c r="AD798" s="184"/>
      <c r="AE798" s="203"/>
      <c r="AF798" s="204"/>
      <c r="AG798" s="193"/>
    </row>
    <row r="799" spans="1:33" s="59" customFormat="1">
      <c r="A799" s="194"/>
      <c r="B799" s="195"/>
      <c r="C799" s="196"/>
      <c r="D799" s="197"/>
      <c r="E799" s="196"/>
      <c r="F799" s="197"/>
      <c r="G799" s="198"/>
      <c r="H799" s="180"/>
      <c r="I799" s="181"/>
      <c r="J799" s="181"/>
      <c r="K799" s="181"/>
      <c r="L799" s="181"/>
      <c r="M799" s="181"/>
      <c r="N799" s="180"/>
      <c r="O799" s="182"/>
      <c r="P799" s="182"/>
      <c r="Q799" s="183"/>
      <c r="R799" s="183"/>
      <c r="S799" s="183"/>
      <c r="T799" s="183"/>
      <c r="U799" s="184"/>
      <c r="V799" s="185"/>
      <c r="W799" s="199"/>
      <c r="X799" s="200"/>
      <c r="Y799" s="200"/>
      <c r="Z799" s="201"/>
      <c r="AA799" s="150"/>
      <c r="AB799" s="202"/>
      <c r="AC799" s="203"/>
      <c r="AD799" s="184"/>
      <c r="AE799" s="203"/>
      <c r="AF799" s="204"/>
      <c r="AG799" s="193"/>
    </row>
    <row r="800" spans="1:33" s="59" customFormat="1">
      <c r="A800" s="194"/>
      <c r="B800" s="195"/>
      <c r="C800" s="196"/>
      <c r="D800" s="197"/>
      <c r="E800" s="196"/>
      <c r="F800" s="197"/>
      <c r="G800" s="198"/>
      <c r="H800" s="180"/>
      <c r="I800" s="181"/>
      <c r="J800" s="181"/>
      <c r="K800" s="181"/>
      <c r="L800" s="181"/>
      <c r="M800" s="181"/>
      <c r="N800" s="180"/>
      <c r="O800" s="182"/>
      <c r="P800" s="182"/>
      <c r="Q800" s="183"/>
      <c r="R800" s="183"/>
      <c r="S800" s="183"/>
      <c r="T800" s="183"/>
      <c r="U800" s="184"/>
      <c r="V800" s="185"/>
      <c r="W800" s="199"/>
      <c r="X800" s="200"/>
      <c r="Y800" s="200"/>
      <c r="Z800" s="201"/>
      <c r="AA800" s="150"/>
      <c r="AB800" s="202"/>
      <c r="AC800" s="203"/>
      <c r="AD800" s="184"/>
      <c r="AE800" s="203"/>
      <c r="AF800" s="204"/>
      <c r="AG800" s="193"/>
    </row>
    <row r="801" spans="1:33" s="59" customFormat="1">
      <c r="A801" s="194"/>
      <c r="B801" s="195"/>
      <c r="C801" s="196"/>
      <c r="D801" s="197"/>
      <c r="E801" s="196"/>
      <c r="F801" s="197"/>
      <c r="G801" s="198"/>
      <c r="H801" s="180"/>
      <c r="I801" s="181"/>
      <c r="J801" s="181"/>
      <c r="K801" s="181"/>
      <c r="L801" s="181"/>
      <c r="M801" s="181"/>
      <c r="N801" s="180"/>
      <c r="O801" s="182"/>
      <c r="P801" s="182"/>
      <c r="Q801" s="183"/>
      <c r="R801" s="183"/>
      <c r="S801" s="183"/>
      <c r="T801" s="183"/>
      <c r="U801" s="184"/>
      <c r="V801" s="185"/>
      <c r="W801" s="199"/>
      <c r="X801" s="200"/>
      <c r="Y801" s="200"/>
      <c r="Z801" s="201"/>
      <c r="AA801" s="150"/>
      <c r="AB801" s="202"/>
      <c r="AC801" s="203"/>
      <c r="AD801" s="184"/>
      <c r="AE801" s="203"/>
      <c r="AF801" s="204"/>
      <c r="AG801" s="193"/>
    </row>
    <row r="802" spans="1:33" s="59" customFormat="1">
      <c r="A802" s="194"/>
      <c r="B802" s="195"/>
      <c r="C802" s="196"/>
      <c r="D802" s="197"/>
      <c r="E802" s="196"/>
      <c r="F802" s="197"/>
      <c r="G802" s="198"/>
      <c r="H802" s="180"/>
      <c r="I802" s="181"/>
      <c r="J802" s="181"/>
      <c r="K802" s="181"/>
      <c r="L802" s="181"/>
      <c r="M802" s="181"/>
      <c r="N802" s="180"/>
      <c r="O802" s="182"/>
      <c r="P802" s="182"/>
      <c r="Q802" s="183"/>
      <c r="R802" s="183"/>
      <c r="S802" s="183"/>
      <c r="T802" s="183"/>
      <c r="U802" s="184"/>
      <c r="V802" s="185"/>
      <c r="W802" s="199"/>
      <c r="X802" s="200"/>
      <c r="Y802" s="200"/>
      <c r="Z802" s="201"/>
      <c r="AA802" s="150"/>
      <c r="AB802" s="202"/>
      <c r="AC802" s="203"/>
      <c r="AD802" s="184"/>
      <c r="AE802" s="203"/>
      <c r="AF802" s="204"/>
      <c r="AG802" s="193"/>
    </row>
    <row r="803" spans="1:33" s="59" customFormat="1">
      <c r="A803" s="194"/>
      <c r="B803" s="195"/>
      <c r="C803" s="196"/>
      <c r="D803" s="197"/>
      <c r="E803" s="196"/>
      <c r="F803" s="197"/>
      <c r="G803" s="198"/>
      <c r="H803" s="180"/>
      <c r="I803" s="181"/>
      <c r="J803" s="181"/>
      <c r="K803" s="181"/>
      <c r="L803" s="181"/>
      <c r="M803" s="181"/>
      <c r="N803" s="180"/>
      <c r="O803" s="182"/>
      <c r="P803" s="182"/>
      <c r="Q803" s="183"/>
      <c r="R803" s="183"/>
      <c r="S803" s="183"/>
      <c r="T803" s="183"/>
      <c r="U803" s="184"/>
      <c r="V803" s="185"/>
      <c r="W803" s="199"/>
      <c r="X803" s="200"/>
      <c r="Y803" s="200"/>
      <c r="Z803" s="201"/>
      <c r="AA803" s="150"/>
      <c r="AB803" s="202"/>
      <c r="AC803" s="203"/>
      <c r="AD803" s="184"/>
      <c r="AE803" s="203"/>
      <c r="AF803" s="204"/>
      <c r="AG803" s="193"/>
    </row>
    <row r="804" spans="1:33" s="59" customFormat="1">
      <c r="A804" s="194"/>
      <c r="B804" s="195"/>
      <c r="C804" s="196"/>
      <c r="D804" s="197"/>
      <c r="E804" s="196"/>
      <c r="F804" s="197"/>
      <c r="G804" s="198"/>
      <c r="H804" s="180"/>
      <c r="I804" s="181"/>
      <c r="J804" s="181"/>
      <c r="K804" s="181"/>
      <c r="L804" s="181"/>
      <c r="M804" s="181"/>
      <c r="N804" s="180"/>
      <c r="O804" s="182"/>
      <c r="P804" s="182"/>
      <c r="Q804" s="183"/>
      <c r="R804" s="183"/>
      <c r="S804" s="183"/>
      <c r="T804" s="183"/>
      <c r="U804" s="184"/>
      <c r="V804" s="185"/>
      <c r="W804" s="199"/>
      <c r="X804" s="200"/>
      <c r="Y804" s="200"/>
      <c r="Z804" s="201"/>
      <c r="AA804" s="150"/>
      <c r="AB804" s="202"/>
      <c r="AC804" s="203"/>
      <c r="AD804" s="184"/>
      <c r="AE804" s="203"/>
      <c r="AF804" s="204"/>
      <c r="AG804" s="193"/>
    </row>
    <row r="805" spans="1:33" s="59" customFormat="1">
      <c r="A805" s="194"/>
      <c r="B805" s="195"/>
      <c r="C805" s="196"/>
      <c r="D805" s="197"/>
      <c r="E805" s="196"/>
      <c r="F805" s="197"/>
      <c r="G805" s="198"/>
      <c r="H805" s="180"/>
      <c r="I805" s="181"/>
      <c r="J805" s="181"/>
      <c r="K805" s="181"/>
      <c r="L805" s="181"/>
      <c r="M805" s="181"/>
      <c r="N805" s="180"/>
      <c r="O805" s="182"/>
      <c r="P805" s="182"/>
      <c r="Q805" s="183"/>
      <c r="R805" s="183"/>
      <c r="S805" s="183"/>
      <c r="T805" s="183"/>
      <c r="U805" s="184"/>
      <c r="V805" s="185"/>
      <c r="W805" s="199"/>
      <c r="X805" s="200"/>
      <c r="Y805" s="200"/>
      <c r="Z805" s="201"/>
      <c r="AA805" s="150"/>
      <c r="AB805" s="202"/>
      <c r="AC805" s="203"/>
      <c r="AD805" s="184"/>
      <c r="AE805" s="203"/>
      <c r="AF805" s="204"/>
      <c r="AG805" s="193"/>
    </row>
    <row r="806" spans="1:33" s="59" customFormat="1">
      <c r="A806" s="194"/>
      <c r="B806" s="195"/>
      <c r="C806" s="196"/>
      <c r="D806" s="197"/>
      <c r="E806" s="196"/>
      <c r="F806" s="197"/>
      <c r="G806" s="198"/>
      <c r="H806" s="180"/>
      <c r="I806" s="181"/>
      <c r="J806" s="181"/>
      <c r="K806" s="181"/>
      <c r="L806" s="181"/>
      <c r="M806" s="181"/>
      <c r="N806" s="180"/>
      <c r="O806" s="182"/>
      <c r="P806" s="182"/>
      <c r="Q806" s="183"/>
      <c r="R806" s="183"/>
      <c r="S806" s="183"/>
      <c r="T806" s="183"/>
      <c r="U806" s="184"/>
      <c r="V806" s="185"/>
      <c r="W806" s="199"/>
      <c r="X806" s="200"/>
      <c r="Y806" s="200"/>
      <c r="Z806" s="201"/>
      <c r="AA806" s="150"/>
      <c r="AB806" s="202"/>
      <c r="AC806" s="203"/>
      <c r="AD806" s="184"/>
      <c r="AE806" s="203"/>
      <c r="AF806" s="204"/>
      <c r="AG806" s="193"/>
    </row>
    <row r="807" spans="1:33" s="59" customFormat="1">
      <c r="A807" s="194"/>
      <c r="B807" s="195"/>
      <c r="C807" s="196"/>
      <c r="D807" s="197"/>
      <c r="E807" s="196"/>
      <c r="F807" s="197"/>
      <c r="G807" s="198"/>
      <c r="H807" s="180"/>
      <c r="I807" s="181"/>
      <c r="J807" s="181"/>
      <c r="K807" s="181"/>
      <c r="L807" s="181"/>
      <c r="M807" s="181"/>
      <c r="N807" s="180"/>
      <c r="O807" s="182"/>
      <c r="P807" s="182"/>
      <c r="Q807" s="183"/>
      <c r="R807" s="183"/>
      <c r="S807" s="183"/>
      <c r="T807" s="183"/>
      <c r="U807" s="184"/>
      <c r="V807" s="185"/>
      <c r="W807" s="199"/>
      <c r="X807" s="200"/>
      <c r="Y807" s="200"/>
      <c r="Z807" s="201"/>
      <c r="AA807" s="150"/>
      <c r="AB807" s="202"/>
      <c r="AC807" s="203"/>
      <c r="AD807" s="184"/>
      <c r="AE807" s="203"/>
      <c r="AF807" s="204"/>
      <c r="AG807" s="193"/>
    </row>
    <row r="808" spans="1:33" s="59" customFormat="1">
      <c r="A808" s="194"/>
      <c r="B808" s="195"/>
      <c r="C808" s="196"/>
      <c r="D808" s="197"/>
      <c r="E808" s="196"/>
      <c r="F808" s="197"/>
      <c r="G808" s="198"/>
      <c r="H808" s="180"/>
      <c r="I808" s="181"/>
      <c r="J808" s="181"/>
      <c r="K808" s="181"/>
      <c r="L808" s="181"/>
      <c r="M808" s="181"/>
      <c r="N808" s="180"/>
      <c r="O808" s="182"/>
      <c r="P808" s="182"/>
      <c r="Q808" s="183"/>
      <c r="R808" s="183"/>
      <c r="S808" s="183"/>
      <c r="T808" s="183"/>
      <c r="U808" s="184"/>
      <c r="V808" s="185"/>
      <c r="W808" s="199"/>
      <c r="X808" s="200"/>
      <c r="Y808" s="200"/>
      <c r="Z808" s="201"/>
      <c r="AA808" s="150"/>
      <c r="AB808" s="202"/>
      <c r="AC808" s="203"/>
      <c r="AD808" s="184"/>
      <c r="AE808" s="203"/>
      <c r="AF808" s="204"/>
      <c r="AG808" s="193"/>
    </row>
    <row r="809" spans="1:33" s="59" customFormat="1">
      <c r="A809" s="194"/>
      <c r="B809" s="195"/>
      <c r="C809" s="196"/>
      <c r="D809" s="197"/>
      <c r="E809" s="196"/>
      <c r="F809" s="197"/>
      <c r="G809" s="198"/>
      <c r="H809" s="180"/>
      <c r="I809" s="181"/>
      <c r="J809" s="181"/>
      <c r="K809" s="181"/>
      <c r="L809" s="181"/>
      <c r="M809" s="181"/>
      <c r="N809" s="180"/>
      <c r="O809" s="182"/>
      <c r="P809" s="182"/>
      <c r="Q809" s="183"/>
      <c r="R809" s="183"/>
      <c r="S809" s="183"/>
      <c r="T809" s="183"/>
      <c r="U809" s="184"/>
      <c r="V809" s="185"/>
      <c r="W809" s="199"/>
      <c r="X809" s="200"/>
      <c r="Y809" s="200"/>
      <c r="Z809" s="201"/>
      <c r="AA809" s="150"/>
      <c r="AB809" s="202"/>
      <c r="AC809" s="203"/>
      <c r="AD809" s="184"/>
      <c r="AE809" s="203"/>
      <c r="AF809" s="204"/>
      <c r="AG809" s="193"/>
    </row>
    <row r="810" spans="1:33" s="59" customFormat="1">
      <c r="A810" s="194"/>
      <c r="B810" s="195"/>
      <c r="C810" s="196"/>
      <c r="D810" s="197"/>
      <c r="E810" s="196"/>
      <c r="F810" s="197"/>
      <c r="G810" s="198"/>
      <c r="H810" s="180"/>
      <c r="I810" s="181"/>
      <c r="J810" s="181"/>
      <c r="K810" s="181"/>
      <c r="L810" s="181"/>
      <c r="M810" s="181"/>
      <c r="N810" s="180"/>
      <c r="O810" s="182"/>
      <c r="P810" s="182"/>
      <c r="Q810" s="183"/>
      <c r="R810" s="183"/>
      <c r="S810" s="183"/>
      <c r="T810" s="183"/>
      <c r="U810" s="184"/>
      <c r="V810" s="185"/>
      <c r="W810" s="199"/>
      <c r="X810" s="200"/>
      <c r="Y810" s="200"/>
      <c r="Z810" s="201"/>
      <c r="AA810" s="150"/>
      <c r="AB810" s="202"/>
      <c r="AC810" s="203"/>
      <c r="AD810" s="184"/>
      <c r="AE810" s="203"/>
      <c r="AF810" s="204"/>
      <c r="AG810" s="193"/>
    </row>
    <row r="811" spans="1:33" s="59" customFormat="1">
      <c r="A811" s="194"/>
      <c r="B811" s="195"/>
      <c r="C811" s="196"/>
      <c r="D811" s="197"/>
      <c r="E811" s="196"/>
      <c r="F811" s="197"/>
      <c r="G811" s="198"/>
      <c r="H811" s="180"/>
      <c r="I811" s="181"/>
      <c r="J811" s="181"/>
      <c r="K811" s="181"/>
      <c r="L811" s="181"/>
      <c r="M811" s="181"/>
      <c r="N811" s="180"/>
      <c r="O811" s="182"/>
      <c r="P811" s="182"/>
      <c r="Q811" s="183"/>
      <c r="R811" s="183"/>
      <c r="S811" s="183"/>
      <c r="T811" s="183"/>
      <c r="U811" s="184"/>
      <c r="V811" s="185"/>
      <c r="W811" s="199"/>
      <c r="X811" s="200"/>
      <c r="Y811" s="200"/>
      <c r="Z811" s="201"/>
      <c r="AA811" s="150"/>
      <c r="AB811" s="202"/>
      <c r="AC811" s="203"/>
      <c r="AD811" s="184"/>
      <c r="AE811" s="203"/>
      <c r="AF811" s="204"/>
      <c r="AG811" s="193"/>
    </row>
    <row r="812" spans="1:33" s="59" customFormat="1">
      <c r="A812" s="194"/>
      <c r="B812" s="195"/>
      <c r="C812" s="196"/>
      <c r="D812" s="197"/>
      <c r="E812" s="196"/>
      <c r="F812" s="197"/>
      <c r="G812" s="198"/>
      <c r="H812" s="180"/>
      <c r="I812" s="181"/>
      <c r="J812" s="181"/>
      <c r="K812" s="181"/>
      <c r="L812" s="181"/>
      <c r="M812" s="181"/>
      <c r="N812" s="180"/>
      <c r="O812" s="182"/>
      <c r="P812" s="182"/>
      <c r="Q812" s="183"/>
      <c r="R812" s="183"/>
      <c r="S812" s="183"/>
      <c r="T812" s="183"/>
      <c r="U812" s="184"/>
      <c r="V812" s="185"/>
      <c r="W812" s="199"/>
      <c r="X812" s="200"/>
      <c r="Y812" s="200"/>
      <c r="Z812" s="201"/>
      <c r="AA812" s="150"/>
      <c r="AB812" s="202"/>
      <c r="AC812" s="203"/>
      <c r="AD812" s="184"/>
      <c r="AE812" s="203"/>
      <c r="AF812" s="204"/>
      <c r="AG812" s="193"/>
    </row>
    <row r="813" spans="1:33" s="59" customFormat="1">
      <c r="A813" s="194"/>
      <c r="B813" s="195"/>
      <c r="C813" s="196"/>
      <c r="D813" s="197"/>
      <c r="E813" s="196"/>
      <c r="F813" s="197"/>
      <c r="G813" s="198"/>
      <c r="H813" s="180"/>
      <c r="I813" s="181"/>
      <c r="J813" s="181"/>
      <c r="K813" s="181"/>
      <c r="L813" s="181"/>
      <c r="M813" s="181"/>
      <c r="N813" s="180"/>
      <c r="O813" s="182"/>
      <c r="P813" s="182"/>
      <c r="Q813" s="183"/>
      <c r="R813" s="183"/>
      <c r="S813" s="183"/>
      <c r="T813" s="183"/>
      <c r="U813" s="184"/>
      <c r="V813" s="185"/>
      <c r="W813" s="199"/>
      <c r="X813" s="200"/>
      <c r="Y813" s="200"/>
      <c r="Z813" s="201"/>
      <c r="AA813" s="150"/>
      <c r="AB813" s="202"/>
      <c r="AC813" s="203"/>
      <c r="AD813" s="184"/>
      <c r="AE813" s="203"/>
      <c r="AF813" s="204"/>
      <c r="AG813" s="193"/>
    </row>
    <row r="814" spans="1:33" s="59" customFormat="1">
      <c r="A814" s="194"/>
      <c r="B814" s="195"/>
      <c r="C814" s="196"/>
      <c r="D814" s="197"/>
      <c r="E814" s="196"/>
      <c r="F814" s="197"/>
      <c r="G814" s="198"/>
      <c r="H814" s="180"/>
      <c r="I814" s="181"/>
      <c r="J814" s="181"/>
      <c r="K814" s="181"/>
      <c r="L814" s="181"/>
      <c r="M814" s="181"/>
      <c r="N814" s="180"/>
      <c r="O814" s="182"/>
      <c r="P814" s="182"/>
      <c r="Q814" s="183"/>
      <c r="R814" s="183"/>
      <c r="S814" s="183"/>
      <c r="T814" s="183"/>
      <c r="U814" s="184"/>
      <c r="V814" s="185"/>
      <c r="W814" s="199"/>
      <c r="X814" s="200"/>
      <c r="Y814" s="200"/>
      <c r="Z814" s="201"/>
      <c r="AA814" s="150"/>
      <c r="AB814" s="202"/>
      <c r="AC814" s="203"/>
      <c r="AD814" s="184"/>
      <c r="AE814" s="203"/>
      <c r="AF814" s="204"/>
      <c r="AG814" s="193"/>
    </row>
    <row r="815" spans="1:33" s="59" customFormat="1">
      <c r="A815" s="194"/>
      <c r="B815" s="195"/>
      <c r="C815" s="196"/>
      <c r="D815" s="197"/>
      <c r="E815" s="196"/>
      <c r="F815" s="197"/>
      <c r="G815" s="198"/>
      <c r="H815" s="180"/>
      <c r="I815" s="181"/>
      <c r="J815" s="181"/>
      <c r="K815" s="181"/>
      <c r="L815" s="181"/>
      <c r="M815" s="181"/>
      <c r="N815" s="180"/>
      <c r="O815" s="182"/>
      <c r="P815" s="182"/>
      <c r="Q815" s="183"/>
      <c r="R815" s="183"/>
      <c r="S815" s="183"/>
      <c r="T815" s="183"/>
      <c r="U815" s="184"/>
      <c r="V815" s="185"/>
      <c r="W815" s="199"/>
      <c r="X815" s="200"/>
      <c r="Y815" s="200"/>
      <c r="Z815" s="201"/>
      <c r="AA815" s="150"/>
      <c r="AB815" s="202"/>
      <c r="AC815" s="203"/>
      <c r="AD815" s="184"/>
      <c r="AE815" s="203"/>
      <c r="AF815" s="204"/>
      <c r="AG815" s="193"/>
    </row>
    <row r="816" spans="1:33" s="59" customFormat="1">
      <c r="A816" s="194"/>
      <c r="B816" s="195"/>
      <c r="C816" s="196"/>
      <c r="D816" s="197"/>
      <c r="E816" s="196"/>
      <c r="F816" s="197"/>
      <c r="G816" s="198"/>
      <c r="H816" s="180"/>
      <c r="I816" s="181"/>
      <c r="J816" s="181"/>
      <c r="K816" s="181"/>
      <c r="L816" s="181"/>
      <c r="M816" s="181"/>
      <c r="N816" s="180"/>
      <c r="O816" s="182"/>
      <c r="P816" s="182"/>
      <c r="Q816" s="183"/>
      <c r="R816" s="183"/>
      <c r="S816" s="183"/>
      <c r="T816" s="183"/>
      <c r="U816" s="184"/>
      <c r="V816" s="185"/>
      <c r="W816" s="199"/>
      <c r="X816" s="200"/>
      <c r="Y816" s="200"/>
      <c r="Z816" s="201"/>
      <c r="AA816" s="150"/>
      <c r="AB816" s="202"/>
      <c r="AC816" s="203"/>
      <c r="AD816" s="184"/>
      <c r="AE816" s="203"/>
      <c r="AF816" s="204"/>
      <c r="AG816" s="193"/>
    </row>
    <row r="817" spans="1:33" s="59" customFormat="1">
      <c r="A817" s="194"/>
      <c r="B817" s="195"/>
      <c r="C817" s="196"/>
      <c r="D817" s="197"/>
      <c r="E817" s="196"/>
      <c r="F817" s="197"/>
      <c r="G817" s="198"/>
      <c r="H817" s="180"/>
      <c r="I817" s="181"/>
      <c r="J817" s="181"/>
      <c r="K817" s="181"/>
      <c r="L817" s="181"/>
      <c r="M817" s="181"/>
      <c r="N817" s="180"/>
      <c r="O817" s="182"/>
      <c r="P817" s="182"/>
      <c r="Q817" s="183"/>
      <c r="R817" s="183"/>
      <c r="S817" s="183"/>
      <c r="T817" s="183"/>
      <c r="U817" s="184"/>
      <c r="V817" s="185"/>
      <c r="W817" s="199"/>
      <c r="X817" s="200"/>
      <c r="Y817" s="200"/>
      <c r="Z817" s="201"/>
      <c r="AA817" s="150"/>
      <c r="AB817" s="202"/>
      <c r="AC817" s="203"/>
      <c r="AD817" s="184"/>
      <c r="AE817" s="203"/>
      <c r="AF817" s="204"/>
      <c r="AG817" s="193"/>
    </row>
    <row r="818" spans="1:33" s="59" customFormat="1">
      <c r="A818" s="194"/>
      <c r="B818" s="195"/>
      <c r="C818" s="196"/>
      <c r="D818" s="197"/>
      <c r="E818" s="196"/>
      <c r="F818" s="197"/>
      <c r="G818" s="198"/>
      <c r="H818" s="180"/>
      <c r="I818" s="181"/>
      <c r="J818" s="181"/>
      <c r="K818" s="181"/>
      <c r="L818" s="181"/>
      <c r="M818" s="181"/>
      <c r="N818" s="180"/>
      <c r="O818" s="182"/>
      <c r="P818" s="182"/>
      <c r="Q818" s="183"/>
      <c r="R818" s="183"/>
      <c r="S818" s="183"/>
      <c r="T818" s="183"/>
      <c r="U818" s="184"/>
      <c r="V818" s="185"/>
      <c r="W818" s="199"/>
      <c r="X818" s="200"/>
      <c r="Y818" s="200"/>
      <c r="Z818" s="201"/>
      <c r="AA818" s="150"/>
      <c r="AB818" s="202"/>
      <c r="AC818" s="203"/>
      <c r="AD818" s="184"/>
      <c r="AE818" s="203"/>
      <c r="AF818" s="204"/>
      <c r="AG818" s="193"/>
    </row>
    <row r="819" spans="1:33" s="59" customFormat="1">
      <c r="A819" s="194"/>
      <c r="B819" s="195"/>
      <c r="C819" s="196"/>
      <c r="D819" s="197"/>
      <c r="E819" s="196"/>
      <c r="F819" s="197"/>
      <c r="G819" s="198"/>
      <c r="H819" s="180"/>
      <c r="I819" s="181"/>
      <c r="J819" s="181"/>
      <c r="K819" s="181"/>
      <c r="L819" s="181"/>
      <c r="M819" s="181"/>
      <c r="N819" s="180"/>
      <c r="O819" s="182"/>
      <c r="P819" s="182"/>
      <c r="Q819" s="183"/>
      <c r="R819" s="183"/>
      <c r="S819" s="183"/>
      <c r="T819" s="183"/>
      <c r="U819" s="184"/>
      <c r="V819" s="185"/>
      <c r="W819" s="199"/>
      <c r="X819" s="200"/>
      <c r="Y819" s="200"/>
      <c r="Z819" s="201"/>
      <c r="AA819" s="150"/>
      <c r="AB819" s="202"/>
      <c r="AC819" s="203"/>
      <c r="AD819" s="184"/>
      <c r="AE819" s="203"/>
      <c r="AF819" s="204"/>
      <c r="AG819" s="193"/>
    </row>
    <row r="820" spans="1:33" s="59" customFormat="1">
      <c r="A820" s="194"/>
      <c r="B820" s="195"/>
      <c r="C820" s="196"/>
      <c r="D820" s="197"/>
      <c r="E820" s="196"/>
      <c r="F820" s="197"/>
      <c r="G820" s="198"/>
      <c r="H820" s="180"/>
      <c r="I820" s="181"/>
      <c r="J820" s="181"/>
      <c r="K820" s="181"/>
      <c r="L820" s="181"/>
      <c r="M820" s="181"/>
      <c r="N820" s="180"/>
      <c r="O820" s="182"/>
      <c r="P820" s="182"/>
      <c r="Q820" s="183"/>
      <c r="R820" s="183"/>
      <c r="S820" s="183"/>
      <c r="T820" s="183"/>
      <c r="U820" s="184"/>
      <c r="V820" s="185"/>
      <c r="W820" s="199"/>
      <c r="X820" s="200"/>
      <c r="Y820" s="200"/>
      <c r="Z820" s="201"/>
      <c r="AA820" s="150"/>
      <c r="AB820" s="202"/>
      <c r="AC820" s="203"/>
      <c r="AD820" s="184"/>
      <c r="AE820" s="203"/>
      <c r="AF820" s="204"/>
      <c r="AG820" s="193"/>
    </row>
    <row r="821" spans="1:33" s="59" customFormat="1">
      <c r="A821" s="194"/>
      <c r="B821" s="195"/>
      <c r="C821" s="196"/>
      <c r="D821" s="197"/>
      <c r="E821" s="196"/>
      <c r="F821" s="197"/>
      <c r="G821" s="198"/>
      <c r="H821" s="180"/>
      <c r="I821" s="181"/>
      <c r="J821" s="181"/>
      <c r="K821" s="181"/>
      <c r="L821" s="181"/>
      <c r="M821" s="181"/>
      <c r="N821" s="180"/>
      <c r="O821" s="182"/>
      <c r="P821" s="182"/>
      <c r="Q821" s="183"/>
      <c r="R821" s="183"/>
      <c r="S821" s="183"/>
      <c r="T821" s="183"/>
      <c r="U821" s="184"/>
      <c r="V821" s="185"/>
      <c r="W821" s="199"/>
      <c r="X821" s="200"/>
      <c r="Y821" s="200"/>
      <c r="Z821" s="201"/>
      <c r="AA821" s="150"/>
      <c r="AB821" s="202"/>
      <c r="AC821" s="203"/>
      <c r="AD821" s="184"/>
      <c r="AE821" s="203"/>
      <c r="AF821" s="204"/>
      <c r="AG821" s="193"/>
    </row>
    <row r="822" spans="1:33" s="59" customFormat="1">
      <c r="A822" s="194"/>
      <c r="B822" s="195"/>
      <c r="C822" s="196"/>
      <c r="D822" s="197"/>
      <c r="E822" s="196"/>
      <c r="F822" s="197"/>
      <c r="G822" s="198"/>
      <c r="H822" s="180"/>
      <c r="I822" s="181"/>
      <c r="J822" s="181"/>
      <c r="K822" s="181"/>
      <c r="L822" s="181"/>
      <c r="M822" s="181"/>
      <c r="N822" s="180"/>
      <c r="O822" s="182"/>
      <c r="P822" s="182"/>
      <c r="Q822" s="183"/>
      <c r="R822" s="183"/>
      <c r="S822" s="183"/>
      <c r="T822" s="183"/>
      <c r="U822" s="184"/>
      <c r="V822" s="185"/>
      <c r="W822" s="199"/>
      <c r="X822" s="200"/>
      <c r="Y822" s="200"/>
      <c r="Z822" s="201"/>
      <c r="AA822" s="150"/>
      <c r="AB822" s="202"/>
      <c r="AC822" s="203"/>
      <c r="AD822" s="184"/>
      <c r="AE822" s="203"/>
      <c r="AF822" s="204"/>
      <c r="AG822" s="193"/>
    </row>
    <row r="823" spans="1:33" s="59" customFormat="1">
      <c r="A823" s="194"/>
      <c r="B823" s="195"/>
      <c r="C823" s="196"/>
      <c r="D823" s="197"/>
      <c r="E823" s="196"/>
      <c r="F823" s="197"/>
      <c r="G823" s="198"/>
      <c r="H823" s="180"/>
      <c r="I823" s="181"/>
      <c r="J823" s="181"/>
      <c r="K823" s="181"/>
      <c r="L823" s="181"/>
      <c r="M823" s="181"/>
      <c r="N823" s="180"/>
      <c r="O823" s="182"/>
      <c r="P823" s="182"/>
      <c r="Q823" s="183"/>
      <c r="R823" s="183"/>
      <c r="S823" s="183"/>
      <c r="T823" s="183"/>
      <c r="U823" s="184"/>
      <c r="V823" s="185"/>
      <c r="W823" s="199"/>
      <c r="X823" s="200"/>
      <c r="Y823" s="200"/>
      <c r="Z823" s="201"/>
      <c r="AA823" s="150"/>
      <c r="AB823" s="202"/>
      <c r="AC823" s="203"/>
      <c r="AD823" s="184"/>
      <c r="AE823" s="203"/>
      <c r="AF823" s="204"/>
      <c r="AG823" s="193"/>
    </row>
    <row r="824" spans="1:33" s="59" customFormat="1">
      <c r="A824" s="194"/>
      <c r="B824" s="195"/>
      <c r="C824" s="196"/>
      <c r="D824" s="197"/>
      <c r="E824" s="196"/>
      <c r="F824" s="197"/>
      <c r="G824" s="198"/>
      <c r="H824" s="180"/>
      <c r="I824" s="181"/>
      <c r="J824" s="181"/>
      <c r="K824" s="181"/>
      <c r="L824" s="181"/>
      <c r="M824" s="181"/>
      <c r="N824" s="180"/>
      <c r="O824" s="182"/>
      <c r="P824" s="182"/>
      <c r="Q824" s="183"/>
      <c r="R824" s="183"/>
      <c r="S824" s="183"/>
      <c r="T824" s="183"/>
      <c r="U824" s="184"/>
      <c r="V824" s="185"/>
      <c r="W824" s="199"/>
      <c r="X824" s="200"/>
      <c r="Y824" s="200"/>
      <c r="Z824" s="201"/>
      <c r="AA824" s="150"/>
      <c r="AB824" s="202"/>
      <c r="AC824" s="203"/>
      <c r="AD824" s="184"/>
      <c r="AE824" s="203"/>
      <c r="AF824" s="204"/>
      <c r="AG824" s="193"/>
    </row>
    <row r="825" spans="1:33" s="59" customFormat="1">
      <c r="A825" s="194"/>
      <c r="B825" s="195"/>
      <c r="C825" s="196"/>
      <c r="D825" s="197"/>
      <c r="E825" s="196"/>
      <c r="F825" s="197"/>
      <c r="G825" s="198"/>
      <c r="H825" s="180"/>
      <c r="I825" s="181"/>
      <c r="J825" s="181"/>
      <c r="K825" s="181"/>
      <c r="L825" s="181"/>
      <c r="M825" s="181"/>
      <c r="N825" s="180"/>
      <c r="O825" s="182"/>
      <c r="P825" s="182"/>
      <c r="Q825" s="183"/>
      <c r="R825" s="183"/>
      <c r="S825" s="183"/>
      <c r="T825" s="183"/>
      <c r="U825" s="184"/>
      <c r="V825" s="185"/>
      <c r="W825" s="199"/>
      <c r="X825" s="200"/>
      <c r="Y825" s="200"/>
      <c r="Z825" s="201"/>
      <c r="AA825" s="150"/>
      <c r="AB825" s="202"/>
      <c r="AC825" s="203"/>
      <c r="AD825" s="184"/>
      <c r="AE825" s="203"/>
      <c r="AF825" s="204"/>
      <c r="AG825" s="193"/>
    </row>
    <row r="826" spans="1:33" s="59" customFormat="1">
      <c r="A826" s="194"/>
      <c r="B826" s="195"/>
      <c r="C826" s="196"/>
      <c r="D826" s="197"/>
      <c r="E826" s="196"/>
      <c r="F826" s="197"/>
      <c r="G826" s="198"/>
      <c r="H826" s="180"/>
      <c r="I826" s="181"/>
      <c r="J826" s="181"/>
      <c r="K826" s="181"/>
      <c r="L826" s="181"/>
      <c r="M826" s="181"/>
      <c r="N826" s="180"/>
      <c r="O826" s="182"/>
      <c r="P826" s="182"/>
      <c r="Q826" s="183"/>
      <c r="R826" s="183"/>
      <c r="S826" s="183"/>
      <c r="T826" s="183"/>
      <c r="U826" s="184"/>
      <c r="V826" s="185"/>
      <c r="W826" s="199"/>
      <c r="X826" s="200"/>
      <c r="Y826" s="200"/>
      <c r="Z826" s="201"/>
      <c r="AA826" s="150"/>
      <c r="AB826" s="202"/>
      <c r="AC826" s="203"/>
      <c r="AD826" s="184"/>
      <c r="AE826" s="203"/>
      <c r="AF826" s="204"/>
      <c r="AG826" s="193"/>
    </row>
    <row r="827" spans="1:33" s="59" customFormat="1">
      <c r="A827" s="194"/>
      <c r="B827" s="195"/>
      <c r="C827" s="196"/>
      <c r="D827" s="197"/>
      <c r="E827" s="196"/>
      <c r="F827" s="197"/>
      <c r="G827" s="198"/>
      <c r="H827" s="180"/>
      <c r="I827" s="181"/>
      <c r="J827" s="181"/>
      <c r="K827" s="181"/>
      <c r="L827" s="181"/>
      <c r="M827" s="181"/>
      <c r="N827" s="180"/>
      <c r="O827" s="182"/>
      <c r="P827" s="182"/>
      <c r="Q827" s="183"/>
      <c r="R827" s="183"/>
      <c r="S827" s="183"/>
      <c r="T827" s="183"/>
      <c r="U827" s="184"/>
      <c r="V827" s="185"/>
      <c r="W827" s="199"/>
      <c r="X827" s="200"/>
      <c r="Y827" s="200"/>
      <c r="Z827" s="201"/>
      <c r="AA827" s="150"/>
      <c r="AB827" s="202"/>
      <c r="AC827" s="203"/>
      <c r="AD827" s="184"/>
      <c r="AE827" s="203"/>
      <c r="AF827" s="204"/>
      <c r="AG827" s="193"/>
    </row>
    <row r="828" spans="1:33" s="59" customFormat="1">
      <c r="A828" s="194"/>
      <c r="B828" s="195"/>
      <c r="C828" s="196"/>
      <c r="D828" s="197"/>
      <c r="E828" s="196"/>
      <c r="F828" s="197"/>
      <c r="G828" s="198"/>
      <c r="H828" s="180"/>
      <c r="I828" s="181"/>
      <c r="J828" s="181"/>
      <c r="K828" s="181"/>
      <c r="L828" s="181"/>
      <c r="M828" s="181"/>
      <c r="N828" s="180"/>
      <c r="O828" s="182"/>
      <c r="P828" s="182"/>
      <c r="Q828" s="183"/>
      <c r="R828" s="183"/>
      <c r="S828" s="183"/>
      <c r="T828" s="183"/>
      <c r="U828" s="184"/>
      <c r="V828" s="185"/>
      <c r="W828" s="199"/>
      <c r="X828" s="200"/>
      <c r="Y828" s="200"/>
      <c r="Z828" s="201"/>
      <c r="AA828" s="150"/>
      <c r="AB828" s="202"/>
      <c r="AC828" s="203"/>
      <c r="AD828" s="184"/>
      <c r="AE828" s="203"/>
      <c r="AF828" s="204"/>
      <c r="AG828" s="193"/>
    </row>
    <row r="829" spans="1:33" s="59" customFormat="1">
      <c r="A829" s="194"/>
      <c r="B829" s="195"/>
      <c r="C829" s="196"/>
      <c r="D829" s="197"/>
      <c r="E829" s="196"/>
      <c r="F829" s="197"/>
      <c r="G829" s="198"/>
      <c r="H829" s="180"/>
      <c r="I829" s="181"/>
      <c r="J829" s="181"/>
      <c r="K829" s="181"/>
      <c r="L829" s="181"/>
      <c r="M829" s="181"/>
      <c r="N829" s="180"/>
      <c r="O829" s="182"/>
      <c r="P829" s="182"/>
      <c r="Q829" s="183"/>
      <c r="R829" s="183"/>
      <c r="S829" s="183"/>
      <c r="T829" s="183"/>
      <c r="U829" s="184"/>
      <c r="V829" s="185"/>
      <c r="W829" s="199"/>
      <c r="X829" s="200"/>
      <c r="Y829" s="200"/>
      <c r="Z829" s="201"/>
      <c r="AA829" s="150"/>
      <c r="AB829" s="202"/>
      <c r="AC829" s="203"/>
      <c r="AD829" s="184"/>
      <c r="AE829" s="203"/>
      <c r="AF829" s="204"/>
      <c r="AG829" s="193"/>
    </row>
    <row r="830" spans="1:33" s="59" customFormat="1">
      <c r="A830" s="194"/>
      <c r="B830" s="195"/>
      <c r="C830" s="196"/>
      <c r="D830" s="197"/>
      <c r="E830" s="196"/>
      <c r="F830" s="197"/>
      <c r="G830" s="198"/>
      <c r="H830" s="180"/>
      <c r="I830" s="181"/>
      <c r="J830" s="181"/>
      <c r="K830" s="181"/>
      <c r="L830" s="181"/>
      <c r="M830" s="181"/>
      <c r="N830" s="180"/>
      <c r="O830" s="182"/>
      <c r="P830" s="182"/>
      <c r="Q830" s="183"/>
      <c r="R830" s="183"/>
      <c r="S830" s="183"/>
      <c r="T830" s="183"/>
      <c r="U830" s="184"/>
      <c r="V830" s="185"/>
      <c r="W830" s="199"/>
      <c r="X830" s="200"/>
      <c r="Y830" s="200"/>
      <c r="Z830" s="201"/>
      <c r="AA830" s="150"/>
      <c r="AB830" s="202"/>
      <c r="AC830" s="203"/>
      <c r="AD830" s="184"/>
      <c r="AE830" s="203"/>
      <c r="AF830" s="204"/>
      <c r="AG830" s="193"/>
    </row>
    <row r="831" spans="1:33" s="59" customFormat="1">
      <c r="A831" s="194"/>
      <c r="B831" s="195"/>
      <c r="C831" s="196"/>
      <c r="D831" s="197"/>
      <c r="E831" s="196"/>
      <c r="F831" s="197"/>
      <c r="G831" s="198"/>
      <c r="H831" s="180"/>
      <c r="I831" s="181"/>
      <c r="J831" s="181"/>
      <c r="K831" s="181"/>
      <c r="L831" s="181"/>
      <c r="M831" s="181"/>
      <c r="N831" s="180"/>
      <c r="O831" s="182"/>
      <c r="P831" s="182"/>
      <c r="Q831" s="183"/>
      <c r="R831" s="183"/>
      <c r="S831" s="183"/>
      <c r="T831" s="183"/>
      <c r="U831" s="184"/>
      <c r="V831" s="185"/>
      <c r="W831" s="199"/>
      <c r="X831" s="200"/>
      <c r="Y831" s="200"/>
      <c r="Z831" s="201"/>
      <c r="AA831" s="150"/>
      <c r="AB831" s="202"/>
      <c r="AC831" s="203"/>
      <c r="AD831" s="184"/>
      <c r="AE831" s="203"/>
      <c r="AF831" s="204"/>
      <c r="AG831" s="193"/>
    </row>
    <row r="832" spans="1:33" s="59" customFormat="1">
      <c r="A832" s="194"/>
      <c r="B832" s="195"/>
      <c r="C832" s="196"/>
      <c r="D832" s="197"/>
      <c r="E832" s="196"/>
      <c r="F832" s="197"/>
      <c r="G832" s="198"/>
      <c r="H832" s="180"/>
      <c r="I832" s="181"/>
      <c r="J832" s="181"/>
      <c r="K832" s="181"/>
      <c r="L832" s="181"/>
      <c r="M832" s="181"/>
      <c r="N832" s="180"/>
      <c r="O832" s="182"/>
      <c r="P832" s="182"/>
      <c r="Q832" s="183"/>
      <c r="R832" s="183"/>
      <c r="S832" s="183"/>
      <c r="T832" s="183"/>
      <c r="U832" s="184"/>
      <c r="V832" s="185"/>
      <c r="W832" s="199"/>
      <c r="X832" s="200"/>
      <c r="Y832" s="200"/>
      <c r="Z832" s="201"/>
      <c r="AA832" s="150"/>
      <c r="AB832" s="202"/>
      <c r="AC832" s="203"/>
      <c r="AD832" s="184"/>
      <c r="AE832" s="203"/>
      <c r="AF832" s="204"/>
      <c r="AG832" s="193"/>
    </row>
    <row r="833" spans="1:33" s="59" customFormat="1">
      <c r="A833" s="194"/>
      <c r="B833" s="195"/>
      <c r="C833" s="196"/>
      <c r="D833" s="197"/>
      <c r="E833" s="196"/>
      <c r="F833" s="197"/>
      <c r="G833" s="198"/>
      <c r="H833" s="180"/>
      <c r="I833" s="181"/>
      <c r="J833" s="181"/>
      <c r="K833" s="181"/>
      <c r="L833" s="181"/>
      <c r="M833" s="181"/>
      <c r="N833" s="180"/>
      <c r="O833" s="182"/>
      <c r="P833" s="182"/>
      <c r="Q833" s="183"/>
      <c r="R833" s="183"/>
      <c r="S833" s="183"/>
      <c r="T833" s="183"/>
      <c r="U833" s="184"/>
      <c r="V833" s="185"/>
      <c r="W833" s="199"/>
      <c r="X833" s="200"/>
      <c r="Y833" s="200"/>
      <c r="Z833" s="201"/>
      <c r="AA833" s="150"/>
      <c r="AB833" s="202"/>
      <c r="AC833" s="203"/>
      <c r="AD833" s="184"/>
      <c r="AE833" s="203"/>
      <c r="AF833" s="204"/>
      <c r="AG833" s="193"/>
    </row>
    <row r="834" spans="1:33" s="59" customFormat="1">
      <c r="A834" s="194"/>
      <c r="B834" s="195"/>
      <c r="C834" s="196"/>
      <c r="D834" s="197"/>
      <c r="E834" s="196"/>
      <c r="F834" s="197"/>
      <c r="G834" s="198"/>
      <c r="H834" s="180"/>
      <c r="I834" s="181"/>
      <c r="J834" s="181"/>
      <c r="K834" s="181"/>
      <c r="L834" s="181"/>
      <c r="M834" s="181"/>
      <c r="N834" s="180"/>
      <c r="O834" s="182"/>
      <c r="P834" s="182"/>
      <c r="Q834" s="183"/>
      <c r="R834" s="183"/>
      <c r="S834" s="183"/>
      <c r="T834" s="183"/>
      <c r="U834" s="184"/>
      <c r="V834" s="185"/>
      <c r="W834" s="199"/>
      <c r="X834" s="200"/>
      <c r="Y834" s="200"/>
      <c r="Z834" s="201"/>
      <c r="AA834" s="150"/>
      <c r="AB834" s="202"/>
      <c r="AC834" s="203"/>
      <c r="AD834" s="184"/>
      <c r="AE834" s="203"/>
      <c r="AF834" s="204"/>
      <c r="AG834" s="193"/>
    </row>
    <row r="835" spans="1:33" s="59" customFormat="1">
      <c r="A835" s="194"/>
      <c r="B835" s="195"/>
      <c r="C835" s="196"/>
      <c r="D835" s="197"/>
      <c r="E835" s="196"/>
      <c r="F835" s="197"/>
      <c r="G835" s="198"/>
      <c r="H835" s="180"/>
      <c r="I835" s="181"/>
      <c r="J835" s="181"/>
      <c r="K835" s="181"/>
      <c r="L835" s="181"/>
      <c r="M835" s="181"/>
      <c r="N835" s="180"/>
      <c r="O835" s="182"/>
      <c r="P835" s="182"/>
      <c r="Q835" s="183"/>
      <c r="R835" s="183"/>
      <c r="S835" s="183"/>
      <c r="T835" s="183"/>
      <c r="U835" s="184"/>
      <c r="V835" s="185"/>
      <c r="W835" s="199"/>
      <c r="X835" s="200"/>
      <c r="Y835" s="200"/>
      <c r="Z835" s="201"/>
      <c r="AA835" s="150"/>
      <c r="AB835" s="202"/>
      <c r="AC835" s="203"/>
      <c r="AD835" s="184"/>
      <c r="AE835" s="203"/>
      <c r="AF835" s="204"/>
      <c r="AG835" s="193"/>
    </row>
    <row r="836" spans="1:33" s="59" customFormat="1">
      <c r="A836" s="194"/>
      <c r="B836" s="195"/>
      <c r="C836" s="196"/>
      <c r="D836" s="197"/>
      <c r="E836" s="196"/>
      <c r="F836" s="197"/>
      <c r="G836" s="198"/>
      <c r="H836" s="180"/>
      <c r="I836" s="181"/>
      <c r="J836" s="181"/>
      <c r="K836" s="181"/>
      <c r="L836" s="181"/>
      <c r="M836" s="181"/>
      <c r="N836" s="180"/>
      <c r="O836" s="182"/>
      <c r="P836" s="182"/>
      <c r="Q836" s="183"/>
      <c r="R836" s="183"/>
      <c r="S836" s="183"/>
      <c r="T836" s="183"/>
      <c r="U836" s="184"/>
      <c r="V836" s="185"/>
      <c r="W836" s="199"/>
      <c r="X836" s="200"/>
      <c r="Y836" s="200"/>
      <c r="Z836" s="201"/>
      <c r="AA836" s="150"/>
      <c r="AB836" s="202"/>
      <c r="AC836" s="203"/>
      <c r="AD836" s="184"/>
      <c r="AE836" s="203"/>
      <c r="AF836" s="204"/>
      <c r="AG836" s="193"/>
    </row>
    <row r="837" spans="1:33" s="59" customFormat="1">
      <c r="A837" s="194"/>
      <c r="B837" s="195"/>
      <c r="C837" s="196"/>
      <c r="D837" s="197"/>
      <c r="E837" s="196"/>
      <c r="F837" s="197"/>
      <c r="G837" s="198"/>
      <c r="H837" s="180"/>
      <c r="I837" s="181"/>
      <c r="J837" s="181"/>
      <c r="K837" s="181"/>
      <c r="L837" s="181"/>
      <c r="M837" s="181"/>
      <c r="N837" s="180"/>
      <c r="O837" s="182"/>
      <c r="P837" s="182"/>
      <c r="Q837" s="183"/>
      <c r="R837" s="183"/>
      <c r="S837" s="183"/>
      <c r="T837" s="183"/>
      <c r="U837" s="184"/>
      <c r="V837" s="185"/>
      <c r="W837" s="199"/>
      <c r="X837" s="200"/>
      <c r="Y837" s="200"/>
      <c r="Z837" s="201"/>
      <c r="AA837" s="150"/>
      <c r="AB837" s="202"/>
      <c r="AC837" s="203"/>
      <c r="AD837" s="184"/>
      <c r="AE837" s="203"/>
      <c r="AF837" s="204"/>
      <c r="AG837" s="193"/>
    </row>
    <row r="838" spans="1:33" s="59" customFormat="1">
      <c r="A838" s="194"/>
      <c r="B838" s="195"/>
      <c r="C838" s="196"/>
      <c r="D838" s="197"/>
      <c r="E838" s="196"/>
      <c r="F838" s="197"/>
      <c r="G838" s="198"/>
      <c r="H838" s="180"/>
      <c r="I838" s="181"/>
      <c r="J838" s="181"/>
      <c r="K838" s="181"/>
      <c r="L838" s="181"/>
      <c r="M838" s="181"/>
      <c r="N838" s="180"/>
      <c r="O838" s="182"/>
      <c r="P838" s="182"/>
      <c r="Q838" s="183"/>
      <c r="R838" s="183"/>
      <c r="S838" s="183"/>
      <c r="T838" s="183"/>
      <c r="U838" s="184"/>
      <c r="V838" s="185"/>
      <c r="W838" s="199"/>
      <c r="X838" s="200"/>
      <c r="Y838" s="200"/>
      <c r="Z838" s="201"/>
      <c r="AA838" s="150"/>
      <c r="AB838" s="202"/>
      <c r="AC838" s="203"/>
      <c r="AD838" s="184"/>
      <c r="AE838" s="203"/>
      <c r="AF838" s="204"/>
      <c r="AG838" s="193"/>
    </row>
    <row r="839" spans="1:33" s="59" customFormat="1">
      <c r="A839" s="194"/>
      <c r="B839" s="195"/>
      <c r="C839" s="196"/>
      <c r="D839" s="197"/>
      <c r="E839" s="196"/>
      <c r="F839" s="197"/>
      <c r="G839" s="198"/>
      <c r="H839" s="180"/>
      <c r="I839" s="181"/>
      <c r="J839" s="181"/>
      <c r="K839" s="181"/>
      <c r="L839" s="181"/>
      <c r="M839" s="181"/>
      <c r="N839" s="180"/>
      <c r="O839" s="182"/>
      <c r="P839" s="182"/>
      <c r="Q839" s="183"/>
      <c r="R839" s="183"/>
      <c r="S839" s="183"/>
      <c r="T839" s="183"/>
      <c r="U839" s="184"/>
      <c r="V839" s="185"/>
      <c r="W839" s="199"/>
      <c r="X839" s="200"/>
      <c r="Y839" s="200"/>
      <c r="Z839" s="201"/>
      <c r="AA839" s="150"/>
      <c r="AB839" s="202"/>
      <c r="AC839" s="203"/>
      <c r="AD839" s="184"/>
      <c r="AE839" s="203"/>
      <c r="AF839" s="204"/>
      <c r="AG839" s="193"/>
    </row>
    <row r="840" spans="1:33" s="59" customFormat="1">
      <c r="A840" s="194"/>
      <c r="B840" s="195"/>
      <c r="C840" s="196"/>
      <c r="D840" s="197"/>
      <c r="E840" s="196"/>
      <c r="F840" s="197"/>
      <c r="G840" s="198"/>
      <c r="H840" s="180"/>
      <c r="I840" s="181"/>
      <c r="J840" s="181"/>
      <c r="K840" s="181"/>
      <c r="L840" s="181"/>
      <c r="M840" s="181"/>
      <c r="N840" s="180"/>
      <c r="O840" s="182"/>
      <c r="P840" s="182"/>
      <c r="Q840" s="183"/>
      <c r="R840" s="183"/>
      <c r="S840" s="183"/>
      <c r="T840" s="183"/>
      <c r="U840" s="184"/>
      <c r="V840" s="185"/>
      <c r="W840" s="199"/>
      <c r="X840" s="200"/>
      <c r="Y840" s="200"/>
      <c r="Z840" s="201"/>
      <c r="AA840" s="150"/>
      <c r="AB840" s="202"/>
      <c r="AC840" s="203"/>
      <c r="AD840" s="184"/>
      <c r="AE840" s="203"/>
      <c r="AF840" s="204"/>
      <c r="AG840" s="193"/>
    </row>
    <row r="841" spans="1:33" s="59" customFormat="1">
      <c r="A841" s="194"/>
      <c r="B841" s="195"/>
      <c r="C841" s="196"/>
      <c r="D841" s="197"/>
      <c r="E841" s="196"/>
      <c r="F841" s="197"/>
      <c r="G841" s="198"/>
      <c r="H841" s="180"/>
      <c r="I841" s="181"/>
      <c r="J841" s="181"/>
      <c r="K841" s="181"/>
      <c r="L841" s="181"/>
      <c r="M841" s="181"/>
      <c r="N841" s="180"/>
      <c r="O841" s="182"/>
      <c r="P841" s="182"/>
      <c r="Q841" s="183"/>
      <c r="R841" s="183"/>
      <c r="S841" s="183"/>
      <c r="T841" s="183"/>
      <c r="U841" s="184"/>
      <c r="V841" s="185"/>
      <c r="W841" s="199"/>
      <c r="X841" s="200"/>
      <c r="Y841" s="200"/>
      <c r="Z841" s="201"/>
      <c r="AA841" s="150"/>
      <c r="AB841" s="202"/>
      <c r="AC841" s="203"/>
      <c r="AD841" s="184"/>
      <c r="AE841" s="203"/>
      <c r="AF841" s="204"/>
      <c r="AG841" s="193"/>
    </row>
    <row r="842" spans="1:33" s="59" customFormat="1">
      <c r="A842" s="194"/>
      <c r="B842" s="195"/>
      <c r="C842" s="196"/>
      <c r="D842" s="197"/>
      <c r="E842" s="196"/>
      <c r="F842" s="197"/>
      <c r="G842" s="198"/>
      <c r="H842" s="180"/>
      <c r="I842" s="181"/>
      <c r="J842" s="181"/>
      <c r="K842" s="181"/>
      <c r="L842" s="181"/>
      <c r="M842" s="181"/>
      <c r="N842" s="180"/>
      <c r="O842" s="182"/>
      <c r="P842" s="182"/>
      <c r="Q842" s="183"/>
      <c r="R842" s="183"/>
      <c r="S842" s="183"/>
      <c r="T842" s="183"/>
      <c r="U842" s="184"/>
      <c r="V842" s="185"/>
      <c r="W842" s="199"/>
      <c r="X842" s="200"/>
      <c r="Y842" s="200"/>
      <c r="Z842" s="201"/>
      <c r="AA842" s="150"/>
      <c r="AB842" s="202"/>
      <c r="AC842" s="203"/>
      <c r="AD842" s="184"/>
      <c r="AE842" s="203"/>
      <c r="AF842" s="204"/>
      <c r="AG842" s="193"/>
    </row>
    <row r="843" spans="1:33" s="59" customFormat="1">
      <c r="A843" s="194"/>
      <c r="B843" s="195"/>
      <c r="C843" s="196"/>
      <c r="D843" s="197"/>
      <c r="E843" s="196"/>
      <c r="F843" s="197"/>
      <c r="G843" s="198"/>
      <c r="H843" s="180"/>
      <c r="I843" s="181"/>
      <c r="J843" s="181"/>
      <c r="K843" s="181"/>
      <c r="L843" s="181"/>
      <c r="M843" s="181"/>
      <c r="N843" s="180"/>
      <c r="O843" s="182"/>
      <c r="P843" s="182"/>
      <c r="Q843" s="183"/>
      <c r="R843" s="183"/>
      <c r="S843" s="183"/>
      <c r="T843" s="183"/>
      <c r="U843" s="184"/>
      <c r="V843" s="185"/>
      <c r="W843" s="199"/>
      <c r="X843" s="200"/>
      <c r="Y843" s="200"/>
      <c r="Z843" s="201"/>
      <c r="AA843" s="150"/>
      <c r="AB843" s="202"/>
      <c r="AC843" s="203"/>
      <c r="AD843" s="184"/>
      <c r="AE843" s="203"/>
      <c r="AF843" s="204"/>
      <c r="AG843" s="193"/>
    </row>
    <row r="844" spans="1:33" s="59" customFormat="1">
      <c r="A844" s="194"/>
      <c r="B844" s="195"/>
      <c r="C844" s="196"/>
      <c r="D844" s="197"/>
      <c r="E844" s="196"/>
      <c r="F844" s="197"/>
      <c r="G844" s="198"/>
      <c r="H844" s="180"/>
      <c r="I844" s="181"/>
      <c r="J844" s="181"/>
      <c r="K844" s="181"/>
      <c r="L844" s="181"/>
      <c r="M844" s="181"/>
      <c r="N844" s="180"/>
      <c r="O844" s="182"/>
      <c r="P844" s="182"/>
      <c r="Q844" s="183"/>
      <c r="R844" s="183"/>
      <c r="S844" s="183"/>
      <c r="T844" s="183"/>
      <c r="U844" s="184"/>
      <c r="V844" s="185"/>
      <c r="W844" s="199"/>
      <c r="X844" s="200"/>
      <c r="Y844" s="200"/>
      <c r="Z844" s="201"/>
      <c r="AA844" s="150"/>
      <c r="AB844" s="202"/>
      <c r="AC844" s="203"/>
      <c r="AD844" s="184"/>
      <c r="AE844" s="203"/>
      <c r="AF844" s="204"/>
      <c r="AG844" s="193"/>
    </row>
    <row r="845" spans="1:33" s="59" customFormat="1">
      <c r="A845" s="194"/>
      <c r="B845" s="195"/>
      <c r="C845" s="196"/>
      <c r="D845" s="197"/>
      <c r="E845" s="196"/>
      <c r="F845" s="197"/>
      <c r="G845" s="198"/>
      <c r="H845" s="180"/>
      <c r="I845" s="181"/>
      <c r="J845" s="181"/>
      <c r="K845" s="181"/>
      <c r="L845" s="181"/>
      <c r="M845" s="181"/>
      <c r="N845" s="180"/>
      <c r="O845" s="182"/>
      <c r="P845" s="182"/>
      <c r="Q845" s="183"/>
      <c r="R845" s="183"/>
      <c r="S845" s="183"/>
      <c r="T845" s="183"/>
      <c r="U845" s="184"/>
      <c r="V845" s="185"/>
      <c r="W845" s="199"/>
      <c r="X845" s="200"/>
      <c r="Y845" s="200"/>
      <c r="Z845" s="201"/>
      <c r="AA845" s="150"/>
      <c r="AB845" s="202"/>
      <c r="AC845" s="203"/>
      <c r="AD845" s="184"/>
      <c r="AE845" s="203"/>
      <c r="AF845" s="204"/>
      <c r="AG845" s="193"/>
    </row>
    <row r="846" spans="1:33" s="59" customFormat="1">
      <c r="A846" s="194"/>
      <c r="B846" s="195"/>
      <c r="C846" s="196"/>
      <c r="D846" s="197"/>
      <c r="E846" s="196"/>
      <c r="F846" s="197"/>
      <c r="G846" s="198"/>
      <c r="H846" s="180"/>
      <c r="I846" s="181"/>
      <c r="J846" s="181"/>
      <c r="K846" s="181"/>
      <c r="L846" s="181"/>
      <c r="M846" s="181"/>
      <c r="N846" s="180"/>
      <c r="O846" s="182"/>
      <c r="P846" s="182"/>
      <c r="Q846" s="183"/>
      <c r="R846" s="183"/>
      <c r="S846" s="183"/>
      <c r="T846" s="183"/>
      <c r="U846" s="184"/>
      <c r="V846" s="185"/>
      <c r="W846" s="199"/>
      <c r="X846" s="200"/>
      <c r="Y846" s="200"/>
      <c r="Z846" s="201"/>
      <c r="AA846" s="150"/>
      <c r="AB846" s="202"/>
      <c r="AC846" s="203"/>
      <c r="AD846" s="184"/>
      <c r="AE846" s="203"/>
      <c r="AF846" s="204"/>
      <c r="AG846" s="193"/>
    </row>
    <row r="847" spans="1:33" s="59" customFormat="1">
      <c r="A847" s="194"/>
      <c r="B847" s="195"/>
      <c r="C847" s="196"/>
      <c r="D847" s="197"/>
      <c r="E847" s="196"/>
      <c r="F847" s="197"/>
      <c r="G847" s="198"/>
      <c r="H847" s="180"/>
      <c r="I847" s="181"/>
      <c r="J847" s="181"/>
      <c r="K847" s="181"/>
      <c r="L847" s="181"/>
      <c r="M847" s="181"/>
      <c r="N847" s="180"/>
      <c r="O847" s="182"/>
      <c r="P847" s="182"/>
      <c r="Q847" s="183"/>
      <c r="R847" s="183"/>
      <c r="S847" s="183"/>
      <c r="T847" s="183"/>
      <c r="U847" s="184"/>
      <c r="V847" s="185"/>
      <c r="W847" s="199"/>
      <c r="X847" s="200"/>
      <c r="Y847" s="200"/>
      <c r="Z847" s="201"/>
      <c r="AA847" s="150"/>
      <c r="AB847" s="202"/>
      <c r="AC847" s="203"/>
      <c r="AD847" s="184"/>
      <c r="AE847" s="203"/>
      <c r="AF847" s="204"/>
      <c r="AG847" s="193"/>
    </row>
    <row r="848" spans="1:33" s="59" customFormat="1">
      <c r="A848" s="194"/>
      <c r="B848" s="195"/>
      <c r="C848" s="196"/>
      <c r="D848" s="197"/>
      <c r="E848" s="196"/>
      <c r="F848" s="197"/>
      <c r="G848" s="198"/>
      <c r="H848" s="180"/>
      <c r="I848" s="181"/>
      <c r="J848" s="181"/>
      <c r="K848" s="181"/>
      <c r="L848" s="181"/>
      <c r="M848" s="181"/>
      <c r="N848" s="180"/>
      <c r="O848" s="182"/>
      <c r="P848" s="182"/>
      <c r="Q848" s="183"/>
      <c r="R848" s="183"/>
      <c r="S848" s="183"/>
      <c r="T848" s="183"/>
      <c r="U848" s="184"/>
      <c r="V848" s="185"/>
      <c r="W848" s="199"/>
      <c r="X848" s="200"/>
      <c r="Y848" s="200"/>
      <c r="Z848" s="201"/>
      <c r="AA848" s="150"/>
      <c r="AB848" s="202"/>
      <c r="AC848" s="203"/>
      <c r="AD848" s="184"/>
      <c r="AE848" s="203"/>
      <c r="AF848" s="204"/>
      <c r="AG848" s="193"/>
    </row>
    <row r="849" spans="1:33" s="59" customFormat="1">
      <c r="A849" s="194"/>
      <c r="B849" s="195"/>
      <c r="C849" s="196"/>
      <c r="D849" s="197"/>
      <c r="E849" s="196"/>
      <c r="F849" s="197"/>
      <c r="G849" s="198"/>
      <c r="H849" s="180"/>
      <c r="I849" s="181"/>
      <c r="J849" s="181"/>
      <c r="K849" s="181"/>
      <c r="L849" s="181"/>
      <c r="M849" s="181"/>
      <c r="N849" s="180"/>
      <c r="O849" s="182"/>
      <c r="P849" s="182"/>
      <c r="Q849" s="183"/>
      <c r="R849" s="183"/>
      <c r="S849" s="183"/>
      <c r="T849" s="183"/>
      <c r="U849" s="184"/>
      <c r="V849" s="185"/>
      <c r="W849" s="199"/>
      <c r="X849" s="200"/>
      <c r="Y849" s="200"/>
      <c r="Z849" s="201"/>
      <c r="AA849" s="150"/>
      <c r="AB849" s="202"/>
      <c r="AC849" s="203"/>
      <c r="AD849" s="184"/>
      <c r="AE849" s="203"/>
      <c r="AF849" s="204"/>
      <c r="AG849" s="193"/>
    </row>
    <row r="850" spans="1:33" s="59" customFormat="1">
      <c r="A850" s="194"/>
      <c r="B850" s="195"/>
      <c r="C850" s="196"/>
      <c r="D850" s="197"/>
      <c r="E850" s="196"/>
      <c r="F850" s="197"/>
      <c r="G850" s="198"/>
      <c r="H850" s="180"/>
      <c r="I850" s="181"/>
      <c r="J850" s="181"/>
      <c r="K850" s="181"/>
      <c r="L850" s="181"/>
      <c r="M850" s="181"/>
      <c r="N850" s="180"/>
      <c r="O850" s="182"/>
      <c r="P850" s="182"/>
      <c r="Q850" s="183"/>
      <c r="R850" s="183"/>
      <c r="S850" s="183"/>
      <c r="T850" s="183"/>
      <c r="U850" s="184"/>
      <c r="V850" s="185"/>
      <c r="W850" s="199"/>
      <c r="X850" s="200"/>
      <c r="Y850" s="200"/>
      <c r="Z850" s="201"/>
      <c r="AA850" s="150"/>
      <c r="AB850" s="202"/>
      <c r="AC850" s="203"/>
      <c r="AD850" s="184"/>
      <c r="AE850" s="203"/>
      <c r="AF850" s="204"/>
      <c r="AG850" s="193"/>
    </row>
    <row r="851" spans="1:33" s="59" customFormat="1">
      <c r="A851" s="194"/>
      <c r="B851" s="195"/>
      <c r="C851" s="196"/>
      <c r="D851" s="197"/>
      <c r="E851" s="196"/>
      <c r="F851" s="197"/>
      <c r="G851" s="198"/>
      <c r="H851" s="180"/>
      <c r="I851" s="181"/>
      <c r="J851" s="181"/>
      <c r="K851" s="181"/>
      <c r="L851" s="181"/>
      <c r="M851" s="181"/>
      <c r="N851" s="180"/>
      <c r="O851" s="182"/>
      <c r="P851" s="182"/>
      <c r="Q851" s="183"/>
      <c r="R851" s="183"/>
      <c r="S851" s="183"/>
      <c r="T851" s="183"/>
      <c r="U851" s="184"/>
      <c r="V851" s="185"/>
      <c r="W851" s="199"/>
      <c r="X851" s="200"/>
      <c r="Y851" s="200"/>
      <c r="Z851" s="201"/>
      <c r="AA851" s="150"/>
      <c r="AB851" s="202"/>
      <c r="AC851" s="203"/>
      <c r="AD851" s="184"/>
      <c r="AE851" s="203"/>
      <c r="AF851" s="204"/>
      <c r="AG851" s="193"/>
    </row>
    <row r="852" spans="1:33" s="59" customFormat="1">
      <c r="A852" s="194"/>
      <c r="B852" s="195"/>
      <c r="C852" s="196"/>
      <c r="D852" s="197"/>
      <c r="E852" s="196"/>
      <c r="F852" s="197"/>
      <c r="G852" s="198"/>
      <c r="H852" s="180"/>
      <c r="I852" s="181"/>
      <c r="J852" s="181"/>
      <c r="K852" s="181"/>
      <c r="L852" s="181"/>
      <c r="M852" s="181"/>
      <c r="N852" s="180"/>
      <c r="O852" s="182"/>
      <c r="P852" s="182"/>
      <c r="Q852" s="183"/>
      <c r="R852" s="183"/>
      <c r="S852" s="183"/>
      <c r="T852" s="183"/>
      <c r="U852" s="184"/>
      <c r="V852" s="185"/>
      <c r="W852" s="199"/>
      <c r="X852" s="200"/>
      <c r="Y852" s="200"/>
      <c r="Z852" s="201"/>
      <c r="AA852" s="150"/>
      <c r="AB852" s="202"/>
      <c r="AC852" s="203"/>
      <c r="AD852" s="184"/>
      <c r="AE852" s="203"/>
      <c r="AF852" s="204"/>
      <c r="AG852" s="193"/>
    </row>
    <row r="853" spans="1:33" s="59" customFormat="1">
      <c r="A853" s="194"/>
      <c r="B853" s="195"/>
      <c r="C853" s="196"/>
      <c r="D853" s="197"/>
      <c r="E853" s="196"/>
      <c r="F853" s="197"/>
      <c r="G853" s="198"/>
      <c r="H853" s="180"/>
      <c r="I853" s="181"/>
      <c r="J853" s="181"/>
      <c r="K853" s="181"/>
      <c r="L853" s="181"/>
      <c r="M853" s="181"/>
      <c r="N853" s="180"/>
      <c r="O853" s="182"/>
      <c r="P853" s="182"/>
      <c r="Q853" s="183"/>
      <c r="R853" s="183"/>
      <c r="S853" s="183"/>
      <c r="T853" s="183"/>
      <c r="U853" s="184"/>
      <c r="V853" s="185"/>
      <c r="W853" s="199"/>
      <c r="X853" s="200"/>
      <c r="Y853" s="200"/>
      <c r="Z853" s="201"/>
      <c r="AA853" s="150"/>
      <c r="AB853" s="202"/>
      <c r="AC853" s="203"/>
      <c r="AD853" s="184"/>
      <c r="AE853" s="203"/>
      <c r="AF853" s="204"/>
      <c r="AG853" s="193"/>
    </row>
    <row r="854" spans="1:33" s="59" customFormat="1">
      <c r="A854" s="194"/>
      <c r="B854" s="195"/>
      <c r="C854" s="196"/>
      <c r="D854" s="197"/>
      <c r="E854" s="196"/>
      <c r="F854" s="197"/>
      <c r="G854" s="198"/>
      <c r="H854" s="180"/>
      <c r="I854" s="181"/>
      <c r="J854" s="181"/>
      <c r="K854" s="181"/>
      <c r="L854" s="181"/>
      <c r="M854" s="181"/>
      <c r="N854" s="180"/>
      <c r="O854" s="182"/>
      <c r="P854" s="182"/>
      <c r="Q854" s="183"/>
      <c r="R854" s="183"/>
      <c r="S854" s="183"/>
      <c r="T854" s="183"/>
      <c r="U854" s="184"/>
      <c r="V854" s="185"/>
      <c r="W854" s="199"/>
      <c r="X854" s="200"/>
      <c r="Y854" s="200"/>
      <c r="Z854" s="201"/>
      <c r="AA854" s="150"/>
      <c r="AB854" s="202"/>
      <c r="AC854" s="203"/>
      <c r="AD854" s="184"/>
      <c r="AE854" s="203"/>
      <c r="AF854" s="204"/>
      <c r="AG854" s="193"/>
    </row>
    <row r="855" spans="1:33" s="59" customFormat="1">
      <c r="A855" s="194"/>
      <c r="B855" s="195"/>
      <c r="C855" s="196"/>
      <c r="D855" s="197"/>
      <c r="E855" s="196"/>
      <c r="F855" s="197"/>
      <c r="G855" s="198"/>
      <c r="H855" s="180"/>
      <c r="I855" s="181"/>
      <c r="J855" s="181"/>
      <c r="K855" s="181"/>
      <c r="L855" s="181"/>
      <c r="M855" s="181"/>
      <c r="N855" s="180"/>
      <c r="O855" s="182"/>
      <c r="P855" s="182"/>
      <c r="Q855" s="183"/>
      <c r="R855" s="183"/>
      <c r="S855" s="183"/>
      <c r="T855" s="183"/>
      <c r="U855" s="184"/>
      <c r="V855" s="185"/>
      <c r="W855" s="199"/>
      <c r="X855" s="200"/>
      <c r="Y855" s="200"/>
      <c r="Z855" s="201"/>
      <c r="AA855" s="150"/>
      <c r="AB855" s="202"/>
      <c r="AC855" s="203"/>
      <c r="AD855" s="184"/>
      <c r="AE855" s="203"/>
      <c r="AF855" s="204"/>
      <c r="AG855" s="193"/>
    </row>
    <row r="856" spans="1:33" s="59" customFormat="1">
      <c r="A856" s="194"/>
      <c r="B856" s="195"/>
      <c r="C856" s="196"/>
      <c r="D856" s="197"/>
      <c r="E856" s="196"/>
      <c r="F856" s="197"/>
      <c r="G856" s="198"/>
      <c r="H856" s="180"/>
      <c r="I856" s="181"/>
      <c r="J856" s="181"/>
      <c r="K856" s="181"/>
      <c r="L856" s="181"/>
      <c r="M856" s="181"/>
      <c r="N856" s="180"/>
      <c r="O856" s="182"/>
      <c r="P856" s="182"/>
      <c r="Q856" s="183"/>
      <c r="R856" s="183"/>
      <c r="S856" s="183"/>
      <c r="T856" s="183"/>
      <c r="U856" s="184"/>
      <c r="V856" s="185"/>
      <c r="W856" s="199"/>
      <c r="X856" s="200"/>
      <c r="Y856" s="200"/>
      <c r="Z856" s="201"/>
      <c r="AA856" s="150"/>
      <c r="AB856" s="202"/>
      <c r="AC856" s="203"/>
      <c r="AD856" s="184"/>
      <c r="AE856" s="203"/>
      <c r="AF856" s="204"/>
      <c r="AG856" s="193"/>
    </row>
    <row r="857" spans="1:33" s="59" customFormat="1">
      <c r="A857" s="194"/>
      <c r="B857" s="195"/>
      <c r="C857" s="196"/>
      <c r="D857" s="197"/>
      <c r="E857" s="196"/>
      <c r="F857" s="197"/>
      <c r="G857" s="198"/>
      <c r="H857" s="180"/>
      <c r="I857" s="181"/>
      <c r="J857" s="181"/>
      <c r="K857" s="181"/>
      <c r="L857" s="181"/>
      <c r="M857" s="181"/>
      <c r="N857" s="180"/>
      <c r="O857" s="182"/>
      <c r="P857" s="182"/>
      <c r="Q857" s="183"/>
      <c r="R857" s="183"/>
      <c r="S857" s="183"/>
      <c r="T857" s="183"/>
      <c r="U857" s="184"/>
      <c r="V857" s="185"/>
      <c r="W857" s="199"/>
      <c r="X857" s="200"/>
      <c r="Y857" s="200"/>
      <c r="Z857" s="201"/>
      <c r="AA857" s="150"/>
      <c r="AB857" s="202"/>
      <c r="AC857" s="203"/>
      <c r="AD857" s="184"/>
      <c r="AE857" s="203"/>
      <c r="AF857" s="204"/>
      <c r="AG857" s="193"/>
    </row>
    <row r="858" spans="1:33" s="59" customFormat="1">
      <c r="A858" s="194"/>
      <c r="B858" s="195"/>
      <c r="C858" s="196"/>
      <c r="D858" s="197"/>
      <c r="E858" s="196"/>
      <c r="F858" s="197"/>
      <c r="G858" s="198"/>
      <c r="H858" s="180"/>
      <c r="I858" s="181"/>
      <c r="J858" s="181"/>
      <c r="K858" s="181"/>
      <c r="L858" s="181"/>
      <c r="M858" s="181"/>
      <c r="N858" s="180"/>
      <c r="O858" s="182"/>
      <c r="P858" s="182"/>
      <c r="Q858" s="183"/>
      <c r="R858" s="183"/>
      <c r="S858" s="183"/>
      <c r="T858" s="183"/>
      <c r="U858" s="184"/>
      <c r="V858" s="185"/>
      <c r="W858" s="199"/>
      <c r="X858" s="200"/>
      <c r="Y858" s="200"/>
      <c r="Z858" s="201"/>
      <c r="AA858" s="150"/>
      <c r="AB858" s="202"/>
      <c r="AC858" s="203"/>
      <c r="AD858" s="184"/>
      <c r="AE858" s="203"/>
      <c r="AF858" s="204"/>
      <c r="AG858" s="193"/>
    </row>
    <row r="859" spans="1:33" s="59" customFormat="1">
      <c r="A859" s="194"/>
      <c r="B859" s="195"/>
      <c r="C859" s="196"/>
      <c r="D859" s="197"/>
      <c r="E859" s="196"/>
      <c r="F859" s="197"/>
      <c r="G859" s="198"/>
      <c r="H859" s="180"/>
      <c r="I859" s="181"/>
      <c r="J859" s="181"/>
      <c r="K859" s="181"/>
      <c r="L859" s="181"/>
      <c r="M859" s="181"/>
      <c r="N859" s="180"/>
      <c r="O859" s="182"/>
      <c r="P859" s="182"/>
      <c r="Q859" s="183"/>
      <c r="R859" s="183"/>
      <c r="S859" s="183"/>
      <c r="T859" s="183"/>
      <c r="U859" s="184"/>
      <c r="V859" s="185"/>
      <c r="W859" s="199"/>
      <c r="X859" s="200"/>
      <c r="Y859" s="200"/>
      <c r="Z859" s="201"/>
      <c r="AA859" s="150"/>
      <c r="AB859" s="202"/>
      <c r="AC859" s="203"/>
      <c r="AD859" s="184"/>
      <c r="AE859" s="203"/>
      <c r="AF859" s="204"/>
      <c r="AG859" s="193"/>
    </row>
    <row r="860" spans="1:33" s="59" customFormat="1">
      <c r="A860" s="194"/>
      <c r="B860" s="195"/>
      <c r="C860" s="196"/>
      <c r="D860" s="197"/>
      <c r="E860" s="196"/>
      <c r="F860" s="197"/>
      <c r="G860" s="198"/>
      <c r="H860" s="180"/>
      <c r="I860" s="181"/>
      <c r="J860" s="181"/>
      <c r="K860" s="181"/>
      <c r="L860" s="181"/>
      <c r="M860" s="181"/>
      <c r="N860" s="180"/>
      <c r="O860" s="182"/>
      <c r="P860" s="182"/>
      <c r="Q860" s="183"/>
      <c r="R860" s="183"/>
      <c r="S860" s="183"/>
      <c r="T860" s="183"/>
      <c r="U860" s="184"/>
      <c r="V860" s="185"/>
      <c r="W860" s="199"/>
      <c r="X860" s="200"/>
      <c r="Y860" s="200"/>
      <c r="Z860" s="201"/>
      <c r="AA860" s="150"/>
      <c r="AB860" s="202"/>
      <c r="AC860" s="203"/>
      <c r="AD860" s="184"/>
      <c r="AE860" s="203"/>
      <c r="AF860" s="204"/>
      <c r="AG860" s="193"/>
    </row>
    <row r="861" spans="1:33" s="59" customFormat="1">
      <c r="A861" s="194"/>
      <c r="B861" s="195"/>
      <c r="C861" s="196"/>
      <c r="D861" s="197"/>
      <c r="E861" s="196"/>
      <c r="F861" s="197"/>
      <c r="G861" s="198"/>
      <c r="H861" s="180"/>
      <c r="I861" s="181"/>
      <c r="J861" s="181"/>
      <c r="K861" s="181"/>
      <c r="L861" s="181"/>
      <c r="M861" s="181"/>
      <c r="N861" s="180"/>
      <c r="O861" s="182"/>
      <c r="P861" s="182"/>
      <c r="Q861" s="183"/>
      <c r="R861" s="183"/>
      <c r="S861" s="183"/>
      <c r="T861" s="183"/>
      <c r="U861" s="184"/>
      <c r="V861" s="185"/>
      <c r="W861" s="199"/>
      <c r="X861" s="200"/>
      <c r="Y861" s="200"/>
      <c r="Z861" s="201"/>
      <c r="AA861" s="150"/>
      <c r="AB861" s="202"/>
      <c r="AC861" s="203"/>
      <c r="AD861" s="184"/>
      <c r="AE861" s="203"/>
      <c r="AF861" s="204"/>
      <c r="AG861" s="193"/>
    </row>
    <row r="862" spans="1:33" s="59" customFormat="1">
      <c r="A862" s="194"/>
      <c r="B862" s="195"/>
      <c r="C862" s="196"/>
      <c r="D862" s="197"/>
      <c r="E862" s="196"/>
      <c r="F862" s="197"/>
      <c r="G862" s="198"/>
      <c r="H862" s="180"/>
      <c r="I862" s="181"/>
      <c r="J862" s="181"/>
      <c r="K862" s="181"/>
      <c r="L862" s="181"/>
      <c r="M862" s="181"/>
      <c r="N862" s="180"/>
      <c r="O862" s="182"/>
      <c r="P862" s="182"/>
      <c r="Q862" s="183"/>
      <c r="R862" s="183"/>
      <c r="S862" s="183"/>
      <c r="T862" s="183"/>
      <c r="U862" s="184"/>
      <c r="V862" s="185"/>
      <c r="W862" s="199"/>
      <c r="X862" s="200"/>
      <c r="Y862" s="200"/>
      <c r="Z862" s="201"/>
      <c r="AA862" s="150"/>
      <c r="AB862" s="202"/>
      <c r="AC862" s="203"/>
      <c r="AD862" s="184"/>
      <c r="AE862" s="203"/>
      <c r="AF862" s="204"/>
      <c r="AG862" s="193"/>
    </row>
    <row r="863" spans="1:33" s="59" customFormat="1">
      <c r="A863" s="194"/>
      <c r="B863" s="195"/>
      <c r="C863" s="196"/>
      <c r="D863" s="197"/>
      <c r="E863" s="196"/>
      <c r="F863" s="197"/>
      <c r="G863" s="198"/>
      <c r="H863" s="180"/>
      <c r="I863" s="181"/>
      <c r="J863" s="181"/>
      <c r="K863" s="181"/>
      <c r="L863" s="181"/>
      <c r="M863" s="181"/>
      <c r="N863" s="180"/>
      <c r="O863" s="182"/>
      <c r="P863" s="182"/>
      <c r="Q863" s="183"/>
      <c r="R863" s="183"/>
      <c r="S863" s="183"/>
      <c r="T863" s="183"/>
      <c r="U863" s="184"/>
      <c r="V863" s="185"/>
      <c r="W863" s="199"/>
      <c r="X863" s="200"/>
      <c r="Y863" s="200"/>
      <c r="Z863" s="201"/>
      <c r="AA863" s="150"/>
      <c r="AB863" s="202"/>
      <c r="AC863" s="203"/>
      <c r="AD863" s="184"/>
      <c r="AE863" s="203"/>
      <c r="AF863" s="204"/>
      <c r="AG863" s="193"/>
    </row>
    <row r="864" spans="1:33" s="59" customFormat="1">
      <c r="A864" s="194"/>
      <c r="B864" s="195"/>
      <c r="C864" s="196"/>
      <c r="D864" s="197"/>
      <c r="E864" s="196"/>
      <c r="F864" s="197"/>
      <c r="G864" s="198"/>
      <c r="H864" s="180"/>
      <c r="I864" s="181"/>
      <c r="J864" s="181"/>
      <c r="K864" s="181"/>
      <c r="L864" s="181"/>
      <c r="M864" s="181"/>
      <c r="N864" s="180"/>
      <c r="O864" s="182"/>
      <c r="P864" s="182"/>
      <c r="Q864" s="183"/>
      <c r="R864" s="183"/>
      <c r="S864" s="183"/>
      <c r="T864" s="183"/>
      <c r="U864" s="184"/>
      <c r="V864" s="185"/>
      <c r="W864" s="199"/>
      <c r="X864" s="200"/>
      <c r="Y864" s="200"/>
      <c r="Z864" s="201"/>
      <c r="AA864" s="150"/>
      <c r="AB864" s="202"/>
      <c r="AC864" s="203"/>
      <c r="AD864" s="184"/>
      <c r="AE864" s="203"/>
      <c r="AF864" s="204"/>
      <c r="AG864" s="193"/>
    </row>
    <row r="865" spans="1:33" s="59" customFormat="1">
      <c r="A865" s="194"/>
      <c r="B865" s="195"/>
      <c r="C865" s="196"/>
      <c r="D865" s="197"/>
      <c r="E865" s="196"/>
      <c r="F865" s="197"/>
      <c r="G865" s="198"/>
      <c r="H865" s="180"/>
      <c r="I865" s="181"/>
      <c r="J865" s="181"/>
      <c r="K865" s="181"/>
      <c r="L865" s="181"/>
      <c r="M865" s="181"/>
      <c r="N865" s="180"/>
      <c r="O865" s="182"/>
      <c r="P865" s="182"/>
      <c r="Q865" s="183"/>
      <c r="R865" s="183"/>
      <c r="S865" s="183"/>
      <c r="T865" s="183"/>
      <c r="U865" s="184"/>
      <c r="V865" s="185"/>
      <c r="W865" s="199"/>
      <c r="X865" s="200"/>
      <c r="Y865" s="200"/>
      <c r="Z865" s="201"/>
      <c r="AA865" s="150"/>
      <c r="AB865" s="202"/>
      <c r="AC865" s="203"/>
      <c r="AD865" s="184"/>
      <c r="AE865" s="203"/>
      <c r="AF865" s="204"/>
      <c r="AG865" s="193"/>
    </row>
    <row r="866" spans="1:33" s="59" customFormat="1">
      <c r="A866" s="194"/>
      <c r="B866" s="195"/>
      <c r="C866" s="196"/>
      <c r="D866" s="197"/>
      <c r="E866" s="196"/>
      <c r="F866" s="197"/>
      <c r="G866" s="198"/>
      <c r="H866" s="180"/>
      <c r="I866" s="181"/>
      <c r="J866" s="181"/>
      <c r="K866" s="181"/>
      <c r="L866" s="181"/>
      <c r="M866" s="181"/>
      <c r="N866" s="180"/>
      <c r="O866" s="182"/>
      <c r="P866" s="182"/>
      <c r="Q866" s="183"/>
      <c r="R866" s="183"/>
      <c r="S866" s="183"/>
      <c r="T866" s="183"/>
      <c r="U866" s="184"/>
      <c r="V866" s="185"/>
      <c r="W866" s="199"/>
      <c r="X866" s="200"/>
      <c r="Y866" s="200"/>
      <c r="Z866" s="201"/>
      <c r="AA866" s="150"/>
      <c r="AB866" s="202"/>
      <c r="AC866" s="203"/>
      <c r="AD866" s="184"/>
      <c r="AE866" s="203"/>
      <c r="AF866" s="204"/>
      <c r="AG866" s="193"/>
    </row>
    <row r="867" spans="1:33" s="59" customFormat="1">
      <c r="A867" s="194"/>
      <c r="B867" s="195"/>
      <c r="C867" s="196"/>
      <c r="D867" s="197"/>
      <c r="E867" s="196"/>
      <c r="F867" s="197"/>
      <c r="G867" s="198"/>
      <c r="H867" s="180"/>
      <c r="I867" s="181"/>
      <c r="J867" s="181"/>
      <c r="K867" s="181"/>
      <c r="L867" s="181"/>
      <c r="M867" s="181"/>
      <c r="N867" s="180"/>
      <c r="O867" s="182"/>
      <c r="P867" s="182"/>
      <c r="Q867" s="183"/>
      <c r="R867" s="183"/>
      <c r="S867" s="183"/>
      <c r="T867" s="183"/>
      <c r="U867" s="184"/>
      <c r="V867" s="185"/>
      <c r="W867" s="199"/>
      <c r="X867" s="200"/>
      <c r="Y867" s="200"/>
      <c r="Z867" s="201"/>
      <c r="AA867" s="150"/>
      <c r="AB867" s="202"/>
      <c r="AC867" s="203"/>
      <c r="AD867" s="184"/>
      <c r="AE867" s="203"/>
      <c r="AF867" s="204"/>
      <c r="AG867" s="193"/>
    </row>
    <row r="868" spans="1:33" s="59" customFormat="1">
      <c r="A868" s="194"/>
      <c r="B868" s="195"/>
      <c r="C868" s="196"/>
      <c r="D868" s="197"/>
      <c r="E868" s="196"/>
      <c r="F868" s="197"/>
      <c r="G868" s="198"/>
      <c r="H868" s="180"/>
      <c r="I868" s="181"/>
      <c r="J868" s="181"/>
      <c r="K868" s="181"/>
      <c r="L868" s="181"/>
      <c r="M868" s="181"/>
      <c r="N868" s="180"/>
      <c r="O868" s="182"/>
      <c r="P868" s="182"/>
      <c r="Q868" s="183"/>
      <c r="R868" s="183"/>
      <c r="S868" s="183"/>
      <c r="T868" s="183"/>
      <c r="U868" s="184"/>
      <c r="V868" s="185"/>
      <c r="W868" s="199"/>
      <c r="X868" s="200"/>
      <c r="Y868" s="200"/>
      <c r="Z868" s="201"/>
      <c r="AA868" s="150"/>
      <c r="AB868" s="202"/>
      <c r="AC868" s="203"/>
      <c r="AD868" s="184"/>
      <c r="AE868" s="203"/>
      <c r="AF868" s="204"/>
      <c r="AG868" s="193"/>
    </row>
    <row r="869" spans="1:33" s="59" customFormat="1">
      <c r="A869" s="194"/>
      <c r="B869" s="195"/>
      <c r="C869" s="196"/>
      <c r="D869" s="197"/>
      <c r="E869" s="196"/>
      <c r="F869" s="197"/>
      <c r="G869" s="198"/>
      <c r="H869" s="180"/>
      <c r="I869" s="181"/>
      <c r="J869" s="181"/>
      <c r="K869" s="181"/>
      <c r="L869" s="181"/>
      <c r="M869" s="181"/>
      <c r="N869" s="180"/>
      <c r="O869" s="182"/>
      <c r="P869" s="182"/>
      <c r="Q869" s="183"/>
      <c r="R869" s="183"/>
      <c r="S869" s="183"/>
      <c r="T869" s="183"/>
      <c r="U869" s="184"/>
      <c r="V869" s="185"/>
      <c r="W869" s="199"/>
      <c r="X869" s="200"/>
      <c r="Y869" s="200"/>
      <c r="Z869" s="201"/>
      <c r="AA869" s="150"/>
      <c r="AB869" s="202"/>
      <c r="AC869" s="203"/>
      <c r="AD869" s="184"/>
      <c r="AE869" s="203"/>
      <c r="AF869" s="204"/>
      <c r="AG869" s="193"/>
    </row>
    <row r="870" spans="1:33" s="59" customFormat="1">
      <c r="A870" s="194"/>
      <c r="B870" s="195"/>
      <c r="C870" s="196"/>
      <c r="D870" s="197"/>
      <c r="E870" s="196"/>
      <c r="F870" s="197"/>
      <c r="G870" s="198"/>
      <c r="H870" s="180"/>
      <c r="I870" s="181"/>
      <c r="J870" s="181"/>
      <c r="K870" s="181"/>
      <c r="L870" s="181"/>
      <c r="M870" s="181"/>
      <c r="N870" s="180"/>
      <c r="O870" s="182"/>
      <c r="P870" s="182"/>
      <c r="Q870" s="183"/>
      <c r="R870" s="183"/>
      <c r="S870" s="183"/>
      <c r="T870" s="183"/>
      <c r="U870" s="184"/>
      <c r="V870" s="185"/>
      <c r="W870" s="199"/>
      <c r="X870" s="200"/>
      <c r="Y870" s="200"/>
      <c r="Z870" s="201"/>
      <c r="AA870" s="150"/>
      <c r="AB870" s="202"/>
      <c r="AC870" s="203"/>
      <c r="AD870" s="184"/>
      <c r="AE870" s="203"/>
      <c r="AF870" s="204"/>
      <c r="AG870" s="193"/>
    </row>
    <row r="871" spans="1:33" s="59" customFormat="1">
      <c r="A871" s="194"/>
      <c r="B871" s="195"/>
      <c r="C871" s="196"/>
      <c r="D871" s="197"/>
      <c r="E871" s="196"/>
      <c r="F871" s="197"/>
      <c r="G871" s="198"/>
      <c r="H871" s="180"/>
      <c r="I871" s="181"/>
      <c r="J871" s="181"/>
      <c r="K871" s="181"/>
      <c r="L871" s="181"/>
      <c r="M871" s="181"/>
      <c r="N871" s="180"/>
      <c r="O871" s="182"/>
      <c r="P871" s="182"/>
      <c r="Q871" s="183"/>
      <c r="R871" s="183"/>
      <c r="S871" s="183"/>
      <c r="T871" s="183"/>
      <c r="U871" s="184"/>
      <c r="V871" s="185"/>
      <c r="W871" s="199"/>
      <c r="X871" s="200"/>
      <c r="Y871" s="200"/>
      <c r="Z871" s="201"/>
      <c r="AA871" s="150"/>
      <c r="AB871" s="202"/>
      <c r="AC871" s="203"/>
      <c r="AD871" s="184"/>
      <c r="AE871" s="203"/>
      <c r="AF871" s="204"/>
      <c r="AG871" s="193"/>
    </row>
    <row r="872" spans="1:33" s="59" customFormat="1">
      <c r="A872" s="194"/>
      <c r="B872" s="195"/>
      <c r="C872" s="196"/>
      <c r="D872" s="197"/>
      <c r="E872" s="196"/>
      <c r="F872" s="197"/>
      <c r="G872" s="198"/>
      <c r="H872" s="180"/>
      <c r="I872" s="181"/>
      <c r="J872" s="181"/>
      <c r="K872" s="181"/>
      <c r="L872" s="181"/>
      <c r="M872" s="181"/>
      <c r="N872" s="180"/>
      <c r="O872" s="182"/>
      <c r="P872" s="182"/>
      <c r="Q872" s="183"/>
      <c r="R872" s="183"/>
      <c r="S872" s="183"/>
      <c r="T872" s="183"/>
      <c r="U872" s="184"/>
      <c r="V872" s="185"/>
      <c r="W872" s="199"/>
      <c r="X872" s="200"/>
      <c r="Y872" s="200"/>
      <c r="Z872" s="201"/>
      <c r="AA872" s="150"/>
      <c r="AB872" s="202"/>
      <c r="AC872" s="203"/>
      <c r="AD872" s="184"/>
      <c r="AE872" s="203"/>
      <c r="AF872" s="204"/>
      <c r="AG872" s="193"/>
    </row>
    <row r="873" spans="1:33" s="59" customFormat="1">
      <c r="A873" s="194"/>
      <c r="B873" s="195"/>
      <c r="C873" s="196"/>
      <c r="D873" s="197"/>
      <c r="E873" s="196"/>
      <c r="F873" s="197"/>
      <c r="G873" s="198"/>
      <c r="H873" s="180"/>
      <c r="I873" s="181"/>
      <c r="J873" s="181"/>
      <c r="K873" s="181"/>
      <c r="L873" s="181"/>
      <c r="M873" s="181"/>
      <c r="N873" s="180"/>
      <c r="O873" s="182"/>
      <c r="P873" s="182"/>
      <c r="Q873" s="183"/>
      <c r="R873" s="183"/>
      <c r="S873" s="183"/>
      <c r="T873" s="183"/>
      <c r="U873" s="184"/>
      <c r="V873" s="185"/>
      <c r="W873" s="199"/>
      <c r="X873" s="200"/>
      <c r="Y873" s="200"/>
      <c r="Z873" s="201"/>
      <c r="AA873" s="150"/>
      <c r="AB873" s="202"/>
      <c r="AC873" s="203"/>
      <c r="AD873" s="184"/>
      <c r="AE873" s="203"/>
      <c r="AF873" s="204"/>
      <c r="AG873" s="193"/>
    </row>
    <row r="874" spans="1:33" s="59" customFormat="1">
      <c r="A874" s="194"/>
      <c r="B874" s="195"/>
      <c r="C874" s="196"/>
      <c r="D874" s="197"/>
      <c r="E874" s="196"/>
      <c r="F874" s="197"/>
      <c r="G874" s="198"/>
      <c r="H874" s="180"/>
      <c r="I874" s="181"/>
      <c r="J874" s="181"/>
      <c r="K874" s="181"/>
      <c r="L874" s="181"/>
      <c r="M874" s="181"/>
      <c r="N874" s="180"/>
      <c r="O874" s="182"/>
      <c r="P874" s="182"/>
      <c r="Q874" s="183"/>
      <c r="R874" s="183"/>
      <c r="S874" s="183"/>
      <c r="T874" s="183"/>
      <c r="U874" s="184"/>
      <c r="V874" s="185"/>
      <c r="W874" s="199"/>
      <c r="X874" s="200"/>
      <c r="Y874" s="200"/>
      <c r="Z874" s="201"/>
      <c r="AA874" s="150"/>
      <c r="AB874" s="202"/>
      <c r="AC874" s="203"/>
      <c r="AD874" s="184"/>
      <c r="AE874" s="203"/>
      <c r="AF874" s="204"/>
      <c r="AG874" s="193"/>
    </row>
    <row r="875" spans="1:33" s="59" customFormat="1">
      <c r="A875" s="194"/>
      <c r="B875" s="195"/>
      <c r="C875" s="196"/>
      <c r="D875" s="197"/>
      <c r="E875" s="196"/>
      <c r="F875" s="197"/>
      <c r="G875" s="198"/>
      <c r="H875" s="180"/>
      <c r="I875" s="181"/>
      <c r="J875" s="181"/>
      <c r="K875" s="181"/>
      <c r="L875" s="181"/>
      <c r="M875" s="181"/>
      <c r="N875" s="180"/>
      <c r="O875" s="182"/>
      <c r="P875" s="182"/>
      <c r="Q875" s="183"/>
      <c r="R875" s="183"/>
      <c r="S875" s="183"/>
      <c r="T875" s="183"/>
      <c r="U875" s="184"/>
      <c r="V875" s="185"/>
      <c r="W875" s="199"/>
      <c r="X875" s="200"/>
      <c r="Y875" s="200"/>
      <c r="Z875" s="201"/>
      <c r="AA875" s="150"/>
      <c r="AB875" s="202"/>
      <c r="AC875" s="203"/>
      <c r="AD875" s="184"/>
      <c r="AE875" s="203"/>
      <c r="AF875" s="204"/>
      <c r="AG875" s="193"/>
    </row>
    <row r="876" spans="1:33" s="59" customFormat="1">
      <c r="A876" s="194"/>
      <c r="B876" s="195"/>
      <c r="C876" s="196"/>
      <c r="D876" s="197"/>
      <c r="E876" s="196"/>
      <c r="F876" s="197"/>
      <c r="G876" s="198"/>
      <c r="H876" s="180"/>
      <c r="I876" s="181"/>
      <c r="J876" s="181"/>
      <c r="K876" s="181"/>
      <c r="L876" s="181"/>
      <c r="M876" s="181"/>
      <c r="N876" s="180"/>
      <c r="O876" s="182"/>
      <c r="P876" s="182"/>
      <c r="Q876" s="183"/>
      <c r="R876" s="183"/>
      <c r="S876" s="183"/>
      <c r="T876" s="183"/>
      <c r="U876" s="184"/>
      <c r="V876" s="185"/>
      <c r="W876" s="199"/>
      <c r="X876" s="200"/>
      <c r="Y876" s="200"/>
      <c r="Z876" s="201"/>
      <c r="AA876" s="150"/>
      <c r="AB876" s="202"/>
      <c r="AC876" s="203"/>
      <c r="AD876" s="184"/>
      <c r="AE876" s="203"/>
      <c r="AF876" s="204"/>
      <c r="AG876" s="193"/>
    </row>
    <row r="877" spans="1:33" s="59" customFormat="1">
      <c r="A877" s="194"/>
      <c r="B877" s="195"/>
      <c r="C877" s="196"/>
      <c r="D877" s="197"/>
      <c r="E877" s="196"/>
      <c r="F877" s="197"/>
      <c r="G877" s="198"/>
      <c r="H877" s="180"/>
      <c r="I877" s="181"/>
      <c r="J877" s="181"/>
      <c r="K877" s="181"/>
      <c r="L877" s="181"/>
      <c r="M877" s="181"/>
      <c r="N877" s="180"/>
      <c r="O877" s="182"/>
      <c r="P877" s="182"/>
      <c r="Q877" s="183"/>
      <c r="R877" s="183"/>
      <c r="S877" s="183"/>
      <c r="T877" s="183"/>
      <c r="U877" s="184"/>
      <c r="V877" s="185"/>
      <c r="W877" s="199"/>
      <c r="X877" s="200"/>
      <c r="Y877" s="200"/>
      <c r="Z877" s="201"/>
      <c r="AA877" s="150"/>
      <c r="AB877" s="202"/>
      <c r="AC877" s="203"/>
      <c r="AD877" s="184"/>
      <c r="AE877" s="203"/>
      <c r="AF877" s="204"/>
      <c r="AG877" s="193"/>
    </row>
    <row r="878" spans="1:33" s="59" customFormat="1">
      <c r="A878" s="194"/>
      <c r="B878" s="195"/>
      <c r="C878" s="196"/>
      <c r="D878" s="197"/>
      <c r="E878" s="196"/>
      <c r="F878" s="197"/>
      <c r="G878" s="198"/>
      <c r="H878" s="180"/>
      <c r="I878" s="181"/>
      <c r="J878" s="181"/>
      <c r="K878" s="181"/>
      <c r="L878" s="181"/>
      <c r="M878" s="181"/>
      <c r="N878" s="180"/>
      <c r="O878" s="182"/>
      <c r="P878" s="182"/>
      <c r="Q878" s="183"/>
      <c r="R878" s="183"/>
      <c r="S878" s="183"/>
      <c r="T878" s="183"/>
      <c r="U878" s="184"/>
      <c r="V878" s="185"/>
      <c r="W878" s="199"/>
      <c r="X878" s="200"/>
      <c r="Y878" s="200"/>
      <c r="Z878" s="201"/>
      <c r="AA878" s="150"/>
      <c r="AB878" s="202"/>
      <c r="AC878" s="203"/>
      <c r="AD878" s="184"/>
      <c r="AE878" s="203"/>
      <c r="AF878" s="204"/>
      <c r="AG878" s="193"/>
    </row>
    <row r="879" spans="1:33" s="59" customFormat="1">
      <c r="A879" s="194"/>
      <c r="B879" s="195"/>
      <c r="C879" s="196"/>
      <c r="D879" s="197"/>
      <c r="E879" s="196"/>
      <c r="F879" s="197"/>
      <c r="G879" s="198"/>
      <c r="H879" s="180"/>
      <c r="I879" s="181"/>
      <c r="J879" s="181"/>
      <c r="K879" s="181"/>
      <c r="L879" s="181"/>
      <c r="M879" s="181"/>
      <c r="N879" s="180"/>
      <c r="O879" s="182"/>
      <c r="P879" s="182"/>
      <c r="Q879" s="183"/>
      <c r="R879" s="183"/>
      <c r="S879" s="183"/>
      <c r="T879" s="183"/>
      <c r="U879" s="184"/>
      <c r="V879" s="185"/>
      <c r="W879" s="199"/>
      <c r="X879" s="200"/>
      <c r="Y879" s="200"/>
      <c r="Z879" s="201"/>
      <c r="AA879" s="150"/>
      <c r="AB879" s="202"/>
      <c r="AC879" s="203"/>
      <c r="AD879" s="184"/>
      <c r="AE879" s="203"/>
      <c r="AF879" s="204"/>
      <c r="AG879" s="193"/>
    </row>
    <row r="880" spans="1:33" s="59" customFormat="1">
      <c r="A880" s="194"/>
      <c r="B880" s="195"/>
      <c r="C880" s="196"/>
      <c r="D880" s="197"/>
      <c r="E880" s="196"/>
      <c r="F880" s="197"/>
      <c r="G880" s="198"/>
      <c r="H880" s="180"/>
      <c r="I880" s="181"/>
      <c r="J880" s="181"/>
      <c r="K880" s="181"/>
      <c r="L880" s="181"/>
      <c r="M880" s="181"/>
      <c r="N880" s="180"/>
      <c r="O880" s="182"/>
      <c r="P880" s="182"/>
      <c r="Q880" s="183"/>
      <c r="R880" s="183"/>
      <c r="S880" s="183"/>
      <c r="T880" s="183"/>
      <c r="U880" s="184"/>
      <c r="V880" s="185"/>
      <c r="W880" s="199"/>
      <c r="X880" s="200"/>
      <c r="Y880" s="200"/>
      <c r="Z880" s="201"/>
      <c r="AA880" s="150"/>
      <c r="AB880" s="202"/>
      <c r="AC880" s="203"/>
      <c r="AD880" s="184"/>
      <c r="AE880" s="203"/>
      <c r="AF880" s="204"/>
      <c r="AG880" s="193"/>
    </row>
    <row r="881" spans="1:33" s="59" customFormat="1">
      <c r="A881" s="194"/>
      <c r="B881" s="195"/>
      <c r="C881" s="196"/>
      <c r="D881" s="197"/>
      <c r="E881" s="196"/>
      <c r="F881" s="197"/>
      <c r="G881" s="198"/>
      <c r="H881" s="180"/>
      <c r="I881" s="181"/>
      <c r="J881" s="181"/>
      <c r="K881" s="181"/>
      <c r="L881" s="181"/>
      <c r="M881" s="181"/>
      <c r="N881" s="180"/>
      <c r="O881" s="182"/>
      <c r="P881" s="182"/>
      <c r="Q881" s="183"/>
      <c r="R881" s="183"/>
      <c r="S881" s="183"/>
      <c r="T881" s="183"/>
      <c r="U881" s="184"/>
      <c r="V881" s="185"/>
      <c r="W881" s="199"/>
      <c r="X881" s="200"/>
      <c r="Y881" s="200"/>
      <c r="Z881" s="201"/>
      <c r="AA881" s="150"/>
      <c r="AB881" s="202"/>
      <c r="AC881" s="203"/>
      <c r="AD881" s="184"/>
      <c r="AE881" s="203"/>
      <c r="AF881" s="204"/>
      <c r="AG881" s="193"/>
    </row>
    <row r="882" spans="1:33" s="59" customFormat="1">
      <c r="A882" s="194"/>
      <c r="B882" s="195"/>
      <c r="C882" s="196"/>
      <c r="D882" s="197"/>
      <c r="E882" s="196"/>
      <c r="F882" s="197"/>
      <c r="G882" s="198"/>
      <c r="H882" s="180"/>
      <c r="I882" s="181"/>
      <c r="J882" s="181"/>
      <c r="K882" s="181"/>
      <c r="L882" s="181"/>
      <c r="M882" s="181"/>
      <c r="N882" s="180"/>
      <c r="O882" s="182"/>
      <c r="P882" s="182"/>
      <c r="Q882" s="183"/>
      <c r="R882" s="183"/>
      <c r="S882" s="183"/>
      <c r="T882" s="183"/>
      <c r="U882" s="184"/>
      <c r="V882" s="185"/>
      <c r="W882" s="199"/>
      <c r="X882" s="200"/>
      <c r="Y882" s="200"/>
      <c r="Z882" s="201"/>
      <c r="AA882" s="150"/>
      <c r="AB882" s="202"/>
      <c r="AC882" s="203"/>
      <c r="AD882" s="184"/>
      <c r="AE882" s="203"/>
      <c r="AF882" s="204"/>
      <c r="AG882" s="193"/>
    </row>
    <row r="883" spans="1:33" s="59" customFormat="1">
      <c r="A883" s="194"/>
      <c r="B883" s="195"/>
      <c r="C883" s="196"/>
      <c r="D883" s="197"/>
      <c r="E883" s="196"/>
      <c r="F883" s="197"/>
      <c r="G883" s="198"/>
      <c r="H883" s="180"/>
      <c r="I883" s="181"/>
      <c r="J883" s="181"/>
      <c r="K883" s="181"/>
      <c r="L883" s="181"/>
      <c r="M883" s="181"/>
      <c r="N883" s="180"/>
      <c r="O883" s="182"/>
      <c r="P883" s="182"/>
      <c r="Q883" s="183"/>
      <c r="R883" s="183"/>
      <c r="S883" s="183"/>
      <c r="T883" s="183"/>
      <c r="U883" s="184"/>
      <c r="V883" s="185"/>
      <c r="W883" s="199"/>
      <c r="X883" s="200"/>
      <c r="Y883" s="200"/>
      <c r="Z883" s="201"/>
      <c r="AA883" s="150"/>
      <c r="AB883" s="202"/>
      <c r="AC883" s="203"/>
      <c r="AD883" s="184"/>
      <c r="AE883" s="203"/>
      <c r="AF883" s="204"/>
      <c r="AG883" s="193"/>
    </row>
    <row r="884" spans="1:33" s="59" customFormat="1">
      <c r="A884" s="194"/>
      <c r="B884" s="195"/>
      <c r="C884" s="196"/>
      <c r="D884" s="197"/>
      <c r="E884" s="196"/>
      <c r="F884" s="197"/>
      <c r="G884" s="198"/>
      <c r="H884" s="180"/>
      <c r="I884" s="181"/>
      <c r="J884" s="181"/>
      <c r="K884" s="181"/>
      <c r="L884" s="181"/>
      <c r="M884" s="181"/>
      <c r="N884" s="180"/>
      <c r="O884" s="182"/>
      <c r="P884" s="182"/>
      <c r="Q884" s="183"/>
      <c r="R884" s="183"/>
      <c r="S884" s="183"/>
      <c r="T884" s="183"/>
      <c r="U884" s="184"/>
      <c r="V884" s="185"/>
      <c r="W884" s="199"/>
      <c r="X884" s="200"/>
      <c r="Y884" s="200"/>
      <c r="Z884" s="201"/>
      <c r="AA884" s="150"/>
      <c r="AB884" s="202"/>
      <c r="AC884" s="203"/>
      <c r="AD884" s="184"/>
      <c r="AE884" s="203"/>
      <c r="AF884" s="204"/>
      <c r="AG884" s="193"/>
    </row>
    <row r="885" spans="1:33" s="59" customFormat="1">
      <c r="A885" s="194"/>
      <c r="B885" s="195"/>
      <c r="C885" s="196"/>
      <c r="D885" s="197"/>
      <c r="E885" s="196"/>
      <c r="F885" s="197"/>
      <c r="G885" s="198"/>
      <c r="H885" s="180"/>
      <c r="I885" s="181"/>
      <c r="J885" s="181"/>
      <c r="K885" s="181"/>
      <c r="L885" s="181"/>
      <c r="M885" s="181"/>
      <c r="N885" s="180"/>
      <c r="O885" s="182"/>
      <c r="P885" s="182"/>
      <c r="Q885" s="183"/>
      <c r="R885" s="183"/>
      <c r="S885" s="183"/>
      <c r="T885" s="183"/>
      <c r="U885" s="184"/>
      <c r="V885" s="185"/>
      <c r="W885" s="199"/>
      <c r="X885" s="200"/>
      <c r="Y885" s="200"/>
      <c r="Z885" s="201"/>
      <c r="AA885" s="150"/>
      <c r="AB885" s="202"/>
      <c r="AC885" s="203"/>
      <c r="AD885" s="184"/>
      <c r="AE885" s="203"/>
      <c r="AF885" s="204"/>
      <c r="AG885" s="193"/>
    </row>
    <row r="886" spans="1:33" s="59" customFormat="1">
      <c r="A886" s="194"/>
      <c r="B886" s="195"/>
      <c r="C886" s="196"/>
      <c r="D886" s="197"/>
      <c r="E886" s="196"/>
      <c r="F886" s="197"/>
      <c r="G886" s="198"/>
      <c r="H886" s="180"/>
      <c r="I886" s="181"/>
      <c r="J886" s="181"/>
      <c r="K886" s="181"/>
      <c r="L886" s="181"/>
      <c r="M886" s="181"/>
      <c r="N886" s="180"/>
      <c r="O886" s="182"/>
      <c r="P886" s="182"/>
      <c r="Q886" s="183"/>
      <c r="R886" s="183"/>
      <c r="S886" s="183"/>
      <c r="T886" s="183"/>
      <c r="U886" s="184"/>
      <c r="V886" s="185"/>
      <c r="W886" s="199"/>
      <c r="X886" s="200"/>
      <c r="Y886" s="200"/>
      <c r="Z886" s="201"/>
      <c r="AA886" s="150"/>
      <c r="AB886" s="202"/>
      <c r="AC886" s="203"/>
      <c r="AD886" s="184"/>
      <c r="AE886" s="203"/>
      <c r="AF886" s="204"/>
      <c r="AG886" s="193"/>
    </row>
    <row r="887" spans="1:33" s="59" customFormat="1">
      <c r="A887" s="194"/>
      <c r="B887" s="195"/>
      <c r="C887" s="196"/>
      <c r="D887" s="197"/>
      <c r="E887" s="196"/>
      <c r="F887" s="197"/>
      <c r="G887" s="198"/>
      <c r="H887" s="180"/>
      <c r="I887" s="181"/>
      <c r="J887" s="181"/>
      <c r="K887" s="181"/>
      <c r="L887" s="181"/>
      <c r="M887" s="181"/>
      <c r="N887" s="180"/>
      <c r="O887" s="182"/>
      <c r="P887" s="182"/>
      <c r="Q887" s="183"/>
      <c r="R887" s="183"/>
      <c r="S887" s="183"/>
      <c r="T887" s="183"/>
      <c r="U887" s="184"/>
      <c r="V887" s="185"/>
      <c r="W887" s="199"/>
      <c r="X887" s="200"/>
      <c r="Y887" s="200"/>
      <c r="Z887" s="201"/>
      <c r="AA887" s="150"/>
      <c r="AB887" s="202"/>
      <c r="AC887" s="203"/>
      <c r="AD887" s="184"/>
      <c r="AE887" s="203"/>
      <c r="AF887" s="204"/>
      <c r="AG887" s="193"/>
    </row>
    <row r="888" spans="1:33" s="59" customFormat="1">
      <c r="A888" s="194"/>
      <c r="B888" s="195"/>
      <c r="C888" s="196"/>
      <c r="D888" s="197"/>
      <c r="E888" s="196"/>
      <c r="F888" s="197"/>
      <c r="G888" s="198"/>
      <c r="H888" s="180"/>
      <c r="I888" s="181"/>
      <c r="J888" s="181"/>
      <c r="K888" s="181"/>
      <c r="L888" s="181"/>
      <c r="M888" s="181"/>
      <c r="N888" s="180"/>
      <c r="O888" s="182"/>
      <c r="P888" s="182"/>
      <c r="Q888" s="183"/>
      <c r="R888" s="183"/>
      <c r="S888" s="183"/>
      <c r="T888" s="183"/>
      <c r="U888" s="184"/>
      <c r="V888" s="185"/>
      <c r="W888" s="199"/>
      <c r="X888" s="200"/>
      <c r="Y888" s="200"/>
      <c r="Z888" s="201"/>
      <c r="AA888" s="150"/>
      <c r="AB888" s="202"/>
      <c r="AC888" s="203"/>
      <c r="AD888" s="184"/>
      <c r="AE888" s="203"/>
      <c r="AF888" s="204"/>
      <c r="AG888" s="193"/>
    </row>
    <row r="889" spans="1:33" s="59" customFormat="1">
      <c r="A889" s="194"/>
      <c r="B889" s="195"/>
      <c r="C889" s="196"/>
      <c r="D889" s="197"/>
      <c r="E889" s="196"/>
      <c r="F889" s="197"/>
      <c r="G889" s="198"/>
      <c r="H889" s="180"/>
      <c r="I889" s="181"/>
      <c r="J889" s="181"/>
      <c r="K889" s="181"/>
      <c r="L889" s="181"/>
      <c r="M889" s="181"/>
      <c r="N889" s="180"/>
      <c r="O889" s="182"/>
      <c r="P889" s="182"/>
      <c r="Q889" s="183"/>
      <c r="R889" s="183"/>
      <c r="S889" s="183"/>
      <c r="T889" s="183"/>
      <c r="U889" s="184"/>
      <c r="V889" s="185"/>
      <c r="W889" s="199"/>
      <c r="X889" s="200"/>
      <c r="Y889" s="200"/>
      <c r="Z889" s="201"/>
      <c r="AA889" s="150"/>
      <c r="AB889" s="202"/>
      <c r="AC889" s="203"/>
      <c r="AD889" s="184"/>
      <c r="AE889" s="203"/>
      <c r="AF889" s="204"/>
      <c r="AG889" s="193"/>
    </row>
    <row r="890" spans="1:33" s="59" customFormat="1">
      <c r="A890" s="194"/>
      <c r="B890" s="195"/>
      <c r="C890" s="196"/>
      <c r="D890" s="197"/>
      <c r="E890" s="196"/>
      <c r="F890" s="197"/>
      <c r="G890" s="198"/>
      <c r="H890" s="180"/>
      <c r="I890" s="181"/>
      <c r="J890" s="181"/>
      <c r="K890" s="181"/>
      <c r="L890" s="181"/>
      <c r="M890" s="181"/>
      <c r="N890" s="180"/>
      <c r="O890" s="182"/>
      <c r="P890" s="182"/>
      <c r="Q890" s="183"/>
      <c r="R890" s="183"/>
      <c r="S890" s="183"/>
      <c r="T890" s="183"/>
      <c r="U890" s="184"/>
      <c r="V890" s="185"/>
      <c r="W890" s="199"/>
      <c r="X890" s="200"/>
      <c r="Y890" s="200"/>
      <c r="Z890" s="201"/>
      <c r="AA890" s="150"/>
      <c r="AB890" s="202"/>
      <c r="AC890" s="203"/>
      <c r="AD890" s="184"/>
      <c r="AE890" s="203"/>
      <c r="AF890" s="204"/>
      <c r="AG890" s="193"/>
    </row>
    <row r="891" spans="1:33" s="59" customFormat="1">
      <c r="A891" s="194"/>
      <c r="B891" s="195"/>
      <c r="C891" s="196"/>
      <c r="D891" s="197"/>
      <c r="E891" s="196"/>
      <c r="F891" s="197"/>
      <c r="G891" s="198"/>
      <c r="H891" s="180"/>
      <c r="I891" s="181"/>
      <c r="J891" s="181"/>
      <c r="K891" s="181"/>
      <c r="L891" s="181"/>
      <c r="M891" s="181"/>
      <c r="N891" s="180"/>
      <c r="O891" s="182"/>
      <c r="P891" s="182"/>
      <c r="Q891" s="183"/>
      <c r="R891" s="183"/>
      <c r="S891" s="183"/>
      <c r="T891" s="183"/>
      <c r="U891" s="184"/>
      <c r="V891" s="185"/>
      <c r="W891" s="199"/>
      <c r="X891" s="200"/>
      <c r="Y891" s="200"/>
      <c r="Z891" s="201"/>
      <c r="AA891" s="150"/>
      <c r="AB891" s="202"/>
      <c r="AC891" s="203"/>
      <c r="AD891" s="184"/>
      <c r="AE891" s="203"/>
      <c r="AF891" s="204"/>
      <c r="AG891" s="193"/>
    </row>
    <row r="892" spans="1:33" s="59" customFormat="1">
      <c r="A892" s="194"/>
      <c r="B892" s="195"/>
      <c r="C892" s="196"/>
      <c r="D892" s="197"/>
      <c r="E892" s="196"/>
      <c r="F892" s="197"/>
      <c r="G892" s="198"/>
      <c r="H892" s="180"/>
      <c r="I892" s="181"/>
      <c r="J892" s="181"/>
      <c r="K892" s="181"/>
      <c r="L892" s="181"/>
      <c r="M892" s="181"/>
      <c r="N892" s="180"/>
      <c r="O892" s="182"/>
      <c r="P892" s="182"/>
      <c r="Q892" s="183"/>
      <c r="R892" s="183"/>
      <c r="S892" s="183"/>
      <c r="T892" s="183"/>
      <c r="U892" s="184"/>
      <c r="V892" s="185"/>
      <c r="W892" s="199"/>
      <c r="X892" s="200"/>
      <c r="Y892" s="200"/>
      <c r="Z892" s="201"/>
      <c r="AA892" s="150"/>
      <c r="AB892" s="202"/>
      <c r="AC892" s="203"/>
      <c r="AD892" s="184"/>
      <c r="AE892" s="203"/>
      <c r="AF892" s="204"/>
      <c r="AG892" s="193"/>
    </row>
    <row r="893" spans="1:33" s="59" customFormat="1">
      <c r="A893" s="194"/>
      <c r="B893" s="195"/>
      <c r="C893" s="196"/>
      <c r="D893" s="197"/>
      <c r="E893" s="196"/>
      <c r="F893" s="197"/>
      <c r="G893" s="198"/>
      <c r="H893" s="180"/>
      <c r="I893" s="181"/>
      <c r="J893" s="181"/>
      <c r="K893" s="181"/>
      <c r="L893" s="181"/>
      <c r="M893" s="181"/>
      <c r="N893" s="180"/>
      <c r="O893" s="182"/>
      <c r="P893" s="182"/>
      <c r="Q893" s="183"/>
      <c r="R893" s="183"/>
      <c r="S893" s="183"/>
      <c r="T893" s="183"/>
      <c r="U893" s="184"/>
      <c r="V893" s="185"/>
      <c r="W893" s="199"/>
      <c r="X893" s="200"/>
      <c r="Y893" s="200"/>
      <c r="Z893" s="201"/>
      <c r="AA893" s="150"/>
      <c r="AB893" s="202"/>
      <c r="AC893" s="203"/>
      <c r="AD893" s="184"/>
      <c r="AE893" s="203"/>
      <c r="AF893" s="204"/>
      <c r="AG893" s="193"/>
    </row>
    <row r="894" spans="1:33" s="59" customFormat="1">
      <c r="A894" s="194"/>
      <c r="B894" s="195"/>
      <c r="C894" s="196"/>
      <c r="D894" s="197"/>
      <c r="E894" s="196"/>
      <c r="F894" s="197"/>
      <c r="G894" s="198"/>
      <c r="H894" s="180"/>
      <c r="I894" s="181"/>
      <c r="J894" s="181"/>
      <c r="K894" s="181"/>
      <c r="L894" s="181"/>
      <c r="M894" s="181"/>
      <c r="N894" s="180"/>
      <c r="O894" s="182"/>
      <c r="P894" s="182"/>
      <c r="Q894" s="183"/>
      <c r="R894" s="183"/>
      <c r="S894" s="183"/>
      <c r="T894" s="183"/>
      <c r="U894" s="184"/>
      <c r="V894" s="185"/>
      <c r="W894" s="199"/>
      <c r="X894" s="200"/>
      <c r="Y894" s="200"/>
      <c r="Z894" s="201"/>
      <c r="AA894" s="150"/>
      <c r="AB894" s="202"/>
      <c r="AC894" s="203"/>
      <c r="AD894" s="184"/>
      <c r="AE894" s="203"/>
      <c r="AF894" s="204"/>
      <c r="AG894" s="193"/>
    </row>
    <row r="895" spans="1:33" s="59" customFormat="1">
      <c r="A895" s="194"/>
      <c r="B895" s="195"/>
      <c r="C895" s="196"/>
      <c r="D895" s="197"/>
      <c r="E895" s="196"/>
      <c r="F895" s="197"/>
      <c r="G895" s="198"/>
      <c r="H895" s="180"/>
      <c r="I895" s="181"/>
      <c r="J895" s="181"/>
      <c r="K895" s="181"/>
      <c r="L895" s="181"/>
      <c r="M895" s="181"/>
      <c r="N895" s="180"/>
      <c r="O895" s="182"/>
      <c r="P895" s="182"/>
      <c r="Q895" s="183"/>
      <c r="R895" s="183"/>
      <c r="S895" s="183"/>
      <c r="T895" s="183"/>
      <c r="U895" s="184"/>
      <c r="V895" s="185"/>
      <c r="W895" s="199"/>
      <c r="X895" s="200"/>
      <c r="Y895" s="200"/>
      <c r="Z895" s="201"/>
      <c r="AA895" s="150"/>
      <c r="AB895" s="202"/>
      <c r="AC895" s="203"/>
      <c r="AD895" s="184"/>
      <c r="AE895" s="203"/>
      <c r="AF895" s="204"/>
      <c r="AG895" s="193"/>
    </row>
    <row r="896" spans="1:33" s="59" customFormat="1">
      <c r="A896" s="194"/>
      <c r="B896" s="195"/>
      <c r="C896" s="196"/>
      <c r="D896" s="197"/>
      <c r="E896" s="196"/>
      <c r="F896" s="197"/>
      <c r="G896" s="198"/>
      <c r="H896" s="180"/>
      <c r="I896" s="181"/>
      <c r="J896" s="181"/>
      <c r="K896" s="181"/>
      <c r="L896" s="181"/>
      <c r="M896" s="181"/>
      <c r="N896" s="180"/>
      <c r="O896" s="182"/>
      <c r="P896" s="182"/>
      <c r="Q896" s="183"/>
      <c r="R896" s="183"/>
      <c r="S896" s="183"/>
      <c r="T896" s="183"/>
      <c r="U896" s="184"/>
      <c r="V896" s="185"/>
      <c r="W896" s="199"/>
      <c r="X896" s="200"/>
      <c r="Y896" s="200"/>
      <c r="Z896" s="201"/>
      <c r="AA896" s="150"/>
      <c r="AB896" s="202"/>
      <c r="AC896" s="203"/>
      <c r="AD896" s="184"/>
      <c r="AE896" s="203"/>
      <c r="AF896" s="204"/>
      <c r="AG896" s="193"/>
    </row>
    <row r="897" spans="1:33" s="59" customFormat="1">
      <c r="A897" s="194"/>
      <c r="B897" s="195"/>
      <c r="C897" s="196"/>
      <c r="D897" s="197"/>
      <c r="E897" s="196"/>
      <c r="F897" s="197"/>
      <c r="G897" s="198"/>
      <c r="H897" s="180"/>
      <c r="I897" s="181"/>
      <c r="J897" s="181"/>
      <c r="K897" s="181"/>
      <c r="L897" s="181"/>
      <c r="M897" s="181"/>
      <c r="N897" s="180"/>
      <c r="O897" s="182"/>
      <c r="P897" s="182"/>
      <c r="Q897" s="183"/>
      <c r="R897" s="183"/>
      <c r="S897" s="183"/>
      <c r="T897" s="183"/>
      <c r="U897" s="184"/>
      <c r="V897" s="185"/>
      <c r="W897" s="199"/>
      <c r="X897" s="200"/>
      <c r="Y897" s="200"/>
      <c r="Z897" s="201"/>
      <c r="AA897" s="150"/>
      <c r="AB897" s="202"/>
      <c r="AC897" s="203"/>
      <c r="AD897" s="184"/>
      <c r="AE897" s="203"/>
      <c r="AF897" s="204"/>
      <c r="AG897" s="193"/>
    </row>
    <row r="898" spans="1:33" s="59" customFormat="1">
      <c r="A898" s="194"/>
      <c r="B898" s="195"/>
      <c r="C898" s="196"/>
      <c r="D898" s="197"/>
      <c r="E898" s="196"/>
      <c r="F898" s="197"/>
      <c r="G898" s="198"/>
      <c r="H898" s="180"/>
      <c r="I898" s="181"/>
      <c r="J898" s="181"/>
      <c r="K898" s="181"/>
      <c r="L898" s="181"/>
      <c r="M898" s="181"/>
      <c r="N898" s="180"/>
      <c r="O898" s="182"/>
      <c r="P898" s="182"/>
      <c r="Q898" s="183"/>
      <c r="R898" s="183"/>
      <c r="S898" s="183"/>
      <c r="T898" s="183"/>
      <c r="U898" s="184"/>
      <c r="V898" s="185"/>
      <c r="W898" s="199"/>
      <c r="X898" s="200"/>
      <c r="Y898" s="200"/>
      <c r="Z898" s="201"/>
      <c r="AA898" s="150"/>
      <c r="AB898" s="202"/>
      <c r="AC898" s="203"/>
      <c r="AD898" s="184"/>
      <c r="AE898" s="203"/>
      <c r="AF898" s="204"/>
      <c r="AG898" s="193"/>
    </row>
    <row r="899" spans="1:33" s="59" customFormat="1">
      <c r="A899" s="194"/>
      <c r="B899" s="195"/>
      <c r="C899" s="196"/>
      <c r="D899" s="197"/>
      <c r="E899" s="196"/>
      <c r="F899" s="197"/>
      <c r="G899" s="198"/>
      <c r="H899" s="180"/>
      <c r="I899" s="181"/>
      <c r="J899" s="181"/>
      <c r="K899" s="181"/>
      <c r="L899" s="181"/>
      <c r="M899" s="181"/>
      <c r="N899" s="180"/>
      <c r="O899" s="182"/>
      <c r="P899" s="182"/>
      <c r="Q899" s="183"/>
      <c r="R899" s="183"/>
      <c r="S899" s="183"/>
      <c r="T899" s="183"/>
      <c r="U899" s="184"/>
      <c r="V899" s="185"/>
      <c r="W899" s="199"/>
      <c r="X899" s="200"/>
      <c r="Y899" s="200"/>
      <c r="Z899" s="201"/>
      <c r="AA899" s="150"/>
      <c r="AB899" s="202"/>
      <c r="AC899" s="203"/>
      <c r="AD899" s="184"/>
      <c r="AE899" s="203"/>
      <c r="AF899" s="204"/>
      <c r="AG899" s="193"/>
    </row>
    <row r="900" spans="1:33" s="59" customFormat="1">
      <c r="A900" s="194"/>
      <c r="B900" s="195"/>
      <c r="C900" s="196"/>
      <c r="D900" s="197"/>
      <c r="E900" s="196"/>
      <c r="F900" s="197"/>
      <c r="G900" s="198"/>
      <c r="H900" s="180"/>
      <c r="I900" s="181"/>
      <c r="J900" s="181"/>
      <c r="K900" s="181"/>
      <c r="L900" s="181"/>
      <c r="M900" s="181"/>
      <c r="N900" s="180"/>
      <c r="O900" s="182"/>
      <c r="P900" s="182"/>
      <c r="Q900" s="183"/>
      <c r="R900" s="183"/>
      <c r="S900" s="183"/>
      <c r="T900" s="183"/>
      <c r="U900" s="184"/>
      <c r="V900" s="185"/>
      <c r="W900" s="199"/>
      <c r="X900" s="200"/>
      <c r="Y900" s="200"/>
      <c r="Z900" s="201"/>
      <c r="AA900" s="150"/>
      <c r="AB900" s="202"/>
      <c r="AC900" s="203"/>
      <c r="AD900" s="184"/>
      <c r="AE900" s="203"/>
      <c r="AF900" s="204"/>
      <c r="AG900" s="193"/>
    </row>
    <row r="901" spans="1:33" s="59" customFormat="1">
      <c r="A901" s="194"/>
      <c r="B901" s="195"/>
      <c r="C901" s="196"/>
      <c r="D901" s="197"/>
      <c r="E901" s="196"/>
      <c r="F901" s="197"/>
      <c r="G901" s="198"/>
      <c r="H901" s="180"/>
      <c r="I901" s="181"/>
      <c r="J901" s="181"/>
      <c r="K901" s="181"/>
      <c r="L901" s="181"/>
      <c r="M901" s="181"/>
      <c r="N901" s="180"/>
      <c r="O901" s="182"/>
      <c r="P901" s="182"/>
      <c r="Q901" s="183"/>
      <c r="R901" s="183"/>
      <c r="S901" s="183"/>
      <c r="T901" s="183"/>
      <c r="U901" s="184"/>
      <c r="V901" s="185"/>
      <c r="W901" s="199"/>
      <c r="X901" s="200"/>
      <c r="Y901" s="200"/>
      <c r="Z901" s="201"/>
      <c r="AA901" s="150"/>
      <c r="AB901" s="202"/>
      <c r="AC901" s="203"/>
      <c r="AD901" s="184"/>
      <c r="AE901" s="203"/>
      <c r="AF901" s="204"/>
      <c r="AG901" s="193"/>
    </row>
    <row r="902" spans="1:33" s="59" customFormat="1">
      <c r="A902" s="194"/>
      <c r="B902" s="195"/>
      <c r="C902" s="196"/>
      <c r="D902" s="197"/>
      <c r="E902" s="196"/>
      <c r="F902" s="197"/>
      <c r="G902" s="198"/>
      <c r="H902" s="180"/>
      <c r="I902" s="181"/>
      <c r="J902" s="181"/>
      <c r="K902" s="181"/>
      <c r="L902" s="181"/>
      <c r="M902" s="181"/>
      <c r="N902" s="180"/>
      <c r="O902" s="182"/>
      <c r="P902" s="182"/>
      <c r="Q902" s="183"/>
      <c r="R902" s="183"/>
      <c r="S902" s="183"/>
      <c r="T902" s="183"/>
      <c r="U902" s="184"/>
      <c r="V902" s="185"/>
      <c r="W902" s="199"/>
      <c r="X902" s="200"/>
      <c r="Y902" s="200"/>
      <c r="Z902" s="201"/>
      <c r="AA902" s="150"/>
      <c r="AB902" s="202"/>
      <c r="AC902" s="203"/>
      <c r="AD902" s="184"/>
      <c r="AE902" s="203"/>
      <c r="AF902" s="204"/>
      <c r="AG902" s="193"/>
    </row>
    <row r="903" spans="1:33" s="59" customFormat="1">
      <c r="A903" s="194"/>
      <c r="B903" s="195"/>
      <c r="C903" s="196"/>
      <c r="D903" s="197"/>
      <c r="E903" s="196"/>
      <c r="F903" s="197"/>
      <c r="G903" s="198"/>
      <c r="H903" s="180"/>
      <c r="I903" s="181"/>
      <c r="J903" s="181"/>
      <c r="K903" s="181"/>
      <c r="L903" s="181"/>
      <c r="M903" s="181"/>
      <c r="N903" s="180"/>
      <c r="O903" s="182"/>
      <c r="P903" s="182"/>
      <c r="Q903" s="183"/>
      <c r="R903" s="183"/>
      <c r="S903" s="183"/>
      <c r="T903" s="183"/>
      <c r="U903" s="184"/>
      <c r="V903" s="185"/>
      <c r="W903" s="199"/>
      <c r="X903" s="200"/>
      <c r="Y903" s="200"/>
      <c r="Z903" s="201"/>
      <c r="AA903" s="150"/>
      <c r="AB903" s="202"/>
      <c r="AC903" s="203"/>
      <c r="AD903" s="184"/>
      <c r="AE903" s="203"/>
      <c r="AF903" s="204"/>
      <c r="AG903" s="193"/>
    </row>
    <row r="904" spans="1:33" s="59" customFormat="1">
      <c r="A904" s="194"/>
      <c r="B904" s="195"/>
      <c r="C904" s="196"/>
      <c r="D904" s="197"/>
      <c r="E904" s="196"/>
      <c r="F904" s="197"/>
      <c r="G904" s="198"/>
      <c r="H904" s="180"/>
      <c r="I904" s="181"/>
      <c r="J904" s="181"/>
      <c r="K904" s="181"/>
      <c r="L904" s="181"/>
      <c r="M904" s="181"/>
      <c r="N904" s="180"/>
      <c r="O904" s="182"/>
      <c r="P904" s="182"/>
      <c r="Q904" s="183"/>
      <c r="R904" s="183"/>
      <c r="S904" s="183"/>
      <c r="T904" s="183"/>
      <c r="U904" s="184"/>
      <c r="V904" s="185"/>
      <c r="W904" s="199"/>
      <c r="X904" s="200"/>
      <c r="Y904" s="200"/>
      <c r="Z904" s="201"/>
      <c r="AA904" s="150"/>
      <c r="AB904" s="202"/>
      <c r="AC904" s="203"/>
      <c r="AD904" s="184"/>
      <c r="AE904" s="203"/>
      <c r="AF904" s="204"/>
      <c r="AG904" s="193"/>
    </row>
    <row r="905" spans="1:33" s="59" customFormat="1">
      <c r="A905" s="194"/>
      <c r="B905" s="195"/>
      <c r="C905" s="196"/>
      <c r="D905" s="197"/>
      <c r="E905" s="196"/>
      <c r="F905" s="197"/>
      <c r="G905" s="198"/>
      <c r="H905" s="180"/>
      <c r="I905" s="181"/>
      <c r="J905" s="181"/>
      <c r="K905" s="181"/>
      <c r="L905" s="181"/>
      <c r="M905" s="181"/>
      <c r="N905" s="180"/>
      <c r="O905" s="182"/>
      <c r="P905" s="182"/>
      <c r="Q905" s="183"/>
      <c r="R905" s="183"/>
      <c r="S905" s="183"/>
      <c r="T905" s="183"/>
      <c r="U905" s="184"/>
      <c r="V905" s="185"/>
      <c r="W905" s="199"/>
      <c r="X905" s="200"/>
      <c r="Y905" s="200"/>
      <c r="Z905" s="201"/>
      <c r="AA905" s="150"/>
      <c r="AB905" s="202"/>
      <c r="AC905" s="203"/>
      <c r="AD905" s="184"/>
      <c r="AE905" s="203"/>
      <c r="AF905" s="204"/>
      <c r="AG905" s="193"/>
    </row>
    <row r="906" spans="1:33" s="59" customFormat="1">
      <c r="A906" s="194"/>
      <c r="B906" s="195"/>
      <c r="C906" s="196"/>
      <c r="D906" s="197"/>
      <c r="E906" s="196"/>
      <c r="F906" s="197"/>
      <c r="G906" s="198"/>
      <c r="H906" s="180"/>
      <c r="I906" s="181"/>
      <c r="J906" s="181"/>
      <c r="K906" s="181"/>
      <c r="L906" s="181"/>
      <c r="M906" s="181"/>
      <c r="N906" s="180"/>
      <c r="O906" s="182"/>
      <c r="P906" s="182"/>
      <c r="Q906" s="183"/>
      <c r="R906" s="183"/>
      <c r="S906" s="183"/>
      <c r="T906" s="183"/>
      <c r="U906" s="184"/>
      <c r="V906" s="185"/>
      <c r="W906" s="199"/>
      <c r="X906" s="200"/>
      <c r="Y906" s="200"/>
      <c r="Z906" s="201"/>
      <c r="AA906" s="150"/>
      <c r="AB906" s="202"/>
      <c r="AC906" s="203"/>
      <c r="AD906" s="184"/>
      <c r="AE906" s="203"/>
      <c r="AF906" s="204"/>
      <c r="AG906" s="193"/>
    </row>
    <row r="907" spans="1:33" s="59" customFormat="1">
      <c r="A907" s="194"/>
      <c r="B907" s="195"/>
      <c r="C907" s="196"/>
      <c r="D907" s="197"/>
      <c r="E907" s="196"/>
      <c r="F907" s="197"/>
      <c r="G907" s="198"/>
      <c r="H907" s="180"/>
      <c r="I907" s="181"/>
      <c r="J907" s="181"/>
      <c r="K907" s="181"/>
      <c r="L907" s="181"/>
      <c r="M907" s="181"/>
      <c r="N907" s="180"/>
      <c r="O907" s="182"/>
      <c r="P907" s="182"/>
      <c r="Q907" s="183"/>
      <c r="R907" s="183"/>
      <c r="S907" s="183"/>
      <c r="T907" s="183"/>
      <c r="U907" s="184"/>
      <c r="V907" s="185"/>
      <c r="W907" s="199"/>
      <c r="X907" s="200"/>
      <c r="Y907" s="200"/>
      <c r="Z907" s="201"/>
      <c r="AA907" s="150"/>
      <c r="AB907" s="202"/>
      <c r="AC907" s="203"/>
      <c r="AD907" s="184"/>
      <c r="AE907" s="203"/>
      <c r="AF907" s="204"/>
      <c r="AG907" s="193"/>
    </row>
    <row r="908" spans="1:33" s="59" customFormat="1">
      <c r="A908" s="194"/>
      <c r="B908" s="195"/>
      <c r="C908" s="196"/>
      <c r="D908" s="197"/>
      <c r="E908" s="196"/>
      <c r="F908" s="197"/>
      <c r="G908" s="198"/>
      <c r="H908" s="180"/>
      <c r="I908" s="181"/>
      <c r="J908" s="181"/>
      <c r="K908" s="181"/>
      <c r="L908" s="181"/>
      <c r="M908" s="181"/>
      <c r="N908" s="180"/>
      <c r="O908" s="182"/>
      <c r="P908" s="182"/>
      <c r="Q908" s="183"/>
      <c r="R908" s="183"/>
      <c r="S908" s="183"/>
      <c r="T908" s="183"/>
      <c r="U908" s="184"/>
      <c r="V908" s="185"/>
      <c r="W908" s="199"/>
      <c r="X908" s="200"/>
      <c r="Y908" s="200"/>
      <c r="Z908" s="201"/>
      <c r="AA908" s="150"/>
      <c r="AB908" s="202"/>
      <c r="AC908" s="203"/>
      <c r="AD908" s="184"/>
      <c r="AE908" s="203"/>
      <c r="AF908" s="204"/>
      <c r="AG908" s="193"/>
    </row>
    <row r="909" spans="1:33" s="59" customFormat="1">
      <c r="A909" s="194"/>
      <c r="B909" s="195"/>
      <c r="C909" s="196"/>
      <c r="D909" s="197"/>
      <c r="E909" s="196"/>
      <c r="F909" s="197"/>
      <c r="G909" s="198"/>
      <c r="H909" s="180"/>
      <c r="I909" s="181"/>
      <c r="J909" s="181"/>
      <c r="K909" s="181"/>
      <c r="L909" s="181"/>
      <c r="M909" s="181"/>
      <c r="N909" s="180"/>
      <c r="O909" s="182"/>
      <c r="P909" s="182"/>
      <c r="Q909" s="183"/>
      <c r="R909" s="183"/>
      <c r="S909" s="183"/>
      <c r="T909" s="183"/>
      <c r="U909" s="184"/>
      <c r="V909" s="185"/>
      <c r="W909" s="199"/>
      <c r="X909" s="200"/>
      <c r="Y909" s="200"/>
      <c r="Z909" s="201"/>
      <c r="AA909" s="150"/>
      <c r="AB909" s="202"/>
      <c r="AC909" s="203"/>
      <c r="AD909" s="184"/>
      <c r="AE909" s="203"/>
      <c r="AF909" s="204"/>
      <c r="AG909" s="193"/>
    </row>
    <row r="910" spans="1:33" s="59" customFormat="1">
      <c r="A910" s="194"/>
      <c r="B910" s="195"/>
      <c r="C910" s="196"/>
      <c r="D910" s="197"/>
      <c r="E910" s="196"/>
      <c r="F910" s="197"/>
      <c r="G910" s="198"/>
      <c r="H910" s="180"/>
      <c r="I910" s="181"/>
      <c r="J910" s="181"/>
      <c r="K910" s="181"/>
      <c r="L910" s="181"/>
      <c r="M910" s="181"/>
      <c r="N910" s="180"/>
      <c r="O910" s="182"/>
      <c r="P910" s="182"/>
      <c r="Q910" s="183"/>
      <c r="R910" s="183"/>
      <c r="S910" s="183"/>
      <c r="T910" s="183"/>
      <c r="U910" s="184"/>
      <c r="V910" s="185"/>
      <c r="W910" s="199"/>
      <c r="X910" s="200"/>
      <c r="Y910" s="200"/>
      <c r="Z910" s="201"/>
      <c r="AA910" s="150"/>
      <c r="AB910" s="202"/>
      <c r="AC910" s="203"/>
      <c r="AD910" s="184"/>
      <c r="AE910" s="203"/>
      <c r="AF910" s="204"/>
      <c r="AG910" s="193"/>
    </row>
    <row r="911" spans="1:33" s="59" customFormat="1">
      <c r="A911" s="194"/>
      <c r="B911" s="195"/>
      <c r="C911" s="196"/>
      <c r="D911" s="197"/>
      <c r="E911" s="196"/>
      <c r="F911" s="197"/>
      <c r="G911" s="198"/>
      <c r="H911" s="180"/>
      <c r="I911" s="181"/>
      <c r="J911" s="181"/>
      <c r="K911" s="181"/>
      <c r="L911" s="181"/>
      <c r="M911" s="181"/>
      <c r="N911" s="180"/>
      <c r="O911" s="182"/>
      <c r="P911" s="182"/>
      <c r="Q911" s="183"/>
      <c r="R911" s="183"/>
      <c r="S911" s="183"/>
      <c r="T911" s="183"/>
      <c r="U911" s="184"/>
      <c r="V911" s="185"/>
      <c r="W911" s="199"/>
      <c r="X911" s="200"/>
      <c r="Y911" s="200"/>
      <c r="Z911" s="201"/>
      <c r="AA911" s="150"/>
      <c r="AB911" s="202"/>
      <c r="AC911" s="203"/>
      <c r="AD911" s="184"/>
      <c r="AE911" s="203"/>
      <c r="AF911" s="204"/>
      <c r="AG911" s="193"/>
    </row>
    <row r="912" spans="1:33" s="59" customFormat="1">
      <c r="A912" s="194"/>
      <c r="B912" s="195"/>
      <c r="C912" s="196"/>
      <c r="D912" s="197"/>
      <c r="E912" s="196"/>
      <c r="F912" s="197"/>
      <c r="G912" s="198"/>
      <c r="H912" s="180"/>
      <c r="I912" s="181"/>
      <c r="J912" s="181"/>
      <c r="K912" s="181"/>
      <c r="L912" s="181"/>
      <c r="M912" s="181"/>
      <c r="N912" s="180"/>
      <c r="O912" s="182"/>
      <c r="P912" s="182"/>
      <c r="Q912" s="183"/>
      <c r="R912" s="183"/>
      <c r="S912" s="183"/>
      <c r="T912" s="183"/>
      <c r="U912" s="184"/>
      <c r="V912" s="185"/>
      <c r="W912" s="199"/>
      <c r="X912" s="200"/>
      <c r="Y912" s="200"/>
      <c r="Z912" s="201"/>
      <c r="AA912" s="150"/>
      <c r="AB912" s="202"/>
      <c r="AC912" s="203"/>
      <c r="AD912" s="184"/>
      <c r="AE912" s="203"/>
      <c r="AF912" s="204"/>
      <c r="AG912" s="193"/>
    </row>
    <row r="913" spans="1:33" s="59" customFormat="1">
      <c r="A913" s="194"/>
      <c r="B913" s="195"/>
      <c r="C913" s="196"/>
      <c r="D913" s="197"/>
      <c r="E913" s="196"/>
      <c r="F913" s="197"/>
      <c r="G913" s="198"/>
      <c r="H913" s="180"/>
      <c r="I913" s="181"/>
      <c r="J913" s="181"/>
      <c r="K913" s="181"/>
      <c r="L913" s="181"/>
      <c r="M913" s="181"/>
      <c r="N913" s="180"/>
      <c r="O913" s="182"/>
      <c r="P913" s="182"/>
      <c r="Q913" s="183"/>
      <c r="R913" s="183"/>
      <c r="S913" s="183"/>
      <c r="T913" s="183"/>
      <c r="U913" s="184"/>
      <c r="V913" s="185"/>
      <c r="W913" s="199"/>
      <c r="X913" s="200"/>
      <c r="Y913" s="200"/>
      <c r="Z913" s="201"/>
      <c r="AA913" s="150"/>
      <c r="AB913" s="202"/>
      <c r="AC913" s="203"/>
      <c r="AD913" s="184"/>
      <c r="AE913" s="203"/>
      <c r="AF913" s="204"/>
      <c r="AG913" s="193"/>
    </row>
    <row r="914" spans="1:33" s="59" customFormat="1">
      <c r="A914" s="194"/>
      <c r="B914" s="195"/>
      <c r="C914" s="196"/>
      <c r="D914" s="197"/>
      <c r="E914" s="196"/>
      <c r="F914" s="197"/>
      <c r="G914" s="198"/>
      <c r="H914" s="180"/>
      <c r="I914" s="181"/>
      <c r="J914" s="181"/>
      <c r="K914" s="181"/>
      <c r="L914" s="181"/>
      <c r="M914" s="181"/>
      <c r="N914" s="180"/>
      <c r="O914" s="182"/>
      <c r="P914" s="182"/>
      <c r="Q914" s="183"/>
      <c r="R914" s="183"/>
      <c r="S914" s="183"/>
      <c r="T914" s="183"/>
      <c r="U914" s="184"/>
      <c r="V914" s="185"/>
      <c r="W914" s="199"/>
      <c r="X914" s="200"/>
      <c r="Y914" s="200"/>
      <c r="Z914" s="201"/>
      <c r="AA914" s="150"/>
      <c r="AB914" s="202"/>
      <c r="AC914" s="203"/>
      <c r="AD914" s="184"/>
      <c r="AE914" s="203"/>
      <c r="AF914" s="204"/>
      <c r="AG914" s="193"/>
    </row>
    <row r="915" spans="1:33" s="59" customFormat="1">
      <c r="A915" s="194"/>
      <c r="B915" s="195"/>
      <c r="C915" s="196"/>
      <c r="D915" s="197"/>
      <c r="E915" s="196"/>
      <c r="F915" s="197"/>
      <c r="G915" s="198"/>
      <c r="H915" s="180"/>
      <c r="I915" s="181"/>
      <c r="J915" s="181"/>
      <c r="K915" s="181"/>
      <c r="L915" s="181"/>
      <c r="M915" s="181"/>
      <c r="N915" s="180"/>
      <c r="O915" s="182"/>
      <c r="P915" s="182"/>
      <c r="Q915" s="183"/>
      <c r="R915" s="183"/>
      <c r="S915" s="183"/>
      <c r="T915" s="183"/>
      <c r="U915" s="184"/>
      <c r="V915" s="185"/>
      <c r="W915" s="199"/>
      <c r="X915" s="200"/>
      <c r="Y915" s="200"/>
      <c r="Z915" s="201"/>
      <c r="AA915" s="150"/>
      <c r="AB915" s="202"/>
      <c r="AC915" s="203"/>
      <c r="AD915" s="184"/>
      <c r="AE915" s="203"/>
      <c r="AF915" s="204"/>
      <c r="AG915" s="193"/>
    </row>
    <row r="916" spans="1:33" s="59" customFormat="1">
      <c r="A916" s="194"/>
      <c r="B916" s="195"/>
      <c r="C916" s="196"/>
      <c r="D916" s="197"/>
      <c r="E916" s="196"/>
      <c r="F916" s="197"/>
      <c r="G916" s="198"/>
      <c r="H916" s="180"/>
      <c r="I916" s="181"/>
      <c r="J916" s="181"/>
      <c r="K916" s="181"/>
      <c r="L916" s="181"/>
      <c r="M916" s="181"/>
      <c r="N916" s="180"/>
      <c r="O916" s="182"/>
      <c r="P916" s="182"/>
      <c r="Q916" s="183"/>
      <c r="R916" s="183"/>
      <c r="S916" s="183"/>
      <c r="T916" s="183"/>
      <c r="U916" s="184"/>
      <c r="V916" s="185"/>
      <c r="W916" s="199"/>
      <c r="X916" s="200"/>
      <c r="Y916" s="200"/>
      <c r="Z916" s="201"/>
      <c r="AA916" s="150"/>
      <c r="AB916" s="202"/>
      <c r="AC916" s="203"/>
      <c r="AD916" s="184"/>
      <c r="AE916" s="203"/>
      <c r="AF916" s="204"/>
      <c r="AG916" s="193"/>
    </row>
    <row r="917" spans="1:33" s="59" customFormat="1">
      <c r="A917" s="194"/>
      <c r="B917" s="195"/>
      <c r="C917" s="196"/>
      <c r="D917" s="197"/>
      <c r="E917" s="196"/>
      <c r="F917" s="197"/>
      <c r="G917" s="198"/>
      <c r="H917" s="180"/>
      <c r="I917" s="181"/>
      <c r="J917" s="181"/>
      <c r="K917" s="181"/>
      <c r="L917" s="181"/>
      <c r="M917" s="181"/>
      <c r="N917" s="180"/>
      <c r="O917" s="182"/>
      <c r="P917" s="182"/>
      <c r="Q917" s="183"/>
      <c r="R917" s="183"/>
      <c r="S917" s="183"/>
      <c r="T917" s="183"/>
      <c r="U917" s="184"/>
      <c r="V917" s="185"/>
      <c r="W917" s="199"/>
      <c r="X917" s="200"/>
      <c r="Y917" s="200"/>
      <c r="Z917" s="201"/>
      <c r="AA917" s="150"/>
      <c r="AB917" s="202"/>
      <c r="AC917" s="203"/>
      <c r="AD917" s="184"/>
      <c r="AE917" s="203"/>
      <c r="AF917" s="204"/>
      <c r="AG917" s="193"/>
    </row>
    <row r="918" spans="1:33" s="59" customFormat="1">
      <c r="A918" s="194"/>
      <c r="B918" s="195"/>
      <c r="C918" s="196"/>
      <c r="D918" s="197"/>
      <c r="E918" s="196"/>
      <c r="F918" s="197"/>
      <c r="G918" s="198"/>
      <c r="H918" s="180"/>
      <c r="I918" s="181"/>
      <c r="J918" s="181"/>
      <c r="K918" s="181"/>
      <c r="L918" s="181"/>
      <c r="M918" s="181"/>
      <c r="N918" s="180"/>
      <c r="O918" s="182"/>
      <c r="P918" s="182"/>
      <c r="Q918" s="183"/>
      <c r="R918" s="183"/>
      <c r="S918" s="183"/>
      <c r="T918" s="183"/>
      <c r="U918" s="184"/>
      <c r="V918" s="185"/>
      <c r="W918" s="199"/>
      <c r="X918" s="200"/>
      <c r="Y918" s="200"/>
      <c r="Z918" s="201"/>
      <c r="AA918" s="150"/>
      <c r="AB918" s="202"/>
      <c r="AC918" s="203"/>
      <c r="AD918" s="184"/>
      <c r="AE918" s="203"/>
      <c r="AF918" s="204"/>
      <c r="AG918" s="193"/>
    </row>
    <row r="919" spans="1:33" s="59" customFormat="1">
      <c r="A919" s="194"/>
      <c r="B919" s="195"/>
      <c r="C919" s="196"/>
      <c r="D919" s="197"/>
      <c r="E919" s="196"/>
      <c r="F919" s="197"/>
      <c r="G919" s="198"/>
      <c r="H919" s="180"/>
      <c r="I919" s="181"/>
      <c r="J919" s="181"/>
      <c r="K919" s="181"/>
      <c r="L919" s="181"/>
      <c r="M919" s="181"/>
      <c r="N919" s="180"/>
      <c r="O919" s="182"/>
      <c r="P919" s="182"/>
      <c r="Q919" s="183"/>
      <c r="R919" s="183"/>
      <c r="S919" s="183"/>
      <c r="T919" s="183"/>
      <c r="U919" s="184"/>
      <c r="V919" s="185"/>
      <c r="W919" s="199"/>
      <c r="X919" s="200"/>
      <c r="Y919" s="200"/>
      <c r="Z919" s="201"/>
      <c r="AA919" s="150"/>
      <c r="AB919" s="202"/>
      <c r="AC919" s="203"/>
      <c r="AD919" s="184"/>
      <c r="AE919" s="203"/>
      <c r="AF919" s="204"/>
      <c r="AG919" s="193"/>
    </row>
    <row r="920" spans="1:33" s="59" customFormat="1">
      <c r="A920" s="194"/>
      <c r="B920" s="195"/>
      <c r="C920" s="196"/>
      <c r="D920" s="197"/>
      <c r="E920" s="196"/>
      <c r="F920" s="197"/>
      <c r="G920" s="198"/>
      <c r="H920" s="180"/>
      <c r="I920" s="181"/>
      <c r="J920" s="181"/>
      <c r="K920" s="181"/>
      <c r="L920" s="181"/>
      <c r="M920" s="181"/>
      <c r="N920" s="180"/>
      <c r="O920" s="182"/>
      <c r="P920" s="182"/>
      <c r="Q920" s="183"/>
      <c r="R920" s="183"/>
      <c r="S920" s="183"/>
      <c r="T920" s="183"/>
      <c r="U920" s="184"/>
      <c r="V920" s="185"/>
      <c r="W920" s="199"/>
      <c r="X920" s="200"/>
      <c r="Y920" s="200"/>
      <c r="Z920" s="201"/>
      <c r="AA920" s="150"/>
      <c r="AB920" s="202"/>
      <c r="AC920" s="203"/>
      <c r="AD920" s="184"/>
      <c r="AE920" s="203"/>
      <c r="AF920" s="204"/>
      <c r="AG920" s="193"/>
    </row>
    <row r="921" spans="1:33" s="59" customFormat="1">
      <c r="A921" s="194"/>
      <c r="B921" s="195"/>
      <c r="C921" s="196"/>
      <c r="D921" s="197"/>
      <c r="E921" s="196"/>
      <c r="F921" s="197"/>
      <c r="G921" s="198"/>
      <c r="H921" s="180"/>
      <c r="I921" s="181"/>
      <c r="J921" s="181"/>
      <c r="K921" s="181"/>
      <c r="L921" s="181"/>
      <c r="M921" s="181"/>
      <c r="N921" s="180"/>
      <c r="O921" s="182"/>
      <c r="P921" s="182"/>
      <c r="Q921" s="183"/>
      <c r="R921" s="183"/>
      <c r="S921" s="183"/>
      <c r="T921" s="183"/>
      <c r="U921" s="184"/>
      <c r="V921" s="185"/>
      <c r="W921" s="199"/>
      <c r="X921" s="200"/>
      <c r="Y921" s="200"/>
      <c r="Z921" s="201"/>
      <c r="AA921" s="150"/>
      <c r="AB921" s="202"/>
      <c r="AC921" s="203"/>
      <c r="AD921" s="184"/>
      <c r="AE921" s="203"/>
      <c r="AF921" s="204"/>
      <c r="AG921" s="193"/>
    </row>
    <row r="922" spans="1:33" s="59" customFormat="1">
      <c r="A922" s="194"/>
      <c r="B922" s="195"/>
      <c r="C922" s="196"/>
      <c r="D922" s="197"/>
      <c r="E922" s="196"/>
      <c r="F922" s="197"/>
      <c r="G922" s="198"/>
      <c r="H922" s="180"/>
      <c r="I922" s="181"/>
      <c r="J922" s="181"/>
      <c r="K922" s="181"/>
      <c r="L922" s="181"/>
      <c r="M922" s="181"/>
      <c r="N922" s="180"/>
      <c r="O922" s="182"/>
      <c r="P922" s="182"/>
      <c r="Q922" s="183"/>
      <c r="R922" s="183"/>
      <c r="S922" s="183"/>
      <c r="T922" s="183"/>
      <c r="U922" s="184"/>
      <c r="V922" s="185"/>
      <c r="W922" s="199"/>
      <c r="X922" s="200"/>
      <c r="Y922" s="200"/>
      <c r="Z922" s="201"/>
      <c r="AA922" s="150"/>
      <c r="AB922" s="202"/>
      <c r="AC922" s="203"/>
      <c r="AD922" s="184"/>
      <c r="AE922" s="203"/>
      <c r="AF922" s="204"/>
      <c r="AG922" s="193"/>
    </row>
    <row r="923" spans="1:33" s="59" customFormat="1">
      <c r="A923" s="194"/>
      <c r="B923" s="195"/>
      <c r="C923" s="196"/>
      <c r="D923" s="197"/>
      <c r="E923" s="196"/>
      <c r="F923" s="197"/>
      <c r="G923" s="198"/>
      <c r="H923" s="180"/>
      <c r="I923" s="181"/>
      <c r="J923" s="181"/>
      <c r="K923" s="181"/>
      <c r="L923" s="181"/>
      <c r="M923" s="181"/>
      <c r="N923" s="180"/>
      <c r="O923" s="182"/>
      <c r="P923" s="182"/>
      <c r="Q923" s="183"/>
      <c r="R923" s="183"/>
      <c r="S923" s="183"/>
      <c r="T923" s="183"/>
      <c r="U923" s="184"/>
      <c r="V923" s="185"/>
      <c r="W923" s="199"/>
      <c r="X923" s="200"/>
      <c r="Y923" s="200"/>
      <c r="Z923" s="201"/>
      <c r="AA923" s="150"/>
      <c r="AB923" s="202"/>
      <c r="AC923" s="203"/>
      <c r="AD923" s="184"/>
      <c r="AE923" s="203"/>
      <c r="AF923" s="204"/>
      <c r="AG923" s="193"/>
    </row>
    <row r="924" spans="1:33" s="59" customFormat="1">
      <c r="A924" s="194"/>
      <c r="B924" s="195"/>
      <c r="C924" s="196"/>
      <c r="D924" s="197"/>
      <c r="E924" s="196"/>
      <c r="F924" s="197"/>
      <c r="G924" s="198"/>
      <c r="H924" s="180"/>
      <c r="I924" s="181"/>
      <c r="J924" s="181"/>
      <c r="K924" s="181"/>
      <c r="L924" s="181"/>
      <c r="M924" s="181"/>
      <c r="N924" s="180"/>
      <c r="O924" s="182"/>
      <c r="P924" s="182"/>
      <c r="Q924" s="183"/>
      <c r="R924" s="183"/>
      <c r="S924" s="183"/>
      <c r="T924" s="183"/>
      <c r="U924" s="184"/>
      <c r="V924" s="185"/>
      <c r="W924" s="199"/>
      <c r="X924" s="200"/>
      <c r="Y924" s="200"/>
      <c r="Z924" s="201"/>
      <c r="AA924" s="150"/>
      <c r="AB924" s="202"/>
      <c r="AC924" s="203"/>
      <c r="AD924" s="184"/>
      <c r="AE924" s="203"/>
      <c r="AF924" s="204"/>
      <c r="AG924" s="193"/>
    </row>
    <row r="925" spans="1:33" s="59" customFormat="1">
      <c r="A925" s="194"/>
      <c r="B925" s="195"/>
      <c r="C925" s="196"/>
      <c r="D925" s="197"/>
      <c r="E925" s="196"/>
      <c r="F925" s="197"/>
      <c r="G925" s="198"/>
      <c r="H925" s="180"/>
      <c r="I925" s="181"/>
      <c r="J925" s="181"/>
      <c r="K925" s="181"/>
      <c r="L925" s="181"/>
      <c r="M925" s="181"/>
      <c r="N925" s="180"/>
      <c r="O925" s="182"/>
      <c r="P925" s="182"/>
      <c r="Q925" s="183"/>
      <c r="R925" s="183"/>
      <c r="S925" s="183"/>
      <c r="T925" s="183"/>
      <c r="U925" s="184"/>
      <c r="V925" s="185"/>
      <c r="W925" s="199"/>
      <c r="X925" s="200"/>
      <c r="Y925" s="200"/>
      <c r="Z925" s="201"/>
      <c r="AA925" s="150"/>
      <c r="AB925" s="202"/>
      <c r="AC925" s="203"/>
      <c r="AD925" s="184"/>
      <c r="AE925" s="203"/>
      <c r="AF925" s="204"/>
      <c r="AG925" s="193"/>
    </row>
    <row r="926" spans="1:33" s="59" customFormat="1">
      <c r="A926" s="194"/>
      <c r="B926" s="195"/>
      <c r="C926" s="196"/>
      <c r="D926" s="197"/>
      <c r="E926" s="196"/>
      <c r="F926" s="197"/>
      <c r="G926" s="198"/>
      <c r="H926" s="180"/>
      <c r="I926" s="181"/>
      <c r="J926" s="181"/>
      <c r="K926" s="181"/>
      <c r="L926" s="181"/>
      <c r="M926" s="181"/>
      <c r="N926" s="180"/>
      <c r="O926" s="182"/>
      <c r="P926" s="182"/>
      <c r="Q926" s="183"/>
      <c r="R926" s="183"/>
      <c r="S926" s="183"/>
      <c r="T926" s="183"/>
      <c r="U926" s="184"/>
      <c r="V926" s="185"/>
      <c r="W926" s="199"/>
      <c r="X926" s="200"/>
      <c r="Y926" s="200"/>
      <c r="Z926" s="201"/>
      <c r="AA926" s="150"/>
      <c r="AB926" s="202"/>
      <c r="AC926" s="203"/>
      <c r="AD926" s="184"/>
      <c r="AE926" s="203"/>
      <c r="AF926" s="204"/>
      <c r="AG926" s="193"/>
    </row>
    <row r="927" spans="1:33" s="59" customFormat="1">
      <c r="A927" s="194"/>
      <c r="B927" s="195"/>
      <c r="C927" s="196"/>
      <c r="D927" s="197"/>
      <c r="E927" s="196"/>
      <c r="F927" s="197"/>
      <c r="G927" s="198"/>
      <c r="H927" s="180"/>
      <c r="I927" s="181"/>
      <c r="J927" s="181"/>
      <c r="K927" s="181"/>
      <c r="L927" s="181"/>
      <c r="M927" s="181"/>
      <c r="N927" s="180"/>
      <c r="O927" s="182"/>
      <c r="P927" s="182"/>
      <c r="Q927" s="183"/>
      <c r="R927" s="183"/>
      <c r="S927" s="183"/>
      <c r="T927" s="183"/>
      <c r="U927" s="184"/>
      <c r="V927" s="185"/>
      <c r="W927" s="199"/>
      <c r="X927" s="200"/>
      <c r="Y927" s="200"/>
      <c r="Z927" s="201"/>
      <c r="AA927" s="150"/>
      <c r="AB927" s="202"/>
      <c r="AC927" s="203"/>
      <c r="AD927" s="184"/>
      <c r="AE927" s="203"/>
      <c r="AF927" s="204"/>
      <c r="AG927" s="193"/>
    </row>
    <row r="928" spans="1:33" s="59" customFormat="1">
      <c r="A928" s="194"/>
      <c r="B928" s="195"/>
      <c r="C928" s="196"/>
      <c r="D928" s="197"/>
      <c r="E928" s="196"/>
      <c r="F928" s="197"/>
      <c r="G928" s="198"/>
      <c r="H928" s="180"/>
      <c r="I928" s="181"/>
      <c r="J928" s="181"/>
      <c r="K928" s="181"/>
      <c r="L928" s="181"/>
      <c r="M928" s="181"/>
      <c r="N928" s="180"/>
      <c r="O928" s="182"/>
      <c r="P928" s="182"/>
      <c r="Q928" s="183"/>
      <c r="R928" s="183"/>
      <c r="S928" s="183"/>
      <c r="T928" s="183"/>
      <c r="U928" s="184"/>
      <c r="V928" s="185"/>
      <c r="W928" s="199"/>
      <c r="X928" s="200"/>
      <c r="Y928" s="200"/>
      <c r="Z928" s="201"/>
      <c r="AA928" s="150"/>
      <c r="AB928" s="202"/>
      <c r="AC928" s="203"/>
      <c r="AD928" s="184"/>
      <c r="AE928" s="203"/>
      <c r="AF928" s="204"/>
      <c r="AG928" s="193"/>
    </row>
    <row r="929" spans="1:33" s="59" customFormat="1">
      <c r="A929" s="194"/>
      <c r="B929" s="195"/>
      <c r="C929" s="196"/>
      <c r="D929" s="197"/>
      <c r="E929" s="196"/>
      <c r="F929" s="197"/>
      <c r="G929" s="198"/>
      <c r="H929" s="180"/>
      <c r="I929" s="181"/>
      <c r="J929" s="181"/>
      <c r="K929" s="181"/>
      <c r="L929" s="181"/>
      <c r="M929" s="181"/>
      <c r="N929" s="180"/>
      <c r="O929" s="182"/>
      <c r="P929" s="182"/>
      <c r="Q929" s="183"/>
      <c r="R929" s="183"/>
      <c r="S929" s="183"/>
      <c r="T929" s="183"/>
      <c r="U929" s="184"/>
      <c r="V929" s="185"/>
      <c r="W929" s="199"/>
      <c r="X929" s="200"/>
      <c r="Y929" s="200"/>
      <c r="Z929" s="201"/>
      <c r="AA929" s="150"/>
      <c r="AB929" s="202"/>
      <c r="AC929" s="203"/>
      <c r="AD929" s="184"/>
      <c r="AE929" s="203"/>
      <c r="AF929" s="204"/>
      <c r="AG929" s="193"/>
    </row>
    <row r="930" spans="1:33" s="59" customFormat="1">
      <c r="A930" s="194"/>
      <c r="B930" s="195"/>
      <c r="C930" s="196"/>
      <c r="D930" s="197"/>
      <c r="E930" s="196"/>
      <c r="F930" s="197"/>
      <c r="G930" s="198"/>
      <c r="H930" s="180"/>
      <c r="I930" s="181"/>
      <c r="J930" s="181"/>
      <c r="K930" s="181"/>
      <c r="L930" s="181"/>
      <c r="M930" s="181"/>
      <c r="N930" s="180"/>
      <c r="O930" s="182"/>
      <c r="P930" s="182"/>
      <c r="Q930" s="183"/>
      <c r="R930" s="183"/>
      <c r="S930" s="183"/>
      <c r="T930" s="183"/>
      <c r="U930" s="184"/>
      <c r="V930" s="185"/>
      <c r="W930" s="199"/>
      <c r="X930" s="200"/>
      <c r="Y930" s="200"/>
      <c r="Z930" s="201"/>
      <c r="AA930" s="150"/>
      <c r="AB930" s="202"/>
      <c r="AC930" s="203"/>
      <c r="AD930" s="184"/>
      <c r="AE930" s="203"/>
      <c r="AF930" s="204"/>
      <c r="AG930" s="193"/>
    </row>
    <row r="931" spans="1:33" s="59" customFormat="1">
      <c r="A931" s="194"/>
      <c r="B931" s="195"/>
      <c r="C931" s="196"/>
      <c r="D931" s="197"/>
      <c r="E931" s="196"/>
      <c r="F931" s="197"/>
      <c r="G931" s="198"/>
      <c r="H931" s="180"/>
      <c r="I931" s="181"/>
      <c r="J931" s="181"/>
      <c r="K931" s="181"/>
      <c r="L931" s="181"/>
      <c r="M931" s="181"/>
      <c r="N931" s="180"/>
      <c r="O931" s="182"/>
      <c r="P931" s="182"/>
      <c r="Q931" s="183"/>
      <c r="R931" s="183"/>
      <c r="S931" s="183"/>
      <c r="T931" s="183"/>
      <c r="U931" s="184"/>
      <c r="V931" s="185"/>
      <c r="W931" s="199"/>
      <c r="X931" s="200"/>
      <c r="Y931" s="200"/>
      <c r="Z931" s="201"/>
      <c r="AA931" s="150"/>
      <c r="AB931" s="202"/>
      <c r="AC931" s="203"/>
      <c r="AD931" s="184"/>
      <c r="AE931" s="203"/>
      <c r="AF931" s="204"/>
      <c r="AG931" s="193"/>
    </row>
    <row r="932" spans="1:33" s="59" customFormat="1">
      <c r="A932" s="194"/>
      <c r="B932" s="195"/>
      <c r="C932" s="196"/>
      <c r="D932" s="197"/>
      <c r="E932" s="196"/>
      <c r="F932" s="197"/>
      <c r="G932" s="198"/>
      <c r="H932" s="180"/>
      <c r="I932" s="181"/>
      <c r="J932" s="181"/>
      <c r="K932" s="181"/>
      <c r="L932" s="181"/>
      <c r="M932" s="181"/>
      <c r="N932" s="180"/>
      <c r="O932" s="182"/>
      <c r="P932" s="182"/>
      <c r="Q932" s="183"/>
      <c r="R932" s="183"/>
      <c r="S932" s="183"/>
      <c r="T932" s="183"/>
      <c r="U932" s="184"/>
      <c r="V932" s="185"/>
      <c r="W932" s="199"/>
      <c r="X932" s="200"/>
      <c r="Y932" s="200"/>
      <c r="Z932" s="201"/>
      <c r="AA932" s="150"/>
      <c r="AB932" s="202"/>
      <c r="AC932" s="203"/>
      <c r="AD932" s="184"/>
      <c r="AE932" s="203"/>
      <c r="AF932" s="204"/>
      <c r="AG932" s="193"/>
    </row>
    <row r="933" spans="1:33" s="59" customFormat="1">
      <c r="A933" s="194"/>
      <c r="B933" s="195"/>
      <c r="C933" s="196"/>
      <c r="D933" s="197"/>
      <c r="E933" s="196"/>
      <c r="F933" s="197"/>
      <c r="G933" s="198"/>
      <c r="H933" s="180"/>
      <c r="I933" s="181"/>
      <c r="J933" s="181"/>
      <c r="K933" s="181"/>
      <c r="L933" s="181"/>
      <c r="M933" s="181"/>
      <c r="N933" s="180"/>
      <c r="O933" s="182"/>
      <c r="P933" s="182"/>
      <c r="Q933" s="183"/>
      <c r="R933" s="183"/>
      <c r="S933" s="183"/>
      <c r="T933" s="183"/>
      <c r="U933" s="184"/>
      <c r="V933" s="185"/>
      <c r="W933" s="199"/>
      <c r="X933" s="200"/>
      <c r="Y933" s="200"/>
      <c r="Z933" s="201"/>
      <c r="AA933" s="150"/>
      <c r="AB933" s="202"/>
      <c r="AC933" s="203"/>
      <c r="AD933" s="184"/>
      <c r="AE933" s="203"/>
      <c r="AF933" s="204"/>
      <c r="AG933" s="193"/>
    </row>
    <row r="934" spans="1:33" s="59" customFormat="1">
      <c r="A934" s="194"/>
      <c r="B934" s="195"/>
      <c r="C934" s="196"/>
      <c r="D934" s="197"/>
      <c r="E934" s="196"/>
      <c r="F934" s="197"/>
      <c r="G934" s="198"/>
      <c r="H934" s="180"/>
      <c r="I934" s="181"/>
      <c r="J934" s="181"/>
      <c r="K934" s="181"/>
      <c r="L934" s="181"/>
      <c r="M934" s="181"/>
      <c r="N934" s="180"/>
      <c r="O934" s="182"/>
      <c r="P934" s="182"/>
      <c r="Q934" s="183"/>
      <c r="R934" s="183"/>
      <c r="S934" s="183"/>
      <c r="T934" s="183"/>
      <c r="U934" s="184"/>
      <c r="V934" s="185"/>
      <c r="W934" s="199"/>
      <c r="X934" s="200"/>
      <c r="Y934" s="200"/>
      <c r="Z934" s="201"/>
      <c r="AA934" s="150"/>
      <c r="AB934" s="202"/>
      <c r="AC934" s="203"/>
      <c r="AD934" s="184"/>
      <c r="AE934" s="203"/>
      <c r="AF934" s="204"/>
      <c r="AG934" s="193"/>
    </row>
    <row r="935" spans="1:33" s="59" customFormat="1">
      <c r="A935" s="194"/>
      <c r="B935" s="195"/>
      <c r="C935" s="196"/>
      <c r="D935" s="197"/>
      <c r="E935" s="196"/>
      <c r="F935" s="197"/>
      <c r="G935" s="198"/>
      <c r="H935" s="180"/>
      <c r="I935" s="181"/>
      <c r="J935" s="181"/>
      <c r="K935" s="181"/>
      <c r="L935" s="181"/>
      <c r="M935" s="181"/>
      <c r="N935" s="180"/>
      <c r="O935" s="182"/>
      <c r="P935" s="182"/>
      <c r="Q935" s="183"/>
      <c r="R935" s="183"/>
      <c r="S935" s="183"/>
      <c r="T935" s="183"/>
      <c r="U935" s="184"/>
      <c r="V935" s="185"/>
      <c r="W935" s="199"/>
      <c r="X935" s="200"/>
      <c r="Y935" s="200"/>
      <c r="Z935" s="201"/>
      <c r="AA935" s="150"/>
      <c r="AB935" s="202"/>
      <c r="AC935" s="203"/>
      <c r="AD935" s="184"/>
      <c r="AE935" s="203"/>
      <c r="AF935" s="204"/>
      <c r="AG935" s="193"/>
    </row>
    <row r="936" spans="1:33" s="59" customFormat="1">
      <c r="A936" s="194"/>
      <c r="B936" s="195"/>
      <c r="C936" s="196"/>
      <c r="D936" s="197"/>
      <c r="E936" s="196"/>
      <c r="F936" s="197"/>
      <c r="G936" s="198"/>
      <c r="H936" s="180"/>
      <c r="I936" s="181"/>
      <c r="J936" s="181"/>
      <c r="K936" s="181"/>
      <c r="L936" s="181"/>
      <c r="M936" s="181"/>
      <c r="N936" s="180"/>
      <c r="O936" s="182"/>
      <c r="P936" s="182"/>
      <c r="Q936" s="183"/>
      <c r="R936" s="183"/>
      <c r="S936" s="183"/>
      <c r="T936" s="183"/>
      <c r="U936" s="184"/>
      <c r="V936" s="185"/>
      <c r="W936" s="199"/>
      <c r="X936" s="200"/>
      <c r="Y936" s="200"/>
      <c r="Z936" s="201"/>
      <c r="AA936" s="150"/>
      <c r="AB936" s="202"/>
      <c r="AC936" s="203"/>
      <c r="AD936" s="184"/>
      <c r="AE936" s="203"/>
      <c r="AF936" s="204"/>
      <c r="AG936" s="193"/>
    </row>
    <row r="937" spans="1:33" s="59" customFormat="1">
      <c r="A937" s="194"/>
      <c r="B937" s="195"/>
      <c r="C937" s="196"/>
      <c r="D937" s="197"/>
      <c r="E937" s="196"/>
      <c r="F937" s="197"/>
      <c r="G937" s="198"/>
      <c r="H937" s="180"/>
      <c r="I937" s="181"/>
      <c r="J937" s="181"/>
      <c r="K937" s="181"/>
      <c r="L937" s="181"/>
      <c r="M937" s="181"/>
      <c r="N937" s="180"/>
      <c r="O937" s="182"/>
      <c r="P937" s="182"/>
      <c r="Q937" s="183"/>
      <c r="R937" s="183"/>
      <c r="S937" s="183"/>
      <c r="T937" s="183"/>
      <c r="U937" s="184"/>
      <c r="V937" s="185"/>
      <c r="W937" s="199"/>
      <c r="X937" s="200"/>
      <c r="Y937" s="200"/>
      <c r="Z937" s="201"/>
      <c r="AA937" s="150"/>
      <c r="AB937" s="202"/>
      <c r="AC937" s="203"/>
      <c r="AD937" s="184"/>
      <c r="AE937" s="203"/>
      <c r="AF937" s="204"/>
      <c r="AG937" s="193"/>
    </row>
    <row r="938" spans="1:33" s="59" customFormat="1">
      <c r="A938" s="194"/>
      <c r="B938" s="195"/>
      <c r="C938" s="196"/>
      <c r="D938" s="197"/>
      <c r="E938" s="196"/>
      <c r="F938" s="197"/>
      <c r="G938" s="198"/>
      <c r="H938" s="180"/>
      <c r="I938" s="181"/>
      <c r="J938" s="181"/>
      <c r="K938" s="181"/>
      <c r="L938" s="181"/>
      <c r="M938" s="181"/>
      <c r="N938" s="180"/>
      <c r="O938" s="182"/>
      <c r="P938" s="182"/>
      <c r="Q938" s="183"/>
      <c r="R938" s="183"/>
      <c r="S938" s="183"/>
      <c r="T938" s="183"/>
      <c r="U938" s="184"/>
      <c r="V938" s="185"/>
      <c r="W938" s="199"/>
      <c r="X938" s="200"/>
      <c r="Y938" s="200"/>
      <c r="Z938" s="201"/>
      <c r="AA938" s="150"/>
      <c r="AB938" s="202"/>
      <c r="AC938" s="203"/>
      <c r="AD938" s="184"/>
      <c r="AE938" s="203"/>
      <c r="AF938" s="204"/>
      <c r="AG938" s="193"/>
    </row>
    <row r="939" spans="1:33" s="59" customFormat="1">
      <c r="A939" s="194"/>
      <c r="B939" s="195"/>
      <c r="C939" s="196"/>
      <c r="D939" s="197"/>
      <c r="E939" s="196"/>
      <c r="F939" s="197"/>
      <c r="G939" s="198"/>
      <c r="H939" s="180"/>
      <c r="I939" s="181"/>
      <c r="J939" s="181"/>
      <c r="K939" s="181"/>
      <c r="L939" s="181"/>
      <c r="M939" s="181"/>
      <c r="N939" s="180"/>
      <c r="O939" s="182"/>
      <c r="P939" s="182"/>
      <c r="Q939" s="183"/>
      <c r="R939" s="183"/>
      <c r="S939" s="183"/>
      <c r="T939" s="183"/>
      <c r="U939" s="184"/>
      <c r="V939" s="185"/>
      <c r="W939" s="199"/>
      <c r="X939" s="200"/>
      <c r="Y939" s="200"/>
      <c r="Z939" s="201"/>
      <c r="AA939" s="150"/>
      <c r="AB939" s="202"/>
      <c r="AC939" s="203"/>
      <c r="AD939" s="184"/>
      <c r="AE939" s="203"/>
      <c r="AF939" s="204"/>
      <c r="AG939" s="193"/>
    </row>
    <row r="940" spans="1:33" s="59" customFormat="1">
      <c r="A940" s="194"/>
      <c r="B940" s="195"/>
      <c r="C940" s="196"/>
      <c r="D940" s="197"/>
      <c r="E940" s="196"/>
      <c r="F940" s="197"/>
      <c r="G940" s="198"/>
      <c r="H940" s="180"/>
      <c r="I940" s="181"/>
      <c r="J940" s="181"/>
      <c r="K940" s="181"/>
      <c r="L940" s="181"/>
      <c r="M940" s="181"/>
      <c r="N940" s="180"/>
      <c r="O940" s="182"/>
      <c r="P940" s="182"/>
      <c r="Q940" s="183"/>
      <c r="R940" s="183"/>
      <c r="S940" s="183"/>
      <c r="T940" s="183"/>
      <c r="U940" s="184"/>
      <c r="V940" s="185"/>
      <c r="W940" s="199"/>
      <c r="X940" s="200"/>
      <c r="Y940" s="200"/>
      <c r="Z940" s="201"/>
      <c r="AA940" s="150"/>
      <c r="AB940" s="202"/>
      <c r="AC940" s="203"/>
      <c r="AD940" s="184"/>
      <c r="AE940" s="203"/>
      <c r="AF940" s="204"/>
      <c r="AG940" s="193"/>
    </row>
    <row r="941" spans="1:33" s="59" customFormat="1">
      <c r="A941" s="194"/>
      <c r="B941" s="195"/>
      <c r="C941" s="196"/>
      <c r="D941" s="197"/>
      <c r="E941" s="196"/>
      <c r="F941" s="197"/>
      <c r="G941" s="198"/>
      <c r="H941" s="180"/>
      <c r="I941" s="181"/>
      <c r="J941" s="181"/>
      <c r="K941" s="181"/>
      <c r="L941" s="181"/>
      <c r="M941" s="181"/>
      <c r="N941" s="180"/>
      <c r="O941" s="182"/>
      <c r="P941" s="182"/>
      <c r="Q941" s="183"/>
      <c r="R941" s="183"/>
      <c r="S941" s="183"/>
      <c r="T941" s="183"/>
      <c r="U941" s="184"/>
      <c r="V941" s="185"/>
      <c r="W941" s="199"/>
      <c r="X941" s="200"/>
      <c r="Y941" s="200"/>
      <c r="Z941" s="201"/>
      <c r="AA941" s="150"/>
      <c r="AB941" s="202"/>
      <c r="AC941" s="203"/>
      <c r="AD941" s="184"/>
      <c r="AE941" s="203"/>
      <c r="AF941" s="204"/>
      <c r="AG941" s="193"/>
    </row>
    <row r="942" spans="1:33" s="59" customFormat="1">
      <c r="A942" s="194"/>
      <c r="B942" s="195"/>
      <c r="C942" s="196"/>
      <c r="D942" s="197"/>
      <c r="E942" s="196"/>
      <c r="F942" s="197"/>
      <c r="G942" s="198"/>
      <c r="H942" s="180"/>
      <c r="I942" s="181"/>
      <c r="J942" s="181"/>
      <c r="K942" s="181"/>
      <c r="L942" s="181"/>
      <c r="M942" s="181"/>
      <c r="N942" s="180"/>
      <c r="O942" s="182"/>
      <c r="P942" s="182"/>
      <c r="Q942" s="183"/>
      <c r="R942" s="183"/>
      <c r="S942" s="183"/>
      <c r="T942" s="183"/>
      <c r="U942" s="184"/>
      <c r="V942" s="185"/>
      <c r="W942" s="199"/>
      <c r="X942" s="200"/>
      <c r="Y942" s="200"/>
      <c r="Z942" s="201"/>
      <c r="AA942" s="150"/>
      <c r="AB942" s="202"/>
      <c r="AC942" s="203"/>
      <c r="AD942" s="184"/>
      <c r="AE942" s="203"/>
      <c r="AF942" s="204"/>
      <c r="AG942" s="193"/>
    </row>
    <row r="943" spans="1:33" s="59" customFormat="1">
      <c r="A943" s="194"/>
      <c r="B943" s="195"/>
      <c r="C943" s="196"/>
      <c r="D943" s="197"/>
      <c r="E943" s="196"/>
      <c r="F943" s="197"/>
      <c r="G943" s="198"/>
      <c r="H943" s="180"/>
      <c r="I943" s="181"/>
      <c r="J943" s="181"/>
      <c r="K943" s="181"/>
      <c r="L943" s="181"/>
      <c r="M943" s="181"/>
      <c r="N943" s="180"/>
      <c r="O943" s="182"/>
      <c r="P943" s="182"/>
      <c r="Q943" s="183"/>
      <c r="R943" s="183"/>
      <c r="S943" s="183"/>
      <c r="T943" s="183"/>
      <c r="U943" s="184"/>
      <c r="V943" s="185"/>
      <c r="W943" s="199"/>
      <c r="X943" s="200"/>
      <c r="Y943" s="200"/>
      <c r="Z943" s="201"/>
      <c r="AA943" s="150"/>
      <c r="AB943" s="202"/>
      <c r="AC943" s="203"/>
      <c r="AD943" s="184"/>
      <c r="AE943" s="203"/>
      <c r="AF943" s="204"/>
      <c r="AG943" s="193"/>
    </row>
    <row r="944" spans="1:33" s="59" customFormat="1">
      <c r="A944" s="194"/>
      <c r="B944" s="195"/>
      <c r="C944" s="196"/>
      <c r="D944" s="197"/>
      <c r="E944" s="196"/>
      <c r="F944" s="197"/>
      <c r="G944" s="198"/>
      <c r="H944" s="180"/>
      <c r="I944" s="181"/>
      <c r="J944" s="181"/>
      <c r="K944" s="181"/>
      <c r="L944" s="181"/>
      <c r="M944" s="181"/>
      <c r="N944" s="180"/>
      <c r="O944" s="182"/>
      <c r="P944" s="182"/>
      <c r="Q944" s="183"/>
      <c r="R944" s="183"/>
      <c r="S944" s="183"/>
      <c r="T944" s="183"/>
      <c r="U944" s="184"/>
      <c r="V944" s="185"/>
      <c r="W944" s="199"/>
      <c r="X944" s="200"/>
      <c r="Y944" s="200"/>
      <c r="Z944" s="201"/>
      <c r="AA944" s="150"/>
      <c r="AB944" s="202"/>
      <c r="AC944" s="203"/>
      <c r="AD944" s="184"/>
      <c r="AE944" s="203"/>
      <c r="AF944" s="204"/>
      <c r="AG944" s="193"/>
    </row>
    <row r="945" spans="1:33" s="59" customFormat="1">
      <c r="A945" s="194"/>
      <c r="B945" s="195"/>
      <c r="C945" s="196"/>
      <c r="D945" s="197"/>
      <c r="E945" s="196"/>
      <c r="F945" s="197"/>
      <c r="G945" s="198"/>
      <c r="H945" s="180"/>
      <c r="I945" s="181"/>
      <c r="J945" s="181"/>
      <c r="K945" s="181"/>
      <c r="L945" s="181"/>
      <c r="M945" s="181"/>
      <c r="N945" s="180"/>
      <c r="O945" s="182"/>
      <c r="P945" s="182"/>
      <c r="Q945" s="183"/>
      <c r="R945" s="183"/>
      <c r="S945" s="183"/>
      <c r="T945" s="183"/>
      <c r="U945" s="184"/>
      <c r="V945" s="185"/>
      <c r="W945" s="199"/>
      <c r="X945" s="200"/>
      <c r="Y945" s="200"/>
      <c r="Z945" s="201"/>
      <c r="AA945" s="150"/>
      <c r="AB945" s="202"/>
      <c r="AC945" s="203"/>
      <c r="AD945" s="184"/>
      <c r="AE945" s="203"/>
      <c r="AF945" s="204"/>
      <c r="AG945" s="193"/>
    </row>
    <row r="946" spans="1:33" s="59" customFormat="1">
      <c r="A946" s="194"/>
      <c r="B946" s="195"/>
      <c r="C946" s="196"/>
      <c r="D946" s="197"/>
      <c r="E946" s="196"/>
      <c r="F946" s="197"/>
      <c r="G946" s="198"/>
      <c r="H946" s="180"/>
      <c r="I946" s="181"/>
      <c r="J946" s="181"/>
      <c r="K946" s="181"/>
      <c r="L946" s="181"/>
      <c r="M946" s="181"/>
      <c r="N946" s="180"/>
      <c r="O946" s="182"/>
      <c r="P946" s="182"/>
      <c r="Q946" s="183"/>
      <c r="R946" s="183"/>
      <c r="S946" s="183"/>
      <c r="T946" s="183"/>
      <c r="U946" s="184"/>
      <c r="V946" s="185"/>
      <c r="W946" s="199"/>
      <c r="X946" s="200"/>
      <c r="Y946" s="200"/>
      <c r="Z946" s="201"/>
      <c r="AA946" s="150"/>
      <c r="AB946" s="202"/>
      <c r="AC946" s="203"/>
      <c r="AD946" s="184"/>
      <c r="AE946" s="203"/>
      <c r="AF946" s="204"/>
      <c r="AG946" s="193"/>
    </row>
    <row r="947" spans="1:33" s="59" customFormat="1">
      <c r="A947" s="194"/>
      <c r="B947" s="195"/>
      <c r="C947" s="196"/>
      <c r="D947" s="197"/>
      <c r="E947" s="196"/>
      <c r="F947" s="197"/>
      <c r="G947" s="198"/>
      <c r="H947" s="180"/>
      <c r="I947" s="181"/>
      <c r="J947" s="181"/>
      <c r="K947" s="181"/>
      <c r="L947" s="181"/>
      <c r="M947" s="181"/>
      <c r="N947" s="180"/>
      <c r="O947" s="182"/>
      <c r="P947" s="182"/>
      <c r="Q947" s="183"/>
      <c r="R947" s="183"/>
      <c r="S947" s="183"/>
      <c r="T947" s="183"/>
      <c r="U947" s="184"/>
      <c r="V947" s="185"/>
      <c r="W947" s="199"/>
      <c r="X947" s="200"/>
      <c r="Y947" s="200"/>
      <c r="Z947" s="201"/>
      <c r="AA947" s="150"/>
      <c r="AB947" s="202"/>
      <c r="AC947" s="203"/>
      <c r="AD947" s="184"/>
      <c r="AE947" s="203"/>
      <c r="AF947" s="204"/>
      <c r="AG947" s="193"/>
    </row>
    <row r="948" spans="1:33" s="59" customFormat="1">
      <c r="A948" s="194"/>
      <c r="B948" s="195"/>
      <c r="C948" s="196"/>
      <c r="D948" s="197"/>
      <c r="E948" s="196"/>
      <c r="F948" s="197"/>
      <c r="G948" s="198"/>
      <c r="H948" s="180"/>
      <c r="I948" s="181"/>
      <c r="J948" s="181"/>
      <c r="K948" s="181"/>
      <c r="L948" s="181"/>
      <c r="M948" s="181"/>
      <c r="N948" s="180"/>
      <c r="O948" s="182"/>
      <c r="P948" s="182"/>
      <c r="Q948" s="183"/>
      <c r="R948" s="183"/>
      <c r="S948" s="183"/>
      <c r="T948" s="183"/>
      <c r="U948" s="184"/>
      <c r="V948" s="185"/>
      <c r="W948" s="199"/>
      <c r="X948" s="200"/>
      <c r="Y948" s="200"/>
      <c r="Z948" s="201"/>
      <c r="AA948" s="150"/>
      <c r="AB948" s="202"/>
      <c r="AC948" s="203"/>
      <c r="AD948" s="184"/>
      <c r="AE948" s="203"/>
      <c r="AF948" s="204"/>
      <c r="AG948" s="193"/>
    </row>
    <row r="949" spans="1:33" s="59" customFormat="1">
      <c r="A949" s="194"/>
      <c r="B949" s="195"/>
      <c r="C949" s="196"/>
      <c r="D949" s="197"/>
      <c r="E949" s="196"/>
      <c r="F949" s="197"/>
      <c r="G949" s="198"/>
      <c r="H949" s="180"/>
      <c r="I949" s="181"/>
      <c r="J949" s="181"/>
      <c r="K949" s="181"/>
      <c r="L949" s="181"/>
      <c r="M949" s="181"/>
      <c r="N949" s="180"/>
      <c r="O949" s="182"/>
      <c r="P949" s="182"/>
      <c r="Q949" s="183"/>
      <c r="R949" s="183"/>
      <c r="S949" s="183"/>
      <c r="T949" s="183"/>
      <c r="U949" s="184"/>
      <c r="V949" s="185"/>
      <c r="W949" s="199"/>
      <c r="X949" s="200"/>
      <c r="Y949" s="200"/>
      <c r="Z949" s="201"/>
      <c r="AA949" s="150"/>
      <c r="AB949" s="202"/>
      <c r="AC949" s="203"/>
      <c r="AD949" s="184"/>
      <c r="AE949" s="203"/>
      <c r="AF949" s="204"/>
      <c r="AG949" s="193"/>
    </row>
    <row r="950" spans="1:33" s="59" customFormat="1">
      <c r="A950" s="194"/>
      <c r="B950" s="195"/>
      <c r="C950" s="196"/>
      <c r="D950" s="197"/>
      <c r="E950" s="196"/>
      <c r="F950" s="197"/>
      <c r="G950" s="198"/>
      <c r="H950" s="180"/>
      <c r="I950" s="181"/>
      <c r="J950" s="181"/>
      <c r="K950" s="181"/>
      <c r="L950" s="181"/>
      <c r="M950" s="181"/>
      <c r="N950" s="180"/>
      <c r="O950" s="182"/>
      <c r="P950" s="182"/>
      <c r="Q950" s="183"/>
      <c r="R950" s="183"/>
      <c r="S950" s="183"/>
      <c r="T950" s="183"/>
      <c r="U950" s="184"/>
      <c r="V950" s="185"/>
      <c r="W950" s="199"/>
      <c r="X950" s="200"/>
      <c r="Y950" s="200"/>
      <c r="Z950" s="201"/>
      <c r="AA950" s="150"/>
      <c r="AB950" s="202"/>
      <c r="AC950" s="203"/>
      <c r="AD950" s="184"/>
      <c r="AE950" s="203"/>
      <c r="AF950" s="204"/>
      <c r="AG950" s="193"/>
    </row>
    <row r="951" spans="1:33" s="59" customFormat="1">
      <c r="A951" s="194"/>
      <c r="B951" s="195"/>
      <c r="C951" s="196"/>
      <c r="D951" s="197"/>
      <c r="E951" s="196"/>
      <c r="F951" s="197"/>
      <c r="G951" s="198"/>
      <c r="H951" s="180"/>
      <c r="I951" s="181"/>
      <c r="J951" s="181"/>
      <c r="K951" s="181"/>
      <c r="L951" s="181"/>
      <c r="M951" s="181"/>
      <c r="N951" s="180"/>
      <c r="O951" s="182"/>
      <c r="P951" s="182"/>
      <c r="Q951" s="183"/>
      <c r="R951" s="183"/>
      <c r="S951" s="183"/>
      <c r="T951" s="183"/>
      <c r="U951" s="184"/>
      <c r="V951" s="185"/>
      <c r="W951" s="199"/>
      <c r="X951" s="200"/>
      <c r="Y951" s="200"/>
      <c r="Z951" s="201"/>
      <c r="AA951" s="150"/>
      <c r="AB951" s="202"/>
      <c r="AC951" s="203"/>
      <c r="AD951" s="184"/>
      <c r="AE951" s="203"/>
      <c r="AF951" s="204"/>
      <c r="AG951" s="193"/>
    </row>
    <row r="952" spans="1:33" s="59" customFormat="1">
      <c r="A952" s="194"/>
      <c r="B952" s="195"/>
      <c r="C952" s="196"/>
      <c r="D952" s="197"/>
      <c r="E952" s="196"/>
      <c r="F952" s="197"/>
      <c r="G952" s="198"/>
      <c r="H952" s="180"/>
      <c r="I952" s="181"/>
      <c r="J952" s="181"/>
      <c r="K952" s="181"/>
      <c r="L952" s="181"/>
      <c r="M952" s="181"/>
      <c r="N952" s="180"/>
      <c r="O952" s="182"/>
      <c r="P952" s="182"/>
      <c r="Q952" s="183"/>
      <c r="R952" s="183"/>
      <c r="S952" s="183"/>
      <c r="T952" s="183"/>
      <c r="U952" s="184"/>
      <c r="V952" s="185"/>
      <c r="W952" s="199"/>
      <c r="X952" s="200"/>
      <c r="Y952" s="200"/>
      <c r="Z952" s="201"/>
      <c r="AA952" s="150"/>
      <c r="AB952" s="202"/>
      <c r="AC952" s="203"/>
      <c r="AD952" s="184"/>
      <c r="AE952" s="203"/>
      <c r="AF952" s="204"/>
      <c r="AG952" s="193"/>
    </row>
    <row r="953" spans="1:33" s="59" customFormat="1">
      <c r="A953" s="194"/>
      <c r="B953" s="195"/>
      <c r="C953" s="196"/>
      <c r="D953" s="197"/>
      <c r="E953" s="196"/>
      <c r="F953" s="197"/>
      <c r="G953" s="198"/>
      <c r="H953" s="180"/>
      <c r="I953" s="181"/>
      <c r="J953" s="181"/>
      <c r="K953" s="181"/>
      <c r="L953" s="181"/>
      <c r="M953" s="181"/>
      <c r="N953" s="180"/>
      <c r="O953" s="182"/>
      <c r="P953" s="182"/>
      <c r="Q953" s="183"/>
      <c r="R953" s="183"/>
      <c r="S953" s="183"/>
      <c r="T953" s="183"/>
      <c r="U953" s="184"/>
      <c r="V953" s="185"/>
      <c r="W953" s="199"/>
      <c r="X953" s="200"/>
      <c r="Y953" s="200"/>
      <c r="Z953" s="201"/>
      <c r="AA953" s="150"/>
      <c r="AB953" s="202"/>
      <c r="AC953" s="203"/>
      <c r="AD953" s="184"/>
      <c r="AE953" s="203"/>
      <c r="AF953" s="204"/>
      <c r="AG953" s="193"/>
    </row>
    <row r="954" spans="1:33" s="59" customFormat="1">
      <c r="A954" s="194"/>
      <c r="B954" s="195"/>
      <c r="C954" s="196"/>
      <c r="D954" s="197"/>
      <c r="E954" s="196"/>
      <c r="F954" s="197"/>
      <c r="G954" s="198"/>
      <c r="H954" s="180"/>
      <c r="I954" s="181"/>
      <c r="J954" s="181"/>
      <c r="K954" s="181"/>
      <c r="L954" s="181"/>
      <c r="M954" s="181"/>
      <c r="N954" s="180"/>
      <c r="O954" s="182"/>
      <c r="P954" s="182"/>
      <c r="Q954" s="183"/>
      <c r="R954" s="183"/>
      <c r="S954" s="183"/>
      <c r="T954" s="183"/>
      <c r="U954" s="184"/>
      <c r="V954" s="185"/>
      <c r="W954" s="199"/>
      <c r="X954" s="200"/>
      <c r="Y954" s="200"/>
      <c r="Z954" s="201"/>
      <c r="AA954" s="150"/>
      <c r="AB954" s="202"/>
      <c r="AC954" s="203"/>
      <c r="AD954" s="184"/>
      <c r="AE954" s="203"/>
      <c r="AF954" s="204"/>
      <c r="AG954" s="193"/>
    </row>
    <row r="955" spans="1:33" s="59" customFormat="1">
      <c r="A955" s="194"/>
      <c r="B955" s="195"/>
      <c r="C955" s="196"/>
      <c r="D955" s="197"/>
      <c r="E955" s="196"/>
      <c r="F955" s="197"/>
      <c r="G955" s="198"/>
      <c r="H955" s="180"/>
      <c r="I955" s="181"/>
      <c r="J955" s="181"/>
      <c r="K955" s="181"/>
      <c r="L955" s="181"/>
      <c r="M955" s="181"/>
      <c r="N955" s="180"/>
      <c r="O955" s="182"/>
      <c r="P955" s="182"/>
      <c r="Q955" s="183"/>
      <c r="R955" s="183"/>
      <c r="S955" s="183"/>
      <c r="T955" s="183"/>
      <c r="U955" s="184"/>
      <c r="V955" s="185"/>
      <c r="W955" s="199"/>
      <c r="X955" s="200"/>
      <c r="Y955" s="200"/>
      <c r="Z955" s="201"/>
      <c r="AA955" s="150"/>
      <c r="AB955" s="202"/>
      <c r="AC955" s="203"/>
      <c r="AD955" s="184"/>
      <c r="AE955" s="203"/>
      <c r="AF955" s="204"/>
      <c r="AG955" s="193"/>
    </row>
    <row r="956" spans="1:33" s="59" customFormat="1">
      <c r="A956" s="194"/>
      <c r="B956" s="195"/>
      <c r="C956" s="196"/>
      <c r="D956" s="197"/>
      <c r="E956" s="196"/>
      <c r="F956" s="197"/>
      <c r="G956" s="198"/>
      <c r="H956" s="180"/>
      <c r="I956" s="181"/>
      <c r="J956" s="181"/>
      <c r="K956" s="181"/>
      <c r="L956" s="181"/>
      <c r="M956" s="181"/>
      <c r="N956" s="180"/>
      <c r="O956" s="182"/>
      <c r="P956" s="182"/>
      <c r="Q956" s="183"/>
      <c r="R956" s="183"/>
      <c r="S956" s="183"/>
      <c r="T956" s="183"/>
      <c r="U956" s="184"/>
      <c r="V956" s="185"/>
      <c r="W956" s="199"/>
      <c r="X956" s="200"/>
      <c r="Y956" s="200"/>
      <c r="Z956" s="201"/>
      <c r="AA956" s="150"/>
      <c r="AB956" s="202"/>
      <c r="AC956" s="203"/>
      <c r="AD956" s="184"/>
      <c r="AE956" s="203"/>
      <c r="AF956" s="204"/>
      <c r="AG956" s="193"/>
    </row>
    <row r="957" spans="1:33" s="59" customFormat="1">
      <c r="A957" s="194"/>
      <c r="B957" s="195"/>
      <c r="C957" s="196"/>
      <c r="D957" s="197"/>
      <c r="E957" s="196"/>
      <c r="F957" s="197"/>
      <c r="G957" s="198"/>
      <c r="H957" s="180"/>
      <c r="I957" s="181"/>
      <c r="J957" s="181"/>
      <c r="K957" s="181"/>
      <c r="L957" s="181"/>
      <c r="M957" s="181"/>
      <c r="N957" s="180"/>
      <c r="O957" s="182"/>
      <c r="P957" s="182"/>
      <c r="Q957" s="183"/>
      <c r="R957" s="183"/>
      <c r="S957" s="183"/>
      <c r="T957" s="183"/>
      <c r="U957" s="184"/>
      <c r="V957" s="185"/>
      <c r="W957" s="199"/>
      <c r="X957" s="200"/>
      <c r="Y957" s="200"/>
      <c r="Z957" s="201"/>
      <c r="AA957" s="150"/>
      <c r="AB957" s="202"/>
      <c r="AC957" s="203"/>
      <c r="AD957" s="184"/>
      <c r="AE957" s="203"/>
      <c r="AF957" s="204"/>
      <c r="AG957" s="193"/>
    </row>
    <row r="958" spans="1:33" s="59" customFormat="1">
      <c r="A958" s="194"/>
      <c r="B958" s="195"/>
      <c r="C958" s="196"/>
      <c r="D958" s="197"/>
      <c r="E958" s="196"/>
      <c r="F958" s="197"/>
      <c r="G958" s="198"/>
      <c r="H958" s="180"/>
      <c r="I958" s="181"/>
      <c r="J958" s="181"/>
      <c r="K958" s="181"/>
      <c r="L958" s="181"/>
      <c r="M958" s="181"/>
      <c r="N958" s="180"/>
      <c r="O958" s="182"/>
      <c r="P958" s="182"/>
      <c r="Q958" s="183"/>
      <c r="R958" s="183"/>
      <c r="S958" s="183"/>
      <c r="T958" s="183"/>
      <c r="U958" s="184"/>
      <c r="V958" s="185"/>
      <c r="W958" s="199"/>
      <c r="X958" s="200"/>
      <c r="Y958" s="200"/>
      <c r="Z958" s="201"/>
      <c r="AA958" s="150"/>
      <c r="AB958" s="202"/>
      <c r="AC958" s="203"/>
      <c r="AD958" s="184"/>
      <c r="AE958" s="203"/>
      <c r="AF958" s="204"/>
      <c r="AG958" s="193"/>
    </row>
    <row r="959" spans="1:33" s="59" customFormat="1">
      <c r="A959" s="194"/>
      <c r="B959" s="195"/>
      <c r="C959" s="196"/>
      <c r="D959" s="197"/>
      <c r="E959" s="196"/>
      <c r="F959" s="197"/>
      <c r="G959" s="198"/>
      <c r="H959" s="180"/>
      <c r="I959" s="181"/>
      <c r="J959" s="181"/>
      <c r="K959" s="181"/>
      <c r="L959" s="181"/>
      <c r="M959" s="181"/>
      <c r="N959" s="180"/>
      <c r="O959" s="182"/>
      <c r="P959" s="182"/>
      <c r="Q959" s="183"/>
      <c r="R959" s="183"/>
      <c r="S959" s="183"/>
      <c r="T959" s="183"/>
      <c r="U959" s="184"/>
      <c r="V959" s="185"/>
      <c r="W959" s="199"/>
      <c r="X959" s="200"/>
      <c r="Y959" s="200"/>
      <c r="Z959" s="201"/>
      <c r="AA959" s="150"/>
      <c r="AB959" s="202"/>
      <c r="AC959" s="203"/>
      <c r="AD959" s="184"/>
      <c r="AE959" s="203"/>
      <c r="AF959" s="204"/>
      <c r="AG959" s="193"/>
    </row>
    <row r="960" spans="1:33" s="59" customFormat="1">
      <c r="A960" s="194"/>
      <c r="B960" s="195"/>
      <c r="C960" s="196"/>
      <c r="D960" s="197"/>
      <c r="E960" s="196"/>
      <c r="F960" s="197"/>
      <c r="G960" s="198"/>
      <c r="H960" s="180"/>
      <c r="I960" s="181"/>
      <c r="J960" s="181"/>
      <c r="K960" s="181"/>
      <c r="L960" s="181"/>
      <c r="M960" s="181"/>
      <c r="N960" s="180"/>
      <c r="O960" s="182"/>
      <c r="P960" s="182"/>
      <c r="Q960" s="183"/>
      <c r="R960" s="183"/>
      <c r="S960" s="183"/>
      <c r="T960" s="183"/>
      <c r="U960" s="184"/>
      <c r="V960" s="185"/>
      <c r="W960" s="199"/>
      <c r="X960" s="200"/>
      <c r="Y960" s="200"/>
      <c r="Z960" s="201"/>
      <c r="AA960" s="150"/>
      <c r="AB960" s="202"/>
      <c r="AC960" s="203"/>
      <c r="AD960" s="184"/>
      <c r="AE960" s="203"/>
      <c r="AF960" s="204"/>
      <c r="AG960" s="193"/>
    </row>
    <row r="961" spans="1:33" s="59" customFormat="1">
      <c r="A961" s="194"/>
      <c r="B961" s="195"/>
      <c r="C961" s="196"/>
      <c r="D961" s="197"/>
      <c r="E961" s="196"/>
      <c r="F961" s="197"/>
      <c r="G961" s="198"/>
      <c r="H961" s="180"/>
      <c r="I961" s="181"/>
      <c r="J961" s="181"/>
      <c r="K961" s="181"/>
      <c r="L961" s="181"/>
      <c r="M961" s="181"/>
      <c r="N961" s="180"/>
      <c r="O961" s="182"/>
      <c r="P961" s="182"/>
      <c r="Q961" s="183"/>
      <c r="R961" s="183"/>
      <c r="S961" s="183"/>
      <c r="T961" s="183"/>
      <c r="U961" s="184"/>
      <c r="V961" s="185"/>
      <c r="W961" s="199"/>
      <c r="X961" s="200"/>
      <c r="Y961" s="200"/>
      <c r="Z961" s="201"/>
      <c r="AA961" s="150"/>
      <c r="AB961" s="202"/>
      <c r="AC961" s="203"/>
      <c r="AD961" s="184"/>
      <c r="AE961" s="203"/>
      <c r="AF961" s="204"/>
      <c r="AG961" s="193"/>
    </row>
    <row r="962" spans="1:33" s="59" customFormat="1">
      <c r="A962" s="194"/>
      <c r="B962" s="195"/>
      <c r="C962" s="196"/>
      <c r="D962" s="197"/>
      <c r="E962" s="196"/>
      <c r="F962" s="197"/>
      <c r="G962" s="198"/>
      <c r="H962" s="180"/>
      <c r="I962" s="181"/>
      <c r="J962" s="181"/>
      <c r="K962" s="181"/>
      <c r="L962" s="181"/>
      <c r="M962" s="181"/>
      <c r="N962" s="180"/>
      <c r="O962" s="182"/>
      <c r="P962" s="182"/>
      <c r="Q962" s="183"/>
      <c r="R962" s="183"/>
      <c r="S962" s="183"/>
      <c r="T962" s="183"/>
      <c r="U962" s="184"/>
      <c r="V962" s="185"/>
      <c r="W962" s="199"/>
      <c r="X962" s="200"/>
      <c r="Y962" s="200"/>
      <c r="Z962" s="201"/>
      <c r="AA962" s="150"/>
      <c r="AB962" s="202"/>
      <c r="AC962" s="203"/>
      <c r="AD962" s="184"/>
      <c r="AE962" s="203"/>
      <c r="AF962" s="204"/>
      <c r="AG962" s="193"/>
    </row>
    <row r="963" spans="1:33" s="59" customFormat="1">
      <c r="A963" s="194"/>
      <c r="B963" s="195"/>
      <c r="C963" s="196"/>
      <c r="D963" s="197"/>
      <c r="E963" s="196"/>
      <c r="F963" s="197"/>
      <c r="G963" s="198"/>
      <c r="H963" s="180"/>
      <c r="I963" s="181"/>
      <c r="J963" s="181"/>
      <c r="K963" s="181"/>
      <c r="L963" s="181"/>
      <c r="M963" s="181"/>
      <c r="N963" s="180"/>
      <c r="O963" s="182"/>
      <c r="P963" s="182"/>
      <c r="Q963" s="183"/>
      <c r="R963" s="183"/>
      <c r="S963" s="183"/>
      <c r="T963" s="183"/>
      <c r="U963" s="184"/>
      <c r="V963" s="185"/>
      <c r="W963" s="199"/>
      <c r="X963" s="200"/>
      <c r="Y963" s="200"/>
      <c r="Z963" s="201"/>
      <c r="AA963" s="150"/>
      <c r="AB963" s="202"/>
      <c r="AC963" s="203"/>
      <c r="AD963" s="184"/>
      <c r="AE963" s="203"/>
      <c r="AF963" s="204"/>
      <c r="AG963" s="193"/>
    </row>
    <row r="964" spans="1:33" s="59" customFormat="1">
      <c r="A964" s="194"/>
      <c r="B964" s="195"/>
      <c r="C964" s="196"/>
      <c r="D964" s="197"/>
      <c r="E964" s="196"/>
      <c r="F964" s="197"/>
      <c r="G964" s="198"/>
      <c r="H964" s="180"/>
      <c r="I964" s="181"/>
      <c r="J964" s="181"/>
      <c r="K964" s="181"/>
      <c r="L964" s="181"/>
      <c r="M964" s="181"/>
      <c r="N964" s="180"/>
      <c r="O964" s="182"/>
      <c r="P964" s="182"/>
      <c r="Q964" s="183"/>
      <c r="R964" s="183"/>
      <c r="S964" s="183"/>
      <c r="T964" s="183"/>
      <c r="U964" s="184"/>
      <c r="V964" s="185"/>
      <c r="W964" s="199"/>
      <c r="X964" s="200"/>
      <c r="Y964" s="200"/>
      <c r="Z964" s="201"/>
      <c r="AA964" s="150"/>
      <c r="AB964" s="202"/>
      <c r="AC964" s="203"/>
      <c r="AD964" s="184"/>
      <c r="AE964" s="203"/>
      <c r="AF964" s="204"/>
      <c r="AG964" s="193"/>
    </row>
    <row r="965" spans="1:33" s="59" customFormat="1">
      <c r="A965" s="194"/>
      <c r="B965" s="195"/>
      <c r="C965" s="196"/>
      <c r="D965" s="197"/>
      <c r="E965" s="196"/>
      <c r="F965" s="197"/>
      <c r="G965" s="198"/>
      <c r="H965" s="180"/>
      <c r="I965" s="181"/>
      <c r="J965" s="181"/>
      <c r="K965" s="181"/>
      <c r="L965" s="181"/>
      <c r="M965" s="181"/>
      <c r="N965" s="180"/>
      <c r="O965" s="182"/>
      <c r="P965" s="182"/>
      <c r="Q965" s="183"/>
      <c r="R965" s="183"/>
      <c r="S965" s="183"/>
      <c r="T965" s="183"/>
      <c r="U965" s="184"/>
      <c r="V965" s="185"/>
      <c r="W965" s="199"/>
      <c r="X965" s="200"/>
      <c r="Y965" s="200"/>
      <c r="Z965" s="201"/>
      <c r="AA965" s="150"/>
      <c r="AB965" s="202"/>
      <c r="AC965" s="203"/>
      <c r="AD965" s="184"/>
      <c r="AE965" s="203"/>
      <c r="AF965" s="204"/>
      <c r="AG965" s="193"/>
    </row>
    <row r="966" spans="1:33" s="59" customFormat="1">
      <c r="A966" s="194"/>
      <c r="B966" s="195"/>
      <c r="C966" s="196"/>
      <c r="D966" s="197"/>
      <c r="E966" s="196"/>
      <c r="F966" s="197"/>
      <c r="G966" s="198"/>
      <c r="H966" s="180"/>
      <c r="I966" s="181"/>
      <c r="J966" s="181"/>
      <c r="K966" s="181"/>
      <c r="L966" s="181"/>
      <c r="M966" s="181"/>
      <c r="N966" s="180"/>
      <c r="O966" s="182"/>
      <c r="P966" s="182"/>
      <c r="Q966" s="183"/>
      <c r="R966" s="183"/>
      <c r="S966" s="183"/>
      <c r="T966" s="183"/>
      <c r="U966" s="184"/>
      <c r="V966" s="185"/>
      <c r="W966" s="199"/>
      <c r="X966" s="200"/>
      <c r="Y966" s="200"/>
      <c r="Z966" s="201"/>
      <c r="AA966" s="150"/>
      <c r="AB966" s="202"/>
      <c r="AC966" s="203"/>
      <c r="AD966" s="184"/>
      <c r="AE966" s="203"/>
      <c r="AF966" s="204"/>
      <c r="AG966" s="193"/>
    </row>
    <row r="967" spans="1:33" s="59" customFormat="1">
      <c r="A967" s="194"/>
      <c r="B967" s="195"/>
      <c r="C967" s="196"/>
      <c r="D967" s="197"/>
      <c r="E967" s="196"/>
      <c r="F967" s="197"/>
      <c r="G967" s="198"/>
      <c r="H967" s="180"/>
      <c r="I967" s="181"/>
      <c r="J967" s="181"/>
      <c r="K967" s="181"/>
      <c r="L967" s="181"/>
      <c r="M967" s="181"/>
      <c r="N967" s="180"/>
      <c r="O967" s="182"/>
      <c r="P967" s="182"/>
      <c r="Q967" s="183"/>
      <c r="R967" s="183"/>
      <c r="S967" s="183"/>
      <c r="T967" s="183"/>
      <c r="U967" s="184"/>
      <c r="V967" s="185"/>
      <c r="W967" s="199"/>
      <c r="X967" s="200"/>
      <c r="Y967" s="200"/>
      <c r="Z967" s="201"/>
      <c r="AA967" s="150"/>
      <c r="AB967" s="202"/>
      <c r="AC967" s="203"/>
      <c r="AD967" s="184"/>
      <c r="AE967" s="203"/>
      <c r="AF967" s="204"/>
      <c r="AG967" s="193"/>
    </row>
    <row r="968" spans="1:33" s="59" customFormat="1">
      <c r="A968" s="194"/>
      <c r="B968" s="195"/>
      <c r="C968" s="196"/>
      <c r="D968" s="197"/>
      <c r="E968" s="196"/>
      <c r="F968" s="197"/>
      <c r="G968" s="198"/>
      <c r="H968" s="180"/>
      <c r="I968" s="181"/>
      <c r="J968" s="181"/>
      <c r="K968" s="181"/>
      <c r="L968" s="181"/>
      <c r="M968" s="181"/>
      <c r="N968" s="180"/>
      <c r="O968" s="182"/>
      <c r="P968" s="182"/>
      <c r="Q968" s="183"/>
      <c r="R968" s="183"/>
      <c r="S968" s="183"/>
      <c r="T968" s="183"/>
      <c r="U968" s="184"/>
      <c r="V968" s="185"/>
      <c r="W968" s="199"/>
      <c r="X968" s="200"/>
      <c r="Y968" s="200"/>
      <c r="Z968" s="201"/>
      <c r="AA968" s="150"/>
      <c r="AB968" s="202"/>
      <c r="AC968" s="203"/>
      <c r="AD968" s="184"/>
      <c r="AE968" s="203"/>
      <c r="AF968" s="204"/>
      <c r="AG968" s="193"/>
    </row>
    <row r="969" spans="1:33" s="59" customFormat="1">
      <c r="A969" s="194"/>
      <c r="B969" s="195"/>
      <c r="C969" s="196"/>
      <c r="D969" s="197"/>
      <c r="E969" s="196"/>
      <c r="F969" s="197"/>
      <c r="G969" s="198"/>
      <c r="H969" s="180"/>
      <c r="I969" s="181"/>
      <c r="J969" s="181"/>
      <c r="K969" s="181"/>
      <c r="L969" s="181"/>
      <c r="M969" s="181"/>
      <c r="N969" s="180"/>
      <c r="O969" s="182"/>
      <c r="P969" s="182"/>
      <c r="Q969" s="183"/>
      <c r="R969" s="183"/>
      <c r="S969" s="183"/>
      <c r="T969" s="183"/>
      <c r="U969" s="184"/>
      <c r="V969" s="185"/>
      <c r="W969" s="199"/>
      <c r="X969" s="200"/>
      <c r="Y969" s="200"/>
      <c r="Z969" s="201"/>
      <c r="AA969" s="150"/>
      <c r="AB969" s="202"/>
      <c r="AC969" s="203"/>
      <c r="AD969" s="184"/>
      <c r="AE969" s="203"/>
      <c r="AF969" s="204"/>
      <c r="AG969" s="193"/>
    </row>
    <row r="970" spans="1:33" s="59" customFormat="1">
      <c r="A970" s="194"/>
      <c r="B970" s="195"/>
      <c r="C970" s="196"/>
      <c r="D970" s="197"/>
      <c r="E970" s="196"/>
      <c r="F970" s="197"/>
      <c r="G970" s="198"/>
      <c r="H970" s="180"/>
      <c r="I970" s="181"/>
      <c r="J970" s="181"/>
      <c r="K970" s="181"/>
      <c r="L970" s="181"/>
      <c r="M970" s="181"/>
      <c r="N970" s="180"/>
      <c r="O970" s="182"/>
      <c r="P970" s="182"/>
      <c r="Q970" s="183"/>
      <c r="R970" s="183"/>
      <c r="S970" s="183"/>
      <c r="T970" s="183"/>
      <c r="U970" s="184"/>
      <c r="V970" s="185"/>
      <c r="W970" s="199"/>
      <c r="X970" s="200"/>
      <c r="Y970" s="200"/>
      <c r="Z970" s="201"/>
      <c r="AA970" s="150"/>
      <c r="AB970" s="202"/>
      <c r="AC970" s="203"/>
      <c r="AD970" s="184"/>
      <c r="AE970" s="203"/>
      <c r="AF970" s="204"/>
      <c r="AG970" s="193"/>
    </row>
    <row r="971" spans="1:33" s="59" customFormat="1">
      <c r="A971" s="194"/>
      <c r="B971" s="195"/>
      <c r="C971" s="196"/>
      <c r="D971" s="197"/>
      <c r="E971" s="196"/>
      <c r="F971" s="197"/>
      <c r="G971" s="198"/>
      <c r="H971" s="180"/>
      <c r="I971" s="181"/>
      <c r="J971" s="181"/>
      <c r="K971" s="181"/>
      <c r="L971" s="181"/>
      <c r="M971" s="181"/>
      <c r="N971" s="180"/>
      <c r="O971" s="182"/>
      <c r="P971" s="182"/>
      <c r="Q971" s="183"/>
      <c r="R971" s="183"/>
      <c r="S971" s="183"/>
      <c r="T971" s="183"/>
      <c r="U971" s="184"/>
      <c r="V971" s="185"/>
      <c r="W971" s="199"/>
      <c r="X971" s="200"/>
      <c r="Y971" s="200"/>
      <c r="Z971" s="201"/>
      <c r="AA971" s="150"/>
      <c r="AB971" s="202"/>
      <c r="AC971" s="203"/>
      <c r="AD971" s="184"/>
      <c r="AE971" s="203"/>
      <c r="AF971" s="204"/>
      <c r="AG971" s="193"/>
    </row>
    <row r="972" spans="1:33" s="59" customFormat="1">
      <c r="A972" s="194"/>
      <c r="B972" s="195"/>
      <c r="C972" s="196"/>
      <c r="D972" s="197"/>
      <c r="E972" s="196"/>
      <c r="F972" s="197"/>
      <c r="G972" s="198"/>
      <c r="H972" s="180"/>
      <c r="I972" s="181"/>
      <c r="J972" s="181"/>
      <c r="K972" s="181"/>
      <c r="L972" s="181"/>
      <c r="M972" s="181"/>
      <c r="N972" s="180"/>
      <c r="O972" s="182"/>
      <c r="P972" s="182"/>
      <c r="Q972" s="183"/>
      <c r="R972" s="183"/>
      <c r="S972" s="183"/>
      <c r="T972" s="183"/>
      <c r="U972" s="184"/>
      <c r="V972" s="185"/>
      <c r="W972" s="199"/>
      <c r="X972" s="200"/>
      <c r="Y972" s="200"/>
      <c r="Z972" s="201"/>
      <c r="AA972" s="150"/>
      <c r="AB972" s="202"/>
      <c r="AC972" s="203"/>
      <c r="AD972" s="184"/>
      <c r="AE972" s="203"/>
      <c r="AF972" s="204"/>
      <c r="AG972" s="193"/>
    </row>
    <row r="973" spans="1:33" s="59" customFormat="1">
      <c r="A973" s="194"/>
      <c r="B973" s="195"/>
      <c r="C973" s="196"/>
      <c r="D973" s="197"/>
      <c r="E973" s="196"/>
      <c r="F973" s="197"/>
      <c r="G973" s="198"/>
      <c r="H973" s="180"/>
      <c r="I973" s="181"/>
      <c r="J973" s="181"/>
      <c r="K973" s="181"/>
      <c r="L973" s="181"/>
      <c r="M973" s="181"/>
      <c r="N973" s="180"/>
      <c r="O973" s="182"/>
      <c r="P973" s="182"/>
      <c r="Q973" s="183"/>
      <c r="R973" s="183"/>
      <c r="S973" s="183"/>
      <c r="T973" s="183"/>
      <c r="U973" s="184"/>
      <c r="V973" s="185"/>
      <c r="W973" s="199"/>
      <c r="X973" s="200"/>
      <c r="Y973" s="200"/>
      <c r="Z973" s="201"/>
      <c r="AA973" s="150"/>
      <c r="AB973" s="202"/>
      <c r="AC973" s="203"/>
      <c r="AD973" s="184"/>
      <c r="AE973" s="203"/>
      <c r="AF973" s="204"/>
      <c r="AG973" s="193"/>
    </row>
    <row r="974" spans="1:33" s="59" customFormat="1">
      <c r="A974" s="194"/>
      <c r="B974" s="195"/>
      <c r="C974" s="196"/>
      <c r="D974" s="197"/>
      <c r="E974" s="196"/>
      <c r="F974" s="197"/>
      <c r="G974" s="198"/>
      <c r="H974" s="180"/>
      <c r="I974" s="181"/>
      <c r="J974" s="181"/>
      <c r="K974" s="181"/>
      <c r="L974" s="181"/>
      <c r="M974" s="181"/>
      <c r="N974" s="180"/>
      <c r="O974" s="182"/>
      <c r="P974" s="182"/>
      <c r="Q974" s="183"/>
      <c r="R974" s="183"/>
      <c r="S974" s="183"/>
      <c r="T974" s="183"/>
      <c r="U974" s="184"/>
      <c r="V974" s="185"/>
      <c r="W974" s="199"/>
      <c r="X974" s="200"/>
      <c r="Y974" s="200"/>
      <c r="Z974" s="201"/>
      <c r="AA974" s="150"/>
      <c r="AB974" s="202"/>
      <c r="AC974" s="203"/>
      <c r="AD974" s="184"/>
      <c r="AE974" s="203"/>
      <c r="AF974" s="204"/>
      <c r="AG974" s="193"/>
    </row>
    <row r="975" spans="1:33" s="59" customFormat="1">
      <c r="A975" s="194"/>
      <c r="B975" s="195"/>
      <c r="C975" s="196"/>
      <c r="D975" s="197"/>
      <c r="E975" s="196"/>
      <c r="F975" s="197"/>
      <c r="G975" s="198"/>
      <c r="H975" s="180"/>
      <c r="I975" s="181"/>
      <c r="J975" s="181"/>
      <c r="K975" s="181"/>
      <c r="L975" s="181"/>
      <c r="M975" s="181"/>
      <c r="N975" s="180"/>
      <c r="O975" s="182"/>
      <c r="P975" s="182"/>
      <c r="Q975" s="183"/>
      <c r="R975" s="183"/>
      <c r="S975" s="183"/>
      <c r="T975" s="183"/>
      <c r="U975" s="184"/>
      <c r="V975" s="185"/>
      <c r="W975" s="199"/>
      <c r="X975" s="200"/>
      <c r="Y975" s="200"/>
      <c r="Z975" s="201"/>
      <c r="AA975" s="150"/>
      <c r="AB975" s="202"/>
      <c r="AC975" s="203"/>
      <c r="AD975" s="184"/>
      <c r="AE975" s="203"/>
      <c r="AF975" s="204"/>
      <c r="AG975" s="193"/>
    </row>
    <row r="976" spans="1:33" s="59" customFormat="1">
      <c r="A976" s="194"/>
      <c r="B976" s="195"/>
      <c r="C976" s="196"/>
      <c r="D976" s="197"/>
      <c r="E976" s="196"/>
      <c r="F976" s="197"/>
      <c r="G976" s="198"/>
      <c r="H976" s="180"/>
      <c r="I976" s="181"/>
      <c r="J976" s="181"/>
      <c r="K976" s="181"/>
      <c r="L976" s="181"/>
      <c r="M976" s="181"/>
      <c r="N976" s="180"/>
      <c r="O976" s="182"/>
      <c r="P976" s="182"/>
      <c r="Q976" s="183"/>
      <c r="R976" s="183"/>
      <c r="S976" s="183"/>
      <c r="T976" s="183"/>
      <c r="U976" s="184"/>
      <c r="V976" s="185"/>
      <c r="W976" s="199"/>
      <c r="X976" s="200"/>
      <c r="Y976" s="200"/>
      <c r="Z976" s="201"/>
      <c r="AA976" s="150"/>
      <c r="AB976" s="202"/>
      <c r="AC976" s="203"/>
      <c r="AD976" s="184"/>
      <c r="AE976" s="203"/>
      <c r="AF976" s="204"/>
      <c r="AG976" s="193"/>
    </row>
    <row r="977" spans="1:33" s="59" customFormat="1">
      <c r="A977" s="194"/>
      <c r="B977" s="195"/>
      <c r="C977" s="196"/>
      <c r="D977" s="197"/>
      <c r="E977" s="196"/>
      <c r="F977" s="197"/>
      <c r="G977" s="198"/>
      <c r="H977" s="180"/>
      <c r="I977" s="181"/>
      <c r="J977" s="181"/>
      <c r="K977" s="181"/>
      <c r="L977" s="181"/>
      <c r="M977" s="181"/>
      <c r="N977" s="180"/>
      <c r="O977" s="182"/>
      <c r="P977" s="182"/>
      <c r="Q977" s="183"/>
      <c r="R977" s="183"/>
      <c r="S977" s="183"/>
      <c r="T977" s="183"/>
      <c r="U977" s="184"/>
      <c r="V977" s="185"/>
      <c r="W977" s="199"/>
      <c r="X977" s="200"/>
      <c r="Y977" s="200"/>
      <c r="Z977" s="201"/>
      <c r="AA977" s="150"/>
      <c r="AB977" s="202"/>
      <c r="AC977" s="203"/>
      <c r="AD977" s="184"/>
      <c r="AE977" s="203"/>
      <c r="AF977" s="204"/>
      <c r="AG977" s="193"/>
    </row>
    <row r="978" spans="1:33" s="59" customFormat="1">
      <c r="A978" s="194"/>
      <c r="B978" s="195"/>
      <c r="C978" s="196"/>
      <c r="D978" s="197"/>
      <c r="E978" s="196"/>
      <c r="F978" s="197"/>
      <c r="G978" s="198"/>
      <c r="H978" s="180"/>
      <c r="I978" s="181"/>
      <c r="J978" s="181"/>
      <c r="K978" s="181"/>
      <c r="L978" s="181"/>
      <c r="M978" s="181"/>
      <c r="N978" s="180"/>
      <c r="O978" s="182"/>
      <c r="P978" s="182"/>
      <c r="Q978" s="183"/>
      <c r="R978" s="183"/>
      <c r="S978" s="183"/>
      <c r="T978" s="183"/>
      <c r="U978" s="184"/>
      <c r="V978" s="185"/>
      <c r="W978" s="199"/>
      <c r="X978" s="200"/>
      <c r="Y978" s="200"/>
      <c r="Z978" s="201"/>
      <c r="AA978" s="150"/>
      <c r="AB978" s="202"/>
      <c r="AC978" s="203"/>
      <c r="AD978" s="184"/>
      <c r="AE978" s="203"/>
      <c r="AF978" s="204"/>
      <c r="AG978" s="193"/>
    </row>
    <row r="979" spans="1:33" s="59" customFormat="1">
      <c r="A979" s="194"/>
      <c r="B979" s="195"/>
      <c r="C979" s="196"/>
      <c r="D979" s="197"/>
      <c r="E979" s="196"/>
      <c r="F979" s="197"/>
      <c r="G979" s="198"/>
      <c r="H979" s="180"/>
      <c r="I979" s="181"/>
      <c r="J979" s="181"/>
      <c r="K979" s="181"/>
      <c r="L979" s="181"/>
      <c r="M979" s="181"/>
      <c r="N979" s="180"/>
      <c r="O979" s="182"/>
      <c r="P979" s="182"/>
      <c r="Q979" s="183"/>
      <c r="R979" s="183"/>
      <c r="S979" s="183"/>
      <c r="T979" s="183"/>
      <c r="U979" s="184"/>
      <c r="V979" s="185"/>
      <c r="W979" s="199"/>
      <c r="X979" s="200"/>
      <c r="Y979" s="200"/>
      <c r="Z979" s="201"/>
      <c r="AA979" s="150"/>
      <c r="AB979" s="202"/>
      <c r="AC979" s="203"/>
      <c r="AD979" s="184"/>
      <c r="AE979" s="203"/>
      <c r="AF979" s="204"/>
      <c r="AG979" s="193"/>
    </row>
    <row r="980" spans="1:33" s="59" customFormat="1">
      <c r="A980" s="194"/>
      <c r="B980" s="195"/>
      <c r="C980" s="196"/>
      <c r="D980" s="197"/>
      <c r="E980" s="196"/>
      <c r="F980" s="197"/>
      <c r="G980" s="198"/>
      <c r="H980" s="180"/>
      <c r="I980" s="181"/>
      <c r="J980" s="181"/>
      <c r="K980" s="181"/>
      <c r="L980" s="181"/>
      <c r="M980" s="181"/>
      <c r="N980" s="180"/>
      <c r="O980" s="182"/>
      <c r="P980" s="182"/>
      <c r="Q980" s="183"/>
      <c r="R980" s="183"/>
      <c r="S980" s="183"/>
      <c r="T980" s="183"/>
      <c r="U980" s="184"/>
      <c r="V980" s="185"/>
      <c r="W980" s="199"/>
      <c r="X980" s="200"/>
      <c r="Y980" s="200"/>
      <c r="Z980" s="201"/>
      <c r="AA980" s="150"/>
      <c r="AB980" s="202"/>
      <c r="AC980" s="203"/>
      <c r="AD980" s="184"/>
      <c r="AE980" s="203"/>
      <c r="AF980" s="204"/>
      <c r="AG980" s="193"/>
    </row>
    <row r="981" spans="1:33" s="59" customFormat="1">
      <c r="A981" s="194"/>
      <c r="B981" s="195"/>
      <c r="C981" s="196"/>
      <c r="D981" s="197"/>
      <c r="E981" s="196"/>
      <c r="F981" s="197"/>
      <c r="G981" s="198"/>
      <c r="H981" s="180"/>
      <c r="I981" s="181"/>
      <c r="J981" s="181"/>
      <c r="K981" s="181"/>
      <c r="L981" s="181"/>
      <c r="M981" s="181"/>
      <c r="N981" s="180"/>
      <c r="O981" s="182"/>
      <c r="P981" s="182"/>
      <c r="Q981" s="183"/>
      <c r="R981" s="183"/>
      <c r="S981" s="183"/>
      <c r="T981" s="183"/>
      <c r="U981" s="184"/>
      <c r="V981" s="185"/>
      <c r="W981" s="199"/>
      <c r="X981" s="200"/>
      <c r="Y981" s="200"/>
      <c r="Z981" s="201"/>
      <c r="AA981" s="150"/>
      <c r="AB981" s="202"/>
      <c r="AC981" s="203"/>
      <c r="AD981" s="184"/>
      <c r="AE981" s="203"/>
      <c r="AF981" s="204"/>
      <c r="AG981" s="193"/>
    </row>
    <row r="982" spans="1:33" s="59" customFormat="1">
      <c r="A982" s="194"/>
      <c r="B982" s="195"/>
      <c r="C982" s="196"/>
      <c r="D982" s="197"/>
      <c r="E982" s="196"/>
      <c r="F982" s="197"/>
      <c r="G982" s="198"/>
      <c r="H982" s="180"/>
      <c r="I982" s="181"/>
      <c r="J982" s="181"/>
      <c r="K982" s="181"/>
      <c r="L982" s="181"/>
      <c r="M982" s="181"/>
      <c r="N982" s="180"/>
      <c r="O982" s="182"/>
      <c r="P982" s="182"/>
      <c r="Q982" s="183"/>
      <c r="R982" s="183"/>
      <c r="S982" s="183"/>
      <c r="T982" s="183"/>
      <c r="U982" s="184"/>
      <c r="V982" s="185"/>
      <c r="W982" s="199"/>
      <c r="X982" s="200"/>
      <c r="Y982" s="200"/>
      <c r="Z982" s="201"/>
      <c r="AA982" s="150"/>
      <c r="AB982" s="202"/>
      <c r="AC982" s="203"/>
      <c r="AD982" s="184"/>
      <c r="AE982" s="203"/>
      <c r="AF982" s="204"/>
      <c r="AG982" s="193"/>
    </row>
    <row r="983" spans="1:33" s="59" customFormat="1">
      <c r="A983" s="194"/>
      <c r="B983" s="195"/>
      <c r="C983" s="196"/>
      <c r="D983" s="197"/>
      <c r="E983" s="196"/>
      <c r="F983" s="197"/>
      <c r="G983" s="198"/>
      <c r="H983" s="180"/>
      <c r="I983" s="181"/>
      <c r="J983" s="181"/>
      <c r="K983" s="181"/>
      <c r="L983" s="181"/>
      <c r="M983" s="181"/>
      <c r="N983" s="180"/>
      <c r="O983" s="182"/>
      <c r="P983" s="182"/>
      <c r="Q983" s="183"/>
      <c r="R983" s="183"/>
      <c r="S983" s="183"/>
      <c r="T983" s="183"/>
      <c r="U983" s="184"/>
      <c r="V983" s="185"/>
      <c r="W983" s="199"/>
      <c r="X983" s="200"/>
      <c r="Y983" s="200"/>
      <c r="Z983" s="201"/>
      <c r="AA983" s="150"/>
      <c r="AB983" s="202"/>
      <c r="AC983" s="203"/>
      <c r="AD983" s="184"/>
      <c r="AE983" s="203"/>
      <c r="AF983" s="204"/>
      <c r="AG983" s="193"/>
    </row>
    <row r="984" spans="1:33" s="59" customFormat="1">
      <c r="A984" s="194"/>
      <c r="B984" s="195"/>
      <c r="C984" s="196"/>
      <c r="D984" s="197"/>
      <c r="E984" s="196"/>
      <c r="F984" s="197"/>
      <c r="G984" s="198"/>
      <c r="H984" s="180"/>
      <c r="I984" s="181"/>
      <c r="J984" s="181"/>
      <c r="K984" s="181"/>
      <c r="L984" s="181"/>
      <c r="M984" s="181"/>
      <c r="N984" s="180"/>
      <c r="O984" s="182"/>
      <c r="P984" s="182"/>
      <c r="Q984" s="183"/>
      <c r="R984" s="183"/>
      <c r="S984" s="183"/>
      <c r="T984" s="183"/>
      <c r="U984" s="184"/>
      <c r="V984" s="185"/>
      <c r="W984" s="199"/>
      <c r="X984" s="200"/>
      <c r="Y984" s="200"/>
      <c r="Z984" s="201"/>
      <c r="AA984" s="150"/>
      <c r="AB984" s="202"/>
      <c r="AC984" s="203"/>
      <c r="AD984" s="184"/>
      <c r="AE984" s="203"/>
      <c r="AF984" s="204"/>
      <c r="AG984" s="193"/>
    </row>
    <row r="985" spans="1:33" s="59" customFormat="1">
      <c r="A985" s="194"/>
      <c r="B985" s="195"/>
      <c r="C985" s="196"/>
      <c r="D985" s="197"/>
      <c r="E985" s="196"/>
      <c r="F985" s="197"/>
      <c r="G985" s="198"/>
      <c r="H985" s="180"/>
      <c r="I985" s="181"/>
      <c r="J985" s="181"/>
      <c r="K985" s="181"/>
      <c r="L985" s="181"/>
      <c r="M985" s="181"/>
      <c r="N985" s="180"/>
      <c r="O985" s="182"/>
      <c r="P985" s="182"/>
      <c r="Q985" s="183"/>
      <c r="R985" s="183"/>
      <c r="S985" s="183"/>
      <c r="T985" s="183"/>
      <c r="U985" s="184"/>
      <c r="V985" s="185"/>
      <c r="W985" s="199"/>
      <c r="X985" s="200"/>
      <c r="Y985" s="200"/>
      <c r="Z985" s="201"/>
      <c r="AA985" s="150"/>
      <c r="AB985" s="202"/>
      <c r="AC985" s="203"/>
      <c r="AD985" s="184"/>
      <c r="AE985" s="203"/>
      <c r="AF985" s="204"/>
      <c r="AG985" s="193"/>
    </row>
    <row r="986" spans="1:33" s="59" customFormat="1">
      <c r="A986" s="194"/>
      <c r="B986" s="195"/>
      <c r="C986" s="196"/>
      <c r="D986" s="197"/>
      <c r="E986" s="196"/>
      <c r="F986" s="197"/>
      <c r="G986" s="198"/>
      <c r="H986" s="180"/>
      <c r="I986" s="181"/>
      <c r="J986" s="181"/>
      <c r="K986" s="181"/>
      <c r="L986" s="181"/>
      <c r="M986" s="181"/>
      <c r="N986" s="180"/>
      <c r="O986" s="182"/>
      <c r="P986" s="182"/>
      <c r="Q986" s="183"/>
      <c r="R986" s="183"/>
      <c r="S986" s="183"/>
      <c r="T986" s="183"/>
      <c r="U986" s="184"/>
      <c r="V986" s="185"/>
      <c r="W986" s="199"/>
      <c r="X986" s="200"/>
      <c r="Y986" s="200"/>
      <c r="Z986" s="201"/>
      <c r="AA986" s="150"/>
      <c r="AB986" s="202"/>
      <c r="AC986" s="203"/>
      <c r="AD986" s="184"/>
      <c r="AE986" s="203"/>
      <c r="AF986" s="204"/>
      <c r="AG986" s="193"/>
    </row>
    <row r="987" spans="1:33" s="59" customFormat="1">
      <c r="A987" s="194"/>
      <c r="B987" s="195"/>
      <c r="C987" s="196"/>
      <c r="D987" s="197"/>
      <c r="E987" s="196"/>
      <c r="F987" s="197"/>
      <c r="G987" s="198"/>
      <c r="H987" s="180"/>
      <c r="I987" s="181"/>
      <c r="J987" s="181"/>
      <c r="K987" s="181"/>
      <c r="L987" s="181"/>
      <c r="M987" s="181"/>
      <c r="N987" s="180"/>
      <c r="O987" s="182"/>
      <c r="P987" s="182"/>
      <c r="Q987" s="183"/>
      <c r="R987" s="183"/>
      <c r="S987" s="183"/>
      <c r="T987" s="183"/>
      <c r="U987" s="184"/>
      <c r="V987" s="185"/>
      <c r="W987" s="199"/>
      <c r="X987" s="200"/>
      <c r="Y987" s="200"/>
      <c r="Z987" s="201"/>
      <c r="AA987" s="150"/>
      <c r="AB987" s="202"/>
      <c r="AC987" s="203"/>
      <c r="AD987" s="184"/>
      <c r="AE987" s="203"/>
      <c r="AF987" s="204"/>
      <c r="AG987" s="193"/>
    </row>
    <row r="988" spans="1:33" s="59" customFormat="1">
      <c r="A988" s="194"/>
      <c r="B988" s="195"/>
      <c r="C988" s="196"/>
      <c r="D988" s="197"/>
      <c r="E988" s="196"/>
      <c r="F988" s="197"/>
      <c r="G988" s="198"/>
      <c r="H988" s="180"/>
      <c r="I988" s="181"/>
      <c r="J988" s="181"/>
      <c r="K988" s="181"/>
      <c r="L988" s="181"/>
      <c r="M988" s="181"/>
      <c r="N988" s="180"/>
      <c r="O988" s="182"/>
      <c r="P988" s="182"/>
      <c r="Q988" s="183"/>
      <c r="R988" s="183"/>
      <c r="S988" s="183"/>
      <c r="T988" s="183"/>
      <c r="U988" s="184"/>
      <c r="V988" s="185"/>
      <c r="W988" s="199"/>
      <c r="X988" s="200"/>
      <c r="Y988" s="200"/>
      <c r="Z988" s="201"/>
      <c r="AA988" s="150"/>
      <c r="AB988" s="202"/>
      <c r="AC988" s="203"/>
      <c r="AD988" s="184"/>
      <c r="AE988" s="203"/>
      <c r="AF988" s="204"/>
      <c r="AG988" s="193"/>
    </row>
    <row r="989" spans="1:33" s="59" customFormat="1">
      <c r="A989" s="194"/>
      <c r="B989" s="195"/>
      <c r="C989" s="196"/>
      <c r="D989" s="197"/>
      <c r="E989" s="196"/>
      <c r="F989" s="197"/>
      <c r="G989" s="198"/>
      <c r="H989" s="180"/>
      <c r="I989" s="181"/>
      <c r="J989" s="181"/>
      <c r="K989" s="181"/>
      <c r="L989" s="181"/>
      <c r="M989" s="181"/>
      <c r="N989" s="180"/>
      <c r="O989" s="182"/>
      <c r="P989" s="182"/>
      <c r="Q989" s="183"/>
      <c r="R989" s="183"/>
      <c r="S989" s="183"/>
      <c r="T989" s="183"/>
      <c r="U989" s="184"/>
      <c r="V989" s="185"/>
      <c r="W989" s="199"/>
      <c r="X989" s="200"/>
      <c r="Y989" s="200"/>
      <c r="Z989" s="201"/>
      <c r="AA989" s="150"/>
      <c r="AB989" s="202"/>
      <c r="AC989" s="203"/>
      <c r="AD989" s="184"/>
      <c r="AE989" s="203"/>
      <c r="AF989" s="204"/>
      <c r="AG989" s="193"/>
    </row>
    <row r="990" spans="1:33" s="59" customFormat="1">
      <c r="A990" s="194"/>
      <c r="B990" s="195"/>
      <c r="C990" s="196"/>
      <c r="D990" s="197"/>
      <c r="E990" s="196"/>
      <c r="F990" s="197"/>
      <c r="G990" s="198"/>
      <c r="H990" s="180"/>
      <c r="I990" s="181"/>
      <c r="J990" s="181"/>
      <c r="K990" s="181"/>
      <c r="L990" s="181"/>
      <c r="M990" s="181"/>
      <c r="N990" s="180"/>
      <c r="O990" s="182"/>
      <c r="P990" s="182"/>
      <c r="Q990" s="183"/>
      <c r="R990" s="183"/>
      <c r="S990" s="183"/>
      <c r="T990" s="183"/>
      <c r="U990" s="184"/>
      <c r="V990" s="185"/>
      <c r="W990" s="199"/>
      <c r="X990" s="200"/>
      <c r="Y990" s="200"/>
      <c r="Z990" s="201"/>
      <c r="AA990" s="150"/>
      <c r="AB990" s="202"/>
      <c r="AC990" s="203"/>
      <c r="AD990" s="184"/>
      <c r="AE990" s="203"/>
      <c r="AF990" s="204"/>
      <c r="AG990" s="193"/>
    </row>
    <row r="991" spans="1:33" s="59" customFormat="1">
      <c r="A991" s="194"/>
      <c r="B991" s="195"/>
      <c r="C991" s="196"/>
      <c r="D991" s="197"/>
      <c r="E991" s="196"/>
      <c r="F991" s="197"/>
      <c r="G991" s="198"/>
      <c r="H991" s="180"/>
      <c r="I991" s="181"/>
      <c r="J991" s="181"/>
      <c r="K991" s="181"/>
      <c r="L991" s="181"/>
      <c r="M991" s="181"/>
      <c r="N991" s="180"/>
      <c r="O991" s="182"/>
      <c r="P991" s="182"/>
      <c r="Q991" s="183"/>
      <c r="R991" s="183"/>
      <c r="S991" s="183"/>
      <c r="T991" s="183"/>
      <c r="U991" s="184"/>
      <c r="V991" s="185"/>
      <c r="W991" s="199"/>
      <c r="X991" s="200"/>
      <c r="Y991" s="200"/>
      <c r="Z991" s="201"/>
      <c r="AA991" s="150"/>
      <c r="AB991" s="202"/>
      <c r="AC991" s="203"/>
      <c r="AD991" s="184"/>
      <c r="AE991" s="203"/>
      <c r="AF991" s="204"/>
      <c r="AG991" s="193"/>
    </row>
    <row r="992" spans="1:33" s="59" customFormat="1">
      <c r="A992" s="194"/>
      <c r="B992" s="195"/>
      <c r="C992" s="196"/>
      <c r="D992" s="197"/>
      <c r="E992" s="196"/>
      <c r="F992" s="197"/>
      <c r="G992" s="198"/>
      <c r="H992" s="180"/>
      <c r="I992" s="181"/>
      <c r="J992" s="181"/>
      <c r="K992" s="181"/>
      <c r="L992" s="181"/>
      <c r="M992" s="181"/>
      <c r="N992" s="180"/>
      <c r="O992" s="182"/>
      <c r="P992" s="182"/>
      <c r="Q992" s="183"/>
      <c r="R992" s="183"/>
      <c r="S992" s="183"/>
      <c r="T992" s="183"/>
      <c r="U992" s="184"/>
      <c r="V992" s="185"/>
      <c r="W992" s="199"/>
      <c r="X992" s="200"/>
      <c r="Y992" s="200"/>
      <c r="Z992" s="201"/>
      <c r="AA992" s="150"/>
      <c r="AB992" s="202"/>
      <c r="AC992" s="203"/>
      <c r="AD992" s="184"/>
      <c r="AE992" s="203"/>
      <c r="AF992" s="204"/>
      <c r="AG992" s="193"/>
    </row>
    <row r="993" spans="1:33" s="59" customFormat="1">
      <c r="A993" s="194"/>
      <c r="B993" s="195"/>
      <c r="C993" s="196"/>
      <c r="D993" s="197"/>
      <c r="E993" s="196"/>
      <c r="F993" s="197"/>
      <c r="G993" s="198"/>
      <c r="H993" s="180"/>
      <c r="I993" s="181"/>
      <c r="J993" s="181"/>
      <c r="K993" s="181"/>
      <c r="L993" s="181"/>
      <c r="M993" s="181"/>
      <c r="N993" s="180"/>
      <c r="O993" s="182"/>
      <c r="P993" s="182"/>
      <c r="Q993" s="183"/>
      <c r="R993" s="183"/>
      <c r="S993" s="183"/>
      <c r="T993" s="183"/>
      <c r="U993" s="184"/>
      <c r="V993" s="185"/>
      <c r="W993" s="199"/>
      <c r="X993" s="200"/>
      <c r="Y993" s="200"/>
      <c r="Z993" s="201"/>
      <c r="AA993" s="150"/>
      <c r="AB993" s="202"/>
      <c r="AC993" s="203"/>
      <c r="AD993" s="184"/>
      <c r="AE993" s="203"/>
      <c r="AF993" s="204"/>
      <c r="AG993" s="193"/>
    </row>
    <row r="994" spans="1:33" s="59" customFormat="1">
      <c r="A994" s="194"/>
      <c r="B994" s="195"/>
      <c r="C994" s="196"/>
      <c r="D994" s="197"/>
      <c r="E994" s="196"/>
      <c r="F994" s="197"/>
      <c r="G994" s="198"/>
      <c r="H994" s="180"/>
      <c r="I994" s="181"/>
      <c r="J994" s="181"/>
      <c r="K994" s="181"/>
      <c r="L994" s="181"/>
      <c r="M994" s="181"/>
      <c r="N994" s="180"/>
      <c r="O994" s="182"/>
      <c r="P994" s="182"/>
      <c r="Q994" s="183"/>
      <c r="R994" s="183"/>
      <c r="S994" s="183"/>
      <c r="T994" s="183"/>
      <c r="U994" s="184"/>
      <c r="V994" s="185"/>
      <c r="W994" s="199"/>
      <c r="X994" s="200"/>
      <c r="Y994" s="200"/>
      <c r="Z994" s="201"/>
      <c r="AA994" s="150"/>
      <c r="AB994" s="202"/>
      <c r="AC994" s="203"/>
      <c r="AD994" s="184"/>
      <c r="AE994" s="203"/>
      <c r="AF994" s="204"/>
      <c r="AG994" s="193"/>
    </row>
    <row r="995" spans="1:33" s="59" customFormat="1">
      <c r="A995" s="194"/>
      <c r="B995" s="195"/>
      <c r="C995" s="196"/>
      <c r="D995" s="197"/>
      <c r="E995" s="196"/>
      <c r="F995" s="197"/>
      <c r="G995" s="198"/>
      <c r="H995" s="180"/>
      <c r="I995" s="181"/>
      <c r="J995" s="181"/>
      <c r="K995" s="181"/>
      <c r="L995" s="181"/>
      <c r="M995" s="181"/>
      <c r="N995" s="180"/>
      <c r="O995" s="182"/>
      <c r="P995" s="182"/>
      <c r="Q995" s="183"/>
      <c r="R995" s="183"/>
      <c r="S995" s="183"/>
      <c r="T995" s="183"/>
      <c r="U995" s="184"/>
      <c r="V995" s="185"/>
      <c r="W995" s="199"/>
      <c r="X995" s="200"/>
      <c r="Y995" s="200"/>
      <c r="Z995" s="201"/>
      <c r="AA995" s="150"/>
      <c r="AB995" s="202"/>
      <c r="AC995" s="203"/>
      <c r="AD995" s="184"/>
      <c r="AE995" s="203"/>
      <c r="AF995" s="204"/>
      <c r="AG995" s="193"/>
    </row>
    <row r="996" spans="1:33" s="59" customFormat="1">
      <c r="A996" s="194"/>
      <c r="B996" s="195"/>
      <c r="C996" s="196"/>
      <c r="D996" s="197"/>
      <c r="E996" s="196"/>
      <c r="F996" s="197"/>
      <c r="G996" s="198"/>
      <c r="H996" s="180"/>
      <c r="I996" s="181"/>
      <c r="J996" s="181"/>
      <c r="K996" s="181"/>
      <c r="L996" s="181"/>
      <c r="M996" s="181"/>
      <c r="N996" s="180"/>
      <c r="O996" s="182"/>
      <c r="P996" s="182"/>
      <c r="Q996" s="183"/>
      <c r="R996" s="183"/>
      <c r="S996" s="183"/>
      <c r="T996" s="183"/>
      <c r="U996" s="184"/>
      <c r="V996" s="185"/>
      <c r="W996" s="199"/>
      <c r="X996" s="200"/>
      <c r="Y996" s="200"/>
      <c r="Z996" s="201"/>
      <c r="AA996" s="150"/>
      <c r="AB996" s="202"/>
      <c r="AC996" s="203"/>
      <c r="AD996" s="184"/>
      <c r="AE996" s="203"/>
      <c r="AF996" s="204"/>
      <c r="AG996" s="193"/>
    </row>
    <row r="997" spans="1:33" s="59" customFormat="1">
      <c r="A997" s="194"/>
      <c r="B997" s="195"/>
      <c r="C997" s="196"/>
      <c r="D997" s="197"/>
      <c r="E997" s="196"/>
      <c r="F997" s="197"/>
      <c r="G997" s="198"/>
      <c r="H997" s="180"/>
      <c r="I997" s="181"/>
      <c r="J997" s="181"/>
      <c r="K997" s="181"/>
      <c r="L997" s="181"/>
      <c r="M997" s="181"/>
      <c r="N997" s="180"/>
      <c r="O997" s="182"/>
      <c r="P997" s="182"/>
      <c r="Q997" s="183"/>
      <c r="R997" s="183"/>
      <c r="S997" s="183"/>
      <c r="T997" s="183"/>
      <c r="U997" s="184"/>
      <c r="V997" s="185"/>
      <c r="W997" s="199"/>
      <c r="X997" s="200"/>
      <c r="Y997" s="200"/>
      <c r="Z997" s="201"/>
      <c r="AA997" s="150"/>
      <c r="AB997" s="202"/>
      <c r="AC997" s="203"/>
      <c r="AD997" s="184"/>
      <c r="AE997" s="203"/>
      <c r="AF997" s="204"/>
      <c r="AG997" s="193"/>
    </row>
    <row r="998" spans="1:33" s="59" customFormat="1">
      <c r="A998" s="194"/>
      <c r="B998" s="195"/>
      <c r="C998" s="196"/>
      <c r="D998" s="197"/>
      <c r="E998" s="196"/>
      <c r="F998" s="197"/>
      <c r="G998" s="198"/>
      <c r="H998" s="180"/>
      <c r="I998" s="181"/>
      <c r="J998" s="181"/>
      <c r="K998" s="181"/>
      <c r="L998" s="181"/>
      <c r="M998" s="181"/>
      <c r="N998" s="180"/>
      <c r="O998" s="182"/>
      <c r="P998" s="182"/>
      <c r="Q998" s="183"/>
      <c r="R998" s="183"/>
      <c r="S998" s="183"/>
      <c r="T998" s="183"/>
      <c r="U998" s="184"/>
      <c r="V998" s="185"/>
      <c r="W998" s="199"/>
      <c r="X998" s="200"/>
      <c r="Y998" s="200"/>
      <c r="Z998" s="201"/>
      <c r="AA998" s="150"/>
      <c r="AB998" s="202"/>
      <c r="AC998" s="203"/>
      <c r="AD998" s="184"/>
      <c r="AE998" s="203"/>
      <c r="AF998" s="204"/>
      <c r="AG998" s="193"/>
    </row>
    <row r="999" spans="1:33" s="59" customFormat="1">
      <c r="A999" s="194"/>
      <c r="B999" s="195"/>
      <c r="C999" s="196"/>
      <c r="D999" s="197"/>
      <c r="E999" s="196"/>
      <c r="F999" s="197"/>
      <c r="G999" s="198"/>
      <c r="H999" s="180"/>
      <c r="I999" s="181"/>
      <c r="J999" s="181"/>
      <c r="K999" s="181"/>
      <c r="L999" s="181"/>
      <c r="M999" s="181"/>
      <c r="N999" s="180"/>
      <c r="O999" s="182"/>
      <c r="P999" s="182"/>
      <c r="Q999" s="183"/>
      <c r="R999" s="183"/>
      <c r="S999" s="183"/>
      <c r="T999" s="183"/>
      <c r="U999" s="184"/>
      <c r="V999" s="185"/>
      <c r="W999" s="199"/>
      <c r="X999" s="200"/>
      <c r="Y999" s="200"/>
      <c r="Z999" s="201"/>
      <c r="AA999" s="150"/>
      <c r="AB999" s="202"/>
      <c r="AC999" s="203"/>
      <c r="AD999" s="184"/>
      <c r="AE999" s="203"/>
      <c r="AF999" s="204"/>
      <c r="AG999" s="193"/>
    </row>
    <row r="1000" spans="1:33" s="59" customFormat="1">
      <c r="A1000" s="194"/>
      <c r="B1000" s="195"/>
      <c r="C1000" s="196"/>
      <c r="D1000" s="197"/>
      <c r="E1000" s="196"/>
      <c r="F1000" s="197"/>
      <c r="G1000" s="198"/>
      <c r="H1000" s="180"/>
      <c r="I1000" s="181"/>
      <c r="J1000" s="181"/>
      <c r="K1000" s="181"/>
      <c r="L1000" s="181"/>
      <c r="M1000" s="181"/>
      <c r="N1000" s="180"/>
      <c r="O1000" s="182"/>
      <c r="P1000" s="182"/>
      <c r="Q1000" s="183"/>
      <c r="R1000" s="183"/>
      <c r="S1000" s="183"/>
      <c r="T1000" s="183"/>
      <c r="U1000" s="184"/>
      <c r="V1000" s="185"/>
      <c r="W1000" s="199"/>
      <c r="X1000" s="200"/>
      <c r="Y1000" s="200"/>
      <c r="Z1000" s="201"/>
      <c r="AA1000" s="150"/>
      <c r="AB1000" s="202"/>
      <c r="AC1000" s="203"/>
      <c r="AD1000" s="184"/>
      <c r="AE1000" s="203"/>
      <c r="AF1000" s="204"/>
      <c r="AG1000" s="193"/>
    </row>
    <row r="1001" spans="1:33" s="59" customFormat="1">
      <c r="A1001" s="194"/>
      <c r="B1001" s="195"/>
      <c r="C1001" s="196"/>
      <c r="D1001" s="197"/>
      <c r="E1001" s="196"/>
      <c r="F1001" s="197"/>
      <c r="G1001" s="198"/>
      <c r="H1001" s="180"/>
      <c r="I1001" s="181"/>
      <c r="J1001" s="181"/>
      <c r="K1001" s="181"/>
      <c r="L1001" s="181"/>
      <c r="M1001" s="181"/>
      <c r="N1001" s="180"/>
      <c r="O1001" s="182"/>
      <c r="P1001" s="182"/>
      <c r="Q1001" s="183"/>
      <c r="R1001" s="183"/>
      <c r="S1001" s="183"/>
      <c r="T1001" s="183"/>
      <c r="U1001" s="184"/>
      <c r="V1001" s="185"/>
      <c r="W1001" s="199"/>
      <c r="X1001" s="200"/>
      <c r="Y1001" s="200"/>
      <c r="Z1001" s="201"/>
      <c r="AA1001" s="150"/>
      <c r="AB1001" s="202"/>
      <c r="AC1001" s="203"/>
      <c r="AD1001" s="184"/>
      <c r="AE1001" s="203"/>
      <c r="AF1001" s="204"/>
      <c r="AG1001" s="193"/>
    </row>
    <row r="1002" spans="1:33" s="59" customFormat="1">
      <c r="A1002" s="194"/>
      <c r="B1002" s="195"/>
      <c r="C1002" s="196"/>
      <c r="D1002" s="197"/>
      <c r="E1002" s="196"/>
      <c r="F1002" s="197"/>
      <c r="G1002" s="198"/>
      <c r="H1002" s="180"/>
      <c r="I1002" s="181"/>
      <c r="J1002" s="181"/>
      <c r="K1002" s="181"/>
      <c r="L1002" s="181"/>
      <c r="M1002" s="181"/>
      <c r="N1002" s="180"/>
      <c r="O1002" s="182"/>
      <c r="P1002" s="182"/>
      <c r="Q1002" s="183"/>
      <c r="R1002" s="183"/>
      <c r="S1002" s="183"/>
      <c r="T1002" s="183"/>
      <c r="U1002" s="184"/>
      <c r="V1002" s="185"/>
      <c r="W1002" s="199"/>
      <c r="X1002" s="200"/>
      <c r="Y1002" s="200"/>
      <c r="Z1002" s="201"/>
      <c r="AA1002" s="150"/>
      <c r="AB1002" s="202"/>
      <c r="AC1002" s="203"/>
      <c r="AD1002" s="184"/>
      <c r="AE1002" s="203"/>
      <c r="AF1002" s="204"/>
      <c r="AG1002" s="193"/>
    </row>
    <row r="1003" spans="1:33" s="59" customFormat="1">
      <c r="A1003" s="194"/>
      <c r="B1003" s="195"/>
      <c r="C1003" s="196"/>
      <c r="D1003" s="197"/>
      <c r="E1003" s="196"/>
      <c r="F1003" s="197"/>
      <c r="G1003" s="198"/>
      <c r="H1003" s="180"/>
      <c r="I1003" s="181"/>
      <c r="J1003" s="181"/>
      <c r="K1003" s="181"/>
      <c r="L1003" s="181"/>
      <c r="M1003" s="181"/>
      <c r="N1003" s="180"/>
      <c r="O1003" s="182"/>
      <c r="P1003" s="182"/>
      <c r="Q1003" s="183"/>
      <c r="R1003" s="183"/>
      <c r="S1003" s="183"/>
      <c r="T1003" s="183"/>
      <c r="U1003" s="184"/>
      <c r="V1003" s="185"/>
      <c r="W1003" s="199"/>
      <c r="X1003" s="200"/>
      <c r="Y1003" s="200"/>
      <c r="Z1003" s="201"/>
      <c r="AA1003" s="150"/>
      <c r="AB1003" s="202"/>
      <c r="AC1003" s="203"/>
      <c r="AD1003" s="184"/>
      <c r="AE1003" s="203"/>
      <c r="AF1003" s="204"/>
      <c r="AG1003" s="193"/>
    </row>
    <row r="1004" spans="1:33" s="59" customFormat="1">
      <c r="A1004" s="194"/>
      <c r="B1004" s="195"/>
      <c r="C1004" s="196"/>
      <c r="D1004" s="197"/>
      <c r="E1004" s="196"/>
      <c r="F1004" s="197"/>
      <c r="G1004" s="198"/>
      <c r="H1004" s="180"/>
      <c r="I1004" s="181"/>
      <c r="J1004" s="181"/>
      <c r="K1004" s="181"/>
      <c r="L1004" s="181"/>
      <c r="M1004" s="181"/>
      <c r="N1004" s="180"/>
      <c r="O1004" s="182"/>
      <c r="P1004" s="182"/>
      <c r="Q1004" s="183"/>
      <c r="R1004" s="183"/>
      <c r="S1004" s="183"/>
      <c r="T1004" s="183"/>
      <c r="U1004" s="184"/>
      <c r="V1004" s="185"/>
      <c r="W1004" s="199"/>
      <c r="X1004" s="200"/>
      <c r="Y1004" s="200"/>
      <c r="Z1004" s="201"/>
      <c r="AA1004" s="150"/>
      <c r="AB1004" s="202"/>
      <c r="AC1004" s="203"/>
      <c r="AD1004" s="184"/>
      <c r="AE1004" s="203"/>
      <c r="AF1004" s="204"/>
      <c r="AG1004" s="193"/>
    </row>
    <row r="1005" spans="1:33" s="59" customFormat="1">
      <c r="A1005" s="194"/>
      <c r="B1005" s="195"/>
      <c r="C1005" s="196"/>
      <c r="D1005" s="197"/>
      <c r="E1005" s="196"/>
      <c r="F1005" s="197"/>
      <c r="G1005" s="198"/>
      <c r="H1005" s="180"/>
      <c r="I1005" s="181"/>
      <c r="J1005" s="181"/>
      <c r="K1005" s="181"/>
      <c r="L1005" s="181"/>
      <c r="M1005" s="181"/>
      <c r="N1005" s="180"/>
      <c r="O1005" s="182"/>
      <c r="P1005" s="182"/>
      <c r="Q1005" s="183"/>
      <c r="R1005" s="183"/>
      <c r="S1005" s="183"/>
      <c r="T1005" s="183"/>
      <c r="U1005" s="184"/>
      <c r="V1005" s="185"/>
      <c r="W1005" s="199"/>
      <c r="X1005" s="200"/>
      <c r="Y1005" s="200"/>
      <c r="Z1005" s="201"/>
      <c r="AA1005" s="150"/>
      <c r="AB1005" s="202"/>
      <c r="AC1005" s="203"/>
      <c r="AD1005" s="184"/>
      <c r="AE1005" s="203"/>
      <c r="AF1005" s="204"/>
      <c r="AG1005" s="193"/>
    </row>
    <row r="1006" spans="1:33" s="59" customFormat="1">
      <c r="A1006" s="194"/>
      <c r="B1006" s="195"/>
      <c r="C1006" s="196"/>
      <c r="D1006" s="197"/>
      <c r="E1006" s="196"/>
      <c r="F1006" s="197"/>
      <c r="G1006" s="198"/>
      <c r="H1006" s="180"/>
      <c r="I1006" s="181"/>
      <c r="J1006" s="181"/>
      <c r="K1006" s="181"/>
      <c r="L1006" s="181"/>
      <c r="M1006" s="181"/>
      <c r="N1006" s="180"/>
      <c r="O1006" s="182"/>
      <c r="P1006" s="182"/>
      <c r="Q1006" s="183"/>
      <c r="R1006" s="183"/>
      <c r="S1006" s="183"/>
      <c r="T1006" s="183"/>
      <c r="U1006" s="184"/>
      <c r="V1006" s="185"/>
      <c r="W1006" s="199"/>
      <c r="X1006" s="200"/>
      <c r="Y1006" s="200"/>
      <c r="Z1006" s="201"/>
      <c r="AA1006" s="150"/>
      <c r="AB1006" s="202"/>
      <c r="AC1006" s="203"/>
      <c r="AD1006" s="184"/>
      <c r="AE1006" s="203"/>
      <c r="AF1006" s="204"/>
      <c r="AG1006" s="193"/>
    </row>
    <row r="1007" spans="1:33" s="59" customFormat="1">
      <c r="A1007" s="194"/>
      <c r="B1007" s="195"/>
      <c r="C1007" s="196"/>
      <c r="D1007" s="197"/>
      <c r="E1007" s="196"/>
      <c r="F1007" s="197"/>
      <c r="G1007" s="198"/>
      <c r="H1007" s="180"/>
      <c r="I1007" s="181"/>
      <c r="J1007" s="181"/>
      <c r="K1007" s="181"/>
      <c r="L1007" s="181"/>
      <c r="M1007" s="181"/>
      <c r="N1007" s="180"/>
      <c r="O1007" s="182"/>
      <c r="P1007" s="182"/>
      <c r="Q1007" s="183"/>
      <c r="R1007" s="183"/>
      <c r="S1007" s="183"/>
      <c r="T1007" s="183"/>
      <c r="U1007" s="184"/>
      <c r="V1007" s="185"/>
      <c r="W1007" s="199"/>
      <c r="X1007" s="200"/>
      <c r="Y1007" s="200"/>
      <c r="Z1007" s="201"/>
      <c r="AA1007" s="150"/>
      <c r="AB1007" s="202"/>
      <c r="AC1007" s="203"/>
      <c r="AD1007" s="184"/>
      <c r="AE1007" s="203"/>
      <c r="AF1007" s="204"/>
      <c r="AG1007" s="193"/>
    </row>
    <row r="1008" spans="1:33" s="59" customFormat="1">
      <c r="A1008" s="194"/>
      <c r="B1008" s="195"/>
      <c r="C1008" s="196"/>
      <c r="D1008" s="197"/>
      <c r="E1008" s="196"/>
      <c r="F1008" s="197"/>
      <c r="G1008" s="198"/>
      <c r="H1008" s="180"/>
      <c r="I1008" s="181"/>
      <c r="J1008" s="181"/>
      <c r="K1008" s="181"/>
      <c r="L1008" s="181"/>
      <c r="M1008" s="181"/>
      <c r="N1008" s="180"/>
      <c r="O1008" s="182"/>
      <c r="P1008" s="182"/>
      <c r="Q1008" s="183"/>
      <c r="R1008" s="183"/>
      <c r="S1008" s="183"/>
      <c r="T1008" s="183"/>
      <c r="U1008" s="184"/>
      <c r="V1008" s="185"/>
      <c r="W1008" s="199"/>
      <c r="X1008" s="200"/>
      <c r="Y1008" s="200"/>
      <c r="Z1008" s="201"/>
      <c r="AA1008" s="150"/>
      <c r="AB1008" s="202"/>
      <c r="AC1008" s="203"/>
      <c r="AD1008" s="184"/>
      <c r="AE1008" s="203"/>
      <c r="AF1008" s="204"/>
      <c r="AG1008" s="193"/>
    </row>
    <row r="1009" spans="1:33" s="59" customFormat="1">
      <c r="A1009" s="194"/>
      <c r="B1009" s="195"/>
      <c r="C1009" s="196"/>
      <c r="D1009" s="197"/>
      <c r="E1009" s="196"/>
      <c r="F1009" s="197"/>
      <c r="G1009" s="198"/>
      <c r="H1009" s="180"/>
      <c r="I1009" s="181"/>
      <c r="J1009" s="181"/>
      <c r="K1009" s="181"/>
      <c r="L1009" s="181"/>
      <c r="M1009" s="181"/>
      <c r="N1009" s="180"/>
      <c r="O1009" s="182"/>
      <c r="P1009" s="182"/>
      <c r="Q1009" s="183"/>
      <c r="R1009" s="183"/>
      <c r="S1009" s="183"/>
      <c r="T1009" s="183"/>
      <c r="U1009" s="184"/>
      <c r="V1009" s="185"/>
      <c r="W1009" s="199"/>
      <c r="X1009" s="200"/>
      <c r="Y1009" s="200"/>
      <c r="Z1009" s="201"/>
      <c r="AA1009" s="150"/>
      <c r="AB1009" s="202"/>
      <c r="AC1009" s="203"/>
      <c r="AD1009" s="184"/>
      <c r="AE1009" s="203"/>
      <c r="AF1009" s="204"/>
      <c r="AG1009" s="193"/>
    </row>
    <row r="1010" spans="1:33" s="59" customFormat="1">
      <c r="A1010" s="194"/>
      <c r="B1010" s="195"/>
      <c r="C1010" s="196"/>
      <c r="D1010" s="197"/>
      <c r="E1010" s="196"/>
      <c r="F1010" s="197"/>
      <c r="G1010" s="198"/>
      <c r="H1010" s="180"/>
      <c r="I1010" s="181"/>
      <c r="J1010" s="181"/>
      <c r="K1010" s="181"/>
      <c r="L1010" s="181"/>
      <c r="M1010" s="181"/>
      <c r="N1010" s="180"/>
      <c r="O1010" s="182"/>
      <c r="P1010" s="182"/>
      <c r="Q1010" s="183"/>
      <c r="R1010" s="183"/>
      <c r="S1010" s="183"/>
      <c r="T1010" s="183"/>
      <c r="U1010" s="184"/>
      <c r="V1010" s="185"/>
      <c r="W1010" s="199"/>
      <c r="X1010" s="200"/>
      <c r="Y1010" s="200"/>
      <c r="Z1010" s="201"/>
      <c r="AA1010" s="150"/>
      <c r="AB1010" s="202"/>
      <c r="AC1010" s="203"/>
      <c r="AD1010" s="184"/>
      <c r="AE1010" s="203"/>
      <c r="AF1010" s="204"/>
      <c r="AG1010" s="193"/>
    </row>
    <row r="1011" spans="1:33" s="59" customFormat="1">
      <c r="A1011" s="194"/>
      <c r="B1011" s="195"/>
      <c r="C1011" s="196"/>
      <c r="D1011" s="197"/>
      <c r="E1011" s="196"/>
      <c r="F1011" s="197"/>
      <c r="G1011" s="198"/>
      <c r="H1011" s="180"/>
      <c r="I1011" s="181"/>
      <c r="J1011" s="181"/>
      <c r="K1011" s="181"/>
      <c r="L1011" s="181"/>
      <c r="M1011" s="181"/>
      <c r="N1011" s="180"/>
      <c r="O1011" s="182"/>
      <c r="P1011" s="182"/>
      <c r="Q1011" s="183"/>
      <c r="R1011" s="183"/>
      <c r="S1011" s="183"/>
      <c r="T1011" s="183"/>
      <c r="U1011" s="184"/>
      <c r="V1011" s="185"/>
      <c r="W1011" s="199"/>
      <c r="X1011" s="200"/>
      <c r="Y1011" s="200"/>
      <c r="Z1011" s="201"/>
      <c r="AA1011" s="150"/>
      <c r="AB1011" s="202"/>
      <c r="AC1011" s="203"/>
      <c r="AD1011" s="184"/>
      <c r="AE1011" s="203"/>
      <c r="AF1011" s="204"/>
      <c r="AG1011" s="193"/>
    </row>
    <row r="1012" spans="1:33" s="59" customFormat="1">
      <c r="A1012" s="194"/>
      <c r="B1012" s="195"/>
      <c r="C1012" s="196"/>
      <c r="D1012" s="197"/>
      <c r="E1012" s="196"/>
      <c r="F1012" s="197"/>
      <c r="G1012" s="198"/>
      <c r="H1012" s="180"/>
      <c r="I1012" s="181"/>
      <c r="J1012" s="181"/>
      <c r="K1012" s="181"/>
      <c r="L1012" s="181"/>
      <c r="M1012" s="181"/>
      <c r="N1012" s="180"/>
      <c r="O1012" s="182"/>
      <c r="P1012" s="182"/>
      <c r="Q1012" s="183"/>
      <c r="R1012" s="183"/>
      <c r="S1012" s="183"/>
      <c r="T1012" s="183"/>
      <c r="U1012" s="184"/>
      <c r="V1012" s="185"/>
      <c r="W1012" s="199"/>
      <c r="X1012" s="200"/>
      <c r="Y1012" s="200"/>
      <c r="Z1012" s="201"/>
      <c r="AA1012" s="150"/>
      <c r="AB1012" s="202"/>
      <c r="AC1012" s="203"/>
      <c r="AD1012" s="184"/>
      <c r="AE1012" s="203"/>
      <c r="AF1012" s="204"/>
      <c r="AG1012" s="193"/>
    </row>
    <row r="1013" spans="1:33" s="59" customFormat="1">
      <c r="A1013" s="194"/>
      <c r="B1013" s="195"/>
      <c r="C1013" s="196"/>
      <c r="D1013" s="197"/>
      <c r="E1013" s="196"/>
      <c r="F1013" s="197"/>
      <c r="G1013" s="198"/>
      <c r="H1013" s="180"/>
      <c r="I1013" s="181"/>
      <c r="J1013" s="181"/>
      <c r="K1013" s="181"/>
      <c r="L1013" s="181"/>
      <c r="M1013" s="181"/>
      <c r="N1013" s="180"/>
      <c r="O1013" s="182"/>
      <c r="P1013" s="182"/>
      <c r="Q1013" s="183"/>
      <c r="R1013" s="183"/>
      <c r="S1013" s="183"/>
      <c r="T1013" s="183"/>
      <c r="U1013" s="184"/>
      <c r="V1013" s="185"/>
      <c r="W1013" s="199"/>
      <c r="X1013" s="200"/>
      <c r="Y1013" s="200"/>
      <c r="Z1013" s="201"/>
      <c r="AA1013" s="150"/>
      <c r="AB1013" s="202"/>
      <c r="AC1013" s="203"/>
      <c r="AD1013" s="184"/>
      <c r="AE1013" s="203"/>
      <c r="AF1013" s="204"/>
      <c r="AG1013" s="193"/>
    </row>
    <row r="1014" spans="1:33" s="59" customFormat="1">
      <c r="A1014" s="194"/>
      <c r="B1014" s="195"/>
      <c r="C1014" s="196"/>
      <c r="D1014" s="197"/>
      <c r="E1014" s="196"/>
      <c r="F1014" s="197"/>
      <c r="G1014" s="198"/>
      <c r="H1014" s="180"/>
      <c r="I1014" s="181"/>
      <c r="J1014" s="181"/>
      <c r="K1014" s="181"/>
      <c r="L1014" s="181"/>
      <c r="M1014" s="181"/>
      <c r="N1014" s="180"/>
      <c r="O1014" s="182"/>
      <c r="P1014" s="182"/>
      <c r="Q1014" s="183"/>
      <c r="R1014" s="183"/>
      <c r="S1014" s="183"/>
      <c r="T1014" s="183"/>
      <c r="U1014" s="184"/>
      <c r="V1014" s="185"/>
      <c r="W1014" s="199"/>
      <c r="X1014" s="200"/>
      <c r="Y1014" s="200"/>
      <c r="Z1014" s="201"/>
      <c r="AA1014" s="150"/>
      <c r="AB1014" s="202"/>
      <c r="AC1014" s="203"/>
      <c r="AD1014" s="184"/>
      <c r="AE1014" s="203"/>
      <c r="AF1014" s="204"/>
      <c r="AG1014" s="193"/>
    </row>
    <row r="1015" spans="1:33" s="59" customFormat="1">
      <c r="A1015" s="194"/>
      <c r="B1015" s="195"/>
      <c r="C1015" s="196"/>
      <c r="D1015" s="197"/>
      <c r="E1015" s="196"/>
      <c r="F1015" s="197"/>
      <c r="G1015" s="198"/>
      <c r="H1015" s="180"/>
      <c r="I1015" s="181"/>
      <c r="J1015" s="181"/>
      <c r="K1015" s="181"/>
      <c r="L1015" s="181"/>
      <c r="M1015" s="181"/>
      <c r="N1015" s="180"/>
      <c r="O1015" s="182"/>
      <c r="P1015" s="182"/>
      <c r="Q1015" s="183"/>
      <c r="R1015" s="183"/>
      <c r="S1015" s="183"/>
      <c r="T1015" s="183"/>
      <c r="U1015" s="184"/>
      <c r="V1015" s="185"/>
      <c r="W1015" s="199"/>
      <c r="X1015" s="200"/>
      <c r="Y1015" s="200"/>
      <c r="Z1015" s="201"/>
      <c r="AA1015" s="150"/>
      <c r="AB1015" s="202"/>
      <c r="AC1015" s="203"/>
      <c r="AD1015" s="184"/>
      <c r="AE1015" s="203"/>
      <c r="AF1015" s="204"/>
      <c r="AG1015" s="193"/>
    </row>
    <row r="1016" spans="1:33" s="59" customFormat="1">
      <c r="A1016" s="194"/>
      <c r="B1016" s="195"/>
      <c r="C1016" s="196"/>
      <c r="D1016" s="197"/>
      <c r="E1016" s="196"/>
      <c r="F1016" s="197"/>
      <c r="G1016" s="198"/>
      <c r="H1016" s="180"/>
      <c r="I1016" s="181"/>
      <c r="J1016" s="181"/>
      <c r="K1016" s="181"/>
      <c r="L1016" s="181"/>
      <c r="M1016" s="181"/>
      <c r="N1016" s="180"/>
      <c r="O1016" s="182"/>
      <c r="P1016" s="182"/>
      <c r="Q1016" s="183"/>
      <c r="R1016" s="183"/>
      <c r="S1016" s="183"/>
      <c r="T1016" s="183"/>
      <c r="U1016" s="184"/>
      <c r="V1016" s="185"/>
      <c r="W1016" s="199"/>
      <c r="X1016" s="200"/>
      <c r="Y1016" s="200"/>
      <c r="Z1016" s="201"/>
      <c r="AA1016" s="150"/>
      <c r="AB1016" s="202"/>
      <c r="AC1016" s="203"/>
      <c r="AD1016" s="184"/>
      <c r="AE1016" s="203"/>
      <c r="AF1016" s="204"/>
      <c r="AG1016" s="193"/>
    </row>
    <row r="1017" spans="1:33" s="59" customFormat="1">
      <c r="A1017" s="194"/>
      <c r="B1017" s="195"/>
      <c r="C1017" s="196"/>
      <c r="D1017" s="197"/>
      <c r="E1017" s="196"/>
      <c r="F1017" s="197"/>
      <c r="G1017" s="198"/>
      <c r="H1017" s="180"/>
      <c r="I1017" s="181"/>
      <c r="J1017" s="181"/>
      <c r="K1017" s="181"/>
      <c r="L1017" s="181"/>
      <c r="M1017" s="181"/>
      <c r="N1017" s="180"/>
      <c r="O1017" s="182"/>
      <c r="P1017" s="182"/>
      <c r="Q1017" s="183"/>
      <c r="R1017" s="183"/>
      <c r="S1017" s="183"/>
      <c r="T1017" s="183"/>
      <c r="U1017" s="184"/>
      <c r="V1017" s="185"/>
      <c r="W1017" s="199"/>
      <c r="X1017" s="200"/>
      <c r="Y1017" s="200"/>
      <c r="Z1017" s="201"/>
      <c r="AA1017" s="150"/>
      <c r="AB1017" s="202"/>
      <c r="AC1017" s="203"/>
      <c r="AD1017" s="184"/>
      <c r="AE1017" s="203"/>
      <c r="AF1017" s="204"/>
      <c r="AG1017" s="193"/>
    </row>
    <row r="1018" spans="1:33" s="59" customFormat="1">
      <c r="A1018" s="194"/>
      <c r="B1018" s="195"/>
      <c r="C1018" s="196"/>
      <c r="D1018" s="197"/>
      <c r="E1018" s="196"/>
      <c r="F1018" s="197"/>
      <c r="G1018" s="198"/>
      <c r="H1018" s="180"/>
      <c r="I1018" s="181"/>
      <c r="J1018" s="181"/>
      <c r="K1018" s="181"/>
      <c r="L1018" s="181"/>
      <c r="M1018" s="181"/>
      <c r="N1018" s="180"/>
      <c r="O1018" s="182"/>
      <c r="P1018" s="182"/>
      <c r="Q1018" s="183"/>
      <c r="R1018" s="183"/>
      <c r="S1018" s="183"/>
      <c r="T1018" s="183"/>
      <c r="U1018" s="184"/>
      <c r="V1018" s="185"/>
      <c r="W1018" s="199"/>
      <c r="X1018" s="200"/>
      <c r="Y1018" s="200"/>
      <c r="Z1018" s="201"/>
      <c r="AA1018" s="150"/>
      <c r="AB1018" s="202"/>
      <c r="AC1018" s="203"/>
      <c r="AD1018" s="184"/>
      <c r="AE1018" s="203"/>
      <c r="AF1018" s="204"/>
      <c r="AG1018" s="193"/>
    </row>
    <row r="1019" spans="1:33" s="59" customFormat="1">
      <c r="A1019" s="194"/>
      <c r="B1019" s="195"/>
      <c r="C1019" s="196"/>
      <c r="D1019" s="197"/>
      <c r="E1019" s="196"/>
      <c r="F1019" s="197"/>
      <c r="G1019" s="198"/>
      <c r="H1019" s="180"/>
      <c r="I1019" s="181"/>
      <c r="J1019" s="181"/>
      <c r="K1019" s="181"/>
      <c r="L1019" s="181"/>
      <c r="M1019" s="181"/>
      <c r="N1019" s="180"/>
      <c r="O1019" s="182"/>
      <c r="P1019" s="182"/>
      <c r="Q1019" s="183"/>
      <c r="R1019" s="183"/>
      <c r="S1019" s="183"/>
      <c r="T1019" s="183"/>
      <c r="U1019" s="184"/>
      <c r="V1019" s="185"/>
      <c r="W1019" s="199"/>
      <c r="X1019" s="200"/>
      <c r="Y1019" s="200"/>
      <c r="Z1019" s="201"/>
      <c r="AA1019" s="150"/>
      <c r="AB1019" s="202"/>
      <c r="AC1019" s="203"/>
      <c r="AD1019" s="184"/>
      <c r="AE1019" s="203"/>
      <c r="AF1019" s="204"/>
      <c r="AG1019" s="193"/>
    </row>
    <row r="1020" spans="1:33" s="59" customFormat="1">
      <c r="A1020" s="194"/>
      <c r="B1020" s="195"/>
      <c r="C1020" s="196"/>
      <c r="D1020" s="197"/>
      <c r="E1020" s="196"/>
      <c r="F1020" s="197"/>
      <c r="G1020" s="198"/>
      <c r="H1020" s="180"/>
      <c r="I1020" s="181"/>
      <c r="J1020" s="181"/>
      <c r="K1020" s="181"/>
      <c r="L1020" s="181"/>
      <c r="M1020" s="181"/>
      <c r="N1020" s="180"/>
      <c r="O1020" s="182"/>
      <c r="P1020" s="182"/>
      <c r="Q1020" s="183"/>
      <c r="R1020" s="183"/>
      <c r="S1020" s="183"/>
      <c r="T1020" s="183"/>
      <c r="U1020" s="184"/>
      <c r="V1020" s="185"/>
      <c r="W1020" s="199"/>
      <c r="X1020" s="200"/>
      <c r="Y1020" s="200"/>
      <c r="Z1020" s="201"/>
      <c r="AA1020" s="150"/>
      <c r="AB1020" s="202"/>
      <c r="AC1020" s="203"/>
      <c r="AD1020" s="184"/>
      <c r="AE1020" s="203"/>
      <c r="AF1020" s="204"/>
      <c r="AG1020" s="193"/>
    </row>
    <row r="1021" spans="1:33" s="59" customFormat="1">
      <c r="A1021" s="194"/>
      <c r="B1021" s="195"/>
      <c r="C1021" s="196"/>
      <c r="D1021" s="197"/>
      <c r="E1021" s="196"/>
      <c r="F1021" s="197"/>
      <c r="G1021" s="198"/>
      <c r="H1021" s="180"/>
      <c r="I1021" s="181"/>
      <c r="J1021" s="181"/>
      <c r="K1021" s="181"/>
      <c r="L1021" s="181"/>
      <c r="M1021" s="181"/>
      <c r="N1021" s="180"/>
      <c r="O1021" s="182"/>
      <c r="P1021" s="182"/>
      <c r="Q1021" s="183"/>
      <c r="R1021" s="183"/>
      <c r="S1021" s="183"/>
      <c r="T1021" s="183"/>
      <c r="U1021" s="184"/>
      <c r="V1021" s="185"/>
      <c r="W1021" s="199"/>
      <c r="X1021" s="200"/>
      <c r="Y1021" s="200"/>
      <c r="Z1021" s="201"/>
      <c r="AA1021" s="150"/>
      <c r="AB1021" s="202"/>
      <c r="AC1021" s="203"/>
      <c r="AD1021" s="184"/>
      <c r="AE1021" s="203"/>
      <c r="AF1021" s="204"/>
      <c r="AG1021" s="193"/>
    </row>
    <row r="1022" spans="1:33" s="59" customFormat="1">
      <c r="A1022" s="194"/>
      <c r="B1022" s="195"/>
      <c r="C1022" s="196"/>
      <c r="D1022" s="197"/>
      <c r="E1022" s="196"/>
      <c r="F1022" s="197"/>
      <c r="G1022" s="198"/>
      <c r="H1022" s="180"/>
      <c r="I1022" s="181"/>
      <c r="J1022" s="181"/>
      <c r="K1022" s="181"/>
      <c r="L1022" s="181"/>
      <c r="M1022" s="181"/>
      <c r="N1022" s="180"/>
      <c r="O1022" s="182"/>
      <c r="P1022" s="182"/>
      <c r="Q1022" s="183"/>
      <c r="R1022" s="183"/>
      <c r="S1022" s="183"/>
      <c r="T1022" s="183"/>
      <c r="U1022" s="184"/>
      <c r="V1022" s="185"/>
      <c r="W1022" s="199"/>
      <c r="X1022" s="200"/>
      <c r="Y1022" s="200"/>
      <c r="Z1022" s="201"/>
      <c r="AA1022" s="150"/>
      <c r="AB1022" s="202"/>
      <c r="AC1022" s="203"/>
      <c r="AD1022" s="184"/>
      <c r="AE1022" s="203"/>
      <c r="AF1022" s="204"/>
      <c r="AG1022" s="193"/>
    </row>
    <row r="1023" spans="1:33" s="59" customFormat="1">
      <c r="A1023" s="194"/>
      <c r="B1023" s="195"/>
      <c r="C1023" s="196"/>
      <c r="D1023" s="197"/>
      <c r="E1023" s="196"/>
      <c r="F1023" s="197"/>
      <c r="G1023" s="198"/>
      <c r="H1023" s="180"/>
      <c r="I1023" s="181"/>
      <c r="J1023" s="181"/>
      <c r="K1023" s="181"/>
      <c r="L1023" s="181"/>
      <c r="M1023" s="181"/>
      <c r="N1023" s="180"/>
      <c r="O1023" s="182"/>
      <c r="P1023" s="182"/>
      <c r="Q1023" s="183"/>
      <c r="R1023" s="183"/>
      <c r="S1023" s="183"/>
      <c r="T1023" s="183"/>
      <c r="U1023" s="184"/>
      <c r="V1023" s="185"/>
      <c r="W1023" s="199"/>
      <c r="X1023" s="200"/>
      <c r="Y1023" s="200"/>
      <c r="Z1023" s="201"/>
      <c r="AA1023" s="150"/>
      <c r="AB1023" s="202"/>
      <c r="AC1023" s="203"/>
      <c r="AD1023" s="184"/>
      <c r="AE1023" s="203"/>
      <c r="AF1023" s="204"/>
      <c r="AG1023" s="193"/>
    </row>
    <row r="1024" spans="1:33" s="59" customFormat="1">
      <c r="A1024" s="194"/>
      <c r="B1024" s="195"/>
      <c r="C1024" s="196"/>
      <c r="D1024" s="197"/>
      <c r="E1024" s="196"/>
      <c r="F1024" s="197"/>
      <c r="G1024" s="198"/>
      <c r="H1024" s="180"/>
      <c r="I1024" s="181"/>
      <c r="J1024" s="181"/>
      <c r="K1024" s="181"/>
      <c r="L1024" s="181"/>
      <c r="M1024" s="181"/>
      <c r="N1024" s="180"/>
      <c r="O1024" s="182"/>
      <c r="P1024" s="182"/>
      <c r="Q1024" s="183"/>
      <c r="R1024" s="183"/>
      <c r="S1024" s="183"/>
      <c r="T1024" s="183"/>
      <c r="U1024" s="184"/>
      <c r="V1024" s="185"/>
      <c r="W1024" s="199"/>
      <c r="X1024" s="200"/>
      <c r="Y1024" s="200"/>
      <c r="Z1024" s="201"/>
      <c r="AA1024" s="150"/>
      <c r="AB1024" s="202"/>
      <c r="AC1024" s="203"/>
      <c r="AD1024" s="184"/>
      <c r="AE1024" s="203"/>
      <c r="AF1024" s="204"/>
      <c r="AG1024" s="193"/>
    </row>
    <row r="1025" spans="1:33" s="59" customFormat="1">
      <c r="A1025" s="194"/>
      <c r="B1025" s="195"/>
      <c r="C1025" s="196"/>
      <c r="D1025" s="197"/>
      <c r="E1025" s="196"/>
      <c r="F1025" s="197"/>
      <c r="G1025" s="198"/>
      <c r="H1025" s="180"/>
      <c r="I1025" s="181"/>
      <c r="J1025" s="181"/>
      <c r="K1025" s="181"/>
      <c r="L1025" s="181"/>
      <c r="M1025" s="181"/>
      <c r="N1025" s="180"/>
      <c r="O1025" s="182"/>
      <c r="P1025" s="182"/>
      <c r="Q1025" s="183"/>
      <c r="R1025" s="183"/>
      <c r="S1025" s="183"/>
      <c r="T1025" s="183"/>
      <c r="U1025" s="184"/>
      <c r="V1025" s="185"/>
      <c r="W1025" s="199"/>
      <c r="X1025" s="200"/>
      <c r="Y1025" s="200"/>
      <c r="Z1025" s="201"/>
      <c r="AA1025" s="150"/>
      <c r="AB1025" s="202"/>
      <c r="AC1025" s="203"/>
      <c r="AD1025" s="184"/>
      <c r="AE1025" s="203"/>
      <c r="AF1025" s="204"/>
      <c r="AG1025" s="193"/>
    </row>
    <row r="1026" spans="1:33" s="59" customFormat="1">
      <c r="A1026" s="194"/>
      <c r="B1026" s="195"/>
      <c r="C1026" s="196"/>
      <c r="D1026" s="197"/>
      <c r="E1026" s="196"/>
      <c r="F1026" s="197"/>
      <c r="G1026" s="198"/>
      <c r="H1026" s="180"/>
      <c r="I1026" s="181"/>
      <c r="J1026" s="181"/>
      <c r="K1026" s="181"/>
      <c r="L1026" s="181"/>
      <c r="M1026" s="181"/>
      <c r="N1026" s="180"/>
      <c r="O1026" s="182"/>
      <c r="P1026" s="182"/>
      <c r="Q1026" s="183"/>
      <c r="R1026" s="183"/>
      <c r="S1026" s="183"/>
      <c r="T1026" s="183"/>
      <c r="U1026" s="184"/>
      <c r="V1026" s="185"/>
      <c r="W1026" s="199"/>
      <c r="X1026" s="200"/>
      <c r="Y1026" s="200"/>
      <c r="Z1026" s="201"/>
      <c r="AA1026" s="150"/>
      <c r="AB1026" s="202"/>
      <c r="AC1026" s="203"/>
      <c r="AD1026" s="184"/>
      <c r="AE1026" s="203"/>
      <c r="AF1026" s="204"/>
      <c r="AG1026" s="193"/>
    </row>
    <row r="1027" spans="1:33" s="59" customFormat="1">
      <c r="A1027" s="194"/>
      <c r="B1027" s="195"/>
      <c r="C1027" s="196"/>
      <c r="D1027" s="197"/>
      <c r="E1027" s="196"/>
      <c r="F1027" s="197"/>
      <c r="G1027" s="198"/>
      <c r="H1027" s="180"/>
      <c r="I1027" s="181"/>
      <c r="J1027" s="181"/>
      <c r="K1027" s="181"/>
      <c r="L1027" s="181"/>
      <c r="M1027" s="181"/>
      <c r="N1027" s="180"/>
      <c r="O1027" s="182"/>
      <c r="P1027" s="182"/>
      <c r="Q1027" s="183"/>
      <c r="R1027" s="183"/>
      <c r="S1027" s="183"/>
      <c r="T1027" s="183"/>
      <c r="U1027" s="184"/>
      <c r="V1027" s="185"/>
      <c r="W1027" s="199"/>
      <c r="X1027" s="200"/>
      <c r="Y1027" s="200"/>
      <c r="Z1027" s="201"/>
      <c r="AA1027" s="150"/>
      <c r="AB1027" s="202"/>
      <c r="AC1027" s="203"/>
      <c r="AD1027" s="184"/>
      <c r="AE1027" s="203"/>
      <c r="AF1027" s="204"/>
      <c r="AG1027" s="193"/>
    </row>
    <row r="1028" spans="1:33" s="59" customFormat="1">
      <c r="A1028" s="194"/>
      <c r="B1028" s="195"/>
      <c r="C1028" s="196"/>
      <c r="D1028" s="197"/>
      <c r="E1028" s="196"/>
      <c r="F1028" s="197"/>
      <c r="G1028" s="198"/>
      <c r="H1028" s="180"/>
      <c r="I1028" s="181"/>
      <c r="J1028" s="181"/>
      <c r="K1028" s="181"/>
      <c r="L1028" s="181"/>
      <c r="M1028" s="181"/>
      <c r="N1028" s="180"/>
      <c r="O1028" s="182"/>
      <c r="P1028" s="182"/>
      <c r="Q1028" s="183"/>
      <c r="R1028" s="183"/>
      <c r="S1028" s="183"/>
      <c r="T1028" s="183"/>
      <c r="U1028" s="184"/>
      <c r="V1028" s="185"/>
      <c r="W1028" s="199"/>
      <c r="X1028" s="200"/>
      <c r="Y1028" s="200"/>
      <c r="Z1028" s="201"/>
      <c r="AA1028" s="150"/>
      <c r="AB1028" s="202"/>
      <c r="AC1028" s="203"/>
      <c r="AD1028" s="184"/>
      <c r="AE1028" s="203"/>
      <c r="AF1028" s="204"/>
      <c r="AG1028" s="193"/>
    </row>
    <row r="1029" spans="1:33" s="59" customFormat="1">
      <c r="A1029" s="194"/>
      <c r="B1029" s="195"/>
      <c r="C1029" s="196"/>
      <c r="D1029" s="197"/>
      <c r="E1029" s="196"/>
      <c r="F1029" s="197"/>
      <c r="G1029" s="198"/>
      <c r="H1029" s="180"/>
      <c r="I1029" s="181"/>
      <c r="J1029" s="181"/>
      <c r="K1029" s="181"/>
      <c r="L1029" s="181"/>
      <c r="M1029" s="181"/>
      <c r="N1029" s="180"/>
      <c r="O1029" s="182"/>
      <c r="P1029" s="182"/>
      <c r="Q1029" s="183"/>
      <c r="R1029" s="183"/>
      <c r="S1029" s="183"/>
      <c r="T1029" s="183"/>
      <c r="U1029" s="184"/>
      <c r="V1029" s="185"/>
      <c r="W1029" s="199"/>
      <c r="X1029" s="200"/>
      <c r="Y1029" s="200"/>
      <c r="Z1029" s="201"/>
      <c r="AA1029" s="150"/>
      <c r="AB1029" s="202"/>
      <c r="AC1029" s="203"/>
      <c r="AD1029" s="184"/>
      <c r="AE1029" s="203"/>
      <c r="AF1029" s="204"/>
      <c r="AG1029" s="193"/>
    </row>
    <row r="1030" spans="1:33" s="59" customFormat="1">
      <c r="A1030" s="194"/>
      <c r="B1030" s="195"/>
      <c r="C1030" s="196"/>
      <c r="D1030" s="197"/>
      <c r="E1030" s="196"/>
      <c r="F1030" s="197"/>
      <c r="G1030" s="198"/>
      <c r="H1030" s="180"/>
      <c r="I1030" s="181"/>
      <c r="J1030" s="181"/>
      <c r="K1030" s="181"/>
      <c r="L1030" s="181"/>
      <c r="M1030" s="181"/>
      <c r="N1030" s="180"/>
      <c r="O1030" s="182"/>
      <c r="P1030" s="182"/>
      <c r="Q1030" s="183"/>
      <c r="R1030" s="183"/>
      <c r="S1030" s="183"/>
      <c r="T1030" s="183"/>
      <c r="U1030" s="184"/>
      <c r="V1030" s="185"/>
      <c r="W1030" s="199"/>
      <c r="X1030" s="200"/>
      <c r="Y1030" s="200"/>
      <c r="Z1030" s="201"/>
      <c r="AA1030" s="150"/>
      <c r="AB1030" s="202"/>
      <c r="AC1030" s="203"/>
      <c r="AD1030" s="184"/>
      <c r="AE1030" s="203"/>
      <c r="AF1030" s="204"/>
      <c r="AG1030" s="193"/>
    </row>
    <row r="1031" spans="1:33" s="59" customFormat="1">
      <c r="A1031" s="194"/>
      <c r="B1031" s="195"/>
      <c r="C1031" s="196"/>
      <c r="D1031" s="197"/>
      <c r="E1031" s="196"/>
      <c r="F1031" s="197"/>
      <c r="G1031" s="198"/>
      <c r="H1031" s="180"/>
      <c r="I1031" s="181"/>
      <c r="J1031" s="181"/>
      <c r="K1031" s="181"/>
      <c r="L1031" s="181"/>
      <c r="M1031" s="181"/>
      <c r="N1031" s="180"/>
      <c r="O1031" s="182"/>
      <c r="P1031" s="182"/>
      <c r="Q1031" s="183"/>
      <c r="R1031" s="183"/>
      <c r="S1031" s="183"/>
      <c r="T1031" s="183"/>
      <c r="U1031" s="184"/>
      <c r="V1031" s="185"/>
      <c r="W1031" s="199"/>
      <c r="X1031" s="200"/>
      <c r="Y1031" s="200"/>
      <c r="Z1031" s="201"/>
      <c r="AA1031" s="150"/>
      <c r="AB1031" s="202"/>
      <c r="AC1031" s="203"/>
      <c r="AD1031" s="184"/>
      <c r="AE1031" s="203"/>
      <c r="AF1031" s="204"/>
      <c r="AG1031" s="193"/>
    </row>
    <row r="1032" spans="1:33" s="59" customFormat="1">
      <c r="A1032" s="194"/>
      <c r="B1032" s="195"/>
      <c r="C1032" s="196"/>
      <c r="D1032" s="197"/>
      <c r="E1032" s="196"/>
      <c r="F1032" s="197"/>
      <c r="G1032" s="198"/>
      <c r="H1032" s="180"/>
      <c r="I1032" s="181"/>
      <c r="J1032" s="181"/>
      <c r="K1032" s="181"/>
      <c r="L1032" s="181"/>
      <c r="M1032" s="181"/>
      <c r="N1032" s="180"/>
      <c r="O1032" s="182"/>
      <c r="P1032" s="182"/>
      <c r="Q1032" s="183"/>
      <c r="R1032" s="183"/>
      <c r="S1032" s="183"/>
      <c r="T1032" s="183"/>
      <c r="U1032" s="184"/>
      <c r="V1032" s="185"/>
      <c r="W1032" s="199"/>
      <c r="X1032" s="200"/>
      <c r="Y1032" s="200"/>
      <c r="Z1032" s="201"/>
      <c r="AA1032" s="150"/>
      <c r="AB1032" s="202"/>
      <c r="AC1032" s="203"/>
      <c r="AD1032" s="184"/>
      <c r="AE1032" s="203"/>
      <c r="AF1032" s="204"/>
      <c r="AG1032" s="193"/>
    </row>
    <row r="1033" spans="1:33" s="59" customFormat="1">
      <c r="A1033" s="194"/>
      <c r="B1033" s="195"/>
      <c r="C1033" s="196"/>
      <c r="D1033" s="197"/>
      <c r="E1033" s="196"/>
      <c r="F1033" s="197"/>
      <c r="G1033" s="198"/>
      <c r="H1033" s="180"/>
      <c r="I1033" s="181"/>
      <c r="J1033" s="181"/>
      <c r="K1033" s="181"/>
      <c r="L1033" s="181"/>
      <c r="M1033" s="181"/>
      <c r="N1033" s="180"/>
      <c r="O1033" s="182"/>
      <c r="P1033" s="182"/>
      <c r="Q1033" s="183"/>
      <c r="R1033" s="183"/>
      <c r="S1033" s="183"/>
      <c r="T1033" s="183"/>
      <c r="U1033" s="184"/>
      <c r="V1033" s="185"/>
      <c r="W1033" s="199"/>
      <c r="X1033" s="200"/>
      <c r="Y1033" s="200"/>
      <c r="Z1033" s="201"/>
      <c r="AA1033" s="150"/>
      <c r="AB1033" s="202"/>
      <c r="AC1033" s="203"/>
      <c r="AD1033" s="184"/>
      <c r="AE1033" s="203"/>
      <c r="AF1033" s="204"/>
      <c r="AG1033" s="193"/>
    </row>
    <row r="1034" spans="1:33" s="59" customFormat="1">
      <c r="A1034" s="194"/>
      <c r="B1034" s="195"/>
      <c r="C1034" s="196"/>
      <c r="D1034" s="197"/>
      <c r="E1034" s="196"/>
      <c r="F1034" s="197"/>
      <c r="G1034" s="198"/>
      <c r="H1034" s="180"/>
      <c r="I1034" s="181"/>
      <c r="J1034" s="181"/>
      <c r="K1034" s="181"/>
      <c r="L1034" s="181"/>
      <c r="M1034" s="181"/>
      <c r="N1034" s="180"/>
      <c r="O1034" s="182"/>
      <c r="P1034" s="182"/>
      <c r="Q1034" s="183"/>
      <c r="R1034" s="183"/>
      <c r="S1034" s="183"/>
      <c r="T1034" s="183"/>
      <c r="U1034" s="184"/>
      <c r="V1034" s="185"/>
      <c r="W1034" s="199"/>
      <c r="X1034" s="200"/>
      <c r="Y1034" s="200"/>
      <c r="Z1034" s="201"/>
      <c r="AA1034" s="150"/>
      <c r="AB1034" s="202"/>
      <c r="AC1034" s="203"/>
      <c r="AD1034" s="184"/>
      <c r="AE1034" s="203"/>
      <c r="AF1034" s="204"/>
      <c r="AG1034" s="193"/>
    </row>
    <row r="1035" spans="1:33" s="59" customFormat="1">
      <c r="A1035" s="194"/>
      <c r="B1035" s="195"/>
      <c r="C1035" s="196"/>
      <c r="D1035" s="197"/>
      <c r="E1035" s="196"/>
      <c r="F1035" s="197"/>
      <c r="G1035" s="198"/>
      <c r="H1035" s="180"/>
      <c r="I1035" s="181"/>
      <c r="J1035" s="181"/>
      <c r="K1035" s="181"/>
      <c r="L1035" s="181"/>
      <c r="M1035" s="181"/>
      <c r="N1035" s="180"/>
      <c r="O1035" s="182"/>
      <c r="P1035" s="182"/>
      <c r="Q1035" s="183"/>
      <c r="R1035" s="183"/>
      <c r="S1035" s="183"/>
      <c r="T1035" s="183"/>
      <c r="U1035" s="184"/>
      <c r="V1035" s="185"/>
      <c r="W1035" s="199"/>
      <c r="X1035" s="200"/>
      <c r="Y1035" s="200"/>
      <c r="Z1035" s="201"/>
      <c r="AA1035" s="150"/>
      <c r="AB1035" s="202"/>
      <c r="AC1035" s="203"/>
      <c r="AD1035" s="184"/>
      <c r="AE1035" s="203"/>
      <c r="AF1035" s="204"/>
      <c r="AG1035" s="193"/>
    </row>
    <row r="1036" spans="1:33" s="59" customFormat="1">
      <c r="A1036" s="194"/>
      <c r="B1036" s="195"/>
      <c r="C1036" s="196"/>
      <c r="D1036" s="197"/>
      <c r="E1036" s="196"/>
      <c r="F1036" s="197"/>
      <c r="G1036" s="198"/>
      <c r="H1036" s="180"/>
      <c r="I1036" s="181"/>
      <c r="J1036" s="181"/>
      <c r="K1036" s="181"/>
      <c r="L1036" s="181"/>
      <c r="M1036" s="181"/>
      <c r="N1036" s="180"/>
      <c r="O1036" s="182"/>
      <c r="P1036" s="182"/>
      <c r="Q1036" s="183"/>
      <c r="R1036" s="183"/>
      <c r="S1036" s="183"/>
      <c r="T1036" s="183"/>
      <c r="U1036" s="184"/>
      <c r="V1036" s="185"/>
      <c r="W1036" s="199"/>
      <c r="X1036" s="200"/>
      <c r="Y1036" s="200"/>
      <c r="Z1036" s="201"/>
      <c r="AA1036" s="150"/>
      <c r="AB1036" s="202"/>
      <c r="AC1036" s="203"/>
      <c r="AD1036" s="184"/>
      <c r="AE1036" s="203"/>
      <c r="AF1036" s="204"/>
      <c r="AG1036" s="193"/>
    </row>
    <row r="1037" spans="1:33" s="59" customFormat="1">
      <c r="A1037" s="194"/>
      <c r="B1037" s="195"/>
      <c r="C1037" s="196"/>
      <c r="D1037" s="197"/>
      <c r="E1037" s="196"/>
      <c r="F1037" s="197"/>
      <c r="G1037" s="198"/>
      <c r="H1037" s="180"/>
      <c r="I1037" s="181"/>
      <c r="J1037" s="181"/>
      <c r="K1037" s="181"/>
      <c r="L1037" s="181"/>
      <c r="M1037" s="181"/>
      <c r="N1037" s="180"/>
      <c r="O1037" s="182"/>
      <c r="P1037" s="182"/>
      <c r="Q1037" s="183"/>
      <c r="R1037" s="183"/>
      <c r="S1037" s="183"/>
      <c r="T1037" s="183"/>
      <c r="U1037" s="184"/>
      <c r="V1037" s="185"/>
      <c r="W1037" s="199"/>
      <c r="X1037" s="200"/>
      <c r="Y1037" s="200"/>
      <c r="Z1037" s="201"/>
      <c r="AA1037" s="150"/>
      <c r="AB1037" s="202"/>
      <c r="AC1037" s="203"/>
      <c r="AD1037" s="184"/>
      <c r="AE1037" s="203"/>
      <c r="AF1037" s="204"/>
      <c r="AG1037" s="193"/>
    </row>
    <row r="1038" spans="1:33" s="59" customFormat="1">
      <c r="A1038" s="194"/>
      <c r="B1038" s="195"/>
      <c r="C1038" s="196"/>
      <c r="D1038" s="197"/>
      <c r="E1038" s="196"/>
      <c r="F1038" s="197"/>
      <c r="G1038" s="198"/>
      <c r="H1038" s="180"/>
      <c r="I1038" s="181"/>
      <c r="J1038" s="181"/>
      <c r="K1038" s="181"/>
      <c r="L1038" s="181"/>
      <c r="M1038" s="181"/>
      <c r="N1038" s="180"/>
      <c r="O1038" s="182"/>
      <c r="P1038" s="182"/>
      <c r="Q1038" s="183"/>
      <c r="R1038" s="183"/>
      <c r="S1038" s="183"/>
      <c r="T1038" s="183"/>
      <c r="U1038" s="184"/>
      <c r="V1038" s="185"/>
      <c r="W1038" s="199"/>
      <c r="X1038" s="200"/>
      <c r="Y1038" s="200"/>
      <c r="Z1038" s="201"/>
      <c r="AA1038" s="150"/>
      <c r="AB1038" s="202"/>
      <c r="AC1038" s="203"/>
      <c r="AD1038" s="184"/>
      <c r="AE1038" s="203"/>
      <c r="AF1038" s="204"/>
      <c r="AG1038" s="193"/>
    </row>
    <row r="1039" spans="1:33" s="59" customFormat="1">
      <c r="A1039" s="194"/>
      <c r="B1039" s="195"/>
      <c r="C1039" s="196"/>
      <c r="D1039" s="197"/>
      <c r="E1039" s="196"/>
      <c r="F1039" s="197"/>
      <c r="G1039" s="198"/>
      <c r="H1039" s="180"/>
      <c r="I1039" s="181"/>
      <c r="J1039" s="181"/>
      <c r="K1039" s="181"/>
      <c r="L1039" s="181"/>
      <c r="M1039" s="181"/>
      <c r="N1039" s="180"/>
      <c r="O1039" s="182"/>
      <c r="P1039" s="182"/>
      <c r="Q1039" s="183"/>
      <c r="R1039" s="183"/>
      <c r="S1039" s="183"/>
      <c r="T1039" s="183"/>
      <c r="U1039" s="184"/>
      <c r="V1039" s="185"/>
      <c r="W1039" s="199"/>
      <c r="X1039" s="200"/>
      <c r="Y1039" s="200"/>
      <c r="Z1039" s="201"/>
      <c r="AA1039" s="150"/>
      <c r="AB1039" s="202"/>
      <c r="AC1039" s="203"/>
      <c r="AD1039" s="184"/>
      <c r="AE1039" s="203"/>
      <c r="AF1039" s="204"/>
      <c r="AG1039" s="193"/>
    </row>
    <row r="1040" spans="1:33" s="59" customFormat="1">
      <c r="A1040" s="194"/>
      <c r="B1040" s="195"/>
      <c r="C1040" s="196"/>
      <c r="D1040" s="197"/>
      <c r="E1040" s="196"/>
      <c r="F1040" s="197"/>
      <c r="G1040" s="198"/>
      <c r="H1040" s="180"/>
      <c r="I1040" s="181"/>
      <c r="J1040" s="181"/>
      <c r="K1040" s="181"/>
      <c r="L1040" s="181"/>
      <c r="M1040" s="181"/>
      <c r="N1040" s="180"/>
      <c r="O1040" s="182"/>
      <c r="P1040" s="182"/>
      <c r="Q1040" s="183"/>
      <c r="R1040" s="183"/>
      <c r="S1040" s="183"/>
      <c r="T1040" s="183"/>
      <c r="U1040" s="184"/>
      <c r="V1040" s="185"/>
      <c r="W1040" s="199"/>
      <c r="X1040" s="200"/>
      <c r="Y1040" s="200"/>
      <c r="Z1040" s="201"/>
      <c r="AA1040" s="150"/>
      <c r="AB1040" s="202"/>
      <c r="AC1040" s="203"/>
      <c r="AD1040" s="184"/>
      <c r="AE1040" s="203"/>
      <c r="AF1040" s="204"/>
      <c r="AG1040" s="193"/>
    </row>
    <row r="1041" spans="1:33" s="59" customFormat="1">
      <c r="A1041" s="194"/>
      <c r="B1041" s="195"/>
      <c r="C1041" s="196"/>
      <c r="D1041" s="197"/>
      <c r="E1041" s="196"/>
      <c r="F1041" s="197"/>
      <c r="G1041" s="198"/>
      <c r="H1041" s="180"/>
      <c r="I1041" s="181"/>
      <c r="J1041" s="181"/>
      <c r="K1041" s="181"/>
      <c r="L1041" s="181"/>
      <c r="M1041" s="181"/>
      <c r="N1041" s="180"/>
      <c r="O1041" s="182"/>
      <c r="P1041" s="182"/>
      <c r="Q1041" s="183"/>
      <c r="R1041" s="183"/>
      <c r="S1041" s="183"/>
      <c r="T1041" s="183"/>
      <c r="U1041" s="184"/>
      <c r="V1041" s="185"/>
      <c r="W1041" s="199"/>
      <c r="X1041" s="200"/>
      <c r="Y1041" s="200"/>
      <c r="Z1041" s="201"/>
      <c r="AA1041" s="150"/>
      <c r="AB1041" s="202"/>
      <c r="AC1041" s="203"/>
      <c r="AD1041" s="184"/>
      <c r="AE1041" s="203"/>
      <c r="AF1041" s="204"/>
      <c r="AG1041" s="193"/>
    </row>
    <row r="1042" spans="1:33" s="59" customFormat="1">
      <c r="A1042" s="194"/>
      <c r="B1042" s="195"/>
      <c r="C1042" s="196"/>
      <c r="D1042" s="197"/>
      <c r="E1042" s="196"/>
      <c r="F1042" s="197"/>
      <c r="G1042" s="198"/>
      <c r="H1042" s="180"/>
      <c r="I1042" s="181"/>
      <c r="J1042" s="181"/>
      <c r="K1042" s="181"/>
      <c r="L1042" s="181"/>
      <c r="M1042" s="181"/>
      <c r="N1042" s="180"/>
      <c r="O1042" s="182"/>
      <c r="P1042" s="182"/>
      <c r="Q1042" s="183"/>
      <c r="R1042" s="183"/>
      <c r="S1042" s="183"/>
      <c r="T1042" s="183"/>
      <c r="U1042" s="184"/>
      <c r="V1042" s="185"/>
      <c r="W1042" s="199"/>
      <c r="X1042" s="200"/>
      <c r="Y1042" s="200"/>
      <c r="Z1042" s="201"/>
      <c r="AA1042" s="150"/>
      <c r="AB1042" s="202"/>
      <c r="AC1042" s="203"/>
      <c r="AD1042" s="184"/>
      <c r="AE1042" s="203"/>
      <c r="AF1042" s="204"/>
      <c r="AG1042" s="193"/>
    </row>
    <row r="1043" spans="1:33" s="59" customFormat="1">
      <c r="A1043" s="194"/>
      <c r="B1043" s="195"/>
      <c r="C1043" s="196"/>
      <c r="D1043" s="197"/>
      <c r="E1043" s="196"/>
      <c r="F1043" s="197"/>
      <c r="G1043" s="198"/>
      <c r="H1043" s="180"/>
      <c r="I1043" s="181"/>
      <c r="J1043" s="181"/>
      <c r="K1043" s="181"/>
      <c r="L1043" s="181"/>
      <c r="M1043" s="181"/>
      <c r="N1043" s="180"/>
      <c r="O1043" s="182"/>
      <c r="P1043" s="182"/>
      <c r="Q1043" s="183"/>
      <c r="R1043" s="183"/>
      <c r="S1043" s="183"/>
      <c r="T1043" s="183"/>
      <c r="U1043" s="184"/>
      <c r="V1043" s="185"/>
      <c r="W1043" s="199"/>
      <c r="X1043" s="200"/>
      <c r="Y1043" s="200"/>
      <c r="Z1043" s="201"/>
      <c r="AA1043" s="150"/>
      <c r="AB1043" s="202"/>
      <c r="AC1043" s="203"/>
      <c r="AD1043" s="184"/>
      <c r="AE1043" s="203"/>
      <c r="AF1043" s="204"/>
      <c r="AG1043" s="193"/>
    </row>
    <row r="1044" spans="1:33" s="59" customFormat="1">
      <c r="A1044" s="194"/>
      <c r="B1044" s="195"/>
      <c r="C1044" s="196"/>
      <c r="D1044" s="197"/>
      <c r="E1044" s="196"/>
      <c r="F1044" s="197"/>
      <c r="G1044" s="198"/>
      <c r="H1044" s="180"/>
      <c r="I1044" s="181"/>
      <c r="J1044" s="181"/>
      <c r="K1044" s="181"/>
      <c r="L1044" s="181"/>
      <c r="M1044" s="181"/>
      <c r="N1044" s="180"/>
      <c r="O1044" s="182"/>
      <c r="P1044" s="182"/>
      <c r="Q1044" s="183"/>
      <c r="R1044" s="183"/>
      <c r="S1044" s="183"/>
      <c r="T1044" s="183"/>
      <c r="U1044" s="184"/>
      <c r="V1044" s="185"/>
      <c r="W1044" s="199"/>
      <c r="X1044" s="200"/>
      <c r="Y1044" s="200"/>
      <c r="Z1044" s="201"/>
      <c r="AA1044" s="150"/>
      <c r="AB1044" s="202"/>
      <c r="AC1044" s="203"/>
      <c r="AD1044" s="184"/>
      <c r="AE1044" s="203"/>
      <c r="AF1044" s="204"/>
      <c r="AG1044" s="193"/>
    </row>
    <row r="1045" spans="1:33" s="59" customFormat="1">
      <c r="A1045" s="194"/>
      <c r="B1045" s="195"/>
      <c r="C1045" s="196"/>
      <c r="D1045" s="197"/>
      <c r="E1045" s="196"/>
      <c r="F1045" s="197"/>
      <c r="G1045" s="198"/>
      <c r="H1045" s="180"/>
      <c r="I1045" s="181"/>
      <c r="J1045" s="181"/>
      <c r="K1045" s="181"/>
      <c r="L1045" s="181"/>
      <c r="M1045" s="181"/>
      <c r="N1045" s="180"/>
      <c r="O1045" s="182"/>
      <c r="P1045" s="182"/>
      <c r="Q1045" s="183"/>
      <c r="R1045" s="183"/>
      <c r="S1045" s="183"/>
      <c r="T1045" s="183"/>
      <c r="U1045" s="184"/>
      <c r="V1045" s="185"/>
      <c r="W1045" s="199"/>
      <c r="X1045" s="200"/>
      <c r="Y1045" s="200"/>
      <c r="Z1045" s="201"/>
      <c r="AA1045" s="150"/>
      <c r="AB1045" s="202"/>
      <c r="AC1045" s="203"/>
      <c r="AD1045" s="184"/>
      <c r="AE1045" s="203"/>
      <c r="AF1045" s="204"/>
      <c r="AG1045" s="193"/>
    </row>
    <row r="1046" spans="1:33" s="59" customFormat="1">
      <c r="A1046" s="194"/>
      <c r="B1046" s="195"/>
      <c r="C1046" s="196"/>
      <c r="D1046" s="197"/>
      <c r="E1046" s="196"/>
      <c r="F1046" s="197"/>
      <c r="G1046" s="198"/>
      <c r="H1046" s="180"/>
      <c r="I1046" s="181"/>
      <c r="J1046" s="181"/>
      <c r="K1046" s="181"/>
      <c r="L1046" s="181"/>
      <c r="M1046" s="181"/>
      <c r="N1046" s="180"/>
      <c r="O1046" s="182"/>
      <c r="P1046" s="182"/>
      <c r="Q1046" s="183"/>
      <c r="R1046" s="183"/>
      <c r="S1046" s="183"/>
      <c r="T1046" s="183"/>
      <c r="U1046" s="184"/>
      <c r="V1046" s="185"/>
      <c r="W1046" s="199"/>
      <c r="X1046" s="200"/>
      <c r="Y1046" s="200"/>
      <c r="Z1046" s="201"/>
      <c r="AA1046" s="150"/>
      <c r="AB1046" s="202"/>
      <c r="AC1046" s="203"/>
      <c r="AD1046" s="184"/>
      <c r="AE1046" s="203"/>
      <c r="AF1046" s="204"/>
      <c r="AG1046" s="193"/>
    </row>
    <row r="1047" spans="1:33" s="59" customFormat="1">
      <c r="A1047" s="194"/>
      <c r="B1047" s="195"/>
      <c r="C1047" s="196"/>
      <c r="D1047" s="197"/>
      <c r="E1047" s="196"/>
      <c r="F1047" s="197"/>
      <c r="G1047" s="198"/>
      <c r="H1047" s="180"/>
      <c r="I1047" s="181"/>
      <c r="J1047" s="181"/>
      <c r="K1047" s="181"/>
      <c r="L1047" s="181"/>
      <c r="M1047" s="181"/>
      <c r="N1047" s="180"/>
      <c r="O1047" s="182"/>
      <c r="P1047" s="182"/>
      <c r="Q1047" s="183"/>
      <c r="R1047" s="183"/>
      <c r="S1047" s="183"/>
      <c r="T1047" s="183"/>
      <c r="U1047" s="184"/>
      <c r="V1047" s="185"/>
      <c r="W1047" s="199"/>
      <c r="X1047" s="200"/>
      <c r="Y1047" s="200"/>
      <c r="Z1047" s="201"/>
      <c r="AA1047" s="150"/>
      <c r="AB1047" s="202"/>
      <c r="AC1047" s="203"/>
      <c r="AD1047" s="184"/>
      <c r="AE1047" s="203"/>
      <c r="AF1047" s="204"/>
      <c r="AG1047" s="193"/>
    </row>
    <row r="1048" spans="1:33" s="59" customFormat="1">
      <c r="A1048" s="194"/>
      <c r="B1048" s="195"/>
      <c r="C1048" s="196"/>
      <c r="D1048" s="197"/>
      <c r="E1048" s="196"/>
      <c r="F1048" s="197"/>
      <c r="G1048" s="198"/>
      <c r="H1048" s="180"/>
      <c r="I1048" s="181"/>
      <c r="J1048" s="181"/>
      <c r="K1048" s="181"/>
      <c r="L1048" s="181"/>
      <c r="M1048" s="181"/>
      <c r="N1048" s="180"/>
      <c r="O1048" s="182"/>
      <c r="P1048" s="182"/>
      <c r="Q1048" s="183"/>
      <c r="R1048" s="183"/>
      <c r="S1048" s="183"/>
      <c r="T1048" s="183"/>
      <c r="U1048" s="184"/>
      <c r="V1048" s="185"/>
      <c r="W1048" s="199"/>
      <c r="X1048" s="200"/>
      <c r="Y1048" s="200"/>
      <c r="Z1048" s="201"/>
      <c r="AA1048" s="150"/>
      <c r="AB1048" s="202"/>
      <c r="AC1048" s="203"/>
      <c r="AD1048" s="184"/>
      <c r="AE1048" s="203"/>
      <c r="AF1048" s="204"/>
      <c r="AG1048" s="193"/>
    </row>
    <row r="1049" spans="1:33" s="59" customFormat="1">
      <c r="A1049" s="194"/>
      <c r="B1049" s="195"/>
      <c r="C1049" s="196"/>
      <c r="D1049" s="197"/>
      <c r="E1049" s="196"/>
      <c r="F1049" s="197"/>
      <c r="G1049" s="198"/>
      <c r="H1049" s="180"/>
      <c r="I1049" s="181"/>
      <c r="J1049" s="181"/>
      <c r="K1049" s="181"/>
      <c r="L1049" s="181"/>
      <c r="M1049" s="181"/>
      <c r="N1049" s="180"/>
      <c r="O1049" s="182"/>
      <c r="P1049" s="182"/>
      <c r="Q1049" s="183"/>
      <c r="R1049" s="183"/>
      <c r="S1049" s="183"/>
      <c r="T1049" s="183"/>
      <c r="U1049" s="184"/>
      <c r="V1049" s="185"/>
      <c r="W1049" s="199"/>
      <c r="X1049" s="200"/>
      <c r="Y1049" s="200"/>
      <c r="Z1049" s="201"/>
      <c r="AA1049" s="150"/>
      <c r="AB1049" s="202"/>
      <c r="AC1049" s="203"/>
      <c r="AD1049" s="184"/>
      <c r="AE1049" s="203"/>
      <c r="AF1049" s="204"/>
      <c r="AG1049" s="193"/>
    </row>
    <row r="1050" spans="1:33" s="59" customFormat="1">
      <c r="A1050" s="194"/>
      <c r="B1050" s="195"/>
      <c r="C1050" s="196"/>
      <c r="D1050" s="197"/>
      <c r="E1050" s="196"/>
      <c r="F1050" s="197"/>
      <c r="G1050" s="198"/>
      <c r="H1050" s="180"/>
      <c r="I1050" s="181"/>
      <c r="J1050" s="181"/>
      <c r="K1050" s="181"/>
      <c r="L1050" s="181"/>
      <c r="M1050" s="181"/>
      <c r="N1050" s="180"/>
      <c r="O1050" s="182"/>
      <c r="P1050" s="182"/>
      <c r="Q1050" s="183"/>
      <c r="R1050" s="183"/>
      <c r="S1050" s="183"/>
      <c r="T1050" s="183"/>
      <c r="U1050" s="184"/>
      <c r="V1050" s="185"/>
      <c r="W1050" s="199"/>
      <c r="X1050" s="200"/>
      <c r="Y1050" s="200"/>
      <c r="Z1050" s="201"/>
      <c r="AA1050" s="150"/>
      <c r="AB1050" s="202"/>
      <c r="AC1050" s="203"/>
      <c r="AD1050" s="184"/>
      <c r="AE1050" s="203"/>
      <c r="AF1050" s="204"/>
      <c r="AG1050" s="193"/>
    </row>
    <row r="1051" spans="1:33" s="59" customFormat="1">
      <c r="A1051" s="194"/>
      <c r="B1051" s="195"/>
      <c r="C1051" s="196"/>
      <c r="D1051" s="197"/>
      <c r="E1051" s="196"/>
      <c r="F1051" s="197"/>
      <c r="G1051" s="198"/>
      <c r="H1051" s="180"/>
      <c r="I1051" s="181"/>
      <c r="J1051" s="181"/>
      <c r="K1051" s="181"/>
      <c r="L1051" s="181"/>
      <c r="M1051" s="181"/>
      <c r="N1051" s="180"/>
      <c r="O1051" s="182"/>
      <c r="P1051" s="182"/>
      <c r="Q1051" s="183"/>
      <c r="R1051" s="183"/>
      <c r="S1051" s="183"/>
      <c r="T1051" s="183"/>
      <c r="U1051" s="184"/>
      <c r="V1051" s="185"/>
      <c r="W1051" s="199"/>
      <c r="X1051" s="200"/>
      <c r="Y1051" s="200"/>
      <c r="Z1051" s="201"/>
      <c r="AA1051" s="150"/>
      <c r="AB1051" s="202"/>
      <c r="AC1051" s="203"/>
      <c r="AD1051" s="184"/>
      <c r="AE1051" s="203"/>
      <c r="AF1051" s="204"/>
      <c r="AG1051" s="193"/>
    </row>
    <row r="1052" spans="1:33" s="59" customFormat="1">
      <c r="A1052" s="194"/>
      <c r="B1052" s="195"/>
      <c r="C1052" s="196"/>
      <c r="D1052" s="197"/>
      <c r="E1052" s="196"/>
      <c r="F1052" s="197"/>
      <c r="G1052" s="198"/>
      <c r="H1052" s="180"/>
      <c r="I1052" s="181"/>
      <c r="J1052" s="181"/>
      <c r="K1052" s="181"/>
      <c r="L1052" s="181"/>
      <c r="M1052" s="181"/>
      <c r="N1052" s="180"/>
      <c r="O1052" s="182"/>
      <c r="P1052" s="182"/>
      <c r="Q1052" s="183"/>
      <c r="R1052" s="183"/>
      <c r="S1052" s="183"/>
      <c r="T1052" s="183"/>
      <c r="U1052" s="184"/>
      <c r="V1052" s="185"/>
      <c r="W1052" s="199"/>
      <c r="X1052" s="200"/>
      <c r="Y1052" s="200"/>
      <c r="Z1052" s="201"/>
      <c r="AA1052" s="150"/>
      <c r="AB1052" s="202"/>
      <c r="AC1052" s="203"/>
      <c r="AD1052" s="184"/>
      <c r="AE1052" s="203"/>
      <c r="AF1052" s="204"/>
      <c r="AG1052" s="193"/>
    </row>
    <row r="1053" spans="1:33" s="59" customFormat="1">
      <c r="A1053" s="194"/>
      <c r="B1053" s="195"/>
      <c r="C1053" s="196"/>
      <c r="D1053" s="197"/>
      <c r="E1053" s="196"/>
      <c r="F1053" s="197"/>
      <c r="G1053" s="198"/>
      <c r="H1053" s="180"/>
      <c r="I1053" s="181"/>
      <c r="J1053" s="181"/>
      <c r="K1053" s="181"/>
      <c r="L1053" s="181"/>
      <c r="M1053" s="181"/>
      <c r="N1053" s="180"/>
      <c r="O1053" s="182"/>
      <c r="P1053" s="182"/>
      <c r="Q1053" s="183"/>
      <c r="R1053" s="183"/>
      <c r="S1053" s="183"/>
      <c r="T1053" s="183"/>
      <c r="U1053" s="184"/>
      <c r="V1053" s="185"/>
      <c r="W1053" s="199"/>
      <c r="X1053" s="200"/>
      <c r="Y1053" s="200"/>
      <c r="Z1053" s="201"/>
      <c r="AA1053" s="150"/>
      <c r="AB1053" s="202"/>
      <c r="AC1053" s="203"/>
      <c r="AD1053" s="184"/>
      <c r="AE1053" s="203"/>
      <c r="AF1053" s="204"/>
      <c r="AG1053" s="193"/>
    </row>
    <row r="1054" spans="1:33" s="59" customFormat="1">
      <c r="A1054" s="194"/>
      <c r="B1054" s="195"/>
      <c r="C1054" s="196"/>
      <c r="D1054" s="197"/>
      <c r="E1054" s="196"/>
      <c r="F1054" s="197"/>
      <c r="G1054" s="198"/>
      <c r="H1054" s="180"/>
      <c r="I1054" s="181"/>
      <c r="J1054" s="181"/>
      <c r="K1054" s="181"/>
      <c r="L1054" s="181"/>
      <c r="M1054" s="181"/>
      <c r="N1054" s="180"/>
      <c r="O1054" s="182"/>
      <c r="P1054" s="182"/>
      <c r="Q1054" s="183"/>
      <c r="R1054" s="183"/>
      <c r="S1054" s="183"/>
      <c r="T1054" s="183"/>
      <c r="U1054" s="184"/>
      <c r="V1054" s="185"/>
      <c r="W1054" s="199"/>
      <c r="X1054" s="200"/>
      <c r="Y1054" s="200"/>
      <c r="Z1054" s="201"/>
      <c r="AA1054" s="150"/>
      <c r="AB1054" s="202"/>
      <c r="AC1054" s="203"/>
      <c r="AD1054" s="184"/>
      <c r="AE1054" s="203"/>
      <c r="AF1054" s="204"/>
      <c r="AG1054" s="193"/>
    </row>
    <row r="1055" spans="1:33" s="59" customFormat="1">
      <c r="A1055" s="194"/>
      <c r="B1055" s="195"/>
      <c r="C1055" s="196"/>
      <c r="D1055" s="197"/>
      <c r="E1055" s="196"/>
      <c r="F1055" s="197"/>
      <c r="G1055" s="198"/>
      <c r="H1055" s="180"/>
      <c r="I1055" s="181"/>
      <c r="J1055" s="181"/>
      <c r="K1055" s="181"/>
      <c r="L1055" s="181"/>
      <c r="M1055" s="181"/>
      <c r="N1055" s="180"/>
      <c r="O1055" s="182"/>
      <c r="P1055" s="182"/>
      <c r="Q1055" s="183"/>
      <c r="R1055" s="183"/>
      <c r="S1055" s="183"/>
      <c r="T1055" s="183"/>
      <c r="U1055" s="184"/>
      <c r="V1055" s="185"/>
      <c r="W1055" s="199"/>
      <c r="X1055" s="200"/>
      <c r="Y1055" s="200"/>
      <c r="Z1055" s="201"/>
      <c r="AA1055" s="150"/>
      <c r="AB1055" s="202"/>
      <c r="AC1055" s="203"/>
      <c r="AD1055" s="184"/>
      <c r="AE1055" s="203"/>
      <c r="AF1055" s="204"/>
      <c r="AG1055" s="193"/>
    </row>
    <row r="1056" spans="1:33" s="59" customFormat="1">
      <c r="A1056" s="194"/>
      <c r="B1056" s="195"/>
      <c r="C1056" s="196"/>
      <c r="D1056" s="197"/>
      <c r="E1056" s="196"/>
      <c r="F1056" s="197"/>
      <c r="G1056" s="198"/>
      <c r="H1056" s="180"/>
      <c r="I1056" s="181"/>
      <c r="J1056" s="181"/>
      <c r="K1056" s="181"/>
      <c r="L1056" s="181"/>
      <c r="M1056" s="181"/>
      <c r="N1056" s="180"/>
      <c r="O1056" s="182"/>
      <c r="P1056" s="182"/>
      <c r="Q1056" s="183"/>
      <c r="R1056" s="183"/>
      <c r="S1056" s="183"/>
      <c r="T1056" s="183"/>
      <c r="U1056" s="184"/>
      <c r="V1056" s="185"/>
      <c r="W1056" s="199"/>
      <c r="X1056" s="200"/>
      <c r="Y1056" s="200"/>
      <c r="Z1056" s="201"/>
      <c r="AA1056" s="150"/>
      <c r="AB1056" s="202"/>
      <c r="AC1056" s="203"/>
      <c r="AD1056" s="184"/>
      <c r="AE1056" s="203"/>
      <c r="AF1056" s="204"/>
      <c r="AG1056" s="193"/>
    </row>
    <row r="1057" spans="1:33" s="59" customFormat="1">
      <c r="A1057" s="194"/>
      <c r="B1057" s="195"/>
      <c r="C1057" s="196"/>
      <c r="D1057" s="197"/>
      <c r="E1057" s="196"/>
      <c r="F1057" s="197"/>
      <c r="G1057" s="198"/>
      <c r="H1057" s="180"/>
      <c r="I1057" s="181"/>
      <c r="J1057" s="181"/>
      <c r="K1057" s="181"/>
      <c r="L1057" s="181"/>
      <c r="M1057" s="181"/>
      <c r="N1057" s="180"/>
      <c r="O1057" s="182"/>
      <c r="P1057" s="182"/>
      <c r="Q1057" s="183"/>
      <c r="R1057" s="183"/>
      <c r="S1057" s="183"/>
      <c r="T1057" s="183"/>
      <c r="U1057" s="184"/>
      <c r="V1057" s="185"/>
      <c r="W1057" s="199"/>
      <c r="X1057" s="200"/>
      <c r="Y1057" s="200"/>
      <c r="Z1057" s="201"/>
      <c r="AA1057" s="150"/>
      <c r="AB1057" s="202"/>
      <c r="AC1057" s="203"/>
      <c r="AD1057" s="184"/>
      <c r="AE1057" s="203"/>
      <c r="AF1057" s="204"/>
      <c r="AG1057" s="193"/>
    </row>
    <row r="1058" spans="1:33" s="59" customFormat="1">
      <c r="A1058" s="194"/>
      <c r="B1058" s="195"/>
      <c r="C1058" s="196"/>
      <c r="D1058" s="197"/>
      <c r="E1058" s="196"/>
      <c r="F1058" s="197"/>
      <c r="G1058" s="198"/>
      <c r="H1058" s="180"/>
      <c r="I1058" s="181"/>
      <c r="J1058" s="181"/>
      <c r="K1058" s="181"/>
      <c r="L1058" s="181"/>
      <c r="M1058" s="181"/>
      <c r="N1058" s="180"/>
      <c r="O1058" s="182"/>
      <c r="P1058" s="182"/>
      <c r="Q1058" s="183"/>
      <c r="R1058" s="183"/>
      <c r="S1058" s="183"/>
      <c r="T1058" s="183"/>
      <c r="U1058" s="184"/>
      <c r="V1058" s="185"/>
      <c r="W1058" s="199"/>
      <c r="X1058" s="200"/>
      <c r="Y1058" s="200"/>
      <c r="Z1058" s="201"/>
      <c r="AA1058" s="150"/>
      <c r="AB1058" s="202"/>
      <c r="AC1058" s="203"/>
      <c r="AD1058" s="184"/>
      <c r="AE1058" s="203"/>
      <c r="AF1058" s="204"/>
      <c r="AG1058" s="193"/>
    </row>
    <row r="1059" spans="1:33" s="59" customFormat="1">
      <c r="A1059" s="194"/>
      <c r="B1059" s="195"/>
      <c r="C1059" s="196"/>
      <c r="D1059" s="197"/>
      <c r="E1059" s="196"/>
      <c r="F1059" s="197"/>
      <c r="G1059" s="198"/>
      <c r="H1059" s="180"/>
      <c r="I1059" s="181"/>
      <c r="J1059" s="181"/>
      <c r="K1059" s="181"/>
      <c r="L1059" s="181"/>
      <c r="M1059" s="181"/>
      <c r="N1059" s="180"/>
      <c r="O1059" s="182"/>
      <c r="P1059" s="182"/>
      <c r="Q1059" s="183"/>
      <c r="R1059" s="183"/>
      <c r="S1059" s="183"/>
      <c r="T1059" s="183"/>
      <c r="U1059" s="184"/>
      <c r="V1059" s="185"/>
      <c r="W1059" s="199"/>
      <c r="X1059" s="200"/>
      <c r="Y1059" s="200"/>
      <c r="Z1059" s="201"/>
      <c r="AA1059" s="150"/>
      <c r="AB1059" s="202"/>
      <c r="AC1059" s="203"/>
      <c r="AD1059" s="184"/>
      <c r="AE1059" s="203"/>
      <c r="AF1059" s="204"/>
      <c r="AG1059" s="193"/>
    </row>
    <row r="1060" spans="1:33" s="59" customFormat="1">
      <c r="A1060" s="194"/>
      <c r="B1060" s="195"/>
      <c r="C1060" s="196"/>
      <c r="D1060" s="197"/>
      <c r="E1060" s="196"/>
      <c r="F1060" s="197"/>
      <c r="G1060" s="198"/>
      <c r="H1060" s="180"/>
      <c r="I1060" s="181"/>
      <c r="J1060" s="181"/>
      <c r="K1060" s="181"/>
      <c r="L1060" s="181"/>
      <c r="M1060" s="181"/>
      <c r="N1060" s="180"/>
      <c r="O1060" s="182"/>
      <c r="P1060" s="182"/>
      <c r="Q1060" s="183"/>
      <c r="R1060" s="183"/>
      <c r="S1060" s="183"/>
      <c r="T1060" s="183"/>
      <c r="U1060" s="184"/>
      <c r="V1060" s="185"/>
      <c r="W1060" s="199"/>
      <c r="X1060" s="200"/>
      <c r="Y1060" s="200"/>
      <c r="Z1060" s="201"/>
      <c r="AA1060" s="150"/>
      <c r="AB1060" s="202"/>
      <c r="AC1060" s="203"/>
      <c r="AD1060" s="184"/>
      <c r="AE1060" s="203"/>
      <c r="AF1060" s="204"/>
      <c r="AG1060" s="193"/>
    </row>
    <row r="1061" spans="1:33" s="59" customFormat="1">
      <c r="A1061" s="194"/>
      <c r="B1061" s="195"/>
      <c r="C1061" s="196"/>
      <c r="D1061" s="197"/>
      <c r="E1061" s="196"/>
      <c r="F1061" s="197"/>
      <c r="G1061" s="198"/>
      <c r="H1061" s="180"/>
      <c r="I1061" s="181"/>
      <c r="J1061" s="181"/>
      <c r="K1061" s="181"/>
      <c r="L1061" s="181"/>
      <c r="M1061" s="181"/>
      <c r="N1061" s="180"/>
      <c r="O1061" s="182"/>
      <c r="P1061" s="182"/>
      <c r="Q1061" s="183"/>
      <c r="R1061" s="183"/>
      <c r="S1061" s="183"/>
      <c r="T1061" s="183"/>
      <c r="U1061" s="184"/>
      <c r="V1061" s="185"/>
      <c r="W1061" s="199"/>
      <c r="X1061" s="200"/>
      <c r="Y1061" s="200"/>
      <c r="Z1061" s="201"/>
      <c r="AA1061" s="150"/>
      <c r="AB1061" s="202"/>
      <c r="AC1061" s="203"/>
      <c r="AD1061" s="184"/>
      <c r="AE1061" s="203"/>
      <c r="AF1061" s="204"/>
      <c r="AG1061" s="193"/>
    </row>
    <row r="1062" spans="1:33" s="59" customFormat="1">
      <c r="A1062" s="194"/>
      <c r="B1062" s="195"/>
      <c r="C1062" s="196"/>
      <c r="D1062" s="197"/>
      <c r="E1062" s="196"/>
      <c r="F1062" s="197"/>
      <c r="G1062" s="198"/>
      <c r="H1062" s="180"/>
      <c r="I1062" s="181"/>
      <c r="J1062" s="181"/>
      <c r="K1062" s="181"/>
      <c r="L1062" s="181"/>
      <c r="M1062" s="181"/>
      <c r="N1062" s="180"/>
      <c r="O1062" s="182"/>
      <c r="P1062" s="182"/>
      <c r="Q1062" s="183"/>
      <c r="R1062" s="183"/>
      <c r="S1062" s="183"/>
      <c r="T1062" s="183"/>
      <c r="U1062" s="184"/>
      <c r="V1062" s="185"/>
      <c r="W1062" s="199"/>
      <c r="X1062" s="200"/>
      <c r="Y1062" s="200"/>
      <c r="Z1062" s="201"/>
      <c r="AA1062" s="150"/>
      <c r="AB1062" s="202"/>
      <c r="AC1062" s="203"/>
      <c r="AD1062" s="184"/>
      <c r="AE1062" s="203"/>
      <c r="AF1062" s="204"/>
      <c r="AG1062" s="193"/>
    </row>
    <row r="1063" spans="1:33" s="59" customFormat="1">
      <c r="A1063" s="194"/>
      <c r="B1063" s="195"/>
      <c r="C1063" s="196"/>
      <c r="D1063" s="197"/>
      <c r="E1063" s="196"/>
      <c r="F1063" s="197"/>
      <c r="G1063" s="198"/>
      <c r="H1063" s="180"/>
      <c r="I1063" s="181"/>
      <c r="J1063" s="181"/>
      <c r="K1063" s="181"/>
      <c r="L1063" s="181"/>
      <c r="M1063" s="181"/>
      <c r="N1063" s="180"/>
      <c r="O1063" s="182"/>
      <c r="P1063" s="182"/>
      <c r="Q1063" s="183"/>
      <c r="R1063" s="183"/>
      <c r="S1063" s="183"/>
      <c r="T1063" s="183"/>
      <c r="U1063" s="184"/>
      <c r="V1063" s="185"/>
      <c r="W1063" s="199"/>
      <c r="X1063" s="200"/>
      <c r="Y1063" s="200"/>
      <c r="Z1063" s="201"/>
      <c r="AA1063" s="150"/>
      <c r="AB1063" s="202"/>
      <c r="AC1063" s="203"/>
      <c r="AD1063" s="184"/>
      <c r="AE1063" s="203"/>
      <c r="AF1063" s="204"/>
      <c r="AG1063" s="193"/>
    </row>
    <row r="1064" spans="1:33" s="59" customFormat="1">
      <c r="A1064" s="194"/>
      <c r="B1064" s="195"/>
      <c r="C1064" s="196"/>
      <c r="D1064" s="197"/>
      <c r="E1064" s="196"/>
      <c r="F1064" s="197"/>
      <c r="G1064" s="198"/>
      <c r="H1064" s="180"/>
      <c r="I1064" s="181"/>
      <c r="J1064" s="181"/>
      <c r="K1064" s="181"/>
      <c r="L1064" s="181"/>
      <c r="M1064" s="181"/>
      <c r="N1064" s="180"/>
      <c r="O1064" s="182"/>
      <c r="P1064" s="182"/>
      <c r="Q1064" s="183"/>
      <c r="R1064" s="183"/>
      <c r="S1064" s="183"/>
      <c r="T1064" s="183"/>
      <c r="U1064" s="184"/>
      <c r="V1064" s="185"/>
      <c r="W1064" s="199"/>
      <c r="X1064" s="200"/>
      <c r="Y1064" s="200"/>
      <c r="Z1064" s="201"/>
      <c r="AA1064" s="150"/>
      <c r="AB1064" s="202"/>
      <c r="AC1064" s="203"/>
      <c r="AD1064" s="184"/>
      <c r="AE1064" s="203"/>
      <c r="AF1064" s="204"/>
      <c r="AG1064" s="193"/>
    </row>
    <row r="1065" spans="1:33" s="59" customFormat="1">
      <c r="A1065" s="194"/>
      <c r="B1065" s="195"/>
      <c r="C1065" s="196"/>
      <c r="D1065" s="197"/>
      <c r="E1065" s="196"/>
      <c r="F1065" s="197"/>
      <c r="G1065" s="198"/>
      <c r="H1065" s="180"/>
      <c r="I1065" s="181"/>
      <c r="J1065" s="181"/>
      <c r="K1065" s="181"/>
      <c r="L1065" s="181"/>
      <c r="M1065" s="181"/>
      <c r="N1065" s="180"/>
      <c r="O1065" s="182"/>
      <c r="P1065" s="182"/>
      <c r="Q1065" s="183"/>
      <c r="R1065" s="183"/>
      <c r="S1065" s="183"/>
      <c r="T1065" s="183"/>
      <c r="U1065" s="184"/>
      <c r="V1065" s="185"/>
      <c r="W1065" s="199"/>
      <c r="X1065" s="200"/>
      <c r="Y1065" s="200"/>
      <c r="Z1065" s="201"/>
      <c r="AA1065" s="150"/>
      <c r="AB1065" s="202"/>
      <c r="AC1065" s="203"/>
      <c r="AD1065" s="184"/>
      <c r="AE1065" s="203"/>
      <c r="AF1065" s="204"/>
      <c r="AG1065" s="193"/>
    </row>
    <row r="1066" spans="1:33" s="59" customFormat="1">
      <c r="A1066" s="194"/>
      <c r="B1066" s="195"/>
      <c r="C1066" s="196"/>
      <c r="D1066" s="197"/>
      <c r="E1066" s="196"/>
      <c r="F1066" s="197"/>
      <c r="G1066" s="198"/>
      <c r="H1066" s="180"/>
      <c r="I1066" s="181"/>
      <c r="J1066" s="181"/>
      <c r="K1066" s="181"/>
      <c r="L1066" s="181"/>
      <c r="M1066" s="181"/>
      <c r="N1066" s="180"/>
      <c r="O1066" s="182"/>
      <c r="P1066" s="182"/>
      <c r="Q1066" s="183"/>
      <c r="R1066" s="183"/>
      <c r="S1066" s="183"/>
      <c r="T1066" s="183"/>
      <c r="U1066" s="184"/>
      <c r="V1066" s="185"/>
      <c r="W1066" s="199"/>
      <c r="X1066" s="200"/>
      <c r="Y1066" s="200"/>
      <c r="Z1066" s="201"/>
      <c r="AA1066" s="150"/>
      <c r="AB1066" s="202"/>
      <c r="AC1066" s="203"/>
      <c r="AD1066" s="184"/>
      <c r="AE1066" s="203"/>
      <c r="AF1066" s="204"/>
      <c r="AG1066" s="193"/>
    </row>
    <row r="1067" spans="1:33" s="59" customFormat="1">
      <c r="A1067" s="194"/>
      <c r="B1067" s="195"/>
      <c r="C1067" s="196"/>
      <c r="D1067" s="197"/>
      <c r="E1067" s="196"/>
      <c r="F1067" s="197"/>
      <c r="G1067" s="198"/>
      <c r="H1067" s="180"/>
      <c r="I1067" s="181"/>
      <c r="J1067" s="181"/>
      <c r="K1067" s="181"/>
      <c r="L1067" s="181"/>
      <c r="M1067" s="181"/>
      <c r="N1067" s="180"/>
      <c r="O1067" s="182"/>
      <c r="P1067" s="182"/>
      <c r="Q1067" s="183"/>
      <c r="R1067" s="183"/>
      <c r="S1067" s="183"/>
      <c r="T1067" s="183"/>
      <c r="U1067" s="184"/>
      <c r="V1067" s="185"/>
      <c r="W1067" s="199"/>
      <c r="X1067" s="200"/>
      <c r="Y1067" s="200"/>
      <c r="Z1067" s="201"/>
      <c r="AA1067" s="150"/>
      <c r="AB1067" s="202"/>
      <c r="AC1067" s="203"/>
      <c r="AD1067" s="184"/>
      <c r="AE1067" s="203"/>
      <c r="AF1067" s="204"/>
      <c r="AG1067" s="193"/>
    </row>
    <row r="1068" spans="1:33" s="59" customFormat="1">
      <c r="A1068" s="194"/>
      <c r="B1068" s="195"/>
      <c r="C1068" s="196"/>
      <c r="D1068" s="197"/>
      <c r="E1068" s="196"/>
      <c r="F1068" s="197"/>
      <c r="G1068" s="198"/>
      <c r="H1068" s="180"/>
      <c r="I1068" s="181"/>
      <c r="J1068" s="181"/>
      <c r="K1068" s="181"/>
      <c r="L1068" s="181"/>
      <c r="M1068" s="181"/>
      <c r="N1068" s="180"/>
      <c r="O1068" s="182"/>
      <c r="P1068" s="182"/>
      <c r="Q1068" s="183"/>
      <c r="R1068" s="183"/>
      <c r="S1068" s="183"/>
      <c r="T1068" s="183"/>
      <c r="U1068" s="184"/>
      <c r="V1068" s="185"/>
      <c r="W1068" s="199"/>
      <c r="X1068" s="200"/>
      <c r="Y1068" s="200"/>
      <c r="Z1068" s="201"/>
      <c r="AA1068" s="150"/>
      <c r="AB1068" s="202"/>
      <c r="AC1068" s="203"/>
      <c r="AD1068" s="184"/>
      <c r="AE1068" s="203"/>
      <c r="AF1068" s="204"/>
      <c r="AG1068" s="193"/>
    </row>
    <row r="1069" spans="1:33" s="59" customFormat="1">
      <c r="A1069" s="194"/>
      <c r="B1069" s="195"/>
      <c r="C1069" s="196"/>
      <c r="D1069" s="197"/>
      <c r="E1069" s="196"/>
      <c r="F1069" s="197"/>
      <c r="G1069" s="198"/>
      <c r="H1069" s="180"/>
      <c r="I1069" s="181"/>
      <c r="J1069" s="181"/>
      <c r="K1069" s="181"/>
      <c r="L1069" s="181"/>
      <c r="M1069" s="181"/>
      <c r="N1069" s="180"/>
      <c r="O1069" s="182"/>
      <c r="P1069" s="182"/>
      <c r="Q1069" s="183"/>
      <c r="R1069" s="183"/>
      <c r="S1069" s="183"/>
      <c r="T1069" s="183"/>
      <c r="U1069" s="184"/>
      <c r="V1069" s="185"/>
      <c r="W1069" s="199"/>
      <c r="X1069" s="200"/>
      <c r="Y1069" s="200"/>
      <c r="Z1069" s="201"/>
      <c r="AA1069" s="150"/>
      <c r="AB1069" s="202"/>
      <c r="AC1069" s="203"/>
      <c r="AD1069" s="184"/>
      <c r="AE1069" s="203"/>
      <c r="AF1069" s="204"/>
      <c r="AG1069" s="193"/>
    </row>
    <row r="1070" spans="1:33" s="59" customFormat="1">
      <c r="A1070" s="194"/>
      <c r="B1070" s="195"/>
      <c r="C1070" s="196"/>
      <c r="D1070" s="197"/>
      <c r="E1070" s="196"/>
      <c r="F1070" s="197"/>
      <c r="G1070" s="198"/>
      <c r="H1070" s="180"/>
      <c r="I1070" s="181"/>
      <c r="J1070" s="181"/>
      <c r="K1070" s="181"/>
      <c r="L1070" s="181"/>
      <c r="M1070" s="181"/>
      <c r="N1070" s="180"/>
      <c r="O1070" s="182"/>
      <c r="P1070" s="182"/>
      <c r="Q1070" s="183"/>
      <c r="R1070" s="183"/>
      <c r="S1070" s="183"/>
      <c r="T1070" s="183"/>
      <c r="U1070" s="184"/>
      <c r="V1070" s="185"/>
      <c r="W1070" s="199"/>
      <c r="X1070" s="200"/>
      <c r="Y1070" s="200"/>
      <c r="Z1070" s="201"/>
      <c r="AA1070" s="150"/>
      <c r="AB1070" s="202"/>
      <c r="AC1070" s="203"/>
      <c r="AD1070" s="184"/>
      <c r="AE1070" s="203"/>
      <c r="AF1070" s="204"/>
      <c r="AG1070" s="193"/>
    </row>
    <row r="1071" spans="1:33" s="59" customFormat="1">
      <c r="A1071" s="194"/>
      <c r="B1071" s="195"/>
      <c r="C1071" s="196"/>
      <c r="D1071" s="197"/>
      <c r="E1071" s="196"/>
      <c r="F1071" s="197"/>
      <c r="G1071" s="198"/>
      <c r="H1071" s="180"/>
      <c r="I1071" s="181"/>
      <c r="J1071" s="181"/>
      <c r="K1071" s="181"/>
      <c r="L1071" s="181"/>
      <c r="M1071" s="181"/>
      <c r="N1071" s="180"/>
      <c r="O1071" s="182"/>
      <c r="P1071" s="182"/>
      <c r="Q1071" s="183"/>
      <c r="R1071" s="183"/>
      <c r="S1071" s="183"/>
      <c r="T1071" s="183"/>
      <c r="U1071" s="184"/>
      <c r="V1071" s="185"/>
      <c r="W1071" s="199"/>
      <c r="X1071" s="200"/>
      <c r="Y1071" s="200"/>
      <c r="Z1071" s="201"/>
      <c r="AA1071" s="150"/>
      <c r="AB1071" s="202"/>
      <c r="AC1071" s="203"/>
      <c r="AD1071" s="184"/>
      <c r="AE1071" s="203"/>
      <c r="AF1071" s="204"/>
      <c r="AG1071" s="193"/>
    </row>
    <row r="1072" spans="1:33" s="59" customFormat="1">
      <c r="A1072" s="194"/>
      <c r="B1072" s="195"/>
      <c r="C1072" s="196"/>
      <c r="D1072" s="197"/>
      <c r="E1072" s="196"/>
      <c r="F1072" s="197"/>
      <c r="G1072" s="198"/>
      <c r="H1072" s="180"/>
      <c r="I1072" s="181"/>
      <c r="J1072" s="181"/>
      <c r="K1072" s="181"/>
      <c r="L1072" s="181"/>
      <c r="M1072" s="181"/>
      <c r="N1072" s="180"/>
      <c r="O1072" s="182"/>
      <c r="P1072" s="182"/>
      <c r="Q1072" s="183"/>
      <c r="R1072" s="183"/>
      <c r="S1072" s="183"/>
      <c r="T1072" s="183"/>
      <c r="U1072" s="184"/>
      <c r="V1072" s="185"/>
      <c r="W1072" s="199"/>
      <c r="X1072" s="200"/>
      <c r="Y1072" s="200"/>
      <c r="Z1072" s="201"/>
      <c r="AA1072" s="150"/>
      <c r="AB1072" s="202"/>
      <c r="AC1072" s="203"/>
      <c r="AD1072" s="184"/>
      <c r="AE1072" s="203"/>
      <c r="AF1072" s="204"/>
      <c r="AG1072" s="193"/>
    </row>
    <row r="1073" spans="1:33" s="59" customFormat="1">
      <c r="A1073" s="194"/>
      <c r="B1073" s="195"/>
      <c r="C1073" s="196"/>
      <c r="D1073" s="197"/>
      <c r="E1073" s="196"/>
      <c r="F1073" s="197"/>
      <c r="G1073" s="198"/>
      <c r="H1073" s="180"/>
      <c r="I1073" s="181"/>
      <c r="J1073" s="181"/>
      <c r="K1073" s="181"/>
      <c r="L1073" s="181"/>
      <c r="M1073" s="181"/>
      <c r="N1073" s="180"/>
      <c r="O1073" s="182"/>
      <c r="P1073" s="182"/>
      <c r="Q1073" s="183"/>
      <c r="R1073" s="183"/>
      <c r="S1073" s="183"/>
      <c r="T1073" s="183"/>
      <c r="U1073" s="184"/>
      <c r="V1073" s="185"/>
      <c r="W1073" s="199"/>
      <c r="X1073" s="200"/>
      <c r="Y1073" s="200"/>
      <c r="Z1073" s="201"/>
      <c r="AA1073" s="150"/>
      <c r="AB1073" s="202"/>
      <c r="AC1073" s="203"/>
      <c r="AD1073" s="184"/>
      <c r="AE1073" s="203"/>
      <c r="AF1073" s="204"/>
      <c r="AG1073" s="193"/>
    </row>
    <row r="1074" spans="1:33" s="59" customFormat="1">
      <c r="A1074" s="194"/>
      <c r="B1074" s="195"/>
      <c r="C1074" s="196"/>
      <c r="D1074" s="197"/>
      <c r="E1074" s="196"/>
      <c r="F1074" s="197"/>
      <c r="G1074" s="198"/>
      <c r="H1074" s="180"/>
      <c r="I1074" s="181"/>
      <c r="J1074" s="181"/>
      <c r="K1074" s="181"/>
      <c r="L1074" s="181"/>
      <c r="M1074" s="181"/>
      <c r="N1074" s="180"/>
      <c r="O1074" s="182"/>
      <c r="P1074" s="182"/>
      <c r="Q1074" s="183"/>
      <c r="R1074" s="183"/>
      <c r="S1074" s="183"/>
      <c r="T1074" s="183"/>
      <c r="U1074" s="184"/>
      <c r="V1074" s="185"/>
      <c r="W1074" s="199"/>
      <c r="X1074" s="200"/>
      <c r="Y1074" s="200"/>
      <c r="Z1074" s="201"/>
      <c r="AA1074" s="150"/>
      <c r="AB1074" s="202"/>
      <c r="AC1074" s="203"/>
      <c r="AD1074" s="184"/>
      <c r="AE1074" s="203"/>
      <c r="AF1074" s="204"/>
      <c r="AG1074" s="193"/>
    </row>
    <row r="1075" spans="1:33" s="59" customFormat="1">
      <c r="A1075" s="194"/>
      <c r="B1075" s="195"/>
      <c r="C1075" s="196"/>
      <c r="D1075" s="197"/>
      <c r="E1075" s="196"/>
      <c r="F1075" s="197"/>
      <c r="G1075" s="198"/>
      <c r="H1075" s="180"/>
      <c r="I1075" s="181"/>
      <c r="J1075" s="181"/>
      <c r="K1075" s="181"/>
      <c r="L1075" s="181"/>
      <c r="M1075" s="181"/>
      <c r="N1075" s="180"/>
      <c r="O1075" s="182"/>
      <c r="P1075" s="182"/>
      <c r="Q1075" s="183"/>
      <c r="R1075" s="183"/>
      <c r="S1075" s="183"/>
      <c r="T1075" s="183"/>
      <c r="U1075" s="184"/>
      <c r="V1075" s="185"/>
      <c r="W1075" s="199"/>
      <c r="X1075" s="200"/>
      <c r="Y1075" s="200"/>
      <c r="Z1075" s="201"/>
      <c r="AA1075" s="150"/>
      <c r="AB1075" s="202"/>
      <c r="AC1075" s="203"/>
      <c r="AD1075" s="184"/>
      <c r="AE1075" s="203"/>
      <c r="AF1075" s="204"/>
      <c r="AG1075" s="193"/>
    </row>
    <row r="1076" spans="1:33" s="59" customFormat="1">
      <c r="A1076" s="194"/>
      <c r="B1076" s="195"/>
      <c r="C1076" s="196"/>
      <c r="D1076" s="197"/>
      <c r="E1076" s="196"/>
      <c r="F1076" s="197"/>
      <c r="G1076" s="198"/>
      <c r="H1076" s="180"/>
      <c r="I1076" s="181"/>
      <c r="J1076" s="181"/>
      <c r="K1076" s="181"/>
      <c r="L1076" s="181"/>
      <c r="M1076" s="181"/>
      <c r="N1076" s="180"/>
      <c r="O1076" s="182"/>
      <c r="P1076" s="182"/>
      <c r="Q1076" s="183"/>
      <c r="R1076" s="183"/>
      <c r="S1076" s="183"/>
      <c r="T1076" s="183"/>
      <c r="U1076" s="184"/>
      <c r="V1076" s="185"/>
      <c r="W1076" s="199"/>
      <c r="X1076" s="200"/>
      <c r="Y1076" s="200"/>
      <c r="Z1076" s="201"/>
      <c r="AA1076" s="150"/>
      <c r="AB1076" s="202"/>
      <c r="AC1076" s="203"/>
      <c r="AD1076" s="184"/>
      <c r="AE1076" s="203"/>
      <c r="AF1076" s="204"/>
      <c r="AG1076" s="193"/>
    </row>
    <row r="1077" spans="1:33" s="59" customFormat="1">
      <c r="A1077" s="194"/>
      <c r="B1077" s="195"/>
      <c r="C1077" s="196"/>
      <c r="D1077" s="197"/>
      <c r="E1077" s="196"/>
      <c r="F1077" s="197"/>
      <c r="G1077" s="198"/>
      <c r="H1077" s="180"/>
      <c r="I1077" s="181"/>
      <c r="J1077" s="181"/>
      <c r="K1077" s="181"/>
      <c r="L1077" s="181"/>
      <c r="M1077" s="181"/>
      <c r="N1077" s="180"/>
      <c r="O1077" s="182"/>
      <c r="P1077" s="182"/>
      <c r="Q1077" s="183"/>
      <c r="R1077" s="183"/>
      <c r="S1077" s="183"/>
      <c r="T1077" s="183"/>
      <c r="U1077" s="184"/>
      <c r="V1077" s="185"/>
      <c r="W1077" s="199"/>
      <c r="X1077" s="200"/>
      <c r="Y1077" s="200"/>
      <c r="Z1077" s="201"/>
      <c r="AA1077" s="150"/>
      <c r="AB1077" s="202"/>
      <c r="AC1077" s="203"/>
      <c r="AD1077" s="184"/>
      <c r="AE1077" s="203"/>
      <c r="AF1077" s="204"/>
      <c r="AG1077" s="193"/>
    </row>
    <row r="1078" spans="1:33" s="59" customFormat="1">
      <c r="A1078" s="194"/>
      <c r="B1078" s="195"/>
      <c r="C1078" s="196"/>
      <c r="D1078" s="197"/>
      <c r="E1078" s="196"/>
      <c r="F1078" s="197"/>
      <c r="G1078" s="198"/>
      <c r="H1078" s="180"/>
      <c r="I1078" s="181"/>
      <c r="J1078" s="181"/>
      <c r="K1078" s="181"/>
      <c r="L1078" s="181"/>
      <c r="M1078" s="181"/>
      <c r="N1078" s="180"/>
      <c r="O1078" s="182"/>
      <c r="P1078" s="182"/>
      <c r="Q1078" s="183"/>
      <c r="R1078" s="183"/>
      <c r="S1078" s="183"/>
      <c r="T1078" s="183"/>
      <c r="U1078" s="184"/>
      <c r="V1078" s="185"/>
      <c r="W1078" s="199"/>
      <c r="X1078" s="200"/>
      <c r="Y1078" s="200"/>
      <c r="Z1078" s="201"/>
      <c r="AA1078" s="150"/>
      <c r="AB1078" s="202"/>
      <c r="AC1078" s="203"/>
      <c r="AD1078" s="184"/>
      <c r="AE1078" s="203"/>
      <c r="AF1078" s="204"/>
      <c r="AG1078" s="193"/>
    </row>
    <row r="1079" spans="1:33" s="59" customFormat="1">
      <c r="A1079" s="194"/>
      <c r="B1079" s="195"/>
      <c r="C1079" s="196"/>
      <c r="D1079" s="197"/>
      <c r="E1079" s="196"/>
      <c r="F1079" s="197"/>
      <c r="G1079" s="198"/>
      <c r="H1079" s="180"/>
      <c r="I1079" s="181"/>
      <c r="J1079" s="181"/>
      <c r="K1079" s="181"/>
      <c r="L1079" s="181"/>
      <c r="M1079" s="181"/>
      <c r="N1079" s="180"/>
      <c r="O1079" s="182"/>
      <c r="P1079" s="182"/>
      <c r="Q1079" s="183"/>
      <c r="R1079" s="183"/>
      <c r="S1079" s="183"/>
      <c r="T1079" s="183"/>
      <c r="U1079" s="184"/>
      <c r="V1079" s="185"/>
      <c r="W1079" s="199"/>
      <c r="X1079" s="200"/>
      <c r="Y1079" s="200"/>
      <c r="Z1079" s="201"/>
      <c r="AA1079" s="150"/>
      <c r="AB1079" s="202"/>
      <c r="AC1079" s="203"/>
      <c r="AD1079" s="184"/>
      <c r="AE1079" s="203"/>
      <c r="AF1079" s="204"/>
      <c r="AG1079" s="193"/>
    </row>
    <row r="1080" spans="1:33" s="59" customFormat="1">
      <c r="A1080" s="194"/>
      <c r="B1080" s="195"/>
      <c r="C1080" s="196"/>
      <c r="D1080" s="197"/>
      <c r="E1080" s="196"/>
      <c r="F1080" s="197"/>
      <c r="G1080" s="198"/>
      <c r="H1080" s="180"/>
      <c r="I1080" s="181"/>
      <c r="J1080" s="181"/>
      <c r="K1080" s="181"/>
      <c r="L1080" s="181"/>
      <c r="M1080" s="181"/>
      <c r="N1080" s="180"/>
      <c r="O1080" s="182"/>
      <c r="P1080" s="182"/>
      <c r="Q1080" s="183"/>
      <c r="R1080" s="183"/>
      <c r="S1080" s="183"/>
      <c r="T1080" s="183"/>
      <c r="U1080" s="184"/>
      <c r="V1080" s="185"/>
      <c r="W1080" s="199"/>
      <c r="X1080" s="200"/>
      <c r="Y1080" s="200"/>
      <c r="Z1080" s="201"/>
      <c r="AA1080" s="150"/>
      <c r="AB1080" s="202"/>
      <c r="AC1080" s="203"/>
      <c r="AD1080" s="184"/>
      <c r="AE1080" s="203"/>
      <c r="AF1080" s="204"/>
      <c r="AG1080" s="193"/>
    </row>
    <row r="1081" spans="1:33" s="59" customFormat="1">
      <c r="A1081" s="194"/>
      <c r="B1081" s="195"/>
      <c r="C1081" s="196"/>
      <c r="D1081" s="197"/>
      <c r="E1081" s="196"/>
      <c r="F1081" s="197"/>
      <c r="G1081" s="198"/>
      <c r="H1081" s="180"/>
      <c r="I1081" s="181"/>
      <c r="J1081" s="181"/>
      <c r="K1081" s="181"/>
      <c r="L1081" s="181"/>
      <c r="M1081" s="181"/>
      <c r="N1081" s="180"/>
      <c r="O1081" s="182"/>
      <c r="P1081" s="182"/>
      <c r="Q1081" s="183"/>
      <c r="R1081" s="183"/>
      <c r="S1081" s="183"/>
      <c r="T1081" s="183"/>
      <c r="U1081" s="184"/>
      <c r="V1081" s="185"/>
      <c r="W1081" s="199"/>
      <c r="X1081" s="200"/>
      <c r="Y1081" s="200"/>
      <c r="Z1081" s="201"/>
      <c r="AA1081" s="150"/>
      <c r="AB1081" s="202"/>
      <c r="AC1081" s="203"/>
      <c r="AD1081" s="184"/>
      <c r="AE1081" s="203"/>
      <c r="AF1081" s="204"/>
      <c r="AG1081" s="193"/>
    </row>
    <row r="1082" spans="1:33" ht="5.65" customHeight="1">
      <c r="A1082" s="194"/>
      <c r="B1082" s="195"/>
      <c r="C1082" s="196"/>
      <c r="D1082" s="197"/>
      <c r="E1082" s="196"/>
      <c r="F1082" s="197"/>
      <c r="G1082" s="198"/>
      <c r="H1082" s="180"/>
      <c r="I1082" s="205"/>
      <c r="J1082" s="205"/>
      <c r="K1082" s="205"/>
      <c r="L1082" s="205"/>
      <c r="M1082" s="205"/>
      <c r="N1082" s="180"/>
      <c r="O1082" s="182"/>
      <c r="P1082" s="183"/>
      <c r="Q1082" s="183"/>
      <c r="R1082" s="183"/>
      <c r="S1082" s="183"/>
      <c r="T1082" s="183"/>
      <c r="U1082" s="205"/>
      <c r="V1082" s="180"/>
      <c r="W1082" s="182"/>
      <c r="X1082" s="182"/>
      <c r="Y1082" s="182"/>
      <c r="Z1082" s="182"/>
      <c r="AA1082" s="206"/>
      <c r="AB1082" s="182"/>
      <c r="AC1082" s="182"/>
      <c r="AD1082" s="182"/>
      <c r="AE1082" s="182"/>
      <c r="AF1082" s="208"/>
      <c r="AG1082" s="185"/>
    </row>
    <row r="1083" spans="1:33" ht="12.75" thickBot="1">
      <c r="A1083" s="209">
        <v>9999</v>
      </c>
      <c r="B1083" s="210" t="s">
        <v>592</v>
      </c>
      <c r="C1083" s="211" t="s">
        <v>592</v>
      </c>
      <c r="D1083" s="212" t="s">
        <v>592</v>
      </c>
      <c r="E1083" s="212" t="s">
        <v>592</v>
      </c>
      <c r="F1083" s="212" t="s">
        <v>592</v>
      </c>
      <c r="G1083" s="213" t="s">
        <v>592</v>
      </c>
      <c r="H1083" s="59" t="s">
        <v>591</v>
      </c>
      <c r="I1083" s="214" t="s">
        <v>592</v>
      </c>
      <c r="J1083" s="215" t="s">
        <v>592</v>
      </c>
      <c r="K1083" s="215" t="s">
        <v>592</v>
      </c>
      <c r="L1083" s="215" t="s">
        <v>592</v>
      </c>
      <c r="M1083" s="215" t="s">
        <v>592</v>
      </c>
      <c r="N1083" s="59" t="s">
        <v>591</v>
      </c>
      <c r="O1083" s="216">
        <f t="shared" ref="O1083:U1083" si="0">SUBTOTAL(9,O10:O1081)</f>
        <v>0</v>
      </c>
      <c r="P1083" s="216">
        <f t="shared" si="0"/>
        <v>0</v>
      </c>
      <c r="Q1083" s="217">
        <f t="shared" si="0"/>
        <v>0</v>
      </c>
      <c r="R1083" s="217">
        <f t="shared" si="0"/>
        <v>0</v>
      </c>
      <c r="S1083" s="217">
        <f t="shared" si="0"/>
        <v>0</v>
      </c>
      <c r="T1083" s="217">
        <f t="shared" si="0"/>
        <v>0</v>
      </c>
      <c r="U1083" s="218">
        <f t="shared" si="0"/>
        <v>0</v>
      </c>
      <c r="V1083" s="219"/>
      <c r="W1083" s="220">
        <f>SUBTOTAL(9,W10:W1081)</f>
        <v>0</v>
      </c>
      <c r="X1083" s="218" t="s">
        <v>592</v>
      </c>
      <c r="Y1083" s="218" t="s">
        <v>592</v>
      </c>
      <c r="Z1083" s="221" t="s">
        <v>592</v>
      </c>
      <c r="AA1083" s="219"/>
      <c r="AB1083" s="222">
        <f>SUBTOTAL(9,AB10:AB1081)</f>
        <v>0</v>
      </c>
      <c r="AC1083" s="222">
        <f>SUBTOTAL(9,AC10:AC1081)</f>
        <v>0</v>
      </c>
      <c r="AD1083" s="217">
        <f>SUBTOTAL(9,AD10:AD1081)</f>
        <v>0</v>
      </c>
      <c r="AE1083" s="218">
        <f>SUBTOTAL(9,AE10:AE1081)</f>
        <v>0</v>
      </c>
      <c r="AF1083" s="218">
        <f>SUBTOTAL(9,AF10:AF1081)</f>
        <v>0</v>
      </c>
      <c r="AG1083" s="219"/>
    </row>
    <row r="1086" spans="1:33">
      <c r="A1086" s="334" t="s">
        <v>637</v>
      </c>
      <c r="B1086" s="335"/>
      <c r="C1086" s="335"/>
      <c r="S1086" s="33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sheetPr>
    <tabColor theme="7" tint="0.59999389629810485"/>
  </sheetPr>
  <dimension ref="A1:AH1165"/>
  <sheetViews>
    <sheetView showGridLines="0" workbookViewId="0">
      <pane ySplit="9" topLeftCell="A1146" activePane="bottomLeft" state="frozen"/>
      <selection activeCell="L1084" sqref="L1084"/>
      <selection pane="bottomLeft" activeCell="L1084" sqref="L1084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71093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ht="22.7" customHeight="1">
      <c r="A1" s="149" t="s">
        <v>593</v>
      </c>
      <c r="T1" s="63"/>
      <c r="AG1" s="62"/>
    </row>
    <row r="2" spans="1:34" ht="17.649999999999999" customHeight="1">
      <c r="A2" s="151" t="s">
        <v>594</v>
      </c>
      <c r="AG2" s="62"/>
    </row>
    <row r="3" spans="1:34" s="153" customFormat="1" ht="21" customHeight="1">
      <c r="A3" s="152" t="s">
        <v>655</v>
      </c>
      <c r="AG3" s="154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13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165"/>
      <c r="O9" s="173"/>
      <c r="P9" s="173"/>
      <c r="Q9" s="173"/>
      <c r="R9" s="173"/>
      <c r="S9" s="173"/>
      <c r="T9" s="173"/>
      <c r="U9" s="174"/>
      <c r="V9" s="168"/>
      <c r="W9" s="173"/>
      <c r="X9" s="173"/>
      <c r="Y9" s="173"/>
      <c r="Z9" s="173"/>
      <c r="AA9" s="168"/>
      <c r="AB9" s="173"/>
      <c r="AC9" s="173"/>
      <c r="AD9" s="173"/>
      <c r="AE9" s="173"/>
      <c r="AF9" s="173"/>
      <c r="AG9" s="169" t="s">
        <v>591</v>
      </c>
      <c r="AH9" s="337" t="s">
        <v>591</v>
      </c>
    </row>
    <row r="10" spans="1:34" s="59" customFormat="1">
      <c r="A10" s="175"/>
      <c r="B10" s="176"/>
      <c r="C10" s="177"/>
      <c r="D10" s="178"/>
      <c r="E10" s="177"/>
      <c r="F10" s="178"/>
      <c r="G10" s="179"/>
      <c r="H10" s="180"/>
      <c r="I10" s="181"/>
      <c r="J10" s="181"/>
      <c r="K10" s="181"/>
      <c r="L10" s="181"/>
      <c r="M10" s="181"/>
      <c r="N10" s="180"/>
      <c r="O10" s="182"/>
      <c r="P10" s="182"/>
      <c r="Q10" s="183"/>
      <c r="R10" s="183"/>
      <c r="S10" s="183"/>
      <c r="T10" s="183"/>
      <c r="U10" s="184"/>
      <c r="V10" s="185"/>
      <c r="W10" s="186"/>
      <c r="X10" s="187"/>
      <c r="Y10" s="187"/>
      <c r="Z10" s="188"/>
      <c r="AA10" s="150"/>
      <c r="AB10" s="189"/>
      <c r="AC10" s="190"/>
      <c r="AD10" s="191"/>
      <c r="AE10" s="190"/>
      <c r="AF10" s="192"/>
      <c r="AG10" s="193"/>
    </row>
    <row r="11" spans="1:34" s="59" customFormat="1">
      <c r="A11" s="194"/>
      <c r="B11" s="195"/>
      <c r="C11" s="196"/>
      <c r="D11" s="197"/>
      <c r="E11" s="196"/>
      <c r="F11" s="197"/>
      <c r="G11" s="198"/>
      <c r="H11" s="180"/>
      <c r="I11" s="181"/>
      <c r="J11" s="181"/>
      <c r="K11" s="181"/>
      <c r="L11" s="181"/>
      <c r="M11" s="181"/>
      <c r="N11" s="180"/>
      <c r="O11" s="182"/>
      <c r="P11" s="182"/>
      <c r="Q11" s="183"/>
      <c r="R11" s="183"/>
      <c r="S11" s="183"/>
      <c r="T11" s="183"/>
      <c r="U11" s="184"/>
      <c r="V11" s="185"/>
      <c r="W11" s="199"/>
      <c r="X11" s="200"/>
      <c r="Y11" s="200"/>
      <c r="Z11" s="201"/>
      <c r="AA11" s="150"/>
      <c r="AB11" s="202"/>
      <c r="AC11" s="203"/>
      <c r="AD11" s="184"/>
      <c r="AE11" s="203"/>
      <c r="AF11" s="204"/>
      <c r="AG11" s="193"/>
    </row>
    <row r="12" spans="1:34" s="59" customFormat="1">
      <c r="A12" s="194"/>
      <c r="B12" s="195"/>
      <c r="C12" s="196"/>
      <c r="D12" s="197"/>
      <c r="E12" s="196"/>
      <c r="F12" s="197"/>
      <c r="G12" s="198"/>
      <c r="H12" s="180"/>
      <c r="I12" s="181"/>
      <c r="J12" s="181"/>
      <c r="K12" s="181"/>
      <c r="L12" s="181"/>
      <c r="M12" s="181"/>
      <c r="N12" s="180"/>
      <c r="O12" s="182"/>
      <c r="P12" s="182"/>
      <c r="Q12" s="183"/>
      <c r="R12" s="183"/>
      <c r="S12" s="183"/>
      <c r="T12" s="183"/>
      <c r="U12" s="184"/>
      <c r="V12" s="185"/>
      <c r="W12" s="199"/>
      <c r="X12" s="200"/>
      <c r="Y12" s="200"/>
      <c r="Z12" s="201"/>
      <c r="AA12" s="150"/>
      <c r="AB12" s="202"/>
      <c r="AC12" s="203"/>
      <c r="AD12" s="184"/>
      <c r="AE12" s="203"/>
      <c r="AF12" s="204"/>
      <c r="AG12" s="193"/>
    </row>
    <row r="13" spans="1:34" s="59" customFormat="1">
      <c r="A13" s="194"/>
      <c r="B13" s="195"/>
      <c r="C13" s="196"/>
      <c r="D13" s="197"/>
      <c r="E13" s="196"/>
      <c r="F13" s="197"/>
      <c r="G13" s="198"/>
      <c r="H13" s="180"/>
      <c r="I13" s="181"/>
      <c r="J13" s="181"/>
      <c r="K13" s="181"/>
      <c r="L13" s="181"/>
      <c r="M13" s="181"/>
      <c r="N13" s="180"/>
      <c r="O13" s="182"/>
      <c r="P13" s="182"/>
      <c r="Q13" s="183"/>
      <c r="R13" s="183"/>
      <c r="S13" s="183"/>
      <c r="T13" s="183"/>
      <c r="U13" s="184"/>
      <c r="V13" s="185"/>
      <c r="W13" s="199"/>
      <c r="X13" s="200"/>
      <c r="Y13" s="200"/>
      <c r="Z13" s="201"/>
      <c r="AA13" s="150"/>
      <c r="AB13" s="202"/>
      <c r="AC13" s="203"/>
      <c r="AD13" s="184"/>
      <c r="AE13" s="203"/>
      <c r="AF13" s="204"/>
      <c r="AG13" s="193"/>
    </row>
    <row r="14" spans="1:34" s="59" customFormat="1">
      <c r="A14" s="194"/>
      <c r="B14" s="195"/>
      <c r="C14" s="196"/>
      <c r="D14" s="197"/>
      <c r="E14" s="196"/>
      <c r="F14" s="197"/>
      <c r="G14" s="198"/>
      <c r="H14" s="180"/>
      <c r="I14" s="181"/>
      <c r="J14" s="181"/>
      <c r="K14" s="181"/>
      <c r="L14" s="181"/>
      <c r="M14" s="181"/>
      <c r="N14" s="180"/>
      <c r="O14" s="182"/>
      <c r="P14" s="182"/>
      <c r="Q14" s="183"/>
      <c r="R14" s="183"/>
      <c r="S14" s="183"/>
      <c r="T14" s="183"/>
      <c r="U14" s="184"/>
      <c r="V14" s="185"/>
      <c r="W14" s="199"/>
      <c r="X14" s="200"/>
      <c r="Y14" s="200"/>
      <c r="Z14" s="201"/>
      <c r="AA14" s="150"/>
      <c r="AB14" s="202"/>
      <c r="AC14" s="203"/>
      <c r="AD14" s="184"/>
      <c r="AE14" s="203"/>
      <c r="AF14" s="204"/>
      <c r="AG14" s="193"/>
    </row>
    <row r="15" spans="1:34" s="59" customFormat="1">
      <c r="A15" s="194"/>
      <c r="B15" s="195"/>
      <c r="C15" s="196"/>
      <c r="D15" s="197"/>
      <c r="E15" s="196"/>
      <c r="F15" s="197"/>
      <c r="G15" s="198"/>
      <c r="H15" s="180"/>
      <c r="I15" s="181"/>
      <c r="J15" s="181"/>
      <c r="K15" s="181"/>
      <c r="L15" s="181"/>
      <c r="M15" s="181"/>
      <c r="N15" s="180"/>
      <c r="O15" s="182"/>
      <c r="P15" s="182"/>
      <c r="Q15" s="183"/>
      <c r="R15" s="183"/>
      <c r="S15" s="183"/>
      <c r="T15" s="183"/>
      <c r="U15" s="184"/>
      <c r="V15" s="185"/>
      <c r="W15" s="199"/>
      <c r="X15" s="200"/>
      <c r="Y15" s="200"/>
      <c r="Z15" s="201"/>
      <c r="AA15" s="150"/>
      <c r="AB15" s="202"/>
      <c r="AC15" s="203"/>
      <c r="AD15" s="184"/>
      <c r="AE15" s="203"/>
      <c r="AF15" s="204"/>
      <c r="AG15" s="193"/>
    </row>
    <row r="16" spans="1:34" s="59" customFormat="1">
      <c r="A16" s="194"/>
      <c r="B16" s="195"/>
      <c r="C16" s="196"/>
      <c r="D16" s="197"/>
      <c r="E16" s="196"/>
      <c r="F16" s="197"/>
      <c r="G16" s="198"/>
      <c r="H16" s="180"/>
      <c r="I16" s="181"/>
      <c r="J16" s="181"/>
      <c r="K16" s="181"/>
      <c r="L16" s="181"/>
      <c r="M16" s="181"/>
      <c r="N16" s="180"/>
      <c r="O16" s="182"/>
      <c r="P16" s="182"/>
      <c r="Q16" s="183"/>
      <c r="R16" s="183"/>
      <c r="S16" s="183"/>
      <c r="T16" s="183"/>
      <c r="U16" s="184"/>
      <c r="V16" s="185"/>
      <c r="W16" s="199"/>
      <c r="X16" s="200"/>
      <c r="Y16" s="200"/>
      <c r="Z16" s="201"/>
      <c r="AA16" s="150"/>
      <c r="AB16" s="202"/>
      <c r="AC16" s="203"/>
      <c r="AD16" s="184"/>
      <c r="AE16" s="203"/>
      <c r="AF16" s="204"/>
      <c r="AG16" s="193"/>
    </row>
    <row r="17" spans="1:33" s="59" customFormat="1">
      <c r="A17" s="194"/>
      <c r="B17" s="195"/>
      <c r="C17" s="196"/>
      <c r="D17" s="197"/>
      <c r="E17" s="196"/>
      <c r="F17" s="197"/>
      <c r="G17" s="198"/>
      <c r="H17" s="180"/>
      <c r="I17" s="181"/>
      <c r="J17" s="181"/>
      <c r="K17" s="181"/>
      <c r="L17" s="181"/>
      <c r="M17" s="181"/>
      <c r="N17" s="180"/>
      <c r="O17" s="182"/>
      <c r="P17" s="182"/>
      <c r="Q17" s="183"/>
      <c r="R17" s="183"/>
      <c r="S17" s="183"/>
      <c r="T17" s="183"/>
      <c r="U17" s="184"/>
      <c r="V17" s="185"/>
      <c r="W17" s="199"/>
      <c r="X17" s="200"/>
      <c r="Y17" s="200"/>
      <c r="Z17" s="201"/>
      <c r="AA17" s="150"/>
      <c r="AB17" s="202"/>
      <c r="AC17" s="203"/>
      <c r="AD17" s="184"/>
      <c r="AE17" s="203"/>
      <c r="AF17" s="204"/>
      <c r="AG17" s="193"/>
    </row>
    <row r="18" spans="1:33" s="59" customFormat="1">
      <c r="A18" s="194"/>
      <c r="B18" s="195"/>
      <c r="C18" s="196"/>
      <c r="D18" s="197"/>
      <c r="E18" s="196"/>
      <c r="F18" s="197"/>
      <c r="G18" s="198"/>
      <c r="H18" s="180"/>
      <c r="I18" s="181"/>
      <c r="J18" s="181"/>
      <c r="K18" s="181"/>
      <c r="L18" s="181"/>
      <c r="M18" s="181"/>
      <c r="N18" s="180"/>
      <c r="O18" s="182"/>
      <c r="P18" s="182"/>
      <c r="Q18" s="183"/>
      <c r="R18" s="183"/>
      <c r="S18" s="183"/>
      <c r="T18" s="183"/>
      <c r="U18" s="184"/>
      <c r="V18" s="185"/>
      <c r="W18" s="199"/>
      <c r="X18" s="200"/>
      <c r="Y18" s="200"/>
      <c r="Z18" s="201"/>
      <c r="AA18" s="150"/>
      <c r="AB18" s="202"/>
      <c r="AC18" s="203"/>
      <c r="AD18" s="184"/>
      <c r="AE18" s="203"/>
      <c r="AF18" s="204"/>
      <c r="AG18" s="193"/>
    </row>
    <row r="19" spans="1:33" s="59" customFormat="1">
      <c r="A19" s="194"/>
      <c r="B19" s="195"/>
      <c r="C19" s="196"/>
      <c r="D19" s="197"/>
      <c r="E19" s="196"/>
      <c r="F19" s="197"/>
      <c r="G19" s="198"/>
      <c r="H19" s="180"/>
      <c r="I19" s="181"/>
      <c r="J19" s="181"/>
      <c r="K19" s="181"/>
      <c r="L19" s="181"/>
      <c r="M19" s="181"/>
      <c r="N19" s="180"/>
      <c r="O19" s="182"/>
      <c r="P19" s="182"/>
      <c r="Q19" s="183"/>
      <c r="R19" s="183"/>
      <c r="S19" s="183"/>
      <c r="T19" s="183"/>
      <c r="U19" s="184"/>
      <c r="V19" s="185"/>
      <c r="W19" s="199"/>
      <c r="X19" s="200"/>
      <c r="Y19" s="200"/>
      <c r="Z19" s="201"/>
      <c r="AA19" s="150"/>
      <c r="AB19" s="202"/>
      <c r="AC19" s="203"/>
      <c r="AD19" s="184"/>
      <c r="AE19" s="203"/>
      <c r="AF19" s="204"/>
      <c r="AG19" s="193"/>
    </row>
    <row r="20" spans="1:33" s="59" customFormat="1">
      <c r="A20" s="194"/>
      <c r="B20" s="195"/>
      <c r="C20" s="196"/>
      <c r="D20" s="197"/>
      <c r="E20" s="196"/>
      <c r="F20" s="197"/>
      <c r="G20" s="198"/>
      <c r="H20" s="180"/>
      <c r="I20" s="181"/>
      <c r="J20" s="181"/>
      <c r="K20" s="181"/>
      <c r="L20" s="181"/>
      <c r="M20" s="181"/>
      <c r="N20" s="180"/>
      <c r="O20" s="182"/>
      <c r="P20" s="182"/>
      <c r="Q20" s="183"/>
      <c r="R20" s="183"/>
      <c r="S20" s="183"/>
      <c r="T20" s="183"/>
      <c r="U20" s="184"/>
      <c r="V20" s="185"/>
      <c r="W20" s="199"/>
      <c r="X20" s="200"/>
      <c r="Y20" s="200"/>
      <c r="Z20" s="201"/>
      <c r="AA20" s="150"/>
      <c r="AB20" s="202"/>
      <c r="AC20" s="203"/>
      <c r="AD20" s="184"/>
      <c r="AE20" s="203"/>
      <c r="AF20" s="204"/>
      <c r="AG20" s="193"/>
    </row>
    <row r="21" spans="1:33" s="59" customFormat="1">
      <c r="A21" s="194"/>
      <c r="B21" s="195"/>
      <c r="C21" s="196"/>
      <c r="D21" s="197"/>
      <c r="E21" s="196"/>
      <c r="F21" s="197"/>
      <c r="G21" s="198"/>
      <c r="H21" s="180"/>
      <c r="I21" s="181"/>
      <c r="J21" s="181"/>
      <c r="K21" s="181"/>
      <c r="L21" s="181"/>
      <c r="M21" s="181"/>
      <c r="N21" s="180"/>
      <c r="O21" s="182"/>
      <c r="P21" s="182"/>
      <c r="Q21" s="183"/>
      <c r="R21" s="183"/>
      <c r="S21" s="183"/>
      <c r="T21" s="183"/>
      <c r="U21" s="184"/>
      <c r="V21" s="185"/>
      <c r="W21" s="199"/>
      <c r="X21" s="200"/>
      <c r="Y21" s="200"/>
      <c r="Z21" s="201"/>
      <c r="AA21" s="150"/>
      <c r="AB21" s="202"/>
      <c r="AC21" s="203"/>
      <c r="AD21" s="184"/>
      <c r="AE21" s="203"/>
      <c r="AF21" s="204"/>
      <c r="AG21" s="193"/>
    </row>
    <row r="22" spans="1:33" s="59" customFormat="1">
      <c r="A22" s="194"/>
      <c r="B22" s="195"/>
      <c r="C22" s="196"/>
      <c r="D22" s="197"/>
      <c r="E22" s="196"/>
      <c r="F22" s="197"/>
      <c r="G22" s="198"/>
      <c r="H22" s="180"/>
      <c r="I22" s="181"/>
      <c r="J22" s="181"/>
      <c r="K22" s="181"/>
      <c r="L22" s="181"/>
      <c r="M22" s="181"/>
      <c r="N22" s="180"/>
      <c r="O22" s="182"/>
      <c r="P22" s="182"/>
      <c r="Q22" s="183"/>
      <c r="R22" s="183"/>
      <c r="S22" s="183"/>
      <c r="T22" s="183"/>
      <c r="U22" s="184"/>
      <c r="V22" s="185"/>
      <c r="W22" s="199"/>
      <c r="X22" s="200"/>
      <c r="Y22" s="200"/>
      <c r="Z22" s="201"/>
      <c r="AA22" s="150"/>
      <c r="AB22" s="202"/>
      <c r="AC22" s="203"/>
      <c r="AD22" s="184"/>
      <c r="AE22" s="203"/>
      <c r="AF22" s="204"/>
      <c r="AG22" s="193"/>
    </row>
    <row r="23" spans="1:33" s="59" customFormat="1">
      <c r="A23" s="194"/>
      <c r="B23" s="195"/>
      <c r="C23" s="196"/>
      <c r="D23" s="197"/>
      <c r="E23" s="196"/>
      <c r="F23" s="197"/>
      <c r="G23" s="198"/>
      <c r="H23" s="180"/>
      <c r="I23" s="181"/>
      <c r="J23" s="181"/>
      <c r="K23" s="181"/>
      <c r="L23" s="181"/>
      <c r="M23" s="181"/>
      <c r="N23" s="180"/>
      <c r="O23" s="182"/>
      <c r="P23" s="182"/>
      <c r="Q23" s="183"/>
      <c r="R23" s="183"/>
      <c r="S23" s="183"/>
      <c r="T23" s="183"/>
      <c r="U23" s="184"/>
      <c r="V23" s="185"/>
      <c r="W23" s="199"/>
      <c r="X23" s="200"/>
      <c r="Y23" s="200"/>
      <c r="Z23" s="201"/>
      <c r="AA23" s="150"/>
      <c r="AB23" s="202"/>
      <c r="AC23" s="203"/>
      <c r="AD23" s="184"/>
      <c r="AE23" s="203"/>
      <c r="AF23" s="204"/>
      <c r="AG23" s="193"/>
    </row>
    <row r="24" spans="1:33" s="59" customFormat="1">
      <c r="A24" s="194"/>
      <c r="B24" s="195"/>
      <c r="C24" s="196"/>
      <c r="D24" s="197"/>
      <c r="E24" s="196"/>
      <c r="F24" s="197"/>
      <c r="G24" s="198"/>
      <c r="H24" s="180"/>
      <c r="I24" s="181"/>
      <c r="J24" s="181"/>
      <c r="K24" s="181"/>
      <c r="L24" s="181"/>
      <c r="M24" s="181"/>
      <c r="N24" s="180"/>
      <c r="O24" s="182"/>
      <c r="P24" s="182"/>
      <c r="Q24" s="183"/>
      <c r="R24" s="183"/>
      <c r="S24" s="183"/>
      <c r="T24" s="183"/>
      <c r="U24" s="184"/>
      <c r="V24" s="185"/>
      <c r="W24" s="199"/>
      <c r="X24" s="200"/>
      <c r="Y24" s="200"/>
      <c r="Z24" s="201"/>
      <c r="AA24" s="150"/>
      <c r="AB24" s="202"/>
      <c r="AC24" s="203"/>
      <c r="AD24" s="184"/>
      <c r="AE24" s="203"/>
      <c r="AF24" s="204"/>
      <c r="AG24" s="193"/>
    </row>
    <row r="25" spans="1:33" s="59" customFormat="1">
      <c r="A25" s="194"/>
      <c r="B25" s="195"/>
      <c r="C25" s="196"/>
      <c r="D25" s="197"/>
      <c r="E25" s="196"/>
      <c r="F25" s="197"/>
      <c r="G25" s="198"/>
      <c r="H25" s="180"/>
      <c r="I25" s="181"/>
      <c r="J25" s="181"/>
      <c r="K25" s="181"/>
      <c r="L25" s="181"/>
      <c r="M25" s="181"/>
      <c r="N25" s="180"/>
      <c r="O25" s="182"/>
      <c r="P25" s="182"/>
      <c r="Q25" s="183"/>
      <c r="R25" s="183"/>
      <c r="S25" s="183"/>
      <c r="T25" s="183"/>
      <c r="U25" s="184"/>
      <c r="V25" s="185"/>
      <c r="W25" s="199"/>
      <c r="X25" s="200"/>
      <c r="Y25" s="200"/>
      <c r="Z25" s="201"/>
      <c r="AA25" s="150"/>
      <c r="AB25" s="202"/>
      <c r="AC25" s="203"/>
      <c r="AD25" s="184"/>
      <c r="AE25" s="203"/>
      <c r="AF25" s="204"/>
      <c r="AG25" s="193"/>
    </row>
    <row r="26" spans="1:33" s="59" customFormat="1">
      <c r="A26" s="194"/>
      <c r="B26" s="195"/>
      <c r="C26" s="196"/>
      <c r="D26" s="197"/>
      <c r="E26" s="196"/>
      <c r="F26" s="197"/>
      <c r="G26" s="198"/>
      <c r="H26" s="180"/>
      <c r="I26" s="181"/>
      <c r="J26" s="181"/>
      <c r="K26" s="181"/>
      <c r="L26" s="181"/>
      <c r="M26" s="181"/>
      <c r="N26" s="180"/>
      <c r="O26" s="182"/>
      <c r="P26" s="182"/>
      <c r="Q26" s="183"/>
      <c r="R26" s="183"/>
      <c r="S26" s="183"/>
      <c r="T26" s="183"/>
      <c r="U26" s="184"/>
      <c r="V26" s="185"/>
      <c r="W26" s="199"/>
      <c r="X26" s="200"/>
      <c r="Y26" s="200"/>
      <c r="Z26" s="201"/>
      <c r="AA26" s="150"/>
      <c r="AB26" s="202"/>
      <c r="AC26" s="203"/>
      <c r="AD26" s="184"/>
      <c r="AE26" s="203"/>
      <c r="AF26" s="204"/>
      <c r="AG26" s="193"/>
    </row>
    <row r="27" spans="1:33" s="59" customFormat="1">
      <c r="A27" s="194"/>
      <c r="B27" s="195"/>
      <c r="C27" s="196"/>
      <c r="D27" s="197"/>
      <c r="E27" s="196"/>
      <c r="F27" s="197"/>
      <c r="G27" s="198"/>
      <c r="H27" s="180"/>
      <c r="I27" s="181"/>
      <c r="J27" s="181"/>
      <c r="K27" s="181"/>
      <c r="L27" s="181"/>
      <c r="M27" s="181"/>
      <c r="N27" s="180"/>
      <c r="O27" s="182"/>
      <c r="P27" s="182"/>
      <c r="Q27" s="183"/>
      <c r="R27" s="183"/>
      <c r="S27" s="183"/>
      <c r="T27" s="183"/>
      <c r="U27" s="184"/>
      <c r="V27" s="185"/>
      <c r="W27" s="199"/>
      <c r="X27" s="200"/>
      <c r="Y27" s="200"/>
      <c r="Z27" s="201"/>
      <c r="AA27" s="150"/>
      <c r="AB27" s="202"/>
      <c r="AC27" s="203"/>
      <c r="AD27" s="184"/>
      <c r="AE27" s="203"/>
      <c r="AF27" s="204"/>
      <c r="AG27" s="193"/>
    </row>
    <row r="28" spans="1:33" s="59" customFormat="1">
      <c r="A28" s="194"/>
      <c r="B28" s="195"/>
      <c r="C28" s="196"/>
      <c r="D28" s="197"/>
      <c r="E28" s="196"/>
      <c r="F28" s="197"/>
      <c r="G28" s="198"/>
      <c r="H28" s="180"/>
      <c r="I28" s="181"/>
      <c r="J28" s="181"/>
      <c r="K28" s="181"/>
      <c r="L28" s="181"/>
      <c r="M28" s="181"/>
      <c r="N28" s="180"/>
      <c r="O28" s="182"/>
      <c r="P28" s="182"/>
      <c r="Q28" s="183"/>
      <c r="R28" s="183"/>
      <c r="S28" s="183"/>
      <c r="T28" s="183"/>
      <c r="U28" s="184"/>
      <c r="V28" s="185"/>
      <c r="W28" s="199"/>
      <c r="X28" s="200"/>
      <c r="Y28" s="200"/>
      <c r="Z28" s="201"/>
      <c r="AA28" s="150"/>
      <c r="AB28" s="202"/>
      <c r="AC28" s="203"/>
      <c r="AD28" s="184"/>
      <c r="AE28" s="203"/>
      <c r="AF28" s="204"/>
      <c r="AG28" s="193"/>
    </row>
    <row r="29" spans="1:33" s="59" customFormat="1">
      <c r="A29" s="194"/>
      <c r="B29" s="195"/>
      <c r="C29" s="196"/>
      <c r="D29" s="197"/>
      <c r="E29" s="196"/>
      <c r="F29" s="197"/>
      <c r="G29" s="198"/>
      <c r="H29" s="180"/>
      <c r="I29" s="181"/>
      <c r="J29" s="181"/>
      <c r="K29" s="181"/>
      <c r="L29" s="181"/>
      <c r="M29" s="181"/>
      <c r="N29" s="180"/>
      <c r="O29" s="182"/>
      <c r="P29" s="182"/>
      <c r="Q29" s="183"/>
      <c r="R29" s="183"/>
      <c r="S29" s="183"/>
      <c r="T29" s="183"/>
      <c r="U29" s="184"/>
      <c r="V29" s="185"/>
      <c r="W29" s="199"/>
      <c r="X29" s="200"/>
      <c r="Y29" s="200"/>
      <c r="Z29" s="201"/>
      <c r="AA29" s="150"/>
      <c r="AB29" s="202"/>
      <c r="AC29" s="203"/>
      <c r="AD29" s="184"/>
      <c r="AE29" s="203"/>
      <c r="AF29" s="204"/>
      <c r="AG29" s="193"/>
    </row>
    <row r="30" spans="1:33" s="59" customFormat="1">
      <c r="A30" s="194"/>
      <c r="B30" s="195"/>
      <c r="C30" s="196"/>
      <c r="D30" s="197"/>
      <c r="E30" s="196"/>
      <c r="F30" s="197"/>
      <c r="G30" s="198"/>
      <c r="H30" s="180"/>
      <c r="I30" s="181"/>
      <c r="J30" s="181"/>
      <c r="K30" s="181"/>
      <c r="L30" s="181"/>
      <c r="M30" s="181"/>
      <c r="N30" s="180"/>
      <c r="O30" s="182"/>
      <c r="P30" s="182"/>
      <c r="Q30" s="183"/>
      <c r="R30" s="183"/>
      <c r="S30" s="183"/>
      <c r="T30" s="183"/>
      <c r="U30" s="184"/>
      <c r="V30" s="185"/>
      <c r="W30" s="199"/>
      <c r="X30" s="200"/>
      <c r="Y30" s="200"/>
      <c r="Z30" s="201"/>
      <c r="AA30" s="150"/>
      <c r="AB30" s="202"/>
      <c r="AC30" s="203"/>
      <c r="AD30" s="184"/>
      <c r="AE30" s="203"/>
      <c r="AF30" s="204"/>
      <c r="AG30" s="193"/>
    </row>
    <row r="31" spans="1:33" s="59" customFormat="1">
      <c r="A31" s="194"/>
      <c r="B31" s="195"/>
      <c r="C31" s="196"/>
      <c r="D31" s="197"/>
      <c r="E31" s="196"/>
      <c r="F31" s="197"/>
      <c r="G31" s="198"/>
      <c r="H31" s="180"/>
      <c r="I31" s="181"/>
      <c r="J31" s="181"/>
      <c r="K31" s="181"/>
      <c r="L31" s="181"/>
      <c r="M31" s="181"/>
      <c r="N31" s="180"/>
      <c r="O31" s="182"/>
      <c r="P31" s="182"/>
      <c r="Q31" s="183"/>
      <c r="R31" s="183"/>
      <c r="S31" s="183"/>
      <c r="T31" s="183"/>
      <c r="U31" s="184"/>
      <c r="V31" s="185"/>
      <c r="W31" s="199"/>
      <c r="X31" s="200"/>
      <c r="Y31" s="200"/>
      <c r="Z31" s="201"/>
      <c r="AA31" s="150"/>
      <c r="AB31" s="202"/>
      <c r="AC31" s="203"/>
      <c r="AD31" s="184"/>
      <c r="AE31" s="203"/>
      <c r="AF31" s="204"/>
      <c r="AG31" s="193"/>
    </row>
    <row r="32" spans="1:33" s="59" customFormat="1">
      <c r="A32" s="194"/>
      <c r="B32" s="195"/>
      <c r="C32" s="196"/>
      <c r="D32" s="197"/>
      <c r="E32" s="196"/>
      <c r="F32" s="197"/>
      <c r="G32" s="198"/>
      <c r="H32" s="180"/>
      <c r="I32" s="181"/>
      <c r="J32" s="181"/>
      <c r="K32" s="181"/>
      <c r="L32" s="181"/>
      <c r="M32" s="181"/>
      <c r="N32" s="180"/>
      <c r="O32" s="182"/>
      <c r="P32" s="182"/>
      <c r="Q32" s="183"/>
      <c r="R32" s="183"/>
      <c r="S32" s="183"/>
      <c r="T32" s="183"/>
      <c r="U32" s="184"/>
      <c r="V32" s="185"/>
      <c r="W32" s="199"/>
      <c r="X32" s="200"/>
      <c r="Y32" s="200"/>
      <c r="Z32" s="201"/>
      <c r="AA32" s="150"/>
      <c r="AB32" s="202"/>
      <c r="AC32" s="203"/>
      <c r="AD32" s="184"/>
      <c r="AE32" s="203"/>
      <c r="AF32" s="204"/>
      <c r="AG32" s="193"/>
    </row>
    <row r="33" spans="1:33" s="59" customFormat="1">
      <c r="A33" s="194"/>
      <c r="B33" s="195"/>
      <c r="C33" s="196"/>
      <c r="D33" s="197"/>
      <c r="E33" s="196"/>
      <c r="F33" s="197"/>
      <c r="G33" s="198"/>
      <c r="H33" s="180"/>
      <c r="I33" s="181"/>
      <c r="J33" s="181"/>
      <c r="K33" s="181"/>
      <c r="L33" s="181"/>
      <c r="M33" s="181"/>
      <c r="N33" s="180"/>
      <c r="O33" s="182"/>
      <c r="P33" s="182"/>
      <c r="Q33" s="183"/>
      <c r="R33" s="183"/>
      <c r="S33" s="183"/>
      <c r="T33" s="183"/>
      <c r="U33" s="184"/>
      <c r="V33" s="185"/>
      <c r="W33" s="199"/>
      <c r="X33" s="200"/>
      <c r="Y33" s="200"/>
      <c r="Z33" s="201"/>
      <c r="AA33" s="150"/>
      <c r="AB33" s="202"/>
      <c r="AC33" s="203"/>
      <c r="AD33" s="184"/>
      <c r="AE33" s="203"/>
      <c r="AF33" s="204"/>
      <c r="AG33" s="193"/>
    </row>
    <row r="34" spans="1:33" s="59" customFormat="1">
      <c r="A34" s="194"/>
      <c r="B34" s="195"/>
      <c r="C34" s="196"/>
      <c r="D34" s="197"/>
      <c r="E34" s="196"/>
      <c r="F34" s="197"/>
      <c r="G34" s="198"/>
      <c r="H34" s="180"/>
      <c r="I34" s="181"/>
      <c r="J34" s="181"/>
      <c r="K34" s="181"/>
      <c r="L34" s="181"/>
      <c r="M34" s="181"/>
      <c r="N34" s="180"/>
      <c r="O34" s="182"/>
      <c r="P34" s="182"/>
      <c r="Q34" s="183"/>
      <c r="R34" s="183"/>
      <c r="S34" s="183"/>
      <c r="T34" s="183"/>
      <c r="U34" s="184"/>
      <c r="V34" s="185"/>
      <c r="W34" s="199"/>
      <c r="X34" s="200"/>
      <c r="Y34" s="200"/>
      <c r="Z34" s="201"/>
      <c r="AA34" s="150"/>
      <c r="AB34" s="202"/>
      <c r="AC34" s="203"/>
      <c r="AD34" s="184"/>
      <c r="AE34" s="203"/>
      <c r="AF34" s="204"/>
      <c r="AG34" s="193"/>
    </row>
    <row r="35" spans="1:33" s="59" customFormat="1">
      <c r="A35" s="194"/>
      <c r="B35" s="195"/>
      <c r="C35" s="196"/>
      <c r="D35" s="197"/>
      <c r="E35" s="196"/>
      <c r="F35" s="197"/>
      <c r="G35" s="198"/>
      <c r="H35" s="180"/>
      <c r="I35" s="181"/>
      <c r="J35" s="181"/>
      <c r="K35" s="181"/>
      <c r="L35" s="181"/>
      <c r="M35" s="181"/>
      <c r="N35" s="180"/>
      <c r="O35" s="182"/>
      <c r="P35" s="182"/>
      <c r="Q35" s="183"/>
      <c r="R35" s="183"/>
      <c r="S35" s="183"/>
      <c r="T35" s="183"/>
      <c r="U35" s="184"/>
      <c r="V35" s="185"/>
      <c r="W35" s="199"/>
      <c r="X35" s="200"/>
      <c r="Y35" s="200"/>
      <c r="Z35" s="201"/>
      <c r="AA35" s="150"/>
      <c r="AB35" s="202"/>
      <c r="AC35" s="203"/>
      <c r="AD35" s="184"/>
      <c r="AE35" s="203"/>
      <c r="AF35" s="204"/>
      <c r="AG35" s="193"/>
    </row>
    <row r="36" spans="1:33" s="59" customFormat="1">
      <c r="A36" s="194"/>
      <c r="B36" s="195"/>
      <c r="C36" s="196"/>
      <c r="D36" s="197"/>
      <c r="E36" s="196"/>
      <c r="F36" s="197"/>
      <c r="G36" s="198"/>
      <c r="H36" s="180"/>
      <c r="I36" s="181"/>
      <c r="J36" s="181"/>
      <c r="K36" s="181"/>
      <c r="L36" s="181"/>
      <c r="M36" s="181"/>
      <c r="N36" s="180"/>
      <c r="O36" s="182"/>
      <c r="P36" s="182"/>
      <c r="Q36" s="183"/>
      <c r="R36" s="183"/>
      <c r="S36" s="183"/>
      <c r="T36" s="183"/>
      <c r="U36" s="184"/>
      <c r="V36" s="185"/>
      <c r="W36" s="199"/>
      <c r="X36" s="200"/>
      <c r="Y36" s="200"/>
      <c r="Z36" s="201"/>
      <c r="AA36" s="150"/>
      <c r="AB36" s="202"/>
      <c r="AC36" s="203"/>
      <c r="AD36" s="184"/>
      <c r="AE36" s="203"/>
      <c r="AF36" s="204"/>
      <c r="AG36" s="193"/>
    </row>
    <row r="37" spans="1:33" s="59" customFormat="1">
      <c r="A37" s="194"/>
      <c r="B37" s="195"/>
      <c r="C37" s="196"/>
      <c r="D37" s="197"/>
      <c r="E37" s="196"/>
      <c r="F37" s="197"/>
      <c r="G37" s="198"/>
      <c r="H37" s="180"/>
      <c r="I37" s="181"/>
      <c r="J37" s="181"/>
      <c r="K37" s="181"/>
      <c r="L37" s="181"/>
      <c r="M37" s="181"/>
      <c r="N37" s="180"/>
      <c r="O37" s="182"/>
      <c r="P37" s="182"/>
      <c r="Q37" s="183"/>
      <c r="R37" s="183"/>
      <c r="S37" s="183"/>
      <c r="T37" s="183"/>
      <c r="U37" s="184"/>
      <c r="V37" s="185"/>
      <c r="W37" s="199"/>
      <c r="X37" s="200"/>
      <c r="Y37" s="200"/>
      <c r="Z37" s="201"/>
      <c r="AA37" s="150"/>
      <c r="AB37" s="202"/>
      <c r="AC37" s="203"/>
      <c r="AD37" s="184"/>
      <c r="AE37" s="203"/>
      <c r="AF37" s="204"/>
      <c r="AG37" s="193"/>
    </row>
    <row r="38" spans="1:33" s="59" customFormat="1">
      <c r="A38" s="194"/>
      <c r="B38" s="195"/>
      <c r="C38" s="196"/>
      <c r="D38" s="197"/>
      <c r="E38" s="196"/>
      <c r="F38" s="197"/>
      <c r="G38" s="198"/>
      <c r="H38" s="180"/>
      <c r="I38" s="181"/>
      <c r="J38" s="181"/>
      <c r="K38" s="181"/>
      <c r="L38" s="181"/>
      <c r="M38" s="181"/>
      <c r="N38" s="180"/>
      <c r="O38" s="182"/>
      <c r="P38" s="182"/>
      <c r="Q38" s="183"/>
      <c r="R38" s="183"/>
      <c r="S38" s="183"/>
      <c r="T38" s="183"/>
      <c r="U38" s="184"/>
      <c r="V38" s="185"/>
      <c r="W38" s="199"/>
      <c r="X38" s="200"/>
      <c r="Y38" s="200"/>
      <c r="Z38" s="201"/>
      <c r="AA38" s="150"/>
      <c r="AB38" s="202"/>
      <c r="AC38" s="203"/>
      <c r="AD38" s="184"/>
      <c r="AE38" s="203"/>
      <c r="AF38" s="204"/>
      <c r="AG38" s="193"/>
    </row>
    <row r="39" spans="1:33" s="59" customFormat="1">
      <c r="A39" s="194"/>
      <c r="B39" s="195"/>
      <c r="C39" s="196"/>
      <c r="D39" s="197"/>
      <c r="E39" s="196"/>
      <c r="F39" s="197"/>
      <c r="G39" s="198"/>
      <c r="H39" s="180"/>
      <c r="I39" s="181"/>
      <c r="J39" s="181"/>
      <c r="K39" s="181"/>
      <c r="L39" s="181"/>
      <c r="M39" s="181"/>
      <c r="N39" s="180"/>
      <c r="O39" s="182"/>
      <c r="P39" s="182"/>
      <c r="Q39" s="183"/>
      <c r="R39" s="183"/>
      <c r="S39" s="183"/>
      <c r="T39" s="183"/>
      <c r="U39" s="184"/>
      <c r="V39" s="185"/>
      <c r="W39" s="199"/>
      <c r="X39" s="200"/>
      <c r="Y39" s="200"/>
      <c r="Z39" s="201"/>
      <c r="AA39" s="150"/>
      <c r="AB39" s="202"/>
      <c r="AC39" s="203"/>
      <c r="AD39" s="184"/>
      <c r="AE39" s="203"/>
      <c r="AF39" s="204"/>
      <c r="AG39" s="193"/>
    </row>
    <row r="40" spans="1:33" s="59" customFormat="1">
      <c r="A40" s="194"/>
      <c r="B40" s="195"/>
      <c r="C40" s="196"/>
      <c r="D40" s="197"/>
      <c r="E40" s="196"/>
      <c r="F40" s="197"/>
      <c r="G40" s="198"/>
      <c r="H40" s="180"/>
      <c r="I40" s="181"/>
      <c r="J40" s="181"/>
      <c r="K40" s="181"/>
      <c r="L40" s="181"/>
      <c r="M40" s="181"/>
      <c r="N40" s="180"/>
      <c r="O40" s="182"/>
      <c r="P40" s="182"/>
      <c r="Q40" s="183"/>
      <c r="R40" s="183"/>
      <c r="S40" s="183"/>
      <c r="T40" s="183"/>
      <c r="U40" s="184"/>
      <c r="V40" s="185"/>
      <c r="W40" s="199"/>
      <c r="X40" s="200"/>
      <c r="Y40" s="200"/>
      <c r="Z40" s="201"/>
      <c r="AA40" s="150"/>
      <c r="AB40" s="202"/>
      <c r="AC40" s="203"/>
      <c r="AD40" s="184"/>
      <c r="AE40" s="203"/>
      <c r="AF40" s="204"/>
      <c r="AG40" s="193"/>
    </row>
    <row r="41" spans="1:33" s="59" customFormat="1">
      <c r="A41" s="194"/>
      <c r="B41" s="195"/>
      <c r="C41" s="196"/>
      <c r="D41" s="197"/>
      <c r="E41" s="196"/>
      <c r="F41" s="197"/>
      <c r="G41" s="198"/>
      <c r="H41" s="180"/>
      <c r="I41" s="181"/>
      <c r="J41" s="181"/>
      <c r="K41" s="181"/>
      <c r="L41" s="181"/>
      <c r="M41" s="181"/>
      <c r="N41" s="180"/>
      <c r="O41" s="182"/>
      <c r="P41" s="182"/>
      <c r="Q41" s="183"/>
      <c r="R41" s="183"/>
      <c r="S41" s="183"/>
      <c r="T41" s="183"/>
      <c r="U41" s="184"/>
      <c r="V41" s="185"/>
      <c r="W41" s="199"/>
      <c r="X41" s="200"/>
      <c r="Y41" s="200"/>
      <c r="Z41" s="201"/>
      <c r="AA41" s="150"/>
      <c r="AB41" s="202"/>
      <c r="AC41" s="203"/>
      <c r="AD41" s="184"/>
      <c r="AE41" s="203"/>
      <c r="AF41" s="204"/>
      <c r="AG41" s="193"/>
    </row>
    <row r="42" spans="1:33" s="59" customFormat="1">
      <c r="A42" s="194"/>
      <c r="B42" s="195"/>
      <c r="C42" s="196"/>
      <c r="D42" s="197"/>
      <c r="E42" s="196"/>
      <c r="F42" s="197"/>
      <c r="G42" s="198"/>
      <c r="H42" s="180"/>
      <c r="I42" s="181"/>
      <c r="J42" s="181"/>
      <c r="K42" s="181"/>
      <c r="L42" s="181"/>
      <c r="M42" s="181"/>
      <c r="N42" s="180"/>
      <c r="O42" s="182"/>
      <c r="P42" s="182"/>
      <c r="Q42" s="183"/>
      <c r="R42" s="183"/>
      <c r="S42" s="183"/>
      <c r="T42" s="183"/>
      <c r="U42" s="184"/>
      <c r="V42" s="185"/>
      <c r="W42" s="199"/>
      <c r="X42" s="200"/>
      <c r="Y42" s="200"/>
      <c r="Z42" s="201"/>
      <c r="AA42" s="150"/>
      <c r="AB42" s="202"/>
      <c r="AC42" s="203"/>
      <c r="AD42" s="184"/>
      <c r="AE42" s="203"/>
      <c r="AF42" s="204"/>
      <c r="AG42" s="193"/>
    </row>
    <row r="43" spans="1:33" s="59" customFormat="1">
      <c r="A43" s="194"/>
      <c r="B43" s="195"/>
      <c r="C43" s="196"/>
      <c r="D43" s="197"/>
      <c r="E43" s="196"/>
      <c r="F43" s="197"/>
      <c r="G43" s="198"/>
      <c r="H43" s="180"/>
      <c r="I43" s="181"/>
      <c r="J43" s="181"/>
      <c r="K43" s="181"/>
      <c r="L43" s="181"/>
      <c r="M43" s="181"/>
      <c r="N43" s="180"/>
      <c r="O43" s="182"/>
      <c r="P43" s="182"/>
      <c r="Q43" s="183"/>
      <c r="R43" s="183"/>
      <c r="S43" s="183"/>
      <c r="T43" s="183"/>
      <c r="U43" s="184"/>
      <c r="V43" s="185"/>
      <c r="W43" s="199"/>
      <c r="X43" s="200"/>
      <c r="Y43" s="200"/>
      <c r="Z43" s="201"/>
      <c r="AA43" s="150"/>
      <c r="AB43" s="202"/>
      <c r="AC43" s="203"/>
      <c r="AD43" s="184"/>
      <c r="AE43" s="203"/>
      <c r="AF43" s="204"/>
      <c r="AG43" s="193"/>
    </row>
    <row r="44" spans="1:33" s="59" customFormat="1">
      <c r="A44" s="194"/>
      <c r="B44" s="195"/>
      <c r="C44" s="196"/>
      <c r="D44" s="197"/>
      <c r="E44" s="196"/>
      <c r="F44" s="197"/>
      <c r="G44" s="198"/>
      <c r="H44" s="180"/>
      <c r="I44" s="181"/>
      <c r="J44" s="181"/>
      <c r="K44" s="181"/>
      <c r="L44" s="181"/>
      <c r="M44" s="181"/>
      <c r="N44" s="180"/>
      <c r="O44" s="182"/>
      <c r="P44" s="182"/>
      <c r="Q44" s="183"/>
      <c r="R44" s="183"/>
      <c r="S44" s="183"/>
      <c r="T44" s="183"/>
      <c r="U44" s="184"/>
      <c r="V44" s="185"/>
      <c r="W44" s="199"/>
      <c r="X44" s="200"/>
      <c r="Y44" s="200"/>
      <c r="Z44" s="201"/>
      <c r="AA44" s="150"/>
      <c r="AB44" s="202"/>
      <c r="AC44" s="203"/>
      <c r="AD44" s="184"/>
      <c r="AE44" s="203"/>
      <c r="AF44" s="204"/>
      <c r="AG44" s="193"/>
    </row>
    <row r="45" spans="1:33" s="59" customFormat="1">
      <c r="A45" s="194"/>
      <c r="B45" s="195"/>
      <c r="C45" s="196"/>
      <c r="D45" s="197"/>
      <c r="E45" s="196"/>
      <c r="F45" s="197"/>
      <c r="G45" s="198"/>
      <c r="H45" s="180"/>
      <c r="I45" s="181"/>
      <c r="J45" s="181"/>
      <c r="K45" s="181"/>
      <c r="L45" s="181"/>
      <c r="M45" s="181"/>
      <c r="N45" s="180"/>
      <c r="O45" s="182"/>
      <c r="P45" s="182"/>
      <c r="Q45" s="183"/>
      <c r="R45" s="183"/>
      <c r="S45" s="183"/>
      <c r="T45" s="183"/>
      <c r="U45" s="184"/>
      <c r="V45" s="185"/>
      <c r="W45" s="199"/>
      <c r="X45" s="200"/>
      <c r="Y45" s="200"/>
      <c r="Z45" s="201"/>
      <c r="AA45" s="150"/>
      <c r="AB45" s="202"/>
      <c r="AC45" s="203"/>
      <c r="AD45" s="184"/>
      <c r="AE45" s="203"/>
      <c r="AF45" s="204"/>
      <c r="AG45" s="193"/>
    </row>
    <row r="46" spans="1:33" s="59" customFormat="1">
      <c r="A46" s="194"/>
      <c r="B46" s="195"/>
      <c r="C46" s="196"/>
      <c r="D46" s="197"/>
      <c r="E46" s="196"/>
      <c r="F46" s="197"/>
      <c r="G46" s="198"/>
      <c r="H46" s="180"/>
      <c r="I46" s="181"/>
      <c r="J46" s="181"/>
      <c r="K46" s="181"/>
      <c r="L46" s="181"/>
      <c r="M46" s="181"/>
      <c r="N46" s="180"/>
      <c r="O46" s="182"/>
      <c r="P46" s="182"/>
      <c r="Q46" s="183"/>
      <c r="R46" s="183"/>
      <c r="S46" s="183"/>
      <c r="T46" s="183"/>
      <c r="U46" s="184"/>
      <c r="V46" s="185"/>
      <c r="W46" s="199"/>
      <c r="X46" s="200"/>
      <c r="Y46" s="200"/>
      <c r="Z46" s="201"/>
      <c r="AA46" s="150"/>
      <c r="AB46" s="202"/>
      <c r="AC46" s="203"/>
      <c r="AD46" s="184"/>
      <c r="AE46" s="203"/>
      <c r="AF46" s="204"/>
      <c r="AG46" s="193"/>
    </row>
    <row r="47" spans="1:33" s="59" customFormat="1">
      <c r="A47" s="194"/>
      <c r="B47" s="195"/>
      <c r="C47" s="196"/>
      <c r="D47" s="197"/>
      <c r="E47" s="196"/>
      <c r="F47" s="197"/>
      <c r="G47" s="198"/>
      <c r="H47" s="180"/>
      <c r="I47" s="181"/>
      <c r="J47" s="181"/>
      <c r="K47" s="181"/>
      <c r="L47" s="181"/>
      <c r="M47" s="181"/>
      <c r="N47" s="180"/>
      <c r="O47" s="182"/>
      <c r="P47" s="182"/>
      <c r="Q47" s="183"/>
      <c r="R47" s="183"/>
      <c r="S47" s="183"/>
      <c r="T47" s="183"/>
      <c r="U47" s="184"/>
      <c r="V47" s="185"/>
      <c r="W47" s="199"/>
      <c r="X47" s="200"/>
      <c r="Y47" s="200"/>
      <c r="Z47" s="201"/>
      <c r="AA47" s="150"/>
      <c r="AB47" s="202"/>
      <c r="AC47" s="203"/>
      <c r="AD47" s="184"/>
      <c r="AE47" s="203"/>
      <c r="AF47" s="204"/>
      <c r="AG47" s="193"/>
    </row>
    <row r="48" spans="1:33" s="59" customFormat="1">
      <c r="A48" s="194"/>
      <c r="B48" s="195"/>
      <c r="C48" s="196"/>
      <c r="D48" s="197"/>
      <c r="E48" s="196"/>
      <c r="F48" s="197"/>
      <c r="G48" s="198"/>
      <c r="H48" s="180"/>
      <c r="I48" s="181"/>
      <c r="J48" s="181"/>
      <c r="K48" s="181"/>
      <c r="L48" s="181"/>
      <c r="M48" s="181"/>
      <c r="N48" s="180"/>
      <c r="O48" s="182"/>
      <c r="P48" s="182"/>
      <c r="Q48" s="183"/>
      <c r="R48" s="183"/>
      <c r="S48" s="183"/>
      <c r="T48" s="183"/>
      <c r="U48" s="184"/>
      <c r="V48" s="185"/>
      <c r="W48" s="199"/>
      <c r="X48" s="200"/>
      <c r="Y48" s="200"/>
      <c r="Z48" s="201"/>
      <c r="AA48" s="150"/>
      <c r="AB48" s="202"/>
      <c r="AC48" s="203"/>
      <c r="AD48" s="184"/>
      <c r="AE48" s="203"/>
      <c r="AF48" s="204"/>
      <c r="AG48" s="193"/>
    </row>
    <row r="49" spans="1:33" s="59" customFormat="1">
      <c r="A49" s="194"/>
      <c r="B49" s="195"/>
      <c r="C49" s="196"/>
      <c r="D49" s="197"/>
      <c r="E49" s="196"/>
      <c r="F49" s="197"/>
      <c r="G49" s="198"/>
      <c r="H49" s="180"/>
      <c r="I49" s="181"/>
      <c r="J49" s="181"/>
      <c r="K49" s="181"/>
      <c r="L49" s="181"/>
      <c r="M49" s="181"/>
      <c r="N49" s="180"/>
      <c r="O49" s="182"/>
      <c r="P49" s="182"/>
      <c r="Q49" s="183"/>
      <c r="R49" s="183"/>
      <c r="S49" s="183"/>
      <c r="T49" s="183"/>
      <c r="U49" s="184"/>
      <c r="V49" s="185"/>
      <c r="W49" s="199"/>
      <c r="X49" s="200"/>
      <c r="Y49" s="200"/>
      <c r="Z49" s="201"/>
      <c r="AA49" s="150"/>
      <c r="AB49" s="202"/>
      <c r="AC49" s="203"/>
      <c r="AD49" s="184"/>
      <c r="AE49" s="203"/>
      <c r="AF49" s="204"/>
      <c r="AG49" s="193"/>
    </row>
    <row r="50" spans="1:33" s="59" customFormat="1">
      <c r="A50" s="194"/>
      <c r="B50" s="195"/>
      <c r="C50" s="196"/>
      <c r="D50" s="197"/>
      <c r="E50" s="196"/>
      <c r="F50" s="197"/>
      <c r="G50" s="198"/>
      <c r="H50" s="180"/>
      <c r="I50" s="181"/>
      <c r="J50" s="181"/>
      <c r="K50" s="181"/>
      <c r="L50" s="181"/>
      <c r="M50" s="181"/>
      <c r="N50" s="180"/>
      <c r="O50" s="182"/>
      <c r="P50" s="182"/>
      <c r="Q50" s="183"/>
      <c r="R50" s="183"/>
      <c r="S50" s="183"/>
      <c r="T50" s="183"/>
      <c r="U50" s="184"/>
      <c r="V50" s="185"/>
      <c r="W50" s="199"/>
      <c r="X50" s="200"/>
      <c r="Y50" s="200"/>
      <c r="Z50" s="201"/>
      <c r="AA50" s="150"/>
      <c r="AB50" s="202"/>
      <c r="AC50" s="203"/>
      <c r="AD50" s="184"/>
      <c r="AE50" s="203"/>
      <c r="AF50" s="204"/>
      <c r="AG50" s="193"/>
    </row>
    <row r="51" spans="1:33" s="59" customFormat="1">
      <c r="A51" s="194"/>
      <c r="B51" s="195"/>
      <c r="C51" s="196"/>
      <c r="D51" s="197"/>
      <c r="E51" s="196"/>
      <c r="F51" s="197"/>
      <c r="G51" s="198"/>
      <c r="H51" s="180"/>
      <c r="I51" s="181"/>
      <c r="J51" s="181"/>
      <c r="K51" s="181"/>
      <c r="L51" s="181"/>
      <c r="M51" s="181"/>
      <c r="N51" s="180"/>
      <c r="O51" s="182"/>
      <c r="P51" s="182"/>
      <c r="Q51" s="183"/>
      <c r="R51" s="183"/>
      <c r="S51" s="183"/>
      <c r="T51" s="183"/>
      <c r="U51" s="184"/>
      <c r="V51" s="185"/>
      <c r="W51" s="199"/>
      <c r="X51" s="200"/>
      <c r="Y51" s="200"/>
      <c r="Z51" s="201"/>
      <c r="AA51" s="150"/>
      <c r="AB51" s="202"/>
      <c r="AC51" s="203"/>
      <c r="AD51" s="184"/>
      <c r="AE51" s="203"/>
      <c r="AF51" s="204"/>
      <c r="AG51" s="193"/>
    </row>
    <row r="52" spans="1:33" s="59" customFormat="1">
      <c r="A52" s="194"/>
      <c r="B52" s="195"/>
      <c r="C52" s="196"/>
      <c r="D52" s="197"/>
      <c r="E52" s="196"/>
      <c r="F52" s="197"/>
      <c r="G52" s="198"/>
      <c r="H52" s="180"/>
      <c r="I52" s="181"/>
      <c r="J52" s="181"/>
      <c r="K52" s="181"/>
      <c r="L52" s="181"/>
      <c r="M52" s="181"/>
      <c r="N52" s="180"/>
      <c r="O52" s="182"/>
      <c r="P52" s="182"/>
      <c r="Q52" s="183"/>
      <c r="R52" s="183"/>
      <c r="S52" s="183"/>
      <c r="T52" s="183"/>
      <c r="U52" s="184"/>
      <c r="V52" s="185"/>
      <c r="W52" s="199"/>
      <c r="X52" s="200"/>
      <c r="Y52" s="200"/>
      <c r="Z52" s="201"/>
      <c r="AA52" s="150"/>
      <c r="AB52" s="202"/>
      <c r="AC52" s="203"/>
      <c r="AD52" s="184"/>
      <c r="AE52" s="203"/>
      <c r="AF52" s="204"/>
      <c r="AG52" s="193"/>
    </row>
    <row r="53" spans="1:33" s="59" customFormat="1">
      <c r="A53" s="194"/>
      <c r="B53" s="195"/>
      <c r="C53" s="196"/>
      <c r="D53" s="197"/>
      <c r="E53" s="196"/>
      <c r="F53" s="197"/>
      <c r="G53" s="198"/>
      <c r="H53" s="180"/>
      <c r="I53" s="181"/>
      <c r="J53" s="181"/>
      <c r="K53" s="181"/>
      <c r="L53" s="181"/>
      <c r="M53" s="181"/>
      <c r="N53" s="180"/>
      <c r="O53" s="182"/>
      <c r="P53" s="182"/>
      <c r="Q53" s="183"/>
      <c r="R53" s="183"/>
      <c r="S53" s="183"/>
      <c r="T53" s="183"/>
      <c r="U53" s="184"/>
      <c r="V53" s="185"/>
      <c r="W53" s="199"/>
      <c r="X53" s="200"/>
      <c r="Y53" s="200"/>
      <c r="Z53" s="201"/>
      <c r="AA53" s="150"/>
      <c r="AB53" s="202"/>
      <c r="AC53" s="203"/>
      <c r="AD53" s="184"/>
      <c r="AE53" s="203"/>
      <c r="AF53" s="204"/>
      <c r="AG53" s="193"/>
    </row>
    <row r="54" spans="1:33" s="59" customFormat="1">
      <c r="A54" s="194"/>
      <c r="B54" s="195"/>
      <c r="C54" s="196"/>
      <c r="D54" s="197"/>
      <c r="E54" s="196"/>
      <c r="F54" s="197"/>
      <c r="G54" s="198"/>
      <c r="H54" s="180"/>
      <c r="I54" s="181"/>
      <c r="J54" s="181"/>
      <c r="K54" s="181"/>
      <c r="L54" s="181"/>
      <c r="M54" s="181"/>
      <c r="N54" s="180"/>
      <c r="O54" s="182"/>
      <c r="P54" s="182"/>
      <c r="Q54" s="183"/>
      <c r="R54" s="183"/>
      <c r="S54" s="183"/>
      <c r="T54" s="183"/>
      <c r="U54" s="184"/>
      <c r="V54" s="185"/>
      <c r="W54" s="199"/>
      <c r="X54" s="200"/>
      <c r="Y54" s="200"/>
      <c r="Z54" s="201"/>
      <c r="AA54" s="150"/>
      <c r="AB54" s="202"/>
      <c r="AC54" s="203"/>
      <c r="AD54" s="184"/>
      <c r="AE54" s="203"/>
      <c r="AF54" s="204"/>
      <c r="AG54" s="193"/>
    </row>
    <row r="55" spans="1:33" s="59" customFormat="1">
      <c r="A55" s="194"/>
      <c r="B55" s="195"/>
      <c r="C55" s="196"/>
      <c r="D55" s="197"/>
      <c r="E55" s="196"/>
      <c r="F55" s="197"/>
      <c r="G55" s="198"/>
      <c r="H55" s="180"/>
      <c r="I55" s="181"/>
      <c r="J55" s="181"/>
      <c r="K55" s="181"/>
      <c r="L55" s="181"/>
      <c r="M55" s="181"/>
      <c r="N55" s="180"/>
      <c r="O55" s="182"/>
      <c r="P55" s="182"/>
      <c r="Q55" s="183"/>
      <c r="R55" s="183"/>
      <c r="S55" s="183"/>
      <c r="T55" s="183"/>
      <c r="U55" s="184"/>
      <c r="V55" s="185"/>
      <c r="W55" s="199"/>
      <c r="X55" s="200"/>
      <c r="Y55" s="200"/>
      <c r="Z55" s="201"/>
      <c r="AA55" s="150"/>
      <c r="AB55" s="202"/>
      <c r="AC55" s="203"/>
      <c r="AD55" s="184"/>
      <c r="AE55" s="203"/>
      <c r="AF55" s="204"/>
      <c r="AG55" s="193"/>
    </row>
    <row r="56" spans="1:33" s="59" customFormat="1">
      <c r="A56" s="194"/>
      <c r="B56" s="195"/>
      <c r="C56" s="196"/>
      <c r="D56" s="197"/>
      <c r="E56" s="196"/>
      <c r="F56" s="197"/>
      <c r="G56" s="198"/>
      <c r="H56" s="180"/>
      <c r="I56" s="181"/>
      <c r="J56" s="181"/>
      <c r="K56" s="181"/>
      <c r="L56" s="181"/>
      <c r="M56" s="181"/>
      <c r="N56" s="180"/>
      <c r="O56" s="182"/>
      <c r="P56" s="182"/>
      <c r="Q56" s="183"/>
      <c r="R56" s="183"/>
      <c r="S56" s="183"/>
      <c r="T56" s="183"/>
      <c r="U56" s="184"/>
      <c r="V56" s="185"/>
      <c r="W56" s="199"/>
      <c r="X56" s="200"/>
      <c r="Y56" s="200"/>
      <c r="Z56" s="201"/>
      <c r="AA56" s="150"/>
      <c r="AB56" s="202"/>
      <c r="AC56" s="203"/>
      <c r="AD56" s="184"/>
      <c r="AE56" s="203"/>
      <c r="AF56" s="204"/>
      <c r="AG56" s="193"/>
    </row>
    <row r="57" spans="1:33" s="59" customFormat="1">
      <c r="A57" s="194"/>
      <c r="B57" s="195"/>
      <c r="C57" s="196"/>
      <c r="D57" s="197"/>
      <c r="E57" s="196"/>
      <c r="F57" s="197"/>
      <c r="G57" s="198"/>
      <c r="H57" s="180"/>
      <c r="I57" s="181"/>
      <c r="J57" s="181"/>
      <c r="K57" s="181"/>
      <c r="L57" s="181"/>
      <c r="M57" s="181"/>
      <c r="N57" s="180"/>
      <c r="O57" s="182"/>
      <c r="P57" s="182"/>
      <c r="Q57" s="183"/>
      <c r="R57" s="183"/>
      <c r="S57" s="183"/>
      <c r="T57" s="183"/>
      <c r="U57" s="184"/>
      <c r="V57" s="185"/>
      <c r="W57" s="199"/>
      <c r="X57" s="200"/>
      <c r="Y57" s="200"/>
      <c r="Z57" s="201"/>
      <c r="AA57" s="150"/>
      <c r="AB57" s="202"/>
      <c r="AC57" s="203"/>
      <c r="AD57" s="184"/>
      <c r="AE57" s="203"/>
      <c r="AF57" s="204"/>
      <c r="AG57" s="193"/>
    </row>
    <row r="58" spans="1:33" s="59" customFormat="1">
      <c r="A58" s="194"/>
      <c r="B58" s="195"/>
      <c r="C58" s="196"/>
      <c r="D58" s="197"/>
      <c r="E58" s="196"/>
      <c r="F58" s="197"/>
      <c r="G58" s="198"/>
      <c r="H58" s="180"/>
      <c r="I58" s="181"/>
      <c r="J58" s="181"/>
      <c r="K58" s="181"/>
      <c r="L58" s="181"/>
      <c r="M58" s="181"/>
      <c r="N58" s="180"/>
      <c r="O58" s="182"/>
      <c r="P58" s="182"/>
      <c r="Q58" s="183"/>
      <c r="R58" s="183"/>
      <c r="S58" s="183"/>
      <c r="T58" s="183"/>
      <c r="U58" s="184"/>
      <c r="V58" s="185"/>
      <c r="W58" s="199"/>
      <c r="X58" s="200"/>
      <c r="Y58" s="200"/>
      <c r="Z58" s="201"/>
      <c r="AA58" s="150"/>
      <c r="AB58" s="202"/>
      <c r="AC58" s="203"/>
      <c r="AD58" s="184"/>
      <c r="AE58" s="203"/>
      <c r="AF58" s="204"/>
      <c r="AG58" s="193"/>
    </row>
    <row r="59" spans="1:33" s="59" customFormat="1">
      <c r="A59" s="194"/>
      <c r="B59" s="195"/>
      <c r="C59" s="196"/>
      <c r="D59" s="197"/>
      <c r="E59" s="196"/>
      <c r="F59" s="197"/>
      <c r="G59" s="198"/>
      <c r="H59" s="180"/>
      <c r="I59" s="181"/>
      <c r="J59" s="181"/>
      <c r="K59" s="181"/>
      <c r="L59" s="181"/>
      <c r="M59" s="181"/>
      <c r="N59" s="180"/>
      <c r="O59" s="182"/>
      <c r="P59" s="182"/>
      <c r="Q59" s="183"/>
      <c r="R59" s="183"/>
      <c r="S59" s="183"/>
      <c r="T59" s="183"/>
      <c r="U59" s="184"/>
      <c r="V59" s="185"/>
      <c r="W59" s="199"/>
      <c r="X59" s="200"/>
      <c r="Y59" s="200"/>
      <c r="Z59" s="201"/>
      <c r="AA59" s="150"/>
      <c r="AB59" s="202"/>
      <c r="AC59" s="203"/>
      <c r="AD59" s="184"/>
      <c r="AE59" s="203"/>
      <c r="AF59" s="204"/>
      <c r="AG59" s="193"/>
    </row>
    <row r="60" spans="1:33" s="59" customFormat="1">
      <c r="A60" s="194"/>
      <c r="B60" s="195"/>
      <c r="C60" s="196"/>
      <c r="D60" s="197"/>
      <c r="E60" s="196"/>
      <c r="F60" s="197"/>
      <c r="G60" s="198"/>
      <c r="H60" s="180"/>
      <c r="I60" s="181"/>
      <c r="J60" s="181"/>
      <c r="K60" s="181"/>
      <c r="L60" s="181"/>
      <c r="M60" s="181"/>
      <c r="N60" s="180"/>
      <c r="O60" s="182"/>
      <c r="P60" s="182"/>
      <c r="Q60" s="183"/>
      <c r="R60" s="183"/>
      <c r="S60" s="183"/>
      <c r="T60" s="183"/>
      <c r="U60" s="184"/>
      <c r="V60" s="185"/>
      <c r="W60" s="199"/>
      <c r="X60" s="200"/>
      <c r="Y60" s="200"/>
      <c r="Z60" s="201"/>
      <c r="AA60" s="150"/>
      <c r="AB60" s="202"/>
      <c r="AC60" s="203"/>
      <c r="AD60" s="184"/>
      <c r="AE60" s="203"/>
      <c r="AF60" s="204"/>
      <c r="AG60" s="193"/>
    </row>
    <row r="61" spans="1:33" s="59" customFormat="1">
      <c r="A61" s="194"/>
      <c r="B61" s="195"/>
      <c r="C61" s="196"/>
      <c r="D61" s="197"/>
      <c r="E61" s="196"/>
      <c r="F61" s="197"/>
      <c r="G61" s="198"/>
      <c r="H61" s="180"/>
      <c r="I61" s="181"/>
      <c r="J61" s="181"/>
      <c r="K61" s="181"/>
      <c r="L61" s="181"/>
      <c r="M61" s="181"/>
      <c r="N61" s="180"/>
      <c r="O61" s="182"/>
      <c r="P61" s="182"/>
      <c r="Q61" s="183"/>
      <c r="R61" s="183"/>
      <c r="S61" s="183"/>
      <c r="T61" s="183"/>
      <c r="U61" s="184"/>
      <c r="V61" s="185"/>
      <c r="W61" s="199"/>
      <c r="X61" s="200"/>
      <c r="Y61" s="200"/>
      <c r="Z61" s="201"/>
      <c r="AA61" s="150"/>
      <c r="AB61" s="202"/>
      <c r="AC61" s="203"/>
      <c r="AD61" s="184"/>
      <c r="AE61" s="203"/>
      <c r="AF61" s="204"/>
      <c r="AG61" s="193"/>
    </row>
    <row r="62" spans="1:33" s="59" customFormat="1">
      <c r="A62" s="194"/>
      <c r="B62" s="195"/>
      <c r="C62" s="196"/>
      <c r="D62" s="197"/>
      <c r="E62" s="196"/>
      <c r="F62" s="197"/>
      <c r="G62" s="198"/>
      <c r="H62" s="180"/>
      <c r="I62" s="181"/>
      <c r="J62" s="181"/>
      <c r="K62" s="181"/>
      <c r="L62" s="181"/>
      <c r="M62" s="181"/>
      <c r="N62" s="180"/>
      <c r="O62" s="182"/>
      <c r="P62" s="182"/>
      <c r="Q62" s="183"/>
      <c r="R62" s="183"/>
      <c r="S62" s="183"/>
      <c r="T62" s="183"/>
      <c r="U62" s="184"/>
      <c r="V62" s="185"/>
      <c r="W62" s="199"/>
      <c r="X62" s="200"/>
      <c r="Y62" s="200"/>
      <c r="Z62" s="201"/>
      <c r="AA62" s="150"/>
      <c r="AB62" s="202"/>
      <c r="AC62" s="203"/>
      <c r="AD62" s="184"/>
      <c r="AE62" s="203"/>
      <c r="AF62" s="204"/>
      <c r="AG62" s="193"/>
    </row>
    <row r="63" spans="1:33" s="59" customFormat="1">
      <c r="A63" s="194"/>
      <c r="B63" s="195"/>
      <c r="C63" s="196"/>
      <c r="D63" s="197"/>
      <c r="E63" s="196"/>
      <c r="F63" s="197"/>
      <c r="G63" s="198"/>
      <c r="H63" s="180"/>
      <c r="I63" s="181"/>
      <c r="J63" s="181"/>
      <c r="K63" s="181"/>
      <c r="L63" s="181"/>
      <c r="M63" s="181"/>
      <c r="N63" s="180"/>
      <c r="O63" s="182"/>
      <c r="P63" s="182"/>
      <c r="Q63" s="183"/>
      <c r="R63" s="183"/>
      <c r="S63" s="183"/>
      <c r="T63" s="183"/>
      <c r="U63" s="184"/>
      <c r="V63" s="185"/>
      <c r="W63" s="199"/>
      <c r="X63" s="200"/>
      <c r="Y63" s="200"/>
      <c r="Z63" s="201"/>
      <c r="AA63" s="150"/>
      <c r="AB63" s="202"/>
      <c r="AC63" s="203"/>
      <c r="AD63" s="184"/>
      <c r="AE63" s="203"/>
      <c r="AF63" s="204"/>
      <c r="AG63" s="193"/>
    </row>
    <row r="64" spans="1:33" s="59" customFormat="1">
      <c r="A64" s="194"/>
      <c r="B64" s="195"/>
      <c r="C64" s="196"/>
      <c r="D64" s="197"/>
      <c r="E64" s="196"/>
      <c r="F64" s="197"/>
      <c r="G64" s="198"/>
      <c r="H64" s="180"/>
      <c r="I64" s="181"/>
      <c r="J64" s="181"/>
      <c r="K64" s="181"/>
      <c r="L64" s="181"/>
      <c r="M64" s="181"/>
      <c r="N64" s="180"/>
      <c r="O64" s="182"/>
      <c r="P64" s="182"/>
      <c r="Q64" s="183"/>
      <c r="R64" s="183"/>
      <c r="S64" s="183"/>
      <c r="T64" s="183"/>
      <c r="U64" s="184"/>
      <c r="V64" s="185"/>
      <c r="W64" s="199"/>
      <c r="X64" s="200"/>
      <c r="Y64" s="200"/>
      <c r="Z64" s="201"/>
      <c r="AA64" s="150"/>
      <c r="AB64" s="202"/>
      <c r="AC64" s="203"/>
      <c r="AD64" s="184"/>
      <c r="AE64" s="203"/>
      <c r="AF64" s="204"/>
      <c r="AG64" s="193"/>
    </row>
    <row r="65" spans="1:33" s="59" customFormat="1">
      <c r="A65" s="194"/>
      <c r="B65" s="195"/>
      <c r="C65" s="196"/>
      <c r="D65" s="197"/>
      <c r="E65" s="196"/>
      <c r="F65" s="197"/>
      <c r="G65" s="198"/>
      <c r="H65" s="180"/>
      <c r="I65" s="181"/>
      <c r="J65" s="181"/>
      <c r="K65" s="181"/>
      <c r="L65" s="181"/>
      <c r="M65" s="181"/>
      <c r="N65" s="180"/>
      <c r="O65" s="182"/>
      <c r="P65" s="182"/>
      <c r="Q65" s="183"/>
      <c r="R65" s="183"/>
      <c r="S65" s="183"/>
      <c r="T65" s="183"/>
      <c r="U65" s="184"/>
      <c r="V65" s="185"/>
      <c r="W65" s="199"/>
      <c r="X65" s="200"/>
      <c r="Y65" s="200"/>
      <c r="Z65" s="201"/>
      <c r="AA65" s="150"/>
      <c r="AB65" s="202"/>
      <c r="AC65" s="203"/>
      <c r="AD65" s="184"/>
      <c r="AE65" s="203"/>
      <c r="AF65" s="204"/>
      <c r="AG65" s="193"/>
    </row>
    <row r="66" spans="1:33" s="59" customFormat="1">
      <c r="A66" s="194"/>
      <c r="B66" s="195"/>
      <c r="C66" s="196"/>
      <c r="D66" s="197"/>
      <c r="E66" s="196"/>
      <c r="F66" s="197"/>
      <c r="G66" s="198"/>
      <c r="H66" s="180"/>
      <c r="I66" s="181"/>
      <c r="J66" s="181"/>
      <c r="K66" s="181"/>
      <c r="L66" s="181"/>
      <c r="M66" s="181"/>
      <c r="N66" s="180"/>
      <c r="O66" s="182"/>
      <c r="P66" s="182"/>
      <c r="Q66" s="183"/>
      <c r="R66" s="183"/>
      <c r="S66" s="183"/>
      <c r="T66" s="183"/>
      <c r="U66" s="184"/>
      <c r="V66" s="185"/>
      <c r="W66" s="199"/>
      <c r="X66" s="200"/>
      <c r="Y66" s="200"/>
      <c r="Z66" s="201"/>
      <c r="AA66" s="150"/>
      <c r="AB66" s="202"/>
      <c r="AC66" s="203"/>
      <c r="AD66" s="184"/>
      <c r="AE66" s="203"/>
      <c r="AF66" s="204"/>
      <c r="AG66" s="193"/>
    </row>
    <row r="67" spans="1:33" s="59" customFormat="1">
      <c r="A67" s="194"/>
      <c r="B67" s="195"/>
      <c r="C67" s="196"/>
      <c r="D67" s="197"/>
      <c r="E67" s="196"/>
      <c r="F67" s="197"/>
      <c r="G67" s="198"/>
      <c r="H67" s="180"/>
      <c r="I67" s="181"/>
      <c r="J67" s="181"/>
      <c r="K67" s="181"/>
      <c r="L67" s="181"/>
      <c r="M67" s="181"/>
      <c r="N67" s="180"/>
      <c r="O67" s="182"/>
      <c r="P67" s="182"/>
      <c r="Q67" s="183"/>
      <c r="R67" s="183"/>
      <c r="S67" s="183"/>
      <c r="T67" s="183"/>
      <c r="U67" s="184"/>
      <c r="V67" s="185"/>
      <c r="W67" s="199"/>
      <c r="X67" s="200"/>
      <c r="Y67" s="200"/>
      <c r="Z67" s="201"/>
      <c r="AA67" s="150"/>
      <c r="AB67" s="202"/>
      <c r="AC67" s="203"/>
      <c r="AD67" s="184"/>
      <c r="AE67" s="203"/>
      <c r="AF67" s="204"/>
      <c r="AG67" s="193"/>
    </row>
    <row r="68" spans="1:33" s="59" customFormat="1">
      <c r="A68" s="194"/>
      <c r="B68" s="195"/>
      <c r="C68" s="196"/>
      <c r="D68" s="197"/>
      <c r="E68" s="196"/>
      <c r="F68" s="197"/>
      <c r="G68" s="198"/>
      <c r="H68" s="180"/>
      <c r="I68" s="181"/>
      <c r="J68" s="181"/>
      <c r="K68" s="181"/>
      <c r="L68" s="181"/>
      <c r="M68" s="181"/>
      <c r="N68" s="180"/>
      <c r="O68" s="182"/>
      <c r="P68" s="182"/>
      <c r="Q68" s="183"/>
      <c r="R68" s="183"/>
      <c r="S68" s="183"/>
      <c r="T68" s="183"/>
      <c r="U68" s="184"/>
      <c r="V68" s="185"/>
      <c r="W68" s="199"/>
      <c r="X68" s="200"/>
      <c r="Y68" s="200"/>
      <c r="Z68" s="201"/>
      <c r="AA68" s="150"/>
      <c r="AB68" s="202"/>
      <c r="AC68" s="203"/>
      <c r="AD68" s="184"/>
      <c r="AE68" s="203"/>
      <c r="AF68" s="204"/>
      <c r="AG68" s="193"/>
    </row>
    <row r="69" spans="1:33" s="59" customFormat="1">
      <c r="A69" s="194"/>
      <c r="B69" s="195"/>
      <c r="C69" s="196"/>
      <c r="D69" s="197"/>
      <c r="E69" s="196"/>
      <c r="F69" s="197"/>
      <c r="G69" s="198"/>
      <c r="H69" s="180"/>
      <c r="I69" s="181"/>
      <c r="J69" s="181"/>
      <c r="K69" s="181"/>
      <c r="L69" s="181"/>
      <c r="M69" s="181"/>
      <c r="N69" s="180"/>
      <c r="O69" s="182"/>
      <c r="P69" s="182"/>
      <c r="Q69" s="183"/>
      <c r="R69" s="183"/>
      <c r="S69" s="183"/>
      <c r="T69" s="183"/>
      <c r="U69" s="184"/>
      <c r="V69" s="185"/>
      <c r="W69" s="199"/>
      <c r="X69" s="200"/>
      <c r="Y69" s="200"/>
      <c r="Z69" s="201"/>
      <c r="AA69" s="150"/>
      <c r="AB69" s="202"/>
      <c r="AC69" s="203"/>
      <c r="AD69" s="184"/>
      <c r="AE69" s="203"/>
      <c r="AF69" s="204"/>
      <c r="AG69" s="193"/>
    </row>
    <row r="70" spans="1:33" s="59" customFormat="1">
      <c r="A70" s="194"/>
      <c r="B70" s="195"/>
      <c r="C70" s="196"/>
      <c r="D70" s="197"/>
      <c r="E70" s="196"/>
      <c r="F70" s="197"/>
      <c r="G70" s="198"/>
      <c r="H70" s="180"/>
      <c r="I70" s="181"/>
      <c r="J70" s="181"/>
      <c r="K70" s="181"/>
      <c r="L70" s="181"/>
      <c r="M70" s="181"/>
      <c r="N70" s="180"/>
      <c r="O70" s="182"/>
      <c r="P70" s="182"/>
      <c r="Q70" s="183"/>
      <c r="R70" s="183"/>
      <c r="S70" s="183"/>
      <c r="T70" s="183"/>
      <c r="U70" s="184"/>
      <c r="V70" s="185"/>
      <c r="W70" s="199"/>
      <c r="X70" s="200"/>
      <c r="Y70" s="200"/>
      <c r="Z70" s="201"/>
      <c r="AA70" s="150"/>
      <c r="AB70" s="202"/>
      <c r="AC70" s="203"/>
      <c r="AD70" s="184"/>
      <c r="AE70" s="203"/>
      <c r="AF70" s="204"/>
      <c r="AG70" s="193"/>
    </row>
    <row r="71" spans="1:33" s="59" customFormat="1">
      <c r="A71" s="194"/>
      <c r="B71" s="195"/>
      <c r="C71" s="196"/>
      <c r="D71" s="197"/>
      <c r="E71" s="196"/>
      <c r="F71" s="197"/>
      <c r="G71" s="198"/>
      <c r="H71" s="180"/>
      <c r="I71" s="181"/>
      <c r="J71" s="181"/>
      <c r="K71" s="181"/>
      <c r="L71" s="181"/>
      <c r="M71" s="181"/>
      <c r="N71" s="180"/>
      <c r="O71" s="182"/>
      <c r="P71" s="182"/>
      <c r="Q71" s="183"/>
      <c r="R71" s="183"/>
      <c r="S71" s="183"/>
      <c r="T71" s="183"/>
      <c r="U71" s="184"/>
      <c r="V71" s="185"/>
      <c r="W71" s="199"/>
      <c r="X71" s="200"/>
      <c r="Y71" s="200"/>
      <c r="Z71" s="201"/>
      <c r="AA71" s="150"/>
      <c r="AB71" s="202"/>
      <c r="AC71" s="203"/>
      <c r="AD71" s="184"/>
      <c r="AE71" s="203"/>
      <c r="AF71" s="204"/>
      <c r="AG71" s="193"/>
    </row>
    <row r="72" spans="1:33" s="59" customFormat="1">
      <c r="A72" s="194"/>
      <c r="B72" s="195"/>
      <c r="C72" s="196"/>
      <c r="D72" s="197"/>
      <c r="E72" s="196"/>
      <c r="F72" s="197"/>
      <c r="G72" s="198"/>
      <c r="H72" s="180"/>
      <c r="I72" s="181"/>
      <c r="J72" s="181"/>
      <c r="K72" s="181"/>
      <c r="L72" s="181"/>
      <c r="M72" s="181"/>
      <c r="N72" s="180"/>
      <c r="O72" s="182"/>
      <c r="P72" s="182"/>
      <c r="Q72" s="183"/>
      <c r="R72" s="183"/>
      <c r="S72" s="183"/>
      <c r="T72" s="183"/>
      <c r="U72" s="184"/>
      <c r="V72" s="185"/>
      <c r="W72" s="199"/>
      <c r="X72" s="200"/>
      <c r="Y72" s="200"/>
      <c r="Z72" s="201"/>
      <c r="AA72" s="150"/>
      <c r="AB72" s="202"/>
      <c r="AC72" s="203"/>
      <c r="AD72" s="184"/>
      <c r="AE72" s="203"/>
      <c r="AF72" s="204"/>
      <c r="AG72" s="193"/>
    </row>
    <row r="73" spans="1:33" s="59" customFormat="1">
      <c r="A73" s="194"/>
      <c r="B73" s="195"/>
      <c r="C73" s="196"/>
      <c r="D73" s="197"/>
      <c r="E73" s="196"/>
      <c r="F73" s="197"/>
      <c r="G73" s="198"/>
      <c r="H73" s="180"/>
      <c r="I73" s="181"/>
      <c r="J73" s="181"/>
      <c r="K73" s="181"/>
      <c r="L73" s="181"/>
      <c r="M73" s="181"/>
      <c r="N73" s="180"/>
      <c r="O73" s="182"/>
      <c r="P73" s="182"/>
      <c r="Q73" s="183"/>
      <c r="R73" s="183"/>
      <c r="S73" s="183"/>
      <c r="T73" s="183"/>
      <c r="U73" s="184"/>
      <c r="V73" s="185"/>
      <c r="W73" s="199"/>
      <c r="X73" s="200"/>
      <c r="Y73" s="200"/>
      <c r="Z73" s="201"/>
      <c r="AA73" s="150"/>
      <c r="AB73" s="202"/>
      <c r="AC73" s="203"/>
      <c r="AD73" s="184"/>
      <c r="AE73" s="203"/>
      <c r="AF73" s="204"/>
      <c r="AG73" s="193"/>
    </row>
    <row r="74" spans="1:33" s="59" customFormat="1">
      <c r="A74" s="194"/>
      <c r="B74" s="195"/>
      <c r="C74" s="196"/>
      <c r="D74" s="197"/>
      <c r="E74" s="196"/>
      <c r="F74" s="197"/>
      <c r="G74" s="198"/>
      <c r="H74" s="180"/>
      <c r="I74" s="181"/>
      <c r="J74" s="181"/>
      <c r="K74" s="181"/>
      <c r="L74" s="181"/>
      <c r="M74" s="181"/>
      <c r="N74" s="180"/>
      <c r="O74" s="182"/>
      <c r="P74" s="182"/>
      <c r="Q74" s="183"/>
      <c r="R74" s="183"/>
      <c r="S74" s="183"/>
      <c r="T74" s="183"/>
      <c r="U74" s="184"/>
      <c r="V74" s="185"/>
      <c r="W74" s="199"/>
      <c r="X74" s="200"/>
      <c r="Y74" s="200"/>
      <c r="Z74" s="201"/>
      <c r="AA74" s="150"/>
      <c r="AB74" s="202"/>
      <c r="AC74" s="203"/>
      <c r="AD74" s="184"/>
      <c r="AE74" s="203"/>
      <c r="AF74" s="204"/>
      <c r="AG74" s="193"/>
    </row>
    <row r="75" spans="1:33" s="59" customFormat="1">
      <c r="A75" s="194"/>
      <c r="B75" s="195"/>
      <c r="C75" s="196"/>
      <c r="D75" s="197"/>
      <c r="E75" s="196"/>
      <c r="F75" s="197"/>
      <c r="G75" s="198"/>
      <c r="H75" s="180"/>
      <c r="I75" s="181"/>
      <c r="J75" s="181"/>
      <c r="K75" s="181"/>
      <c r="L75" s="181"/>
      <c r="M75" s="181"/>
      <c r="N75" s="180"/>
      <c r="O75" s="182"/>
      <c r="P75" s="182"/>
      <c r="Q75" s="183"/>
      <c r="R75" s="183"/>
      <c r="S75" s="183"/>
      <c r="T75" s="183"/>
      <c r="U75" s="184"/>
      <c r="V75" s="185"/>
      <c r="W75" s="199"/>
      <c r="X75" s="200"/>
      <c r="Y75" s="200"/>
      <c r="Z75" s="201"/>
      <c r="AA75" s="150"/>
      <c r="AB75" s="202"/>
      <c r="AC75" s="203"/>
      <c r="AD75" s="184"/>
      <c r="AE75" s="203"/>
      <c r="AF75" s="204"/>
      <c r="AG75" s="193"/>
    </row>
    <row r="76" spans="1:33" s="59" customFormat="1">
      <c r="A76" s="194"/>
      <c r="B76" s="195"/>
      <c r="C76" s="196"/>
      <c r="D76" s="197"/>
      <c r="E76" s="196"/>
      <c r="F76" s="197"/>
      <c r="G76" s="198"/>
      <c r="H76" s="180"/>
      <c r="I76" s="181"/>
      <c r="J76" s="181"/>
      <c r="K76" s="181"/>
      <c r="L76" s="181"/>
      <c r="M76" s="181"/>
      <c r="N76" s="180"/>
      <c r="O76" s="182"/>
      <c r="P76" s="182"/>
      <c r="Q76" s="183"/>
      <c r="R76" s="183"/>
      <c r="S76" s="183"/>
      <c r="T76" s="183"/>
      <c r="U76" s="184"/>
      <c r="V76" s="185"/>
      <c r="W76" s="199"/>
      <c r="X76" s="200"/>
      <c r="Y76" s="200"/>
      <c r="Z76" s="201"/>
      <c r="AA76" s="150"/>
      <c r="AB76" s="202"/>
      <c r="AC76" s="203"/>
      <c r="AD76" s="184"/>
      <c r="AE76" s="203"/>
      <c r="AF76" s="204"/>
      <c r="AG76" s="193"/>
    </row>
    <row r="77" spans="1:33" s="59" customFormat="1">
      <c r="A77" s="194"/>
      <c r="B77" s="195"/>
      <c r="C77" s="196"/>
      <c r="D77" s="197"/>
      <c r="E77" s="196"/>
      <c r="F77" s="197"/>
      <c r="G77" s="198"/>
      <c r="H77" s="180"/>
      <c r="I77" s="181"/>
      <c r="J77" s="181"/>
      <c r="K77" s="181"/>
      <c r="L77" s="181"/>
      <c r="M77" s="181"/>
      <c r="N77" s="180"/>
      <c r="O77" s="182"/>
      <c r="P77" s="182"/>
      <c r="Q77" s="183"/>
      <c r="R77" s="183"/>
      <c r="S77" s="183"/>
      <c r="T77" s="183"/>
      <c r="U77" s="184"/>
      <c r="V77" s="185"/>
      <c r="W77" s="199"/>
      <c r="X77" s="200"/>
      <c r="Y77" s="200"/>
      <c r="Z77" s="201"/>
      <c r="AA77" s="150"/>
      <c r="AB77" s="202"/>
      <c r="AC77" s="203"/>
      <c r="AD77" s="184"/>
      <c r="AE77" s="203"/>
      <c r="AF77" s="204"/>
      <c r="AG77" s="193"/>
    </row>
    <row r="78" spans="1:33" s="59" customFormat="1">
      <c r="A78" s="194"/>
      <c r="B78" s="195"/>
      <c r="C78" s="196"/>
      <c r="D78" s="197"/>
      <c r="E78" s="196"/>
      <c r="F78" s="197"/>
      <c r="G78" s="198"/>
      <c r="H78" s="180"/>
      <c r="I78" s="181"/>
      <c r="J78" s="181"/>
      <c r="K78" s="181"/>
      <c r="L78" s="181"/>
      <c r="M78" s="181"/>
      <c r="N78" s="180"/>
      <c r="O78" s="182"/>
      <c r="P78" s="182"/>
      <c r="Q78" s="183"/>
      <c r="R78" s="183"/>
      <c r="S78" s="183"/>
      <c r="T78" s="183"/>
      <c r="U78" s="184"/>
      <c r="V78" s="185"/>
      <c r="W78" s="199"/>
      <c r="X78" s="200"/>
      <c r="Y78" s="200"/>
      <c r="Z78" s="201"/>
      <c r="AA78" s="150"/>
      <c r="AB78" s="202"/>
      <c r="AC78" s="203"/>
      <c r="AD78" s="184"/>
      <c r="AE78" s="203"/>
      <c r="AF78" s="204"/>
      <c r="AG78" s="193"/>
    </row>
    <row r="79" spans="1:33" s="59" customFormat="1">
      <c r="A79" s="194"/>
      <c r="B79" s="195"/>
      <c r="C79" s="196"/>
      <c r="D79" s="197"/>
      <c r="E79" s="196"/>
      <c r="F79" s="197"/>
      <c r="G79" s="198"/>
      <c r="H79" s="180"/>
      <c r="I79" s="181"/>
      <c r="J79" s="181"/>
      <c r="K79" s="181"/>
      <c r="L79" s="181"/>
      <c r="M79" s="181"/>
      <c r="N79" s="180"/>
      <c r="O79" s="182"/>
      <c r="P79" s="182"/>
      <c r="Q79" s="183"/>
      <c r="R79" s="183"/>
      <c r="S79" s="183"/>
      <c r="T79" s="183"/>
      <c r="U79" s="184"/>
      <c r="V79" s="185"/>
      <c r="W79" s="199"/>
      <c r="X79" s="200"/>
      <c r="Y79" s="200"/>
      <c r="Z79" s="201"/>
      <c r="AA79" s="150"/>
      <c r="AB79" s="202"/>
      <c r="AC79" s="203"/>
      <c r="AD79" s="184"/>
      <c r="AE79" s="203"/>
      <c r="AF79" s="204"/>
      <c r="AG79" s="193"/>
    </row>
    <row r="80" spans="1:33" s="59" customFormat="1">
      <c r="A80" s="194"/>
      <c r="B80" s="195"/>
      <c r="C80" s="196"/>
      <c r="D80" s="197"/>
      <c r="E80" s="196"/>
      <c r="F80" s="197"/>
      <c r="G80" s="198"/>
      <c r="H80" s="180"/>
      <c r="I80" s="181"/>
      <c r="J80" s="181"/>
      <c r="K80" s="181"/>
      <c r="L80" s="181"/>
      <c r="M80" s="181"/>
      <c r="N80" s="180"/>
      <c r="O80" s="182"/>
      <c r="P80" s="182"/>
      <c r="Q80" s="183"/>
      <c r="R80" s="183"/>
      <c r="S80" s="183"/>
      <c r="T80" s="183"/>
      <c r="U80" s="184"/>
      <c r="V80" s="185"/>
      <c r="W80" s="199"/>
      <c r="X80" s="200"/>
      <c r="Y80" s="200"/>
      <c r="Z80" s="201"/>
      <c r="AA80" s="150"/>
      <c r="AB80" s="202"/>
      <c r="AC80" s="203"/>
      <c r="AD80" s="184"/>
      <c r="AE80" s="203"/>
      <c r="AF80" s="204"/>
      <c r="AG80" s="193"/>
    </row>
    <row r="81" spans="1:33" s="59" customFormat="1">
      <c r="A81" s="194"/>
      <c r="B81" s="195"/>
      <c r="C81" s="196"/>
      <c r="D81" s="197"/>
      <c r="E81" s="196"/>
      <c r="F81" s="197"/>
      <c r="G81" s="198"/>
      <c r="H81" s="180"/>
      <c r="I81" s="181"/>
      <c r="J81" s="181"/>
      <c r="K81" s="181"/>
      <c r="L81" s="181"/>
      <c r="M81" s="181"/>
      <c r="N81" s="180"/>
      <c r="O81" s="182"/>
      <c r="P81" s="182"/>
      <c r="Q81" s="183"/>
      <c r="R81" s="183"/>
      <c r="S81" s="183"/>
      <c r="T81" s="183"/>
      <c r="U81" s="184"/>
      <c r="V81" s="185"/>
      <c r="W81" s="199"/>
      <c r="X81" s="200"/>
      <c r="Y81" s="200"/>
      <c r="Z81" s="201"/>
      <c r="AA81" s="150"/>
      <c r="AB81" s="202"/>
      <c r="AC81" s="203"/>
      <c r="AD81" s="184"/>
      <c r="AE81" s="203"/>
      <c r="AF81" s="204"/>
      <c r="AG81" s="193"/>
    </row>
    <row r="82" spans="1:33" s="59" customFormat="1">
      <c r="A82" s="194"/>
      <c r="B82" s="195"/>
      <c r="C82" s="196"/>
      <c r="D82" s="197"/>
      <c r="E82" s="196"/>
      <c r="F82" s="197"/>
      <c r="G82" s="198"/>
      <c r="H82" s="180"/>
      <c r="I82" s="181"/>
      <c r="J82" s="181"/>
      <c r="K82" s="181"/>
      <c r="L82" s="181"/>
      <c r="M82" s="181"/>
      <c r="N82" s="180"/>
      <c r="O82" s="182"/>
      <c r="P82" s="182"/>
      <c r="Q82" s="183"/>
      <c r="R82" s="183"/>
      <c r="S82" s="183"/>
      <c r="T82" s="183"/>
      <c r="U82" s="184"/>
      <c r="V82" s="185"/>
      <c r="W82" s="199"/>
      <c r="X82" s="200"/>
      <c r="Y82" s="200"/>
      <c r="Z82" s="201"/>
      <c r="AA82" s="150"/>
      <c r="AB82" s="202"/>
      <c r="AC82" s="203"/>
      <c r="AD82" s="184"/>
      <c r="AE82" s="203"/>
      <c r="AF82" s="204"/>
      <c r="AG82" s="193"/>
    </row>
    <row r="83" spans="1:33" s="59" customFormat="1">
      <c r="A83" s="194"/>
      <c r="B83" s="195"/>
      <c r="C83" s="196"/>
      <c r="D83" s="197"/>
      <c r="E83" s="196"/>
      <c r="F83" s="197"/>
      <c r="G83" s="198"/>
      <c r="H83" s="180"/>
      <c r="I83" s="181"/>
      <c r="J83" s="181"/>
      <c r="K83" s="181"/>
      <c r="L83" s="181"/>
      <c r="M83" s="181"/>
      <c r="N83" s="180"/>
      <c r="O83" s="182"/>
      <c r="P83" s="182"/>
      <c r="Q83" s="183"/>
      <c r="R83" s="183"/>
      <c r="S83" s="183"/>
      <c r="T83" s="183"/>
      <c r="U83" s="184"/>
      <c r="V83" s="185"/>
      <c r="W83" s="199"/>
      <c r="X83" s="200"/>
      <c r="Y83" s="200"/>
      <c r="Z83" s="201"/>
      <c r="AA83" s="150"/>
      <c r="AB83" s="202"/>
      <c r="AC83" s="203"/>
      <c r="AD83" s="184"/>
      <c r="AE83" s="203"/>
      <c r="AF83" s="204"/>
      <c r="AG83" s="193"/>
    </row>
    <row r="84" spans="1:33" s="59" customFormat="1">
      <c r="A84" s="194"/>
      <c r="B84" s="195"/>
      <c r="C84" s="196"/>
      <c r="D84" s="197"/>
      <c r="E84" s="196"/>
      <c r="F84" s="197"/>
      <c r="G84" s="198"/>
      <c r="H84" s="180"/>
      <c r="I84" s="181"/>
      <c r="J84" s="181"/>
      <c r="K84" s="181"/>
      <c r="L84" s="181"/>
      <c r="M84" s="181"/>
      <c r="N84" s="180"/>
      <c r="O84" s="182"/>
      <c r="P84" s="182"/>
      <c r="Q84" s="183"/>
      <c r="R84" s="183"/>
      <c r="S84" s="183"/>
      <c r="T84" s="183"/>
      <c r="U84" s="184"/>
      <c r="V84" s="185"/>
      <c r="W84" s="199"/>
      <c r="X84" s="200"/>
      <c r="Y84" s="200"/>
      <c r="Z84" s="201"/>
      <c r="AA84" s="150"/>
      <c r="AB84" s="202"/>
      <c r="AC84" s="203"/>
      <c r="AD84" s="184"/>
      <c r="AE84" s="203"/>
      <c r="AF84" s="204"/>
      <c r="AG84" s="193"/>
    </row>
    <row r="85" spans="1:33" s="59" customFormat="1">
      <c r="A85" s="194"/>
      <c r="B85" s="195"/>
      <c r="C85" s="196"/>
      <c r="D85" s="197"/>
      <c r="E85" s="196"/>
      <c r="F85" s="197"/>
      <c r="G85" s="198"/>
      <c r="H85" s="180"/>
      <c r="I85" s="181"/>
      <c r="J85" s="181"/>
      <c r="K85" s="181"/>
      <c r="L85" s="181"/>
      <c r="M85" s="181"/>
      <c r="N85" s="180"/>
      <c r="O85" s="182"/>
      <c r="P85" s="182"/>
      <c r="Q85" s="183"/>
      <c r="R85" s="183"/>
      <c r="S85" s="183"/>
      <c r="T85" s="183"/>
      <c r="U85" s="184"/>
      <c r="V85" s="185"/>
      <c r="W85" s="199"/>
      <c r="X85" s="200"/>
      <c r="Y85" s="200"/>
      <c r="Z85" s="201"/>
      <c r="AA85" s="150"/>
      <c r="AB85" s="202"/>
      <c r="AC85" s="203"/>
      <c r="AD85" s="184"/>
      <c r="AE85" s="203"/>
      <c r="AF85" s="204"/>
      <c r="AG85" s="193"/>
    </row>
    <row r="86" spans="1:33" s="59" customFormat="1">
      <c r="A86" s="194"/>
      <c r="B86" s="195"/>
      <c r="C86" s="196"/>
      <c r="D86" s="197"/>
      <c r="E86" s="196"/>
      <c r="F86" s="197"/>
      <c r="G86" s="198"/>
      <c r="H86" s="180"/>
      <c r="I86" s="181"/>
      <c r="J86" s="181"/>
      <c r="K86" s="181"/>
      <c r="L86" s="181"/>
      <c r="M86" s="181"/>
      <c r="N86" s="180"/>
      <c r="O86" s="182"/>
      <c r="P86" s="182"/>
      <c r="Q86" s="183"/>
      <c r="R86" s="183"/>
      <c r="S86" s="183"/>
      <c r="T86" s="183"/>
      <c r="U86" s="184"/>
      <c r="V86" s="185"/>
      <c r="W86" s="199"/>
      <c r="X86" s="200"/>
      <c r="Y86" s="200"/>
      <c r="Z86" s="201"/>
      <c r="AA86" s="150"/>
      <c r="AB86" s="202"/>
      <c r="AC86" s="203"/>
      <c r="AD86" s="184"/>
      <c r="AE86" s="203"/>
      <c r="AF86" s="204"/>
      <c r="AG86" s="193"/>
    </row>
    <row r="87" spans="1:33" s="59" customFormat="1">
      <c r="A87" s="194"/>
      <c r="B87" s="195"/>
      <c r="C87" s="196"/>
      <c r="D87" s="197"/>
      <c r="E87" s="196"/>
      <c r="F87" s="197"/>
      <c r="G87" s="198"/>
      <c r="H87" s="180"/>
      <c r="I87" s="181"/>
      <c r="J87" s="181"/>
      <c r="K87" s="181"/>
      <c r="L87" s="181"/>
      <c r="M87" s="181"/>
      <c r="N87" s="180"/>
      <c r="O87" s="182"/>
      <c r="P87" s="182"/>
      <c r="Q87" s="183"/>
      <c r="R87" s="183"/>
      <c r="S87" s="183"/>
      <c r="T87" s="183"/>
      <c r="U87" s="184"/>
      <c r="V87" s="185"/>
      <c r="W87" s="199"/>
      <c r="X87" s="200"/>
      <c r="Y87" s="200"/>
      <c r="Z87" s="201"/>
      <c r="AA87" s="150"/>
      <c r="AB87" s="202"/>
      <c r="AC87" s="203"/>
      <c r="AD87" s="184"/>
      <c r="AE87" s="203"/>
      <c r="AF87" s="204"/>
      <c r="AG87" s="193"/>
    </row>
    <row r="88" spans="1:33" s="59" customFormat="1">
      <c r="A88" s="194"/>
      <c r="B88" s="195"/>
      <c r="C88" s="196"/>
      <c r="D88" s="197"/>
      <c r="E88" s="196"/>
      <c r="F88" s="197"/>
      <c r="G88" s="198"/>
      <c r="H88" s="180"/>
      <c r="I88" s="181"/>
      <c r="J88" s="181"/>
      <c r="K88" s="181"/>
      <c r="L88" s="181"/>
      <c r="M88" s="181"/>
      <c r="N88" s="180"/>
      <c r="O88" s="182"/>
      <c r="P88" s="182"/>
      <c r="Q88" s="183"/>
      <c r="R88" s="183"/>
      <c r="S88" s="183"/>
      <c r="T88" s="183"/>
      <c r="U88" s="184"/>
      <c r="V88" s="185"/>
      <c r="W88" s="199"/>
      <c r="X88" s="200"/>
      <c r="Y88" s="200"/>
      <c r="Z88" s="201"/>
      <c r="AA88" s="150"/>
      <c r="AB88" s="202"/>
      <c r="AC88" s="203"/>
      <c r="AD88" s="184"/>
      <c r="AE88" s="203"/>
      <c r="AF88" s="204"/>
      <c r="AG88" s="193"/>
    </row>
    <row r="89" spans="1:33" s="59" customFormat="1">
      <c r="A89" s="194"/>
      <c r="B89" s="195"/>
      <c r="C89" s="196"/>
      <c r="D89" s="197"/>
      <c r="E89" s="196"/>
      <c r="F89" s="197"/>
      <c r="G89" s="198"/>
      <c r="H89" s="180"/>
      <c r="I89" s="181"/>
      <c r="J89" s="181"/>
      <c r="K89" s="181"/>
      <c r="L89" s="181"/>
      <c r="M89" s="181"/>
      <c r="N89" s="180"/>
      <c r="O89" s="182"/>
      <c r="P89" s="182"/>
      <c r="Q89" s="183"/>
      <c r="R89" s="183"/>
      <c r="S89" s="183"/>
      <c r="T89" s="183"/>
      <c r="U89" s="184"/>
      <c r="V89" s="185"/>
      <c r="W89" s="199"/>
      <c r="X89" s="200"/>
      <c r="Y89" s="200"/>
      <c r="Z89" s="201"/>
      <c r="AA89" s="150"/>
      <c r="AB89" s="202"/>
      <c r="AC89" s="203"/>
      <c r="AD89" s="184"/>
      <c r="AE89" s="203"/>
      <c r="AF89" s="204"/>
      <c r="AG89" s="193"/>
    </row>
    <row r="90" spans="1:33" s="59" customFormat="1">
      <c r="A90" s="194"/>
      <c r="B90" s="195"/>
      <c r="C90" s="196"/>
      <c r="D90" s="197"/>
      <c r="E90" s="196"/>
      <c r="F90" s="197"/>
      <c r="G90" s="198"/>
      <c r="H90" s="180"/>
      <c r="I90" s="181"/>
      <c r="J90" s="181"/>
      <c r="K90" s="181"/>
      <c r="L90" s="181"/>
      <c r="M90" s="181"/>
      <c r="N90" s="180"/>
      <c r="O90" s="182"/>
      <c r="P90" s="182"/>
      <c r="Q90" s="183"/>
      <c r="R90" s="183"/>
      <c r="S90" s="183"/>
      <c r="T90" s="183"/>
      <c r="U90" s="184"/>
      <c r="V90" s="185"/>
      <c r="W90" s="199"/>
      <c r="X90" s="200"/>
      <c r="Y90" s="200"/>
      <c r="Z90" s="201"/>
      <c r="AA90" s="150"/>
      <c r="AB90" s="202"/>
      <c r="AC90" s="203"/>
      <c r="AD90" s="184"/>
      <c r="AE90" s="203"/>
      <c r="AF90" s="204"/>
      <c r="AG90" s="193"/>
    </row>
    <row r="91" spans="1:33" s="59" customFormat="1">
      <c r="A91" s="194"/>
      <c r="B91" s="195"/>
      <c r="C91" s="196"/>
      <c r="D91" s="197"/>
      <c r="E91" s="196"/>
      <c r="F91" s="197"/>
      <c r="G91" s="198"/>
      <c r="H91" s="180"/>
      <c r="I91" s="181"/>
      <c r="J91" s="181"/>
      <c r="K91" s="181"/>
      <c r="L91" s="181"/>
      <c r="M91" s="181"/>
      <c r="N91" s="180"/>
      <c r="O91" s="182"/>
      <c r="P91" s="182"/>
      <c r="Q91" s="183"/>
      <c r="R91" s="183"/>
      <c r="S91" s="183"/>
      <c r="T91" s="183"/>
      <c r="U91" s="184"/>
      <c r="V91" s="185"/>
      <c r="W91" s="199"/>
      <c r="X91" s="200"/>
      <c r="Y91" s="200"/>
      <c r="Z91" s="201"/>
      <c r="AA91" s="150"/>
      <c r="AB91" s="202"/>
      <c r="AC91" s="203"/>
      <c r="AD91" s="184"/>
      <c r="AE91" s="203"/>
      <c r="AF91" s="204"/>
      <c r="AG91" s="193"/>
    </row>
    <row r="92" spans="1:33" s="59" customFormat="1">
      <c r="A92" s="194"/>
      <c r="B92" s="195"/>
      <c r="C92" s="196"/>
      <c r="D92" s="197"/>
      <c r="E92" s="196"/>
      <c r="F92" s="197"/>
      <c r="G92" s="198"/>
      <c r="H92" s="180"/>
      <c r="I92" s="181"/>
      <c r="J92" s="181"/>
      <c r="K92" s="181"/>
      <c r="L92" s="181"/>
      <c r="M92" s="181"/>
      <c r="N92" s="180"/>
      <c r="O92" s="182"/>
      <c r="P92" s="182"/>
      <c r="Q92" s="183"/>
      <c r="R92" s="183"/>
      <c r="S92" s="183"/>
      <c r="T92" s="183"/>
      <c r="U92" s="184"/>
      <c r="V92" s="185"/>
      <c r="W92" s="199"/>
      <c r="X92" s="200"/>
      <c r="Y92" s="200"/>
      <c r="Z92" s="201"/>
      <c r="AA92" s="150"/>
      <c r="AB92" s="202"/>
      <c r="AC92" s="203"/>
      <c r="AD92" s="184"/>
      <c r="AE92" s="203"/>
      <c r="AF92" s="204"/>
      <c r="AG92" s="193"/>
    </row>
    <row r="93" spans="1:33" s="59" customFormat="1">
      <c r="A93" s="194"/>
      <c r="B93" s="195"/>
      <c r="C93" s="196"/>
      <c r="D93" s="197"/>
      <c r="E93" s="196"/>
      <c r="F93" s="197"/>
      <c r="G93" s="198"/>
      <c r="H93" s="180"/>
      <c r="I93" s="181"/>
      <c r="J93" s="181"/>
      <c r="K93" s="181"/>
      <c r="L93" s="181"/>
      <c r="M93" s="181"/>
      <c r="N93" s="180"/>
      <c r="O93" s="182"/>
      <c r="P93" s="182"/>
      <c r="Q93" s="183"/>
      <c r="R93" s="183"/>
      <c r="S93" s="183"/>
      <c r="T93" s="183"/>
      <c r="U93" s="184"/>
      <c r="V93" s="185"/>
      <c r="W93" s="199"/>
      <c r="X93" s="200"/>
      <c r="Y93" s="200"/>
      <c r="Z93" s="201"/>
      <c r="AA93" s="150"/>
      <c r="AB93" s="202"/>
      <c r="AC93" s="203"/>
      <c r="AD93" s="184"/>
      <c r="AE93" s="203"/>
      <c r="AF93" s="204"/>
      <c r="AG93" s="193"/>
    </row>
    <row r="94" spans="1:33" s="59" customFormat="1">
      <c r="A94" s="194"/>
      <c r="B94" s="195"/>
      <c r="C94" s="196"/>
      <c r="D94" s="197"/>
      <c r="E94" s="196"/>
      <c r="F94" s="197"/>
      <c r="G94" s="198"/>
      <c r="H94" s="180"/>
      <c r="I94" s="181"/>
      <c r="J94" s="181"/>
      <c r="K94" s="181"/>
      <c r="L94" s="181"/>
      <c r="M94" s="181"/>
      <c r="N94" s="180"/>
      <c r="O94" s="182"/>
      <c r="P94" s="182"/>
      <c r="Q94" s="183"/>
      <c r="R94" s="183"/>
      <c r="S94" s="183"/>
      <c r="T94" s="183"/>
      <c r="U94" s="184"/>
      <c r="V94" s="185"/>
      <c r="W94" s="199"/>
      <c r="X94" s="200"/>
      <c r="Y94" s="200"/>
      <c r="Z94" s="201"/>
      <c r="AA94" s="150"/>
      <c r="AB94" s="202"/>
      <c r="AC94" s="203"/>
      <c r="AD94" s="184"/>
      <c r="AE94" s="203"/>
      <c r="AF94" s="204"/>
      <c r="AG94" s="193"/>
    </row>
    <row r="95" spans="1:33" s="59" customFormat="1">
      <c r="A95" s="194"/>
      <c r="B95" s="195"/>
      <c r="C95" s="196"/>
      <c r="D95" s="197"/>
      <c r="E95" s="196"/>
      <c r="F95" s="197"/>
      <c r="G95" s="198"/>
      <c r="H95" s="180"/>
      <c r="I95" s="181"/>
      <c r="J95" s="181"/>
      <c r="K95" s="181"/>
      <c r="L95" s="181"/>
      <c r="M95" s="181"/>
      <c r="N95" s="180"/>
      <c r="O95" s="182"/>
      <c r="P95" s="182"/>
      <c r="Q95" s="183"/>
      <c r="R95" s="183"/>
      <c r="S95" s="183"/>
      <c r="T95" s="183"/>
      <c r="U95" s="184"/>
      <c r="V95" s="185"/>
      <c r="W95" s="199"/>
      <c r="X95" s="200"/>
      <c r="Y95" s="200"/>
      <c r="Z95" s="201"/>
      <c r="AA95" s="150"/>
      <c r="AB95" s="202"/>
      <c r="AC95" s="203"/>
      <c r="AD95" s="184"/>
      <c r="AE95" s="203"/>
      <c r="AF95" s="204"/>
      <c r="AG95" s="193"/>
    </row>
    <row r="96" spans="1:33" s="59" customFormat="1">
      <c r="A96" s="194"/>
      <c r="B96" s="195"/>
      <c r="C96" s="196"/>
      <c r="D96" s="197"/>
      <c r="E96" s="196"/>
      <c r="F96" s="197"/>
      <c r="G96" s="198"/>
      <c r="H96" s="180"/>
      <c r="I96" s="181"/>
      <c r="J96" s="181"/>
      <c r="K96" s="181"/>
      <c r="L96" s="181"/>
      <c r="M96" s="181"/>
      <c r="N96" s="180"/>
      <c r="O96" s="182"/>
      <c r="P96" s="182"/>
      <c r="Q96" s="183"/>
      <c r="R96" s="183"/>
      <c r="S96" s="183"/>
      <c r="T96" s="183"/>
      <c r="U96" s="184"/>
      <c r="V96" s="185"/>
      <c r="W96" s="199"/>
      <c r="X96" s="200"/>
      <c r="Y96" s="200"/>
      <c r="Z96" s="201"/>
      <c r="AA96" s="150"/>
      <c r="AB96" s="202"/>
      <c r="AC96" s="203"/>
      <c r="AD96" s="184"/>
      <c r="AE96" s="203"/>
      <c r="AF96" s="204"/>
      <c r="AG96" s="193"/>
    </row>
    <row r="97" spans="1:33" s="59" customFormat="1">
      <c r="A97" s="194"/>
      <c r="B97" s="195"/>
      <c r="C97" s="196"/>
      <c r="D97" s="197"/>
      <c r="E97" s="196"/>
      <c r="F97" s="197"/>
      <c r="G97" s="198"/>
      <c r="H97" s="180"/>
      <c r="I97" s="181"/>
      <c r="J97" s="181"/>
      <c r="K97" s="181"/>
      <c r="L97" s="181"/>
      <c r="M97" s="181"/>
      <c r="N97" s="180"/>
      <c r="O97" s="182"/>
      <c r="P97" s="182"/>
      <c r="Q97" s="183"/>
      <c r="R97" s="183"/>
      <c r="S97" s="183"/>
      <c r="T97" s="183"/>
      <c r="U97" s="184"/>
      <c r="V97" s="185"/>
      <c r="W97" s="199"/>
      <c r="X97" s="200"/>
      <c r="Y97" s="200"/>
      <c r="Z97" s="201"/>
      <c r="AA97" s="150"/>
      <c r="AB97" s="202"/>
      <c r="AC97" s="203"/>
      <c r="AD97" s="184"/>
      <c r="AE97" s="203"/>
      <c r="AF97" s="204"/>
      <c r="AG97" s="193"/>
    </row>
    <row r="98" spans="1:33" s="59" customFormat="1">
      <c r="A98" s="194"/>
      <c r="B98" s="195"/>
      <c r="C98" s="196"/>
      <c r="D98" s="197"/>
      <c r="E98" s="196"/>
      <c r="F98" s="197"/>
      <c r="G98" s="198"/>
      <c r="H98" s="180"/>
      <c r="I98" s="181"/>
      <c r="J98" s="181"/>
      <c r="K98" s="181"/>
      <c r="L98" s="181"/>
      <c r="M98" s="181"/>
      <c r="N98" s="180"/>
      <c r="O98" s="182"/>
      <c r="P98" s="182"/>
      <c r="Q98" s="183"/>
      <c r="R98" s="183"/>
      <c r="S98" s="183"/>
      <c r="T98" s="183"/>
      <c r="U98" s="184"/>
      <c r="V98" s="185"/>
      <c r="W98" s="199"/>
      <c r="X98" s="200"/>
      <c r="Y98" s="200"/>
      <c r="Z98" s="201"/>
      <c r="AA98" s="150"/>
      <c r="AB98" s="202"/>
      <c r="AC98" s="203"/>
      <c r="AD98" s="184"/>
      <c r="AE98" s="203"/>
      <c r="AF98" s="204"/>
      <c r="AG98" s="193"/>
    </row>
    <row r="99" spans="1:33" s="59" customFormat="1">
      <c r="A99" s="194"/>
      <c r="B99" s="195"/>
      <c r="C99" s="196"/>
      <c r="D99" s="197"/>
      <c r="E99" s="196"/>
      <c r="F99" s="197"/>
      <c r="G99" s="198"/>
      <c r="H99" s="180"/>
      <c r="I99" s="181"/>
      <c r="J99" s="181"/>
      <c r="K99" s="181"/>
      <c r="L99" s="181"/>
      <c r="M99" s="181"/>
      <c r="N99" s="180"/>
      <c r="O99" s="182"/>
      <c r="P99" s="182"/>
      <c r="Q99" s="183"/>
      <c r="R99" s="183"/>
      <c r="S99" s="183"/>
      <c r="T99" s="183"/>
      <c r="U99" s="184"/>
      <c r="V99" s="185"/>
      <c r="W99" s="199"/>
      <c r="X99" s="200"/>
      <c r="Y99" s="200"/>
      <c r="Z99" s="201"/>
      <c r="AA99" s="150"/>
      <c r="AB99" s="202"/>
      <c r="AC99" s="203"/>
      <c r="AD99" s="184"/>
      <c r="AE99" s="203"/>
      <c r="AF99" s="204"/>
      <c r="AG99" s="193"/>
    </row>
    <row r="100" spans="1:33" s="59" customFormat="1">
      <c r="A100" s="194"/>
      <c r="B100" s="195"/>
      <c r="C100" s="196"/>
      <c r="D100" s="197"/>
      <c r="E100" s="196"/>
      <c r="F100" s="197"/>
      <c r="G100" s="198"/>
      <c r="H100" s="180"/>
      <c r="I100" s="181"/>
      <c r="J100" s="181"/>
      <c r="K100" s="181"/>
      <c r="L100" s="181"/>
      <c r="M100" s="181"/>
      <c r="N100" s="180"/>
      <c r="O100" s="182"/>
      <c r="P100" s="182"/>
      <c r="Q100" s="183"/>
      <c r="R100" s="183"/>
      <c r="S100" s="183"/>
      <c r="T100" s="183"/>
      <c r="U100" s="184"/>
      <c r="V100" s="185"/>
      <c r="W100" s="199"/>
      <c r="X100" s="200"/>
      <c r="Y100" s="200"/>
      <c r="Z100" s="201"/>
      <c r="AA100" s="150"/>
      <c r="AB100" s="202"/>
      <c r="AC100" s="203"/>
      <c r="AD100" s="184"/>
      <c r="AE100" s="203"/>
      <c r="AF100" s="204"/>
      <c r="AG100" s="193"/>
    </row>
    <row r="101" spans="1:33" s="59" customFormat="1">
      <c r="A101" s="194"/>
      <c r="B101" s="195"/>
      <c r="C101" s="196"/>
      <c r="D101" s="197"/>
      <c r="E101" s="196"/>
      <c r="F101" s="197"/>
      <c r="G101" s="198"/>
      <c r="H101" s="180"/>
      <c r="I101" s="181"/>
      <c r="J101" s="181"/>
      <c r="K101" s="181"/>
      <c r="L101" s="181"/>
      <c r="M101" s="181"/>
      <c r="N101" s="180"/>
      <c r="O101" s="182"/>
      <c r="P101" s="182"/>
      <c r="Q101" s="183"/>
      <c r="R101" s="183"/>
      <c r="S101" s="183"/>
      <c r="T101" s="183"/>
      <c r="U101" s="184"/>
      <c r="V101" s="185"/>
      <c r="W101" s="199"/>
      <c r="X101" s="200"/>
      <c r="Y101" s="200"/>
      <c r="Z101" s="201"/>
      <c r="AA101" s="150"/>
      <c r="AB101" s="202"/>
      <c r="AC101" s="203"/>
      <c r="AD101" s="184"/>
      <c r="AE101" s="203"/>
      <c r="AF101" s="204"/>
      <c r="AG101" s="193"/>
    </row>
    <row r="102" spans="1:33" s="59" customFormat="1">
      <c r="A102" s="194"/>
      <c r="B102" s="195"/>
      <c r="C102" s="196"/>
      <c r="D102" s="197"/>
      <c r="E102" s="196"/>
      <c r="F102" s="197"/>
      <c r="G102" s="198"/>
      <c r="H102" s="180"/>
      <c r="I102" s="181"/>
      <c r="J102" s="181"/>
      <c r="K102" s="181"/>
      <c r="L102" s="181"/>
      <c r="M102" s="181"/>
      <c r="N102" s="180"/>
      <c r="O102" s="182"/>
      <c r="P102" s="182"/>
      <c r="Q102" s="183"/>
      <c r="R102" s="183"/>
      <c r="S102" s="183"/>
      <c r="T102" s="183"/>
      <c r="U102" s="184"/>
      <c r="V102" s="185"/>
      <c r="W102" s="199"/>
      <c r="X102" s="200"/>
      <c r="Y102" s="200"/>
      <c r="Z102" s="201"/>
      <c r="AA102" s="150"/>
      <c r="AB102" s="202"/>
      <c r="AC102" s="203"/>
      <c r="AD102" s="184"/>
      <c r="AE102" s="203"/>
      <c r="AF102" s="204"/>
      <c r="AG102" s="193"/>
    </row>
    <row r="103" spans="1:33" s="59" customFormat="1">
      <c r="A103" s="194"/>
      <c r="B103" s="195"/>
      <c r="C103" s="196"/>
      <c r="D103" s="197"/>
      <c r="E103" s="196"/>
      <c r="F103" s="197"/>
      <c r="G103" s="198"/>
      <c r="H103" s="180"/>
      <c r="I103" s="181"/>
      <c r="J103" s="181"/>
      <c r="K103" s="181"/>
      <c r="L103" s="181"/>
      <c r="M103" s="181"/>
      <c r="N103" s="180"/>
      <c r="O103" s="182"/>
      <c r="P103" s="182"/>
      <c r="Q103" s="183"/>
      <c r="R103" s="183"/>
      <c r="S103" s="183"/>
      <c r="T103" s="183"/>
      <c r="U103" s="184"/>
      <c r="V103" s="185"/>
      <c r="W103" s="199"/>
      <c r="X103" s="200"/>
      <c r="Y103" s="200"/>
      <c r="Z103" s="201"/>
      <c r="AA103" s="150"/>
      <c r="AB103" s="202"/>
      <c r="AC103" s="203"/>
      <c r="AD103" s="184"/>
      <c r="AE103" s="203"/>
      <c r="AF103" s="204"/>
      <c r="AG103" s="193"/>
    </row>
    <row r="104" spans="1:33" s="59" customFormat="1">
      <c r="A104" s="194"/>
      <c r="B104" s="195"/>
      <c r="C104" s="196"/>
      <c r="D104" s="197"/>
      <c r="E104" s="196"/>
      <c r="F104" s="197"/>
      <c r="G104" s="198"/>
      <c r="H104" s="180"/>
      <c r="I104" s="181"/>
      <c r="J104" s="181"/>
      <c r="K104" s="181"/>
      <c r="L104" s="181"/>
      <c r="M104" s="181"/>
      <c r="N104" s="180"/>
      <c r="O104" s="182"/>
      <c r="P104" s="182"/>
      <c r="Q104" s="183"/>
      <c r="R104" s="183"/>
      <c r="S104" s="183"/>
      <c r="T104" s="183"/>
      <c r="U104" s="184"/>
      <c r="V104" s="185"/>
      <c r="W104" s="199"/>
      <c r="X104" s="200"/>
      <c r="Y104" s="200"/>
      <c r="Z104" s="201"/>
      <c r="AA104" s="150"/>
      <c r="AB104" s="202"/>
      <c r="AC104" s="203"/>
      <c r="AD104" s="184"/>
      <c r="AE104" s="203"/>
      <c r="AF104" s="204"/>
      <c r="AG104" s="193"/>
    </row>
    <row r="105" spans="1:33" s="59" customFormat="1">
      <c r="A105" s="194"/>
      <c r="B105" s="195"/>
      <c r="C105" s="196"/>
      <c r="D105" s="197"/>
      <c r="E105" s="196"/>
      <c r="F105" s="197"/>
      <c r="G105" s="198"/>
      <c r="H105" s="180"/>
      <c r="I105" s="181"/>
      <c r="J105" s="181"/>
      <c r="K105" s="181"/>
      <c r="L105" s="181"/>
      <c r="M105" s="181"/>
      <c r="N105" s="180"/>
      <c r="O105" s="182"/>
      <c r="P105" s="182"/>
      <c r="Q105" s="183"/>
      <c r="R105" s="183"/>
      <c r="S105" s="183"/>
      <c r="T105" s="183"/>
      <c r="U105" s="184"/>
      <c r="V105" s="185"/>
      <c r="W105" s="199"/>
      <c r="X105" s="200"/>
      <c r="Y105" s="200"/>
      <c r="Z105" s="201"/>
      <c r="AA105" s="150"/>
      <c r="AB105" s="202"/>
      <c r="AC105" s="203"/>
      <c r="AD105" s="184"/>
      <c r="AE105" s="203"/>
      <c r="AF105" s="204"/>
      <c r="AG105" s="193"/>
    </row>
    <row r="106" spans="1:33" s="59" customFormat="1">
      <c r="A106" s="194"/>
      <c r="B106" s="195"/>
      <c r="C106" s="196"/>
      <c r="D106" s="197"/>
      <c r="E106" s="196"/>
      <c r="F106" s="197"/>
      <c r="G106" s="198"/>
      <c r="H106" s="180"/>
      <c r="I106" s="181"/>
      <c r="J106" s="181"/>
      <c r="K106" s="181"/>
      <c r="L106" s="181"/>
      <c r="M106" s="181"/>
      <c r="N106" s="180"/>
      <c r="O106" s="182"/>
      <c r="P106" s="182"/>
      <c r="Q106" s="183"/>
      <c r="R106" s="183"/>
      <c r="S106" s="183"/>
      <c r="T106" s="183"/>
      <c r="U106" s="184"/>
      <c r="V106" s="185"/>
      <c r="W106" s="199"/>
      <c r="X106" s="200"/>
      <c r="Y106" s="200"/>
      <c r="Z106" s="201"/>
      <c r="AA106" s="150"/>
      <c r="AB106" s="202"/>
      <c r="AC106" s="203"/>
      <c r="AD106" s="184"/>
      <c r="AE106" s="203"/>
      <c r="AF106" s="204"/>
      <c r="AG106" s="193"/>
    </row>
    <row r="107" spans="1:33" s="59" customFormat="1">
      <c r="A107" s="194"/>
      <c r="B107" s="195"/>
      <c r="C107" s="196"/>
      <c r="D107" s="197"/>
      <c r="E107" s="196"/>
      <c r="F107" s="197"/>
      <c r="G107" s="198"/>
      <c r="H107" s="180"/>
      <c r="I107" s="181"/>
      <c r="J107" s="181"/>
      <c r="K107" s="181"/>
      <c r="L107" s="181"/>
      <c r="M107" s="181"/>
      <c r="N107" s="180"/>
      <c r="O107" s="182"/>
      <c r="P107" s="182"/>
      <c r="Q107" s="183"/>
      <c r="R107" s="183"/>
      <c r="S107" s="183"/>
      <c r="T107" s="183"/>
      <c r="U107" s="184"/>
      <c r="V107" s="185"/>
      <c r="W107" s="199"/>
      <c r="X107" s="200"/>
      <c r="Y107" s="200"/>
      <c r="Z107" s="201"/>
      <c r="AA107" s="150"/>
      <c r="AB107" s="202"/>
      <c r="AC107" s="203"/>
      <c r="AD107" s="184"/>
      <c r="AE107" s="203"/>
      <c r="AF107" s="204"/>
      <c r="AG107" s="193"/>
    </row>
    <row r="108" spans="1:33" s="59" customFormat="1">
      <c r="A108" s="194"/>
      <c r="B108" s="195"/>
      <c r="C108" s="196"/>
      <c r="D108" s="197"/>
      <c r="E108" s="196"/>
      <c r="F108" s="197"/>
      <c r="G108" s="198"/>
      <c r="H108" s="180"/>
      <c r="I108" s="181"/>
      <c r="J108" s="181"/>
      <c r="K108" s="181"/>
      <c r="L108" s="181"/>
      <c r="M108" s="181"/>
      <c r="N108" s="180"/>
      <c r="O108" s="182"/>
      <c r="P108" s="182"/>
      <c r="Q108" s="183"/>
      <c r="R108" s="183"/>
      <c r="S108" s="183"/>
      <c r="T108" s="183"/>
      <c r="U108" s="184"/>
      <c r="V108" s="185"/>
      <c r="W108" s="199"/>
      <c r="X108" s="200"/>
      <c r="Y108" s="200"/>
      <c r="Z108" s="201"/>
      <c r="AA108" s="150"/>
      <c r="AB108" s="202"/>
      <c r="AC108" s="203"/>
      <c r="AD108" s="184"/>
      <c r="AE108" s="203"/>
      <c r="AF108" s="204"/>
      <c r="AG108" s="193"/>
    </row>
    <row r="109" spans="1:33" s="59" customFormat="1">
      <c r="A109" s="194"/>
      <c r="B109" s="195"/>
      <c r="C109" s="196"/>
      <c r="D109" s="197"/>
      <c r="E109" s="196"/>
      <c r="F109" s="197"/>
      <c r="G109" s="198"/>
      <c r="H109" s="180"/>
      <c r="I109" s="181"/>
      <c r="J109" s="181"/>
      <c r="K109" s="181"/>
      <c r="L109" s="181"/>
      <c r="M109" s="181"/>
      <c r="N109" s="180"/>
      <c r="O109" s="182"/>
      <c r="P109" s="182"/>
      <c r="Q109" s="183"/>
      <c r="R109" s="183"/>
      <c r="S109" s="183"/>
      <c r="T109" s="183"/>
      <c r="U109" s="184"/>
      <c r="V109" s="185"/>
      <c r="W109" s="199"/>
      <c r="X109" s="200"/>
      <c r="Y109" s="200"/>
      <c r="Z109" s="201"/>
      <c r="AA109" s="150"/>
      <c r="AB109" s="202"/>
      <c r="AC109" s="203"/>
      <c r="AD109" s="184"/>
      <c r="AE109" s="203"/>
      <c r="AF109" s="204"/>
      <c r="AG109" s="193"/>
    </row>
    <row r="110" spans="1:33" s="59" customFormat="1">
      <c r="A110" s="194"/>
      <c r="B110" s="195"/>
      <c r="C110" s="196"/>
      <c r="D110" s="197"/>
      <c r="E110" s="196"/>
      <c r="F110" s="197"/>
      <c r="G110" s="198"/>
      <c r="H110" s="180"/>
      <c r="I110" s="181"/>
      <c r="J110" s="181"/>
      <c r="K110" s="181"/>
      <c r="L110" s="181"/>
      <c r="M110" s="181"/>
      <c r="N110" s="180"/>
      <c r="O110" s="182"/>
      <c r="P110" s="182"/>
      <c r="Q110" s="183"/>
      <c r="R110" s="183"/>
      <c r="S110" s="183"/>
      <c r="T110" s="183"/>
      <c r="U110" s="184"/>
      <c r="V110" s="185"/>
      <c r="W110" s="199"/>
      <c r="X110" s="200"/>
      <c r="Y110" s="200"/>
      <c r="Z110" s="201"/>
      <c r="AA110" s="150"/>
      <c r="AB110" s="202"/>
      <c r="AC110" s="203"/>
      <c r="AD110" s="184"/>
      <c r="AE110" s="203"/>
      <c r="AF110" s="204"/>
      <c r="AG110" s="193"/>
    </row>
    <row r="111" spans="1:33" s="59" customFormat="1">
      <c r="A111" s="194"/>
      <c r="B111" s="195"/>
      <c r="C111" s="196"/>
      <c r="D111" s="197"/>
      <c r="E111" s="196"/>
      <c r="F111" s="197"/>
      <c r="G111" s="198"/>
      <c r="H111" s="180"/>
      <c r="I111" s="181"/>
      <c r="J111" s="181"/>
      <c r="K111" s="181"/>
      <c r="L111" s="181"/>
      <c r="M111" s="181"/>
      <c r="N111" s="180"/>
      <c r="O111" s="182"/>
      <c r="P111" s="182"/>
      <c r="Q111" s="183"/>
      <c r="R111" s="183"/>
      <c r="S111" s="183"/>
      <c r="T111" s="183"/>
      <c r="U111" s="184"/>
      <c r="V111" s="185"/>
      <c r="W111" s="199"/>
      <c r="X111" s="200"/>
      <c r="Y111" s="200"/>
      <c r="Z111" s="201"/>
      <c r="AA111" s="150"/>
      <c r="AB111" s="202"/>
      <c r="AC111" s="203"/>
      <c r="AD111" s="184"/>
      <c r="AE111" s="203"/>
      <c r="AF111" s="204"/>
      <c r="AG111" s="193"/>
    </row>
    <row r="112" spans="1:33" s="59" customFormat="1">
      <c r="A112" s="194"/>
      <c r="B112" s="195"/>
      <c r="C112" s="196"/>
      <c r="D112" s="197"/>
      <c r="E112" s="196"/>
      <c r="F112" s="197"/>
      <c r="G112" s="198"/>
      <c r="H112" s="180"/>
      <c r="I112" s="181"/>
      <c r="J112" s="181"/>
      <c r="K112" s="181"/>
      <c r="L112" s="181"/>
      <c r="M112" s="181"/>
      <c r="N112" s="180"/>
      <c r="O112" s="182"/>
      <c r="P112" s="182"/>
      <c r="Q112" s="183"/>
      <c r="R112" s="183"/>
      <c r="S112" s="183"/>
      <c r="T112" s="183"/>
      <c r="U112" s="184"/>
      <c r="V112" s="185"/>
      <c r="W112" s="199"/>
      <c r="X112" s="200"/>
      <c r="Y112" s="200"/>
      <c r="Z112" s="201"/>
      <c r="AA112" s="150"/>
      <c r="AB112" s="202"/>
      <c r="AC112" s="203"/>
      <c r="AD112" s="184"/>
      <c r="AE112" s="203"/>
      <c r="AF112" s="204"/>
      <c r="AG112" s="193"/>
    </row>
    <row r="113" spans="1:33" s="59" customFormat="1">
      <c r="A113" s="194"/>
      <c r="B113" s="195"/>
      <c r="C113" s="196"/>
      <c r="D113" s="197"/>
      <c r="E113" s="196"/>
      <c r="F113" s="197"/>
      <c r="G113" s="198"/>
      <c r="H113" s="180"/>
      <c r="I113" s="181"/>
      <c r="J113" s="181"/>
      <c r="K113" s="181"/>
      <c r="L113" s="181"/>
      <c r="M113" s="181"/>
      <c r="N113" s="180"/>
      <c r="O113" s="182"/>
      <c r="P113" s="182"/>
      <c r="Q113" s="183"/>
      <c r="R113" s="183"/>
      <c r="S113" s="183"/>
      <c r="T113" s="183"/>
      <c r="U113" s="184"/>
      <c r="V113" s="185"/>
      <c r="W113" s="199"/>
      <c r="X113" s="200"/>
      <c r="Y113" s="200"/>
      <c r="Z113" s="201"/>
      <c r="AA113" s="150"/>
      <c r="AB113" s="202"/>
      <c r="AC113" s="203"/>
      <c r="AD113" s="184"/>
      <c r="AE113" s="203"/>
      <c r="AF113" s="204"/>
      <c r="AG113" s="193"/>
    </row>
    <row r="114" spans="1:33" s="59" customFormat="1">
      <c r="A114" s="194"/>
      <c r="B114" s="195"/>
      <c r="C114" s="196"/>
      <c r="D114" s="197"/>
      <c r="E114" s="196"/>
      <c r="F114" s="197"/>
      <c r="G114" s="198"/>
      <c r="H114" s="180"/>
      <c r="I114" s="181"/>
      <c r="J114" s="181"/>
      <c r="K114" s="181"/>
      <c r="L114" s="181"/>
      <c r="M114" s="181"/>
      <c r="N114" s="180"/>
      <c r="O114" s="182"/>
      <c r="P114" s="182"/>
      <c r="Q114" s="183"/>
      <c r="R114" s="183"/>
      <c r="S114" s="183"/>
      <c r="T114" s="183"/>
      <c r="U114" s="184"/>
      <c r="V114" s="185"/>
      <c r="W114" s="199"/>
      <c r="X114" s="200"/>
      <c r="Y114" s="200"/>
      <c r="Z114" s="201"/>
      <c r="AA114" s="150"/>
      <c r="AB114" s="202"/>
      <c r="AC114" s="203"/>
      <c r="AD114" s="184"/>
      <c r="AE114" s="203"/>
      <c r="AF114" s="204"/>
      <c r="AG114" s="193"/>
    </row>
    <row r="115" spans="1:33" s="59" customFormat="1">
      <c r="A115" s="194"/>
      <c r="B115" s="195"/>
      <c r="C115" s="196"/>
      <c r="D115" s="197"/>
      <c r="E115" s="196"/>
      <c r="F115" s="197"/>
      <c r="G115" s="198"/>
      <c r="H115" s="180"/>
      <c r="I115" s="181"/>
      <c r="J115" s="181"/>
      <c r="K115" s="181"/>
      <c r="L115" s="181"/>
      <c r="M115" s="181"/>
      <c r="N115" s="180"/>
      <c r="O115" s="182"/>
      <c r="P115" s="182"/>
      <c r="Q115" s="183"/>
      <c r="R115" s="183"/>
      <c r="S115" s="183"/>
      <c r="T115" s="183"/>
      <c r="U115" s="184"/>
      <c r="V115" s="185"/>
      <c r="W115" s="199"/>
      <c r="X115" s="200"/>
      <c r="Y115" s="200"/>
      <c r="Z115" s="201"/>
      <c r="AA115" s="150"/>
      <c r="AB115" s="202"/>
      <c r="AC115" s="203"/>
      <c r="AD115" s="184"/>
      <c r="AE115" s="203"/>
      <c r="AF115" s="204"/>
      <c r="AG115" s="193"/>
    </row>
    <row r="116" spans="1:33" s="59" customFormat="1">
      <c r="A116" s="194"/>
      <c r="B116" s="195"/>
      <c r="C116" s="196"/>
      <c r="D116" s="197"/>
      <c r="E116" s="196"/>
      <c r="F116" s="197"/>
      <c r="G116" s="198"/>
      <c r="H116" s="180"/>
      <c r="I116" s="181"/>
      <c r="J116" s="181"/>
      <c r="K116" s="181"/>
      <c r="L116" s="181"/>
      <c r="M116" s="181"/>
      <c r="N116" s="180"/>
      <c r="O116" s="182"/>
      <c r="P116" s="182"/>
      <c r="Q116" s="183"/>
      <c r="R116" s="183"/>
      <c r="S116" s="183"/>
      <c r="T116" s="183"/>
      <c r="U116" s="184"/>
      <c r="V116" s="185"/>
      <c r="W116" s="199"/>
      <c r="X116" s="200"/>
      <c r="Y116" s="200"/>
      <c r="Z116" s="201"/>
      <c r="AA116" s="150"/>
      <c r="AB116" s="202"/>
      <c r="AC116" s="203"/>
      <c r="AD116" s="184"/>
      <c r="AE116" s="203"/>
      <c r="AF116" s="204"/>
      <c r="AG116" s="193"/>
    </row>
    <row r="117" spans="1:33" s="59" customFormat="1">
      <c r="A117" s="194"/>
      <c r="B117" s="195"/>
      <c r="C117" s="196"/>
      <c r="D117" s="197"/>
      <c r="E117" s="196"/>
      <c r="F117" s="197"/>
      <c r="G117" s="198"/>
      <c r="H117" s="180"/>
      <c r="I117" s="181"/>
      <c r="J117" s="181"/>
      <c r="K117" s="181"/>
      <c r="L117" s="181"/>
      <c r="M117" s="181"/>
      <c r="N117" s="180"/>
      <c r="O117" s="182"/>
      <c r="P117" s="182"/>
      <c r="Q117" s="183"/>
      <c r="R117" s="183"/>
      <c r="S117" s="183"/>
      <c r="T117" s="183"/>
      <c r="U117" s="184"/>
      <c r="V117" s="185"/>
      <c r="W117" s="199"/>
      <c r="X117" s="200"/>
      <c r="Y117" s="200"/>
      <c r="Z117" s="201"/>
      <c r="AA117" s="150"/>
      <c r="AB117" s="202"/>
      <c r="AC117" s="203"/>
      <c r="AD117" s="184"/>
      <c r="AE117" s="203"/>
      <c r="AF117" s="204"/>
      <c r="AG117" s="193"/>
    </row>
    <row r="118" spans="1:33" s="59" customFormat="1">
      <c r="A118" s="194"/>
      <c r="B118" s="195"/>
      <c r="C118" s="196"/>
      <c r="D118" s="197"/>
      <c r="E118" s="196"/>
      <c r="F118" s="197"/>
      <c r="G118" s="198"/>
      <c r="H118" s="180"/>
      <c r="I118" s="181"/>
      <c r="J118" s="181"/>
      <c r="K118" s="181"/>
      <c r="L118" s="181"/>
      <c r="M118" s="181"/>
      <c r="N118" s="180"/>
      <c r="O118" s="182"/>
      <c r="P118" s="182"/>
      <c r="Q118" s="183"/>
      <c r="R118" s="183"/>
      <c r="S118" s="183"/>
      <c r="T118" s="183"/>
      <c r="U118" s="184"/>
      <c r="V118" s="185"/>
      <c r="W118" s="199"/>
      <c r="X118" s="200"/>
      <c r="Y118" s="200"/>
      <c r="Z118" s="201"/>
      <c r="AA118" s="150"/>
      <c r="AB118" s="202"/>
      <c r="AC118" s="203"/>
      <c r="AD118" s="184"/>
      <c r="AE118" s="203"/>
      <c r="AF118" s="204"/>
      <c r="AG118" s="193"/>
    </row>
    <row r="119" spans="1:33" s="59" customFormat="1">
      <c r="A119" s="194"/>
      <c r="B119" s="195"/>
      <c r="C119" s="196"/>
      <c r="D119" s="197"/>
      <c r="E119" s="196"/>
      <c r="F119" s="197"/>
      <c r="G119" s="198"/>
      <c r="H119" s="180"/>
      <c r="I119" s="181"/>
      <c r="J119" s="181"/>
      <c r="K119" s="181"/>
      <c r="L119" s="181"/>
      <c r="M119" s="181"/>
      <c r="N119" s="180"/>
      <c r="O119" s="182"/>
      <c r="P119" s="182"/>
      <c r="Q119" s="183"/>
      <c r="R119" s="183"/>
      <c r="S119" s="183"/>
      <c r="T119" s="183"/>
      <c r="U119" s="184"/>
      <c r="V119" s="185"/>
      <c r="W119" s="199"/>
      <c r="X119" s="200"/>
      <c r="Y119" s="200"/>
      <c r="Z119" s="201"/>
      <c r="AA119" s="150"/>
      <c r="AB119" s="202"/>
      <c r="AC119" s="203"/>
      <c r="AD119" s="184"/>
      <c r="AE119" s="203"/>
      <c r="AF119" s="204"/>
      <c r="AG119" s="193"/>
    </row>
    <row r="120" spans="1:33" s="59" customFormat="1">
      <c r="A120" s="194"/>
      <c r="B120" s="195"/>
      <c r="C120" s="196"/>
      <c r="D120" s="197"/>
      <c r="E120" s="196"/>
      <c r="F120" s="197"/>
      <c r="G120" s="198"/>
      <c r="H120" s="180"/>
      <c r="I120" s="181"/>
      <c r="J120" s="181"/>
      <c r="K120" s="181"/>
      <c r="L120" s="181"/>
      <c r="M120" s="181"/>
      <c r="N120" s="180"/>
      <c r="O120" s="182"/>
      <c r="P120" s="182"/>
      <c r="Q120" s="183"/>
      <c r="R120" s="183"/>
      <c r="S120" s="183"/>
      <c r="T120" s="183"/>
      <c r="U120" s="184"/>
      <c r="V120" s="185"/>
      <c r="W120" s="199"/>
      <c r="X120" s="200"/>
      <c r="Y120" s="200"/>
      <c r="Z120" s="201"/>
      <c r="AA120" s="150"/>
      <c r="AB120" s="202"/>
      <c r="AC120" s="203"/>
      <c r="AD120" s="184"/>
      <c r="AE120" s="203"/>
      <c r="AF120" s="204"/>
      <c r="AG120" s="193"/>
    </row>
    <row r="121" spans="1:33" s="59" customFormat="1">
      <c r="A121" s="194"/>
      <c r="B121" s="195"/>
      <c r="C121" s="196"/>
      <c r="D121" s="197"/>
      <c r="E121" s="196"/>
      <c r="F121" s="197"/>
      <c r="G121" s="198"/>
      <c r="H121" s="180"/>
      <c r="I121" s="181"/>
      <c r="J121" s="181"/>
      <c r="K121" s="181"/>
      <c r="L121" s="181"/>
      <c r="M121" s="181"/>
      <c r="N121" s="180"/>
      <c r="O121" s="182"/>
      <c r="P121" s="182"/>
      <c r="Q121" s="183"/>
      <c r="R121" s="183"/>
      <c r="S121" s="183"/>
      <c r="T121" s="183"/>
      <c r="U121" s="184"/>
      <c r="V121" s="185"/>
      <c r="W121" s="199"/>
      <c r="X121" s="200"/>
      <c r="Y121" s="200"/>
      <c r="Z121" s="201"/>
      <c r="AA121" s="150"/>
      <c r="AB121" s="202"/>
      <c r="AC121" s="203"/>
      <c r="AD121" s="184"/>
      <c r="AE121" s="203"/>
      <c r="AF121" s="204"/>
      <c r="AG121" s="193"/>
    </row>
    <row r="122" spans="1:33" s="59" customFormat="1">
      <c r="A122" s="194"/>
      <c r="B122" s="195"/>
      <c r="C122" s="196"/>
      <c r="D122" s="197"/>
      <c r="E122" s="196"/>
      <c r="F122" s="197"/>
      <c r="G122" s="198"/>
      <c r="H122" s="180"/>
      <c r="I122" s="181"/>
      <c r="J122" s="181"/>
      <c r="K122" s="181"/>
      <c r="L122" s="181"/>
      <c r="M122" s="181"/>
      <c r="N122" s="180"/>
      <c r="O122" s="182"/>
      <c r="P122" s="182"/>
      <c r="Q122" s="183"/>
      <c r="R122" s="183"/>
      <c r="S122" s="183"/>
      <c r="T122" s="183"/>
      <c r="U122" s="184"/>
      <c r="V122" s="185"/>
      <c r="W122" s="199"/>
      <c r="X122" s="200"/>
      <c r="Y122" s="200"/>
      <c r="Z122" s="201"/>
      <c r="AA122" s="150"/>
      <c r="AB122" s="202"/>
      <c r="AC122" s="203"/>
      <c r="AD122" s="184"/>
      <c r="AE122" s="203"/>
      <c r="AF122" s="204"/>
      <c r="AG122" s="193"/>
    </row>
    <row r="123" spans="1:33" s="59" customFormat="1">
      <c r="A123" s="194"/>
      <c r="B123" s="195"/>
      <c r="C123" s="196"/>
      <c r="D123" s="197"/>
      <c r="E123" s="196"/>
      <c r="F123" s="197"/>
      <c r="G123" s="198"/>
      <c r="H123" s="180"/>
      <c r="I123" s="181"/>
      <c r="J123" s="181"/>
      <c r="K123" s="181"/>
      <c r="L123" s="181"/>
      <c r="M123" s="181"/>
      <c r="N123" s="180"/>
      <c r="O123" s="182"/>
      <c r="P123" s="182"/>
      <c r="Q123" s="183"/>
      <c r="R123" s="183"/>
      <c r="S123" s="183"/>
      <c r="T123" s="183"/>
      <c r="U123" s="184"/>
      <c r="V123" s="185"/>
      <c r="W123" s="199"/>
      <c r="X123" s="200"/>
      <c r="Y123" s="200"/>
      <c r="Z123" s="201"/>
      <c r="AA123" s="150"/>
      <c r="AB123" s="202"/>
      <c r="AC123" s="203"/>
      <c r="AD123" s="184"/>
      <c r="AE123" s="203"/>
      <c r="AF123" s="204"/>
      <c r="AG123" s="193"/>
    </row>
    <row r="124" spans="1:33" s="59" customFormat="1">
      <c r="A124" s="194"/>
      <c r="B124" s="195"/>
      <c r="C124" s="196"/>
      <c r="D124" s="197"/>
      <c r="E124" s="196"/>
      <c r="F124" s="197"/>
      <c r="G124" s="198"/>
      <c r="H124" s="180"/>
      <c r="I124" s="181"/>
      <c r="J124" s="181"/>
      <c r="K124" s="181"/>
      <c r="L124" s="181"/>
      <c r="M124" s="181"/>
      <c r="N124" s="180"/>
      <c r="O124" s="182"/>
      <c r="P124" s="182"/>
      <c r="Q124" s="183"/>
      <c r="R124" s="183"/>
      <c r="S124" s="183"/>
      <c r="T124" s="183"/>
      <c r="U124" s="184"/>
      <c r="V124" s="185"/>
      <c r="W124" s="199"/>
      <c r="X124" s="200"/>
      <c r="Y124" s="200"/>
      <c r="Z124" s="201"/>
      <c r="AA124" s="150"/>
      <c r="AB124" s="202"/>
      <c r="AC124" s="203"/>
      <c r="AD124" s="184"/>
      <c r="AE124" s="203"/>
      <c r="AF124" s="204"/>
      <c r="AG124" s="193"/>
    </row>
    <row r="125" spans="1:33" s="59" customFormat="1">
      <c r="A125" s="194"/>
      <c r="B125" s="195"/>
      <c r="C125" s="196"/>
      <c r="D125" s="197"/>
      <c r="E125" s="196"/>
      <c r="F125" s="197"/>
      <c r="G125" s="198"/>
      <c r="H125" s="180"/>
      <c r="I125" s="181"/>
      <c r="J125" s="181"/>
      <c r="K125" s="181"/>
      <c r="L125" s="181"/>
      <c r="M125" s="181"/>
      <c r="N125" s="180"/>
      <c r="O125" s="182"/>
      <c r="P125" s="182"/>
      <c r="Q125" s="183"/>
      <c r="R125" s="183"/>
      <c r="S125" s="183"/>
      <c r="T125" s="183"/>
      <c r="U125" s="184"/>
      <c r="V125" s="185"/>
      <c r="W125" s="199"/>
      <c r="X125" s="200"/>
      <c r="Y125" s="200"/>
      <c r="Z125" s="201"/>
      <c r="AA125" s="150"/>
      <c r="AB125" s="202"/>
      <c r="AC125" s="203"/>
      <c r="AD125" s="184"/>
      <c r="AE125" s="203"/>
      <c r="AF125" s="204"/>
      <c r="AG125" s="193"/>
    </row>
    <row r="126" spans="1:33" s="59" customFormat="1">
      <c r="A126" s="194"/>
      <c r="B126" s="195"/>
      <c r="C126" s="196"/>
      <c r="D126" s="197"/>
      <c r="E126" s="196"/>
      <c r="F126" s="197"/>
      <c r="G126" s="198"/>
      <c r="H126" s="180"/>
      <c r="I126" s="181"/>
      <c r="J126" s="181"/>
      <c r="K126" s="181"/>
      <c r="L126" s="181"/>
      <c r="M126" s="181"/>
      <c r="N126" s="180"/>
      <c r="O126" s="182"/>
      <c r="P126" s="182"/>
      <c r="Q126" s="183"/>
      <c r="R126" s="183"/>
      <c r="S126" s="183"/>
      <c r="T126" s="183"/>
      <c r="U126" s="184"/>
      <c r="V126" s="185"/>
      <c r="W126" s="199"/>
      <c r="X126" s="200"/>
      <c r="Y126" s="200"/>
      <c r="Z126" s="201"/>
      <c r="AA126" s="150"/>
      <c r="AB126" s="202"/>
      <c r="AC126" s="203"/>
      <c r="AD126" s="184"/>
      <c r="AE126" s="203"/>
      <c r="AF126" s="204"/>
      <c r="AG126" s="193"/>
    </row>
    <row r="127" spans="1:33" s="59" customFormat="1">
      <c r="A127" s="194"/>
      <c r="B127" s="195"/>
      <c r="C127" s="196"/>
      <c r="D127" s="197"/>
      <c r="E127" s="196"/>
      <c r="F127" s="197"/>
      <c r="G127" s="198"/>
      <c r="H127" s="180"/>
      <c r="I127" s="181"/>
      <c r="J127" s="181"/>
      <c r="K127" s="181"/>
      <c r="L127" s="181"/>
      <c r="M127" s="181"/>
      <c r="N127" s="180"/>
      <c r="O127" s="182"/>
      <c r="P127" s="182"/>
      <c r="Q127" s="183"/>
      <c r="R127" s="183"/>
      <c r="S127" s="183"/>
      <c r="T127" s="183"/>
      <c r="U127" s="184"/>
      <c r="V127" s="185"/>
      <c r="W127" s="199"/>
      <c r="X127" s="200"/>
      <c r="Y127" s="200"/>
      <c r="Z127" s="201"/>
      <c r="AA127" s="150"/>
      <c r="AB127" s="202"/>
      <c r="AC127" s="203"/>
      <c r="AD127" s="184"/>
      <c r="AE127" s="203"/>
      <c r="AF127" s="204"/>
      <c r="AG127" s="193"/>
    </row>
    <row r="128" spans="1:33" s="59" customFormat="1">
      <c r="A128" s="194"/>
      <c r="B128" s="195"/>
      <c r="C128" s="196"/>
      <c r="D128" s="197"/>
      <c r="E128" s="196"/>
      <c r="F128" s="197"/>
      <c r="G128" s="198"/>
      <c r="H128" s="180"/>
      <c r="I128" s="181"/>
      <c r="J128" s="181"/>
      <c r="K128" s="181"/>
      <c r="L128" s="181"/>
      <c r="M128" s="181"/>
      <c r="N128" s="180"/>
      <c r="O128" s="182"/>
      <c r="P128" s="182"/>
      <c r="Q128" s="183"/>
      <c r="R128" s="183"/>
      <c r="S128" s="183"/>
      <c r="T128" s="183"/>
      <c r="U128" s="184"/>
      <c r="V128" s="185"/>
      <c r="W128" s="199"/>
      <c r="X128" s="200"/>
      <c r="Y128" s="200"/>
      <c r="Z128" s="201"/>
      <c r="AA128" s="150"/>
      <c r="AB128" s="202"/>
      <c r="AC128" s="203"/>
      <c r="AD128" s="184"/>
      <c r="AE128" s="203"/>
      <c r="AF128" s="204"/>
      <c r="AG128" s="193"/>
    </row>
    <row r="129" spans="1:33" s="59" customFormat="1">
      <c r="A129" s="194"/>
      <c r="B129" s="195"/>
      <c r="C129" s="196"/>
      <c r="D129" s="197"/>
      <c r="E129" s="196"/>
      <c r="F129" s="197"/>
      <c r="G129" s="198"/>
      <c r="H129" s="180"/>
      <c r="I129" s="181"/>
      <c r="J129" s="181"/>
      <c r="K129" s="181"/>
      <c r="L129" s="181"/>
      <c r="M129" s="181"/>
      <c r="N129" s="180"/>
      <c r="O129" s="182"/>
      <c r="P129" s="182"/>
      <c r="Q129" s="183"/>
      <c r="R129" s="183"/>
      <c r="S129" s="183"/>
      <c r="T129" s="183"/>
      <c r="U129" s="184"/>
      <c r="V129" s="185"/>
      <c r="W129" s="199"/>
      <c r="X129" s="200"/>
      <c r="Y129" s="200"/>
      <c r="Z129" s="201"/>
      <c r="AA129" s="150"/>
      <c r="AB129" s="202"/>
      <c r="AC129" s="203"/>
      <c r="AD129" s="184"/>
      <c r="AE129" s="203"/>
      <c r="AF129" s="204"/>
      <c r="AG129" s="193"/>
    </row>
    <row r="130" spans="1:33" s="59" customFormat="1">
      <c r="A130" s="194"/>
      <c r="B130" s="195"/>
      <c r="C130" s="196"/>
      <c r="D130" s="197"/>
      <c r="E130" s="196"/>
      <c r="F130" s="197"/>
      <c r="G130" s="198"/>
      <c r="H130" s="180"/>
      <c r="I130" s="181"/>
      <c r="J130" s="181"/>
      <c r="K130" s="181"/>
      <c r="L130" s="181"/>
      <c r="M130" s="181"/>
      <c r="N130" s="180"/>
      <c r="O130" s="182"/>
      <c r="P130" s="182"/>
      <c r="Q130" s="183"/>
      <c r="R130" s="183"/>
      <c r="S130" s="183"/>
      <c r="T130" s="183"/>
      <c r="U130" s="184"/>
      <c r="V130" s="185"/>
      <c r="W130" s="199"/>
      <c r="X130" s="200"/>
      <c r="Y130" s="200"/>
      <c r="Z130" s="201"/>
      <c r="AA130" s="150"/>
      <c r="AB130" s="202"/>
      <c r="AC130" s="203"/>
      <c r="AD130" s="184"/>
      <c r="AE130" s="203"/>
      <c r="AF130" s="204"/>
      <c r="AG130" s="193"/>
    </row>
    <row r="131" spans="1:33" s="59" customFormat="1">
      <c r="A131" s="194"/>
      <c r="B131" s="195"/>
      <c r="C131" s="196"/>
      <c r="D131" s="197"/>
      <c r="E131" s="196"/>
      <c r="F131" s="197"/>
      <c r="G131" s="198"/>
      <c r="H131" s="180"/>
      <c r="I131" s="181"/>
      <c r="J131" s="181"/>
      <c r="K131" s="181"/>
      <c r="L131" s="181"/>
      <c r="M131" s="181"/>
      <c r="N131" s="180"/>
      <c r="O131" s="182"/>
      <c r="P131" s="182"/>
      <c r="Q131" s="183"/>
      <c r="R131" s="183"/>
      <c r="S131" s="183"/>
      <c r="T131" s="183"/>
      <c r="U131" s="184"/>
      <c r="V131" s="185"/>
      <c r="W131" s="199"/>
      <c r="X131" s="200"/>
      <c r="Y131" s="200"/>
      <c r="Z131" s="201"/>
      <c r="AA131" s="150"/>
      <c r="AB131" s="202"/>
      <c r="AC131" s="203"/>
      <c r="AD131" s="184"/>
      <c r="AE131" s="203"/>
      <c r="AF131" s="204"/>
      <c r="AG131" s="193"/>
    </row>
    <row r="132" spans="1:33" s="59" customFormat="1">
      <c r="A132" s="194"/>
      <c r="B132" s="195"/>
      <c r="C132" s="196"/>
      <c r="D132" s="197"/>
      <c r="E132" s="196"/>
      <c r="F132" s="197"/>
      <c r="G132" s="198"/>
      <c r="H132" s="180"/>
      <c r="I132" s="181"/>
      <c r="J132" s="181"/>
      <c r="K132" s="181"/>
      <c r="L132" s="181"/>
      <c r="M132" s="181"/>
      <c r="N132" s="180"/>
      <c r="O132" s="182"/>
      <c r="P132" s="182"/>
      <c r="Q132" s="183"/>
      <c r="R132" s="183"/>
      <c r="S132" s="183"/>
      <c r="T132" s="183"/>
      <c r="U132" s="184"/>
      <c r="V132" s="185"/>
      <c r="W132" s="199"/>
      <c r="X132" s="200"/>
      <c r="Y132" s="200"/>
      <c r="Z132" s="201"/>
      <c r="AA132" s="150"/>
      <c r="AB132" s="202"/>
      <c r="AC132" s="203"/>
      <c r="AD132" s="184"/>
      <c r="AE132" s="203"/>
      <c r="AF132" s="204"/>
      <c r="AG132" s="193"/>
    </row>
    <row r="133" spans="1:33" s="59" customFormat="1">
      <c r="A133" s="194"/>
      <c r="B133" s="195"/>
      <c r="C133" s="196"/>
      <c r="D133" s="197"/>
      <c r="E133" s="196"/>
      <c r="F133" s="197"/>
      <c r="G133" s="198"/>
      <c r="H133" s="180"/>
      <c r="I133" s="181"/>
      <c r="J133" s="181"/>
      <c r="K133" s="181"/>
      <c r="L133" s="181"/>
      <c r="M133" s="181"/>
      <c r="N133" s="180"/>
      <c r="O133" s="182"/>
      <c r="P133" s="182"/>
      <c r="Q133" s="183"/>
      <c r="R133" s="183"/>
      <c r="S133" s="183"/>
      <c r="T133" s="183"/>
      <c r="U133" s="184"/>
      <c r="V133" s="185"/>
      <c r="W133" s="199"/>
      <c r="X133" s="200"/>
      <c r="Y133" s="200"/>
      <c r="Z133" s="201"/>
      <c r="AA133" s="150"/>
      <c r="AB133" s="202"/>
      <c r="AC133" s="203"/>
      <c r="AD133" s="184"/>
      <c r="AE133" s="203"/>
      <c r="AF133" s="204"/>
      <c r="AG133" s="193"/>
    </row>
    <row r="134" spans="1:33" s="59" customFormat="1">
      <c r="A134" s="194"/>
      <c r="B134" s="195"/>
      <c r="C134" s="196"/>
      <c r="D134" s="197"/>
      <c r="E134" s="196"/>
      <c r="F134" s="197"/>
      <c r="G134" s="198"/>
      <c r="H134" s="180"/>
      <c r="I134" s="181"/>
      <c r="J134" s="181"/>
      <c r="K134" s="181"/>
      <c r="L134" s="181"/>
      <c r="M134" s="181"/>
      <c r="N134" s="180"/>
      <c r="O134" s="182"/>
      <c r="P134" s="182"/>
      <c r="Q134" s="183"/>
      <c r="R134" s="183"/>
      <c r="S134" s="183"/>
      <c r="T134" s="183"/>
      <c r="U134" s="184"/>
      <c r="V134" s="185"/>
      <c r="W134" s="199"/>
      <c r="X134" s="200"/>
      <c r="Y134" s="200"/>
      <c r="Z134" s="201"/>
      <c r="AA134" s="150"/>
      <c r="AB134" s="202"/>
      <c r="AC134" s="203"/>
      <c r="AD134" s="184"/>
      <c r="AE134" s="203"/>
      <c r="AF134" s="204"/>
      <c r="AG134" s="193"/>
    </row>
    <row r="135" spans="1:33" s="59" customFormat="1">
      <c r="A135" s="194"/>
      <c r="B135" s="195"/>
      <c r="C135" s="196"/>
      <c r="D135" s="197"/>
      <c r="E135" s="196"/>
      <c r="F135" s="197"/>
      <c r="G135" s="198"/>
      <c r="H135" s="180"/>
      <c r="I135" s="181"/>
      <c r="J135" s="181"/>
      <c r="K135" s="181"/>
      <c r="L135" s="181"/>
      <c r="M135" s="181"/>
      <c r="N135" s="180"/>
      <c r="O135" s="182"/>
      <c r="P135" s="182"/>
      <c r="Q135" s="183"/>
      <c r="R135" s="183"/>
      <c r="S135" s="183"/>
      <c r="T135" s="183"/>
      <c r="U135" s="184"/>
      <c r="V135" s="185"/>
      <c r="W135" s="199"/>
      <c r="X135" s="200"/>
      <c r="Y135" s="200"/>
      <c r="Z135" s="201"/>
      <c r="AA135" s="150"/>
      <c r="AB135" s="202"/>
      <c r="AC135" s="203"/>
      <c r="AD135" s="184"/>
      <c r="AE135" s="203"/>
      <c r="AF135" s="204"/>
      <c r="AG135" s="193"/>
    </row>
    <row r="136" spans="1:33" s="59" customFormat="1">
      <c r="A136" s="194"/>
      <c r="B136" s="195"/>
      <c r="C136" s="196"/>
      <c r="D136" s="197"/>
      <c r="E136" s="196"/>
      <c r="F136" s="197"/>
      <c r="G136" s="198"/>
      <c r="H136" s="180"/>
      <c r="I136" s="181"/>
      <c r="J136" s="181"/>
      <c r="K136" s="181"/>
      <c r="L136" s="181"/>
      <c r="M136" s="181"/>
      <c r="N136" s="180"/>
      <c r="O136" s="182"/>
      <c r="P136" s="182"/>
      <c r="Q136" s="183"/>
      <c r="R136" s="183"/>
      <c r="S136" s="183"/>
      <c r="T136" s="183"/>
      <c r="U136" s="184"/>
      <c r="V136" s="185"/>
      <c r="W136" s="199"/>
      <c r="X136" s="200"/>
      <c r="Y136" s="200"/>
      <c r="Z136" s="201"/>
      <c r="AA136" s="150"/>
      <c r="AB136" s="202"/>
      <c r="AC136" s="203"/>
      <c r="AD136" s="184"/>
      <c r="AE136" s="203"/>
      <c r="AF136" s="204"/>
      <c r="AG136" s="193"/>
    </row>
    <row r="137" spans="1:33" s="59" customFormat="1">
      <c r="A137" s="194"/>
      <c r="B137" s="195"/>
      <c r="C137" s="196"/>
      <c r="D137" s="197"/>
      <c r="E137" s="196"/>
      <c r="F137" s="197"/>
      <c r="G137" s="198"/>
      <c r="H137" s="180"/>
      <c r="I137" s="181"/>
      <c r="J137" s="181"/>
      <c r="K137" s="181"/>
      <c r="L137" s="181"/>
      <c r="M137" s="181"/>
      <c r="N137" s="180"/>
      <c r="O137" s="182"/>
      <c r="P137" s="182"/>
      <c r="Q137" s="183"/>
      <c r="R137" s="183"/>
      <c r="S137" s="183"/>
      <c r="T137" s="183"/>
      <c r="U137" s="184"/>
      <c r="V137" s="185"/>
      <c r="W137" s="199"/>
      <c r="X137" s="200"/>
      <c r="Y137" s="200"/>
      <c r="Z137" s="201"/>
      <c r="AA137" s="150"/>
      <c r="AB137" s="202"/>
      <c r="AC137" s="203"/>
      <c r="AD137" s="184"/>
      <c r="AE137" s="203"/>
      <c r="AF137" s="204"/>
      <c r="AG137" s="193"/>
    </row>
    <row r="138" spans="1:33" s="59" customFormat="1">
      <c r="A138" s="194"/>
      <c r="B138" s="195"/>
      <c r="C138" s="196"/>
      <c r="D138" s="197"/>
      <c r="E138" s="196"/>
      <c r="F138" s="197"/>
      <c r="G138" s="198"/>
      <c r="H138" s="180"/>
      <c r="I138" s="181"/>
      <c r="J138" s="181"/>
      <c r="K138" s="181"/>
      <c r="L138" s="181"/>
      <c r="M138" s="181"/>
      <c r="N138" s="180"/>
      <c r="O138" s="182"/>
      <c r="P138" s="182"/>
      <c r="Q138" s="183"/>
      <c r="R138" s="183"/>
      <c r="S138" s="183"/>
      <c r="T138" s="183"/>
      <c r="U138" s="184"/>
      <c r="V138" s="185"/>
      <c r="W138" s="199"/>
      <c r="X138" s="200"/>
      <c r="Y138" s="200"/>
      <c r="Z138" s="201"/>
      <c r="AA138" s="150"/>
      <c r="AB138" s="202"/>
      <c r="AC138" s="203"/>
      <c r="AD138" s="184"/>
      <c r="AE138" s="203"/>
      <c r="AF138" s="204"/>
      <c r="AG138" s="193"/>
    </row>
    <row r="139" spans="1:33" s="59" customFormat="1">
      <c r="A139" s="194"/>
      <c r="B139" s="195"/>
      <c r="C139" s="196"/>
      <c r="D139" s="197"/>
      <c r="E139" s="196"/>
      <c r="F139" s="197"/>
      <c r="G139" s="198"/>
      <c r="H139" s="180"/>
      <c r="I139" s="181"/>
      <c r="J139" s="181"/>
      <c r="K139" s="181"/>
      <c r="L139" s="181"/>
      <c r="M139" s="181"/>
      <c r="N139" s="180"/>
      <c r="O139" s="182"/>
      <c r="P139" s="182"/>
      <c r="Q139" s="183"/>
      <c r="R139" s="183"/>
      <c r="S139" s="183"/>
      <c r="T139" s="183"/>
      <c r="U139" s="184"/>
      <c r="V139" s="185"/>
      <c r="W139" s="199"/>
      <c r="X139" s="200"/>
      <c r="Y139" s="200"/>
      <c r="Z139" s="201"/>
      <c r="AA139" s="150"/>
      <c r="AB139" s="202"/>
      <c r="AC139" s="203"/>
      <c r="AD139" s="184"/>
      <c r="AE139" s="203"/>
      <c r="AF139" s="204"/>
      <c r="AG139" s="193"/>
    </row>
    <row r="140" spans="1:33" s="59" customFormat="1">
      <c r="A140" s="194"/>
      <c r="B140" s="195"/>
      <c r="C140" s="196"/>
      <c r="D140" s="197"/>
      <c r="E140" s="196"/>
      <c r="F140" s="197"/>
      <c r="G140" s="198"/>
      <c r="H140" s="180"/>
      <c r="I140" s="181"/>
      <c r="J140" s="181"/>
      <c r="K140" s="181"/>
      <c r="L140" s="181"/>
      <c r="M140" s="181"/>
      <c r="N140" s="180"/>
      <c r="O140" s="182"/>
      <c r="P140" s="182"/>
      <c r="Q140" s="183"/>
      <c r="R140" s="183"/>
      <c r="S140" s="183"/>
      <c r="T140" s="183"/>
      <c r="U140" s="184"/>
      <c r="V140" s="185"/>
      <c r="W140" s="199"/>
      <c r="X140" s="200"/>
      <c r="Y140" s="200"/>
      <c r="Z140" s="201"/>
      <c r="AA140" s="150"/>
      <c r="AB140" s="202"/>
      <c r="AC140" s="203"/>
      <c r="AD140" s="184"/>
      <c r="AE140" s="203"/>
      <c r="AF140" s="204"/>
      <c r="AG140" s="193"/>
    </row>
    <row r="141" spans="1:33" s="59" customFormat="1">
      <c r="A141" s="194"/>
      <c r="B141" s="195"/>
      <c r="C141" s="196"/>
      <c r="D141" s="197"/>
      <c r="E141" s="196"/>
      <c r="F141" s="197"/>
      <c r="G141" s="198"/>
      <c r="H141" s="180"/>
      <c r="I141" s="181"/>
      <c r="J141" s="181"/>
      <c r="K141" s="181"/>
      <c r="L141" s="181"/>
      <c r="M141" s="181"/>
      <c r="N141" s="180"/>
      <c r="O141" s="182"/>
      <c r="P141" s="182"/>
      <c r="Q141" s="183"/>
      <c r="R141" s="183"/>
      <c r="S141" s="183"/>
      <c r="T141" s="183"/>
      <c r="U141" s="184"/>
      <c r="V141" s="185"/>
      <c r="W141" s="199"/>
      <c r="X141" s="200"/>
      <c r="Y141" s="200"/>
      <c r="Z141" s="201"/>
      <c r="AA141" s="150"/>
      <c r="AB141" s="202"/>
      <c r="AC141" s="203"/>
      <c r="AD141" s="184"/>
      <c r="AE141" s="203"/>
      <c r="AF141" s="204"/>
      <c r="AG141" s="193"/>
    </row>
    <row r="142" spans="1:33" s="59" customFormat="1">
      <c r="A142" s="194"/>
      <c r="B142" s="195"/>
      <c r="C142" s="196"/>
      <c r="D142" s="197"/>
      <c r="E142" s="196"/>
      <c r="F142" s="197"/>
      <c r="G142" s="198"/>
      <c r="H142" s="180"/>
      <c r="I142" s="181"/>
      <c r="J142" s="181"/>
      <c r="K142" s="181"/>
      <c r="L142" s="181"/>
      <c r="M142" s="181"/>
      <c r="N142" s="180"/>
      <c r="O142" s="182"/>
      <c r="P142" s="182"/>
      <c r="Q142" s="183"/>
      <c r="R142" s="183"/>
      <c r="S142" s="183"/>
      <c r="T142" s="183"/>
      <c r="U142" s="184"/>
      <c r="V142" s="185"/>
      <c r="W142" s="199"/>
      <c r="X142" s="200"/>
      <c r="Y142" s="200"/>
      <c r="Z142" s="201"/>
      <c r="AA142" s="150"/>
      <c r="AB142" s="202"/>
      <c r="AC142" s="203"/>
      <c r="AD142" s="184"/>
      <c r="AE142" s="203"/>
      <c r="AF142" s="204"/>
      <c r="AG142" s="193"/>
    </row>
    <row r="143" spans="1:33" s="59" customFormat="1">
      <c r="A143" s="194"/>
      <c r="B143" s="195"/>
      <c r="C143" s="196"/>
      <c r="D143" s="197"/>
      <c r="E143" s="196"/>
      <c r="F143" s="197"/>
      <c r="G143" s="198"/>
      <c r="H143" s="180"/>
      <c r="I143" s="181"/>
      <c r="J143" s="181"/>
      <c r="K143" s="181"/>
      <c r="L143" s="181"/>
      <c r="M143" s="181"/>
      <c r="N143" s="180"/>
      <c r="O143" s="182"/>
      <c r="P143" s="182"/>
      <c r="Q143" s="183"/>
      <c r="R143" s="183"/>
      <c r="S143" s="183"/>
      <c r="T143" s="183"/>
      <c r="U143" s="184"/>
      <c r="V143" s="185"/>
      <c r="W143" s="199"/>
      <c r="X143" s="200"/>
      <c r="Y143" s="200"/>
      <c r="Z143" s="201"/>
      <c r="AA143" s="150"/>
      <c r="AB143" s="202"/>
      <c r="AC143" s="203"/>
      <c r="AD143" s="184"/>
      <c r="AE143" s="203"/>
      <c r="AF143" s="204"/>
      <c r="AG143" s="193"/>
    </row>
    <row r="144" spans="1:33" s="59" customFormat="1">
      <c r="A144" s="194"/>
      <c r="B144" s="195"/>
      <c r="C144" s="196"/>
      <c r="D144" s="197"/>
      <c r="E144" s="196"/>
      <c r="F144" s="197"/>
      <c r="G144" s="198"/>
      <c r="H144" s="180"/>
      <c r="I144" s="181"/>
      <c r="J144" s="181"/>
      <c r="K144" s="181"/>
      <c r="L144" s="181"/>
      <c r="M144" s="181"/>
      <c r="N144" s="180"/>
      <c r="O144" s="182"/>
      <c r="P144" s="182"/>
      <c r="Q144" s="183"/>
      <c r="R144" s="183"/>
      <c r="S144" s="183"/>
      <c r="T144" s="183"/>
      <c r="U144" s="184"/>
      <c r="V144" s="185"/>
      <c r="W144" s="199"/>
      <c r="X144" s="200"/>
      <c r="Y144" s="200"/>
      <c r="Z144" s="201"/>
      <c r="AA144" s="150"/>
      <c r="AB144" s="202"/>
      <c r="AC144" s="203"/>
      <c r="AD144" s="184"/>
      <c r="AE144" s="203"/>
      <c r="AF144" s="204"/>
      <c r="AG144" s="193"/>
    </row>
    <row r="145" spans="1:33" s="59" customFormat="1">
      <c r="A145" s="194"/>
      <c r="B145" s="195"/>
      <c r="C145" s="196"/>
      <c r="D145" s="197"/>
      <c r="E145" s="196"/>
      <c r="F145" s="197"/>
      <c r="G145" s="198"/>
      <c r="H145" s="180"/>
      <c r="I145" s="181"/>
      <c r="J145" s="181"/>
      <c r="K145" s="181"/>
      <c r="L145" s="181"/>
      <c r="M145" s="181"/>
      <c r="N145" s="180"/>
      <c r="O145" s="182"/>
      <c r="P145" s="182"/>
      <c r="Q145" s="183"/>
      <c r="R145" s="183"/>
      <c r="S145" s="183"/>
      <c r="T145" s="183"/>
      <c r="U145" s="184"/>
      <c r="V145" s="185"/>
      <c r="W145" s="199"/>
      <c r="X145" s="200"/>
      <c r="Y145" s="200"/>
      <c r="Z145" s="201"/>
      <c r="AA145" s="150"/>
      <c r="AB145" s="202"/>
      <c r="AC145" s="203"/>
      <c r="AD145" s="184"/>
      <c r="AE145" s="203"/>
      <c r="AF145" s="204"/>
      <c r="AG145" s="193"/>
    </row>
    <row r="146" spans="1:33" s="59" customFormat="1">
      <c r="A146" s="194"/>
      <c r="B146" s="195"/>
      <c r="C146" s="196"/>
      <c r="D146" s="197"/>
      <c r="E146" s="196"/>
      <c r="F146" s="197"/>
      <c r="G146" s="198"/>
      <c r="H146" s="180"/>
      <c r="I146" s="181"/>
      <c r="J146" s="181"/>
      <c r="K146" s="181"/>
      <c r="L146" s="181"/>
      <c r="M146" s="181"/>
      <c r="N146" s="180"/>
      <c r="O146" s="182"/>
      <c r="P146" s="182"/>
      <c r="Q146" s="183"/>
      <c r="R146" s="183"/>
      <c r="S146" s="183"/>
      <c r="T146" s="183"/>
      <c r="U146" s="184"/>
      <c r="V146" s="185"/>
      <c r="W146" s="199"/>
      <c r="X146" s="200"/>
      <c r="Y146" s="200"/>
      <c r="Z146" s="201"/>
      <c r="AA146" s="150"/>
      <c r="AB146" s="202"/>
      <c r="AC146" s="203"/>
      <c r="AD146" s="184"/>
      <c r="AE146" s="203"/>
      <c r="AF146" s="204"/>
      <c r="AG146" s="193"/>
    </row>
    <row r="147" spans="1:33" s="59" customFormat="1">
      <c r="A147" s="194"/>
      <c r="B147" s="195"/>
      <c r="C147" s="196"/>
      <c r="D147" s="197"/>
      <c r="E147" s="196"/>
      <c r="F147" s="197"/>
      <c r="G147" s="198"/>
      <c r="H147" s="180"/>
      <c r="I147" s="181"/>
      <c r="J147" s="181"/>
      <c r="K147" s="181"/>
      <c r="L147" s="181"/>
      <c r="M147" s="181"/>
      <c r="N147" s="180"/>
      <c r="O147" s="182"/>
      <c r="P147" s="182"/>
      <c r="Q147" s="183"/>
      <c r="R147" s="183"/>
      <c r="S147" s="183"/>
      <c r="T147" s="183"/>
      <c r="U147" s="184"/>
      <c r="V147" s="185"/>
      <c r="W147" s="199"/>
      <c r="X147" s="200"/>
      <c r="Y147" s="200"/>
      <c r="Z147" s="201"/>
      <c r="AA147" s="150"/>
      <c r="AB147" s="202"/>
      <c r="AC147" s="203"/>
      <c r="AD147" s="184"/>
      <c r="AE147" s="203"/>
      <c r="AF147" s="204"/>
      <c r="AG147" s="193"/>
    </row>
    <row r="148" spans="1:33" s="59" customFormat="1">
      <c r="A148" s="194"/>
      <c r="B148" s="195"/>
      <c r="C148" s="196"/>
      <c r="D148" s="197"/>
      <c r="E148" s="196"/>
      <c r="F148" s="197"/>
      <c r="G148" s="198"/>
      <c r="H148" s="180"/>
      <c r="I148" s="181"/>
      <c r="J148" s="181"/>
      <c r="K148" s="181"/>
      <c r="L148" s="181"/>
      <c r="M148" s="181"/>
      <c r="N148" s="180"/>
      <c r="O148" s="182"/>
      <c r="P148" s="182"/>
      <c r="Q148" s="183"/>
      <c r="R148" s="183"/>
      <c r="S148" s="183"/>
      <c r="T148" s="183"/>
      <c r="U148" s="184"/>
      <c r="V148" s="185"/>
      <c r="W148" s="199"/>
      <c r="X148" s="200"/>
      <c r="Y148" s="200"/>
      <c r="Z148" s="201"/>
      <c r="AA148" s="150"/>
      <c r="AB148" s="202"/>
      <c r="AC148" s="203"/>
      <c r="AD148" s="184"/>
      <c r="AE148" s="203"/>
      <c r="AF148" s="204"/>
      <c r="AG148" s="193"/>
    </row>
    <row r="149" spans="1:33" s="59" customFormat="1">
      <c r="A149" s="194"/>
      <c r="B149" s="195"/>
      <c r="C149" s="196"/>
      <c r="D149" s="197"/>
      <c r="E149" s="196"/>
      <c r="F149" s="197"/>
      <c r="G149" s="198"/>
      <c r="H149" s="180"/>
      <c r="I149" s="181"/>
      <c r="J149" s="181"/>
      <c r="K149" s="181"/>
      <c r="L149" s="181"/>
      <c r="M149" s="181"/>
      <c r="N149" s="180"/>
      <c r="O149" s="182"/>
      <c r="P149" s="182"/>
      <c r="Q149" s="183"/>
      <c r="R149" s="183"/>
      <c r="S149" s="183"/>
      <c r="T149" s="183"/>
      <c r="U149" s="184"/>
      <c r="V149" s="185"/>
      <c r="W149" s="199"/>
      <c r="X149" s="200"/>
      <c r="Y149" s="200"/>
      <c r="Z149" s="201"/>
      <c r="AA149" s="150"/>
      <c r="AB149" s="202"/>
      <c r="AC149" s="203"/>
      <c r="AD149" s="184"/>
      <c r="AE149" s="203"/>
      <c r="AF149" s="204"/>
      <c r="AG149" s="193"/>
    </row>
    <row r="150" spans="1:33" s="59" customFormat="1">
      <c r="A150" s="194"/>
      <c r="B150" s="195"/>
      <c r="C150" s="196"/>
      <c r="D150" s="197"/>
      <c r="E150" s="196"/>
      <c r="F150" s="197"/>
      <c r="G150" s="198"/>
      <c r="H150" s="180"/>
      <c r="I150" s="181"/>
      <c r="J150" s="181"/>
      <c r="K150" s="181"/>
      <c r="L150" s="181"/>
      <c r="M150" s="181"/>
      <c r="N150" s="180"/>
      <c r="O150" s="182"/>
      <c r="P150" s="182"/>
      <c r="Q150" s="183"/>
      <c r="R150" s="183"/>
      <c r="S150" s="183"/>
      <c r="T150" s="183"/>
      <c r="U150" s="184"/>
      <c r="V150" s="185"/>
      <c r="W150" s="199"/>
      <c r="X150" s="200"/>
      <c r="Y150" s="200"/>
      <c r="Z150" s="201"/>
      <c r="AA150" s="150"/>
      <c r="AB150" s="202"/>
      <c r="AC150" s="203"/>
      <c r="AD150" s="184"/>
      <c r="AE150" s="203"/>
      <c r="AF150" s="204"/>
      <c r="AG150" s="193"/>
    </row>
    <row r="151" spans="1:33" s="59" customFormat="1">
      <c r="A151" s="194"/>
      <c r="B151" s="195"/>
      <c r="C151" s="196"/>
      <c r="D151" s="197"/>
      <c r="E151" s="196"/>
      <c r="F151" s="197"/>
      <c r="G151" s="198"/>
      <c r="H151" s="180"/>
      <c r="I151" s="181"/>
      <c r="J151" s="181"/>
      <c r="K151" s="181"/>
      <c r="L151" s="181"/>
      <c r="M151" s="181"/>
      <c r="N151" s="180"/>
      <c r="O151" s="182"/>
      <c r="P151" s="182"/>
      <c r="Q151" s="183"/>
      <c r="R151" s="183"/>
      <c r="S151" s="183"/>
      <c r="T151" s="183"/>
      <c r="U151" s="184"/>
      <c r="V151" s="185"/>
      <c r="W151" s="199"/>
      <c r="X151" s="200"/>
      <c r="Y151" s="200"/>
      <c r="Z151" s="201"/>
      <c r="AA151" s="150"/>
      <c r="AB151" s="202"/>
      <c r="AC151" s="203"/>
      <c r="AD151" s="184"/>
      <c r="AE151" s="203"/>
      <c r="AF151" s="204"/>
      <c r="AG151" s="193"/>
    </row>
    <row r="152" spans="1:33" s="59" customFormat="1">
      <c r="A152" s="194"/>
      <c r="B152" s="195"/>
      <c r="C152" s="196"/>
      <c r="D152" s="197"/>
      <c r="E152" s="196"/>
      <c r="F152" s="197"/>
      <c r="G152" s="198"/>
      <c r="H152" s="180"/>
      <c r="I152" s="181"/>
      <c r="J152" s="181"/>
      <c r="K152" s="181"/>
      <c r="L152" s="181"/>
      <c r="M152" s="181"/>
      <c r="N152" s="180"/>
      <c r="O152" s="182"/>
      <c r="P152" s="182"/>
      <c r="Q152" s="183"/>
      <c r="R152" s="183"/>
      <c r="S152" s="183"/>
      <c r="T152" s="183"/>
      <c r="U152" s="184"/>
      <c r="V152" s="185"/>
      <c r="W152" s="199"/>
      <c r="X152" s="200"/>
      <c r="Y152" s="200"/>
      <c r="Z152" s="201"/>
      <c r="AA152" s="150"/>
      <c r="AB152" s="202"/>
      <c r="AC152" s="203"/>
      <c r="AD152" s="184"/>
      <c r="AE152" s="203"/>
      <c r="AF152" s="204"/>
      <c r="AG152" s="193"/>
    </row>
    <row r="153" spans="1:33" s="59" customFormat="1">
      <c r="A153" s="194"/>
      <c r="B153" s="195"/>
      <c r="C153" s="196"/>
      <c r="D153" s="197"/>
      <c r="E153" s="196"/>
      <c r="F153" s="197"/>
      <c r="G153" s="198"/>
      <c r="H153" s="180"/>
      <c r="I153" s="181"/>
      <c r="J153" s="181"/>
      <c r="K153" s="181"/>
      <c r="L153" s="181"/>
      <c r="M153" s="181"/>
      <c r="N153" s="180"/>
      <c r="O153" s="182"/>
      <c r="P153" s="182"/>
      <c r="Q153" s="183"/>
      <c r="R153" s="183"/>
      <c r="S153" s="183"/>
      <c r="T153" s="183"/>
      <c r="U153" s="184"/>
      <c r="V153" s="185"/>
      <c r="W153" s="199"/>
      <c r="X153" s="200"/>
      <c r="Y153" s="200"/>
      <c r="Z153" s="201"/>
      <c r="AA153" s="150"/>
      <c r="AB153" s="202"/>
      <c r="AC153" s="203"/>
      <c r="AD153" s="184"/>
      <c r="AE153" s="203"/>
      <c r="AF153" s="204"/>
      <c r="AG153" s="193"/>
    </row>
    <row r="154" spans="1:33" s="59" customFormat="1">
      <c r="A154" s="194"/>
      <c r="B154" s="195"/>
      <c r="C154" s="196"/>
      <c r="D154" s="197"/>
      <c r="E154" s="196"/>
      <c r="F154" s="197"/>
      <c r="G154" s="198"/>
      <c r="H154" s="180"/>
      <c r="I154" s="181"/>
      <c r="J154" s="181"/>
      <c r="K154" s="181"/>
      <c r="L154" s="181"/>
      <c r="M154" s="181"/>
      <c r="N154" s="180"/>
      <c r="O154" s="182"/>
      <c r="P154" s="182"/>
      <c r="Q154" s="183"/>
      <c r="R154" s="183"/>
      <c r="S154" s="183"/>
      <c r="T154" s="183"/>
      <c r="U154" s="184"/>
      <c r="V154" s="185"/>
      <c r="W154" s="199"/>
      <c r="X154" s="200"/>
      <c r="Y154" s="200"/>
      <c r="Z154" s="201"/>
      <c r="AA154" s="150"/>
      <c r="AB154" s="202"/>
      <c r="AC154" s="203"/>
      <c r="AD154" s="184"/>
      <c r="AE154" s="203"/>
      <c r="AF154" s="204"/>
      <c r="AG154" s="193"/>
    </row>
    <row r="155" spans="1:33" s="59" customFormat="1">
      <c r="A155" s="194"/>
      <c r="B155" s="195"/>
      <c r="C155" s="196"/>
      <c r="D155" s="197"/>
      <c r="E155" s="196"/>
      <c r="F155" s="197"/>
      <c r="G155" s="198"/>
      <c r="H155" s="180"/>
      <c r="I155" s="181"/>
      <c r="J155" s="181"/>
      <c r="K155" s="181"/>
      <c r="L155" s="181"/>
      <c r="M155" s="181"/>
      <c r="N155" s="180"/>
      <c r="O155" s="182"/>
      <c r="P155" s="182"/>
      <c r="Q155" s="183"/>
      <c r="R155" s="183"/>
      <c r="S155" s="183"/>
      <c r="T155" s="183"/>
      <c r="U155" s="184"/>
      <c r="V155" s="185"/>
      <c r="W155" s="199"/>
      <c r="X155" s="200"/>
      <c r="Y155" s="200"/>
      <c r="Z155" s="201"/>
      <c r="AA155" s="150"/>
      <c r="AB155" s="202"/>
      <c r="AC155" s="203"/>
      <c r="AD155" s="184"/>
      <c r="AE155" s="203"/>
      <c r="AF155" s="204"/>
      <c r="AG155" s="193"/>
    </row>
    <row r="156" spans="1:33" s="59" customFormat="1">
      <c r="A156" s="194"/>
      <c r="B156" s="195"/>
      <c r="C156" s="196"/>
      <c r="D156" s="197"/>
      <c r="E156" s="196"/>
      <c r="F156" s="197"/>
      <c r="G156" s="198"/>
      <c r="H156" s="180"/>
      <c r="I156" s="181"/>
      <c r="J156" s="181"/>
      <c r="K156" s="181"/>
      <c r="L156" s="181"/>
      <c r="M156" s="181"/>
      <c r="N156" s="180"/>
      <c r="O156" s="182"/>
      <c r="P156" s="182"/>
      <c r="Q156" s="183"/>
      <c r="R156" s="183"/>
      <c r="S156" s="183"/>
      <c r="T156" s="183"/>
      <c r="U156" s="184"/>
      <c r="V156" s="185"/>
      <c r="W156" s="199"/>
      <c r="X156" s="200"/>
      <c r="Y156" s="200"/>
      <c r="Z156" s="201"/>
      <c r="AA156" s="150"/>
      <c r="AB156" s="202"/>
      <c r="AC156" s="203"/>
      <c r="AD156" s="184"/>
      <c r="AE156" s="203"/>
      <c r="AF156" s="204"/>
      <c r="AG156" s="193"/>
    </row>
    <row r="157" spans="1:33" s="59" customFormat="1">
      <c r="A157" s="194"/>
      <c r="B157" s="195"/>
      <c r="C157" s="196"/>
      <c r="D157" s="197"/>
      <c r="E157" s="196"/>
      <c r="F157" s="197"/>
      <c r="G157" s="198"/>
      <c r="H157" s="180"/>
      <c r="I157" s="181"/>
      <c r="J157" s="181"/>
      <c r="K157" s="181"/>
      <c r="L157" s="181"/>
      <c r="M157" s="181"/>
      <c r="N157" s="180"/>
      <c r="O157" s="182"/>
      <c r="P157" s="182"/>
      <c r="Q157" s="183"/>
      <c r="R157" s="183"/>
      <c r="S157" s="183"/>
      <c r="T157" s="183"/>
      <c r="U157" s="184"/>
      <c r="V157" s="185"/>
      <c r="W157" s="199"/>
      <c r="X157" s="200"/>
      <c r="Y157" s="200"/>
      <c r="Z157" s="201"/>
      <c r="AA157" s="150"/>
      <c r="AB157" s="202"/>
      <c r="AC157" s="203"/>
      <c r="AD157" s="184"/>
      <c r="AE157" s="203"/>
      <c r="AF157" s="204"/>
      <c r="AG157" s="193"/>
    </row>
    <row r="158" spans="1:33" s="59" customFormat="1">
      <c r="A158" s="194"/>
      <c r="B158" s="195"/>
      <c r="C158" s="196"/>
      <c r="D158" s="197"/>
      <c r="E158" s="196"/>
      <c r="F158" s="197"/>
      <c r="G158" s="198"/>
      <c r="H158" s="180"/>
      <c r="I158" s="181"/>
      <c r="J158" s="181"/>
      <c r="K158" s="181"/>
      <c r="L158" s="181"/>
      <c r="M158" s="181"/>
      <c r="N158" s="180"/>
      <c r="O158" s="182"/>
      <c r="P158" s="182"/>
      <c r="Q158" s="183"/>
      <c r="R158" s="183"/>
      <c r="S158" s="183"/>
      <c r="T158" s="183"/>
      <c r="U158" s="184"/>
      <c r="V158" s="185"/>
      <c r="W158" s="199"/>
      <c r="X158" s="200"/>
      <c r="Y158" s="200"/>
      <c r="Z158" s="201"/>
      <c r="AA158" s="150"/>
      <c r="AB158" s="202"/>
      <c r="AC158" s="203"/>
      <c r="AD158" s="184"/>
      <c r="AE158" s="203"/>
      <c r="AF158" s="204"/>
      <c r="AG158" s="193"/>
    </row>
    <row r="159" spans="1:33" s="59" customFormat="1">
      <c r="A159" s="194"/>
      <c r="B159" s="195"/>
      <c r="C159" s="196"/>
      <c r="D159" s="197"/>
      <c r="E159" s="196"/>
      <c r="F159" s="197"/>
      <c r="G159" s="198"/>
      <c r="H159" s="180"/>
      <c r="I159" s="181"/>
      <c r="J159" s="181"/>
      <c r="K159" s="181"/>
      <c r="L159" s="181"/>
      <c r="M159" s="181"/>
      <c r="N159" s="180"/>
      <c r="O159" s="182"/>
      <c r="P159" s="182"/>
      <c r="Q159" s="183"/>
      <c r="R159" s="183"/>
      <c r="S159" s="183"/>
      <c r="T159" s="183"/>
      <c r="U159" s="184"/>
      <c r="V159" s="185"/>
      <c r="W159" s="199"/>
      <c r="X159" s="200"/>
      <c r="Y159" s="200"/>
      <c r="Z159" s="201"/>
      <c r="AA159" s="150"/>
      <c r="AB159" s="202"/>
      <c r="AC159" s="203"/>
      <c r="AD159" s="184"/>
      <c r="AE159" s="203"/>
      <c r="AF159" s="204"/>
      <c r="AG159" s="193"/>
    </row>
    <row r="160" spans="1:33" s="59" customFormat="1">
      <c r="A160" s="194"/>
      <c r="B160" s="195"/>
      <c r="C160" s="196"/>
      <c r="D160" s="197"/>
      <c r="E160" s="196"/>
      <c r="F160" s="197"/>
      <c r="G160" s="198"/>
      <c r="H160" s="180"/>
      <c r="I160" s="181"/>
      <c r="J160" s="181"/>
      <c r="K160" s="181"/>
      <c r="L160" s="181"/>
      <c r="M160" s="181"/>
      <c r="N160" s="180"/>
      <c r="O160" s="182"/>
      <c r="P160" s="182"/>
      <c r="Q160" s="183"/>
      <c r="R160" s="183"/>
      <c r="S160" s="183"/>
      <c r="T160" s="183"/>
      <c r="U160" s="184"/>
      <c r="V160" s="185"/>
      <c r="W160" s="199"/>
      <c r="X160" s="200"/>
      <c r="Y160" s="200"/>
      <c r="Z160" s="201"/>
      <c r="AA160" s="150"/>
      <c r="AB160" s="202"/>
      <c r="AC160" s="203"/>
      <c r="AD160" s="184"/>
      <c r="AE160" s="203"/>
      <c r="AF160" s="204"/>
      <c r="AG160" s="193"/>
    </row>
    <row r="161" spans="1:33" s="59" customFormat="1">
      <c r="A161" s="194"/>
      <c r="B161" s="195"/>
      <c r="C161" s="196"/>
      <c r="D161" s="197"/>
      <c r="E161" s="196"/>
      <c r="F161" s="197"/>
      <c r="G161" s="198"/>
      <c r="H161" s="180"/>
      <c r="I161" s="181"/>
      <c r="J161" s="181"/>
      <c r="K161" s="181"/>
      <c r="L161" s="181"/>
      <c r="M161" s="181"/>
      <c r="N161" s="180"/>
      <c r="O161" s="182"/>
      <c r="P161" s="182"/>
      <c r="Q161" s="183"/>
      <c r="R161" s="183"/>
      <c r="S161" s="183"/>
      <c r="T161" s="183"/>
      <c r="U161" s="184"/>
      <c r="V161" s="185"/>
      <c r="W161" s="199"/>
      <c r="X161" s="200"/>
      <c r="Y161" s="200"/>
      <c r="Z161" s="201"/>
      <c r="AA161" s="150"/>
      <c r="AB161" s="202"/>
      <c r="AC161" s="203"/>
      <c r="AD161" s="184"/>
      <c r="AE161" s="203"/>
      <c r="AF161" s="204"/>
      <c r="AG161" s="193"/>
    </row>
    <row r="162" spans="1:33" s="59" customFormat="1">
      <c r="A162" s="194"/>
      <c r="B162" s="195"/>
      <c r="C162" s="196"/>
      <c r="D162" s="197"/>
      <c r="E162" s="196"/>
      <c r="F162" s="197"/>
      <c r="G162" s="198"/>
      <c r="H162" s="180"/>
      <c r="I162" s="181"/>
      <c r="J162" s="181"/>
      <c r="K162" s="181"/>
      <c r="L162" s="181"/>
      <c r="M162" s="181"/>
      <c r="N162" s="180"/>
      <c r="O162" s="182"/>
      <c r="P162" s="182"/>
      <c r="Q162" s="183"/>
      <c r="R162" s="183"/>
      <c r="S162" s="183"/>
      <c r="T162" s="183"/>
      <c r="U162" s="184"/>
      <c r="V162" s="185"/>
      <c r="W162" s="199"/>
      <c r="X162" s="200"/>
      <c r="Y162" s="200"/>
      <c r="Z162" s="201"/>
      <c r="AA162" s="150"/>
      <c r="AB162" s="202"/>
      <c r="AC162" s="203"/>
      <c r="AD162" s="184"/>
      <c r="AE162" s="203"/>
      <c r="AF162" s="204"/>
      <c r="AG162" s="193"/>
    </row>
    <row r="163" spans="1:33" s="59" customFormat="1">
      <c r="A163" s="194"/>
      <c r="B163" s="195"/>
      <c r="C163" s="196"/>
      <c r="D163" s="197"/>
      <c r="E163" s="196"/>
      <c r="F163" s="197"/>
      <c r="G163" s="198"/>
      <c r="H163" s="180"/>
      <c r="I163" s="181"/>
      <c r="J163" s="181"/>
      <c r="K163" s="181"/>
      <c r="L163" s="181"/>
      <c r="M163" s="181"/>
      <c r="N163" s="180"/>
      <c r="O163" s="182"/>
      <c r="P163" s="182"/>
      <c r="Q163" s="183"/>
      <c r="R163" s="183"/>
      <c r="S163" s="183"/>
      <c r="T163" s="183"/>
      <c r="U163" s="184"/>
      <c r="V163" s="185"/>
      <c r="W163" s="199"/>
      <c r="X163" s="200"/>
      <c r="Y163" s="200"/>
      <c r="Z163" s="201"/>
      <c r="AA163" s="150"/>
      <c r="AB163" s="202"/>
      <c r="AC163" s="203"/>
      <c r="AD163" s="184"/>
      <c r="AE163" s="203"/>
      <c r="AF163" s="204"/>
      <c r="AG163" s="193"/>
    </row>
    <row r="164" spans="1:33" s="59" customFormat="1">
      <c r="A164" s="194"/>
      <c r="B164" s="195"/>
      <c r="C164" s="196"/>
      <c r="D164" s="197"/>
      <c r="E164" s="196"/>
      <c r="F164" s="197"/>
      <c r="G164" s="198"/>
      <c r="H164" s="180"/>
      <c r="I164" s="181"/>
      <c r="J164" s="181"/>
      <c r="K164" s="181"/>
      <c r="L164" s="181"/>
      <c r="M164" s="181"/>
      <c r="N164" s="180"/>
      <c r="O164" s="182"/>
      <c r="P164" s="182"/>
      <c r="Q164" s="183"/>
      <c r="R164" s="183"/>
      <c r="S164" s="183"/>
      <c r="T164" s="183"/>
      <c r="U164" s="184"/>
      <c r="V164" s="185"/>
      <c r="W164" s="199"/>
      <c r="X164" s="200"/>
      <c r="Y164" s="200"/>
      <c r="Z164" s="201"/>
      <c r="AA164" s="150"/>
      <c r="AB164" s="202"/>
      <c r="AC164" s="203"/>
      <c r="AD164" s="184"/>
      <c r="AE164" s="203"/>
      <c r="AF164" s="204"/>
      <c r="AG164" s="193"/>
    </row>
    <row r="165" spans="1:33" s="59" customFormat="1">
      <c r="A165" s="194"/>
      <c r="B165" s="195"/>
      <c r="C165" s="196"/>
      <c r="D165" s="197"/>
      <c r="E165" s="196"/>
      <c r="F165" s="197"/>
      <c r="G165" s="198"/>
      <c r="H165" s="180"/>
      <c r="I165" s="181"/>
      <c r="J165" s="181"/>
      <c r="K165" s="181"/>
      <c r="L165" s="181"/>
      <c r="M165" s="181"/>
      <c r="N165" s="180"/>
      <c r="O165" s="182"/>
      <c r="P165" s="182"/>
      <c r="Q165" s="183"/>
      <c r="R165" s="183"/>
      <c r="S165" s="183"/>
      <c r="T165" s="183"/>
      <c r="U165" s="184"/>
      <c r="V165" s="185"/>
      <c r="W165" s="199"/>
      <c r="X165" s="200"/>
      <c r="Y165" s="200"/>
      <c r="Z165" s="201"/>
      <c r="AA165" s="150"/>
      <c r="AB165" s="202"/>
      <c r="AC165" s="203"/>
      <c r="AD165" s="184"/>
      <c r="AE165" s="203"/>
      <c r="AF165" s="204"/>
      <c r="AG165" s="193"/>
    </row>
    <row r="166" spans="1:33" s="59" customFormat="1">
      <c r="A166" s="194"/>
      <c r="B166" s="195"/>
      <c r="C166" s="196"/>
      <c r="D166" s="197"/>
      <c r="E166" s="196"/>
      <c r="F166" s="197"/>
      <c r="G166" s="198"/>
      <c r="H166" s="180"/>
      <c r="I166" s="181"/>
      <c r="J166" s="181"/>
      <c r="K166" s="181"/>
      <c r="L166" s="181"/>
      <c r="M166" s="181"/>
      <c r="N166" s="180"/>
      <c r="O166" s="182"/>
      <c r="P166" s="182"/>
      <c r="Q166" s="183"/>
      <c r="R166" s="183"/>
      <c r="S166" s="183"/>
      <c r="T166" s="183"/>
      <c r="U166" s="184"/>
      <c r="V166" s="185"/>
      <c r="W166" s="199"/>
      <c r="X166" s="200"/>
      <c r="Y166" s="200"/>
      <c r="Z166" s="201"/>
      <c r="AA166" s="150"/>
      <c r="AB166" s="202"/>
      <c r="AC166" s="203"/>
      <c r="AD166" s="184"/>
      <c r="AE166" s="203"/>
      <c r="AF166" s="204"/>
      <c r="AG166" s="193"/>
    </row>
    <row r="167" spans="1:33" s="59" customFormat="1">
      <c r="A167" s="194"/>
      <c r="B167" s="195"/>
      <c r="C167" s="196"/>
      <c r="D167" s="197"/>
      <c r="E167" s="196"/>
      <c r="F167" s="197"/>
      <c r="G167" s="198"/>
      <c r="H167" s="180"/>
      <c r="I167" s="181"/>
      <c r="J167" s="181"/>
      <c r="K167" s="181"/>
      <c r="L167" s="181"/>
      <c r="M167" s="181"/>
      <c r="N167" s="180"/>
      <c r="O167" s="182"/>
      <c r="P167" s="182"/>
      <c r="Q167" s="183"/>
      <c r="R167" s="183"/>
      <c r="S167" s="183"/>
      <c r="T167" s="183"/>
      <c r="U167" s="184"/>
      <c r="V167" s="185"/>
      <c r="W167" s="199"/>
      <c r="X167" s="200"/>
      <c r="Y167" s="200"/>
      <c r="Z167" s="201"/>
      <c r="AA167" s="150"/>
      <c r="AB167" s="202"/>
      <c r="AC167" s="203"/>
      <c r="AD167" s="184"/>
      <c r="AE167" s="203"/>
      <c r="AF167" s="204"/>
      <c r="AG167" s="193"/>
    </row>
    <row r="168" spans="1:33" s="59" customFormat="1">
      <c r="A168" s="194"/>
      <c r="B168" s="195"/>
      <c r="C168" s="196"/>
      <c r="D168" s="197"/>
      <c r="E168" s="196"/>
      <c r="F168" s="197"/>
      <c r="G168" s="198"/>
      <c r="H168" s="180"/>
      <c r="I168" s="181"/>
      <c r="J168" s="181"/>
      <c r="K168" s="181"/>
      <c r="L168" s="181"/>
      <c r="M168" s="181"/>
      <c r="N168" s="180"/>
      <c r="O168" s="182"/>
      <c r="P168" s="182"/>
      <c r="Q168" s="183"/>
      <c r="R168" s="183"/>
      <c r="S168" s="183"/>
      <c r="T168" s="183"/>
      <c r="U168" s="184"/>
      <c r="V168" s="185"/>
      <c r="W168" s="199"/>
      <c r="X168" s="200"/>
      <c r="Y168" s="200"/>
      <c r="Z168" s="201"/>
      <c r="AA168" s="150"/>
      <c r="AB168" s="202"/>
      <c r="AC168" s="203"/>
      <c r="AD168" s="184"/>
      <c r="AE168" s="203"/>
      <c r="AF168" s="204"/>
      <c r="AG168" s="193"/>
    </row>
    <row r="169" spans="1:33" s="59" customFormat="1">
      <c r="A169" s="194"/>
      <c r="B169" s="195"/>
      <c r="C169" s="196"/>
      <c r="D169" s="197"/>
      <c r="E169" s="196"/>
      <c r="F169" s="197"/>
      <c r="G169" s="198"/>
      <c r="H169" s="180"/>
      <c r="I169" s="181"/>
      <c r="J169" s="181"/>
      <c r="K169" s="181"/>
      <c r="L169" s="181"/>
      <c r="M169" s="181"/>
      <c r="N169" s="180"/>
      <c r="O169" s="182"/>
      <c r="P169" s="182"/>
      <c r="Q169" s="183"/>
      <c r="R169" s="183"/>
      <c r="S169" s="183"/>
      <c r="T169" s="183"/>
      <c r="U169" s="184"/>
      <c r="V169" s="185"/>
      <c r="W169" s="199"/>
      <c r="X169" s="200"/>
      <c r="Y169" s="200"/>
      <c r="Z169" s="201"/>
      <c r="AA169" s="150"/>
      <c r="AB169" s="202"/>
      <c r="AC169" s="203"/>
      <c r="AD169" s="184"/>
      <c r="AE169" s="203"/>
      <c r="AF169" s="204"/>
      <c r="AG169" s="193"/>
    </row>
    <row r="170" spans="1:33" s="59" customFormat="1">
      <c r="A170" s="194"/>
      <c r="B170" s="195"/>
      <c r="C170" s="196"/>
      <c r="D170" s="197"/>
      <c r="E170" s="196"/>
      <c r="F170" s="197"/>
      <c r="G170" s="198"/>
      <c r="H170" s="180"/>
      <c r="I170" s="181"/>
      <c r="J170" s="181"/>
      <c r="K170" s="181"/>
      <c r="L170" s="181"/>
      <c r="M170" s="181"/>
      <c r="N170" s="180"/>
      <c r="O170" s="182"/>
      <c r="P170" s="182"/>
      <c r="Q170" s="183"/>
      <c r="R170" s="183"/>
      <c r="S170" s="183"/>
      <c r="T170" s="183"/>
      <c r="U170" s="184"/>
      <c r="V170" s="185"/>
      <c r="W170" s="199"/>
      <c r="X170" s="200"/>
      <c r="Y170" s="200"/>
      <c r="Z170" s="201"/>
      <c r="AA170" s="150"/>
      <c r="AB170" s="202"/>
      <c r="AC170" s="203"/>
      <c r="AD170" s="184"/>
      <c r="AE170" s="203"/>
      <c r="AF170" s="204"/>
      <c r="AG170" s="193"/>
    </row>
    <row r="171" spans="1:33" s="59" customFormat="1">
      <c r="A171" s="194"/>
      <c r="B171" s="195"/>
      <c r="C171" s="196"/>
      <c r="D171" s="197"/>
      <c r="E171" s="196"/>
      <c r="F171" s="197"/>
      <c r="G171" s="198"/>
      <c r="H171" s="180"/>
      <c r="I171" s="181"/>
      <c r="J171" s="181"/>
      <c r="K171" s="181"/>
      <c r="L171" s="181"/>
      <c r="M171" s="181"/>
      <c r="N171" s="180"/>
      <c r="O171" s="182"/>
      <c r="P171" s="182"/>
      <c r="Q171" s="183"/>
      <c r="R171" s="183"/>
      <c r="S171" s="183"/>
      <c r="T171" s="183"/>
      <c r="U171" s="184"/>
      <c r="V171" s="185"/>
      <c r="W171" s="199"/>
      <c r="X171" s="200"/>
      <c r="Y171" s="200"/>
      <c r="Z171" s="201"/>
      <c r="AA171" s="150"/>
      <c r="AB171" s="202"/>
      <c r="AC171" s="203"/>
      <c r="AD171" s="184"/>
      <c r="AE171" s="203"/>
      <c r="AF171" s="204"/>
      <c r="AG171" s="193"/>
    </row>
    <row r="172" spans="1:33" s="59" customFormat="1">
      <c r="A172" s="194"/>
      <c r="B172" s="195"/>
      <c r="C172" s="196"/>
      <c r="D172" s="197"/>
      <c r="E172" s="196"/>
      <c r="F172" s="197"/>
      <c r="G172" s="198"/>
      <c r="H172" s="180"/>
      <c r="I172" s="181"/>
      <c r="J172" s="181"/>
      <c r="K172" s="181"/>
      <c r="L172" s="181"/>
      <c r="M172" s="181"/>
      <c r="N172" s="180"/>
      <c r="O172" s="182"/>
      <c r="P172" s="182"/>
      <c r="Q172" s="183"/>
      <c r="R172" s="183"/>
      <c r="S172" s="183"/>
      <c r="T172" s="183"/>
      <c r="U172" s="184"/>
      <c r="V172" s="185"/>
      <c r="W172" s="199"/>
      <c r="X172" s="200"/>
      <c r="Y172" s="200"/>
      <c r="Z172" s="201"/>
      <c r="AA172" s="150"/>
      <c r="AB172" s="202"/>
      <c r="AC172" s="203"/>
      <c r="AD172" s="184"/>
      <c r="AE172" s="203"/>
      <c r="AF172" s="204"/>
      <c r="AG172" s="193"/>
    </row>
    <row r="173" spans="1:33" s="59" customFormat="1">
      <c r="A173" s="194"/>
      <c r="B173" s="195"/>
      <c r="C173" s="196"/>
      <c r="D173" s="197"/>
      <c r="E173" s="196"/>
      <c r="F173" s="197"/>
      <c r="G173" s="198"/>
      <c r="H173" s="180"/>
      <c r="I173" s="181"/>
      <c r="J173" s="181"/>
      <c r="K173" s="181"/>
      <c r="L173" s="181"/>
      <c r="M173" s="181"/>
      <c r="N173" s="180"/>
      <c r="O173" s="182"/>
      <c r="P173" s="182"/>
      <c r="Q173" s="183"/>
      <c r="R173" s="183"/>
      <c r="S173" s="183"/>
      <c r="T173" s="183"/>
      <c r="U173" s="184"/>
      <c r="V173" s="185"/>
      <c r="W173" s="199"/>
      <c r="X173" s="200"/>
      <c r="Y173" s="200"/>
      <c r="Z173" s="201"/>
      <c r="AA173" s="150"/>
      <c r="AB173" s="202"/>
      <c r="AC173" s="203"/>
      <c r="AD173" s="184"/>
      <c r="AE173" s="203"/>
      <c r="AF173" s="204"/>
      <c r="AG173" s="193"/>
    </row>
    <row r="174" spans="1:33" s="59" customFormat="1">
      <c r="A174" s="194"/>
      <c r="B174" s="195"/>
      <c r="C174" s="196"/>
      <c r="D174" s="197"/>
      <c r="E174" s="196"/>
      <c r="F174" s="197"/>
      <c r="G174" s="198"/>
      <c r="H174" s="180"/>
      <c r="I174" s="181"/>
      <c r="J174" s="181"/>
      <c r="K174" s="181"/>
      <c r="L174" s="181"/>
      <c r="M174" s="181"/>
      <c r="N174" s="180"/>
      <c r="O174" s="182"/>
      <c r="P174" s="182"/>
      <c r="Q174" s="183"/>
      <c r="R174" s="183"/>
      <c r="S174" s="183"/>
      <c r="T174" s="183"/>
      <c r="U174" s="184"/>
      <c r="V174" s="185"/>
      <c r="W174" s="199"/>
      <c r="X174" s="200"/>
      <c r="Y174" s="200"/>
      <c r="Z174" s="201"/>
      <c r="AA174" s="150"/>
      <c r="AB174" s="202"/>
      <c r="AC174" s="203"/>
      <c r="AD174" s="184"/>
      <c r="AE174" s="203"/>
      <c r="AF174" s="204"/>
      <c r="AG174" s="193"/>
    </row>
    <row r="175" spans="1:33" s="59" customFormat="1">
      <c r="A175" s="194"/>
      <c r="B175" s="195"/>
      <c r="C175" s="196"/>
      <c r="D175" s="197"/>
      <c r="E175" s="196"/>
      <c r="F175" s="197"/>
      <c r="G175" s="198"/>
      <c r="H175" s="180"/>
      <c r="I175" s="181"/>
      <c r="J175" s="181"/>
      <c r="K175" s="181"/>
      <c r="L175" s="181"/>
      <c r="M175" s="181"/>
      <c r="N175" s="180"/>
      <c r="O175" s="182"/>
      <c r="P175" s="182"/>
      <c r="Q175" s="183"/>
      <c r="R175" s="183"/>
      <c r="S175" s="183"/>
      <c r="T175" s="183"/>
      <c r="U175" s="184"/>
      <c r="V175" s="185"/>
      <c r="W175" s="199"/>
      <c r="X175" s="200"/>
      <c r="Y175" s="200"/>
      <c r="Z175" s="201"/>
      <c r="AA175" s="150"/>
      <c r="AB175" s="202"/>
      <c r="AC175" s="203"/>
      <c r="AD175" s="184"/>
      <c r="AE175" s="203"/>
      <c r="AF175" s="204"/>
      <c r="AG175" s="193"/>
    </row>
    <row r="176" spans="1:33" s="59" customFormat="1">
      <c r="A176" s="194"/>
      <c r="B176" s="195"/>
      <c r="C176" s="196"/>
      <c r="D176" s="197"/>
      <c r="E176" s="196"/>
      <c r="F176" s="197"/>
      <c r="G176" s="198"/>
      <c r="H176" s="180"/>
      <c r="I176" s="181"/>
      <c r="J176" s="181"/>
      <c r="K176" s="181"/>
      <c r="L176" s="181"/>
      <c r="M176" s="181"/>
      <c r="N176" s="180"/>
      <c r="O176" s="182"/>
      <c r="P176" s="182"/>
      <c r="Q176" s="183"/>
      <c r="R176" s="183"/>
      <c r="S176" s="183"/>
      <c r="T176" s="183"/>
      <c r="U176" s="184"/>
      <c r="V176" s="185"/>
      <c r="W176" s="199"/>
      <c r="X176" s="200"/>
      <c r="Y176" s="200"/>
      <c r="Z176" s="201"/>
      <c r="AA176" s="150"/>
      <c r="AB176" s="202"/>
      <c r="AC176" s="203"/>
      <c r="AD176" s="184"/>
      <c r="AE176" s="203"/>
      <c r="AF176" s="204"/>
      <c r="AG176" s="193"/>
    </row>
    <row r="177" spans="1:33" s="59" customFormat="1">
      <c r="A177" s="194"/>
      <c r="B177" s="195"/>
      <c r="C177" s="196"/>
      <c r="D177" s="197"/>
      <c r="E177" s="196"/>
      <c r="F177" s="197"/>
      <c r="G177" s="198"/>
      <c r="H177" s="180"/>
      <c r="I177" s="181"/>
      <c r="J177" s="181"/>
      <c r="K177" s="181"/>
      <c r="L177" s="181"/>
      <c r="M177" s="181"/>
      <c r="N177" s="180"/>
      <c r="O177" s="182"/>
      <c r="P177" s="182"/>
      <c r="Q177" s="183"/>
      <c r="R177" s="183"/>
      <c r="S177" s="183"/>
      <c r="T177" s="183"/>
      <c r="U177" s="184"/>
      <c r="V177" s="185"/>
      <c r="W177" s="199"/>
      <c r="X177" s="200"/>
      <c r="Y177" s="200"/>
      <c r="Z177" s="201"/>
      <c r="AA177" s="150"/>
      <c r="AB177" s="202"/>
      <c r="AC177" s="203"/>
      <c r="AD177" s="184"/>
      <c r="AE177" s="203"/>
      <c r="AF177" s="204"/>
      <c r="AG177" s="193"/>
    </row>
    <row r="178" spans="1:33" s="59" customFormat="1">
      <c r="A178" s="194"/>
      <c r="B178" s="195"/>
      <c r="C178" s="196"/>
      <c r="D178" s="197"/>
      <c r="E178" s="196"/>
      <c r="F178" s="197"/>
      <c r="G178" s="198"/>
      <c r="H178" s="180"/>
      <c r="I178" s="181"/>
      <c r="J178" s="181"/>
      <c r="K178" s="181"/>
      <c r="L178" s="181"/>
      <c r="M178" s="181"/>
      <c r="N178" s="180"/>
      <c r="O178" s="182"/>
      <c r="P178" s="182"/>
      <c r="Q178" s="183"/>
      <c r="R178" s="183"/>
      <c r="S178" s="183"/>
      <c r="T178" s="183"/>
      <c r="U178" s="184"/>
      <c r="V178" s="185"/>
      <c r="W178" s="199"/>
      <c r="X178" s="200"/>
      <c r="Y178" s="200"/>
      <c r="Z178" s="201"/>
      <c r="AA178" s="150"/>
      <c r="AB178" s="202"/>
      <c r="AC178" s="203"/>
      <c r="AD178" s="184"/>
      <c r="AE178" s="203"/>
      <c r="AF178" s="204"/>
      <c r="AG178" s="193"/>
    </row>
    <row r="179" spans="1:33" s="59" customFormat="1">
      <c r="A179" s="194"/>
      <c r="B179" s="195"/>
      <c r="C179" s="196"/>
      <c r="D179" s="197"/>
      <c r="E179" s="196"/>
      <c r="F179" s="197"/>
      <c r="G179" s="198"/>
      <c r="H179" s="180"/>
      <c r="I179" s="181"/>
      <c r="J179" s="181"/>
      <c r="K179" s="181"/>
      <c r="L179" s="181"/>
      <c r="M179" s="181"/>
      <c r="N179" s="180"/>
      <c r="O179" s="182"/>
      <c r="P179" s="182"/>
      <c r="Q179" s="183"/>
      <c r="R179" s="183"/>
      <c r="S179" s="183"/>
      <c r="T179" s="183"/>
      <c r="U179" s="184"/>
      <c r="V179" s="185"/>
      <c r="W179" s="199"/>
      <c r="X179" s="200"/>
      <c r="Y179" s="200"/>
      <c r="Z179" s="201"/>
      <c r="AA179" s="150"/>
      <c r="AB179" s="202"/>
      <c r="AC179" s="203"/>
      <c r="AD179" s="184"/>
      <c r="AE179" s="203"/>
      <c r="AF179" s="204"/>
      <c r="AG179" s="193"/>
    </row>
    <row r="180" spans="1:33" s="59" customFormat="1">
      <c r="A180" s="194"/>
      <c r="B180" s="195"/>
      <c r="C180" s="196"/>
      <c r="D180" s="197"/>
      <c r="E180" s="196"/>
      <c r="F180" s="197"/>
      <c r="G180" s="198"/>
      <c r="H180" s="180"/>
      <c r="I180" s="181"/>
      <c r="J180" s="181"/>
      <c r="K180" s="181"/>
      <c r="L180" s="181"/>
      <c r="M180" s="181"/>
      <c r="N180" s="180"/>
      <c r="O180" s="182"/>
      <c r="P180" s="182"/>
      <c r="Q180" s="183"/>
      <c r="R180" s="183"/>
      <c r="S180" s="183"/>
      <c r="T180" s="183"/>
      <c r="U180" s="184"/>
      <c r="V180" s="185"/>
      <c r="W180" s="199"/>
      <c r="X180" s="200"/>
      <c r="Y180" s="200"/>
      <c r="Z180" s="201"/>
      <c r="AA180" s="150"/>
      <c r="AB180" s="202"/>
      <c r="AC180" s="203"/>
      <c r="AD180" s="184"/>
      <c r="AE180" s="203"/>
      <c r="AF180" s="204"/>
      <c r="AG180" s="193"/>
    </row>
    <row r="181" spans="1:33" s="59" customFormat="1">
      <c r="A181" s="194"/>
      <c r="B181" s="195"/>
      <c r="C181" s="196"/>
      <c r="D181" s="197"/>
      <c r="E181" s="196"/>
      <c r="F181" s="197"/>
      <c r="G181" s="198"/>
      <c r="H181" s="180"/>
      <c r="I181" s="181"/>
      <c r="J181" s="181"/>
      <c r="K181" s="181"/>
      <c r="L181" s="181"/>
      <c r="M181" s="181"/>
      <c r="N181" s="180"/>
      <c r="O181" s="182"/>
      <c r="P181" s="182"/>
      <c r="Q181" s="183"/>
      <c r="R181" s="183"/>
      <c r="S181" s="183"/>
      <c r="T181" s="183"/>
      <c r="U181" s="184"/>
      <c r="V181" s="185"/>
      <c r="W181" s="199"/>
      <c r="X181" s="200"/>
      <c r="Y181" s="200"/>
      <c r="Z181" s="201"/>
      <c r="AA181" s="150"/>
      <c r="AB181" s="202"/>
      <c r="AC181" s="203"/>
      <c r="AD181" s="184"/>
      <c r="AE181" s="203"/>
      <c r="AF181" s="204"/>
      <c r="AG181" s="193"/>
    </row>
    <row r="182" spans="1:33" s="59" customFormat="1">
      <c r="A182" s="194"/>
      <c r="B182" s="195"/>
      <c r="C182" s="196"/>
      <c r="D182" s="197"/>
      <c r="E182" s="196"/>
      <c r="F182" s="197"/>
      <c r="G182" s="198"/>
      <c r="H182" s="180"/>
      <c r="I182" s="181"/>
      <c r="J182" s="181"/>
      <c r="K182" s="181"/>
      <c r="L182" s="181"/>
      <c r="M182" s="181"/>
      <c r="N182" s="180"/>
      <c r="O182" s="182"/>
      <c r="P182" s="182"/>
      <c r="Q182" s="183"/>
      <c r="R182" s="183"/>
      <c r="S182" s="183"/>
      <c r="T182" s="183"/>
      <c r="U182" s="184"/>
      <c r="V182" s="185"/>
      <c r="W182" s="199"/>
      <c r="X182" s="200"/>
      <c r="Y182" s="200"/>
      <c r="Z182" s="201"/>
      <c r="AA182" s="150"/>
      <c r="AB182" s="202"/>
      <c r="AC182" s="203"/>
      <c r="AD182" s="184"/>
      <c r="AE182" s="203"/>
      <c r="AF182" s="204"/>
      <c r="AG182" s="193"/>
    </row>
    <row r="183" spans="1:33" s="59" customFormat="1">
      <c r="A183" s="194"/>
      <c r="B183" s="195"/>
      <c r="C183" s="196"/>
      <c r="D183" s="197"/>
      <c r="E183" s="196"/>
      <c r="F183" s="197"/>
      <c r="G183" s="198"/>
      <c r="H183" s="180"/>
      <c r="I183" s="181"/>
      <c r="J183" s="181"/>
      <c r="K183" s="181"/>
      <c r="L183" s="181"/>
      <c r="M183" s="181"/>
      <c r="N183" s="180"/>
      <c r="O183" s="182"/>
      <c r="P183" s="182"/>
      <c r="Q183" s="183"/>
      <c r="R183" s="183"/>
      <c r="S183" s="183"/>
      <c r="T183" s="183"/>
      <c r="U183" s="184"/>
      <c r="V183" s="185"/>
      <c r="W183" s="199"/>
      <c r="X183" s="200"/>
      <c r="Y183" s="200"/>
      <c r="Z183" s="201"/>
      <c r="AA183" s="150"/>
      <c r="AB183" s="202"/>
      <c r="AC183" s="203"/>
      <c r="AD183" s="184"/>
      <c r="AE183" s="203"/>
      <c r="AF183" s="204"/>
      <c r="AG183" s="193"/>
    </row>
    <row r="184" spans="1:33" s="59" customFormat="1">
      <c r="A184" s="194"/>
      <c r="B184" s="195"/>
      <c r="C184" s="196"/>
      <c r="D184" s="197"/>
      <c r="E184" s="196"/>
      <c r="F184" s="197"/>
      <c r="G184" s="198"/>
      <c r="H184" s="180"/>
      <c r="I184" s="181"/>
      <c r="J184" s="181"/>
      <c r="K184" s="181"/>
      <c r="L184" s="181"/>
      <c r="M184" s="181"/>
      <c r="N184" s="180"/>
      <c r="O184" s="182"/>
      <c r="P184" s="182"/>
      <c r="Q184" s="183"/>
      <c r="R184" s="183"/>
      <c r="S184" s="183"/>
      <c r="T184" s="183"/>
      <c r="U184" s="184"/>
      <c r="V184" s="185"/>
      <c r="W184" s="199"/>
      <c r="X184" s="200"/>
      <c r="Y184" s="200"/>
      <c r="Z184" s="201"/>
      <c r="AA184" s="150"/>
      <c r="AB184" s="202"/>
      <c r="AC184" s="203"/>
      <c r="AD184" s="184"/>
      <c r="AE184" s="203"/>
      <c r="AF184" s="204"/>
      <c r="AG184" s="193"/>
    </row>
    <row r="185" spans="1:33" s="59" customFormat="1">
      <c r="A185" s="194"/>
      <c r="B185" s="195"/>
      <c r="C185" s="196"/>
      <c r="D185" s="197"/>
      <c r="E185" s="196"/>
      <c r="F185" s="197"/>
      <c r="G185" s="198"/>
      <c r="H185" s="180"/>
      <c r="I185" s="181"/>
      <c r="J185" s="181"/>
      <c r="K185" s="181"/>
      <c r="L185" s="181"/>
      <c r="M185" s="181"/>
      <c r="N185" s="180"/>
      <c r="O185" s="182"/>
      <c r="P185" s="182"/>
      <c r="Q185" s="183"/>
      <c r="R185" s="183"/>
      <c r="S185" s="183"/>
      <c r="T185" s="183"/>
      <c r="U185" s="184"/>
      <c r="V185" s="185"/>
      <c r="W185" s="199"/>
      <c r="X185" s="200"/>
      <c r="Y185" s="200"/>
      <c r="Z185" s="201"/>
      <c r="AA185" s="150"/>
      <c r="AB185" s="202"/>
      <c r="AC185" s="203"/>
      <c r="AD185" s="184"/>
      <c r="AE185" s="203"/>
      <c r="AF185" s="204"/>
      <c r="AG185" s="193"/>
    </row>
    <row r="186" spans="1:33" s="59" customFormat="1">
      <c r="A186" s="194"/>
      <c r="B186" s="195"/>
      <c r="C186" s="196"/>
      <c r="D186" s="197"/>
      <c r="E186" s="196"/>
      <c r="F186" s="197"/>
      <c r="G186" s="198"/>
      <c r="H186" s="180"/>
      <c r="I186" s="181"/>
      <c r="J186" s="181"/>
      <c r="K186" s="181"/>
      <c r="L186" s="181"/>
      <c r="M186" s="181"/>
      <c r="N186" s="180"/>
      <c r="O186" s="182"/>
      <c r="P186" s="182"/>
      <c r="Q186" s="183"/>
      <c r="R186" s="183"/>
      <c r="S186" s="183"/>
      <c r="T186" s="183"/>
      <c r="U186" s="184"/>
      <c r="V186" s="185"/>
      <c r="W186" s="199"/>
      <c r="X186" s="200"/>
      <c r="Y186" s="200"/>
      <c r="Z186" s="201"/>
      <c r="AA186" s="150"/>
      <c r="AB186" s="202"/>
      <c r="AC186" s="203"/>
      <c r="AD186" s="184"/>
      <c r="AE186" s="203"/>
      <c r="AF186" s="204"/>
      <c r="AG186" s="193"/>
    </row>
    <row r="187" spans="1:33" s="59" customFormat="1">
      <c r="A187" s="194"/>
      <c r="B187" s="195"/>
      <c r="C187" s="196"/>
      <c r="D187" s="197"/>
      <c r="E187" s="196"/>
      <c r="F187" s="197"/>
      <c r="G187" s="198"/>
      <c r="H187" s="180"/>
      <c r="I187" s="181"/>
      <c r="J187" s="181"/>
      <c r="K187" s="181"/>
      <c r="L187" s="181"/>
      <c r="M187" s="181"/>
      <c r="N187" s="180"/>
      <c r="O187" s="182"/>
      <c r="P187" s="182"/>
      <c r="Q187" s="183"/>
      <c r="R187" s="183"/>
      <c r="S187" s="183"/>
      <c r="T187" s="183"/>
      <c r="U187" s="184"/>
      <c r="V187" s="185"/>
      <c r="W187" s="199"/>
      <c r="X187" s="200"/>
      <c r="Y187" s="200"/>
      <c r="Z187" s="201"/>
      <c r="AA187" s="150"/>
      <c r="AB187" s="202"/>
      <c r="AC187" s="203"/>
      <c r="AD187" s="184"/>
      <c r="AE187" s="203"/>
      <c r="AF187" s="204"/>
      <c r="AG187" s="193"/>
    </row>
    <row r="188" spans="1:33" s="59" customFormat="1">
      <c r="A188" s="194"/>
      <c r="B188" s="195"/>
      <c r="C188" s="196"/>
      <c r="D188" s="197"/>
      <c r="E188" s="196"/>
      <c r="F188" s="197"/>
      <c r="G188" s="198"/>
      <c r="H188" s="180"/>
      <c r="I188" s="181"/>
      <c r="J188" s="181"/>
      <c r="K188" s="181"/>
      <c r="L188" s="181"/>
      <c r="M188" s="181"/>
      <c r="N188" s="180"/>
      <c r="O188" s="182"/>
      <c r="P188" s="182"/>
      <c r="Q188" s="183"/>
      <c r="R188" s="183"/>
      <c r="S188" s="183"/>
      <c r="T188" s="183"/>
      <c r="U188" s="184"/>
      <c r="V188" s="185"/>
      <c r="W188" s="199"/>
      <c r="X188" s="200"/>
      <c r="Y188" s="200"/>
      <c r="Z188" s="201"/>
      <c r="AA188" s="150"/>
      <c r="AB188" s="202"/>
      <c r="AC188" s="203"/>
      <c r="AD188" s="184"/>
      <c r="AE188" s="203"/>
      <c r="AF188" s="204"/>
      <c r="AG188" s="193"/>
    </row>
    <row r="189" spans="1:33" s="59" customFormat="1">
      <c r="A189" s="194"/>
      <c r="B189" s="195"/>
      <c r="C189" s="196"/>
      <c r="D189" s="197"/>
      <c r="E189" s="196"/>
      <c r="F189" s="197"/>
      <c r="G189" s="198"/>
      <c r="H189" s="180"/>
      <c r="I189" s="181"/>
      <c r="J189" s="181"/>
      <c r="K189" s="181"/>
      <c r="L189" s="181"/>
      <c r="M189" s="181"/>
      <c r="N189" s="180"/>
      <c r="O189" s="182"/>
      <c r="P189" s="182"/>
      <c r="Q189" s="183"/>
      <c r="R189" s="183"/>
      <c r="S189" s="183"/>
      <c r="T189" s="183"/>
      <c r="U189" s="184"/>
      <c r="V189" s="185"/>
      <c r="W189" s="199"/>
      <c r="X189" s="200"/>
      <c r="Y189" s="200"/>
      <c r="Z189" s="201"/>
      <c r="AA189" s="150"/>
      <c r="AB189" s="202"/>
      <c r="AC189" s="203"/>
      <c r="AD189" s="184"/>
      <c r="AE189" s="203"/>
      <c r="AF189" s="204"/>
      <c r="AG189" s="193"/>
    </row>
    <row r="190" spans="1:33" s="59" customFormat="1">
      <c r="A190" s="194"/>
      <c r="B190" s="195"/>
      <c r="C190" s="196"/>
      <c r="D190" s="197"/>
      <c r="E190" s="196"/>
      <c r="F190" s="197"/>
      <c r="G190" s="198"/>
      <c r="H190" s="180"/>
      <c r="I190" s="181"/>
      <c r="J190" s="181"/>
      <c r="K190" s="181"/>
      <c r="L190" s="181"/>
      <c r="M190" s="181"/>
      <c r="N190" s="180"/>
      <c r="O190" s="182"/>
      <c r="P190" s="182"/>
      <c r="Q190" s="183"/>
      <c r="R190" s="183"/>
      <c r="S190" s="183"/>
      <c r="T190" s="183"/>
      <c r="U190" s="184"/>
      <c r="V190" s="185"/>
      <c r="W190" s="199"/>
      <c r="X190" s="200"/>
      <c r="Y190" s="200"/>
      <c r="Z190" s="201"/>
      <c r="AA190" s="150"/>
      <c r="AB190" s="202"/>
      <c r="AC190" s="203"/>
      <c r="AD190" s="184"/>
      <c r="AE190" s="203"/>
      <c r="AF190" s="204"/>
      <c r="AG190" s="193"/>
    </row>
    <row r="191" spans="1:33" s="59" customFormat="1">
      <c r="A191" s="194"/>
      <c r="B191" s="195"/>
      <c r="C191" s="196"/>
      <c r="D191" s="197"/>
      <c r="E191" s="196"/>
      <c r="F191" s="197"/>
      <c r="G191" s="198"/>
      <c r="H191" s="180"/>
      <c r="I191" s="181"/>
      <c r="J191" s="181"/>
      <c r="K191" s="181"/>
      <c r="L191" s="181"/>
      <c r="M191" s="181"/>
      <c r="N191" s="180"/>
      <c r="O191" s="182"/>
      <c r="P191" s="182"/>
      <c r="Q191" s="183"/>
      <c r="R191" s="183"/>
      <c r="S191" s="183"/>
      <c r="T191" s="183"/>
      <c r="U191" s="184"/>
      <c r="V191" s="185"/>
      <c r="W191" s="199"/>
      <c r="X191" s="200"/>
      <c r="Y191" s="200"/>
      <c r="Z191" s="201"/>
      <c r="AA191" s="150"/>
      <c r="AB191" s="202"/>
      <c r="AC191" s="203"/>
      <c r="AD191" s="184"/>
      <c r="AE191" s="203"/>
      <c r="AF191" s="204"/>
      <c r="AG191" s="193"/>
    </row>
    <row r="192" spans="1:33" s="59" customFormat="1">
      <c r="A192" s="194"/>
      <c r="B192" s="195"/>
      <c r="C192" s="196"/>
      <c r="D192" s="197"/>
      <c r="E192" s="196"/>
      <c r="F192" s="197"/>
      <c r="G192" s="198"/>
      <c r="H192" s="180"/>
      <c r="I192" s="181"/>
      <c r="J192" s="181"/>
      <c r="K192" s="181"/>
      <c r="L192" s="181"/>
      <c r="M192" s="181"/>
      <c r="N192" s="180"/>
      <c r="O192" s="182"/>
      <c r="P192" s="182"/>
      <c r="Q192" s="183"/>
      <c r="R192" s="183"/>
      <c r="S192" s="183"/>
      <c r="T192" s="183"/>
      <c r="U192" s="184"/>
      <c r="V192" s="185"/>
      <c r="W192" s="199"/>
      <c r="X192" s="200"/>
      <c r="Y192" s="200"/>
      <c r="Z192" s="201"/>
      <c r="AA192" s="150"/>
      <c r="AB192" s="202"/>
      <c r="AC192" s="203"/>
      <c r="AD192" s="184"/>
      <c r="AE192" s="203"/>
      <c r="AF192" s="204"/>
      <c r="AG192" s="193"/>
    </row>
    <row r="193" spans="1:33" s="59" customFormat="1">
      <c r="A193" s="194"/>
      <c r="B193" s="195"/>
      <c r="C193" s="196"/>
      <c r="D193" s="197"/>
      <c r="E193" s="196"/>
      <c r="F193" s="197"/>
      <c r="G193" s="198"/>
      <c r="H193" s="180"/>
      <c r="I193" s="181"/>
      <c r="J193" s="181"/>
      <c r="K193" s="181"/>
      <c r="L193" s="181"/>
      <c r="M193" s="181"/>
      <c r="N193" s="180"/>
      <c r="O193" s="182"/>
      <c r="P193" s="182"/>
      <c r="Q193" s="183"/>
      <c r="R193" s="183"/>
      <c r="S193" s="183"/>
      <c r="T193" s="183"/>
      <c r="U193" s="184"/>
      <c r="V193" s="185"/>
      <c r="W193" s="199"/>
      <c r="X193" s="200"/>
      <c r="Y193" s="200"/>
      <c r="Z193" s="201"/>
      <c r="AA193" s="150"/>
      <c r="AB193" s="202"/>
      <c r="AC193" s="203"/>
      <c r="AD193" s="184"/>
      <c r="AE193" s="203"/>
      <c r="AF193" s="204"/>
      <c r="AG193" s="193"/>
    </row>
    <row r="194" spans="1:33" s="59" customFormat="1">
      <c r="A194" s="194"/>
      <c r="B194" s="195"/>
      <c r="C194" s="196"/>
      <c r="D194" s="197"/>
      <c r="E194" s="196"/>
      <c r="F194" s="197"/>
      <c r="G194" s="198"/>
      <c r="H194" s="180"/>
      <c r="I194" s="181"/>
      <c r="J194" s="181"/>
      <c r="K194" s="181"/>
      <c r="L194" s="181"/>
      <c r="M194" s="181"/>
      <c r="N194" s="180"/>
      <c r="O194" s="182"/>
      <c r="P194" s="182"/>
      <c r="Q194" s="183"/>
      <c r="R194" s="183"/>
      <c r="S194" s="183"/>
      <c r="T194" s="183"/>
      <c r="U194" s="184"/>
      <c r="V194" s="185"/>
      <c r="W194" s="199"/>
      <c r="X194" s="200"/>
      <c r="Y194" s="200"/>
      <c r="Z194" s="201"/>
      <c r="AA194" s="150"/>
      <c r="AB194" s="202"/>
      <c r="AC194" s="203"/>
      <c r="AD194" s="184"/>
      <c r="AE194" s="203"/>
      <c r="AF194" s="204"/>
      <c r="AG194" s="193"/>
    </row>
    <row r="195" spans="1:33" s="59" customFormat="1">
      <c r="A195" s="194"/>
      <c r="B195" s="195"/>
      <c r="C195" s="196"/>
      <c r="D195" s="197"/>
      <c r="E195" s="196"/>
      <c r="F195" s="197"/>
      <c r="G195" s="198"/>
      <c r="H195" s="180"/>
      <c r="I195" s="181"/>
      <c r="J195" s="181"/>
      <c r="K195" s="181"/>
      <c r="L195" s="181"/>
      <c r="M195" s="181"/>
      <c r="N195" s="180"/>
      <c r="O195" s="182"/>
      <c r="P195" s="182"/>
      <c r="Q195" s="183"/>
      <c r="R195" s="183"/>
      <c r="S195" s="183"/>
      <c r="T195" s="183"/>
      <c r="U195" s="184"/>
      <c r="V195" s="185"/>
      <c r="W195" s="199"/>
      <c r="X195" s="200"/>
      <c r="Y195" s="200"/>
      <c r="Z195" s="201"/>
      <c r="AA195" s="150"/>
      <c r="AB195" s="202"/>
      <c r="AC195" s="203"/>
      <c r="AD195" s="184"/>
      <c r="AE195" s="203"/>
      <c r="AF195" s="204"/>
      <c r="AG195" s="193"/>
    </row>
    <row r="196" spans="1:33" s="59" customFormat="1">
      <c r="A196" s="194"/>
      <c r="B196" s="195"/>
      <c r="C196" s="196"/>
      <c r="D196" s="197"/>
      <c r="E196" s="196"/>
      <c r="F196" s="197"/>
      <c r="G196" s="198"/>
      <c r="H196" s="180"/>
      <c r="I196" s="181"/>
      <c r="J196" s="181"/>
      <c r="K196" s="181"/>
      <c r="L196" s="181"/>
      <c r="M196" s="181"/>
      <c r="N196" s="180"/>
      <c r="O196" s="182"/>
      <c r="P196" s="182"/>
      <c r="Q196" s="183"/>
      <c r="R196" s="183"/>
      <c r="S196" s="183"/>
      <c r="T196" s="183"/>
      <c r="U196" s="184"/>
      <c r="V196" s="185"/>
      <c r="W196" s="199"/>
      <c r="X196" s="200"/>
      <c r="Y196" s="200"/>
      <c r="Z196" s="201"/>
      <c r="AA196" s="150"/>
      <c r="AB196" s="202"/>
      <c r="AC196" s="203"/>
      <c r="AD196" s="184"/>
      <c r="AE196" s="203"/>
      <c r="AF196" s="204"/>
      <c r="AG196" s="193"/>
    </row>
    <row r="197" spans="1:33" s="59" customFormat="1">
      <c r="A197" s="194"/>
      <c r="B197" s="195"/>
      <c r="C197" s="196"/>
      <c r="D197" s="197"/>
      <c r="E197" s="196"/>
      <c r="F197" s="197"/>
      <c r="G197" s="198"/>
      <c r="H197" s="180"/>
      <c r="I197" s="181"/>
      <c r="J197" s="181"/>
      <c r="K197" s="181"/>
      <c r="L197" s="181"/>
      <c r="M197" s="181"/>
      <c r="N197" s="180"/>
      <c r="O197" s="182"/>
      <c r="P197" s="182"/>
      <c r="Q197" s="183"/>
      <c r="R197" s="183"/>
      <c r="S197" s="183"/>
      <c r="T197" s="183"/>
      <c r="U197" s="184"/>
      <c r="V197" s="185"/>
      <c r="W197" s="199"/>
      <c r="X197" s="200"/>
      <c r="Y197" s="200"/>
      <c r="Z197" s="201"/>
      <c r="AA197" s="150"/>
      <c r="AB197" s="202"/>
      <c r="AC197" s="203"/>
      <c r="AD197" s="184"/>
      <c r="AE197" s="203"/>
      <c r="AF197" s="204"/>
      <c r="AG197" s="193"/>
    </row>
    <row r="198" spans="1:33" s="59" customFormat="1">
      <c r="A198" s="194"/>
      <c r="B198" s="195"/>
      <c r="C198" s="196"/>
      <c r="D198" s="197"/>
      <c r="E198" s="196"/>
      <c r="F198" s="197"/>
      <c r="G198" s="198"/>
      <c r="H198" s="180"/>
      <c r="I198" s="181"/>
      <c r="J198" s="181"/>
      <c r="K198" s="181"/>
      <c r="L198" s="181"/>
      <c r="M198" s="181"/>
      <c r="N198" s="180"/>
      <c r="O198" s="182"/>
      <c r="P198" s="182"/>
      <c r="Q198" s="183"/>
      <c r="R198" s="183"/>
      <c r="S198" s="183"/>
      <c r="T198" s="183"/>
      <c r="U198" s="184"/>
      <c r="V198" s="185"/>
      <c r="W198" s="199"/>
      <c r="X198" s="200"/>
      <c r="Y198" s="200"/>
      <c r="Z198" s="201"/>
      <c r="AA198" s="150"/>
      <c r="AB198" s="202"/>
      <c r="AC198" s="203"/>
      <c r="AD198" s="184"/>
      <c r="AE198" s="203"/>
      <c r="AF198" s="204"/>
      <c r="AG198" s="193"/>
    </row>
    <row r="199" spans="1:33" s="59" customFormat="1">
      <c r="A199" s="194"/>
      <c r="B199" s="195"/>
      <c r="C199" s="196"/>
      <c r="D199" s="197"/>
      <c r="E199" s="196"/>
      <c r="F199" s="197"/>
      <c r="G199" s="198"/>
      <c r="H199" s="180"/>
      <c r="I199" s="181"/>
      <c r="J199" s="181"/>
      <c r="K199" s="181"/>
      <c r="L199" s="181"/>
      <c r="M199" s="181"/>
      <c r="N199" s="180"/>
      <c r="O199" s="182"/>
      <c r="P199" s="182"/>
      <c r="Q199" s="183"/>
      <c r="R199" s="183"/>
      <c r="S199" s="183"/>
      <c r="T199" s="183"/>
      <c r="U199" s="184"/>
      <c r="V199" s="185"/>
      <c r="W199" s="199"/>
      <c r="X199" s="200"/>
      <c r="Y199" s="200"/>
      <c r="Z199" s="201"/>
      <c r="AA199" s="150"/>
      <c r="AB199" s="202"/>
      <c r="AC199" s="203"/>
      <c r="AD199" s="184"/>
      <c r="AE199" s="203"/>
      <c r="AF199" s="204"/>
      <c r="AG199" s="193"/>
    </row>
    <row r="200" spans="1:33" s="59" customFormat="1">
      <c r="A200" s="194"/>
      <c r="B200" s="195"/>
      <c r="C200" s="196"/>
      <c r="D200" s="197"/>
      <c r="E200" s="196"/>
      <c r="F200" s="197"/>
      <c r="G200" s="198"/>
      <c r="H200" s="180"/>
      <c r="I200" s="181"/>
      <c r="J200" s="181"/>
      <c r="K200" s="181"/>
      <c r="L200" s="181"/>
      <c r="M200" s="181"/>
      <c r="N200" s="180"/>
      <c r="O200" s="182"/>
      <c r="P200" s="182"/>
      <c r="Q200" s="183"/>
      <c r="R200" s="183"/>
      <c r="S200" s="183"/>
      <c r="T200" s="183"/>
      <c r="U200" s="184"/>
      <c r="V200" s="185"/>
      <c r="W200" s="199"/>
      <c r="X200" s="200"/>
      <c r="Y200" s="200"/>
      <c r="Z200" s="201"/>
      <c r="AA200" s="150"/>
      <c r="AB200" s="202"/>
      <c r="AC200" s="203"/>
      <c r="AD200" s="184"/>
      <c r="AE200" s="203"/>
      <c r="AF200" s="204"/>
      <c r="AG200" s="193"/>
    </row>
    <row r="201" spans="1:33" s="59" customFormat="1">
      <c r="A201" s="194"/>
      <c r="B201" s="195"/>
      <c r="C201" s="196"/>
      <c r="D201" s="197"/>
      <c r="E201" s="196"/>
      <c r="F201" s="197"/>
      <c r="G201" s="198"/>
      <c r="H201" s="180"/>
      <c r="I201" s="181"/>
      <c r="J201" s="181"/>
      <c r="K201" s="181"/>
      <c r="L201" s="181"/>
      <c r="M201" s="181"/>
      <c r="N201" s="180"/>
      <c r="O201" s="182"/>
      <c r="P201" s="182"/>
      <c r="Q201" s="183"/>
      <c r="R201" s="183"/>
      <c r="S201" s="183"/>
      <c r="T201" s="183"/>
      <c r="U201" s="184"/>
      <c r="V201" s="185"/>
      <c r="W201" s="199"/>
      <c r="X201" s="200"/>
      <c r="Y201" s="200"/>
      <c r="Z201" s="201"/>
      <c r="AA201" s="150"/>
      <c r="AB201" s="202"/>
      <c r="AC201" s="203"/>
      <c r="AD201" s="184"/>
      <c r="AE201" s="203"/>
      <c r="AF201" s="204"/>
      <c r="AG201" s="193"/>
    </row>
    <row r="202" spans="1:33" s="59" customFormat="1">
      <c r="A202" s="194"/>
      <c r="B202" s="195"/>
      <c r="C202" s="196"/>
      <c r="D202" s="197"/>
      <c r="E202" s="196"/>
      <c r="F202" s="197"/>
      <c r="G202" s="198"/>
      <c r="H202" s="180"/>
      <c r="I202" s="181"/>
      <c r="J202" s="181"/>
      <c r="K202" s="181"/>
      <c r="L202" s="181"/>
      <c r="M202" s="181"/>
      <c r="N202" s="180"/>
      <c r="O202" s="182"/>
      <c r="P202" s="182"/>
      <c r="Q202" s="183"/>
      <c r="R202" s="183"/>
      <c r="S202" s="183"/>
      <c r="T202" s="183"/>
      <c r="U202" s="184"/>
      <c r="V202" s="185"/>
      <c r="W202" s="199"/>
      <c r="X202" s="200"/>
      <c r="Y202" s="200"/>
      <c r="Z202" s="201"/>
      <c r="AA202" s="150"/>
      <c r="AB202" s="202"/>
      <c r="AC202" s="203"/>
      <c r="AD202" s="184"/>
      <c r="AE202" s="203"/>
      <c r="AF202" s="204"/>
      <c r="AG202" s="193"/>
    </row>
    <row r="203" spans="1:33" s="59" customFormat="1">
      <c r="A203" s="194"/>
      <c r="B203" s="195"/>
      <c r="C203" s="196"/>
      <c r="D203" s="197"/>
      <c r="E203" s="196"/>
      <c r="F203" s="197"/>
      <c r="G203" s="198"/>
      <c r="H203" s="180"/>
      <c r="I203" s="181"/>
      <c r="J203" s="181"/>
      <c r="K203" s="181"/>
      <c r="L203" s="181"/>
      <c r="M203" s="181"/>
      <c r="N203" s="180"/>
      <c r="O203" s="182"/>
      <c r="P203" s="182"/>
      <c r="Q203" s="183"/>
      <c r="R203" s="183"/>
      <c r="S203" s="183"/>
      <c r="T203" s="183"/>
      <c r="U203" s="184"/>
      <c r="V203" s="185"/>
      <c r="W203" s="199"/>
      <c r="X203" s="200"/>
      <c r="Y203" s="200"/>
      <c r="Z203" s="201"/>
      <c r="AA203" s="150"/>
      <c r="AB203" s="202"/>
      <c r="AC203" s="203"/>
      <c r="AD203" s="184"/>
      <c r="AE203" s="203"/>
      <c r="AF203" s="204"/>
      <c r="AG203" s="193"/>
    </row>
    <row r="204" spans="1:33" s="59" customFormat="1">
      <c r="A204" s="194"/>
      <c r="B204" s="195"/>
      <c r="C204" s="196"/>
      <c r="D204" s="197"/>
      <c r="E204" s="196"/>
      <c r="F204" s="197"/>
      <c r="G204" s="198"/>
      <c r="H204" s="180"/>
      <c r="I204" s="181"/>
      <c r="J204" s="181"/>
      <c r="K204" s="181"/>
      <c r="L204" s="181"/>
      <c r="M204" s="181"/>
      <c r="N204" s="180"/>
      <c r="O204" s="182"/>
      <c r="P204" s="182"/>
      <c r="Q204" s="183"/>
      <c r="R204" s="183"/>
      <c r="S204" s="183"/>
      <c r="T204" s="183"/>
      <c r="U204" s="184"/>
      <c r="V204" s="185"/>
      <c r="W204" s="199"/>
      <c r="X204" s="200"/>
      <c r="Y204" s="200"/>
      <c r="Z204" s="201"/>
      <c r="AA204" s="150"/>
      <c r="AB204" s="202"/>
      <c r="AC204" s="203"/>
      <c r="AD204" s="184"/>
      <c r="AE204" s="203"/>
      <c r="AF204" s="204"/>
      <c r="AG204" s="193"/>
    </row>
    <row r="205" spans="1:33" s="59" customFormat="1">
      <c r="A205" s="194"/>
      <c r="B205" s="195"/>
      <c r="C205" s="196"/>
      <c r="D205" s="197"/>
      <c r="E205" s="196"/>
      <c r="F205" s="197"/>
      <c r="G205" s="198"/>
      <c r="H205" s="180"/>
      <c r="I205" s="181"/>
      <c r="J205" s="181"/>
      <c r="K205" s="181"/>
      <c r="L205" s="181"/>
      <c r="M205" s="181"/>
      <c r="N205" s="180"/>
      <c r="O205" s="182"/>
      <c r="P205" s="182"/>
      <c r="Q205" s="183"/>
      <c r="R205" s="183"/>
      <c r="S205" s="183"/>
      <c r="T205" s="183"/>
      <c r="U205" s="184"/>
      <c r="V205" s="185"/>
      <c r="W205" s="199"/>
      <c r="X205" s="200"/>
      <c r="Y205" s="200"/>
      <c r="Z205" s="201"/>
      <c r="AA205" s="150"/>
      <c r="AB205" s="202"/>
      <c r="AC205" s="203"/>
      <c r="AD205" s="184"/>
      <c r="AE205" s="203"/>
      <c r="AF205" s="204"/>
      <c r="AG205" s="193"/>
    </row>
    <row r="206" spans="1:33" s="59" customFormat="1">
      <c r="A206" s="194"/>
      <c r="B206" s="195"/>
      <c r="C206" s="196"/>
      <c r="D206" s="197"/>
      <c r="E206" s="196"/>
      <c r="F206" s="197"/>
      <c r="G206" s="198"/>
      <c r="H206" s="180"/>
      <c r="I206" s="181"/>
      <c r="J206" s="181"/>
      <c r="K206" s="181"/>
      <c r="L206" s="181"/>
      <c r="M206" s="181"/>
      <c r="N206" s="180"/>
      <c r="O206" s="182"/>
      <c r="P206" s="182"/>
      <c r="Q206" s="183"/>
      <c r="R206" s="183"/>
      <c r="S206" s="183"/>
      <c r="T206" s="183"/>
      <c r="U206" s="184"/>
      <c r="V206" s="185"/>
      <c r="W206" s="199"/>
      <c r="X206" s="200"/>
      <c r="Y206" s="200"/>
      <c r="Z206" s="201"/>
      <c r="AA206" s="150"/>
      <c r="AB206" s="202"/>
      <c r="AC206" s="203"/>
      <c r="AD206" s="184"/>
      <c r="AE206" s="203"/>
      <c r="AF206" s="204"/>
      <c r="AG206" s="193"/>
    </row>
    <row r="207" spans="1:33" s="59" customFormat="1">
      <c r="A207" s="194"/>
      <c r="B207" s="195"/>
      <c r="C207" s="196"/>
      <c r="D207" s="197"/>
      <c r="E207" s="196"/>
      <c r="F207" s="197"/>
      <c r="G207" s="198"/>
      <c r="H207" s="180"/>
      <c r="I207" s="181"/>
      <c r="J207" s="181"/>
      <c r="K207" s="181"/>
      <c r="L207" s="181"/>
      <c r="M207" s="181"/>
      <c r="N207" s="180"/>
      <c r="O207" s="182"/>
      <c r="P207" s="182"/>
      <c r="Q207" s="183"/>
      <c r="R207" s="183"/>
      <c r="S207" s="183"/>
      <c r="T207" s="183"/>
      <c r="U207" s="184"/>
      <c r="V207" s="185"/>
      <c r="W207" s="199"/>
      <c r="X207" s="200"/>
      <c r="Y207" s="200"/>
      <c r="Z207" s="201"/>
      <c r="AA207" s="150"/>
      <c r="AB207" s="202"/>
      <c r="AC207" s="203"/>
      <c r="AD207" s="184"/>
      <c r="AE207" s="203"/>
      <c r="AF207" s="204"/>
      <c r="AG207" s="193"/>
    </row>
    <row r="208" spans="1:33" s="59" customFormat="1">
      <c r="A208" s="194"/>
      <c r="B208" s="195"/>
      <c r="C208" s="196"/>
      <c r="D208" s="197"/>
      <c r="E208" s="196"/>
      <c r="F208" s="197"/>
      <c r="G208" s="198"/>
      <c r="H208" s="180"/>
      <c r="I208" s="181"/>
      <c r="J208" s="181"/>
      <c r="K208" s="181"/>
      <c r="L208" s="181"/>
      <c r="M208" s="181"/>
      <c r="N208" s="180"/>
      <c r="O208" s="182"/>
      <c r="P208" s="182"/>
      <c r="Q208" s="183"/>
      <c r="R208" s="183"/>
      <c r="S208" s="183"/>
      <c r="T208" s="183"/>
      <c r="U208" s="184"/>
      <c r="V208" s="185"/>
      <c r="W208" s="199"/>
      <c r="X208" s="200"/>
      <c r="Y208" s="200"/>
      <c r="Z208" s="201"/>
      <c r="AA208" s="150"/>
      <c r="AB208" s="202"/>
      <c r="AC208" s="203"/>
      <c r="AD208" s="184"/>
      <c r="AE208" s="203"/>
      <c r="AF208" s="204"/>
      <c r="AG208" s="193"/>
    </row>
    <row r="209" spans="1:33" s="59" customFormat="1">
      <c r="A209" s="194"/>
      <c r="B209" s="195"/>
      <c r="C209" s="196"/>
      <c r="D209" s="197"/>
      <c r="E209" s="196"/>
      <c r="F209" s="197"/>
      <c r="G209" s="198"/>
      <c r="H209" s="180"/>
      <c r="I209" s="181"/>
      <c r="J209" s="181"/>
      <c r="K209" s="181"/>
      <c r="L209" s="181"/>
      <c r="M209" s="181"/>
      <c r="N209" s="180"/>
      <c r="O209" s="182"/>
      <c r="P209" s="182"/>
      <c r="Q209" s="183"/>
      <c r="R209" s="183"/>
      <c r="S209" s="183"/>
      <c r="T209" s="183"/>
      <c r="U209" s="184"/>
      <c r="V209" s="185"/>
      <c r="W209" s="199"/>
      <c r="X209" s="200"/>
      <c r="Y209" s="200"/>
      <c r="Z209" s="201"/>
      <c r="AA209" s="150"/>
      <c r="AB209" s="202"/>
      <c r="AC209" s="203"/>
      <c r="AD209" s="184"/>
      <c r="AE209" s="203"/>
      <c r="AF209" s="204"/>
      <c r="AG209" s="193"/>
    </row>
    <row r="210" spans="1:33" s="59" customFormat="1">
      <c r="A210" s="194"/>
      <c r="B210" s="195"/>
      <c r="C210" s="196"/>
      <c r="D210" s="197"/>
      <c r="E210" s="196"/>
      <c r="F210" s="197"/>
      <c r="G210" s="198"/>
      <c r="H210" s="180"/>
      <c r="I210" s="181"/>
      <c r="J210" s="181"/>
      <c r="K210" s="181"/>
      <c r="L210" s="181"/>
      <c r="M210" s="181"/>
      <c r="N210" s="180"/>
      <c r="O210" s="182"/>
      <c r="P210" s="182"/>
      <c r="Q210" s="183"/>
      <c r="R210" s="183"/>
      <c r="S210" s="183"/>
      <c r="T210" s="183"/>
      <c r="U210" s="184"/>
      <c r="V210" s="185"/>
      <c r="W210" s="199"/>
      <c r="X210" s="200"/>
      <c r="Y210" s="200"/>
      <c r="Z210" s="201"/>
      <c r="AA210" s="150"/>
      <c r="AB210" s="202"/>
      <c r="AC210" s="203"/>
      <c r="AD210" s="184"/>
      <c r="AE210" s="203"/>
      <c r="AF210" s="204"/>
      <c r="AG210" s="193"/>
    </row>
    <row r="211" spans="1:33" s="59" customFormat="1">
      <c r="A211" s="194"/>
      <c r="B211" s="195"/>
      <c r="C211" s="196"/>
      <c r="D211" s="197"/>
      <c r="E211" s="196"/>
      <c r="F211" s="197"/>
      <c r="G211" s="198"/>
      <c r="H211" s="180"/>
      <c r="I211" s="181"/>
      <c r="J211" s="181"/>
      <c r="K211" s="181"/>
      <c r="L211" s="181"/>
      <c r="M211" s="181"/>
      <c r="N211" s="180"/>
      <c r="O211" s="182"/>
      <c r="P211" s="182"/>
      <c r="Q211" s="183"/>
      <c r="R211" s="183"/>
      <c r="S211" s="183"/>
      <c r="T211" s="183"/>
      <c r="U211" s="184"/>
      <c r="V211" s="185"/>
      <c r="W211" s="199"/>
      <c r="X211" s="200"/>
      <c r="Y211" s="200"/>
      <c r="Z211" s="201"/>
      <c r="AA211" s="150"/>
      <c r="AB211" s="202"/>
      <c r="AC211" s="203"/>
      <c r="AD211" s="184"/>
      <c r="AE211" s="203"/>
      <c r="AF211" s="204"/>
      <c r="AG211" s="193"/>
    </row>
    <row r="212" spans="1:33" s="59" customFormat="1">
      <c r="A212" s="194"/>
      <c r="B212" s="195"/>
      <c r="C212" s="196"/>
      <c r="D212" s="197"/>
      <c r="E212" s="196"/>
      <c r="F212" s="197"/>
      <c r="G212" s="198"/>
      <c r="H212" s="180"/>
      <c r="I212" s="181"/>
      <c r="J212" s="181"/>
      <c r="K212" s="181"/>
      <c r="L212" s="181"/>
      <c r="M212" s="181"/>
      <c r="N212" s="180"/>
      <c r="O212" s="182"/>
      <c r="P212" s="182"/>
      <c r="Q212" s="183"/>
      <c r="R212" s="183"/>
      <c r="S212" s="183"/>
      <c r="T212" s="183"/>
      <c r="U212" s="184"/>
      <c r="V212" s="185"/>
      <c r="W212" s="199"/>
      <c r="X212" s="200"/>
      <c r="Y212" s="200"/>
      <c r="Z212" s="201"/>
      <c r="AA212" s="150"/>
      <c r="AB212" s="202"/>
      <c r="AC212" s="203"/>
      <c r="AD212" s="184"/>
      <c r="AE212" s="203"/>
      <c r="AF212" s="204"/>
      <c r="AG212" s="193"/>
    </row>
    <row r="213" spans="1:33" s="59" customFormat="1">
      <c r="A213" s="194"/>
      <c r="B213" s="195"/>
      <c r="C213" s="196"/>
      <c r="D213" s="197"/>
      <c r="E213" s="196"/>
      <c r="F213" s="197"/>
      <c r="G213" s="198"/>
      <c r="H213" s="180"/>
      <c r="I213" s="181"/>
      <c r="J213" s="181"/>
      <c r="K213" s="181"/>
      <c r="L213" s="181"/>
      <c r="M213" s="181"/>
      <c r="N213" s="180"/>
      <c r="O213" s="182"/>
      <c r="P213" s="182"/>
      <c r="Q213" s="183"/>
      <c r="R213" s="183"/>
      <c r="S213" s="183"/>
      <c r="T213" s="183"/>
      <c r="U213" s="184"/>
      <c r="V213" s="185"/>
      <c r="W213" s="199"/>
      <c r="X213" s="200"/>
      <c r="Y213" s="200"/>
      <c r="Z213" s="201"/>
      <c r="AA213" s="150"/>
      <c r="AB213" s="202"/>
      <c r="AC213" s="203"/>
      <c r="AD213" s="184"/>
      <c r="AE213" s="203"/>
      <c r="AF213" s="204"/>
      <c r="AG213" s="193"/>
    </row>
    <row r="214" spans="1:33" s="59" customFormat="1">
      <c r="A214" s="194"/>
      <c r="B214" s="195"/>
      <c r="C214" s="196"/>
      <c r="D214" s="197"/>
      <c r="E214" s="196"/>
      <c r="F214" s="197"/>
      <c r="G214" s="198"/>
      <c r="H214" s="180"/>
      <c r="I214" s="181"/>
      <c r="J214" s="181"/>
      <c r="K214" s="181"/>
      <c r="L214" s="181"/>
      <c r="M214" s="181"/>
      <c r="N214" s="180"/>
      <c r="O214" s="182"/>
      <c r="P214" s="182"/>
      <c r="Q214" s="183"/>
      <c r="R214" s="183"/>
      <c r="S214" s="183"/>
      <c r="T214" s="183"/>
      <c r="U214" s="184"/>
      <c r="V214" s="185"/>
      <c r="W214" s="199"/>
      <c r="X214" s="200"/>
      <c r="Y214" s="200"/>
      <c r="Z214" s="201"/>
      <c r="AA214" s="150"/>
      <c r="AB214" s="202"/>
      <c r="AC214" s="203"/>
      <c r="AD214" s="184"/>
      <c r="AE214" s="203"/>
      <c r="AF214" s="204"/>
      <c r="AG214" s="193"/>
    </row>
    <row r="215" spans="1:33" s="59" customFormat="1">
      <c r="A215" s="194"/>
      <c r="B215" s="195"/>
      <c r="C215" s="196"/>
      <c r="D215" s="197"/>
      <c r="E215" s="196"/>
      <c r="F215" s="197"/>
      <c r="G215" s="198"/>
      <c r="H215" s="180"/>
      <c r="I215" s="181"/>
      <c r="J215" s="181"/>
      <c r="K215" s="181"/>
      <c r="L215" s="181"/>
      <c r="M215" s="181"/>
      <c r="N215" s="180"/>
      <c r="O215" s="182"/>
      <c r="P215" s="182"/>
      <c r="Q215" s="183"/>
      <c r="R215" s="183"/>
      <c r="S215" s="183"/>
      <c r="T215" s="183"/>
      <c r="U215" s="184"/>
      <c r="V215" s="185"/>
      <c r="W215" s="199"/>
      <c r="X215" s="200"/>
      <c r="Y215" s="200"/>
      <c r="Z215" s="201"/>
      <c r="AA215" s="150"/>
      <c r="AB215" s="202"/>
      <c r="AC215" s="203"/>
      <c r="AD215" s="184"/>
      <c r="AE215" s="203"/>
      <c r="AF215" s="204"/>
      <c r="AG215" s="193"/>
    </row>
    <row r="216" spans="1:33" s="59" customFormat="1">
      <c r="A216" s="194"/>
      <c r="B216" s="195"/>
      <c r="C216" s="196"/>
      <c r="D216" s="197"/>
      <c r="E216" s="196"/>
      <c r="F216" s="197"/>
      <c r="G216" s="198"/>
      <c r="H216" s="180"/>
      <c r="I216" s="181"/>
      <c r="J216" s="181"/>
      <c r="K216" s="181"/>
      <c r="L216" s="181"/>
      <c r="M216" s="181"/>
      <c r="N216" s="180"/>
      <c r="O216" s="182"/>
      <c r="P216" s="182"/>
      <c r="Q216" s="183"/>
      <c r="R216" s="183"/>
      <c r="S216" s="183"/>
      <c r="T216" s="183"/>
      <c r="U216" s="184"/>
      <c r="V216" s="185"/>
      <c r="W216" s="199"/>
      <c r="X216" s="200"/>
      <c r="Y216" s="200"/>
      <c r="Z216" s="201"/>
      <c r="AA216" s="150"/>
      <c r="AB216" s="202"/>
      <c r="AC216" s="203"/>
      <c r="AD216" s="184"/>
      <c r="AE216" s="203"/>
      <c r="AF216" s="204"/>
      <c r="AG216" s="193"/>
    </row>
    <row r="217" spans="1:33" s="59" customFormat="1">
      <c r="A217" s="194"/>
      <c r="B217" s="195"/>
      <c r="C217" s="196"/>
      <c r="D217" s="197"/>
      <c r="E217" s="196"/>
      <c r="F217" s="197"/>
      <c r="G217" s="198"/>
      <c r="H217" s="180"/>
      <c r="I217" s="181"/>
      <c r="J217" s="181"/>
      <c r="K217" s="181"/>
      <c r="L217" s="181"/>
      <c r="M217" s="181"/>
      <c r="N217" s="180"/>
      <c r="O217" s="182"/>
      <c r="P217" s="182"/>
      <c r="Q217" s="183"/>
      <c r="R217" s="183"/>
      <c r="S217" s="183"/>
      <c r="T217" s="183"/>
      <c r="U217" s="184"/>
      <c r="V217" s="185"/>
      <c r="W217" s="199"/>
      <c r="X217" s="200"/>
      <c r="Y217" s="200"/>
      <c r="Z217" s="201"/>
      <c r="AA217" s="150"/>
      <c r="AB217" s="202"/>
      <c r="AC217" s="203"/>
      <c r="AD217" s="184"/>
      <c r="AE217" s="203"/>
      <c r="AF217" s="204"/>
      <c r="AG217" s="193"/>
    </row>
    <row r="218" spans="1:33" s="59" customFormat="1">
      <c r="A218" s="194"/>
      <c r="B218" s="195"/>
      <c r="C218" s="196"/>
      <c r="D218" s="197"/>
      <c r="E218" s="196"/>
      <c r="F218" s="197"/>
      <c r="G218" s="198"/>
      <c r="H218" s="180"/>
      <c r="I218" s="181"/>
      <c r="J218" s="181"/>
      <c r="K218" s="181"/>
      <c r="L218" s="181"/>
      <c r="M218" s="181"/>
      <c r="N218" s="180"/>
      <c r="O218" s="182"/>
      <c r="P218" s="182"/>
      <c r="Q218" s="183"/>
      <c r="R218" s="183"/>
      <c r="S218" s="183"/>
      <c r="T218" s="183"/>
      <c r="U218" s="184"/>
      <c r="V218" s="185"/>
      <c r="W218" s="199"/>
      <c r="X218" s="200"/>
      <c r="Y218" s="200"/>
      <c r="Z218" s="201"/>
      <c r="AA218" s="150"/>
      <c r="AB218" s="202"/>
      <c r="AC218" s="203"/>
      <c r="AD218" s="184"/>
      <c r="AE218" s="203"/>
      <c r="AF218" s="204"/>
      <c r="AG218" s="193"/>
    </row>
    <row r="219" spans="1:33" s="59" customFormat="1">
      <c r="A219" s="194"/>
      <c r="B219" s="195"/>
      <c r="C219" s="196"/>
      <c r="D219" s="197"/>
      <c r="E219" s="196"/>
      <c r="F219" s="197"/>
      <c r="G219" s="198"/>
      <c r="H219" s="180"/>
      <c r="I219" s="181"/>
      <c r="J219" s="181"/>
      <c r="K219" s="181"/>
      <c r="L219" s="181"/>
      <c r="M219" s="181"/>
      <c r="N219" s="180"/>
      <c r="O219" s="182"/>
      <c r="P219" s="182"/>
      <c r="Q219" s="183"/>
      <c r="R219" s="183"/>
      <c r="S219" s="183"/>
      <c r="T219" s="183"/>
      <c r="U219" s="184"/>
      <c r="V219" s="185"/>
      <c r="W219" s="199"/>
      <c r="X219" s="200"/>
      <c r="Y219" s="200"/>
      <c r="Z219" s="201"/>
      <c r="AA219" s="150"/>
      <c r="AB219" s="202"/>
      <c r="AC219" s="203"/>
      <c r="AD219" s="184"/>
      <c r="AE219" s="203"/>
      <c r="AF219" s="204"/>
      <c r="AG219" s="193"/>
    </row>
    <row r="220" spans="1:33" s="59" customFormat="1">
      <c r="A220" s="194"/>
      <c r="B220" s="195"/>
      <c r="C220" s="196"/>
      <c r="D220" s="197"/>
      <c r="E220" s="196"/>
      <c r="F220" s="197"/>
      <c r="G220" s="198"/>
      <c r="H220" s="180"/>
      <c r="I220" s="181"/>
      <c r="J220" s="181"/>
      <c r="K220" s="181"/>
      <c r="L220" s="181"/>
      <c r="M220" s="181"/>
      <c r="N220" s="180"/>
      <c r="O220" s="182"/>
      <c r="P220" s="182"/>
      <c r="Q220" s="183"/>
      <c r="R220" s="183"/>
      <c r="S220" s="183"/>
      <c r="T220" s="183"/>
      <c r="U220" s="184"/>
      <c r="V220" s="185"/>
      <c r="W220" s="199"/>
      <c r="X220" s="200"/>
      <c r="Y220" s="200"/>
      <c r="Z220" s="201"/>
      <c r="AA220" s="150"/>
      <c r="AB220" s="202"/>
      <c r="AC220" s="203"/>
      <c r="AD220" s="184"/>
      <c r="AE220" s="203"/>
      <c r="AF220" s="204"/>
      <c r="AG220" s="193"/>
    </row>
    <row r="221" spans="1:33" s="59" customFormat="1">
      <c r="A221" s="194"/>
      <c r="B221" s="195"/>
      <c r="C221" s="196"/>
      <c r="D221" s="197"/>
      <c r="E221" s="196"/>
      <c r="F221" s="197"/>
      <c r="G221" s="198"/>
      <c r="H221" s="180"/>
      <c r="I221" s="181"/>
      <c r="J221" s="181"/>
      <c r="K221" s="181"/>
      <c r="L221" s="181"/>
      <c r="M221" s="181"/>
      <c r="N221" s="180"/>
      <c r="O221" s="182"/>
      <c r="P221" s="182"/>
      <c r="Q221" s="183"/>
      <c r="R221" s="183"/>
      <c r="S221" s="183"/>
      <c r="T221" s="183"/>
      <c r="U221" s="184"/>
      <c r="V221" s="185"/>
      <c r="W221" s="199"/>
      <c r="X221" s="200"/>
      <c r="Y221" s="200"/>
      <c r="Z221" s="201"/>
      <c r="AA221" s="150"/>
      <c r="AB221" s="202"/>
      <c r="AC221" s="203"/>
      <c r="AD221" s="184"/>
      <c r="AE221" s="203"/>
      <c r="AF221" s="204"/>
      <c r="AG221" s="193"/>
    </row>
    <row r="222" spans="1:33" s="59" customFormat="1">
      <c r="A222" s="194"/>
      <c r="B222" s="195"/>
      <c r="C222" s="196"/>
      <c r="D222" s="197"/>
      <c r="E222" s="196"/>
      <c r="F222" s="197"/>
      <c r="G222" s="198"/>
      <c r="H222" s="180"/>
      <c r="I222" s="181"/>
      <c r="J222" s="181"/>
      <c r="K222" s="181"/>
      <c r="L222" s="181"/>
      <c r="M222" s="181"/>
      <c r="N222" s="180"/>
      <c r="O222" s="182"/>
      <c r="P222" s="182"/>
      <c r="Q222" s="183"/>
      <c r="R222" s="183"/>
      <c r="S222" s="183"/>
      <c r="T222" s="183"/>
      <c r="U222" s="184"/>
      <c r="V222" s="185"/>
      <c r="W222" s="199"/>
      <c r="X222" s="200"/>
      <c r="Y222" s="200"/>
      <c r="Z222" s="201"/>
      <c r="AA222" s="150"/>
      <c r="AB222" s="202"/>
      <c r="AC222" s="203"/>
      <c r="AD222" s="184"/>
      <c r="AE222" s="203"/>
      <c r="AF222" s="204"/>
      <c r="AG222" s="193"/>
    </row>
    <row r="223" spans="1:33" s="59" customFormat="1">
      <c r="A223" s="194"/>
      <c r="B223" s="195"/>
      <c r="C223" s="196"/>
      <c r="D223" s="197"/>
      <c r="E223" s="196"/>
      <c r="F223" s="197"/>
      <c r="G223" s="198"/>
      <c r="H223" s="180"/>
      <c r="I223" s="181"/>
      <c r="J223" s="181"/>
      <c r="K223" s="181"/>
      <c r="L223" s="181"/>
      <c r="M223" s="181"/>
      <c r="N223" s="180"/>
      <c r="O223" s="182"/>
      <c r="P223" s="182"/>
      <c r="Q223" s="183"/>
      <c r="R223" s="183"/>
      <c r="S223" s="183"/>
      <c r="T223" s="183"/>
      <c r="U223" s="184"/>
      <c r="V223" s="185"/>
      <c r="W223" s="199"/>
      <c r="X223" s="200"/>
      <c r="Y223" s="200"/>
      <c r="Z223" s="201"/>
      <c r="AA223" s="150"/>
      <c r="AB223" s="202"/>
      <c r="AC223" s="203"/>
      <c r="AD223" s="184"/>
      <c r="AE223" s="203"/>
      <c r="AF223" s="204"/>
      <c r="AG223" s="193"/>
    </row>
    <row r="224" spans="1:33" s="59" customFormat="1">
      <c r="A224" s="194"/>
      <c r="B224" s="195"/>
      <c r="C224" s="196"/>
      <c r="D224" s="197"/>
      <c r="E224" s="196"/>
      <c r="F224" s="197"/>
      <c r="G224" s="198"/>
      <c r="H224" s="180"/>
      <c r="I224" s="181"/>
      <c r="J224" s="181"/>
      <c r="K224" s="181"/>
      <c r="L224" s="181"/>
      <c r="M224" s="181"/>
      <c r="N224" s="180"/>
      <c r="O224" s="182"/>
      <c r="P224" s="182"/>
      <c r="Q224" s="183"/>
      <c r="R224" s="183"/>
      <c r="S224" s="183"/>
      <c r="T224" s="183"/>
      <c r="U224" s="184"/>
      <c r="V224" s="185"/>
      <c r="W224" s="199"/>
      <c r="X224" s="200"/>
      <c r="Y224" s="200"/>
      <c r="Z224" s="201"/>
      <c r="AA224" s="150"/>
      <c r="AB224" s="202"/>
      <c r="AC224" s="203"/>
      <c r="AD224" s="184"/>
      <c r="AE224" s="203"/>
      <c r="AF224" s="204"/>
      <c r="AG224" s="193"/>
    </row>
    <row r="225" spans="1:33" s="59" customFormat="1">
      <c r="A225" s="194"/>
      <c r="B225" s="195"/>
      <c r="C225" s="196"/>
      <c r="D225" s="197"/>
      <c r="E225" s="196"/>
      <c r="F225" s="197"/>
      <c r="G225" s="198"/>
      <c r="H225" s="180"/>
      <c r="I225" s="181"/>
      <c r="J225" s="181"/>
      <c r="K225" s="181"/>
      <c r="L225" s="181"/>
      <c r="M225" s="181"/>
      <c r="N225" s="180"/>
      <c r="O225" s="182"/>
      <c r="P225" s="182"/>
      <c r="Q225" s="183"/>
      <c r="R225" s="183"/>
      <c r="S225" s="183"/>
      <c r="T225" s="183"/>
      <c r="U225" s="184"/>
      <c r="V225" s="185"/>
      <c r="W225" s="199"/>
      <c r="X225" s="200"/>
      <c r="Y225" s="200"/>
      <c r="Z225" s="201"/>
      <c r="AA225" s="150"/>
      <c r="AB225" s="202"/>
      <c r="AC225" s="203"/>
      <c r="AD225" s="184"/>
      <c r="AE225" s="203"/>
      <c r="AF225" s="204"/>
      <c r="AG225" s="193"/>
    </row>
    <row r="226" spans="1:33" s="59" customFormat="1">
      <c r="A226" s="194"/>
      <c r="B226" s="195"/>
      <c r="C226" s="196"/>
      <c r="D226" s="197"/>
      <c r="E226" s="196"/>
      <c r="F226" s="197"/>
      <c r="G226" s="198"/>
      <c r="H226" s="180"/>
      <c r="I226" s="181"/>
      <c r="J226" s="181"/>
      <c r="K226" s="181"/>
      <c r="L226" s="181"/>
      <c r="M226" s="181"/>
      <c r="N226" s="180"/>
      <c r="O226" s="182"/>
      <c r="P226" s="182"/>
      <c r="Q226" s="183"/>
      <c r="R226" s="183"/>
      <c r="S226" s="183"/>
      <c r="T226" s="183"/>
      <c r="U226" s="184"/>
      <c r="V226" s="185"/>
      <c r="W226" s="199"/>
      <c r="X226" s="200"/>
      <c r="Y226" s="200"/>
      <c r="Z226" s="201"/>
      <c r="AA226" s="150"/>
      <c r="AB226" s="202"/>
      <c r="AC226" s="203"/>
      <c r="AD226" s="184"/>
      <c r="AE226" s="203"/>
      <c r="AF226" s="204"/>
      <c r="AG226" s="193"/>
    </row>
    <row r="227" spans="1:33" s="59" customFormat="1">
      <c r="A227" s="194"/>
      <c r="B227" s="195"/>
      <c r="C227" s="196"/>
      <c r="D227" s="197"/>
      <c r="E227" s="196"/>
      <c r="F227" s="197"/>
      <c r="G227" s="198"/>
      <c r="H227" s="180"/>
      <c r="I227" s="181"/>
      <c r="J227" s="181"/>
      <c r="K227" s="181"/>
      <c r="L227" s="181"/>
      <c r="M227" s="181"/>
      <c r="N227" s="180"/>
      <c r="O227" s="182"/>
      <c r="P227" s="182"/>
      <c r="Q227" s="183"/>
      <c r="R227" s="183"/>
      <c r="S227" s="183"/>
      <c r="T227" s="183"/>
      <c r="U227" s="184"/>
      <c r="V227" s="185"/>
      <c r="W227" s="199"/>
      <c r="X227" s="200"/>
      <c r="Y227" s="200"/>
      <c r="Z227" s="201"/>
      <c r="AA227" s="150"/>
      <c r="AB227" s="202"/>
      <c r="AC227" s="203"/>
      <c r="AD227" s="184"/>
      <c r="AE227" s="203"/>
      <c r="AF227" s="204"/>
      <c r="AG227" s="193"/>
    </row>
    <row r="228" spans="1:33" s="59" customFormat="1">
      <c r="A228" s="194"/>
      <c r="B228" s="195"/>
      <c r="C228" s="196"/>
      <c r="D228" s="197"/>
      <c r="E228" s="196"/>
      <c r="F228" s="197"/>
      <c r="G228" s="198"/>
      <c r="H228" s="180"/>
      <c r="I228" s="181"/>
      <c r="J228" s="181"/>
      <c r="K228" s="181"/>
      <c r="L228" s="181"/>
      <c r="M228" s="181"/>
      <c r="N228" s="180"/>
      <c r="O228" s="182"/>
      <c r="P228" s="182"/>
      <c r="Q228" s="183"/>
      <c r="R228" s="183"/>
      <c r="S228" s="183"/>
      <c r="T228" s="183"/>
      <c r="U228" s="184"/>
      <c r="V228" s="185"/>
      <c r="W228" s="199"/>
      <c r="X228" s="200"/>
      <c r="Y228" s="200"/>
      <c r="Z228" s="201"/>
      <c r="AA228" s="150"/>
      <c r="AB228" s="202"/>
      <c r="AC228" s="203"/>
      <c r="AD228" s="184"/>
      <c r="AE228" s="203"/>
      <c r="AF228" s="204"/>
      <c r="AG228" s="193"/>
    </row>
    <row r="229" spans="1:33" s="59" customFormat="1">
      <c r="A229" s="194"/>
      <c r="B229" s="195"/>
      <c r="C229" s="196"/>
      <c r="D229" s="197"/>
      <c r="E229" s="196"/>
      <c r="F229" s="197"/>
      <c r="G229" s="198"/>
      <c r="H229" s="180"/>
      <c r="I229" s="181"/>
      <c r="J229" s="181"/>
      <c r="K229" s="181"/>
      <c r="L229" s="181"/>
      <c r="M229" s="181"/>
      <c r="N229" s="180"/>
      <c r="O229" s="182"/>
      <c r="P229" s="182"/>
      <c r="Q229" s="183"/>
      <c r="R229" s="183"/>
      <c r="S229" s="183"/>
      <c r="T229" s="183"/>
      <c r="U229" s="184"/>
      <c r="V229" s="185"/>
      <c r="W229" s="199"/>
      <c r="X229" s="200"/>
      <c r="Y229" s="200"/>
      <c r="Z229" s="201"/>
      <c r="AA229" s="150"/>
      <c r="AB229" s="202"/>
      <c r="AC229" s="203"/>
      <c r="AD229" s="184"/>
      <c r="AE229" s="203"/>
      <c r="AF229" s="204"/>
      <c r="AG229" s="193"/>
    </row>
    <row r="230" spans="1:33" s="59" customFormat="1">
      <c r="A230" s="194"/>
      <c r="B230" s="195"/>
      <c r="C230" s="196"/>
      <c r="D230" s="197"/>
      <c r="E230" s="196"/>
      <c r="F230" s="197"/>
      <c r="G230" s="198"/>
      <c r="H230" s="180"/>
      <c r="I230" s="181"/>
      <c r="J230" s="181"/>
      <c r="K230" s="181"/>
      <c r="L230" s="181"/>
      <c r="M230" s="181"/>
      <c r="N230" s="180"/>
      <c r="O230" s="182"/>
      <c r="P230" s="182"/>
      <c r="Q230" s="183"/>
      <c r="R230" s="183"/>
      <c r="S230" s="183"/>
      <c r="T230" s="183"/>
      <c r="U230" s="184"/>
      <c r="V230" s="185"/>
      <c r="W230" s="199"/>
      <c r="X230" s="200"/>
      <c r="Y230" s="200"/>
      <c r="Z230" s="201"/>
      <c r="AA230" s="150"/>
      <c r="AB230" s="202"/>
      <c r="AC230" s="203"/>
      <c r="AD230" s="184"/>
      <c r="AE230" s="203"/>
      <c r="AF230" s="204"/>
      <c r="AG230" s="193"/>
    </row>
    <row r="231" spans="1:33" s="59" customFormat="1">
      <c r="A231" s="194"/>
      <c r="B231" s="195"/>
      <c r="C231" s="196"/>
      <c r="D231" s="197"/>
      <c r="E231" s="196"/>
      <c r="F231" s="197"/>
      <c r="G231" s="198"/>
      <c r="H231" s="180"/>
      <c r="I231" s="181"/>
      <c r="J231" s="181"/>
      <c r="K231" s="181"/>
      <c r="L231" s="181"/>
      <c r="M231" s="181"/>
      <c r="N231" s="180"/>
      <c r="O231" s="182"/>
      <c r="P231" s="182"/>
      <c r="Q231" s="183"/>
      <c r="R231" s="183"/>
      <c r="S231" s="183"/>
      <c r="T231" s="183"/>
      <c r="U231" s="184"/>
      <c r="V231" s="185"/>
      <c r="W231" s="199"/>
      <c r="X231" s="200"/>
      <c r="Y231" s="200"/>
      <c r="Z231" s="201"/>
      <c r="AA231" s="150"/>
      <c r="AB231" s="202"/>
      <c r="AC231" s="203"/>
      <c r="AD231" s="184"/>
      <c r="AE231" s="203"/>
      <c r="AF231" s="204"/>
      <c r="AG231" s="193"/>
    </row>
    <row r="232" spans="1:33" s="59" customFormat="1">
      <c r="A232" s="194"/>
      <c r="B232" s="195"/>
      <c r="C232" s="196"/>
      <c r="D232" s="197"/>
      <c r="E232" s="196"/>
      <c r="F232" s="197"/>
      <c r="G232" s="198"/>
      <c r="H232" s="180"/>
      <c r="I232" s="181"/>
      <c r="J232" s="181"/>
      <c r="K232" s="181"/>
      <c r="L232" s="181"/>
      <c r="M232" s="181"/>
      <c r="N232" s="180"/>
      <c r="O232" s="182"/>
      <c r="P232" s="182"/>
      <c r="Q232" s="183"/>
      <c r="R232" s="183"/>
      <c r="S232" s="183"/>
      <c r="T232" s="183"/>
      <c r="U232" s="184"/>
      <c r="V232" s="185"/>
      <c r="W232" s="199"/>
      <c r="X232" s="200"/>
      <c r="Y232" s="200"/>
      <c r="Z232" s="201"/>
      <c r="AA232" s="150"/>
      <c r="AB232" s="202"/>
      <c r="AC232" s="203"/>
      <c r="AD232" s="184"/>
      <c r="AE232" s="203"/>
      <c r="AF232" s="204"/>
      <c r="AG232" s="193"/>
    </row>
    <row r="233" spans="1:33" s="59" customFormat="1">
      <c r="A233" s="194"/>
      <c r="B233" s="195"/>
      <c r="C233" s="196"/>
      <c r="D233" s="197"/>
      <c r="E233" s="196"/>
      <c r="F233" s="197"/>
      <c r="G233" s="198"/>
      <c r="H233" s="180"/>
      <c r="I233" s="181"/>
      <c r="J233" s="181"/>
      <c r="K233" s="181"/>
      <c r="L233" s="181"/>
      <c r="M233" s="181"/>
      <c r="N233" s="180"/>
      <c r="O233" s="182"/>
      <c r="P233" s="182"/>
      <c r="Q233" s="183"/>
      <c r="R233" s="183"/>
      <c r="S233" s="183"/>
      <c r="T233" s="183"/>
      <c r="U233" s="184"/>
      <c r="V233" s="185"/>
      <c r="W233" s="199"/>
      <c r="X233" s="200"/>
      <c r="Y233" s="200"/>
      <c r="Z233" s="201"/>
      <c r="AA233" s="150"/>
      <c r="AB233" s="202"/>
      <c r="AC233" s="203"/>
      <c r="AD233" s="184"/>
      <c r="AE233" s="203"/>
      <c r="AF233" s="204"/>
      <c r="AG233" s="193"/>
    </row>
    <row r="234" spans="1:33" s="59" customFormat="1">
      <c r="A234" s="194"/>
      <c r="B234" s="195"/>
      <c r="C234" s="196"/>
      <c r="D234" s="197"/>
      <c r="E234" s="196"/>
      <c r="F234" s="197"/>
      <c r="G234" s="198"/>
      <c r="H234" s="180"/>
      <c r="I234" s="181"/>
      <c r="J234" s="181"/>
      <c r="K234" s="181"/>
      <c r="L234" s="181"/>
      <c r="M234" s="181"/>
      <c r="N234" s="180"/>
      <c r="O234" s="182"/>
      <c r="P234" s="182"/>
      <c r="Q234" s="183"/>
      <c r="R234" s="183"/>
      <c r="S234" s="183"/>
      <c r="T234" s="183"/>
      <c r="U234" s="184"/>
      <c r="V234" s="185"/>
      <c r="W234" s="199"/>
      <c r="X234" s="200"/>
      <c r="Y234" s="200"/>
      <c r="Z234" s="201"/>
      <c r="AA234" s="150"/>
      <c r="AB234" s="202"/>
      <c r="AC234" s="203"/>
      <c r="AD234" s="184"/>
      <c r="AE234" s="203"/>
      <c r="AF234" s="204"/>
      <c r="AG234" s="193"/>
    </row>
    <row r="235" spans="1:33" s="59" customFormat="1">
      <c r="A235" s="194"/>
      <c r="B235" s="195"/>
      <c r="C235" s="196"/>
      <c r="D235" s="197"/>
      <c r="E235" s="196"/>
      <c r="F235" s="197"/>
      <c r="G235" s="198"/>
      <c r="H235" s="180"/>
      <c r="I235" s="181"/>
      <c r="J235" s="181"/>
      <c r="K235" s="181"/>
      <c r="L235" s="181"/>
      <c r="M235" s="181"/>
      <c r="N235" s="180"/>
      <c r="O235" s="182"/>
      <c r="P235" s="182"/>
      <c r="Q235" s="183"/>
      <c r="R235" s="183"/>
      <c r="S235" s="183"/>
      <c r="T235" s="183"/>
      <c r="U235" s="184"/>
      <c r="V235" s="185"/>
      <c r="W235" s="199"/>
      <c r="X235" s="200"/>
      <c r="Y235" s="200"/>
      <c r="Z235" s="201"/>
      <c r="AA235" s="150"/>
      <c r="AB235" s="202"/>
      <c r="AC235" s="203"/>
      <c r="AD235" s="184"/>
      <c r="AE235" s="203"/>
      <c r="AF235" s="204"/>
      <c r="AG235" s="193"/>
    </row>
    <row r="236" spans="1:33" s="59" customFormat="1">
      <c r="A236" s="194"/>
      <c r="B236" s="195"/>
      <c r="C236" s="196"/>
      <c r="D236" s="197"/>
      <c r="E236" s="196"/>
      <c r="F236" s="197"/>
      <c r="G236" s="198"/>
      <c r="H236" s="180"/>
      <c r="I236" s="181"/>
      <c r="J236" s="181"/>
      <c r="K236" s="181"/>
      <c r="L236" s="181"/>
      <c r="M236" s="181"/>
      <c r="N236" s="180"/>
      <c r="O236" s="182"/>
      <c r="P236" s="182"/>
      <c r="Q236" s="183"/>
      <c r="R236" s="183"/>
      <c r="S236" s="183"/>
      <c r="T236" s="183"/>
      <c r="U236" s="184"/>
      <c r="V236" s="185"/>
      <c r="W236" s="199"/>
      <c r="X236" s="200"/>
      <c r="Y236" s="200"/>
      <c r="Z236" s="201"/>
      <c r="AA236" s="150"/>
      <c r="AB236" s="202"/>
      <c r="AC236" s="203"/>
      <c r="AD236" s="184"/>
      <c r="AE236" s="203"/>
      <c r="AF236" s="204"/>
      <c r="AG236" s="193"/>
    </row>
    <row r="237" spans="1:33" s="59" customFormat="1">
      <c r="A237" s="194"/>
      <c r="B237" s="195"/>
      <c r="C237" s="196"/>
      <c r="D237" s="197"/>
      <c r="E237" s="196"/>
      <c r="F237" s="197"/>
      <c r="G237" s="198"/>
      <c r="H237" s="180"/>
      <c r="I237" s="181"/>
      <c r="J237" s="181"/>
      <c r="K237" s="181"/>
      <c r="L237" s="181"/>
      <c r="M237" s="181"/>
      <c r="N237" s="180"/>
      <c r="O237" s="182"/>
      <c r="P237" s="182"/>
      <c r="Q237" s="183"/>
      <c r="R237" s="183"/>
      <c r="S237" s="183"/>
      <c r="T237" s="183"/>
      <c r="U237" s="184"/>
      <c r="V237" s="185"/>
      <c r="W237" s="199"/>
      <c r="X237" s="200"/>
      <c r="Y237" s="200"/>
      <c r="Z237" s="201"/>
      <c r="AA237" s="150"/>
      <c r="AB237" s="202"/>
      <c r="AC237" s="203"/>
      <c r="AD237" s="184"/>
      <c r="AE237" s="203"/>
      <c r="AF237" s="204"/>
      <c r="AG237" s="193"/>
    </row>
    <row r="238" spans="1:33" s="59" customFormat="1">
      <c r="A238" s="194"/>
      <c r="B238" s="195"/>
      <c r="C238" s="196"/>
      <c r="D238" s="197"/>
      <c r="E238" s="196"/>
      <c r="F238" s="197"/>
      <c r="G238" s="198"/>
      <c r="H238" s="180"/>
      <c r="I238" s="181"/>
      <c r="J238" s="181"/>
      <c r="K238" s="181"/>
      <c r="L238" s="181"/>
      <c r="M238" s="181"/>
      <c r="N238" s="180"/>
      <c r="O238" s="182"/>
      <c r="P238" s="182"/>
      <c r="Q238" s="183"/>
      <c r="R238" s="183"/>
      <c r="S238" s="183"/>
      <c r="T238" s="183"/>
      <c r="U238" s="184"/>
      <c r="V238" s="185"/>
      <c r="W238" s="199"/>
      <c r="X238" s="200"/>
      <c r="Y238" s="200"/>
      <c r="Z238" s="201"/>
      <c r="AA238" s="150"/>
      <c r="AB238" s="202"/>
      <c r="AC238" s="203"/>
      <c r="AD238" s="184"/>
      <c r="AE238" s="203"/>
      <c r="AF238" s="204"/>
      <c r="AG238" s="193"/>
    </row>
    <row r="239" spans="1:33" s="59" customFormat="1">
      <c r="A239" s="194"/>
      <c r="B239" s="195"/>
      <c r="C239" s="196"/>
      <c r="D239" s="197"/>
      <c r="E239" s="196"/>
      <c r="F239" s="197"/>
      <c r="G239" s="198"/>
      <c r="H239" s="180"/>
      <c r="I239" s="181"/>
      <c r="J239" s="181"/>
      <c r="K239" s="181"/>
      <c r="L239" s="181"/>
      <c r="M239" s="181"/>
      <c r="N239" s="180"/>
      <c r="O239" s="182"/>
      <c r="P239" s="182"/>
      <c r="Q239" s="183"/>
      <c r="R239" s="183"/>
      <c r="S239" s="183"/>
      <c r="T239" s="183"/>
      <c r="U239" s="184"/>
      <c r="V239" s="185"/>
      <c r="W239" s="199"/>
      <c r="X239" s="200"/>
      <c r="Y239" s="200"/>
      <c r="Z239" s="201"/>
      <c r="AA239" s="150"/>
      <c r="AB239" s="202"/>
      <c r="AC239" s="203"/>
      <c r="AD239" s="184"/>
      <c r="AE239" s="203"/>
      <c r="AF239" s="204"/>
      <c r="AG239" s="193"/>
    </row>
    <row r="240" spans="1:33" s="59" customFormat="1">
      <c r="A240" s="194"/>
      <c r="B240" s="195"/>
      <c r="C240" s="196"/>
      <c r="D240" s="197"/>
      <c r="E240" s="196"/>
      <c r="F240" s="197"/>
      <c r="G240" s="198"/>
      <c r="H240" s="180"/>
      <c r="I240" s="181"/>
      <c r="J240" s="181"/>
      <c r="K240" s="181"/>
      <c r="L240" s="181"/>
      <c r="M240" s="181"/>
      <c r="N240" s="180"/>
      <c r="O240" s="182"/>
      <c r="P240" s="182"/>
      <c r="Q240" s="183"/>
      <c r="R240" s="183"/>
      <c r="S240" s="183"/>
      <c r="T240" s="183"/>
      <c r="U240" s="184"/>
      <c r="V240" s="185"/>
      <c r="W240" s="199"/>
      <c r="X240" s="200"/>
      <c r="Y240" s="200"/>
      <c r="Z240" s="201"/>
      <c r="AA240" s="150"/>
      <c r="AB240" s="202"/>
      <c r="AC240" s="203"/>
      <c r="AD240" s="184"/>
      <c r="AE240" s="203"/>
      <c r="AF240" s="204"/>
      <c r="AG240" s="193"/>
    </row>
    <row r="241" spans="1:33" s="59" customFormat="1">
      <c r="A241" s="194"/>
      <c r="B241" s="195"/>
      <c r="C241" s="196"/>
      <c r="D241" s="197"/>
      <c r="E241" s="196"/>
      <c r="F241" s="197"/>
      <c r="G241" s="198"/>
      <c r="H241" s="180"/>
      <c r="I241" s="181"/>
      <c r="J241" s="181"/>
      <c r="K241" s="181"/>
      <c r="L241" s="181"/>
      <c r="M241" s="181"/>
      <c r="N241" s="180"/>
      <c r="O241" s="182"/>
      <c r="P241" s="182"/>
      <c r="Q241" s="183"/>
      <c r="R241" s="183"/>
      <c r="S241" s="183"/>
      <c r="T241" s="183"/>
      <c r="U241" s="184"/>
      <c r="V241" s="185"/>
      <c r="W241" s="199"/>
      <c r="X241" s="200"/>
      <c r="Y241" s="200"/>
      <c r="Z241" s="201"/>
      <c r="AA241" s="150"/>
      <c r="AB241" s="202"/>
      <c r="AC241" s="203"/>
      <c r="AD241" s="184"/>
      <c r="AE241" s="203"/>
      <c r="AF241" s="204"/>
      <c r="AG241" s="193"/>
    </row>
    <row r="242" spans="1:33" s="59" customFormat="1">
      <c r="A242" s="194"/>
      <c r="B242" s="195"/>
      <c r="C242" s="196"/>
      <c r="D242" s="197"/>
      <c r="E242" s="196"/>
      <c r="F242" s="197"/>
      <c r="G242" s="198"/>
      <c r="H242" s="180"/>
      <c r="I242" s="181"/>
      <c r="J242" s="181"/>
      <c r="K242" s="181"/>
      <c r="L242" s="181"/>
      <c r="M242" s="181"/>
      <c r="N242" s="180"/>
      <c r="O242" s="182"/>
      <c r="P242" s="182"/>
      <c r="Q242" s="183"/>
      <c r="R242" s="183"/>
      <c r="S242" s="183"/>
      <c r="T242" s="183"/>
      <c r="U242" s="184"/>
      <c r="V242" s="185"/>
      <c r="W242" s="199"/>
      <c r="X242" s="200"/>
      <c r="Y242" s="200"/>
      <c r="Z242" s="201"/>
      <c r="AA242" s="150"/>
      <c r="AB242" s="202"/>
      <c r="AC242" s="203"/>
      <c r="AD242" s="184"/>
      <c r="AE242" s="203"/>
      <c r="AF242" s="204"/>
      <c r="AG242" s="193"/>
    </row>
    <row r="243" spans="1:33" s="59" customFormat="1">
      <c r="A243" s="194"/>
      <c r="B243" s="195"/>
      <c r="C243" s="196"/>
      <c r="D243" s="197"/>
      <c r="E243" s="196"/>
      <c r="F243" s="197"/>
      <c r="G243" s="198"/>
      <c r="H243" s="180"/>
      <c r="I243" s="181"/>
      <c r="J243" s="181"/>
      <c r="K243" s="181"/>
      <c r="L243" s="181"/>
      <c r="M243" s="181"/>
      <c r="N243" s="180"/>
      <c r="O243" s="182"/>
      <c r="P243" s="182"/>
      <c r="Q243" s="183"/>
      <c r="R243" s="183"/>
      <c r="S243" s="183"/>
      <c r="T243" s="183"/>
      <c r="U243" s="184"/>
      <c r="V243" s="185"/>
      <c r="W243" s="199"/>
      <c r="X243" s="200"/>
      <c r="Y243" s="200"/>
      <c r="Z243" s="201"/>
      <c r="AA243" s="150"/>
      <c r="AB243" s="202"/>
      <c r="AC243" s="203"/>
      <c r="AD243" s="184"/>
      <c r="AE243" s="203"/>
      <c r="AF243" s="204"/>
      <c r="AG243" s="193"/>
    </row>
    <row r="244" spans="1:33" s="59" customFormat="1">
      <c r="A244" s="194"/>
      <c r="B244" s="195"/>
      <c r="C244" s="196"/>
      <c r="D244" s="197"/>
      <c r="E244" s="196"/>
      <c r="F244" s="197"/>
      <c r="G244" s="198"/>
      <c r="H244" s="180"/>
      <c r="I244" s="181"/>
      <c r="J244" s="181"/>
      <c r="K244" s="181"/>
      <c r="L244" s="181"/>
      <c r="M244" s="181"/>
      <c r="N244" s="180"/>
      <c r="O244" s="182"/>
      <c r="P244" s="182"/>
      <c r="Q244" s="183"/>
      <c r="R244" s="183"/>
      <c r="S244" s="183"/>
      <c r="T244" s="183"/>
      <c r="U244" s="184"/>
      <c r="V244" s="185"/>
      <c r="W244" s="199"/>
      <c r="X244" s="200"/>
      <c r="Y244" s="200"/>
      <c r="Z244" s="201"/>
      <c r="AA244" s="150"/>
      <c r="AB244" s="202"/>
      <c r="AC244" s="203"/>
      <c r="AD244" s="184"/>
      <c r="AE244" s="203"/>
      <c r="AF244" s="204"/>
      <c r="AG244" s="193"/>
    </row>
    <row r="245" spans="1:33" s="59" customFormat="1">
      <c r="A245" s="194"/>
      <c r="B245" s="195"/>
      <c r="C245" s="196"/>
      <c r="D245" s="197"/>
      <c r="E245" s="196"/>
      <c r="F245" s="197"/>
      <c r="G245" s="198"/>
      <c r="H245" s="180"/>
      <c r="I245" s="181"/>
      <c r="J245" s="181"/>
      <c r="K245" s="181"/>
      <c r="L245" s="181"/>
      <c r="M245" s="181"/>
      <c r="N245" s="180"/>
      <c r="O245" s="182"/>
      <c r="P245" s="182"/>
      <c r="Q245" s="183"/>
      <c r="R245" s="183"/>
      <c r="S245" s="183"/>
      <c r="T245" s="183"/>
      <c r="U245" s="184"/>
      <c r="V245" s="185"/>
      <c r="W245" s="199"/>
      <c r="X245" s="200"/>
      <c r="Y245" s="200"/>
      <c r="Z245" s="201"/>
      <c r="AA245" s="150"/>
      <c r="AB245" s="202"/>
      <c r="AC245" s="203"/>
      <c r="AD245" s="184"/>
      <c r="AE245" s="203"/>
      <c r="AF245" s="204"/>
      <c r="AG245" s="193"/>
    </row>
    <row r="246" spans="1:33" s="59" customFormat="1">
      <c r="A246" s="194"/>
      <c r="B246" s="195"/>
      <c r="C246" s="196"/>
      <c r="D246" s="197"/>
      <c r="E246" s="196"/>
      <c r="F246" s="197"/>
      <c r="G246" s="198"/>
      <c r="H246" s="180"/>
      <c r="I246" s="181"/>
      <c r="J246" s="181"/>
      <c r="K246" s="181"/>
      <c r="L246" s="181"/>
      <c r="M246" s="181"/>
      <c r="N246" s="180"/>
      <c r="O246" s="182"/>
      <c r="P246" s="182"/>
      <c r="Q246" s="183"/>
      <c r="R246" s="183"/>
      <c r="S246" s="183"/>
      <c r="T246" s="183"/>
      <c r="U246" s="184"/>
      <c r="V246" s="185"/>
      <c r="W246" s="199"/>
      <c r="X246" s="200"/>
      <c r="Y246" s="200"/>
      <c r="Z246" s="201"/>
      <c r="AA246" s="150"/>
      <c r="AB246" s="202"/>
      <c r="AC246" s="203"/>
      <c r="AD246" s="184"/>
      <c r="AE246" s="203"/>
      <c r="AF246" s="204"/>
      <c r="AG246" s="193"/>
    </row>
    <row r="247" spans="1:33" s="59" customFormat="1">
      <c r="A247" s="194"/>
      <c r="B247" s="195"/>
      <c r="C247" s="196"/>
      <c r="D247" s="197"/>
      <c r="E247" s="196"/>
      <c r="F247" s="197"/>
      <c r="G247" s="198"/>
      <c r="H247" s="180"/>
      <c r="I247" s="181"/>
      <c r="J247" s="181"/>
      <c r="K247" s="181"/>
      <c r="L247" s="181"/>
      <c r="M247" s="181"/>
      <c r="N247" s="180"/>
      <c r="O247" s="182"/>
      <c r="P247" s="182"/>
      <c r="Q247" s="183"/>
      <c r="R247" s="183"/>
      <c r="S247" s="183"/>
      <c r="T247" s="183"/>
      <c r="U247" s="184"/>
      <c r="V247" s="185"/>
      <c r="W247" s="199"/>
      <c r="X247" s="200"/>
      <c r="Y247" s="200"/>
      <c r="Z247" s="201"/>
      <c r="AA247" s="150"/>
      <c r="AB247" s="202"/>
      <c r="AC247" s="203"/>
      <c r="AD247" s="184"/>
      <c r="AE247" s="203"/>
      <c r="AF247" s="204"/>
      <c r="AG247" s="193"/>
    </row>
    <row r="248" spans="1:33" s="59" customFormat="1">
      <c r="A248" s="194"/>
      <c r="B248" s="195"/>
      <c r="C248" s="196"/>
      <c r="D248" s="197"/>
      <c r="E248" s="196"/>
      <c r="F248" s="197"/>
      <c r="G248" s="198"/>
      <c r="H248" s="180"/>
      <c r="I248" s="181"/>
      <c r="J248" s="181"/>
      <c r="K248" s="181"/>
      <c r="L248" s="181"/>
      <c r="M248" s="181"/>
      <c r="N248" s="180"/>
      <c r="O248" s="182"/>
      <c r="P248" s="182"/>
      <c r="Q248" s="183"/>
      <c r="R248" s="183"/>
      <c r="S248" s="183"/>
      <c r="T248" s="183"/>
      <c r="U248" s="184"/>
      <c r="V248" s="185"/>
      <c r="W248" s="199"/>
      <c r="X248" s="200"/>
      <c r="Y248" s="200"/>
      <c r="Z248" s="201"/>
      <c r="AA248" s="150"/>
      <c r="AB248" s="202"/>
      <c r="AC248" s="203"/>
      <c r="AD248" s="184"/>
      <c r="AE248" s="203"/>
      <c r="AF248" s="204"/>
      <c r="AG248" s="193"/>
    </row>
    <row r="249" spans="1:33" s="59" customFormat="1">
      <c r="A249" s="194"/>
      <c r="B249" s="195"/>
      <c r="C249" s="196"/>
      <c r="D249" s="197"/>
      <c r="E249" s="196"/>
      <c r="F249" s="197"/>
      <c r="G249" s="198"/>
      <c r="H249" s="180"/>
      <c r="I249" s="181"/>
      <c r="J249" s="181"/>
      <c r="K249" s="181"/>
      <c r="L249" s="181"/>
      <c r="M249" s="181"/>
      <c r="N249" s="180"/>
      <c r="O249" s="182"/>
      <c r="P249" s="182"/>
      <c r="Q249" s="183"/>
      <c r="R249" s="183"/>
      <c r="S249" s="183"/>
      <c r="T249" s="183"/>
      <c r="U249" s="184"/>
      <c r="V249" s="185"/>
      <c r="W249" s="199"/>
      <c r="X249" s="200"/>
      <c r="Y249" s="200"/>
      <c r="Z249" s="201"/>
      <c r="AA249" s="150"/>
      <c r="AB249" s="202"/>
      <c r="AC249" s="203"/>
      <c r="AD249" s="184"/>
      <c r="AE249" s="203"/>
      <c r="AF249" s="204"/>
      <c r="AG249" s="193"/>
    </row>
    <row r="250" spans="1:33" s="59" customFormat="1">
      <c r="A250" s="194"/>
      <c r="B250" s="195"/>
      <c r="C250" s="196"/>
      <c r="D250" s="197"/>
      <c r="E250" s="196"/>
      <c r="F250" s="197"/>
      <c r="G250" s="198"/>
      <c r="H250" s="180"/>
      <c r="I250" s="181"/>
      <c r="J250" s="181"/>
      <c r="K250" s="181"/>
      <c r="L250" s="181"/>
      <c r="M250" s="181"/>
      <c r="N250" s="180"/>
      <c r="O250" s="182"/>
      <c r="P250" s="182"/>
      <c r="Q250" s="183"/>
      <c r="R250" s="183"/>
      <c r="S250" s="183"/>
      <c r="T250" s="183"/>
      <c r="U250" s="184"/>
      <c r="V250" s="185"/>
      <c r="W250" s="199"/>
      <c r="X250" s="200"/>
      <c r="Y250" s="200"/>
      <c r="Z250" s="201"/>
      <c r="AA250" s="150"/>
      <c r="AB250" s="202"/>
      <c r="AC250" s="203"/>
      <c r="AD250" s="184"/>
      <c r="AE250" s="203"/>
      <c r="AF250" s="204"/>
      <c r="AG250" s="193"/>
    </row>
    <row r="251" spans="1:33" s="59" customFormat="1">
      <c r="A251" s="194"/>
      <c r="B251" s="195"/>
      <c r="C251" s="196"/>
      <c r="D251" s="197"/>
      <c r="E251" s="196"/>
      <c r="F251" s="197"/>
      <c r="G251" s="198"/>
      <c r="H251" s="180"/>
      <c r="I251" s="181"/>
      <c r="J251" s="181"/>
      <c r="K251" s="181"/>
      <c r="L251" s="181"/>
      <c r="M251" s="181"/>
      <c r="N251" s="180"/>
      <c r="O251" s="182"/>
      <c r="P251" s="182"/>
      <c r="Q251" s="183"/>
      <c r="R251" s="183"/>
      <c r="S251" s="183"/>
      <c r="T251" s="183"/>
      <c r="U251" s="184"/>
      <c r="V251" s="185"/>
      <c r="W251" s="199"/>
      <c r="X251" s="200"/>
      <c r="Y251" s="200"/>
      <c r="Z251" s="201"/>
      <c r="AA251" s="150"/>
      <c r="AB251" s="202"/>
      <c r="AC251" s="203"/>
      <c r="AD251" s="184"/>
      <c r="AE251" s="203"/>
      <c r="AF251" s="204"/>
      <c r="AG251" s="193"/>
    </row>
    <row r="252" spans="1:33" s="59" customFormat="1">
      <c r="A252" s="194"/>
      <c r="B252" s="195"/>
      <c r="C252" s="196"/>
      <c r="D252" s="197"/>
      <c r="E252" s="196"/>
      <c r="F252" s="197"/>
      <c r="G252" s="198"/>
      <c r="H252" s="180"/>
      <c r="I252" s="181"/>
      <c r="J252" s="181"/>
      <c r="K252" s="181"/>
      <c r="L252" s="181"/>
      <c r="M252" s="181"/>
      <c r="N252" s="180"/>
      <c r="O252" s="182"/>
      <c r="P252" s="182"/>
      <c r="Q252" s="183"/>
      <c r="R252" s="183"/>
      <c r="S252" s="183"/>
      <c r="T252" s="183"/>
      <c r="U252" s="184"/>
      <c r="V252" s="185"/>
      <c r="W252" s="199"/>
      <c r="X252" s="200"/>
      <c r="Y252" s="200"/>
      <c r="Z252" s="201"/>
      <c r="AA252" s="150"/>
      <c r="AB252" s="202"/>
      <c r="AC252" s="203"/>
      <c r="AD252" s="184"/>
      <c r="AE252" s="203"/>
      <c r="AF252" s="204"/>
      <c r="AG252" s="193"/>
    </row>
    <row r="253" spans="1:33" s="59" customFormat="1">
      <c r="A253" s="194"/>
      <c r="B253" s="195"/>
      <c r="C253" s="196"/>
      <c r="D253" s="197"/>
      <c r="E253" s="196"/>
      <c r="F253" s="197"/>
      <c r="G253" s="198"/>
      <c r="H253" s="180"/>
      <c r="I253" s="181"/>
      <c r="J253" s="181"/>
      <c r="K253" s="181"/>
      <c r="L253" s="181"/>
      <c r="M253" s="181"/>
      <c r="N253" s="180"/>
      <c r="O253" s="182"/>
      <c r="P253" s="182"/>
      <c r="Q253" s="183"/>
      <c r="R253" s="183"/>
      <c r="S253" s="183"/>
      <c r="T253" s="183"/>
      <c r="U253" s="184"/>
      <c r="V253" s="185"/>
      <c r="W253" s="199"/>
      <c r="X253" s="200"/>
      <c r="Y253" s="200"/>
      <c r="Z253" s="201"/>
      <c r="AA253" s="150"/>
      <c r="AB253" s="202"/>
      <c r="AC253" s="203"/>
      <c r="AD253" s="184"/>
      <c r="AE253" s="203"/>
      <c r="AF253" s="204"/>
      <c r="AG253" s="193"/>
    </row>
    <row r="254" spans="1:33" s="59" customFormat="1">
      <c r="A254" s="194"/>
      <c r="B254" s="195"/>
      <c r="C254" s="196"/>
      <c r="D254" s="197"/>
      <c r="E254" s="196"/>
      <c r="F254" s="197"/>
      <c r="G254" s="198"/>
      <c r="H254" s="180"/>
      <c r="I254" s="181"/>
      <c r="J254" s="181"/>
      <c r="K254" s="181"/>
      <c r="L254" s="181"/>
      <c r="M254" s="181"/>
      <c r="N254" s="180"/>
      <c r="O254" s="182"/>
      <c r="P254" s="182"/>
      <c r="Q254" s="183"/>
      <c r="R254" s="183"/>
      <c r="S254" s="183"/>
      <c r="T254" s="183"/>
      <c r="U254" s="184"/>
      <c r="V254" s="185"/>
      <c r="W254" s="199"/>
      <c r="X254" s="200"/>
      <c r="Y254" s="200"/>
      <c r="Z254" s="201"/>
      <c r="AA254" s="150"/>
      <c r="AB254" s="202"/>
      <c r="AC254" s="203"/>
      <c r="AD254" s="184"/>
      <c r="AE254" s="203"/>
      <c r="AF254" s="204"/>
      <c r="AG254" s="193"/>
    </row>
    <row r="255" spans="1:33" s="59" customFormat="1">
      <c r="A255" s="194"/>
      <c r="B255" s="195"/>
      <c r="C255" s="196"/>
      <c r="D255" s="197"/>
      <c r="E255" s="196"/>
      <c r="F255" s="197"/>
      <c r="G255" s="198"/>
      <c r="H255" s="180"/>
      <c r="I255" s="181"/>
      <c r="J255" s="181"/>
      <c r="K255" s="181"/>
      <c r="L255" s="181"/>
      <c r="M255" s="181"/>
      <c r="N255" s="180"/>
      <c r="O255" s="182"/>
      <c r="P255" s="182"/>
      <c r="Q255" s="183"/>
      <c r="R255" s="183"/>
      <c r="S255" s="183"/>
      <c r="T255" s="183"/>
      <c r="U255" s="184"/>
      <c r="V255" s="185"/>
      <c r="W255" s="199"/>
      <c r="X255" s="200"/>
      <c r="Y255" s="200"/>
      <c r="Z255" s="201"/>
      <c r="AA255" s="150"/>
      <c r="AB255" s="202"/>
      <c r="AC255" s="203"/>
      <c r="AD255" s="184"/>
      <c r="AE255" s="203"/>
      <c r="AF255" s="204"/>
      <c r="AG255" s="193"/>
    </row>
    <row r="256" spans="1:33" s="59" customFormat="1">
      <c r="A256" s="194"/>
      <c r="B256" s="195"/>
      <c r="C256" s="196"/>
      <c r="D256" s="197"/>
      <c r="E256" s="196"/>
      <c r="F256" s="197"/>
      <c r="G256" s="198"/>
      <c r="H256" s="180"/>
      <c r="I256" s="181"/>
      <c r="J256" s="181"/>
      <c r="K256" s="181"/>
      <c r="L256" s="181"/>
      <c r="M256" s="181"/>
      <c r="N256" s="180"/>
      <c r="O256" s="182"/>
      <c r="P256" s="182"/>
      <c r="Q256" s="183"/>
      <c r="R256" s="183"/>
      <c r="S256" s="183"/>
      <c r="T256" s="183"/>
      <c r="U256" s="184"/>
      <c r="V256" s="185"/>
      <c r="W256" s="199"/>
      <c r="X256" s="200"/>
      <c r="Y256" s="200"/>
      <c r="Z256" s="201"/>
      <c r="AA256" s="150"/>
      <c r="AB256" s="202"/>
      <c r="AC256" s="203"/>
      <c r="AD256" s="184"/>
      <c r="AE256" s="203"/>
      <c r="AF256" s="204"/>
      <c r="AG256" s="193"/>
    </row>
    <row r="257" spans="1:33" s="59" customFormat="1">
      <c r="A257" s="194"/>
      <c r="B257" s="195"/>
      <c r="C257" s="196"/>
      <c r="D257" s="197"/>
      <c r="E257" s="196"/>
      <c r="F257" s="197"/>
      <c r="G257" s="198"/>
      <c r="H257" s="180"/>
      <c r="I257" s="181"/>
      <c r="J257" s="181"/>
      <c r="K257" s="181"/>
      <c r="L257" s="181"/>
      <c r="M257" s="181"/>
      <c r="N257" s="180"/>
      <c r="O257" s="182"/>
      <c r="P257" s="182"/>
      <c r="Q257" s="183"/>
      <c r="R257" s="183"/>
      <c r="S257" s="183"/>
      <c r="T257" s="183"/>
      <c r="U257" s="184"/>
      <c r="V257" s="185"/>
      <c r="W257" s="199"/>
      <c r="X257" s="200"/>
      <c r="Y257" s="200"/>
      <c r="Z257" s="201"/>
      <c r="AA257" s="150"/>
      <c r="AB257" s="202"/>
      <c r="AC257" s="203"/>
      <c r="AD257" s="184"/>
      <c r="AE257" s="203"/>
      <c r="AF257" s="204"/>
      <c r="AG257" s="193"/>
    </row>
    <row r="258" spans="1:33" s="59" customFormat="1">
      <c r="A258" s="194"/>
      <c r="B258" s="195"/>
      <c r="C258" s="196"/>
      <c r="D258" s="197"/>
      <c r="E258" s="196"/>
      <c r="F258" s="197"/>
      <c r="G258" s="198"/>
      <c r="H258" s="180"/>
      <c r="I258" s="181"/>
      <c r="J258" s="181"/>
      <c r="K258" s="181"/>
      <c r="L258" s="181"/>
      <c r="M258" s="181"/>
      <c r="N258" s="180"/>
      <c r="O258" s="182"/>
      <c r="P258" s="182"/>
      <c r="Q258" s="183"/>
      <c r="R258" s="183"/>
      <c r="S258" s="183"/>
      <c r="T258" s="183"/>
      <c r="U258" s="184"/>
      <c r="V258" s="185"/>
      <c r="W258" s="199"/>
      <c r="X258" s="200"/>
      <c r="Y258" s="200"/>
      <c r="Z258" s="201"/>
      <c r="AA258" s="150"/>
      <c r="AB258" s="202"/>
      <c r="AC258" s="203"/>
      <c r="AD258" s="184"/>
      <c r="AE258" s="203"/>
      <c r="AF258" s="204"/>
      <c r="AG258" s="193"/>
    </row>
    <row r="259" spans="1:33" s="59" customFormat="1">
      <c r="A259" s="194"/>
      <c r="B259" s="195"/>
      <c r="C259" s="196"/>
      <c r="D259" s="197"/>
      <c r="E259" s="196"/>
      <c r="F259" s="197"/>
      <c r="G259" s="198"/>
      <c r="H259" s="180"/>
      <c r="I259" s="181"/>
      <c r="J259" s="181"/>
      <c r="K259" s="181"/>
      <c r="L259" s="181"/>
      <c r="M259" s="181"/>
      <c r="N259" s="180"/>
      <c r="O259" s="182"/>
      <c r="P259" s="182"/>
      <c r="Q259" s="183"/>
      <c r="R259" s="183"/>
      <c r="S259" s="183"/>
      <c r="T259" s="183"/>
      <c r="U259" s="184"/>
      <c r="V259" s="185"/>
      <c r="W259" s="199"/>
      <c r="X259" s="200"/>
      <c r="Y259" s="200"/>
      <c r="Z259" s="201"/>
      <c r="AA259" s="150"/>
      <c r="AB259" s="202"/>
      <c r="AC259" s="203"/>
      <c r="AD259" s="184"/>
      <c r="AE259" s="203"/>
      <c r="AF259" s="204"/>
      <c r="AG259" s="193"/>
    </row>
    <row r="260" spans="1:33" s="59" customFormat="1">
      <c r="A260" s="194"/>
      <c r="B260" s="195"/>
      <c r="C260" s="196"/>
      <c r="D260" s="197"/>
      <c r="E260" s="196"/>
      <c r="F260" s="197"/>
      <c r="G260" s="198"/>
      <c r="H260" s="180"/>
      <c r="I260" s="181"/>
      <c r="J260" s="181"/>
      <c r="K260" s="181"/>
      <c r="L260" s="181"/>
      <c r="M260" s="181"/>
      <c r="N260" s="180"/>
      <c r="O260" s="182"/>
      <c r="P260" s="182"/>
      <c r="Q260" s="183"/>
      <c r="R260" s="183"/>
      <c r="S260" s="183"/>
      <c r="T260" s="183"/>
      <c r="U260" s="184"/>
      <c r="V260" s="185"/>
      <c r="W260" s="199"/>
      <c r="X260" s="200"/>
      <c r="Y260" s="200"/>
      <c r="Z260" s="201"/>
      <c r="AA260" s="150"/>
      <c r="AB260" s="202"/>
      <c r="AC260" s="203"/>
      <c r="AD260" s="184"/>
      <c r="AE260" s="203"/>
      <c r="AF260" s="204"/>
      <c r="AG260" s="193"/>
    </row>
    <row r="261" spans="1:33" s="59" customFormat="1">
      <c r="A261" s="194"/>
      <c r="B261" s="195"/>
      <c r="C261" s="196"/>
      <c r="D261" s="197"/>
      <c r="E261" s="196"/>
      <c r="F261" s="197"/>
      <c r="G261" s="198"/>
      <c r="H261" s="180"/>
      <c r="I261" s="181"/>
      <c r="J261" s="181"/>
      <c r="K261" s="181"/>
      <c r="L261" s="181"/>
      <c r="M261" s="181"/>
      <c r="N261" s="180"/>
      <c r="O261" s="182"/>
      <c r="P261" s="182"/>
      <c r="Q261" s="183"/>
      <c r="R261" s="183"/>
      <c r="S261" s="183"/>
      <c r="T261" s="183"/>
      <c r="U261" s="184"/>
      <c r="V261" s="185"/>
      <c r="W261" s="199"/>
      <c r="X261" s="200"/>
      <c r="Y261" s="200"/>
      <c r="Z261" s="201"/>
      <c r="AA261" s="150"/>
      <c r="AB261" s="202"/>
      <c r="AC261" s="203"/>
      <c r="AD261" s="184"/>
      <c r="AE261" s="203"/>
      <c r="AF261" s="204"/>
      <c r="AG261" s="193"/>
    </row>
    <row r="262" spans="1:33" s="59" customFormat="1">
      <c r="A262" s="194"/>
      <c r="B262" s="195"/>
      <c r="C262" s="196"/>
      <c r="D262" s="197"/>
      <c r="E262" s="196"/>
      <c r="F262" s="197"/>
      <c r="G262" s="198"/>
      <c r="H262" s="180"/>
      <c r="I262" s="181"/>
      <c r="J262" s="181"/>
      <c r="K262" s="181"/>
      <c r="L262" s="181"/>
      <c r="M262" s="181"/>
      <c r="N262" s="180"/>
      <c r="O262" s="182"/>
      <c r="P262" s="182"/>
      <c r="Q262" s="183"/>
      <c r="R262" s="183"/>
      <c r="S262" s="183"/>
      <c r="T262" s="183"/>
      <c r="U262" s="184"/>
      <c r="V262" s="185"/>
      <c r="W262" s="199"/>
      <c r="X262" s="200"/>
      <c r="Y262" s="200"/>
      <c r="Z262" s="201"/>
      <c r="AA262" s="150"/>
      <c r="AB262" s="202"/>
      <c r="AC262" s="203"/>
      <c r="AD262" s="184"/>
      <c r="AE262" s="203"/>
      <c r="AF262" s="204"/>
      <c r="AG262" s="193"/>
    </row>
    <row r="263" spans="1:33" s="59" customFormat="1">
      <c r="A263" s="194"/>
      <c r="B263" s="195"/>
      <c r="C263" s="196"/>
      <c r="D263" s="197"/>
      <c r="E263" s="196"/>
      <c r="F263" s="197"/>
      <c r="G263" s="198"/>
      <c r="H263" s="180"/>
      <c r="I263" s="181"/>
      <c r="J263" s="181"/>
      <c r="K263" s="181"/>
      <c r="L263" s="181"/>
      <c r="M263" s="181"/>
      <c r="N263" s="180"/>
      <c r="O263" s="182"/>
      <c r="P263" s="182"/>
      <c r="Q263" s="183"/>
      <c r="R263" s="183"/>
      <c r="S263" s="183"/>
      <c r="T263" s="183"/>
      <c r="U263" s="184"/>
      <c r="V263" s="185"/>
      <c r="W263" s="199"/>
      <c r="X263" s="200"/>
      <c r="Y263" s="200"/>
      <c r="Z263" s="201"/>
      <c r="AA263" s="150"/>
      <c r="AB263" s="202"/>
      <c r="AC263" s="203"/>
      <c r="AD263" s="184"/>
      <c r="AE263" s="203"/>
      <c r="AF263" s="204"/>
      <c r="AG263" s="193"/>
    </row>
    <row r="264" spans="1:33" s="59" customFormat="1">
      <c r="A264" s="194"/>
      <c r="B264" s="195"/>
      <c r="C264" s="196"/>
      <c r="D264" s="197"/>
      <c r="E264" s="196"/>
      <c r="F264" s="197"/>
      <c r="G264" s="198"/>
      <c r="H264" s="180"/>
      <c r="I264" s="181"/>
      <c r="J264" s="181"/>
      <c r="K264" s="181"/>
      <c r="L264" s="181"/>
      <c r="M264" s="181"/>
      <c r="N264" s="180"/>
      <c r="O264" s="182"/>
      <c r="P264" s="182"/>
      <c r="Q264" s="183"/>
      <c r="R264" s="183"/>
      <c r="S264" s="183"/>
      <c r="T264" s="183"/>
      <c r="U264" s="184"/>
      <c r="V264" s="185"/>
      <c r="W264" s="199"/>
      <c r="X264" s="200"/>
      <c r="Y264" s="200"/>
      <c r="Z264" s="201"/>
      <c r="AA264" s="150"/>
      <c r="AB264" s="202"/>
      <c r="AC264" s="203"/>
      <c r="AD264" s="184"/>
      <c r="AE264" s="203"/>
      <c r="AF264" s="204"/>
      <c r="AG264" s="193"/>
    </row>
    <row r="265" spans="1:33" s="59" customFormat="1">
      <c r="A265" s="194"/>
      <c r="B265" s="195"/>
      <c r="C265" s="196"/>
      <c r="D265" s="197"/>
      <c r="E265" s="196"/>
      <c r="F265" s="197"/>
      <c r="G265" s="198"/>
      <c r="H265" s="180"/>
      <c r="I265" s="181"/>
      <c r="J265" s="181"/>
      <c r="K265" s="181"/>
      <c r="L265" s="181"/>
      <c r="M265" s="181"/>
      <c r="N265" s="180"/>
      <c r="O265" s="182"/>
      <c r="P265" s="182"/>
      <c r="Q265" s="183"/>
      <c r="R265" s="183"/>
      <c r="S265" s="183"/>
      <c r="T265" s="183"/>
      <c r="U265" s="184"/>
      <c r="V265" s="185"/>
      <c r="W265" s="199"/>
      <c r="X265" s="200"/>
      <c r="Y265" s="200"/>
      <c r="Z265" s="201"/>
      <c r="AA265" s="150"/>
      <c r="AB265" s="202"/>
      <c r="AC265" s="203"/>
      <c r="AD265" s="184"/>
      <c r="AE265" s="203"/>
      <c r="AF265" s="204"/>
      <c r="AG265" s="193"/>
    </row>
    <row r="266" spans="1:33" s="59" customFormat="1">
      <c r="A266" s="194"/>
      <c r="B266" s="195"/>
      <c r="C266" s="196"/>
      <c r="D266" s="197"/>
      <c r="E266" s="196"/>
      <c r="F266" s="197"/>
      <c r="G266" s="198"/>
      <c r="H266" s="180"/>
      <c r="I266" s="181"/>
      <c r="J266" s="181"/>
      <c r="K266" s="181"/>
      <c r="L266" s="181"/>
      <c r="M266" s="181"/>
      <c r="N266" s="180"/>
      <c r="O266" s="182"/>
      <c r="P266" s="182"/>
      <c r="Q266" s="183"/>
      <c r="R266" s="183"/>
      <c r="S266" s="183"/>
      <c r="T266" s="183"/>
      <c r="U266" s="184"/>
      <c r="V266" s="185"/>
      <c r="W266" s="199"/>
      <c r="X266" s="200"/>
      <c r="Y266" s="200"/>
      <c r="Z266" s="201"/>
      <c r="AA266" s="150"/>
      <c r="AB266" s="202"/>
      <c r="AC266" s="203"/>
      <c r="AD266" s="184"/>
      <c r="AE266" s="203"/>
      <c r="AF266" s="204"/>
      <c r="AG266" s="193"/>
    </row>
    <row r="267" spans="1:33" s="59" customFormat="1">
      <c r="A267" s="194"/>
      <c r="B267" s="195"/>
      <c r="C267" s="196"/>
      <c r="D267" s="197"/>
      <c r="E267" s="196"/>
      <c r="F267" s="197"/>
      <c r="G267" s="198"/>
      <c r="H267" s="180"/>
      <c r="I267" s="181"/>
      <c r="J267" s="181"/>
      <c r="K267" s="181"/>
      <c r="L267" s="181"/>
      <c r="M267" s="181"/>
      <c r="N267" s="180"/>
      <c r="O267" s="182"/>
      <c r="P267" s="182"/>
      <c r="Q267" s="183"/>
      <c r="R267" s="183"/>
      <c r="S267" s="183"/>
      <c r="T267" s="183"/>
      <c r="U267" s="184"/>
      <c r="V267" s="185"/>
      <c r="W267" s="199"/>
      <c r="X267" s="200"/>
      <c r="Y267" s="200"/>
      <c r="Z267" s="201"/>
      <c r="AA267" s="150"/>
      <c r="AB267" s="202"/>
      <c r="AC267" s="203"/>
      <c r="AD267" s="184"/>
      <c r="AE267" s="203"/>
      <c r="AF267" s="204"/>
      <c r="AG267" s="193"/>
    </row>
    <row r="268" spans="1:33" s="59" customFormat="1">
      <c r="A268" s="194"/>
      <c r="B268" s="195"/>
      <c r="C268" s="196"/>
      <c r="D268" s="197"/>
      <c r="E268" s="196"/>
      <c r="F268" s="197"/>
      <c r="G268" s="198"/>
      <c r="H268" s="180"/>
      <c r="I268" s="181"/>
      <c r="J268" s="181"/>
      <c r="K268" s="181"/>
      <c r="L268" s="181"/>
      <c r="M268" s="181"/>
      <c r="N268" s="180"/>
      <c r="O268" s="182"/>
      <c r="P268" s="182"/>
      <c r="Q268" s="183"/>
      <c r="R268" s="183"/>
      <c r="S268" s="183"/>
      <c r="T268" s="183"/>
      <c r="U268" s="184"/>
      <c r="V268" s="185"/>
      <c r="W268" s="199"/>
      <c r="X268" s="200"/>
      <c r="Y268" s="200"/>
      <c r="Z268" s="201"/>
      <c r="AA268" s="150"/>
      <c r="AB268" s="202"/>
      <c r="AC268" s="203"/>
      <c r="AD268" s="184"/>
      <c r="AE268" s="203"/>
      <c r="AF268" s="204"/>
      <c r="AG268" s="193"/>
    </row>
    <row r="269" spans="1:33" s="59" customFormat="1">
      <c r="A269" s="194"/>
      <c r="B269" s="195"/>
      <c r="C269" s="196"/>
      <c r="D269" s="197"/>
      <c r="E269" s="196"/>
      <c r="F269" s="197"/>
      <c r="G269" s="198"/>
      <c r="H269" s="180"/>
      <c r="I269" s="181"/>
      <c r="J269" s="181"/>
      <c r="K269" s="181"/>
      <c r="L269" s="181"/>
      <c r="M269" s="181"/>
      <c r="N269" s="180"/>
      <c r="O269" s="182"/>
      <c r="P269" s="182"/>
      <c r="Q269" s="183"/>
      <c r="R269" s="183"/>
      <c r="S269" s="183"/>
      <c r="T269" s="183"/>
      <c r="U269" s="184"/>
      <c r="V269" s="185"/>
      <c r="W269" s="199"/>
      <c r="X269" s="200"/>
      <c r="Y269" s="200"/>
      <c r="Z269" s="201"/>
      <c r="AA269" s="150"/>
      <c r="AB269" s="202"/>
      <c r="AC269" s="203"/>
      <c r="AD269" s="184"/>
      <c r="AE269" s="203"/>
      <c r="AF269" s="204"/>
      <c r="AG269" s="193"/>
    </row>
    <row r="270" spans="1:33" s="59" customFormat="1">
      <c r="A270" s="194"/>
      <c r="B270" s="195"/>
      <c r="C270" s="196"/>
      <c r="D270" s="197"/>
      <c r="E270" s="196"/>
      <c r="F270" s="197"/>
      <c r="G270" s="198"/>
      <c r="H270" s="180"/>
      <c r="I270" s="181"/>
      <c r="J270" s="181"/>
      <c r="K270" s="181"/>
      <c r="L270" s="181"/>
      <c r="M270" s="181"/>
      <c r="N270" s="180"/>
      <c r="O270" s="182"/>
      <c r="P270" s="182"/>
      <c r="Q270" s="183"/>
      <c r="R270" s="183"/>
      <c r="S270" s="183"/>
      <c r="T270" s="183"/>
      <c r="U270" s="184"/>
      <c r="V270" s="185"/>
      <c r="W270" s="199"/>
      <c r="X270" s="200"/>
      <c r="Y270" s="200"/>
      <c r="Z270" s="201"/>
      <c r="AA270" s="150"/>
      <c r="AB270" s="202"/>
      <c r="AC270" s="203"/>
      <c r="AD270" s="184"/>
      <c r="AE270" s="203"/>
      <c r="AF270" s="204"/>
      <c r="AG270" s="193"/>
    </row>
    <row r="271" spans="1:33" s="59" customFormat="1">
      <c r="A271" s="194"/>
      <c r="B271" s="195"/>
      <c r="C271" s="196"/>
      <c r="D271" s="197"/>
      <c r="E271" s="196"/>
      <c r="F271" s="197"/>
      <c r="G271" s="198"/>
      <c r="H271" s="180"/>
      <c r="I271" s="181"/>
      <c r="J271" s="181"/>
      <c r="K271" s="181"/>
      <c r="L271" s="181"/>
      <c r="M271" s="181"/>
      <c r="N271" s="180"/>
      <c r="O271" s="182"/>
      <c r="P271" s="182"/>
      <c r="Q271" s="183"/>
      <c r="R271" s="183"/>
      <c r="S271" s="183"/>
      <c r="T271" s="183"/>
      <c r="U271" s="184"/>
      <c r="V271" s="185"/>
      <c r="W271" s="199"/>
      <c r="X271" s="200"/>
      <c r="Y271" s="200"/>
      <c r="Z271" s="201"/>
      <c r="AA271" s="150"/>
      <c r="AB271" s="202"/>
      <c r="AC271" s="203"/>
      <c r="AD271" s="184"/>
      <c r="AE271" s="203"/>
      <c r="AF271" s="204"/>
      <c r="AG271" s="193"/>
    </row>
    <row r="272" spans="1:33" s="59" customFormat="1">
      <c r="A272" s="194"/>
      <c r="B272" s="195"/>
      <c r="C272" s="196"/>
      <c r="D272" s="197"/>
      <c r="E272" s="196"/>
      <c r="F272" s="197"/>
      <c r="G272" s="198"/>
      <c r="H272" s="180"/>
      <c r="I272" s="181"/>
      <c r="J272" s="181"/>
      <c r="K272" s="181"/>
      <c r="L272" s="181"/>
      <c r="M272" s="181"/>
      <c r="N272" s="180"/>
      <c r="O272" s="182"/>
      <c r="P272" s="182"/>
      <c r="Q272" s="183"/>
      <c r="R272" s="183"/>
      <c r="S272" s="183"/>
      <c r="T272" s="183"/>
      <c r="U272" s="184"/>
      <c r="V272" s="185"/>
      <c r="W272" s="199"/>
      <c r="X272" s="200"/>
      <c r="Y272" s="200"/>
      <c r="Z272" s="201"/>
      <c r="AA272" s="150"/>
      <c r="AB272" s="202"/>
      <c r="AC272" s="203"/>
      <c r="AD272" s="184"/>
      <c r="AE272" s="203"/>
      <c r="AF272" s="204"/>
      <c r="AG272" s="193"/>
    </row>
    <row r="273" spans="1:33" s="59" customFormat="1">
      <c r="A273" s="194"/>
      <c r="B273" s="195"/>
      <c r="C273" s="196"/>
      <c r="D273" s="197"/>
      <c r="E273" s="196"/>
      <c r="F273" s="197"/>
      <c r="G273" s="198"/>
      <c r="H273" s="180"/>
      <c r="I273" s="181"/>
      <c r="J273" s="181"/>
      <c r="K273" s="181"/>
      <c r="L273" s="181"/>
      <c r="M273" s="181"/>
      <c r="N273" s="180"/>
      <c r="O273" s="182"/>
      <c r="P273" s="182"/>
      <c r="Q273" s="183"/>
      <c r="R273" s="183"/>
      <c r="S273" s="183"/>
      <c r="T273" s="183"/>
      <c r="U273" s="184"/>
      <c r="V273" s="185"/>
      <c r="W273" s="199"/>
      <c r="X273" s="200"/>
      <c r="Y273" s="200"/>
      <c r="Z273" s="201"/>
      <c r="AA273" s="150"/>
      <c r="AB273" s="202"/>
      <c r="AC273" s="203"/>
      <c r="AD273" s="184"/>
      <c r="AE273" s="203"/>
      <c r="AF273" s="204"/>
      <c r="AG273" s="193"/>
    </row>
    <row r="274" spans="1:33" s="59" customFormat="1">
      <c r="A274" s="194"/>
      <c r="B274" s="195"/>
      <c r="C274" s="196"/>
      <c r="D274" s="197"/>
      <c r="E274" s="196"/>
      <c r="F274" s="197"/>
      <c r="G274" s="198"/>
      <c r="H274" s="180"/>
      <c r="I274" s="181"/>
      <c r="J274" s="181"/>
      <c r="K274" s="181"/>
      <c r="L274" s="181"/>
      <c r="M274" s="181"/>
      <c r="N274" s="180"/>
      <c r="O274" s="182"/>
      <c r="P274" s="182"/>
      <c r="Q274" s="183"/>
      <c r="R274" s="183"/>
      <c r="S274" s="183"/>
      <c r="T274" s="183"/>
      <c r="U274" s="184"/>
      <c r="V274" s="185"/>
      <c r="W274" s="199"/>
      <c r="X274" s="200"/>
      <c r="Y274" s="200"/>
      <c r="Z274" s="201"/>
      <c r="AA274" s="150"/>
      <c r="AB274" s="202"/>
      <c r="AC274" s="203"/>
      <c r="AD274" s="184"/>
      <c r="AE274" s="203"/>
      <c r="AF274" s="204"/>
      <c r="AG274" s="193"/>
    </row>
    <row r="275" spans="1:33" s="59" customFormat="1">
      <c r="A275" s="194"/>
      <c r="B275" s="195"/>
      <c r="C275" s="196"/>
      <c r="D275" s="197"/>
      <c r="E275" s="196"/>
      <c r="F275" s="197"/>
      <c r="G275" s="198"/>
      <c r="H275" s="180"/>
      <c r="I275" s="181"/>
      <c r="J275" s="181"/>
      <c r="K275" s="181"/>
      <c r="L275" s="181"/>
      <c r="M275" s="181"/>
      <c r="N275" s="180"/>
      <c r="O275" s="182"/>
      <c r="P275" s="182"/>
      <c r="Q275" s="183"/>
      <c r="R275" s="183"/>
      <c r="S275" s="183"/>
      <c r="T275" s="183"/>
      <c r="U275" s="184"/>
      <c r="V275" s="185"/>
      <c r="W275" s="199"/>
      <c r="X275" s="200"/>
      <c r="Y275" s="200"/>
      <c r="Z275" s="201"/>
      <c r="AA275" s="150"/>
      <c r="AB275" s="202"/>
      <c r="AC275" s="203"/>
      <c r="AD275" s="184"/>
      <c r="AE275" s="203"/>
      <c r="AF275" s="204"/>
      <c r="AG275" s="193"/>
    </row>
    <row r="276" spans="1:33" s="59" customFormat="1">
      <c r="A276" s="194"/>
      <c r="B276" s="195"/>
      <c r="C276" s="196"/>
      <c r="D276" s="197"/>
      <c r="E276" s="196"/>
      <c r="F276" s="197"/>
      <c r="G276" s="198"/>
      <c r="H276" s="180"/>
      <c r="I276" s="181"/>
      <c r="J276" s="181"/>
      <c r="K276" s="181"/>
      <c r="L276" s="181"/>
      <c r="M276" s="181"/>
      <c r="N276" s="180"/>
      <c r="O276" s="182"/>
      <c r="P276" s="182"/>
      <c r="Q276" s="183"/>
      <c r="R276" s="183"/>
      <c r="S276" s="183"/>
      <c r="T276" s="183"/>
      <c r="U276" s="184"/>
      <c r="V276" s="185"/>
      <c r="W276" s="199"/>
      <c r="X276" s="200"/>
      <c r="Y276" s="200"/>
      <c r="Z276" s="201"/>
      <c r="AA276" s="150"/>
      <c r="AB276" s="202"/>
      <c r="AC276" s="203"/>
      <c r="AD276" s="184"/>
      <c r="AE276" s="203"/>
      <c r="AF276" s="204"/>
      <c r="AG276" s="193"/>
    </row>
    <row r="277" spans="1:33" s="59" customFormat="1">
      <c r="A277" s="194"/>
      <c r="B277" s="195"/>
      <c r="C277" s="196"/>
      <c r="D277" s="197"/>
      <c r="E277" s="196"/>
      <c r="F277" s="197"/>
      <c r="G277" s="198"/>
      <c r="H277" s="180"/>
      <c r="I277" s="181"/>
      <c r="J277" s="181"/>
      <c r="K277" s="181"/>
      <c r="L277" s="181"/>
      <c r="M277" s="181"/>
      <c r="N277" s="180"/>
      <c r="O277" s="182"/>
      <c r="P277" s="182"/>
      <c r="Q277" s="183"/>
      <c r="R277" s="183"/>
      <c r="S277" s="183"/>
      <c r="T277" s="183"/>
      <c r="U277" s="184"/>
      <c r="V277" s="185"/>
      <c r="W277" s="199"/>
      <c r="X277" s="200"/>
      <c r="Y277" s="200"/>
      <c r="Z277" s="201"/>
      <c r="AA277" s="150"/>
      <c r="AB277" s="202"/>
      <c r="AC277" s="203"/>
      <c r="AD277" s="184"/>
      <c r="AE277" s="203"/>
      <c r="AF277" s="204"/>
      <c r="AG277" s="193"/>
    </row>
    <row r="278" spans="1:33" s="59" customFormat="1">
      <c r="A278" s="194"/>
      <c r="B278" s="195"/>
      <c r="C278" s="196"/>
      <c r="D278" s="197"/>
      <c r="E278" s="196"/>
      <c r="F278" s="197"/>
      <c r="G278" s="198"/>
      <c r="H278" s="180"/>
      <c r="I278" s="181"/>
      <c r="J278" s="181"/>
      <c r="K278" s="181"/>
      <c r="L278" s="181"/>
      <c r="M278" s="181"/>
      <c r="N278" s="180"/>
      <c r="O278" s="182"/>
      <c r="P278" s="182"/>
      <c r="Q278" s="183"/>
      <c r="R278" s="183"/>
      <c r="S278" s="183"/>
      <c r="T278" s="183"/>
      <c r="U278" s="184"/>
      <c r="V278" s="185"/>
      <c r="W278" s="199"/>
      <c r="X278" s="200"/>
      <c r="Y278" s="200"/>
      <c r="Z278" s="201"/>
      <c r="AA278" s="150"/>
      <c r="AB278" s="202"/>
      <c r="AC278" s="203"/>
      <c r="AD278" s="184"/>
      <c r="AE278" s="203"/>
      <c r="AF278" s="204"/>
      <c r="AG278" s="193"/>
    </row>
    <row r="279" spans="1:33" s="59" customFormat="1">
      <c r="A279" s="194"/>
      <c r="B279" s="195"/>
      <c r="C279" s="196"/>
      <c r="D279" s="197"/>
      <c r="E279" s="196"/>
      <c r="F279" s="197"/>
      <c r="G279" s="198"/>
      <c r="H279" s="180"/>
      <c r="I279" s="181"/>
      <c r="J279" s="181"/>
      <c r="K279" s="181"/>
      <c r="L279" s="181"/>
      <c r="M279" s="181"/>
      <c r="N279" s="180"/>
      <c r="O279" s="182"/>
      <c r="P279" s="182"/>
      <c r="Q279" s="183"/>
      <c r="R279" s="183"/>
      <c r="S279" s="183"/>
      <c r="T279" s="183"/>
      <c r="U279" s="184"/>
      <c r="V279" s="185"/>
      <c r="W279" s="199"/>
      <c r="X279" s="200"/>
      <c r="Y279" s="200"/>
      <c r="Z279" s="201"/>
      <c r="AA279" s="150"/>
      <c r="AB279" s="202"/>
      <c r="AC279" s="203"/>
      <c r="AD279" s="184"/>
      <c r="AE279" s="203"/>
      <c r="AF279" s="204"/>
      <c r="AG279" s="193"/>
    </row>
    <row r="280" spans="1:33" s="59" customFormat="1">
      <c r="A280" s="194"/>
      <c r="B280" s="195"/>
      <c r="C280" s="196"/>
      <c r="D280" s="197"/>
      <c r="E280" s="196"/>
      <c r="F280" s="197"/>
      <c r="G280" s="198"/>
      <c r="H280" s="180"/>
      <c r="I280" s="181"/>
      <c r="J280" s="181"/>
      <c r="K280" s="181"/>
      <c r="L280" s="181"/>
      <c r="M280" s="181"/>
      <c r="N280" s="180"/>
      <c r="O280" s="182"/>
      <c r="P280" s="182"/>
      <c r="Q280" s="183"/>
      <c r="R280" s="183"/>
      <c r="S280" s="183"/>
      <c r="T280" s="183"/>
      <c r="U280" s="184"/>
      <c r="V280" s="185"/>
      <c r="W280" s="199"/>
      <c r="X280" s="200"/>
      <c r="Y280" s="200"/>
      <c r="Z280" s="201"/>
      <c r="AA280" s="150"/>
      <c r="AB280" s="202"/>
      <c r="AC280" s="203"/>
      <c r="AD280" s="184"/>
      <c r="AE280" s="203"/>
      <c r="AF280" s="204"/>
      <c r="AG280" s="193"/>
    </row>
    <row r="281" spans="1:33" s="59" customFormat="1">
      <c r="A281" s="194"/>
      <c r="B281" s="195"/>
      <c r="C281" s="196"/>
      <c r="D281" s="197"/>
      <c r="E281" s="196"/>
      <c r="F281" s="197"/>
      <c r="G281" s="198"/>
      <c r="H281" s="180"/>
      <c r="I281" s="181"/>
      <c r="J281" s="181"/>
      <c r="K281" s="181"/>
      <c r="L281" s="181"/>
      <c r="M281" s="181"/>
      <c r="N281" s="180"/>
      <c r="O281" s="182"/>
      <c r="P281" s="182"/>
      <c r="Q281" s="183"/>
      <c r="R281" s="183"/>
      <c r="S281" s="183"/>
      <c r="T281" s="183"/>
      <c r="U281" s="184"/>
      <c r="V281" s="185"/>
      <c r="W281" s="199"/>
      <c r="X281" s="200"/>
      <c r="Y281" s="200"/>
      <c r="Z281" s="201"/>
      <c r="AA281" s="150"/>
      <c r="AB281" s="202"/>
      <c r="AC281" s="203"/>
      <c r="AD281" s="184"/>
      <c r="AE281" s="203"/>
      <c r="AF281" s="204"/>
      <c r="AG281" s="193"/>
    </row>
    <row r="282" spans="1:33" s="59" customFormat="1">
      <c r="A282" s="194"/>
      <c r="B282" s="195"/>
      <c r="C282" s="196"/>
      <c r="D282" s="197"/>
      <c r="E282" s="196"/>
      <c r="F282" s="197"/>
      <c r="G282" s="198"/>
      <c r="H282" s="180"/>
      <c r="I282" s="181"/>
      <c r="J282" s="181"/>
      <c r="K282" s="181"/>
      <c r="L282" s="181"/>
      <c r="M282" s="181"/>
      <c r="N282" s="180"/>
      <c r="O282" s="182"/>
      <c r="P282" s="182"/>
      <c r="Q282" s="183"/>
      <c r="R282" s="183"/>
      <c r="S282" s="183"/>
      <c r="T282" s="183"/>
      <c r="U282" s="184"/>
      <c r="V282" s="185"/>
      <c r="W282" s="199"/>
      <c r="X282" s="200"/>
      <c r="Y282" s="200"/>
      <c r="Z282" s="201"/>
      <c r="AA282" s="150"/>
      <c r="AB282" s="202"/>
      <c r="AC282" s="203"/>
      <c r="AD282" s="184"/>
      <c r="AE282" s="203"/>
      <c r="AF282" s="204"/>
      <c r="AG282" s="193"/>
    </row>
    <row r="283" spans="1:33" s="59" customFormat="1">
      <c r="A283" s="194"/>
      <c r="B283" s="195"/>
      <c r="C283" s="196"/>
      <c r="D283" s="197"/>
      <c r="E283" s="196"/>
      <c r="F283" s="197"/>
      <c r="G283" s="198"/>
      <c r="H283" s="180"/>
      <c r="I283" s="181"/>
      <c r="J283" s="181"/>
      <c r="K283" s="181"/>
      <c r="L283" s="181"/>
      <c r="M283" s="181"/>
      <c r="N283" s="180"/>
      <c r="O283" s="182"/>
      <c r="P283" s="182"/>
      <c r="Q283" s="183"/>
      <c r="R283" s="183"/>
      <c r="S283" s="183"/>
      <c r="T283" s="183"/>
      <c r="U283" s="184"/>
      <c r="V283" s="185"/>
      <c r="W283" s="199"/>
      <c r="X283" s="200"/>
      <c r="Y283" s="200"/>
      <c r="Z283" s="201"/>
      <c r="AA283" s="150"/>
      <c r="AB283" s="202"/>
      <c r="AC283" s="203"/>
      <c r="AD283" s="184"/>
      <c r="AE283" s="203"/>
      <c r="AF283" s="204"/>
      <c r="AG283" s="193"/>
    </row>
    <row r="284" spans="1:33" s="59" customFormat="1">
      <c r="A284" s="194"/>
      <c r="B284" s="195"/>
      <c r="C284" s="196"/>
      <c r="D284" s="197"/>
      <c r="E284" s="196"/>
      <c r="F284" s="197"/>
      <c r="G284" s="198"/>
      <c r="H284" s="180"/>
      <c r="I284" s="181"/>
      <c r="J284" s="181"/>
      <c r="K284" s="181"/>
      <c r="L284" s="181"/>
      <c r="M284" s="181"/>
      <c r="N284" s="180"/>
      <c r="O284" s="182"/>
      <c r="P284" s="182"/>
      <c r="Q284" s="183"/>
      <c r="R284" s="183"/>
      <c r="S284" s="183"/>
      <c r="T284" s="183"/>
      <c r="U284" s="184"/>
      <c r="V284" s="185"/>
      <c r="W284" s="199"/>
      <c r="X284" s="200"/>
      <c r="Y284" s="200"/>
      <c r="Z284" s="201"/>
      <c r="AA284" s="150"/>
      <c r="AB284" s="202"/>
      <c r="AC284" s="203"/>
      <c r="AD284" s="184"/>
      <c r="AE284" s="203"/>
      <c r="AF284" s="204"/>
      <c r="AG284" s="193"/>
    </row>
    <row r="285" spans="1:33" s="59" customFormat="1">
      <c r="A285" s="194"/>
      <c r="B285" s="195"/>
      <c r="C285" s="196"/>
      <c r="D285" s="197"/>
      <c r="E285" s="196"/>
      <c r="F285" s="197"/>
      <c r="G285" s="198"/>
      <c r="H285" s="180"/>
      <c r="I285" s="181"/>
      <c r="J285" s="181"/>
      <c r="K285" s="181"/>
      <c r="L285" s="181"/>
      <c r="M285" s="181"/>
      <c r="N285" s="180"/>
      <c r="O285" s="182"/>
      <c r="P285" s="182"/>
      <c r="Q285" s="183"/>
      <c r="R285" s="183"/>
      <c r="S285" s="183"/>
      <c r="T285" s="183"/>
      <c r="U285" s="184"/>
      <c r="V285" s="185"/>
      <c r="W285" s="199"/>
      <c r="X285" s="200"/>
      <c r="Y285" s="200"/>
      <c r="Z285" s="201"/>
      <c r="AA285" s="150"/>
      <c r="AB285" s="202"/>
      <c r="AC285" s="203"/>
      <c r="AD285" s="184"/>
      <c r="AE285" s="203"/>
      <c r="AF285" s="204"/>
      <c r="AG285" s="193"/>
    </row>
    <row r="286" spans="1:33" s="59" customFormat="1">
      <c r="A286" s="194"/>
      <c r="B286" s="195"/>
      <c r="C286" s="196"/>
      <c r="D286" s="197"/>
      <c r="E286" s="196"/>
      <c r="F286" s="197"/>
      <c r="G286" s="198"/>
      <c r="H286" s="180"/>
      <c r="I286" s="181"/>
      <c r="J286" s="181"/>
      <c r="K286" s="181"/>
      <c r="L286" s="181"/>
      <c r="M286" s="181"/>
      <c r="N286" s="180"/>
      <c r="O286" s="182"/>
      <c r="P286" s="182"/>
      <c r="Q286" s="183"/>
      <c r="R286" s="183"/>
      <c r="S286" s="183"/>
      <c r="T286" s="183"/>
      <c r="U286" s="184"/>
      <c r="V286" s="185"/>
      <c r="W286" s="199"/>
      <c r="X286" s="200"/>
      <c r="Y286" s="200"/>
      <c r="Z286" s="201"/>
      <c r="AA286" s="150"/>
      <c r="AB286" s="202"/>
      <c r="AC286" s="203"/>
      <c r="AD286" s="184"/>
      <c r="AE286" s="203"/>
      <c r="AF286" s="204"/>
      <c r="AG286" s="193"/>
    </row>
    <row r="287" spans="1:33" s="59" customFormat="1">
      <c r="A287" s="194"/>
      <c r="B287" s="195"/>
      <c r="C287" s="196"/>
      <c r="D287" s="197"/>
      <c r="E287" s="196"/>
      <c r="F287" s="197"/>
      <c r="G287" s="198"/>
      <c r="H287" s="180"/>
      <c r="I287" s="181"/>
      <c r="J287" s="181"/>
      <c r="K287" s="181"/>
      <c r="L287" s="181"/>
      <c r="M287" s="181"/>
      <c r="N287" s="180"/>
      <c r="O287" s="182"/>
      <c r="P287" s="182"/>
      <c r="Q287" s="183"/>
      <c r="R287" s="183"/>
      <c r="S287" s="183"/>
      <c r="T287" s="183"/>
      <c r="U287" s="184"/>
      <c r="V287" s="185"/>
      <c r="W287" s="199"/>
      <c r="X287" s="200"/>
      <c r="Y287" s="200"/>
      <c r="Z287" s="201"/>
      <c r="AA287" s="150"/>
      <c r="AB287" s="202"/>
      <c r="AC287" s="203"/>
      <c r="AD287" s="184"/>
      <c r="AE287" s="203"/>
      <c r="AF287" s="204"/>
      <c r="AG287" s="193"/>
    </row>
    <row r="288" spans="1:33" s="59" customFormat="1">
      <c r="A288" s="194"/>
      <c r="B288" s="195"/>
      <c r="C288" s="196"/>
      <c r="D288" s="197"/>
      <c r="E288" s="196"/>
      <c r="F288" s="197"/>
      <c r="G288" s="198"/>
      <c r="H288" s="180"/>
      <c r="I288" s="181"/>
      <c r="J288" s="181"/>
      <c r="K288" s="181"/>
      <c r="L288" s="181"/>
      <c r="M288" s="181"/>
      <c r="N288" s="180"/>
      <c r="O288" s="182"/>
      <c r="P288" s="182"/>
      <c r="Q288" s="183"/>
      <c r="R288" s="183"/>
      <c r="S288" s="183"/>
      <c r="T288" s="183"/>
      <c r="U288" s="184"/>
      <c r="V288" s="185"/>
      <c r="W288" s="199"/>
      <c r="X288" s="200"/>
      <c r="Y288" s="200"/>
      <c r="Z288" s="201"/>
      <c r="AA288" s="150"/>
      <c r="AB288" s="202"/>
      <c r="AC288" s="203"/>
      <c r="AD288" s="184"/>
      <c r="AE288" s="203"/>
      <c r="AF288" s="204"/>
      <c r="AG288" s="193"/>
    </row>
    <row r="289" spans="1:33" s="59" customFormat="1">
      <c r="A289" s="194"/>
      <c r="B289" s="195"/>
      <c r="C289" s="196"/>
      <c r="D289" s="197"/>
      <c r="E289" s="196"/>
      <c r="F289" s="197"/>
      <c r="G289" s="198"/>
      <c r="H289" s="180"/>
      <c r="I289" s="181"/>
      <c r="J289" s="181"/>
      <c r="K289" s="181"/>
      <c r="L289" s="181"/>
      <c r="M289" s="181"/>
      <c r="N289" s="180"/>
      <c r="O289" s="182"/>
      <c r="P289" s="182"/>
      <c r="Q289" s="183"/>
      <c r="R289" s="183"/>
      <c r="S289" s="183"/>
      <c r="T289" s="183"/>
      <c r="U289" s="184"/>
      <c r="V289" s="185"/>
      <c r="W289" s="199"/>
      <c r="X289" s="200"/>
      <c r="Y289" s="200"/>
      <c r="Z289" s="201"/>
      <c r="AA289" s="150"/>
      <c r="AB289" s="202"/>
      <c r="AC289" s="203"/>
      <c r="AD289" s="184"/>
      <c r="AE289" s="203"/>
      <c r="AF289" s="204"/>
      <c r="AG289" s="193"/>
    </row>
    <row r="290" spans="1:33" s="59" customFormat="1">
      <c r="A290" s="194"/>
      <c r="B290" s="195"/>
      <c r="C290" s="196"/>
      <c r="D290" s="197"/>
      <c r="E290" s="196"/>
      <c r="F290" s="197"/>
      <c r="G290" s="198"/>
      <c r="H290" s="180"/>
      <c r="I290" s="181"/>
      <c r="J290" s="181"/>
      <c r="K290" s="181"/>
      <c r="L290" s="181"/>
      <c r="M290" s="181"/>
      <c r="N290" s="180"/>
      <c r="O290" s="182"/>
      <c r="P290" s="182"/>
      <c r="Q290" s="183"/>
      <c r="R290" s="183"/>
      <c r="S290" s="183"/>
      <c r="T290" s="183"/>
      <c r="U290" s="184"/>
      <c r="V290" s="185"/>
      <c r="W290" s="199"/>
      <c r="X290" s="200"/>
      <c r="Y290" s="200"/>
      <c r="Z290" s="201"/>
      <c r="AA290" s="150"/>
      <c r="AB290" s="202"/>
      <c r="AC290" s="203"/>
      <c r="AD290" s="184"/>
      <c r="AE290" s="203"/>
      <c r="AF290" s="204"/>
      <c r="AG290" s="193"/>
    </row>
    <row r="291" spans="1:33" s="59" customFormat="1">
      <c r="A291" s="194"/>
      <c r="B291" s="195"/>
      <c r="C291" s="196"/>
      <c r="D291" s="197"/>
      <c r="E291" s="196"/>
      <c r="F291" s="197"/>
      <c r="G291" s="198"/>
      <c r="H291" s="180"/>
      <c r="I291" s="181"/>
      <c r="J291" s="181"/>
      <c r="K291" s="181"/>
      <c r="L291" s="181"/>
      <c r="M291" s="181"/>
      <c r="N291" s="180"/>
      <c r="O291" s="182"/>
      <c r="P291" s="182"/>
      <c r="Q291" s="183"/>
      <c r="R291" s="183"/>
      <c r="S291" s="183"/>
      <c r="T291" s="183"/>
      <c r="U291" s="184"/>
      <c r="V291" s="185"/>
      <c r="W291" s="199"/>
      <c r="X291" s="200"/>
      <c r="Y291" s="200"/>
      <c r="Z291" s="201"/>
      <c r="AA291" s="150"/>
      <c r="AB291" s="202"/>
      <c r="AC291" s="203"/>
      <c r="AD291" s="184"/>
      <c r="AE291" s="203"/>
      <c r="AF291" s="204"/>
      <c r="AG291" s="193"/>
    </row>
    <row r="292" spans="1:33" s="59" customFormat="1">
      <c r="A292" s="194"/>
      <c r="B292" s="195"/>
      <c r="C292" s="196"/>
      <c r="D292" s="197"/>
      <c r="E292" s="196"/>
      <c r="F292" s="197"/>
      <c r="G292" s="198"/>
      <c r="H292" s="180"/>
      <c r="I292" s="181"/>
      <c r="J292" s="181"/>
      <c r="K292" s="181"/>
      <c r="L292" s="181"/>
      <c r="M292" s="181"/>
      <c r="N292" s="180"/>
      <c r="O292" s="182"/>
      <c r="P292" s="182"/>
      <c r="Q292" s="183"/>
      <c r="R292" s="183"/>
      <c r="S292" s="183"/>
      <c r="T292" s="183"/>
      <c r="U292" s="184"/>
      <c r="V292" s="185"/>
      <c r="W292" s="199"/>
      <c r="X292" s="200"/>
      <c r="Y292" s="200"/>
      <c r="Z292" s="201"/>
      <c r="AA292" s="150"/>
      <c r="AB292" s="202"/>
      <c r="AC292" s="203"/>
      <c r="AD292" s="184"/>
      <c r="AE292" s="203"/>
      <c r="AF292" s="204"/>
      <c r="AG292" s="193"/>
    </row>
    <row r="293" spans="1:33" s="59" customFormat="1">
      <c r="A293" s="194"/>
      <c r="B293" s="195"/>
      <c r="C293" s="196"/>
      <c r="D293" s="197"/>
      <c r="E293" s="196"/>
      <c r="F293" s="197"/>
      <c r="G293" s="198"/>
      <c r="H293" s="180"/>
      <c r="I293" s="181"/>
      <c r="J293" s="181"/>
      <c r="K293" s="181"/>
      <c r="L293" s="181"/>
      <c r="M293" s="181"/>
      <c r="N293" s="180"/>
      <c r="O293" s="182"/>
      <c r="P293" s="182"/>
      <c r="Q293" s="183"/>
      <c r="R293" s="183"/>
      <c r="S293" s="183"/>
      <c r="T293" s="183"/>
      <c r="U293" s="184"/>
      <c r="V293" s="185"/>
      <c r="W293" s="199"/>
      <c r="X293" s="200"/>
      <c r="Y293" s="200"/>
      <c r="Z293" s="201"/>
      <c r="AA293" s="150"/>
      <c r="AB293" s="202"/>
      <c r="AC293" s="203"/>
      <c r="AD293" s="184"/>
      <c r="AE293" s="203"/>
      <c r="AF293" s="204"/>
      <c r="AG293" s="193"/>
    </row>
    <row r="294" spans="1:33" s="59" customFormat="1">
      <c r="A294" s="194"/>
      <c r="B294" s="195"/>
      <c r="C294" s="196"/>
      <c r="D294" s="197"/>
      <c r="E294" s="196"/>
      <c r="F294" s="197"/>
      <c r="G294" s="198"/>
      <c r="H294" s="180"/>
      <c r="I294" s="181"/>
      <c r="J294" s="181"/>
      <c r="K294" s="181"/>
      <c r="L294" s="181"/>
      <c r="M294" s="181"/>
      <c r="N294" s="180"/>
      <c r="O294" s="182"/>
      <c r="P294" s="182"/>
      <c r="Q294" s="183"/>
      <c r="R294" s="183"/>
      <c r="S294" s="183"/>
      <c r="T294" s="183"/>
      <c r="U294" s="184"/>
      <c r="V294" s="185"/>
      <c r="W294" s="199"/>
      <c r="X294" s="200"/>
      <c r="Y294" s="200"/>
      <c r="Z294" s="201"/>
      <c r="AA294" s="150"/>
      <c r="AB294" s="202"/>
      <c r="AC294" s="203"/>
      <c r="AD294" s="184"/>
      <c r="AE294" s="203"/>
      <c r="AF294" s="204"/>
      <c r="AG294" s="193"/>
    </row>
    <row r="295" spans="1:33" s="59" customFormat="1">
      <c r="A295" s="194"/>
      <c r="B295" s="195"/>
      <c r="C295" s="196"/>
      <c r="D295" s="197"/>
      <c r="E295" s="196"/>
      <c r="F295" s="197"/>
      <c r="G295" s="198"/>
      <c r="H295" s="180"/>
      <c r="I295" s="181"/>
      <c r="J295" s="181"/>
      <c r="K295" s="181"/>
      <c r="L295" s="181"/>
      <c r="M295" s="181"/>
      <c r="N295" s="180"/>
      <c r="O295" s="182"/>
      <c r="P295" s="182"/>
      <c r="Q295" s="183"/>
      <c r="R295" s="183"/>
      <c r="S295" s="183"/>
      <c r="T295" s="183"/>
      <c r="U295" s="184"/>
      <c r="V295" s="185"/>
      <c r="W295" s="199"/>
      <c r="X295" s="200"/>
      <c r="Y295" s="200"/>
      <c r="Z295" s="201"/>
      <c r="AA295" s="150"/>
      <c r="AB295" s="202"/>
      <c r="AC295" s="203"/>
      <c r="AD295" s="184"/>
      <c r="AE295" s="203"/>
      <c r="AF295" s="204"/>
      <c r="AG295" s="193"/>
    </row>
    <row r="296" spans="1:33" s="59" customFormat="1">
      <c r="A296" s="194"/>
      <c r="B296" s="195"/>
      <c r="C296" s="196"/>
      <c r="D296" s="197"/>
      <c r="E296" s="196"/>
      <c r="F296" s="197"/>
      <c r="G296" s="198"/>
      <c r="H296" s="180"/>
      <c r="I296" s="181"/>
      <c r="J296" s="181"/>
      <c r="K296" s="181"/>
      <c r="L296" s="181"/>
      <c r="M296" s="181"/>
      <c r="N296" s="180"/>
      <c r="O296" s="182"/>
      <c r="P296" s="182"/>
      <c r="Q296" s="183"/>
      <c r="R296" s="183"/>
      <c r="S296" s="183"/>
      <c r="T296" s="183"/>
      <c r="U296" s="184"/>
      <c r="V296" s="185"/>
      <c r="W296" s="199"/>
      <c r="X296" s="200"/>
      <c r="Y296" s="200"/>
      <c r="Z296" s="201"/>
      <c r="AA296" s="150"/>
      <c r="AB296" s="202"/>
      <c r="AC296" s="203"/>
      <c r="AD296" s="184"/>
      <c r="AE296" s="203"/>
      <c r="AF296" s="204"/>
      <c r="AG296" s="193"/>
    </row>
    <row r="297" spans="1:33" s="59" customFormat="1">
      <c r="A297" s="194"/>
      <c r="B297" s="195"/>
      <c r="C297" s="196"/>
      <c r="D297" s="197"/>
      <c r="E297" s="196"/>
      <c r="F297" s="197"/>
      <c r="G297" s="198"/>
      <c r="H297" s="180"/>
      <c r="I297" s="181"/>
      <c r="J297" s="181"/>
      <c r="K297" s="181"/>
      <c r="L297" s="181"/>
      <c r="M297" s="181"/>
      <c r="N297" s="180"/>
      <c r="O297" s="182"/>
      <c r="P297" s="182"/>
      <c r="Q297" s="183"/>
      <c r="R297" s="183"/>
      <c r="S297" s="183"/>
      <c r="T297" s="183"/>
      <c r="U297" s="184"/>
      <c r="V297" s="185"/>
      <c r="W297" s="199"/>
      <c r="X297" s="200"/>
      <c r="Y297" s="200"/>
      <c r="Z297" s="201"/>
      <c r="AA297" s="150"/>
      <c r="AB297" s="202"/>
      <c r="AC297" s="203"/>
      <c r="AD297" s="184"/>
      <c r="AE297" s="203"/>
      <c r="AF297" s="204"/>
      <c r="AG297" s="193"/>
    </row>
    <row r="298" spans="1:33" s="59" customFormat="1">
      <c r="A298" s="194"/>
      <c r="B298" s="195"/>
      <c r="C298" s="196"/>
      <c r="D298" s="197"/>
      <c r="E298" s="196"/>
      <c r="F298" s="197"/>
      <c r="G298" s="198"/>
      <c r="H298" s="180"/>
      <c r="I298" s="181"/>
      <c r="J298" s="181"/>
      <c r="K298" s="181"/>
      <c r="L298" s="181"/>
      <c r="M298" s="181"/>
      <c r="N298" s="180"/>
      <c r="O298" s="182"/>
      <c r="P298" s="182"/>
      <c r="Q298" s="183"/>
      <c r="R298" s="183"/>
      <c r="S298" s="183"/>
      <c r="T298" s="183"/>
      <c r="U298" s="184"/>
      <c r="V298" s="185"/>
      <c r="W298" s="199"/>
      <c r="X298" s="200"/>
      <c r="Y298" s="200"/>
      <c r="Z298" s="201"/>
      <c r="AA298" s="150"/>
      <c r="AB298" s="202"/>
      <c r="AC298" s="203"/>
      <c r="AD298" s="184"/>
      <c r="AE298" s="203"/>
      <c r="AF298" s="204"/>
      <c r="AG298" s="193"/>
    </row>
    <row r="299" spans="1:33" s="59" customFormat="1">
      <c r="A299" s="194"/>
      <c r="B299" s="195"/>
      <c r="C299" s="196"/>
      <c r="D299" s="197"/>
      <c r="E299" s="196"/>
      <c r="F299" s="197"/>
      <c r="G299" s="198"/>
      <c r="H299" s="180"/>
      <c r="I299" s="181"/>
      <c r="J299" s="181"/>
      <c r="K299" s="181"/>
      <c r="L299" s="181"/>
      <c r="M299" s="181"/>
      <c r="N299" s="180"/>
      <c r="O299" s="182"/>
      <c r="P299" s="182"/>
      <c r="Q299" s="183"/>
      <c r="R299" s="183"/>
      <c r="S299" s="183"/>
      <c r="T299" s="183"/>
      <c r="U299" s="184"/>
      <c r="V299" s="185"/>
      <c r="W299" s="199"/>
      <c r="X299" s="200"/>
      <c r="Y299" s="200"/>
      <c r="Z299" s="201"/>
      <c r="AA299" s="150"/>
      <c r="AB299" s="202"/>
      <c r="AC299" s="203"/>
      <c r="AD299" s="184"/>
      <c r="AE299" s="203"/>
      <c r="AF299" s="204"/>
      <c r="AG299" s="193"/>
    </row>
    <row r="300" spans="1:33" s="59" customFormat="1">
      <c r="A300" s="194"/>
      <c r="B300" s="195"/>
      <c r="C300" s="196"/>
      <c r="D300" s="197"/>
      <c r="E300" s="196"/>
      <c r="F300" s="197"/>
      <c r="G300" s="198"/>
      <c r="H300" s="180"/>
      <c r="I300" s="181"/>
      <c r="J300" s="181"/>
      <c r="K300" s="181"/>
      <c r="L300" s="181"/>
      <c r="M300" s="181"/>
      <c r="N300" s="180"/>
      <c r="O300" s="182"/>
      <c r="P300" s="182"/>
      <c r="Q300" s="183"/>
      <c r="R300" s="183"/>
      <c r="S300" s="183"/>
      <c r="T300" s="183"/>
      <c r="U300" s="184"/>
      <c r="V300" s="185"/>
      <c r="W300" s="199"/>
      <c r="X300" s="200"/>
      <c r="Y300" s="200"/>
      <c r="Z300" s="201"/>
      <c r="AA300" s="150"/>
      <c r="AB300" s="202"/>
      <c r="AC300" s="203"/>
      <c r="AD300" s="184"/>
      <c r="AE300" s="203"/>
      <c r="AF300" s="204"/>
      <c r="AG300" s="193"/>
    </row>
    <row r="301" spans="1:33" s="59" customFormat="1">
      <c r="A301" s="194"/>
      <c r="B301" s="195"/>
      <c r="C301" s="196"/>
      <c r="D301" s="197"/>
      <c r="E301" s="196"/>
      <c r="F301" s="197"/>
      <c r="G301" s="198"/>
      <c r="H301" s="180"/>
      <c r="I301" s="181"/>
      <c r="J301" s="181"/>
      <c r="K301" s="181"/>
      <c r="L301" s="181"/>
      <c r="M301" s="181"/>
      <c r="N301" s="180"/>
      <c r="O301" s="182"/>
      <c r="P301" s="182"/>
      <c r="Q301" s="183"/>
      <c r="R301" s="183"/>
      <c r="S301" s="183"/>
      <c r="T301" s="183"/>
      <c r="U301" s="184"/>
      <c r="V301" s="185"/>
      <c r="W301" s="199"/>
      <c r="X301" s="200"/>
      <c r="Y301" s="200"/>
      <c r="Z301" s="201"/>
      <c r="AA301" s="150"/>
      <c r="AB301" s="202"/>
      <c r="AC301" s="203"/>
      <c r="AD301" s="184"/>
      <c r="AE301" s="203"/>
      <c r="AF301" s="204"/>
      <c r="AG301" s="193"/>
    </row>
    <row r="302" spans="1:33" s="59" customFormat="1">
      <c r="A302" s="194"/>
      <c r="B302" s="195"/>
      <c r="C302" s="196"/>
      <c r="D302" s="197"/>
      <c r="E302" s="196"/>
      <c r="F302" s="197"/>
      <c r="G302" s="198"/>
      <c r="H302" s="180"/>
      <c r="I302" s="181"/>
      <c r="J302" s="181"/>
      <c r="K302" s="181"/>
      <c r="L302" s="181"/>
      <c r="M302" s="181"/>
      <c r="N302" s="180"/>
      <c r="O302" s="182"/>
      <c r="P302" s="182"/>
      <c r="Q302" s="183"/>
      <c r="R302" s="183"/>
      <c r="S302" s="183"/>
      <c r="T302" s="183"/>
      <c r="U302" s="184"/>
      <c r="V302" s="185"/>
      <c r="W302" s="199"/>
      <c r="X302" s="200"/>
      <c r="Y302" s="200"/>
      <c r="Z302" s="201"/>
      <c r="AA302" s="150"/>
      <c r="AB302" s="202"/>
      <c r="AC302" s="203"/>
      <c r="AD302" s="184"/>
      <c r="AE302" s="203"/>
      <c r="AF302" s="204"/>
      <c r="AG302" s="193"/>
    </row>
    <row r="303" spans="1:33" s="59" customFormat="1">
      <c r="A303" s="194"/>
      <c r="B303" s="195"/>
      <c r="C303" s="196"/>
      <c r="D303" s="197"/>
      <c r="E303" s="196"/>
      <c r="F303" s="197"/>
      <c r="G303" s="198"/>
      <c r="H303" s="180"/>
      <c r="I303" s="181"/>
      <c r="J303" s="181"/>
      <c r="K303" s="181"/>
      <c r="L303" s="181"/>
      <c r="M303" s="181"/>
      <c r="N303" s="180"/>
      <c r="O303" s="182"/>
      <c r="P303" s="182"/>
      <c r="Q303" s="183"/>
      <c r="R303" s="183"/>
      <c r="S303" s="183"/>
      <c r="T303" s="183"/>
      <c r="U303" s="184"/>
      <c r="V303" s="185"/>
      <c r="W303" s="199"/>
      <c r="X303" s="200"/>
      <c r="Y303" s="200"/>
      <c r="Z303" s="201"/>
      <c r="AA303" s="150"/>
      <c r="AB303" s="202"/>
      <c r="AC303" s="203"/>
      <c r="AD303" s="184"/>
      <c r="AE303" s="203"/>
      <c r="AF303" s="204"/>
      <c r="AG303" s="193"/>
    </row>
    <row r="304" spans="1:33" s="59" customFormat="1">
      <c r="A304" s="194"/>
      <c r="B304" s="195"/>
      <c r="C304" s="196"/>
      <c r="D304" s="197"/>
      <c r="E304" s="196"/>
      <c r="F304" s="197"/>
      <c r="G304" s="198"/>
      <c r="H304" s="180"/>
      <c r="I304" s="181"/>
      <c r="J304" s="181"/>
      <c r="K304" s="181"/>
      <c r="L304" s="181"/>
      <c r="M304" s="181"/>
      <c r="N304" s="180"/>
      <c r="O304" s="182"/>
      <c r="P304" s="182"/>
      <c r="Q304" s="183"/>
      <c r="R304" s="183"/>
      <c r="S304" s="183"/>
      <c r="T304" s="183"/>
      <c r="U304" s="184"/>
      <c r="V304" s="185"/>
      <c r="W304" s="199"/>
      <c r="X304" s="200"/>
      <c r="Y304" s="200"/>
      <c r="Z304" s="201"/>
      <c r="AA304" s="150"/>
      <c r="AB304" s="202"/>
      <c r="AC304" s="203"/>
      <c r="AD304" s="184"/>
      <c r="AE304" s="203"/>
      <c r="AF304" s="204"/>
      <c r="AG304" s="193"/>
    </row>
    <row r="305" spans="1:33" s="59" customFormat="1">
      <c r="A305" s="194"/>
      <c r="B305" s="195"/>
      <c r="C305" s="196"/>
      <c r="D305" s="197"/>
      <c r="E305" s="196"/>
      <c r="F305" s="197"/>
      <c r="G305" s="198"/>
      <c r="H305" s="180"/>
      <c r="I305" s="181"/>
      <c r="J305" s="181"/>
      <c r="K305" s="181"/>
      <c r="L305" s="181"/>
      <c r="M305" s="181"/>
      <c r="N305" s="180"/>
      <c r="O305" s="182"/>
      <c r="P305" s="182"/>
      <c r="Q305" s="183"/>
      <c r="R305" s="183"/>
      <c r="S305" s="183"/>
      <c r="T305" s="183"/>
      <c r="U305" s="184"/>
      <c r="V305" s="185"/>
      <c r="W305" s="199"/>
      <c r="X305" s="200"/>
      <c r="Y305" s="200"/>
      <c r="Z305" s="201"/>
      <c r="AA305" s="150"/>
      <c r="AB305" s="202"/>
      <c r="AC305" s="203"/>
      <c r="AD305" s="184"/>
      <c r="AE305" s="203"/>
      <c r="AF305" s="204"/>
      <c r="AG305" s="193"/>
    </row>
    <row r="306" spans="1:33" s="59" customFormat="1">
      <c r="A306" s="194"/>
      <c r="B306" s="195"/>
      <c r="C306" s="196"/>
      <c r="D306" s="197"/>
      <c r="E306" s="196"/>
      <c r="F306" s="197"/>
      <c r="G306" s="198"/>
      <c r="H306" s="180"/>
      <c r="I306" s="181"/>
      <c r="J306" s="181"/>
      <c r="K306" s="181"/>
      <c r="L306" s="181"/>
      <c r="M306" s="181"/>
      <c r="N306" s="180"/>
      <c r="O306" s="182"/>
      <c r="P306" s="182"/>
      <c r="Q306" s="183"/>
      <c r="R306" s="183"/>
      <c r="S306" s="183"/>
      <c r="T306" s="183"/>
      <c r="U306" s="184"/>
      <c r="V306" s="185"/>
      <c r="W306" s="199"/>
      <c r="X306" s="200"/>
      <c r="Y306" s="200"/>
      <c r="Z306" s="201"/>
      <c r="AA306" s="150"/>
      <c r="AB306" s="202"/>
      <c r="AC306" s="203"/>
      <c r="AD306" s="184"/>
      <c r="AE306" s="203"/>
      <c r="AF306" s="204"/>
      <c r="AG306" s="193"/>
    </row>
    <row r="307" spans="1:33" s="59" customFormat="1">
      <c r="A307" s="194"/>
      <c r="B307" s="195"/>
      <c r="C307" s="196"/>
      <c r="D307" s="197"/>
      <c r="E307" s="196"/>
      <c r="F307" s="197"/>
      <c r="G307" s="198"/>
      <c r="H307" s="180"/>
      <c r="I307" s="181"/>
      <c r="J307" s="181"/>
      <c r="K307" s="181"/>
      <c r="L307" s="181"/>
      <c r="M307" s="181"/>
      <c r="N307" s="180"/>
      <c r="O307" s="182"/>
      <c r="P307" s="182"/>
      <c r="Q307" s="183"/>
      <c r="R307" s="183"/>
      <c r="S307" s="183"/>
      <c r="T307" s="183"/>
      <c r="U307" s="184"/>
      <c r="V307" s="185"/>
      <c r="W307" s="199"/>
      <c r="X307" s="200"/>
      <c r="Y307" s="200"/>
      <c r="Z307" s="201"/>
      <c r="AA307" s="150"/>
      <c r="AB307" s="202"/>
      <c r="AC307" s="203"/>
      <c r="AD307" s="184"/>
      <c r="AE307" s="203"/>
      <c r="AF307" s="204"/>
      <c r="AG307" s="193"/>
    </row>
    <row r="308" spans="1:33" s="59" customFormat="1">
      <c r="A308" s="194"/>
      <c r="B308" s="195"/>
      <c r="C308" s="196"/>
      <c r="D308" s="197"/>
      <c r="E308" s="196"/>
      <c r="F308" s="197"/>
      <c r="G308" s="198"/>
      <c r="H308" s="180"/>
      <c r="I308" s="181"/>
      <c r="J308" s="181"/>
      <c r="K308" s="181"/>
      <c r="L308" s="181"/>
      <c r="M308" s="181"/>
      <c r="N308" s="180"/>
      <c r="O308" s="182"/>
      <c r="P308" s="182"/>
      <c r="Q308" s="183"/>
      <c r="R308" s="183"/>
      <c r="S308" s="183"/>
      <c r="T308" s="183"/>
      <c r="U308" s="184"/>
      <c r="V308" s="185"/>
      <c r="W308" s="199"/>
      <c r="X308" s="200"/>
      <c r="Y308" s="200"/>
      <c r="Z308" s="201"/>
      <c r="AA308" s="150"/>
      <c r="AB308" s="202"/>
      <c r="AC308" s="203"/>
      <c r="AD308" s="184"/>
      <c r="AE308" s="203"/>
      <c r="AF308" s="204"/>
      <c r="AG308" s="193"/>
    </row>
    <row r="309" spans="1:33" s="59" customFormat="1">
      <c r="A309" s="194"/>
      <c r="B309" s="195"/>
      <c r="C309" s="196"/>
      <c r="D309" s="197"/>
      <c r="E309" s="196"/>
      <c r="F309" s="197"/>
      <c r="G309" s="198"/>
      <c r="H309" s="180"/>
      <c r="I309" s="181"/>
      <c r="J309" s="181"/>
      <c r="K309" s="181"/>
      <c r="L309" s="181"/>
      <c r="M309" s="181"/>
      <c r="N309" s="180"/>
      <c r="O309" s="182"/>
      <c r="P309" s="182"/>
      <c r="Q309" s="183"/>
      <c r="R309" s="183"/>
      <c r="S309" s="183"/>
      <c r="T309" s="183"/>
      <c r="U309" s="184"/>
      <c r="V309" s="185"/>
      <c r="W309" s="199"/>
      <c r="X309" s="200"/>
      <c r="Y309" s="200"/>
      <c r="Z309" s="201"/>
      <c r="AA309" s="150"/>
      <c r="AB309" s="202"/>
      <c r="AC309" s="203"/>
      <c r="AD309" s="184"/>
      <c r="AE309" s="203"/>
      <c r="AF309" s="204"/>
      <c r="AG309" s="193"/>
    </row>
    <row r="310" spans="1:33" s="59" customFormat="1">
      <c r="A310" s="194"/>
      <c r="B310" s="195"/>
      <c r="C310" s="196"/>
      <c r="D310" s="197"/>
      <c r="E310" s="196"/>
      <c r="F310" s="197"/>
      <c r="G310" s="198"/>
      <c r="H310" s="180"/>
      <c r="I310" s="181"/>
      <c r="J310" s="181"/>
      <c r="K310" s="181"/>
      <c r="L310" s="181"/>
      <c r="M310" s="181"/>
      <c r="N310" s="180"/>
      <c r="O310" s="182"/>
      <c r="P310" s="182"/>
      <c r="Q310" s="183"/>
      <c r="R310" s="183"/>
      <c r="S310" s="183"/>
      <c r="T310" s="183"/>
      <c r="U310" s="184"/>
      <c r="V310" s="185"/>
      <c r="W310" s="199"/>
      <c r="X310" s="200"/>
      <c r="Y310" s="200"/>
      <c r="Z310" s="201"/>
      <c r="AA310" s="150"/>
      <c r="AB310" s="202"/>
      <c r="AC310" s="203"/>
      <c r="AD310" s="184"/>
      <c r="AE310" s="203"/>
      <c r="AF310" s="204"/>
      <c r="AG310" s="193"/>
    </row>
    <row r="311" spans="1:33" s="59" customFormat="1">
      <c r="A311" s="194"/>
      <c r="B311" s="195"/>
      <c r="C311" s="196"/>
      <c r="D311" s="197"/>
      <c r="E311" s="196"/>
      <c r="F311" s="197"/>
      <c r="G311" s="198"/>
      <c r="H311" s="180"/>
      <c r="I311" s="181"/>
      <c r="J311" s="181"/>
      <c r="K311" s="181"/>
      <c r="L311" s="181"/>
      <c r="M311" s="181"/>
      <c r="N311" s="180"/>
      <c r="O311" s="182"/>
      <c r="P311" s="182"/>
      <c r="Q311" s="183"/>
      <c r="R311" s="183"/>
      <c r="S311" s="183"/>
      <c r="T311" s="183"/>
      <c r="U311" s="184"/>
      <c r="V311" s="185"/>
      <c r="W311" s="199"/>
      <c r="X311" s="200"/>
      <c r="Y311" s="200"/>
      <c r="Z311" s="201"/>
      <c r="AA311" s="150"/>
      <c r="AB311" s="202"/>
      <c r="AC311" s="203"/>
      <c r="AD311" s="184"/>
      <c r="AE311" s="203"/>
      <c r="AF311" s="204"/>
      <c r="AG311" s="193"/>
    </row>
    <row r="312" spans="1:33" s="59" customFormat="1">
      <c r="A312" s="194"/>
      <c r="B312" s="195"/>
      <c r="C312" s="196"/>
      <c r="D312" s="197"/>
      <c r="E312" s="196"/>
      <c r="F312" s="197"/>
      <c r="G312" s="198"/>
      <c r="H312" s="180"/>
      <c r="I312" s="181"/>
      <c r="J312" s="181"/>
      <c r="K312" s="181"/>
      <c r="L312" s="181"/>
      <c r="M312" s="181"/>
      <c r="N312" s="180"/>
      <c r="O312" s="182"/>
      <c r="P312" s="182"/>
      <c r="Q312" s="183"/>
      <c r="R312" s="183"/>
      <c r="S312" s="183"/>
      <c r="T312" s="183"/>
      <c r="U312" s="184"/>
      <c r="V312" s="185"/>
      <c r="W312" s="199"/>
      <c r="X312" s="200"/>
      <c r="Y312" s="200"/>
      <c r="Z312" s="201"/>
      <c r="AA312" s="150"/>
      <c r="AB312" s="202"/>
      <c r="AC312" s="203"/>
      <c r="AD312" s="184"/>
      <c r="AE312" s="203"/>
      <c r="AF312" s="204"/>
      <c r="AG312" s="193"/>
    </row>
    <row r="313" spans="1:33" s="59" customFormat="1">
      <c r="A313" s="194"/>
      <c r="B313" s="195"/>
      <c r="C313" s="196"/>
      <c r="D313" s="197"/>
      <c r="E313" s="196"/>
      <c r="F313" s="197"/>
      <c r="G313" s="198"/>
      <c r="H313" s="180"/>
      <c r="I313" s="181"/>
      <c r="J313" s="181"/>
      <c r="K313" s="181"/>
      <c r="L313" s="181"/>
      <c r="M313" s="181"/>
      <c r="N313" s="180"/>
      <c r="O313" s="182"/>
      <c r="P313" s="182"/>
      <c r="Q313" s="183"/>
      <c r="R313" s="183"/>
      <c r="S313" s="183"/>
      <c r="T313" s="183"/>
      <c r="U313" s="184"/>
      <c r="V313" s="185"/>
      <c r="W313" s="199"/>
      <c r="X313" s="200"/>
      <c r="Y313" s="200"/>
      <c r="Z313" s="201"/>
      <c r="AA313" s="150"/>
      <c r="AB313" s="202"/>
      <c r="AC313" s="203"/>
      <c r="AD313" s="184"/>
      <c r="AE313" s="203"/>
      <c r="AF313" s="204"/>
      <c r="AG313" s="193"/>
    </row>
    <row r="314" spans="1:33" s="59" customFormat="1">
      <c r="A314" s="194"/>
      <c r="B314" s="195"/>
      <c r="C314" s="196"/>
      <c r="D314" s="197"/>
      <c r="E314" s="196"/>
      <c r="F314" s="197"/>
      <c r="G314" s="198"/>
      <c r="H314" s="180"/>
      <c r="I314" s="181"/>
      <c r="J314" s="181"/>
      <c r="K314" s="181"/>
      <c r="L314" s="181"/>
      <c r="M314" s="181"/>
      <c r="N314" s="180"/>
      <c r="O314" s="182"/>
      <c r="P314" s="182"/>
      <c r="Q314" s="183"/>
      <c r="R314" s="183"/>
      <c r="S314" s="183"/>
      <c r="T314" s="183"/>
      <c r="U314" s="184"/>
      <c r="V314" s="185"/>
      <c r="W314" s="199"/>
      <c r="X314" s="200"/>
      <c r="Y314" s="200"/>
      <c r="Z314" s="201"/>
      <c r="AA314" s="150"/>
      <c r="AB314" s="202"/>
      <c r="AC314" s="203"/>
      <c r="AD314" s="184"/>
      <c r="AE314" s="203"/>
      <c r="AF314" s="204"/>
      <c r="AG314" s="193"/>
    </row>
    <row r="315" spans="1:33" s="59" customFormat="1">
      <c r="A315" s="194"/>
      <c r="B315" s="195"/>
      <c r="C315" s="196"/>
      <c r="D315" s="197"/>
      <c r="E315" s="196"/>
      <c r="F315" s="197"/>
      <c r="G315" s="198"/>
      <c r="H315" s="180"/>
      <c r="I315" s="181"/>
      <c r="J315" s="181"/>
      <c r="K315" s="181"/>
      <c r="L315" s="181"/>
      <c r="M315" s="181"/>
      <c r="N315" s="180"/>
      <c r="O315" s="182"/>
      <c r="P315" s="182"/>
      <c r="Q315" s="183"/>
      <c r="R315" s="183"/>
      <c r="S315" s="183"/>
      <c r="T315" s="183"/>
      <c r="U315" s="184"/>
      <c r="V315" s="185"/>
      <c r="W315" s="199"/>
      <c r="X315" s="200"/>
      <c r="Y315" s="200"/>
      <c r="Z315" s="201"/>
      <c r="AA315" s="150"/>
      <c r="AB315" s="202"/>
      <c r="AC315" s="203"/>
      <c r="AD315" s="184"/>
      <c r="AE315" s="203"/>
      <c r="AF315" s="204"/>
      <c r="AG315" s="193"/>
    </row>
    <row r="316" spans="1:33" s="59" customFormat="1">
      <c r="A316" s="194"/>
      <c r="B316" s="195"/>
      <c r="C316" s="196"/>
      <c r="D316" s="197"/>
      <c r="E316" s="196"/>
      <c r="F316" s="197"/>
      <c r="G316" s="198"/>
      <c r="H316" s="180"/>
      <c r="I316" s="181"/>
      <c r="J316" s="181"/>
      <c r="K316" s="181"/>
      <c r="L316" s="181"/>
      <c r="M316" s="181"/>
      <c r="N316" s="180"/>
      <c r="O316" s="182"/>
      <c r="P316" s="182"/>
      <c r="Q316" s="183"/>
      <c r="R316" s="183"/>
      <c r="S316" s="183"/>
      <c r="T316" s="183"/>
      <c r="U316" s="184"/>
      <c r="V316" s="185"/>
      <c r="W316" s="199"/>
      <c r="X316" s="200"/>
      <c r="Y316" s="200"/>
      <c r="Z316" s="201"/>
      <c r="AA316" s="150"/>
      <c r="AB316" s="202"/>
      <c r="AC316" s="203"/>
      <c r="AD316" s="184"/>
      <c r="AE316" s="203"/>
      <c r="AF316" s="204"/>
      <c r="AG316" s="193"/>
    </row>
    <row r="317" spans="1:33" s="59" customFormat="1">
      <c r="A317" s="194"/>
      <c r="B317" s="195"/>
      <c r="C317" s="196"/>
      <c r="D317" s="197"/>
      <c r="E317" s="196"/>
      <c r="F317" s="197"/>
      <c r="G317" s="198"/>
      <c r="H317" s="180"/>
      <c r="I317" s="181"/>
      <c r="J317" s="181"/>
      <c r="K317" s="181"/>
      <c r="L317" s="181"/>
      <c r="M317" s="181"/>
      <c r="N317" s="180"/>
      <c r="O317" s="182"/>
      <c r="P317" s="182"/>
      <c r="Q317" s="183"/>
      <c r="R317" s="183"/>
      <c r="S317" s="183"/>
      <c r="T317" s="183"/>
      <c r="U317" s="184"/>
      <c r="V317" s="185"/>
      <c r="W317" s="199"/>
      <c r="X317" s="200"/>
      <c r="Y317" s="200"/>
      <c r="Z317" s="201"/>
      <c r="AA317" s="150"/>
      <c r="AB317" s="202"/>
      <c r="AC317" s="203"/>
      <c r="AD317" s="184"/>
      <c r="AE317" s="203"/>
      <c r="AF317" s="204"/>
      <c r="AG317" s="193"/>
    </row>
    <row r="318" spans="1:33" s="59" customFormat="1">
      <c r="A318" s="194"/>
      <c r="B318" s="195"/>
      <c r="C318" s="196"/>
      <c r="D318" s="197"/>
      <c r="E318" s="196"/>
      <c r="F318" s="197"/>
      <c r="G318" s="198"/>
      <c r="H318" s="180"/>
      <c r="I318" s="181"/>
      <c r="J318" s="181"/>
      <c r="K318" s="181"/>
      <c r="L318" s="181"/>
      <c r="M318" s="181"/>
      <c r="N318" s="180"/>
      <c r="O318" s="182"/>
      <c r="P318" s="182"/>
      <c r="Q318" s="183"/>
      <c r="R318" s="183"/>
      <c r="S318" s="183"/>
      <c r="T318" s="183"/>
      <c r="U318" s="184"/>
      <c r="V318" s="185"/>
      <c r="W318" s="199"/>
      <c r="X318" s="200"/>
      <c r="Y318" s="200"/>
      <c r="Z318" s="201"/>
      <c r="AA318" s="150"/>
      <c r="AB318" s="202"/>
      <c r="AC318" s="203"/>
      <c r="AD318" s="184"/>
      <c r="AE318" s="203"/>
      <c r="AF318" s="204"/>
      <c r="AG318" s="193"/>
    </row>
    <row r="319" spans="1:33" s="59" customFormat="1">
      <c r="A319" s="194"/>
      <c r="B319" s="195"/>
      <c r="C319" s="196"/>
      <c r="D319" s="197"/>
      <c r="E319" s="196"/>
      <c r="F319" s="197"/>
      <c r="G319" s="198"/>
      <c r="H319" s="180"/>
      <c r="I319" s="181"/>
      <c r="J319" s="181"/>
      <c r="K319" s="181"/>
      <c r="L319" s="181"/>
      <c r="M319" s="181"/>
      <c r="N319" s="180"/>
      <c r="O319" s="182"/>
      <c r="P319" s="182"/>
      <c r="Q319" s="183"/>
      <c r="R319" s="183"/>
      <c r="S319" s="183"/>
      <c r="T319" s="183"/>
      <c r="U319" s="184"/>
      <c r="V319" s="185"/>
      <c r="W319" s="199"/>
      <c r="X319" s="200"/>
      <c r="Y319" s="200"/>
      <c r="Z319" s="201"/>
      <c r="AA319" s="150"/>
      <c r="AB319" s="202"/>
      <c r="AC319" s="203"/>
      <c r="AD319" s="184"/>
      <c r="AE319" s="203"/>
      <c r="AF319" s="204"/>
      <c r="AG319" s="193"/>
    </row>
    <row r="320" spans="1:33" s="59" customFormat="1">
      <c r="A320" s="194"/>
      <c r="B320" s="195"/>
      <c r="C320" s="196"/>
      <c r="D320" s="197"/>
      <c r="E320" s="196"/>
      <c r="F320" s="197"/>
      <c r="G320" s="198"/>
      <c r="H320" s="180"/>
      <c r="I320" s="181"/>
      <c r="J320" s="181"/>
      <c r="K320" s="181"/>
      <c r="L320" s="181"/>
      <c r="M320" s="181"/>
      <c r="N320" s="180"/>
      <c r="O320" s="182"/>
      <c r="P320" s="182"/>
      <c r="Q320" s="183"/>
      <c r="R320" s="183"/>
      <c r="S320" s="183"/>
      <c r="T320" s="183"/>
      <c r="U320" s="184"/>
      <c r="V320" s="185"/>
      <c r="W320" s="199"/>
      <c r="X320" s="200"/>
      <c r="Y320" s="200"/>
      <c r="Z320" s="201"/>
      <c r="AA320" s="150"/>
      <c r="AB320" s="202"/>
      <c r="AC320" s="203"/>
      <c r="AD320" s="184"/>
      <c r="AE320" s="203"/>
      <c r="AF320" s="204"/>
      <c r="AG320" s="193"/>
    </row>
    <row r="321" spans="1:33" s="59" customFormat="1">
      <c r="A321" s="194"/>
      <c r="B321" s="195"/>
      <c r="C321" s="196"/>
      <c r="D321" s="197"/>
      <c r="E321" s="196"/>
      <c r="F321" s="197"/>
      <c r="G321" s="198"/>
      <c r="H321" s="180"/>
      <c r="I321" s="181"/>
      <c r="J321" s="181"/>
      <c r="K321" s="181"/>
      <c r="L321" s="181"/>
      <c r="M321" s="181"/>
      <c r="N321" s="180"/>
      <c r="O321" s="182"/>
      <c r="P321" s="182"/>
      <c r="Q321" s="183"/>
      <c r="R321" s="183"/>
      <c r="S321" s="183"/>
      <c r="T321" s="183"/>
      <c r="U321" s="184"/>
      <c r="V321" s="185"/>
      <c r="W321" s="199"/>
      <c r="X321" s="200"/>
      <c r="Y321" s="200"/>
      <c r="Z321" s="201"/>
      <c r="AA321" s="150"/>
      <c r="AB321" s="202"/>
      <c r="AC321" s="203"/>
      <c r="AD321" s="184"/>
      <c r="AE321" s="203"/>
      <c r="AF321" s="204"/>
      <c r="AG321" s="193"/>
    </row>
    <row r="322" spans="1:33" s="59" customFormat="1">
      <c r="A322" s="194"/>
      <c r="B322" s="195"/>
      <c r="C322" s="196"/>
      <c r="D322" s="197"/>
      <c r="E322" s="196"/>
      <c r="F322" s="197"/>
      <c r="G322" s="198"/>
      <c r="H322" s="180"/>
      <c r="I322" s="181"/>
      <c r="J322" s="181"/>
      <c r="K322" s="181"/>
      <c r="L322" s="181"/>
      <c r="M322" s="181"/>
      <c r="N322" s="180"/>
      <c r="O322" s="182"/>
      <c r="P322" s="182"/>
      <c r="Q322" s="183"/>
      <c r="R322" s="183"/>
      <c r="S322" s="183"/>
      <c r="T322" s="183"/>
      <c r="U322" s="184"/>
      <c r="V322" s="185"/>
      <c r="W322" s="199"/>
      <c r="X322" s="200"/>
      <c r="Y322" s="200"/>
      <c r="Z322" s="201"/>
      <c r="AA322" s="150"/>
      <c r="AB322" s="202"/>
      <c r="AC322" s="203"/>
      <c r="AD322" s="184"/>
      <c r="AE322" s="203"/>
      <c r="AF322" s="204"/>
      <c r="AG322" s="193"/>
    </row>
    <row r="323" spans="1:33" s="59" customFormat="1">
      <c r="A323" s="194"/>
      <c r="B323" s="195"/>
      <c r="C323" s="196"/>
      <c r="D323" s="197"/>
      <c r="E323" s="196"/>
      <c r="F323" s="197"/>
      <c r="G323" s="198"/>
      <c r="H323" s="180"/>
      <c r="I323" s="181"/>
      <c r="J323" s="181"/>
      <c r="K323" s="181"/>
      <c r="L323" s="181"/>
      <c r="M323" s="181"/>
      <c r="N323" s="180"/>
      <c r="O323" s="182"/>
      <c r="P323" s="182"/>
      <c r="Q323" s="183"/>
      <c r="R323" s="183"/>
      <c r="S323" s="183"/>
      <c r="T323" s="183"/>
      <c r="U323" s="184"/>
      <c r="V323" s="185"/>
      <c r="W323" s="199"/>
      <c r="X323" s="200"/>
      <c r="Y323" s="200"/>
      <c r="Z323" s="201"/>
      <c r="AA323" s="150"/>
      <c r="AB323" s="202"/>
      <c r="AC323" s="203"/>
      <c r="AD323" s="184"/>
      <c r="AE323" s="203"/>
      <c r="AF323" s="204"/>
      <c r="AG323" s="193"/>
    </row>
    <row r="324" spans="1:33" s="59" customFormat="1">
      <c r="A324" s="194"/>
      <c r="B324" s="195"/>
      <c r="C324" s="196"/>
      <c r="D324" s="197"/>
      <c r="E324" s="196"/>
      <c r="F324" s="197"/>
      <c r="G324" s="198"/>
      <c r="H324" s="180"/>
      <c r="I324" s="181"/>
      <c r="J324" s="181"/>
      <c r="K324" s="181"/>
      <c r="L324" s="181"/>
      <c r="M324" s="181"/>
      <c r="N324" s="180"/>
      <c r="O324" s="182"/>
      <c r="P324" s="182"/>
      <c r="Q324" s="183"/>
      <c r="R324" s="183"/>
      <c r="S324" s="183"/>
      <c r="T324" s="183"/>
      <c r="U324" s="184"/>
      <c r="V324" s="185"/>
      <c r="W324" s="199"/>
      <c r="X324" s="200"/>
      <c r="Y324" s="200"/>
      <c r="Z324" s="201"/>
      <c r="AA324" s="150"/>
      <c r="AB324" s="202"/>
      <c r="AC324" s="203"/>
      <c r="AD324" s="184"/>
      <c r="AE324" s="203"/>
      <c r="AF324" s="204"/>
      <c r="AG324" s="193"/>
    </row>
    <row r="325" spans="1:33" s="59" customFormat="1">
      <c r="A325" s="194"/>
      <c r="B325" s="195"/>
      <c r="C325" s="196"/>
      <c r="D325" s="197"/>
      <c r="E325" s="196"/>
      <c r="F325" s="197"/>
      <c r="G325" s="198"/>
      <c r="H325" s="180"/>
      <c r="I325" s="181"/>
      <c r="J325" s="181"/>
      <c r="K325" s="181"/>
      <c r="L325" s="181"/>
      <c r="M325" s="181"/>
      <c r="N325" s="180"/>
      <c r="O325" s="182"/>
      <c r="P325" s="182"/>
      <c r="Q325" s="183"/>
      <c r="R325" s="183"/>
      <c r="S325" s="183"/>
      <c r="T325" s="183"/>
      <c r="U325" s="184"/>
      <c r="V325" s="185"/>
      <c r="W325" s="199"/>
      <c r="X325" s="200"/>
      <c r="Y325" s="200"/>
      <c r="Z325" s="201"/>
      <c r="AA325" s="150"/>
      <c r="AB325" s="202"/>
      <c r="AC325" s="203"/>
      <c r="AD325" s="184"/>
      <c r="AE325" s="203"/>
      <c r="AF325" s="204"/>
      <c r="AG325" s="193"/>
    </row>
    <row r="326" spans="1:33" s="59" customFormat="1">
      <c r="A326" s="194"/>
      <c r="B326" s="195"/>
      <c r="C326" s="196"/>
      <c r="D326" s="197"/>
      <c r="E326" s="196"/>
      <c r="F326" s="197"/>
      <c r="G326" s="198"/>
      <c r="H326" s="180"/>
      <c r="I326" s="181"/>
      <c r="J326" s="181"/>
      <c r="K326" s="181"/>
      <c r="L326" s="181"/>
      <c r="M326" s="181"/>
      <c r="N326" s="180"/>
      <c r="O326" s="182"/>
      <c r="P326" s="182"/>
      <c r="Q326" s="183"/>
      <c r="R326" s="183"/>
      <c r="S326" s="183"/>
      <c r="T326" s="183"/>
      <c r="U326" s="184"/>
      <c r="V326" s="185"/>
      <c r="W326" s="199"/>
      <c r="X326" s="200"/>
      <c r="Y326" s="200"/>
      <c r="Z326" s="201"/>
      <c r="AA326" s="150"/>
      <c r="AB326" s="202"/>
      <c r="AC326" s="203"/>
      <c r="AD326" s="184"/>
      <c r="AE326" s="203"/>
      <c r="AF326" s="204"/>
      <c r="AG326" s="193"/>
    </row>
    <row r="327" spans="1:33" s="59" customFormat="1">
      <c r="A327" s="194"/>
      <c r="B327" s="195"/>
      <c r="C327" s="196"/>
      <c r="D327" s="197"/>
      <c r="E327" s="196"/>
      <c r="F327" s="197"/>
      <c r="G327" s="198"/>
      <c r="H327" s="180"/>
      <c r="I327" s="181"/>
      <c r="J327" s="181"/>
      <c r="K327" s="181"/>
      <c r="L327" s="181"/>
      <c r="M327" s="181"/>
      <c r="N327" s="180"/>
      <c r="O327" s="182"/>
      <c r="P327" s="182"/>
      <c r="Q327" s="183"/>
      <c r="R327" s="183"/>
      <c r="S327" s="183"/>
      <c r="T327" s="183"/>
      <c r="U327" s="184"/>
      <c r="V327" s="185"/>
      <c r="W327" s="199"/>
      <c r="X327" s="200"/>
      <c r="Y327" s="200"/>
      <c r="Z327" s="201"/>
      <c r="AA327" s="150"/>
      <c r="AB327" s="202"/>
      <c r="AC327" s="203"/>
      <c r="AD327" s="184"/>
      <c r="AE327" s="203"/>
      <c r="AF327" s="204"/>
      <c r="AG327" s="193"/>
    </row>
    <row r="328" spans="1:33" s="59" customFormat="1">
      <c r="A328" s="194"/>
      <c r="B328" s="195"/>
      <c r="C328" s="196"/>
      <c r="D328" s="197"/>
      <c r="E328" s="196"/>
      <c r="F328" s="197"/>
      <c r="G328" s="198"/>
      <c r="H328" s="180"/>
      <c r="I328" s="181"/>
      <c r="J328" s="181"/>
      <c r="K328" s="181"/>
      <c r="L328" s="181"/>
      <c r="M328" s="181"/>
      <c r="N328" s="180"/>
      <c r="O328" s="182"/>
      <c r="P328" s="182"/>
      <c r="Q328" s="183"/>
      <c r="R328" s="183"/>
      <c r="S328" s="183"/>
      <c r="T328" s="183"/>
      <c r="U328" s="184"/>
      <c r="V328" s="185"/>
      <c r="W328" s="199"/>
      <c r="X328" s="200"/>
      <c r="Y328" s="200"/>
      <c r="Z328" s="201"/>
      <c r="AA328" s="150"/>
      <c r="AB328" s="202"/>
      <c r="AC328" s="203"/>
      <c r="AD328" s="184"/>
      <c r="AE328" s="203"/>
      <c r="AF328" s="204"/>
      <c r="AG328" s="193"/>
    </row>
    <row r="329" spans="1:33" s="59" customFormat="1">
      <c r="A329" s="194"/>
      <c r="B329" s="195"/>
      <c r="C329" s="196"/>
      <c r="D329" s="197"/>
      <c r="E329" s="196"/>
      <c r="F329" s="197"/>
      <c r="G329" s="198"/>
      <c r="H329" s="180"/>
      <c r="I329" s="181"/>
      <c r="J329" s="181"/>
      <c r="K329" s="181"/>
      <c r="L329" s="181"/>
      <c r="M329" s="181"/>
      <c r="N329" s="180"/>
      <c r="O329" s="182"/>
      <c r="P329" s="182"/>
      <c r="Q329" s="183"/>
      <c r="R329" s="183"/>
      <c r="S329" s="183"/>
      <c r="T329" s="183"/>
      <c r="U329" s="184"/>
      <c r="V329" s="185"/>
      <c r="W329" s="199"/>
      <c r="X329" s="200"/>
      <c r="Y329" s="200"/>
      <c r="Z329" s="201"/>
      <c r="AA329" s="150"/>
      <c r="AB329" s="202"/>
      <c r="AC329" s="203"/>
      <c r="AD329" s="184"/>
      <c r="AE329" s="203"/>
      <c r="AF329" s="204"/>
      <c r="AG329" s="193"/>
    </row>
    <row r="330" spans="1:33" s="59" customFormat="1">
      <c r="A330" s="194"/>
      <c r="B330" s="195"/>
      <c r="C330" s="196"/>
      <c r="D330" s="197"/>
      <c r="E330" s="196"/>
      <c r="F330" s="197"/>
      <c r="G330" s="198"/>
      <c r="H330" s="180"/>
      <c r="I330" s="181"/>
      <c r="J330" s="181"/>
      <c r="K330" s="181"/>
      <c r="L330" s="181"/>
      <c r="M330" s="181"/>
      <c r="N330" s="180"/>
      <c r="O330" s="182"/>
      <c r="P330" s="182"/>
      <c r="Q330" s="183"/>
      <c r="R330" s="183"/>
      <c r="S330" s="183"/>
      <c r="T330" s="183"/>
      <c r="U330" s="184"/>
      <c r="V330" s="185"/>
      <c r="W330" s="199"/>
      <c r="X330" s="200"/>
      <c r="Y330" s="200"/>
      <c r="Z330" s="201"/>
      <c r="AA330" s="150"/>
      <c r="AB330" s="202"/>
      <c r="AC330" s="203"/>
      <c r="AD330" s="184"/>
      <c r="AE330" s="203"/>
      <c r="AF330" s="204"/>
      <c r="AG330" s="193"/>
    </row>
    <row r="331" spans="1:33" s="59" customFormat="1">
      <c r="A331" s="194"/>
      <c r="B331" s="195"/>
      <c r="C331" s="196"/>
      <c r="D331" s="197"/>
      <c r="E331" s="196"/>
      <c r="F331" s="197"/>
      <c r="G331" s="198"/>
      <c r="H331" s="180"/>
      <c r="I331" s="181"/>
      <c r="J331" s="181"/>
      <c r="K331" s="181"/>
      <c r="L331" s="181"/>
      <c r="M331" s="181"/>
      <c r="N331" s="180"/>
      <c r="O331" s="182"/>
      <c r="P331" s="182"/>
      <c r="Q331" s="183"/>
      <c r="R331" s="183"/>
      <c r="S331" s="183"/>
      <c r="T331" s="183"/>
      <c r="U331" s="184"/>
      <c r="V331" s="185"/>
      <c r="W331" s="199"/>
      <c r="X331" s="200"/>
      <c r="Y331" s="200"/>
      <c r="Z331" s="201"/>
      <c r="AA331" s="150"/>
      <c r="AB331" s="202"/>
      <c r="AC331" s="203"/>
      <c r="AD331" s="184"/>
      <c r="AE331" s="203"/>
      <c r="AF331" s="204"/>
      <c r="AG331" s="193"/>
    </row>
    <row r="332" spans="1:33" s="59" customFormat="1">
      <c r="A332" s="194"/>
      <c r="B332" s="195"/>
      <c r="C332" s="196"/>
      <c r="D332" s="197"/>
      <c r="E332" s="196"/>
      <c r="F332" s="197"/>
      <c r="G332" s="198"/>
      <c r="H332" s="180"/>
      <c r="I332" s="181"/>
      <c r="J332" s="181"/>
      <c r="K332" s="181"/>
      <c r="L332" s="181"/>
      <c r="M332" s="181"/>
      <c r="N332" s="180"/>
      <c r="O332" s="182"/>
      <c r="P332" s="182"/>
      <c r="Q332" s="183"/>
      <c r="R332" s="183"/>
      <c r="S332" s="183"/>
      <c r="T332" s="183"/>
      <c r="U332" s="184"/>
      <c r="V332" s="185"/>
      <c r="W332" s="199"/>
      <c r="X332" s="200"/>
      <c r="Y332" s="200"/>
      <c r="Z332" s="201"/>
      <c r="AA332" s="150"/>
      <c r="AB332" s="202"/>
      <c r="AC332" s="203"/>
      <c r="AD332" s="184"/>
      <c r="AE332" s="203"/>
      <c r="AF332" s="204"/>
      <c r="AG332" s="193"/>
    </row>
    <row r="333" spans="1:33" s="59" customFormat="1">
      <c r="A333" s="194"/>
      <c r="B333" s="195"/>
      <c r="C333" s="196"/>
      <c r="D333" s="197"/>
      <c r="E333" s="196"/>
      <c r="F333" s="197"/>
      <c r="G333" s="198"/>
      <c r="H333" s="180"/>
      <c r="I333" s="181"/>
      <c r="J333" s="181"/>
      <c r="K333" s="181"/>
      <c r="L333" s="181"/>
      <c r="M333" s="181"/>
      <c r="N333" s="180"/>
      <c r="O333" s="182"/>
      <c r="P333" s="182"/>
      <c r="Q333" s="183"/>
      <c r="R333" s="183"/>
      <c r="S333" s="183"/>
      <c r="T333" s="183"/>
      <c r="U333" s="184"/>
      <c r="V333" s="185"/>
      <c r="W333" s="199"/>
      <c r="X333" s="200"/>
      <c r="Y333" s="200"/>
      <c r="Z333" s="201"/>
      <c r="AA333" s="150"/>
      <c r="AB333" s="202"/>
      <c r="AC333" s="203"/>
      <c r="AD333" s="184"/>
      <c r="AE333" s="203"/>
      <c r="AF333" s="204"/>
      <c r="AG333" s="193"/>
    </row>
    <row r="334" spans="1:33" s="59" customFormat="1">
      <c r="A334" s="194"/>
      <c r="B334" s="195"/>
      <c r="C334" s="196"/>
      <c r="D334" s="197"/>
      <c r="E334" s="196"/>
      <c r="F334" s="197"/>
      <c r="G334" s="198"/>
      <c r="H334" s="180"/>
      <c r="I334" s="181"/>
      <c r="J334" s="181"/>
      <c r="K334" s="181"/>
      <c r="L334" s="181"/>
      <c r="M334" s="181"/>
      <c r="N334" s="180"/>
      <c r="O334" s="182"/>
      <c r="P334" s="182"/>
      <c r="Q334" s="183"/>
      <c r="R334" s="183"/>
      <c r="S334" s="183"/>
      <c r="T334" s="183"/>
      <c r="U334" s="184"/>
      <c r="V334" s="185"/>
      <c r="W334" s="199"/>
      <c r="X334" s="200"/>
      <c r="Y334" s="200"/>
      <c r="Z334" s="201"/>
      <c r="AA334" s="150"/>
      <c r="AB334" s="202"/>
      <c r="AC334" s="203"/>
      <c r="AD334" s="184"/>
      <c r="AE334" s="203"/>
      <c r="AF334" s="204"/>
      <c r="AG334" s="193"/>
    </row>
    <row r="335" spans="1:33" s="59" customFormat="1">
      <c r="A335" s="194"/>
      <c r="B335" s="195"/>
      <c r="C335" s="196"/>
      <c r="D335" s="197"/>
      <c r="E335" s="196"/>
      <c r="F335" s="197"/>
      <c r="G335" s="198"/>
      <c r="H335" s="180"/>
      <c r="I335" s="181"/>
      <c r="J335" s="181"/>
      <c r="K335" s="181"/>
      <c r="L335" s="181"/>
      <c r="M335" s="181"/>
      <c r="N335" s="180"/>
      <c r="O335" s="182"/>
      <c r="P335" s="182"/>
      <c r="Q335" s="183"/>
      <c r="R335" s="183"/>
      <c r="S335" s="183"/>
      <c r="T335" s="183"/>
      <c r="U335" s="184"/>
      <c r="V335" s="185"/>
      <c r="W335" s="199"/>
      <c r="X335" s="200"/>
      <c r="Y335" s="200"/>
      <c r="Z335" s="201"/>
      <c r="AA335" s="150"/>
      <c r="AB335" s="202"/>
      <c r="AC335" s="203"/>
      <c r="AD335" s="184"/>
      <c r="AE335" s="203"/>
      <c r="AF335" s="204"/>
      <c r="AG335" s="193"/>
    </row>
    <row r="336" spans="1:33" s="59" customFormat="1">
      <c r="A336" s="194"/>
      <c r="B336" s="195"/>
      <c r="C336" s="196"/>
      <c r="D336" s="197"/>
      <c r="E336" s="196"/>
      <c r="F336" s="197"/>
      <c r="G336" s="198"/>
      <c r="H336" s="180"/>
      <c r="I336" s="181"/>
      <c r="J336" s="181"/>
      <c r="K336" s="181"/>
      <c r="L336" s="181"/>
      <c r="M336" s="181"/>
      <c r="N336" s="180"/>
      <c r="O336" s="182"/>
      <c r="P336" s="182"/>
      <c r="Q336" s="183"/>
      <c r="R336" s="183"/>
      <c r="S336" s="183"/>
      <c r="T336" s="183"/>
      <c r="U336" s="184"/>
      <c r="V336" s="185"/>
      <c r="W336" s="199"/>
      <c r="X336" s="200"/>
      <c r="Y336" s="200"/>
      <c r="Z336" s="201"/>
      <c r="AA336" s="150"/>
      <c r="AB336" s="202"/>
      <c r="AC336" s="203"/>
      <c r="AD336" s="184"/>
      <c r="AE336" s="203"/>
      <c r="AF336" s="204"/>
      <c r="AG336" s="193"/>
    </row>
    <row r="337" spans="1:33" s="59" customFormat="1">
      <c r="A337" s="194"/>
      <c r="B337" s="195"/>
      <c r="C337" s="196"/>
      <c r="D337" s="197"/>
      <c r="E337" s="196"/>
      <c r="F337" s="197"/>
      <c r="G337" s="198"/>
      <c r="H337" s="180"/>
      <c r="I337" s="181"/>
      <c r="J337" s="181"/>
      <c r="K337" s="181"/>
      <c r="L337" s="181"/>
      <c r="M337" s="181"/>
      <c r="N337" s="180"/>
      <c r="O337" s="182"/>
      <c r="P337" s="182"/>
      <c r="Q337" s="183"/>
      <c r="R337" s="183"/>
      <c r="S337" s="183"/>
      <c r="T337" s="183"/>
      <c r="U337" s="184"/>
      <c r="V337" s="185"/>
      <c r="W337" s="199"/>
      <c r="X337" s="200"/>
      <c r="Y337" s="200"/>
      <c r="Z337" s="201"/>
      <c r="AA337" s="150"/>
      <c r="AB337" s="202"/>
      <c r="AC337" s="203"/>
      <c r="AD337" s="184"/>
      <c r="AE337" s="203"/>
      <c r="AF337" s="204"/>
      <c r="AG337" s="193"/>
    </row>
    <row r="338" spans="1:33" s="59" customFormat="1">
      <c r="A338" s="194"/>
      <c r="B338" s="195"/>
      <c r="C338" s="196"/>
      <c r="D338" s="197"/>
      <c r="E338" s="196"/>
      <c r="F338" s="197"/>
      <c r="G338" s="198"/>
      <c r="H338" s="180"/>
      <c r="I338" s="181"/>
      <c r="J338" s="181"/>
      <c r="K338" s="181"/>
      <c r="L338" s="181"/>
      <c r="M338" s="181"/>
      <c r="N338" s="180"/>
      <c r="O338" s="182"/>
      <c r="P338" s="182"/>
      <c r="Q338" s="183"/>
      <c r="R338" s="183"/>
      <c r="S338" s="183"/>
      <c r="T338" s="183"/>
      <c r="U338" s="184"/>
      <c r="V338" s="185"/>
      <c r="W338" s="199"/>
      <c r="X338" s="200"/>
      <c r="Y338" s="200"/>
      <c r="Z338" s="201"/>
      <c r="AA338" s="150"/>
      <c r="AB338" s="202"/>
      <c r="AC338" s="203"/>
      <c r="AD338" s="184"/>
      <c r="AE338" s="203"/>
      <c r="AF338" s="204"/>
      <c r="AG338" s="193"/>
    </row>
    <row r="339" spans="1:33" s="59" customFormat="1">
      <c r="A339" s="194"/>
      <c r="B339" s="195"/>
      <c r="C339" s="196"/>
      <c r="D339" s="197"/>
      <c r="E339" s="196"/>
      <c r="F339" s="197"/>
      <c r="G339" s="198"/>
      <c r="H339" s="180"/>
      <c r="I339" s="181"/>
      <c r="J339" s="181"/>
      <c r="K339" s="181"/>
      <c r="L339" s="181"/>
      <c r="M339" s="181"/>
      <c r="N339" s="180"/>
      <c r="O339" s="182"/>
      <c r="P339" s="182"/>
      <c r="Q339" s="183"/>
      <c r="R339" s="183"/>
      <c r="S339" s="183"/>
      <c r="T339" s="183"/>
      <c r="U339" s="184"/>
      <c r="V339" s="185"/>
      <c r="W339" s="199"/>
      <c r="X339" s="200"/>
      <c r="Y339" s="200"/>
      <c r="Z339" s="201"/>
      <c r="AA339" s="150"/>
      <c r="AB339" s="202"/>
      <c r="AC339" s="203"/>
      <c r="AD339" s="184"/>
      <c r="AE339" s="203"/>
      <c r="AF339" s="204"/>
      <c r="AG339" s="193"/>
    </row>
    <row r="340" spans="1:33" s="59" customFormat="1">
      <c r="A340" s="194"/>
      <c r="B340" s="195"/>
      <c r="C340" s="196"/>
      <c r="D340" s="197"/>
      <c r="E340" s="196"/>
      <c r="F340" s="197"/>
      <c r="G340" s="198"/>
      <c r="H340" s="180"/>
      <c r="I340" s="181"/>
      <c r="J340" s="181"/>
      <c r="K340" s="181"/>
      <c r="L340" s="181"/>
      <c r="M340" s="181"/>
      <c r="N340" s="180"/>
      <c r="O340" s="182"/>
      <c r="P340" s="182"/>
      <c r="Q340" s="183"/>
      <c r="R340" s="183"/>
      <c r="S340" s="183"/>
      <c r="T340" s="183"/>
      <c r="U340" s="184"/>
      <c r="V340" s="185"/>
      <c r="W340" s="199"/>
      <c r="X340" s="200"/>
      <c r="Y340" s="200"/>
      <c r="Z340" s="201"/>
      <c r="AA340" s="150"/>
      <c r="AB340" s="202"/>
      <c r="AC340" s="203"/>
      <c r="AD340" s="184"/>
      <c r="AE340" s="203"/>
      <c r="AF340" s="204"/>
      <c r="AG340" s="193"/>
    </row>
    <row r="341" spans="1:33" s="59" customFormat="1">
      <c r="A341" s="194"/>
      <c r="B341" s="195"/>
      <c r="C341" s="196"/>
      <c r="D341" s="197"/>
      <c r="E341" s="196"/>
      <c r="F341" s="197"/>
      <c r="G341" s="198"/>
      <c r="H341" s="180"/>
      <c r="I341" s="181"/>
      <c r="J341" s="181"/>
      <c r="K341" s="181"/>
      <c r="L341" s="181"/>
      <c r="M341" s="181"/>
      <c r="N341" s="180"/>
      <c r="O341" s="182"/>
      <c r="P341" s="182"/>
      <c r="Q341" s="183"/>
      <c r="R341" s="183"/>
      <c r="S341" s="183"/>
      <c r="T341" s="183"/>
      <c r="U341" s="184"/>
      <c r="V341" s="185"/>
      <c r="W341" s="199"/>
      <c r="X341" s="200"/>
      <c r="Y341" s="200"/>
      <c r="Z341" s="201"/>
      <c r="AA341" s="150"/>
      <c r="AB341" s="202"/>
      <c r="AC341" s="203"/>
      <c r="AD341" s="184"/>
      <c r="AE341" s="203"/>
      <c r="AF341" s="204"/>
      <c r="AG341" s="193"/>
    </row>
    <row r="342" spans="1:33" s="59" customFormat="1">
      <c r="A342" s="194"/>
      <c r="B342" s="195"/>
      <c r="C342" s="196"/>
      <c r="D342" s="197"/>
      <c r="E342" s="196"/>
      <c r="F342" s="197"/>
      <c r="G342" s="198"/>
      <c r="H342" s="180"/>
      <c r="I342" s="181"/>
      <c r="J342" s="181"/>
      <c r="K342" s="181"/>
      <c r="L342" s="181"/>
      <c r="M342" s="181"/>
      <c r="N342" s="180"/>
      <c r="O342" s="182"/>
      <c r="P342" s="182"/>
      <c r="Q342" s="183"/>
      <c r="R342" s="183"/>
      <c r="S342" s="183"/>
      <c r="T342" s="183"/>
      <c r="U342" s="184"/>
      <c r="V342" s="185"/>
      <c r="W342" s="199"/>
      <c r="X342" s="200"/>
      <c r="Y342" s="200"/>
      <c r="Z342" s="201"/>
      <c r="AA342" s="150"/>
      <c r="AB342" s="202"/>
      <c r="AC342" s="203"/>
      <c r="AD342" s="184"/>
      <c r="AE342" s="203"/>
      <c r="AF342" s="204"/>
      <c r="AG342" s="193"/>
    </row>
    <row r="343" spans="1:33" s="59" customFormat="1">
      <c r="A343" s="194"/>
      <c r="B343" s="195"/>
      <c r="C343" s="196"/>
      <c r="D343" s="197"/>
      <c r="E343" s="196"/>
      <c r="F343" s="197"/>
      <c r="G343" s="198"/>
      <c r="H343" s="180"/>
      <c r="I343" s="181"/>
      <c r="J343" s="181"/>
      <c r="K343" s="181"/>
      <c r="L343" s="181"/>
      <c r="M343" s="181"/>
      <c r="N343" s="180"/>
      <c r="O343" s="182"/>
      <c r="P343" s="182"/>
      <c r="Q343" s="183"/>
      <c r="R343" s="183"/>
      <c r="S343" s="183"/>
      <c r="T343" s="183"/>
      <c r="U343" s="184"/>
      <c r="V343" s="185"/>
      <c r="W343" s="199"/>
      <c r="X343" s="200"/>
      <c r="Y343" s="200"/>
      <c r="Z343" s="201"/>
      <c r="AA343" s="150"/>
      <c r="AB343" s="202"/>
      <c r="AC343" s="203"/>
      <c r="AD343" s="184"/>
      <c r="AE343" s="203"/>
      <c r="AF343" s="204"/>
      <c r="AG343" s="193"/>
    </row>
    <row r="344" spans="1:33" s="59" customFormat="1">
      <c r="A344" s="194"/>
      <c r="B344" s="195"/>
      <c r="C344" s="196"/>
      <c r="D344" s="197"/>
      <c r="E344" s="196"/>
      <c r="F344" s="197"/>
      <c r="G344" s="198"/>
      <c r="H344" s="180"/>
      <c r="I344" s="181"/>
      <c r="J344" s="181"/>
      <c r="K344" s="181"/>
      <c r="L344" s="181"/>
      <c r="M344" s="181"/>
      <c r="N344" s="180"/>
      <c r="O344" s="182"/>
      <c r="P344" s="182"/>
      <c r="Q344" s="183"/>
      <c r="R344" s="183"/>
      <c r="S344" s="183"/>
      <c r="T344" s="183"/>
      <c r="U344" s="184"/>
      <c r="V344" s="185"/>
      <c r="W344" s="199"/>
      <c r="X344" s="200"/>
      <c r="Y344" s="200"/>
      <c r="Z344" s="201"/>
      <c r="AA344" s="150"/>
      <c r="AB344" s="202"/>
      <c r="AC344" s="203"/>
      <c r="AD344" s="184"/>
      <c r="AE344" s="203"/>
      <c r="AF344" s="204"/>
      <c r="AG344" s="193"/>
    </row>
    <row r="345" spans="1:33" s="59" customFormat="1">
      <c r="A345" s="194"/>
      <c r="B345" s="195"/>
      <c r="C345" s="196"/>
      <c r="D345" s="197"/>
      <c r="E345" s="196"/>
      <c r="F345" s="197"/>
      <c r="G345" s="198"/>
      <c r="H345" s="180"/>
      <c r="I345" s="181"/>
      <c r="J345" s="181"/>
      <c r="K345" s="181"/>
      <c r="L345" s="181"/>
      <c r="M345" s="181"/>
      <c r="N345" s="180"/>
      <c r="O345" s="182"/>
      <c r="P345" s="182"/>
      <c r="Q345" s="183"/>
      <c r="R345" s="183"/>
      <c r="S345" s="183"/>
      <c r="T345" s="183"/>
      <c r="U345" s="184"/>
      <c r="V345" s="185"/>
      <c r="W345" s="199"/>
      <c r="X345" s="200"/>
      <c r="Y345" s="200"/>
      <c r="Z345" s="201"/>
      <c r="AA345" s="150"/>
      <c r="AB345" s="202"/>
      <c r="AC345" s="203"/>
      <c r="AD345" s="184"/>
      <c r="AE345" s="203"/>
      <c r="AF345" s="204"/>
      <c r="AG345" s="193"/>
    </row>
    <row r="346" spans="1:33" s="59" customFormat="1">
      <c r="A346" s="194"/>
      <c r="B346" s="195"/>
      <c r="C346" s="196"/>
      <c r="D346" s="197"/>
      <c r="E346" s="196"/>
      <c r="F346" s="197"/>
      <c r="G346" s="198"/>
      <c r="H346" s="180"/>
      <c r="I346" s="181"/>
      <c r="J346" s="181"/>
      <c r="K346" s="181"/>
      <c r="L346" s="181"/>
      <c r="M346" s="181"/>
      <c r="N346" s="180"/>
      <c r="O346" s="182"/>
      <c r="P346" s="182"/>
      <c r="Q346" s="183"/>
      <c r="R346" s="183"/>
      <c r="S346" s="183"/>
      <c r="T346" s="183"/>
      <c r="U346" s="184"/>
      <c r="V346" s="185"/>
      <c r="W346" s="199"/>
      <c r="X346" s="200"/>
      <c r="Y346" s="200"/>
      <c r="Z346" s="201"/>
      <c r="AA346" s="150"/>
      <c r="AB346" s="202"/>
      <c r="AC346" s="203"/>
      <c r="AD346" s="184"/>
      <c r="AE346" s="203"/>
      <c r="AF346" s="204"/>
      <c r="AG346" s="193"/>
    </row>
    <row r="347" spans="1:33" s="59" customFormat="1">
      <c r="A347" s="194"/>
      <c r="B347" s="195"/>
      <c r="C347" s="196"/>
      <c r="D347" s="197"/>
      <c r="E347" s="196"/>
      <c r="F347" s="197"/>
      <c r="G347" s="198"/>
      <c r="H347" s="180"/>
      <c r="I347" s="181"/>
      <c r="J347" s="181"/>
      <c r="K347" s="181"/>
      <c r="L347" s="181"/>
      <c r="M347" s="181"/>
      <c r="N347" s="180"/>
      <c r="O347" s="182"/>
      <c r="P347" s="182"/>
      <c r="Q347" s="183"/>
      <c r="R347" s="183"/>
      <c r="S347" s="183"/>
      <c r="T347" s="183"/>
      <c r="U347" s="184"/>
      <c r="V347" s="185"/>
      <c r="W347" s="199"/>
      <c r="X347" s="200"/>
      <c r="Y347" s="200"/>
      <c r="Z347" s="201"/>
      <c r="AA347" s="150"/>
      <c r="AB347" s="202"/>
      <c r="AC347" s="203"/>
      <c r="AD347" s="184"/>
      <c r="AE347" s="203"/>
      <c r="AF347" s="204"/>
      <c r="AG347" s="193"/>
    </row>
    <row r="348" spans="1:33" s="59" customFormat="1">
      <c r="A348" s="194"/>
      <c r="B348" s="195"/>
      <c r="C348" s="196"/>
      <c r="D348" s="197"/>
      <c r="E348" s="196"/>
      <c r="F348" s="197"/>
      <c r="G348" s="198"/>
      <c r="H348" s="180"/>
      <c r="I348" s="181"/>
      <c r="J348" s="181"/>
      <c r="K348" s="181"/>
      <c r="L348" s="181"/>
      <c r="M348" s="181"/>
      <c r="N348" s="180"/>
      <c r="O348" s="182"/>
      <c r="P348" s="182"/>
      <c r="Q348" s="183"/>
      <c r="R348" s="183"/>
      <c r="S348" s="183"/>
      <c r="T348" s="183"/>
      <c r="U348" s="184"/>
      <c r="V348" s="185"/>
      <c r="W348" s="199"/>
      <c r="X348" s="200"/>
      <c r="Y348" s="200"/>
      <c r="Z348" s="201"/>
      <c r="AA348" s="150"/>
      <c r="AB348" s="202"/>
      <c r="AC348" s="203"/>
      <c r="AD348" s="184"/>
      <c r="AE348" s="203"/>
      <c r="AF348" s="204"/>
      <c r="AG348" s="193"/>
    </row>
    <row r="349" spans="1:33" s="59" customFormat="1">
      <c r="A349" s="194"/>
      <c r="B349" s="195"/>
      <c r="C349" s="196"/>
      <c r="D349" s="197"/>
      <c r="E349" s="196"/>
      <c r="F349" s="197"/>
      <c r="G349" s="198"/>
      <c r="H349" s="180"/>
      <c r="I349" s="181"/>
      <c r="J349" s="181"/>
      <c r="K349" s="181"/>
      <c r="L349" s="181"/>
      <c r="M349" s="181"/>
      <c r="N349" s="180"/>
      <c r="O349" s="182"/>
      <c r="P349" s="182"/>
      <c r="Q349" s="183"/>
      <c r="R349" s="183"/>
      <c r="S349" s="183"/>
      <c r="T349" s="183"/>
      <c r="U349" s="184"/>
      <c r="V349" s="185"/>
      <c r="W349" s="199"/>
      <c r="X349" s="200"/>
      <c r="Y349" s="200"/>
      <c r="Z349" s="201"/>
      <c r="AA349" s="150"/>
      <c r="AB349" s="202"/>
      <c r="AC349" s="203"/>
      <c r="AD349" s="184"/>
      <c r="AE349" s="203"/>
      <c r="AF349" s="204"/>
      <c r="AG349" s="193"/>
    </row>
    <row r="350" spans="1:33" s="59" customFormat="1">
      <c r="A350" s="194"/>
      <c r="B350" s="195"/>
      <c r="C350" s="196"/>
      <c r="D350" s="197"/>
      <c r="E350" s="196"/>
      <c r="F350" s="197"/>
      <c r="G350" s="198"/>
      <c r="H350" s="180"/>
      <c r="I350" s="181"/>
      <c r="J350" s="181"/>
      <c r="K350" s="181"/>
      <c r="L350" s="181"/>
      <c r="M350" s="181"/>
      <c r="N350" s="180"/>
      <c r="O350" s="182"/>
      <c r="P350" s="182"/>
      <c r="Q350" s="183"/>
      <c r="R350" s="183"/>
      <c r="S350" s="183"/>
      <c r="T350" s="183"/>
      <c r="U350" s="184"/>
      <c r="V350" s="185"/>
      <c r="W350" s="199"/>
      <c r="X350" s="200"/>
      <c r="Y350" s="200"/>
      <c r="Z350" s="201"/>
      <c r="AA350" s="150"/>
      <c r="AB350" s="202"/>
      <c r="AC350" s="203"/>
      <c r="AD350" s="184"/>
      <c r="AE350" s="203"/>
      <c r="AF350" s="204"/>
      <c r="AG350" s="193"/>
    </row>
    <row r="351" spans="1:33" s="59" customFormat="1">
      <c r="A351" s="194"/>
      <c r="B351" s="195"/>
      <c r="C351" s="196"/>
      <c r="D351" s="197"/>
      <c r="E351" s="196"/>
      <c r="F351" s="197"/>
      <c r="G351" s="198"/>
      <c r="H351" s="180"/>
      <c r="I351" s="181"/>
      <c r="J351" s="181"/>
      <c r="K351" s="181"/>
      <c r="L351" s="181"/>
      <c r="M351" s="181"/>
      <c r="N351" s="180"/>
      <c r="O351" s="182"/>
      <c r="P351" s="182"/>
      <c r="Q351" s="183"/>
      <c r="R351" s="183"/>
      <c r="S351" s="183"/>
      <c r="T351" s="183"/>
      <c r="U351" s="184"/>
      <c r="V351" s="185"/>
      <c r="W351" s="199"/>
      <c r="X351" s="200"/>
      <c r="Y351" s="200"/>
      <c r="Z351" s="201"/>
      <c r="AA351" s="150"/>
      <c r="AB351" s="202"/>
      <c r="AC351" s="203"/>
      <c r="AD351" s="184"/>
      <c r="AE351" s="203"/>
      <c r="AF351" s="204"/>
      <c r="AG351" s="193"/>
    </row>
    <row r="352" spans="1:33" s="59" customFormat="1">
      <c r="A352" s="194"/>
      <c r="B352" s="195"/>
      <c r="C352" s="196"/>
      <c r="D352" s="197"/>
      <c r="E352" s="196"/>
      <c r="F352" s="197"/>
      <c r="G352" s="198"/>
      <c r="H352" s="180"/>
      <c r="I352" s="181"/>
      <c r="J352" s="181"/>
      <c r="K352" s="181"/>
      <c r="L352" s="181"/>
      <c r="M352" s="181"/>
      <c r="N352" s="180"/>
      <c r="O352" s="182"/>
      <c r="P352" s="182"/>
      <c r="Q352" s="183"/>
      <c r="R352" s="183"/>
      <c r="S352" s="183"/>
      <c r="T352" s="183"/>
      <c r="U352" s="184"/>
      <c r="V352" s="185"/>
      <c r="W352" s="199"/>
      <c r="X352" s="200"/>
      <c r="Y352" s="200"/>
      <c r="Z352" s="201"/>
      <c r="AA352" s="150"/>
      <c r="AB352" s="202"/>
      <c r="AC352" s="203"/>
      <c r="AD352" s="184"/>
      <c r="AE352" s="203"/>
      <c r="AF352" s="204"/>
      <c r="AG352" s="193"/>
    </row>
    <row r="353" spans="1:33" s="59" customFormat="1">
      <c r="A353" s="194"/>
      <c r="B353" s="195"/>
      <c r="C353" s="196"/>
      <c r="D353" s="197"/>
      <c r="E353" s="196"/>
      <c r="F353" s="197"/>
      <c r="G353" s="198"/>
      <c r="H353" s="180"/>
      <c r="I353" s="181"/>
      <c r="J353" s="181"/>
      <c r="K353" s="181"/>
      <c r="L353" s="181"/>
      <c r="M353" s="181"/>
      <c r="N353" s="180"/>
      <c r="O353" s="182"/>
      <c r="P353" s="182"/>
      <c r="Q353" s="183"/>
      <c r="R353" s="183"/>
      <c r="S353" s="183"/>
      <c r="T353" s="183"/>
      <c r="U353" s="184"/>
      <c r="V353" s="185"/>
      <c r="W353" s="199"/>
      <c r="X353" s="200"/>
      <c r="Y353" s="200"/>
      <c r="Z353" s="201"/>
      <c r="AA353" s="150"/>
      <c r="AB353" s="202"/>
      <c r="AC353" s="203"/>
      <c r="AD353" s="184"/>
      <c r="AE353" s="203"/>
      <c r="AF353" s="204"/>
      <c r="AG353" s="193"/>
    </row>
    <row r="354" spans="1:33" s="59" customFormat="1">
      <c r="A354" s="194"/>
      <c r="B354" s="195"/>
      <c r="C354" s="196"/>
      <c r="D354" s="197"/>
      <c r="E354" s="196"/>
      <c r="F354" s="197"/>
      <c r="G354" s="198"/>
      <c r="H354" s="180"/>
      <c r="I354" s="181"/>
      <c r="J354" s="181"/>
      <c r="K354" s="181"/>
      <c r="L354" s="181"/>
      <c r="M354" s="181"/>
      <c r="N354" s="180"/>
      <c r="O354" s="182"/>
      <c r="P354" s="182"/>
      <c r="Q354" s="183"/>
      <c r="R354" s="183"/>
      <c r="S354" s="183"/>
      <c r="T354" s="183"/>
      <c r="U354" s="184"/>
      <c r="V354" s="185"/>
      <c r="W354" s="199"/>
      <c r="X354" s="200"/>
      <c r="Y354" s="200"/>
      <c r="Z354" s="201"/>
      <c r="AA354" s="150"/>
      <c r="AB354" s="202"/>
      <c r="AC354" s="203"/>
      <c r="AD354" s="184"/>
      <c r="AE354" s="203"/>
      <c r="AF354" s="204"/>
      <c r="AG354" s="193"/>
    </row>
    <row r="355" spans="1:33" s="59" customFormat="1">
      <c r="A355" s="194"/>
      <c r="B355" s="195"/>
      <c r="C355" s="196"/>
      <c r="D355" s="197"/>
      <c r="E355" s="196"/>
      <c r="F355" s="197"/>
      <c r="G355" s="198"/>
      <c r="H355" s="180"/>
      <c r="I355" s="181"/>
      <c r="J355" s="181"/>
      <c r="K355" s="181"/>
      <c r="L355" s="181"/>
      <c r="M355" s="181"/>
      <c r="N355" s="180"/>
      <c r="O355" s="182"/>
      <c r="P355" s="182"/>
      <c r="Q355" s="183"/>
      <c r="R355" s="183"/>
      <c r="S355" s="183"/>
      <c r="T355" s="183"/>
      <c r="U355" s="184"/>
      <c r="V355" s="185"/>
      <c r="W355" s="199"/>
      <c r="X355" s="200"/>
      <c r="Y355" s="200"/>
      <c r="Z355" s="201"/>
      <c r="AA355" s="150"/>
      <c r="AB355" s="202"/>
      <c r="AC355" s="203"/>
      <c r="AD355" s="184"/>
      <c r="AE355" s="203"/>
      <c r="AF355" s="204"/>
      <c r="AG355" s="193"/>
    </row>
    <row r="356" spans="1:33" s="59" customFormat="1">
      <c r="A356" s="194"/>
      <c r="B356" s="195"/>
      <c r="C356" s="196"/>
      <c r="D356" s="197"/>
      <c r="E356" s="196"/>
      <c r="F356" s="197"/>
      <c r="G356" s="198"/>
      <c r="H356" s="180"/>
      <c r="I356" s="181"/>
      <c r="J356" s="181"/>
      <c r="K356" s="181"/>
      <c r="L356" s="181"/>
      <c r="M356" s="181"/>
      <c r="N356" s="180"/>
      <c r="O356" s="182"/>
      <c r="P356" s="182"/>
      <c r="Q356" s="183"/>
      <c r="R356" s="183"/>
      <c r="S356" s="183"/>
      <c r="T356" s="183"/>
      <c r="U356" s="184"/>
      <c r="V356" s="185"/>
      <c r="W356" s="199"/>
      <c r="X356" s="200"/>
      <c r="Y356" s="200"/>
      <c r="Z356" s="201"/>
      <c r="AA356" s="150"/>
      <c r="AB356" s="202"/>
      <c r="AC356" s="203"/>
      <c r="AD356" s="184"/>
      <c r="AE356" s="203"/>
      <c r="AF356" s="204"/>
      <c r="AG356" s="193"/>
    </row>
    <row r="357" spans="1:33" s="59" customFormat="1">
      <c r="A357" s="194"/>
      <c r="B357" s="195"/>
      <c r="C357" s="196"/>
      <c r="D357" s="197"/>
      <c r="E357" s="196"/>
      <c r="F357" s="197"/>
      <c r="G357" s="198"/>
      <c r="H357" s="180"/>
      <c r="I357" s="181"/>
      <c r="J357" s="181"/>
      <c r="K357" s="181"/>
      <c r="L357" s="181"/>
      <c r="M357" s="181"/>
      <c r="N357" s="180"/>
      <c r="O357" s="182"/>
      <c r="P357" s="182"/>
      <c r="Q357" s="183"/>
      <c r="R357" s="183"/>
      <c r="S357" s="183"/>
      <c r="T357" s="183"/>
      <c r="U357" s="184"/>
      <c r="V357" s="185"/>
      <c r="W357" s="199"/>
      <c r="X357" s="200"/>
      <c r="Y357" s="200"/>
      <c r="Z357" s="201"/>
      <c r="AA357" s="150"/>
      <c r="AB357" s="202"/>
      <c r="AC357" s="203"/>
      <c r="AD357" s="184"/>
      <c r="AE357" s="203"/>
      <c r="AF357" s="204"/>
      <c r="AG357" s="193"/>
    </row>
    <row r="358" spans="1:33" s="59" customFormat="1">
      <c r="A358" s="194"/>
      <c r="B358" s="195"/>
      <c r="C358" s="196"/>
      <c r="D358" s="197"/>
      <c r="E358" s="196"/>
      <c r="F358" s="197"/>
      <c r="G358" s="198"/>
      <c r="H358" s="180"/>
      <c r="I358" s="181"/>
      <c r="J358" s="181"/>
      <c r="K358" s="181"/>
      <c r="L358" s="181"/>
      <c r="M358" s="181"/>
      <c r="N358" s="180"/>
      <c r="O358" s="182"/>
      <c r="P358" s="182"/>
      <c r="Q358" s="183"/>
      <c r="R358" s="183"/>
      <c r="S358" s="183"/>
      <c r="T358" s="183"/>
      <c r="U358" s="184"/>
      <c r="V358" s="185"/>
      <c r="W358" s="199"/>
      <c r="X358" s="200"/>
      <c r="Y358" s="200"/>
      <c r="Z358" s="201"/>
      <c r="AA358" s="150"/>
      <c r="AB358" s="202"/>
      <c r="AC358" s="203"/>
      <c r="AD358" s="184"/>
      <c r="AE358" s="203"/>
      <c r="AF358" s="204"/>
      <c r="AG358" s="193"/>
    </row>
    <row r="359" spans="1:33" s="59" customFormat="1">
      <c r="A359" s="194"/>
      <c r="B359" s="195"/>
      <c r="C359" s="196"/>
      <c r="D359" s="197"/>
      <c r="E359" s="196"/>
      <c r="F359" s="197"/>
      <c r="G359" s="198"/>
      <c r="H359" s="180"/>
      <c r="I359" s="181"/>
      <c r="J359" s="181"/>
      <c r="K359" s="181"/>
      <c r="L359" s="181"/>
      <c r="M359" s="181"/>
      <c r="N359" s="180"/>
      <c r="O359" s="182"/>
      <c r="P359" s="182"/>
      <c r="Q359" s="183"/>
      <c r="R359" s="183"/>
      <c r="S359" s="183"/>
      <c r="T359" s="183"/>
      <c r="U359" s="184"/>
      <c r="V359" s="185"/>
      <c r="W359" s="199"/>
      <c r="X359" s="200"/>
      <c r="Y359" s="200"/>
      <c r="Z359" s="201"/>
      <c r="AA359" s="150"/>
      <c r="AB359" s="202"/>
      <c r="AC359" s="203"/>
      <c r="AD359" s="184"/>
      <c r="AE359" s="203"/>
      <c r="AF359" s="204"/>
      <c r="AG359" s="193"/>
    </row>
    <row r="360" spans="1:33" s="59" customFormat="1">
      <c r="A360" s="194"/>
      <c r="B360" s="195"/>
      <c r="C360" s="196"/>
      <c r="D360" s="197"/>
      <c r="E360" s="196"/>
      <c r="F360" s="197"/>
      <c r="G360" s="198"/>
      <c r="H360" s="180"/>
      <c r="I360" s="181"/>
      <c r="J360" s="181"/>
      <c r="K360" s="181"/>
      <c r="L360" s="181"/>
      <c r="M360" s="181"/>
      <c r="N360" s="180"/>
      <c r="O360" s="182"/>
      <c r="P360" s="182"/>
      <c r="Q360" s="183"/>
      <c r="R360" s="183"/>
      <c r="S360" s="183"/>
      <c r="T360" s="183"/>
      <c r="U360" s="184"/>
      <c r="V360" s="185"/>
      <c r="W360" s="199"/>
      <c r="X360" s="200"/>
      <c r="Y360" s="200"/>
      <c r="Z360" s="201"/>
      <c r="AA360" s="150"/>
      <c r="AB360" s="202"/>
      <c r="AC360" s="203"/>
      <c r="AD360" s="184"/>
      <c r="AE360" s="203"/>
      <c r="AF360" s="204"/>
      <c r="AG360" s="193"/>
    </row>
    <row r="361" spans="1:33" s="59" customFormat="1">
      <c r="A361" s="194"/>
      <c r="B361" s="195"/>
      <c r="C361" s="196"/>
      <c r="D361" s="197"/>
      <c r="E361" s="196"/>
      <c r="F361" s="197"/>
      <c r="G361" s="198"/>
      <c r="H361" s="180"/>
      <c r="I361" s="181"/>
      <c r="J361" s="181"/>
      <c r="K361" s="181"/>
      <c r="L361" s="181"/>
      <c r="M361" s="181"/>
      <c r="N361" s="180"/>
      <c r="O361" s="182"/>
      <c r="P361" s="182"/>
      <c r="Q361" s="183"/>
      <c r="R361" s="183"/>
      <c r="S361" s="183"/>
      <c r="T361" s="183"/>
      <c r="U361" s="184"/>
      <c r="V361" s="185"/>
      <c r="W361" s="199"/>
      <c r="X361" s="200"/>
      <c r="Y361" s="200"/>
      <c r="Z361" s="201"/>
      <c r="AA361" s="150"/>
      <c r="AB361" s="202"/>
      <c r="AC361" s="203"/>
      <c r="AD361" s="184"/>
      <c r="AE361" s="203"/>
      <c r="AF361" s="204"/>
      <c r="AG361" s="193"/>
    </row>
    <row r="362" spans="1:33" s="59" customFormat="1">
      <c r="A362" s="194"/>
      <c r="B362" s="195"/>
      <c r="C362" s="196"/>
      <c r="D362" s="197"/>
      <c r="E362" s="196"/>
      <c r="F362" s="197"/>
      <c r="G362" s="198"/>
      <c r="H362" s="180"/>
      <c r="I362" s="181"/>
      <c r="J362" s="181"/>
      <c r="K362" s="181"/>
      <c r="L362" s="181"/>
      <c r="M362" s="181"/>
      <c r="N362" s="180"/>
      <c r="O362" s="182"/>
      <c r="P362" s="182"/>
      <c r="Q362" s="183"/>
      <c r="R362" s="183"/>
      <c r="S362" s="183"/>
      <c r="T362" s="183"/>
      <c r="U362" s="184"/>
      <c r="V362" s="185"/>
      <c r="W362" s="199"/>
      <c r="X362" s="200"/>
      <c r="Y362" s="200"/>
      <c r="Z362" s="201"/>
      <c r="AA362" s="150"/>
      <c r="AB362" s="202"/>
      <c r="AC362" s="203"/>
      <c r="AD362" s="184"/>
      <c r="AE362" s="203"/>
      <c r="AF362" s="204"/>
      <c r="AG362" s="193"/>
    </row>
    <row r="363" spans="1:33" s="59" customFormat="1">
      <c r="A363" s="194"/>
      <c r="B363" s="195"/>
      <c r="C363" s="196"/>
      <c r="D363" s="197"/>
      <c r="E363" s="196"/>
      <c r="F363" s="197"/>
      <c r="G363" s="198"/>
      <c r="H363" s="180"/>
      <c r="I363" s="181"/>
      <c r="J363" s="181"/>
      <c r="K363" s="181"/>
      <c r="L363" s="181"/>
      <c r="M363" s="181"/>
      <c r="N363" s="180"/>
      <c r="O363" s="182"/>
      <c r="P363" s="182"/>
      <c r="Q363" s="183"/>
      <c r="R363" s="183"/>
      <c r="S363" s="183"/>
      <c r="T363" s="183"/>
      <c r="U363" s="184"/>
      <c r="V363" s="185"/>
      <c r="W363" s="199"/>
      <c r="X363" s="200"/>
      <c r="Y363" s="200"/>
      <c r="Z363" s="201"/>
      <c r="AA363" s="150"/>
      <c r="AB363" s="202"/>
      <c r="AC363" s="203"/>
      <c r="AD363" s="184"/>
      <c r="AE363" s="203"/>
      <c r="AF363" s="204"/>
      <c r="AG363" s="193"/>
    </row>
    <row r="364" spans="1:33" s="59" customFormat="1">
      <c r="A364" s="194"/>
      <c r="B364" s="195"/>
      <c r="C364" s="196"/>
      <c r="D364" s="197"/>
      <c r="E364" s="196"/>
      <c r="F364" s="197"/>
      <c r="G364" s="198"/>
      <c r="H364" s="180"/>
      <c r="I364" s="181"/>
      <c r="J364" s="181"/>
      <c r="K364" s="181"/>
      <c r="L364" s="181"/>
      <c r="M364" s="181"/>
      <c r="N364" s="180"/>
      <c r="O364" s="182"/>
      <c r="P364" s="182"/>
      <c r="Q364" s="183"/>
      <c r="R364" s="183"/>
      <c r="S364" s="183"/>
      <c r="T364" s="183"/>
      <c r="U364" s="184"/>
      <c r="V364" s="185"/>
      <c r="W364" s="199"/>
      <c r="X364" s="200"/>
      <c r="Y364" s="200"/>
      <c r="Z364" s="201"/>
      <c r="AA364" s="150"/>
      <c r="AB364" s="202"/>
      <c r="AC364" s="203"/>
      <c r="AD364" s="184"/>
      <c r="AE364" s="203"/>
      <c r="AF364" s="204"/>
      <c r="AG364" s="193"/>
    </row>
    <row r="365" spans="1:33" s="59" customFormat="1">
      <c r="A365" s="194"/>
      <c r="B365" s="195"/>
      <c r="C365" s="196"/>
      <c r="D365" s="197"/>
      <c r="E365" s="196"/>
      <c r="F365" s="197"/>
      <c r="G365" s="198"/>
      <c r="H365" s="180"/>
      <c r="I365" s="181"/>
      <c r="J365" s="181"/>
      <c r="K365" s="181"/>
      <c r="L365" s="181"/>
      <c r="M365" s="181"/>
      <c r="N365" s="180"/>
      <c r="O365" s="182"/>
      <c r="P365" s="182"/>
      <c r="Q365" s="183"/>
      <c r="R365" s="183"/>
      <c r="S365" s="183"/>
      <c r="T365" s="183"/>
      <c r="U365" s="184"/>
      <c r="V365" s="185"/>
      <c r="W365" s="199"/>
      <c r="X365" s="200"/>
      <c r="Y365" s="200"/>
      <c r="Z365" s="201"/>
      <c r="AA365" s="150"/>
      <c r="AB365" s="202"/>
      <c r="AC365" s="203"/>
      <c r="AD365" s="184"/>
      <c r="AE365" s="203"/>
      <c r="AF365" s="204"/>
      <c r="AG365" s="193"/>
    </row>
    <row r="366" spans="1:33" s="59" customFormat="1">
      <c r="A366" s="194"/>
      <c r="B366" s="195"/>
      <c r="C366" s="196"/>
      <c r="D366" s="197"/>
      <c r="E366" s="196"/>
      <c r="F366" s="197"/>
      <c r="G366" s="198"/>
      <c r="H366" s="180"/>
      <c r="I366" s="181"/>
      <c r="J366" s="181"/>
      <c r="K366" s="181"/>
      <c r="L366" s="181"/>
      <c r="M366" s="181"/>
      <c r="N366" s="180"/>
      <c r="O366" s="182"/>
      <c r="P366" s="182"/>
      <c r="Q366" s="183"/>
      <c r="R366" s="183"/>
      <c r="S366" s="183"/>
      <c r="T366" s="183"/>
      <c r="U366" s="184"/>
      <c r="V366" s="185"/>
      <c r="W366" s="199"/>
      <c r="X366" s="200"/>
      <c r="Y366" s="200"/>
      <c r="Z366" s="201"/>
      <c r="AA366" s="150"/>
      <c r="AB366" s="202"/>
      <c r="AC366" s="203"/>
      <c r="AD366" s="184"/>
      <c r="AE366" s="203"/>
      <c r="AF366" s="204"/>
      <c r="AG366" s="193"/>
    </row>
    <row r="367" spans="1:33" s="59" customFormat="1">
      <c r="A367" s="194"/>
      <c r="B367" s="195"/>
      <c r="C367" s="196"/>
      <c r="D367" s="197"/>
      <c r="E367" s="196"/>
      <c r="F367" s="197"/>
      <c r="G367" s="198"/>
      <c r="H367" s="180"/>
      <c r="I367" s="181"/>
      <c r="J367" s="181"/>
      <c r="K367" s="181"/>
      <c r="L367" s="181"/>
      <c r="M367" s="181"/>
      <c r="N367" s="180"/>
      <c r="O367" s="182"/>
      <c r="P367" s="182"/>
      <c r="Q367" s="183"/>
      <c r="R367" s="183"/>
      <c r="S367" s="183"/>
      <c r="T367" s="183"/>
      <c r="U367" s="184"/>
      <c r="V367" s="185"/>
      <c r="W367" s="199"/>
      <c r="X367" s="200"/>
      <c r="Y367" s="200"/>
      <c r="Z367" s="201"/>
      <c r="AA367" s="150"/>
      <c r="AB367" s="202"/>
      <c r="AC367" s="203"/>
      <c r="AD367" s="184"/>
      <c r="AE367" s="203"/>
      <c r="AF367" s="204"/>
      <c r="AG367" s="193"/>
    </row>
    <row r="368" spans="1:33" s="59" customFormat="1">
      <c r="A368" s="194"/>
      <c r="B368" s="195"/>
      <c r="C368" s="196"/>
      <c r="D368" s="197"/>
      <c r="E368" s="196"/>
      <c r="F368" s="197"/>
      <c r="G368" s="198"/>
      <c r="H368" s="180"/>
      <c r="I368" s="181"/>
      <c r="J368" s="181"/>
      <c r="K368" s="181"/>
      <c r="L368" s="181"/>
      <c r="M368" s="181"/>
      <c r="N368" s="180"/>
      <c r="O368" s="182"/>
      <c r="P368" s="182"/>
      <c r="Q368" s="183"/>
      <c r="R368" s="183"/>
      <c r="S368" s="183"/>
      <c r="T368" s="183"/>
      <c r="U368" s="184"/>
      <c r="V368" s="185"/>
      <c r="W368" s="199"/>
      <c r="X368" s="200"/>
      <c r="Y368" s="200"/>
      <c r="Z368" s="201"/>
      <c r="AA368" s="150"/>
      <c r="AB368" s="202"/>
      <c r="AC368" s="203"/>
      <c r="AD368" s="184"/>
      <c r="AE368" s="203"/>
      <c r="AF368" s="204"/>
      <c r="AG368" s="193"/>
    </row>
    <row r="369" spans="1:33" s="59" customFormat="1">
      <c r="A369" s="194"/>
      <c r="B369" s="195"/>
      <c r="C369" s="196"/>
      <c r="D369" s="197"/>
      <c r="E369" s="196"/>
      <c r="F369" s="197"/>
      <c r="G369" s="198"/>
      <c r="H369" s="180"/>
      <c r="I369" s="181"/>
      <c r="J369" s="181"/>
      <c r="K369" s="181"/>
      <c r="L369" s="181"/>
      <c r="M369" s="181"/>
      <c r="N369" s="180"/>
      <c r="O369" s="182"/>
      <c r="P369" s="182"/>
      <c r="Q369" s="183"/>
      <c r="R369" s="183"/>
      <c r="S369" s="183"/>
      <c r="T369" s="183"/>
      <c r="U369" s="184"/>
      <c r="V369" s="185"/>
      <c r="W369" s="199"/>
      <c r="X369" s="200"/>
      <c r="Y369" s="200"/>
      <c r="Z369" s="201"/>
      <c r="AA369" s="150"/>
      <c r="AB369" s="202"/>
      <c r="AC369" s="203"/>
      <c r="AD369" s="184"/>
      <c r="AE369" s="203"/>
      <c r="AF369" s="204"/>
      <c r="AG369" s="193"/>
    </row>
    <row r="370" spans="1:33" s="59" customFormat="1">
      <c r="A370" s="194"/>
      <c r="B370" s="195"/>
      <c r="C370" s="196"/>
      <c r="D370" s="197"/>
      <c r="E370" s="196"/>
      <c r="F370" s="197"/>
      <c r="G370" s="198"/>
      <c r="H370" s="180"/>
      <c r="I370" s="181"/>
      <c r="J370" s="181"/>
      <c r="K370" s="181"/>
      <c r="L370" s="181"/>
      <c r="M370" s="181"/>
      <c r="N370" s="180"/>
      <c r="O370" s="182"/>
      <c r="P370" s="182"/>
      <c r="Q370" s="183"/>
      <c r="R370" s="183"/>
      <c r="S370" s="183"/>
      <c r="T370" s="183"/>
      <c r="U370" s="184"/>
      <c r="V370" s="185"/>
      <c r="W370" s="199"/>
      <c r="X370" s="200"/>
      <c r="Y370" s="200"/>
      <c r="Z370" s="201"/>
      <c r="AA370" s="150"/>
      <c r="AB370" s="202"/>
      <c r="AC370" s="203"/>
      <c r="AD370" s="184"/>
      <c r="AE370" s="203"/>
      <c r="AF370" s="204"/>
      <c r="AG370" s="193"/>
    </row>
    <row r="371" spans="1:33" s="59" customFormat="1">
      <c r="A371" s="194"/>
      <c r="B371" s="195"/>
      <c r="C371" s="196"/>
      <c r="D371" s="197"/>
      <c r="E371" s="196"/>
      <c r="F371" s="197"/>
      <c r="G371" s="198"/>
      <c r="H371" s="180"/>
      <c r="I371" s="181"/>
      <c r="J371" s="181"/>
      <c r="K371" s="181"/>
      <c r="L371" s="181"/>
      <c r="M371" s="181"/>
      <c r="N371" s="180"/>
      <c r="O371" s="182"/>
      <c r="P371" s="182"/>
      <c r="Q371" s="183"/>
      <c r="R371" s="183"/>
      <c r="S371" s="183"/>
      <c r="T371" s="183"/>
      <c r="U371" s="184"/>
      <c r="V371" s="185"/>
      <c r="W371" s="199"/>
      <c r="X371" s="200"/>
      <c r="Y371" s="200"/>
      <c r="Z371" s="201"/>
      <c r="AA371" s="150"/>
      <c r="AB371" s="202"/>
      <c r="AC371" s="203"/>
      <c r="AD371" s="184"/>
      <c r="AE371" s="203"/>
      <c r="AF371" s="204"/>
      <c r="AG371" s="193"/>
    </row>
    <row r="372" spans="1:33" s="59" customFormat="1">
      <c r="A372" s="194"/>
      <c r="B372" s="195"/>
      <c r="C372" s="196"/>
      <c r="D372" s="197"/>
      <c r="E372" s="196"/>
      <c r="F372" s="197"/>
      <c r="G372" s="198"/>
      <c r="H372" s="180"/>
      <c r="I372" s="181"/>
      <c r="J372" s="181"/>
      <c r="K372" s="181"/>
      <c r="L372" s="181"/>
      <c r="M372" s="181"/>
      <c r="N372" s="180"/>
      <c r="O372" s="182"/>
      <c r="P372" s="182"/>
      <c r="Q372" s="183"/>
      <c r="R372" s="183"/>
      <c r="S372" s="183"/>
      <c r="T372" s="183"/>
      <c r="U372" s="184"/>
      <c r="V372" s="185"/>
      <c r="W372" s="199"/>
      <c r="X372" s="200"/>
      <c r="Y372" s="200"/>
      <c r="Z372" s="201"/>
      <c r="AA372" s="150"/>
      <c r="AB372" s="202"/>
      <c r="AC372" s="203"/>
      <c r="AD372" s="184"/>
      <c r="AE372" s="203"/>
      <c r="AF372" s="204"/>
      <c r="AG372" s="193"/>
    </row>
    <row r="373" spans="1:33" s="59" customFormat="1">
      <c r="A373" s="194"/>
      <c r="B373" s="195"/>
      <c r="C373" s="196"/>
      <c r="D373" s="197"/>
      <c r="E373" s="196"/>
      <c r="F373" s="197"/>
      <c r="G373" s="198"/>
      <c r="H373" s="180"/>
      <c r="I373" s="181"/>
      <c r="J373" s="181"/>
      <c r="K373" s="181"/>
      <c r="L373" s="181"/>
      <c r="M373" s="181"/>
      <c r="N373" s="180"/>
      <c r="O373" s="182"/>
      <c r="P373" s="182"/>
      <c r="Q373" s="183"/>
      <c r="R373" s="183"/>
      <c r="S373" s="183"/>
      <c r="T373" s="183"/>
      <c r="U373" s="184"/>
      <c r="V373" s="185"/>
      <c r="W373" s="199"/>
      <c r="X373" s="200"/>
      <c r="Y373" s="200"/>
      <c r="Z373" s="201"/>
      <c r="AA373" s="150"/>
      <c r="AB373" s="202"/>
      <c r="AC373" s="203"/>
      <c r="AD373" s="184"/>
      <c r="AE373" s="203"/>
      <c r="AF373" s="204"/>
      <c r="AG373" s="193"/>
    </row>
    <row r="374" spans="1:33" s="59" customFormat="1">
      <c r="A374" s="194"/>
      <c r="B374" s="195"/>
      <c r="C374" s="196"/>
      <c r="D374" s="197"/>
      <c r="E374" s="196"/>
      <c r="F374" s="197"/>
      <c r="G374" s="198"/>
      <c r="H374" s="180"/>
      <c r="I374" s="181"/>
      <c r="J374" s="181"/>
      <c r="K374" s="181"/>
      <c r="L374" s="181"/>
      <c r="M374" s="181"/>
      <c r="N374" s="180"/>
      <c r="O374" s="182"/>
      <c r="P374" s="182"/>
      <c r="Q374" s="183"/>
      <c r="R374" s="183"/>
      <c r="S374" s="183"/>
      <c r="T374" s="183"/>
      <c r="U374" s="184"/>
      <c r="V374" s="185"/>
      <c r="W374" s="199"/>
      <c r="X374" s="200"/>
      <c r="Y374" s="200"/>
      <c r="Z374" s="201"/>
      <c r="AA374" s="150"/>
      <c r="AB374" s="202"/>
      <c r="AC374" s="203"/>
      <c r="AD374" s="184"/>
      <c r="AE374" s="203"/>
      <c r="AF374" s="204"/>
      <c r="AG374" s="193"/>
    </row>
    <row r="375" spans="1:33" s="59" customFormat="1">
      <c r="A375" s="194"/>
      <c r="B375" s="195"/>
      <c r="C375" s="196"/>
      <c r="D375" s="197"/>
      <c r="E375" s="196"/>
      <c r="F375" s="197"/>
      <c r="G375" s="198"/>
      <c r="H375" s="180"/>
      <c r="I375" s="181"/>
      <c r="J375" s="181"/>
      <c r="K375" s="181"/>
      <c r="L375" s="181"/>
      <c r="M375" s="181"/>
      <c r="N375" s="180"/>
      <c r="O375" s="182"/>
      <c r="P375" s="182"/>
      <c r="Q375" s="183"/>
      <c r="R375" s="183"/>
      <c r="S375" s="183"/>
      <c r="T375" s="183"/>
      <c r="U375" s="184"/>
      <c r="V375" s="185"/>
      <c r="W375" s="199"/>
      <c r="X375" s="200"/>
      <c r="Y375" s="200"/>
      <c r="Z375" s="201"/>
      <c r="AA375" s="150"/>
      <c r="AB375" s="202"/>
      <c r="AC375" s="203"/>
      <c r="AD375" s="184"/>
      <c r="AE375" s="203"/>
      <c r="AF375" s="204"/>
      <c r="AG375" s="193"/>
    </row>
    <row r="376" spans="1:33" s="59" customFormat="1">
      <c r="A376" s="194"/>
      <c r="B376" s="195"/>
      <c r="C376" s="196"/>
      <c r="D376" s="197"/>
      <c r="E376" s="196"/>
      <c r="F376" s="197"/>
      <c r="G376" s="198"/>
      <c r="H376" s="180"/>
      <c r="I376" s="181"/>
      <c r="J376" s="181"/>
      <c r="K376" s="181"/>
      <c r="L376" s="181"/>
      <c r="M376" s="181"/>
      <c r="N376" s="180"/>
      <c r="O376" s="182"/>
      <c r="P376" s="182"/>
      <c r="Q376" s="183"/>
      <c r="R376" s="183"/>
      <c r="S376" s="183"/>
      <c r="T376" s="183"/>
      <c r="U376" s="184"/>
      <c r="V376" s="185"/>
      <c r="W376" s="199"/>
      <c r="X376" s="200"/>
      <c r="Y376" s="200"/>
      <c r="Z376" s="201"/>
      <c r="AA376" s="150"/>
      <c r="AB376" s="202"/>
      <c r="AC376" s="203"/>
      <c r="AD376" s="184"/>
      <c r="AE376" s="203"/>
      <c r="AF376" s="204"/>
      <c r="AG376" s="193"/>
    </row>
    <row r="377" spans="1:33" s="59" customFormat="1">
      <c r="A377" s="194"/>
      <c r="B377" s="195"/>
      <c r="C377" s="196"/>
      <c r="D377" s="197"/>
      <c r="E377" s="196"/>
      <c r="F377" s="197"/>
      <c r="G377" s="198"/>
      <c r="H377" s="180"/>
      <c r="I377" s="181"/>
      <c r="J377" s="181"/>
      <c r="K377" s="181"/>
      <c r="L377" s="181"/>
      <c r="M377" s="181"/>
      <c r="N377" s="180"/>
      <c r="O377" s="182"/>
      <c r="P377" s="182"/>
      <c r="Q377" s="183"/>
      <c r="R377" s="183"/>
      <c r="S377" s="183"/>
      <c r="T377" s="183"/>
      <c r="U377" s="184"/>
      <c r="V377" s="185"/>
      <c r="W377" s="199"/>
      <c r="X377" s="200"/>
      <c r="Y377" s="200"/>
      <c r="Z377" s="201"/>
      <c r="AA377" s="150"/>
      <c r="AB377" s="202"/>
      <c r="AC377" s="203"/>
      <c r="AD377" s="184"/>
      <c r="AE377" s="203"/>
      <c r="AF377" s="204"/>
      <c r="AG377" s="193"/>
    </row>
    <row r="378" spans="1:33" s="59" customFormat="1">
      <c r="A378" s="194"/>
      <c r="B378" s="195"/>
      <c r="C378" s="196"/>
      <c r="D378" s="197"/>
      <c r="E378" s="196"/>
      <c r="F378" s="197"/>
      <c r="G378" s="198"/>
      <c r="H378" s="180"/>
      <c r="I378" s="181"/>
      <c r="J378" s="181"/>
      <c r="K378" s="181"/>
      <c r="L378" s="181"/>
      <c r="M378" s="181"/>
      <c r="N378" s="180"/>
      <c r="O378" s="182"/>
      <c r="P378" s="182"/>
      <c r="Q378" s="183"/>
      <c r="R378" s="183"/>
      <c r="S378" s="183"/>
      <c r="T378" s="183"/>
      <c r="U378" s="184"/>
      <c r="V378" s="185"/>
      <c r="W378" s="199"/>
      <c r="X378" s="200"/>
      <c r="Y378" s="200"/>
      <c r="Z378" s="201"/>
      <c r="AA378" s="150"/>
      <c r="AB378" s="202"/>
      <c r="AC378" s="203"/>
      <c r="AD378" s="184"/>
      <c r="AE378" s="203"/>
      <c r="AF378" s="204"/>
      <c r="AG378" s="193"/>
    </row>
    <row r="379" spans="1:33" s="59" customFormat="1">
      <c r="A379" s="194"/>
      <c r="B379" s="195"/>
      <c r="C379" s="196"/>
      <c r="D379" s="197"/>
      <c r="E379" s="196"/>
      <c r="F379" s="197"/>
      <c r="G379" s="198"/>
      <c r="H379" s="180"/>
      <c r="I379" s="181"/>
      <c r="J379" s="181"/>
      <c r="K379" s="181"/>
      <c r="L379" s="181"/>
      <c r="M379" s="181"/>
      <c r="N379" s="180"/>
      <c r="O379" s="182"/>
      <c r="P379" s="182"/>
      <c r="Q379" s="183"/>
      <c r="R379" s="183"/>
      <c r="S379" s="183"/>
      <c r="T379" s="183"/>
      <c r="U379" s="184"/>
      <c r="V379" s="185"/>
      <c r="W379" s="199"/>
      <c r="X379" s="200"/>
      <c r="Y379" s="200"/>
      <c r="Z379" s="201"/>
      <c r="AA379" s="150"/>
      <c r="AB379" s="202"/>
      <c r="AC379" s="203"/>
      <c r="AD379" s="184"/>
      <c r="AE379" s="203"/>
      <c r="AF379" s="204"/>
      <c r="AG379" s="193"/>
    </row>
    <row r="380" spans="1:33" s="59" customFormat="1">
      <c r="A380" s="194"/>
      <c r="B380" s="195"/>
      <c r="C380" s="196"/>
      <c r="D380" s="197"/>
      <c r="E380" s="196"/>
      <c r="F380" s="197"/>
      <c r="G380" s="198"/>
      <c r="H380" s="180"/>
      <c r="I380" s="181"/>
      <c r="J380" s="181"/>
      <c r="K380" s="181"/>
      <c r="L380" s="181"/>
      <c r="M380" s="181"/>
      <c r="N380" s="180"/>
      <c r="O380" s="182"/>
      <c r="P380" s="182"/>
      <c r="Q380" s="183"/>
      <c r="R380" s="183"/>
      <c r="S380" s="183"/>
      <c r="T380" s="183"/>
      <c r="U380" s="184"/>
      <c r="V380" s="185"/>
      <c r="W380" s="199"/>
      <c r="X380" s="200"/>
      <c r="Y380" s="200"/>
      <c r="Z380" s="201"/>
      <c r="AA380" s="150"/>
      <c r="AB380" s="202"/>
      <c r="AC380" s="203"/>
      <c r="AD380" s="184"/>
      <c r="AE380" s="203"/>
      <c r="AF380" s="204"/>
      <c r="AG380" s="193"/>
    </row>
    <row r="381" spans="1:33" s="59" customFormat="1">
      <c r="A381" s="194"/>
      <c r="B381" s="195"/>
      <c r="C381" s="196"/>
      <c r="D381" s="197"/>
      <c r="E381" s="196"/>
      <c r="F381" s="197"/>
      <c r="G381" s="198"/>
      <c r="H381" s="180"/>
      <c r="I381" s="181"/>
      <c r="J381" s="181"/>
      <c r="K381" s="181"/>
      <c r="L381" s="181"/>
      <c r="M381" s="181"/>
      <c r="N381" s="180"/>
      <c r="O381" s="182"/>
      <c r="P381" s="182"/>
      <c r="Q381" s="183"/>
      <c r="R381" s="183"/>
      <c r="S381" s="183"/>
      <c r="T381" s="183"/>
      <c r="U381" s="184"/>
      <c r="V381" s="185"/>
      <c r="W381" s="199"/>
      <c r="X381" s="200"/>
      <c r="Y381" s="200"/>
      <c r="Z381" s="201"/>
      <c r="AA381" s="150"/>
      <c r="AB381" s="202"/>
      <c r="AC381" s="203"/>
      <c r="AD381" s="184"/>
      <c r="AE381" s="203"/>
      <c r="AF381" s="204"/>
      <c r="AG381" s="193"/>
    </row>
    <row r="382" spans="1:33" s="59" customFormat="1">
      <c r="A382" s="194"/>
      <c r="B382" s="195"/>
      <c r="C382" s="196"/>
      <c r="D382" s="197"/>
      <c r="E382" s="196"/>
      <c r="F382" s="197"/>
      <c r="G382" s="198"/>
      <c r="H382" s="180"/>
      <c r="I382" s="181"/>
      <c r="J382" s="181"/>
      <c r="K382" s="181"/>
      <c r="L382" s="181"/>
      <c r="M382" s="181"/>
      <c r="N382" s="180"/>
      <c r="O382" s="182"/>
      <c r="P382" s="182"/>
      <c r="Q382" s="183"/>
      <c r="R382" s="183"/>
      <c r="S382" s="183"/>
      <c r="T382" s="183"/>
      <c r="U382" s="184"/>
      <c r="V382" s="185"/>
      <c r="W382" s="199"/>
      <c r="X382" s="200"/>
      <c r="Y382" s="200"/>
      <c r="Z382" s="201"/>
      <c r="AA382" s="150"/>
      <c r="AB382" s="202"/>
      <c r="AC382" s="203"/>
      <c r="AD382" s="184"/>
      <c r="AE382" s="203"/>
      <c r="AF382" s="204"/>
      <c r="AG382" s="193"/>
    </row>
    <row r="383" spans="1:33" s="59" customFormat="1">
      <c r="A383" s="194"/>
      <c r="B383" s="195"/>
      <c r="C383" s="196"/>
      <c r="D383" s="197"/>
      <c r="E383" s="196"/>
      <c r="F383" s="197"/>
      <c r="G383" s="198"/>
      <c r="H383" s="180"/>
      <c r="I383" s="181"/>
      <c r="J383" s="181"/>
      <c r="K383" s="181"/>
      <c r="L383" s="181"/>
      <c r="M383" s="181"/>
      <c r="N383" s="180"/>
      <c r="O383" s="182"/>
      <c r="P383" s="182"/>
      <c r="Q383" s="183"/>
      <c r="R383" s="183"/>
      <c r="S383" s="183"/>
      <c r="T383" s="183"/>
      <c r="U383" s="184"/>
      <c r="V383" s="185"/>
      <c r="W383" s="199"/>
      <c r="X383" s="200"/>
      <c r="Y383" s="200"/>
      <c r="Z383" s="201"/>
      <c r="AA383" s="150"/>
      <c r="AB383" s="202"/>
      <c r="AC383" s="203"/>
      <c r="AD383" s="184"/>
      <c r="AE383" s="203"/>
      <c r="AF383" s="204"/>
      <c r="AG383" s="193"/>
    </row>
    <row r="384" spans="1:33" s="59" customFormat="1">
      <c r="A384" s="194"/>
      <c r="B384" s="195"/>
      <c r="C384" s="196"/>
      <c r="D384" s="197"/>
      <c r="E384" s="196"/>
      <c r="F384" s="197"/>
      <c r="G384" s="198"/>
      <c r="H384" s="180"/>
      <c r="I384" s="181"/>
      <c r="J384" s="181"/>
      <c r="K384" s="181"/>
      <c r="L384" s="181"/>
      <c r="M384" s="181"/>
      <c r="N384" s="180"/>
      <c r="O384" s="182"/>
      <c r="P384" s="182"/>
      <c r="Q384" s="183"/>
      <c r="R384" s="183"/>
      <c r="S384" s="183"/>
      <c r="T384" s="183"/>
      <c r="U384" s="184"/>
      <c r="V384" s="185"/>
      <c r="W384" s="199"/>
      <c r="X384" s="200"/>
      <c r="Y384" s="200"/>
      <c r="Z384" s="201"/>
      <c r="AA384" s="150"/>
      <c r="AB384" s="202"/>
      <c r="AC384" s="203"/>
      <c r="AD384" s="184"/>
      <c r="AE384" s="203"/>
      <c r="AF384" s="204"/>
      <c r="AG384" s="193"/>
    </row>
    <row r="385" spans="1:33" s="59" customFormat="1">
      <c r="A385" s="194"/>
      <c r="B385" s="195"/>
      <c r="C385" s="196"/>
      <c r="D385" s="197"/>
      <c r="E385" s="196"/>
      <c r="F385" s="197"/>
      <c r="G385" s="198"/>
      <c r="H385" s="180"/>
      <c r="I385" s="181"/>
      <c r="J385" s="181"/>
      <c r="K385" s="181"/>
      <c r="L385" s="181"/>
      <c r="M385" s="181"/>
      <c r="N385" s="180"/>
      <c r="O385" s="182"/>
      <c r="P385" s="182"/>
      <c r="Q385" s="183"/>
      <c r="R385" s="183"/>
      <c r="S385" s="183"/>
      <c r="T385" s="183"/>
      <c r="U385" s="184"/>
      <c r="V385" s="185"/>
      <c r="W385" s="199"/>
      <c r="X385" s="200"/>
      <c r="Y385" s="200"/>
      <c r="Z385" s="201"/>
      <c r="AA385" s="150"/>
      <c r="AB385" s="202"/>
      <c r="AC385" s="203"/>
      <c r="AD385" s="184"/>
      <c r="AE385" s="203"/>
      <c r="AF385" s="204"/>
      <c r="AG385" s="193"/>
    </row>
    <row r="386" spans="1:33" s="59" customFormat="1">
      <c r="A386" s="194"/>
      <c r="B386" s="195"/>
      <c r="C386" s="196"/>
      <c r="D386" s="197"/>
      <c r="E386" s="196"/>
      <c r="F386" s="197"/>
      <c r="G386" s="198"/>
      <c r="H386" s="180"/>
      <c r="I386" s="181"/>
      <c r="J386" s="181"/>
      <c r="K386" s="181"/>
      <c r="L386" s="181"/>
      <c r="M386" s="181"/>
      <c r="N386" s="180"/>
      <c r="O386" s="182"/>
      <c r="P386" s="182"/>
      <c r="Q386" s="183"/>
      <c r="R386" s="183"/>
      <c r="S386" s="183"/>
      <c r="T386" s="183"/>
      <c r="U386" s="184"/>
      <c r="V386" s="185"/>
      <c r="W386" s="199"/>
      <c r="X386" s="200"/>
      <c r="Y386" s="200"/>
      <c r="Z386" s="201"/>
      <c r="AA386" s="150"/>
      <c r="AB386" s="202"/>
      <c r="AC386" s="203"/>
      <c r="AD386" s="184"/>
      <c r="AE386" s="203"/>
      <c r="AF386" s="204"/>
      <c r="AG386" s="193"/>
    </row>
    <row r="387" spans="1:33" s="59" customFormat="1">
      <c r="A387" s="194"/>
      <c r="B387" s="195"/>
      <c r="C387" s="196"/>
      <c r="D387" s="197"/>
      <c r="E387" s="196"/>
      <c r="F387" s="197"/>
      <c r="G387" s="198"/>
      <c r="H387" s="180"/>
      <c r="I387" s="181"/>
      <c r="J387" s="181"/>
      <c r="K387" s="181"/>
      <c r="L387" s="181"/>
      <c r="M387" s="181"/>
      <c r="N387" s="180"/>
      <c r="O387" s="182"/>
      <c r="P387" s="182"/>
      <c r="Q387" s="183"/>
      <c r="R387" s="183"/>
      <c r="S387" s="183"/>
      <c r="T387" s="183"/>
      <c r="U387" s="184"/>
      <c r="V387" s="185"/>
      <c r="W387" s="199"/>
      <c r="X387" s="200"/>
      <c r="Y387" s="200"/>
      <c r="Z387" s="201"/>
      <c r="AA387" s="150"/>
      <c r="AB387" s="202"/>
      <c r="AC387" s="203"/>
      <c r="AD387" s="184"/>
      <c r="AE387" s="203"/>
      <c r="AF387" s="204"/>
      <c r="AG387" s="193"/>
    </row>
    <row r="388" spans="1:33" s="59" customFormat="1">
      <c r="A388" s="194"/>
      <c r="B388" s="195"/>
      <c r="C388" s="196"/>
      <c r="D388" s="197"/>
      <c r="E388" s="196"/>
      <c r="F388" s="197"/>
      <c r="G388" s="198"/>
      <c r="H388" s="180"/>
      <c r="I388" s="181"/>
      <c r="J388" s="181"/>
      <c r="K388" s="181"/>
      <c r="L388" s="181"/>
      <c r="M388" s="181"/>
      <c r="N388" s="180"/>
      <c r="O388" s="182"/>
      <c r="P388" s="182"/>
      <c r="Q388" s="183"/>
      <c r="R388" s="183"/>
      <c r="S388" s="183"/>
      <c r="T388" s="183"/>
      <c r="U388" s="184"/>
      <c r="V388" s="185"/>
      <c r="W388" s="199"/>
      <c r="X388" s="200"/>
      <c r="Y388" s="200"/>
      <c r="Z388" s="201"/>
      <c r="AA388" s="150"/>
      <c r="AB388" s="202"/>
      <c r="AC388" s="203"/>
      <c r="AD388" s="184"/>
      <c r="AE388" s="203"/>
      <c r="AF388" s="204"/>
      <c r="AG388" s="193"/>
    </row>
    <row r="389" spans="1:33" s="59" customFormat="1">
      <c r="A389" s="194"/>
      <c r="B389" s="195"/>
      <c r="C389" s="196"/>
      <c r="D389" s="197"/>
      <c r="E389" s="196"/>
      <c r="F389" s="197"/>
      <c r="G389" s="198"/>
      <c r="H389" s="180"/>
      <c r="I389" s="181"/>
      <c r="J389" s="181"/>
      <c r="K389" s="181"/>
      <c r="L389" s="181"/>
      <c r="M389" s="181"/>
      <c r="N389" s="180"/>
      <c r="O389" s="182"/>
      <c r="P389" s="182"/>
      <c r="Q389" s="183"/>
      <c r="R389" s="183"/>
      <c r="S389" s="183"/>
      <c r="T389" s="183"/>
      <c r="U389" s="184"/>
      <c r="V389" s="185"/>
      <c r="W389" s="199"/>
      <c r="X389" s="200"/>
      <c r="Y389" s="200"/>
      <c r="Z389" s="201"/>
      <c r="AA389" s="150"/>
      <c r="AB389" s="202"/>
      <c r="AC389" s="203"/>
      <c r="AD389" s="184"/>
      <c r="AE389" s="203"/>
      <c r="AF389" s="204"/>
      <c r="AG389" s="193"/>
    </row>
    <row r="390" spans="1:33" s="59" customFormat="1">
      <c r="A390" s="194"/>
      <c r="B390" s="195"/>
      <c r="C390" s="196"/>
      <c r="D390" s="197"/>
      <c r="E390" s="196"/>
      <c r="F390" s="197"/>
      <c r="G390" s="198"/>
      <c r="H390" s="180"/>
      <c r="I390" s="181"/>
      <c r="J390" s="181"/>
      <c r="K390" s="181"/>
      <c r="L390" s="181"/>
      <c r="M390" s="181"/>
      <c r="N390" s="180"/>
      <c r="O390" s="182"/>
      <c r="P390" s="182"/>
      <c r="Q390" s="183"/>
      <c r="R390" s="183"/>
      <c r="S390" s="183"/>
      <c r="T390" s="183"/>
      <c r="U390" s="184"/>
      <c r="V390" s="185"/>
      <c r="W390" s="199"/>
      <c r="X390" s="200"/>
      <c r="Y390" s="200"/>
      <c r="Z390" s="201"/>
      <c r="AA390" s="150"/>
      <c r="AB390" s="202"/>
      <c r="AC390" s="203"/>
      <c r="AD390" s="184"/>
      <c r="AE390" s="203"/>
      <c r="AF390" s="204"/>
      <c r="AG390" s="193"/>
    </row>
    <row r="391" spans="1:33" s="59" customFormat="1">
      <c r="A391" s="194"/>
      <c r="B391" s="195"/>
      <c r="C391" s="196"/>
      <c r="D391" s="197"/>
      <c r="E391" s="196"/>
      <c r="F391" s="197"/>
      <c r="G391" s="198"/>
      <c r="H391" s="180"/>
      <c r="I391" s="181"/>
      <c r="J391" s="181"/>
      <c r="K391" s="181"/>
      <c r="L391" s="181"/>
      <c r="M391" s="181"/>
      <c r="N391" s="180"/>
      <c r="O391" s="182"/>
      <c r="P391" s="182"/>
      <c r="Q391" s="183"/>
      <c r="R391" s="183"/>
      <c r="S391" s="183"/>
      <c r="T391" s="183"/>
      <c r="U391" s="184"/>
      <c r="V391" s="185"/>
      <c r="W391" s="199"/>
      <c r="X391" s="200"/>
      <c r="Y391" s="200"/>
      <c r="Z391" s="201"/>
      <c r="AA391" s="150"/>
      <c r="AB391" s="202"/>
      <c r="AC391" s="203"/>
      <c r="AD391" s="184"/>
      <c r="AE391" s="203"/>
      <c r="AF391" s="204"/>
      <c r="AG391" s="193"/>
    </row>
    <row r="392" spans="1:33" s="59" customFormat="1">
      <c r="A392" s="194"/>
      <c r="B392" s="195"/>
      <c r="C392" s="196"/>
      <c r="D392" s="197"/>
      <c r="E392" s="196"/>
      <c r="F392" s="197"/>
      <c r="G392" s="198"/>
      <c r="H392" s="180"/>
      <c r="I392" s="181"/>
      <c r="J392" s="181"/>
      <c r="K392" s="181"/>
      <c r="L392" s="181"/>
      <c r="M392" s="181"/>
      <c r="N392" s="180"/>
      <c r="O392" s="182"/>
      <c r="P392" s="182"/>
      <c r="Q392" s="183"/>
      <c r="R392" s="183"/>
      <c r="S392" s="183"/>
      <c r="T392" s="183"/>
      <c r="U392" s="184"/>
      <c r="V392" s="185"/>
      <c r="W392" s="199"/>
      <c r="X392" s="200"/>
      <c r="Y392" s="200"/>
      <c r="Z392" s="201"/>
      <c r="AA392" s="150"/>
      <c r="AB392" s="202"/>
      <c r="AC392" s="203"/>
      <c r="AD392" s="184"/>
      <c r="AE392" s="203"/>
      <c r="AF392" s="204"/>
      <c r="AG392" s="193"/>
    </row>
    <row r="393" spans="1:33" s="59" customFormat="1">
      <c r="A393" s="194"/>
      <c r="B393" s="195"/>
      <c r="C393" s="196"/>
      <c r="D393" s="197"/>
      <c r="E393" s="196"/>
      <c r="F393" s="197"/>
      <c r="G393" s="198"/>
      <c r="H393" s="180"/>
      <c r="I393" s="181"/>
      <c r="J393" s="181"/>
      <c r="K393" s="181"/>
      <c r="L393" s="181"/>
      <c r="M393" s="181"/>
      <c r="N393" s="180"/>
      <c r="O393" s="182"/>
      <c r="P393" s="182"/>
      <c r="Q393" s="183"/>
      <c r="R393" s="183"/>
      <c r="S393" s="183"/>
      <c r="T393" s="183"/>
      <c r="U393" s="184"/>
      <c r="V393" s="185"/>
      <c r="W393" s="199"/>
      <c r="X393" s="200"/>
      <c r="Y393" s="200"/>
      <c r="Z393" s="201"/>
      <c r="AA393" s="150"/>
      <c r="AB393" s="202"/>
      <c r="AC393" s="203"/>
      <c r="AD393" s="184"/>
      <c r="AE393" s="203"/>
      <c r="AF393" s="204"/>
      <c r="AG393" s="193"/>
    </row>
    <row r="394" spans="1:33" s="59" customFormat="1">
      <c r="A394" s="194"/>
      <c r="B394" s="195"/>
      <c r="C394" s="196"/>
      <c r="D394" s="197"/>
      <c r="E394" s="196"/>
      <c r="F394" s="197"/>
      <c r="G394" s="198"/>
      <c r="H394" s="180"/>
      <c r="I394" s="181"/>
      <c r="J394" s="181"/>
      <c r="K394" s="181"/>
      <c r="L394" s="181"/>
      <c r="M394" s="181"/>
      <c r="N394" s="180"/>
      <c r="O394" s="182"/>
      <c r="P394" s="182"/>
      <c r="Q394" s="183"/>
      <c r="R394" s="183"/>
      <c r="S394" s="183"/>
      <c r="T394" s="183"/>
      <c r="U394" s="184"/>
      <c r="V394" s="185"/>
      <c r="W394" s="199"/>
      <c r="X394" s="200"/>
      <c r="Y394" s="200"/>
      <c r="Z394" s="201"/>
      <c r="AA394" s="150"/>
      <c r="AB394" s="202"/>
      <c r="AC394" s="203"/>
      <c r="AD394" s="184"/>
      <c r="AE394" s="203"/>
      <c r="AF394" s="204"/>
      <c r="AG394" s="193"/>
    </row>
    <row r="395" spans="1:33" s="59" customFormat="1">
      <c r="A395" s="194"/>
      <c r="B395" s="195"/>
      <c r="C395" s="196"/>
      <c r="D395" s="197"/>
      <c r="E395" s="196"/>
      <c r="F395" s="197"/>
      <c r="G395" s="198"/>
      <c r="H395" s="180"/>
      <c r="I395" s="181"/>
      <c r="J395" s="181"/>
      <c r="K395" s="181"/>
      <c r="L395" s="181"/>
      <c r="M395" s="181"/>
      <c r="N395" s="180"/>
      <c r="O395" s="182"/>
      <c r="P395" s="182"/>
      <c r="Q395" s="183"/>
      <c r="R395" s="183"/>
      <c r="S395" s="183"/>
      <c r="T395" s="183"/>
      <c r="U395" s="184"/>
      <c r="V395" s="185"/>
      <c r="W395" s="199"/>
      <c r="X395" s="200"/>
      <c r="Y395" s="200"/>
      <c r="Z395" s="201"/>
      <c r="AA395" s="150"/>
      <c r="AB395" s="202"/>
      <c r="AC395" s="203"/>
      <c r="AD395" s="184"/>
      <c r="AE395" s="203"/>
      <c r="AF395" s="204"/>
      <c r="AG395" s="193"/>
    </row>
    <row r="396" spans="1:33" s="59" customFormat="1">
      <c r="A396" s="194"/>
      <c r="B396" s="195"/>
      <c r="C396" s="196"/>
      <c r="D396" s="197"/>
      <c r="E396" s="196"/>
      <c r="F396" s="197"/>
      <c r="G396" s="198"/>
      <c r="H396" s="180"/>
      <c r="I396" s="181"/>
      <c r="J396" s="181"/>
      <c r="K396" s="181"/>
      <c r="L396" s="181"/>
      <c r="M396" s="181"/>
      <c r="N396" s="180"/>
      <c r="O396" s="182"/>
      <c r="P396" s="182"/>
      <c r="Q396" s="183"/>
      <c r="R396" s="183"/>
      <c r="S396" s="183"/>
      <c r="T396" s="183"/>
      <c r="U396" s="184"/>
      <c r="V396" s="185"/>
      <c r="W396" s="199"/>
      <c r="X396" s="200"/>
      <c r="Y396" s="200"/>
      <c r="Z396" s="201"/>
      <c r="AA396" s="150"/>
      <c r="AB396" s="202"/>
      <c r="AC396" s="203"/>
      <c r="AD396" s="184"/>
      <c r="AE396" s="203"/>
      <c r="AF396" s="204"/>
      <c r="AG396" s="193"/>
    </row>
    <row r="397" spans="1:33" s="59" customFormat="1">
      <c r="A397" s="194"/>
      <c r="B397" s="195"/>
      <c r="C397" s="196"/>
      <c r="D397" s="197"/>
      <c r="E397" s="196"/>
      <c r="F397" s="197"/>
      <c r="G397" s="198"/>
      <c r="H397" s="180"/>
      <c r="I397" s="181"/>
      <c r="J397" s="181"/>
      <c r="K397" s="181"/>
      <c r="L397" s="181"/>
      <c r="M397" s="181"/>
      <c r="N397" s="180"/>
      <c r="O397" s="182"/>
      <c r="P397" s="182"/>
      <c r="Q397" s="183"/>
      <c r="R397" s="183"/>
      <c r="S397" s="183"/>
      <c r="T397" s="183"/>
      <c r="U397" s="184"/>
      <c r="V397" s="185"/>
      <c r="W397" s="199"/>
      <c r="X397" s="200"/>
      <c r="Y397" s="200"/>
      <c r="Z397" s="201"/>
      <c r="AA397" s="150"/>
      <c r="AB397" s="202"/>
      <c r="AC397" s="203"/>
      <c r="AD397" s="184"/>
      <c r="AE397" s="203"/>
      <c r="AF397" s="204"/>
      <c r="AG397" s="193"/>
    </row>
    <row r="398" spans="1:33" s="59" customFormat="1">
      <c r="A398" s="194"/>
      <c r="B398" s="195"/>
      <c r="C398" s="196"/>
      <c r="D398" s="197"/>
      <c r="E398" s="196"/>
      <c r="F398" s="197"/>
      <c r="G398" s="198"/>
      <c r="H398" s="180"/>
      <c r="I398" s="181"/>
      <c r="J398" s="181"/>
      <c r="K398" s="181"/>
      <c r="L398" s="181"/>
      <c r="M398" s="181"/>
      <c r="N398" s="180"/>
      <c r="O398" s="182"/>
      <c r="P398" s="182"/>
      <c r="Q398" s="183"/>
      <c r="R398" s="183"/>
      <c r="S398" s="183"/>
      <c r="T398" s="183"/>
      <c r="U398" s="184"/>
      <c r="V398" s="185"/>
      <c r="W398" s="199"/>
      <c r="X398" s="200"/>
      <c r="Y398" s="200"/>
      <c r="Z398" s="201"/>
      <c r="AA398" s="150"/>
      <c r="AB398" s="202"/>
      <c r="AC398" s="203"/>
      <c r="AD398" s="184"/>
      <c r="AE398" s="203"/>
      <c r="AF398" s="204"/>
      <c r="AG398" s="193"/>
    </row>
    <row r="399" spans="1:33" s="59" customFormat="1">
      <c r="A399" s="194"/>
      <c r="B399" s="195"/>
      <c r="C399" s="196"/>
      <c r="D399" s="197"/>
      <c r="E399" s="196"/>
      <c r="F399" s="197"/>
      <c r="G399" s="198"/>
      <c r="H399" s="180"/>
      <c r="I399" s="181"/>
      <c r="J399" s="181"/>
      <c r="K399" s="181"/>
      <c r="L399" s="181"/>
      <c r="M399" s="181"/>
      <c r="N399" s="180"/>
      <c r="O399" s="182"/>
      <c r="P399" s="182"/>
      <c r="Q399" s="183"/>
      <c r="R399" s="183"/>
      <c r="S399" s="183"/>
      <c r="T399" s="183"/>
      <c r="U399" s="184"/>
      <c r="V399" s="185"/>
      <c r="W399" s="199"/>
      <c r="X399" s="200"/>
      <c r="Y399" s="200"/>
      <c r="Z399" s="201"/>
      <c r="AA399" s="150"/>
      <c r="AB399" s="202"/>
      <c r="AC399" s="203"/>
      <c r="AD399" s="184"/>
      <c r="AE399" s="203"/>
      <c r="AF399" s="204"/>
      <c r="AG399" s="193"/>
    </row>
    <row r="400" spans="1:33" s="59" customFormat="1">
      <c r="A400" s="194"/>
      <c r="B400" s="195"/>
      <c r="C400" s="196"/>
      <c r="D400" s="197"/>
      <c r="E400" s="196"/>
      <c r="F400" s="197"/>
      <c r="G400" s="198"/>
      <c r="H400" s="180"/>
      <c r="I400" s="181"/>
      <c r="J400" s="181"/>
      <c r="K400" s="181"/>
      <c r="L400" s="181"/>
      <c r="M400" s="181"/>
      <c r="N400" s="180"/>
      <c r="O400" s="182"/>
      <c r="P400" s="182"/>
      <c r="Q400" s="183"/>
      <c r="R400" s="183"/>
      <c r="S400" s="183"/>
      <c r="T400" s="183"/>
      <c r="U400" s="184"/>
      <c r="V400" s="185"/>
      <c r="W400" s="199"/>
      <c r="X400" s="200"/>
      <c r="Y400" s="200"/>
      <c r="Z400" s="201"/>
      <c r="AA400" s="150"/>
      <c r="AB400" s="202"/>
      <c r="AC400" s="203"/>
      <c r="AD400" s="184"/>
      <c r="AE400" s="203"/>
      <c r="AF400" s="204"/>
      <c r="AG400" s="193"/>
    </row>
    <row r="401" spans="1:33" s="59" customFormat="1">
      <c r="A401" s="194"/>
      <c r="B401" s="195"/>
      <c r="C401" s="196"/>
      <c r="D401" s="197"/>
      <c r="E401" s="196"/>
      <c r="F401" s="197"/>
      <c r="G401" s="198"/>
      <c r="H401" s="180"/>
      <c r="I401" s="181"/>
      <c r="J401" s="181"/>
      <c r="K401" s="181"/>
      <c r="L401" s="181"/>
      <c r="M401" s="181"/>
      <c r="N401" s="180"/>
      <c r="O401" s="182"/>
      <c r="P401" s="182"/>
      <c r="Q401" s="183"/>
      <c r="R401" s="183"/>
      <c r="S401" s="183"/>
      <c r="T401" s="183"/>
      <c r="U401" s="184"/>
      <c r="V401" s="185"/>
      <c r="W401" s="199"/>
      <c r="X401" s="200"/>
      <c r="Y401" s="200"/>
      <c r="Z401" s="201"/>
      <c r="AA401" s="150"/>
      <c r="AB401" s="202"/>
      <c r="AC401" s="203"/>
      <c r="AD401" s="184"/>
      <c r="AE401" s="203"/>
      <c r="AF401" s="204"/>
      <c r="AG401" s="193"/>
    </row>
    <row r="402" spans="1:33" s="59" customFormat="1">
      <c r="A402" s="194"/>
      <c r="B402" s="195"/>
      <c r="C402" s="196"/>
      <c r="D402" s="197"/>
      <c r="E402" s="196"/>
      <c r="F402" s="197"/>
      <c r="G402" s="198"/>
      <c r="H402" s="180"/>
      <c r="I402" s="181"/>
      <c r="J402" s="181"/>
      <c r="K402" s="181"/>
      <c r="L402" s="181"/>
      <c r="M402" s="181"/>
      <c r="N402" s="180"/>
      <c r="O402" s="182"/>
      <c r="P402" s="182"/>
      <c r="Q402" s="183"/>
      <c r="R402" s="183"/>
      <c r="S402" s="183"/>
      <c r="T402" s="183"/>
      <c r="U402" s="184"/>
      <c r="V402" s="185"/>
      <c r="W402" s="199"/>
      <c r="X402" s="200"/>
      <c r="Y402" s="200"/>
      <c r="Z402" s="201"/>
      <c r="AA402" s="150"/>
      <c r="AB402" s="202"/>
      <c r="AC402" s="203"/>
      <c r="AD402" s="184"/>
      <c r="AE402" s="203"/>
      <c r="AF402" s="204"/>
      <c r="AG402" s="193"/>
    </row>
    <row r="403" spans="1:33" s="59" customFormat="1">
      <c r="A403" s="194"/>
      <c r="B403" s="195"/>
      <c r="C403" s="196"/>
      <c r="D403" s="197"/>
      <c r="E403" s="196"/>
      <c r="F403" s="197"/>
      <c r="G403" s="198"/>
      <c r="H403" s="180"/>
      <c r="I403" s="181"/>
      <c r="J403" s="181"/>
      <c r="K403" s="181"/>
      <c r="L403" s="181"/>
      <c r="M403" s="181"/>
      <c r="N403" s="180"/>
      <c r="O403" s="182"/>
      <c r="P403" s="182"/>
      <c r="Q403" s="183"/>
      <c r="R403" s="183"/>
      <c r="S403" s="183"/>
      <c r="T403" s="183"/>
      <c r="U403" s="184"/>
      <c r="V403" s="185"/>
      <c r="W403" s="199"/>
      <c r="X403" s="200"/>
      <c r="Y403" s="200"/>
      <c r="Z403" s="201"/>
      <c r="AA403" s="150"/>
      <c r="AB403" s="202"/>
      <c r="AC403" s="203"/>
      <c r="AD403" s="184"/>
      <c r="AE403" s="203"/>
      <c r="AF403" s="204"/>
      <c r="AG403" s="193"/>
    </row>
    <row r="404" spans="1:33" s="59" customFormat="1">
      <c r="A404" s="194"/>
      <c r="B404" s="195"/>
      <c r="C404" s="196"/>
      <c r="D404" s="197"/>
      <c r="E404" s="196"/>
      <c r="F404" s="197"/>
      <c r="G404" s="198"/>
      <c r="H404" s="180"/>
      <c r="I404" s="181"/>
      <c r="J404" s="181"/>
      <c r="K404" s="181"/>
      <c r="L404" s="181"/>
      <c r="M404" s="181"/>
      <c r="N404" s="180"/>
      <c r="O404" s="182"/>
      <c r="P404" s="182"/>
      <c r="Q404" s="183"/>
      <c r="R404" s="183"/>
      <c r="S404" s="183"/>
      <c r="T404" s="183"/>
      <c r="U404" s="184"/>
      <c r="V404" s="185"/>
      <c r="W404" s="199"/>
      <c r="X404" s="200"/>
      <c r="Y404" s="200"/>
      <c r="Z404" s="201"/>
      <c r="AA404" s="150"/>
      <c r="AB404" s="202"/>
      <c r="AC404" s="203"/>
      <c r="AD404" s="184"/>
      <c r="AE404" s="203"/>
      <c r="AF404" s="204"/>
      <c r="AG404" s="193"/>
    </row>
    <row r="405" spans="1:33" s="59" customFormat="1">
      <c r="A405" s="194"/>
      <c r="B405" s="195"/>
      <c r="C405" s="196"/>
      <c r="D405" s="197"/>
      <c r="E405" s="196"/>
      <c r="F405" s="197"/>
      <c r="G405" s="198"/>
      <c r="H405" s="180"/>
      <c r="I405" s="181"/>
      <c r="J405" s="181"/>
      <c r="K405" s="181"/>
      <c r="L405" s="181"/>
      <c r="M405" s="181"/>
      <c r="N405" s="180"/>
      <c r="O405" s="182"/>
      <c r="P405" s="182"/>
      <c r="Q405" s="183"/>
      <c r="R405" s="183"/>
      <c r="S405" s="183"/>
      <c r="T405" s="183"/>
      <c r="U405" s="184"/>
      <c r="V405" s="185"/>
      <c r="W405" s="199"/>
      <c r="X405" s="200"/>
      <c r="Y405" s="200"/>
      <c r="Z405" s="201"/>
      <c r="AA405" s="150"/>
      <c r="AB405" s="202"/>
      <c r="AC405" s="203"/>
      <c r="AD405" s="184"/>
      <c r="AE405" s="203"/>
      <c r="AF405" s="204"/>
      <c r="AG405" s="193"/>
    </row>
    <row r="406" spans="1:33" s="59" customFormat="1">
      <c r="A406" s="194"/>
      <c r="B406" s="195"/>
      <c r="C406" s="196"/>
      <c r="D406" s="197"/>
      <c r="E406" s="196"/>
      <c r="F406" s="197"/>
      <c r="G406" s="198"/>
      <c r="H406" s="180"/>
      <c r="I406" s="181"/>
      <c r="J406" s="181"/>
      <c r="K406" s="181"/>
      <c r="L406" s="181"/>
      <c r="M406" s="181"/>
      <c r="N406" s="180"/>
      <c r="O406" s="182"/>
      <c r="P406" s="182"/>
      <c r="Q406" s="183"/>
      <c r="R406" s="183"/>
      <c r="S406" s="183"/>
      <c r="T406" s="183"/>
      <c r="U406" s="184"/>
      <c r="V406" s="185"/>
      <c r="W406" s="199"/>
      <c r="X406" s="200"/>
      <c r="Y406" s="200"/>
      <c r="Z406" s="201"/>
      <c r="AA406" s="150"/>
      <c r="AB406" s="202"/>
      <c r="AC406" s="203"/>
      <c r="AD406" s="184"/>
      <c r="AE406" s="203"/>
      <c r="AF406" s="204"/>
      <c r="AG406" s="193"/>
    </row>
    <row r="407" spans="1:33" s="59" customFormat="1">
      <c r="A407" s="194"/>
      <c r="B407" s="195"/>
      <c r="C407" s="196"/>
      <c r="D407" s="197"/>
      <c r="E407" s="196"/>
      <c r="F407" s="197"/>
      <c r="G407" s="198"/>
      <c r="H407" s="180"/>
      <c r="I407" s="181"/>
      <c r="J407" s="181"/>
      <c r="K407" s="181"/>
      <c r="L407" s="181"/>
      <c r="M407" s="181"/>
      <c r="N407" s="180"/>
      <c r="O407" s="182"/>
      <c r="P407" s="182"/>
      <c r="Q407" s="183"/>
      <c r="R407" s="183"/>
      <c r="S407" s="183"/>
      <c r="T407" s="183"/>
      <c r="U407" s="184"/>
      <c r="V407" s="185"/>
      <c r="W407" s="199"/>
      <c r="X407" s="200"/>
      <c r="Y407" s="200"/>
      <c r="Z407" s="201"/>
      <c r="AA407" s="150"/>
      <c r="AB407" s="202"/>
      <c r="AC407" s="203"/>
      <c r="AD407" s="184"/>
      <c r="AE407" s="203"/>
      <c r="AF407" s="204"/>
      <c r="AG407" s="193"/>
    </row>
    <row r="408" spans="1:33" s="59" customFormat="1">
      <c r="A408" s="194"/>
      <c r="B408" s="195"/>
      <c r="C408" s="196"/>
      <c r="D408" s="197"/>
      <c r="E408" s="196"/>
      <c r="F408" s="197"/>
      <c r="G408" s="198"/>
      <c r="H408" s="180"/>
      <c r="I408" s="181"/>
      <c r="J408" s="181"/>
      <c r="K408" s="181"/>
      <c r="L408" s="181"/>
      <c r="M408" s="181"/>
      <c r="N408" s="180"/>
      <c r="O408" s="182"/>
      <c r="P408" s="182"/>
      <c r="Q408" s="183"/>
      <c r="R408" s="183"/>
      <c r="S408" s="183"/>
      <c r="T408" s="183"/>
      <c r="U408" s="184"/>
      <c r="V408" s="185"/>
      <c r="W408" s="199"/>
      <c r="X408" s="200"/>
      <c r="Y408" s="200"/>
      <c r="Z408" s="201"/>
      <c r="AA408" s="150"/>
      <c r="AB408" s="202"/>
      <c r="AC408" s="203"/>
      <c r="AD408" s="184"/>
      <c r="AE408" s="203"/>
      <c r="AF408" s="204"/>
      <c r="AG408" s="193"/>
    </row>
    <row r="409" spans="1:33" s="59" customFormat="1">
      <c r="A409" s="194"/>
      <c r="B409" s="195"/>
      <c r="C409" s="196"/>
      <c r="D409" s="197"/>
      <c r="E409" s="196"/>
      <c r="F409" s="197"/>
      <c r="G409" s="198"/>
      <c r="H409" s="180"/>
      <c r="I409" s="181"/>
      <c r="J409" s="181"/>
      <c r="K409" s="181"/>
      <c r="L409" s="181"/>
      <c r="M409" s="181"/>
      <c r="N409" s="180"/>
      <c r="O409" s="182"/>
      <c r="P409" s="182"/>
      <c r="Q409" s="183"/>
      <c r="R409" s="183"/>
      <c r="S409" s="183"/>
      <c r="T409" s="183"/>
      <c r="U409" s="184"/>
      <c r="V409" s="185"/>
      <c r="W409" s="199"/>
      <c r="X409" s="200"/>
      <c r="Y409" s="200"/>
      <c r="Z409" s="201"/>
      <c r="AA409" s="150"/>
      <c r="AB409" s="202"/>
      <c r="AC409" s="203"/>
      <c r="AD409" s="184"/>
      <c r="AE409" s="203"/>
      <c r="AF409" s="204"/>
      <c r="AG409" s="193"/>
    </row>
    <row r="410" spans="1:33" s="59" customFormat="1">
      <c r="A410" s="194"/>
      <c r="B410" s="195"/>
      <c r="C410" s="196"/>
      <c r="D410" s="197"/>
      <c r="E410" s="196"/>
      <c r="F410" s="197"/>
      <c r="G410" s="198"/>
      <c r="H410" s="180"/>
      <c r="I410" s="181"/>
      <c r="J410" s="181"/>
      <c r="K410" s="181"/>
      <c r="L410" s="181"/>
      <c r="M410" s="181"/>
      <c r="N410" s="180"/>
      <c r="O410" s="182"/>
      <c r="P410" s="182"/>
      <c r="Q410" s="183"/>
      <c r="R410" s="183"/>
      <c r="S410" s="183"/>
      <c r="T410" s="183"/>
      <c r="U410" s="184"/>
      <c r="V410" s="185"/>
      <c r="W410" s="199"/>
      <c r="X410" s="200"/>
      <c r="Y410" s="200"/>
      <c r="Z410" s="201"/>
      <c r="AA410" s="150"/>
      <c r="AB410" s="202"/>
      <c r="AC410" s="203"/>
      <c r="AD410" s="184"/>
      <c r="AE410" s="203"/>
      <c r="AF410" s="204"/>
      <c r="AG410" s="193"/>
    </row>
    <row r="411" spans="1:33" s="59" customFormat="1">
      <c r="A411" s="194"/>
      <c r="B411" s="195"/>
      <c r="C411" s="196"/>
      <c r="D411" s="197"/>
      <c r="E411" s="196"/>
      <c r="F411" s="197"/>
      <c r="G411" s="198"/>
      <c r="H411" s="180"/>
      <c r="I411" s="181"/>
      <c r="J411" s="181"/>
      <c r="K411" s="181"/>
      <c r="L411" s="181"/>
      <c r="M411" s="181"/>
      <c r="N411" s="180"/>
      <c r="O411" s="182"/>
      <c r="P411" s="182"/>
      <c r="Q411" s="183"/>
      <c r="R411" s="183"/>
      <c r="S411" s="183"/>
      <c r="T411" s="183"/>
      <c r="U411" s="184"/>
      <c r="V411" s="185"/>
      <c r="W411" s="199"/>
      <c r="X411" s="200"/>
      <c r="Y411" s="200"/>
      <c r="Z411" s="201"/>
      <c r="AA411" s="150"/>
      <c r="AB411" s="202"/>
      <c r="AC411" s="203"/>
      <c r="AD411" s="184"/>
      <c r="AE411" s="203"/>
      <c r="AF411" s="204"/>
      <c r="AG411" s="193"/>
    </row>
    <row r="412" spans="1:33" s="59" customFormat="1">
      <c r="A412" s="194"/>
      <c r="B412" s="195"/>
      <c r="C412" s="196"/>
      <c r="D412" s="197"/>
      <c r="E412" s="196"/>
      <c r="F412" s="197"/>
      <c r="G412" s="198"/>
      <c r="H412" s="180"/>
      <c r="I412" s="181"/>
      <c r="J412" s="181"/>
      <c r="K412" s="181"/>
      <c r="L412" s="181"/>
      <c r="M412" s="181"/>
      <c r="N412" s="180"/>
      <c r="O412" s="182"/>
      <c r="P412" s="182"/>
      <c r="Q412" s="183"/>
      <c r="R412" s="183"/>
      <c r="S412" s="183"/>
      <c r="T412" s="183"/>
      <c r="U412" s="184"/>
      <c r="V412" s="185"/>
      <c r="W412" s="199"/>
      <c r="X412" s="200"/>
      <c r="Y412" s="200"/>
      <c r="Z412" s="201"/>
      <c r="AA412" s="150"/>
      <c r="AB412" s="202"/>
      <c r="AC412" s="203"/>
      <c r="AD412" s="184"/>
      <c r="AE412" s="203"/>
      <c r="AF412" s="204"/>
      <c r="AG412" s="193"/>
    </row>
    <row r="413" spans="1:33" s="59" customFormat="1">
      <c r="A413" s="194"/>
      <c r="B413" s="195"/>
      <c r="C413" s="196"/>
      <c r="D413" s="197"/>
      <c r="E413" s="196"/>
      <c r="F413" s="197"/>
      <c r="G413" s="198"/>
      <c r="H413" s="180"/>
      <c r="I413" s="181"/>
      <c r="J413" s="181"/>
      <c r="K413" s="181"/>
      <c r="L413" s="181"/>
      <c r="M413" s="181"/>
      <c r="N413" s="180"/>
      <c r="O413" s="182"/>
      <c r="P413" s="182"/>
      <c r="Q413" s="183"/>
      <c r="R413" s="183"/>
      <c r="S413" s="183"/>
      <c r="T413" s="183"/>
      <c r="U413" s="184"/>
      <c r="V413" s="185"/>
      <c r="W413" s="199"/>
      <c r="X413" s="200"/>
      <c r="Y413" s="200"/>
      <c r="Z413" s="201"/>
      <c r="AA413" s="150"/>
      <c r="AB413" s="202"/>
      <c r="AC413" s="203"/>
      <c r="AD413" s="184"/>
      <c r="AE413" s="203"/>
      <c r="AF413" s="204"/>
      <c r="AG413" s="193"/>
    </row>
    <row r="414" spans="1:33" s="59" customFormat="1">
      <c r="A414" s="194"/>
      <c r="B414" s="195"/>
      <c r="C414" s="196"/>
      <c r="D414" s="197"/>
      <c r="E414" s="196"/>
      <c r="F414" s="197"/>
      <c r="G414" s="198"/>
      <c r="H414" s="180"/>
      <c r="I414" s="181"/>
      <c r="J414" s="181"/>
      <c r="K414" s="181"/>
      <c r="L414" s="181"/>
      <c r="M414" s="181"/>
      <c r="N414" s="180"/>
      <c r="O414" s="182"/>
      <c r="P414" s="182"/>
      <c r="Q414" s="183"/>
      <c r="R414" s="183"/>
      <c r="S414" s="183"/>
      <c r="T414" s="183"/>
      <c r="U414" s="184"/>
      <c r="V414" s="185"/>
      <c r="W414" s="199"/>
      <c r="X414" s="200"/>
      <c r="Y414" s="200"/>
      <c r="Z414" s="201"/>
      <c r="AA414" s="150"/>
      <c r="AB414" s="202"/>
      <c r="AC414" s="203"/>
      <c r="AD414" s="184"/>
      <c r="AE414" s="203"/>
      <c r="AF414" s="204"/>
      <c r="AG414" s="193"/>
    </row>
    <row r="415" spans="1:33" s="59" customFormat="1">
      <c r="A415" s="194"/>
      <c r="B415" s="195"/>
      <c r="C415" s="196"/>
      <c r="D415" s="197"/>
      <c r="E415" s="196"/>
      <c r="F415" s="197"/>
      <c r="G415" s="198"/>
      <c r="H415" s="180"/>
      <c r="I415" s="181"/>
      <c r="J415" s="181"/>
      <c r="K415" s="181"/>
      <c r="L415" s="181"/>
      <c r="M415" s="181"/>
      <c r="N415" s="180"/>
      <c r="O415" s="182"/>
      <c r="P415" s="182"/>
      <c r="Q415" s="183"/>
      <c r="R415" s="183"/>
      <c r="S415" s="183"/>
      <c r="T415" s="183"/>
      <c r="U415" s="184"/>
      <c r="V415" s="185"/>
      <c r="W415" s="199"/>
      <c r="X415" s="200"/>
      <c r="Y415" s="200"/>
      <c r="Z415" s="201"/>
      <c r="AA415" s="150"/>
      <c r="AB415" s="202"/>
      <c r="AC415" s="203"/>
      <c r="AD415" s="184"/>
      <c r="AE415" s="203"/>
      <c r="AF415" s="204"/>
      <c r="AG415" s="193"/>
    </row>
    <row r="416" spans="1:33" s="59" customFormat="1">
      <c r="A416" s="194"/>
      <c r="B416" s="195"/>
      <c r="C416" s="196"/>
      <c r="D416" s="197"/>
      <c r="E416" s="196"/>
      <c r="F416" s="197"/>
      <c r="G416" s="198"/>
      <c r="H416" s="180"/>
      <c r="I416" s="181"/>
      <c r="J416" s="181"/>
      <c r="K416" s="181"/>
      <c r="L416" s="181"/>
      <c r="M416" s="181"/>
      <c r="N416" s="180"/>
      <c r="O416" s="182"/>
      <c r="P416" s="182"/>
      <c r="Q416" s="183"/>
      <c r="R416" s="183"/>
      <c r="S416" s="183"/>
      <c r="T416" s="183"/>
      <c r="U416" s="184"/>
      <c r="V416" s="185"/>
      <c r="W416" s="199"/>
      <c r="X416" s="200"/>
      <c r="Y416" s="200"/>
      <c r="Z416" s="201"/>
      <c r="AA416" s="150"/>
      <c r="AB416" s="202"/>
      <c r="AC416" s="203"/>
      <c r="AD416" s="184"/>
      <c r="AE416" s="203"/>
      <c r="AF416" s="204"/>
      <c r="AG416" s="193"/>
    </row>
    <row r="417" spans="1:33" s="59" customFormat="1">
      <c r="A417" s="194"/>
      <c r="B417" s="195"/>
      <c r="C417" s="196"/>
      <c r="D417" s="197"/>
      <c r="E417" s="196"/>
      <c r="F417" s="197"/>
      <c r="G417" s="198"/>
      <c r="H417" s="180"/>
      <c r="I417" s="181"/>
      <c r="J417" s="181"/>
      <c r="K417" s="181"/>
      <c r="L417" s="181"/>
      <c r="M417" s="181"/>
      <c r="N417" s="180"/>
      <c r="O417" s="182"/>
      <c r="P417" s="182"/>
      <c r="Q417" s="183"/>
      <c r="R417" s="183"/>
      <c r="S417" s="183"/>
      <c r="T417" s="183"/>
      <c r="U417" s="184"/>
      <c r="V417" s="185"/>
      <c r="W417" s="199"/>
      <c r="X417" s="200"/>
      <c r="Y417" s="200"/>
      <c r="Z417" s="201"/>
      <c r="AA417" s="150"/>
      <c r="AB417" s="202"/>
      <c r="AC417" s="203"/>
      <c r="AD417" s="184"/>
      <c r="AE417" s="203"/>
      <c r="AF417" s="204"/>
      <c r="AG417" s="193"/>
    </row>
    <row r="418" spans="1:33" s="59" customFormat="1">
      <c r="A418" s="194"/>
      <c r="B418" s="195"/>
      <c r="C418" s="196"/>
      <c r="D418" s="197"/>
      <c r="E418" s="196"/>
      <c r="F418" s="197"/>
      <c r="G418" s="198"/>
      <c r="H418" s="180"/>
      <c r="I418" s="181"/>
      <c r="J418" s="181"/>
      <c r="K418" s="181"/>
      <c r="L418" s="181"/>
      <c r="M418" s="181"/>
      <c r="N418" s="180"/>
      <c r="O418" s="182"/>
      <c r="P418" s="182"/>
      <c r="Q418" s="183"/>
      <c r="R418" s="183"/>
      <c r="S418" s="183"/>
      <c r="T418" s="183"/>
      <c r="U418" s="184"/>
      <c r="V418" s="185"/>
      <c r="W418" s="199"/>
      <c r="X418" s="200"/>
      <c r="Y418" s="200"/>
      <c r="Z418" s="201"/>
      <c r="AA418" s="150"/>
      <c r="AB418" s="202"/>
      <c r="AC418" s="203"/>
      <c r="AD418" s="184"/>
      <c r="AE418" s="203"/>
      <c r="AF418" s="204"/>
      <c r="AG418" s="193"/>
    </row>
    <row r="419" spans="1:33" s="59" customFormat="1">
      <c r="A419" s="194"/>
      <c r="B419" s="195"/>
      <c r="C419" s="196"/>
      <c r="D419" s="197"/>
      <c r="E419" s="196"/>
      <c r="F419" s="197"/>
      <c r="G419" s="198"/>
      <c r="H419" s="180"/>
      <c r="I419" s="181"/>
      <c r="J419" s="181"/>
      <c r="K419" s="181"/>
      <c r="L419" s="181"/>
      <c r="M419" s="181"/>
      <c r="N419" s="180"/>
      <c r="O419" s="182"/>
      <c r="P419" s="182"/>
      <c r="Q419" s="183"/>
      <c r="R419" s="183"/>
      <c r="S419" s="183"/>
      <c r="T419" s="183"/>
      <c r="U419" s="184"/>
      <c r="V419" s="185"/>
      <c r="W419" s="199"/>
      <c r="X419" s="200"/>
      <c r="Y419" s="200"/>
      <c r="Z419" s="201"/>
      <c r="AA419" s="150"/>
      <c r="AB419" s="202"/>
      <c r="AC419" s="203"/>
      <c r="AD419" s="184"/>
      <c r="AE419" s="203"/>
      <c r="AF419" s="204"/>
      <c r="AG419" s="193"/>
    </row>
    <row r="420" spans="1:33" s="59" customFormat="1">
      <c r="A420" s="194"/>
      <c r="B420" s="195"/>
      <c r="C420" s="196"/>
      <c r="D420" s="197"/>
      <c r="E420" s="196"/>
      <c r="F420" s="197"/>
      <c r="G420" s="198"/>
      <c r="H420" s="180"/>
      <c r="I420" s="181"/>
      <c r="J420" s="181"/>
      <c r="K420" s="181"/>
      <c r="L420" s="181"/>
      <c r="M420" s="181"/>
      <c r="N420" s="180"/>
      <c r="O420" s="182"/>
      <c r="P420" s="182"/>
      <c r="Q420" s="183"/>
      <c r="R420" s="183"/>
      <c r="S420" s="183"/>
      <c r="T420" s="183"/>
      <c r="U420" s="184"/>
      <c r="V420" s="185"/>
      <c r="W420" s="199"/>
      <c r="X420" s="200"/>
      <c r="Y420" s="200"/>
      <c r="Z420" s="201"/>
      <c r="AA420" s="150"/>
      <c r="AB420" s="202"/>
      <c r="AC420" s="203"/>
      <c r="AD420" s="184"/>
      <c r="AE420" s="203"/>
      <c r="AF420" s="204"/>
      <c r="AG420" s="193"/>
    </row>
    <row r="421" spans="1:33" s="59" customFormat="1">
      <c r="A421" s="194"/>
      <c r="B421" s="195"/>
      <c r="C421" s="196"/>
      <c r="D421" s="197"/>
      <c r="E421" s="196"/>
      <c r="F421" s="197"/>
      <c r="G421" s="198"/>
      <c r="H421" s="180"/>
      <c r="I421" s="181"/>
      <c r="J421" s="181"/>
      <c r="K421" s="181"/>
      <c r="L421" s="181"/>
      <c r="M421" s="181"/>
      <c r="N421" s="180"/>
      <c r="O421" s="182"/>
      <c r="P421" s="182"/>
      <c r="Q421" s="183"/>
      <c r="R421" s="183"/>
      <c r="S421" s="183"/>
      <c r="T421" s="183"/>
      <c r="U421" s="184"/>
      <c r="V421" s="185"/>
      <c r="W421" s="199"/>
      <c r="X421" s="200"/>
      <c r="Y421" s="200"/>
      <c r="Z421" s="201"/>
      <c r="AA421" s="150"/>
      <c r="AB421" s="202"/>
      <c r="AC421" s="203"/>
      <c r="AD421" s="184"/>
      <c r="AE421" s="203"/>
      <c r="AF421" s="204"/>
      <c r="AG421" s="193"/>
    </row>
    <row r="422" spans="1:33" s="59" customFormat="1">
      <c r="A422" s="194"/>
      <c r="B422" s="195"/>
      <c r="C422" s="196"/>
      <c r="D422" s="197"/>
      <c r="E422" s="196"/>
      <c r="F422" s="197"/>
      <c r="G422" s="198"/>
      <c r="H422" s="180"/>
      <c r="I422" s="181"/>
      <c r="J422" s="181"/>
      <c r="K422" s="181"/>
      <c r="L422" s="181"/>
      <c r="M422" s="181"/>
      <c r="N422" s="180"/>
      <c r="O422" s="182"/>
      <c r="P422" s="182"/>
      <c r="Q422" s="183"/>
      <c r="R422" s="183"/>
      <c r="S422" s="183"/>
      <c r="T422" s="183"/>
      <c r="U422" s="184"/>
      <c r="V422" s="185"/>
      <c r="W422" s="199"/>
      <c r="X422" s="200"/>
      <c r="Y422" s="200"/>
      <c r="Z422" s="201"/>
      <c r="AA422" s="150"/>
      <c r="AB422" s="202"/>
      <c r="AC422" s="203"/>
      <c r="AD422" s="184"/>
      <c r="AE422" s="203"/>
      <c r="AF422" s="204"/>
      <c r="AG422" s="193"/>
    </row>
    <row r="423" spans="1:33" s="59" customFormat="1">
      <c r="A423" s="194"/>
      <c r="B423" s="195"/>
      <c r="C423" s="196"/>
      <c r="D423" s="197"/>
      <c r="E423" s="196"/>
      <c r="F423" s="197"/>
      <c r="G423" s="198"/>
      <c r="H423" s="180"/>
      <c r="I423" s="181"/>
      <c r="J423" s="181"/>
      <c r="K423" s="181"/>
      <c r="L423" s="181"/>
      <c r="M423" s="181"/>
      <c r="N423" s="180"/>
      <c r="O423" s="182"/>
      <c r="P423" s="182"/>
      <c r="Q423" s="183"/>
      <c r="R423" s="183"/>
      <c r="S423" s="183"/>
      <c r="T423" s="183"/>
      <c r="U423" s="184"/>
      <c r="V423" s="185"/>
      <c r="W423" s="199"/>
      <c r="X423" s="200"/>
      <c r="Y423" s="200"/>
      <c r="Z423" s="201"/>
      <c r="AA423" s="150"/>
      <c r="AB423" s="202"/>
      <c r="AC423" s="203"/>
      <c r="AD423" s="184"/>
      <c r="AE423" s="203"/>
      <c r="AF423" s="204"/>
      <c r="AG423" s="193"/>
    </row>
    <row r="424" spans="1:33" s="59" customFormat="1">
      <c r="A424" s="194"/>
      <c r="B424" s="195"/>
      <c r="C424" s="196"/>
      <c r="D424" s="197"/>
      <c r="E424" s="196"/>
      <c r="F424" s="197"/>
      <c r="G424" s="198"/>
      <c r="H424" s="180"/>
      <c r="I424" s="181"/>
      <c r="J424" s="181"/>
      <c r="K424" s="181"/>
      <c r="L424" s="181"/>
      <c r="M424" s="181"/>
      <c r="N424" s="180"/>
      <c r="O424" s="182"/>
      <c r="P424" s="182"/>
      <c r="Q424" s="183"/>
      <c r="R424" s="183"/>
      <c r="S424" s="183"/>
      <c r="T424" s="183"/>
      <c r="U424" s="184"/>
      <c r="V424" s="185"/>
      <c r="W424" s="199"/>
      <c r="X424" s="200"/>
      <c r="Y424" s="200"/>
      <c r="Z424" s="201"/>
      <c r="AA424" s="150"/>
      <c r="AB424" s="202"/>
      <c r="AC424" s="203"/>
      <c r="AD424" s="184"/>
      <c r="AE424" s="203"/>
      <c r="AF424" s="204"/>
      <c r="AG424" s="193"/>
    </row>
    <row r="425" spans="1:33" s="59" customFormat="1">
      <c r="A425" s="194"/>
      <c r="B425" s="195"/>
      <c r="C425" s="196"/>
      <c r="D425" s="197"/>
      <c r="E425" s="196"/>
      <c r="F425" s="197"/>
      <c r="G425" s="198"/>
      <c r="H425" s="180"/>
      <c r="I425" s="181"/>
      <c r="J425" s="181"/>
      <c r="K425" s="181"/>
      <c r="L425" s="181"/>
      <c r="M425" s="181"/>
      <c r="N425" s="180"/>
      <c r="O425" s="182"/>
      <c r="P425" s="182"/>
      <c r="Q425" s="183"/>
      <c r="R425" s="183"/>
      <c r="S425" s="183"/>
      <c r="T425" s="183"/>
      <c r="U425" s="184"/>
      <c r="V425" s="185"/>
      <c r="W425" s="199"/>
      <c r="X425" s="200"/>
      <c r="Y425" s="200"/>
      <c r="Z425" s="201"/>
      <c r="AA425" s="150"/>
      <c r="AB425" s="202"/>
      <c r="AC425" s="203"/>
      <c r="AD425" s="184"/>
      <c r="AE425" s="203"/>
      <c r="AF425" s="204"/>
      <c r="AG425" s="193"/>
    </row>
    <row r="426" spans="1:33" s="59" customFormat="1">
      <c r="A426" s="194"/>
      <c r="B426" s="195"/>
      <c r="C426" s="196"/>
      <c r="D426" s="197"/>
      <c r="E426" s="196"/>
      <c r="F426" s="197"/>
      <c r="G426" s="198"/>
      <c r="H426" s="180"/>
      <c r="I426" s="181"/>
      <c r="J426" s="181"/>
      <c r="K426" s="181"/>
      <c r="L426" s="181"/>
      <c r="M426" s="181"/>
      <c r="N426" s="180"/>
      <c r="O426" s="182"/>
      <c r="P426" s="182"/>
      <c r="Q426" s="183"/>
      <c r="R426" s="183"/>
      <c r="S426" s="183"/>
      <c r="T426" s="183"/>
      <c r="U426" s="184"/>
      <c r="V426" s="185"/>
      <c r="W426" s="199"/>
      <c r="X426" s="200"/>
      <c r="Y426" s="200"/>
      <c r="Z426" s="201"/>
      <c r="AA426" s="150"/>
      <c r="AB426" s="202"/>
      <c r="AC426" s="203"/>
      <c r="AD426" s="184"/>
      <c r="AE426" s="203"/>
      <c r="AF426" s="204"/>
      <c r="AG426" s="193"/>
    </row>
    <row r="427" spans="1:33" s="59" customFormat="1">
      <c r="A427" s="194"/>
      <c r="B427" s="195"/>
      <c r="C427" s="196"/>
      <c r="D427" s="197"/>
      <c r="E427" s="196"/>
      <c r="F427" s="197"/>
      <c r="G427" s="198"/>
      <c r="H427" s="180"/>
      <c r="I427" s="181"/>
      <c r="J427" s="181"/>
      <c r="K427" s="181"/>
      <c r="L427" s="181"/>
      <c r="M427" s="181"/>
      <c r="N427" s="180"/>
      <c r="O427" s="182"/>
      <c r="P427" s="182"/>
      <c r="Q427" s="183"/>
      <c r="R427" s="183"/>
      <c r="S427" s="183"/>
      <c r="T427" s="183"/>
      <c r="U427" s="184"/>
      <c r="V427" s="185"/>
      <c r="W427" s="199"/>
      <c r="X427" s="200"/>
      <c r="Y427" s="200"/>
      <c r="Z427" s="201"/>
      <c r="AA427" s="150"/>
      <c r="AB427" s="202"/>
      <c r="AC427" s="203"/>
      <c r="AD427" s="184"/>
      <c r="AE427" s="203"/>
      <c r="AF427" s="204"/>
      <c r="AG427" s="193"/>
    </row>
    <row r="428" spans="1:33" s="59" customFormat="1">
      <c r="A428" s="194"/>
      <c r="B428" s="195"/>
      <c r="C428" s="196"/>
      <c r="D428" s="197"/>
      <c r="E428" s="196"/>
      <c r="F428" s="197"/>
      <c r="G428" s="198"/>
      <c r="H428" s="180"/>
      <c r="I428" s="181"/>
      <c r="J428" s="181"/>
      <c r="K428" s="181"/>
      <c r="L428" s="181"/>
      <c r="M428" s="181"/>
      <c r="N428" s="180"/>
      <c r="O428" s="182"/>
      <c r="P428" s="182"/>
      <c r="Q428" s="183"/>
      <c r="R428" s="183"/>
      <c r="S428" s="183"/>
      <c r="T428" s="183"/>
      <c r="U428" s="184"/>
      <c r="V428" s="185"/>
      <c r="W428" s="199"/>
      <c r="X428" s="200"/>
      <c r="Y428" s="200"/>
      <c r="Z428" s="201"/>
      <c r="AA428" s="150"/>
      <c r="AB428" s="202"/>
      <c r="AC428" s="203"/>
      <c r="AD428" s="184"/>
      <c r="AE428" s="203"/>
      <c r="AF428" s="204"/>
      <c r="AG428" s="193"/>
    </row>
    <row r="429" spans="1:33" s="59" customFormat="1">
      <c r="A429" s="194"/>
      <c r="B429" s="195"/>
      <c r="C429" s="196"/>
      <c r="D429" s="197"/>
      <c r="E429" s="196"/>
      <c r="F429" s="197"/>
      <c r="G429" s="198"/>
      <c r="H429" s="180"/>
      <c r="I429" s="181"/>
      <c r="J429" s="181"/>
      <c r="K429" s="181"/>
      <c r="L429" s="181"/>
      <c r="M429" s="181"/>
      <c r="N429" s="180"/>
      <c r="O429" s="182"/>
      <c r="P429" s="182"/>
      <c r="Q429" s="183"/>
      <c r="R429" s="183"/>
      <c r="S429" s="183"/>
      <c r="T429" s="183"/>
      <c r="U429" s="184"/>
      <c r="V429" s="185"/>
      <c r="W429" s="199"/>
      <c r="X429" s="200"/>
      <c r="Y429" s="200"/>
      <c r="Z429" s="201"/>
      <c r="AA429" s="150"/>
      <c r="AB429" s="202"/>
      <c r="AC429" s="203"/>
      <c r="AD429" s="184"/>
      <c r="AE429" s="203"/>
      <c r="AF429" s="204"/>
      <c r="AG429" s="193"/>
    </row>
    <row r="430" spans="1:33" s="59" customFormat="1">
      <c r="A430" s="194"/>
      <c r="B430" s="195"/>
      <c r="C430" s="196"/>
      <c r="D430" s="197"/>
      <c r="E430" s="196"/>
      <c r="F430" s="197"/>
      <c r="G430" s="198"/>
      <c r="H430" s="180"/>
      <c r="I430" s="181"/>
      <c r="J430" s="181"/>
      <c r="K430" s="181"/>
      <c r="L430" s="181"/>
      <c r="M430" s="181"/>
      <c r="N430" s="180"/>
      <c r="O430" s="182"/>
      <c r="P430" s="182"/>
      <c r="Q430" s="183"/>
      <c r="R430" s="183"/>
      <c r="S430" s="183"/>
      <c r="T430" s="183"/>
      <c r="U430" s="184"/>
      <c r="V430" s="185"/>
      <c r="W430" s="199"/>
      <c r="X430" s="200"/>
      <c r="Y430" s="200"/>
      <c r="Z430" s="201"/>
      <c r="AA430" s="150"/>
      <c r="AB430" s="202"/>
      <c r="AC430" s="203"/>
      <c r="AD430" s="184"/>
      <c r="AE430" s="203"/>
      <c r="AF430" s="204"/>
      <c r="AG430" s="193"/>
    </row>
    <row r="431" spans="1:33" s="59" customFormat="1">
      <c r="A431" s="194"/>
      <c r="B431" s="195"/>
      <c r="C431" s="196"/>
      <c r="D431" s="197"/>
      <c r="E431" s="196"/>
      <c r="F431" s="197"/>
      <c r="G431" s="198"/>
      <c r="H431" s="180"/>
      <c r="I431" s="181"/>
      <c r="J431" s="181"/>
      <c r="K431" s="181"/>
      <c r="L431" s="181"/>
      <c r="M431" s="181"/>
      <c r="N431" s="180"/>
      <c r="O431" s="182"/>
      <c r="P431" s="182"/>
      <c r="Q431" s="183"/>
      <c r="R431" s="183"/>
      <c r="S431" s="183"/>
      <c r="T431" s="183"/>
      <c r="U431" s="184"/>
      <c r="V431" s="185"/>
      <c r="W431" s="199"/>
      <c r="X431" s="200"/>
      <c r="Y431" s="200"/>
      <c r="Z431" s="201"/>
      <c r="AA431" s="150"/>
      <c r="AB431" s="202"/>
      <c r="AC431" s="203"/>
      <c r="AD431" s="184"/>
      <c r="AE431" s="203"/>
      <c r="AF431" s="204"/>
      <c r="AG431" s="193"/>
    </row>
    <row r="432" spans="1:33" s="59" customFormat="1">
      <c r="A432" s="194"/>
      <c r="B432" s="195"/>
      <c r="C432" s="196"/>
      <c r="D432" s="197"/>
      <c r="E432" s="196"/>
      <c r="F432" s="197"/>
      <c r="G432" s="198"/>
      <c r="H432" s="180"/>
      <c r="I432" s="181"/>
      <c r="J432" s="181"/>
      <c r="K432" s="181"/>
      <c r="L432" s="181"/>
      <c r="M432" s="181"/>
      <c r="N432" s="180"/>
      <c r="O432" s="182"/>
      <c r="P432" s="182"/>
      <c r="Q432" s="183"/>
      <c r="R432" s="183"/>
      <c r="S432" s="183"/>
      <c r="T432" s="183"/>
      <c r="U432" s="184"/>
      <c r="V432" s="185"/>
      <c r="W432" s="199"/>
      <c r="X432" s="200"/>
      <c r="Y432" s="200"/>
      <c r="Z432" s="201"/>
      <c r="AA432" s="150"/>
      <c r="AB432" s="202"/>
      <c r="AC432" s="203"/>
      <c r="AD432" s="184"/>
      <c r="AE432" s="203"/>
      <c r="AF432" s="204"/>
      <c r="AG432" s="193"/>
    </row>
    <row r="433" spans="1:33" s="59" customFormat="1">
      <c r="A433" s="194"/>
      <c r="B433" s="195"/>
      <c r="C433" s="196"/>
      <c r="D433" s="197"/>
      <c r="E433" s="196"/>
      <c r="F433" s="197"/>
      <c r="G433" s="198"/>
      <c r="H433" s="180"/>
      <c r="I433" s="181"/>
      <c r="J433" s="181"/>
      <c r="K433" s="181"/>
      <c r="L433" s="181"/>
      <c r="M433" s="181"/>
      <c r="N433" s="180"/>
      <c r="O433" s="182"/>
      <c r="P433" s="182"/>
      <c r="Q433" s="183"/>
      <c r="R433" s="183"/>
      <c r="S433" s="183"/>
      <c r="T433" s="183"/>
      <c r="U433" s="184"/>
      <c r="V433" s="185"/>
      <c r="W433" s="199"/>
      <c r="X433" s="200"/>
      <c r="Y433" s="200"/>
      <c r="Z433" s="201"/>
      <c r="AA433" s="150"/>
      <c r="AB433" s="202"/>
      <c r="AC433" s="203"/>
      <c r="AD433" s="184"/>
      <c r="AE433" s="203"/>
      <c r="AF433" s="204"/>
      <c r="AG433" s="193"/>
    </row>
    <row r="434" spans="1:33" s="59" customFormat="1">
      <c r="A434" s="194"/>
      <c r="B434" s="195"/>
      <c r="C434" s="196"/>
      <c r="D434" s="197"/>
      <c r="E434" s="196"/>
      <c r="F434" s="197"/>
      <c r="G434" s="198"/>
      <c r="H434" s="180"/>
      <c r="I434" s="181"/>
      <c r="J434" s="181"/>
      <c r="K434" s="181"/>
      <c r="L434" s="181"/>
      <c r="M434" s="181"/>
      <c r="N434" s="180"/>
      <c r="O434" s="182"/>
      <c r="P434" s="182"/>
      <c r="Q434" s="183"/>
      <c r="R434" s="183"/>
      <c r="S434" s="183"/>
      <c r="T434" s="183"/>
      <c r="U434" s="184"/>
      <c r="V434" s="185"/>
      <c r="W434" s="199"/>
      <c r="X434" s="200"/>
      <c r="Y434" s="200"/>
      <c r="Z434" s="201"/>
      <c r="AA434" s="150"/>
      <c r="AB434" s="202"/>
      <c r="AC434" s="203"/>
      <c r="AD434" s="184"/>
      <c r="AE434" s="203"/>
      <c r="AF434" s="204"/>
      <c r="AG434" s="193"/>
    </row>
    <row r="435" spans="1:33" s="59" customFormat="1">
      <c r="A435" s="194"/>
      <c r="B435" s="195"/>
      <c r="C435" s="196"/>
      <c r="D435" s="197"/>
      <c r="E435" s="196"/>
      <c r="F435" s="197"/>
      <c r="G435" s="198"/>
      <c r="H435" s="180"/>
      <c r="I435" s="181"/>
      <c r="J435" s="181"/>
      <c r="K435" s="181"/>
      <c r="L435" s="181"/>
      <c r="M435" s="181"/>
      <c r="N435" s="180"/>
      <c r="O435" s="182"/>
      <c r="P435" s="182"/>
      <c r="Q435" s="183"/>
      <c r="R435" s="183"/>
      <c r="S435" s="183"/>
      <c r="T435" s="183"/>
      <c r="U435" s="184"/>
      <c r="V435" s="185"/>
      <c r="W435" s="199"/>
      <c r="X435" s="200"/>
      <c r="Y435" s="200"/>
      <c r="Z435" s="201"/>
      <c r="AA435" s="150"/>
      <c r="AB435" s="202"/>
      <c r="AC435" s="203"/>
      <c r="AD435" s="184"/>
      <c r="AE435" s="203"/>
      <c r="AF435" s="204"/>
      <c r="AG435" s="193"/>
    </row>
    <row r="436" spans="1:33" s="59" customFormat="1">
      <c r="A436" s="194"/>
      <c r="B436" s="195"/>
      <c r="C436" s="196"/>
      <c r="D436" s="197"/>
      <c r="E436" s="196"/>
      <c r="F436" s="197"/>
      <c r="G436" s="198"/>
      <c r="H436" s="180"/>
      <c r="I436" s="181"/>
      <c r="J436" s="181"/>
      <c r="K436" s="181"/>
      <c r="L436" s="181"/>
      <c r="M436" s="181"/>
      <c r="N436" s="180"/>
      <c r="O436" s="182"/>
      <c r="P436" s="182"/>
      <c r="Q436" s="183"/>
      <c r="R436" s="183"/>
      <c r="S436" s="183"/>
      <c r="T436" s="183"/>
      <c r="U436" s="184"/>
      <c r="V436" s="185"/>
      <c r="W436" s="199"/>
      <c r="X436" s="200"/>
      <c r="Y436" s="200"/>
      <c r="Z436" s="201"/>
      <c r="AA436" s="150"/>
      <c r="AB436" s="202"/>
      <c r="AC436" s="203"/>
      <c r="AD436" s="184"/>
      <c r="AE436" s="203"/>
      <c r="AF436" s="204"/>
      <c r="AG436" s="193"/>
    </row>
    <row r="437" spans="1:33" s="59" customFormat="1">
      <c r="A437" s="194"/>
      <c r="B437" s="195"/>
      <c r="C437" s="196"/>
      <c r="D437" s="197"/>
      <c r="E437" s="196"/>
      <c r="F437" s="197"/>
      <c r="G437" s="198"/>
      <c r="H437" s="180"/>
      <c r="I437" s="181"/>
      <c r="J437" s="181"/>
      <c r="K437" s="181"/>
      <c r="L437" s="181"/>
      <c r="M437" s="181"/>
      <c r="N437" s="180"/>
      <c r="O437" s="182"/>
      <c r="P437" s="182"/>
      <c r="Q437" s="183"/>
      <c r="R437" s="183"/>
      <c r="S437" s="183"/>
      <c r="T437" s="183"/>
      <c r="U437" s="184"/>
      <c r="V437" s="185"/>
      <c r="W437" s="199"/>
      <c r="X437" s="200"/>
      <c r="Y437" s="200"/>
      <c r="Z437" s="201"/>
      <c r="AA437" s="150"/>
      <c r="AB437" s="202"/>
      <c r="AC437" s="203"/>
      <c r="AD437" s="184"/>
      <c r="AE437" s="203"/>
      <c r="AF437" s="204"/>
      <c r="AG437" s="193"/>
    </row>
    <row r="438" spans="1:33" s="59" customFormat="1">
      <c r="A438" s="194"/>
      <c r="B438" s="195"/>
      <c r="C438" s="196"/>
      <c r="D438" s="197"/>
      <c r="E438" s="196"/>
      <c r="F438" s="197"/>
      <c r="G438" s="198"/>
      <c r="H438" s="180"/>
      <c r="I438" s="181"/>
      <c r="J438" s="181"/>
      <c r="K438" s="181"/>
      <c r="L438" s="181"/>
      <c r="M438" s="181"/>
      <c r="N438" s="180"/>
      <c r="O438" s="182"/>
      <c r="P438" s="182"/>
      <c r="Q438" s="183"/>
      <c r="R438" s="183"/>
      <c r="S438" s="183"/>
      <c r="T438" s="183"/>
      <c r="U438" s="184"/>
      <c r="V438" s="185"/>
      <c r="W438" s="199"/>
      <c r="X438" s="200"/>
      <c r="Y438" s="200"/>
      <c r="Z438" s="201"/>
      <c r="AA438" s="150"/>
      <c r="AB438" s="202"/>
      <c r="AC438" s="203"/>
      <c r="AD438" s="184"/>
      <c r="AE438" s="203"/>
      <c r="AF438" s="204"/>
      <c r="AG438" s="193"/>
    </row>
    <row r="439" spans="1:33" s="59" customFormat="1">
      <c r="A439" s="194"/>
      <c r="B439" s="195"/>
      <c r="C439" s="196"/>
      <c r="D439" s="197"/>
      <c r="E439" s="196"/>
      <c r="F439" s="197"/>
      <c r="G439" s="198"/>
      <c r="H439" s="180"/>
      <c r="I439" s="181"/>
      <c r="J439" s="181"/>
      <c r="K439" s="181"/>
      <c r="L439" s="181"/>
      <c r="M439" s="181"/>
      <c r="N439" s="180"/>
      <c r="O439" s="182"/>
      <c r="P439" s="182"/>
      <c r="Q439" s="183"/>
      <c r="R439" s="183"/>
      <c r="S439" s="183"/>
      <c r="T439" s="183"/>
      <c r="U439" s="184"/>
      <c r="V439" s="185"/>
      <c r="W439" s="199"/>
      <c r="X439" s="200"/>
      <c r="Y439" s="200"/>
      <c r="Z439" s="201"/>
      <c r="AA439" s="150"/>
      <c r="AB439" s="202"/>
      <c r="AC439" s="203"/>
      <c r="AD439" s="184"/>
      <c r="AE439" s="203"/>
      <c r="AF439" s="204"/>
      <c r="AG439" s="193"/>
    </row>
    <row r="440" spans="1:33" s="59" customFormat="1">
      <c r="A440" s="194"/>
      <c r="B440" s="195"/>
      <c r="C440" s="196"/>
      <c r="D440" s="197"/>
      <c r="E440" s="196"/>
      <c r="F440" s="197"/>
      <c r="G440" s="198"/>
      <c r="H440" s="180"/>
      <c r="I440" s="181"/>
      <c r="J440" s="181"/>
      <c r="K440" s="181"/>
      <c r="L440" s="181"/>
      <c r="M440" s="181"/>
      <c r="N440" s="180"/>
      <c r="O440" s="182"/>
      <c r="P440" s="182"/>
      <c r="Q440" s="183"/>
      <c r="R440" s="183"/>
      <c r="S440" s="183"/>
      <c r="T440" s="183"/>
      <c r="U440" s="184"/>
      <c r="V440" s="185"/>
      <c r="W440" s="199"/>
      <c r="X440" s="200"/>
      <c r="Y440" s="200"/>
      <c r="Z440" s="201"/>
      <c r="AA440" s="150"/>
      <c r="AB440" s="202"/>
      <c r="AC440" s="203"/>
      <c r="AD440" s="184"/>
      <c r="AE440" s="203"/>
      <c r="AF440" s="204"/>
      <c r="AG440" s="193"/>
    </row>
    <row r="441" spans="1:33" s="59" customFormat="1">
      <c r="A441" s="194"/>
      <c r="B441" s="195"/>
      <c r="C441" s="196"/>
      <c r="D441" s="197"/>
      <c r="E441" s="196"/>
      <c r="F441" s="197"/>
      <c r="G441" s="198"/>
      <c r="H441" s="180"/>
      <c r="I441" s="181"/>
      <c r="J441" s="181"/>
      <c r="K441" s="181"/>
      <c r="L441" s="181"/>
      <c r="M441" s="181"/>
      <c r="N441" s="180"/>
      <c r="O441" s="182"/>
      <c r="P441" s="182"/>
      <c r="Q441" s="183"/>
      <c r="R441" s="183"/>
      <c r="S441" s="183"/>
      <c r="T441" s="183"/>
      <c r="U441" s="184"/>
      <c r="V441" s="185"/>
      <c r="W441" s="199"/>
      <c r="X441" s="200"/>
      <c r="Y441" s="200"/>
      <c r="Z441" s="201"/>
      <c r="AA441" s="150"/>
      <c r="AB441" s="202"/>
      <c r="AC441" s="203"/>
      <c r="AD441" s="184"/>
      <c r="AE441" s="203"/>
      <c r="AF441" s="204"/>
      <c r="AG441" s="193"/>
    </row>
    <row r="442" spans="1:33" s="59" customFormat="1">
      <c r="A442" s="194"/>
      <c r="B442" s="195"/>
      <c r="C442" s="196"/>
      <c r="D442" s="197"/>
      <c r="E442" s="196"/>
      <c r="F442" s="197"/>
      <c r="G442" s="198"/>
      <c r="H442" s="180"/>
      <c r="I442" s="181"/>
      <c r="J442" s="181"/>
      <c r="K442" s="181"/>
      <c r="L442" s="181"/>
      <c r="M442" s="181"/>
      <c r="N442" s="180"/>
      <c r="O442" s="182"/>
      <c r="P442" s="182"/>
      <c r="Q442" s="183"/>
      <c r="R442" s="183"/>
      <c r="S442" s="183"/>
      <c r="T442" s="183"/>
      <c r="U442" s="184"/>
      <c r="V442" s="185"/>
      <c r="W442" s="199"/>
      <c r="X442" s="200"/>
      <c r="Y442" s="200"/>
      <c r="Z442" s="201"/>
      <c r="AA442" s="150"/>
      <c r="AB442" s="202"/>
      <c r="AC442" s="203"/>
      <c r="AD442" s="184"/>
      <c r="AE442" s="203"/>
      <c r="AF442" s="204"/>
      <c r="AG442" s="193"/>
    </row>
    <row r="443" spans="1:33" s="59" customFormat="1">
      <c r="A443" s="194"/>
      <c r="B443" s="195"/>
      <c r="C443" s="196"/>
      <c r="D443" s="197"/>
      <c r="E443" s="196"/>
      <c r="F443" s="197"/>
      <c r="G443" s="198"/>
      <c r="H443" s="180"/>
      <c r="I443" s="181"/>
      <c r="J443" s="181"/>
      <c r="K443" s="181"/>
      <c r="L443" s="181"/>
      <c r="M443" s="181"/>
      <c r="N443" s="180"/>
      <c r="O443" s="182"/>
      <c r="P443" s="182"/>
      <c r="Q443" s="183"/>
      <c r="R443" s="183"/>
      <c r="S443" s="183"/>
      <c r="T443" s="183"/>
      <c r="U443" s="184"/>
      <c r="V443" s="185"/>
      <c r="W443" s="199"/>
      <c r="X443" s="200"/>
      <c r="Y443" s="200"/>
      <c r="Z443" s="201"/>
      <c r="AA443" s="150"/>
      <c r="AB443" s="202"/>
      <c r="AC443" s="203"/>
      <c r="AD443" s="184"/>
      <c r="AE443" s="203"/>
      <c r="AF443" s="204"/>
      <c r="AG443" s="193"/>
    </row>
    <row r="444" spans="1:33" s="59" customFormat="1">
      <c r="A444" s="194"/>
      <c r="B444" s="195"/>
      <c r="C444" s="196"/>
      <c r="D444" s="197"/>
      <c r="E444" s="196"/>
      <c r="F444" s="197"/>
      <c r="G444" s="198"/>
      <c r="H444" s="180"/>
      <c r="I444" s="181"/>
      <c r="J444" s="181"/>
      <c r="K444" s="181"/>
      <c r="L444" s="181"/>
      <c r="M444" s="181"/>
      <c r="N444" s="180"/>
      <c r="O444" s="182"/>
      <c r="P444" s="182"/>
      <c r="Q444" s="183"/>
      <c r="R444" s="183"/>
      <c r="S444" s="183"/>
      <c r="T444" s="183"/>
      <c r="U444" s="184"/>
      <c r="V444" s="185"/>
      <c r="W444" s="199"/>
      <c r="X444" s="200"/>
      <c r="Y444" s="200"/>
      <c r="Z444" s="201"/>
      <c r="AA444" s="150"/>
      <c r="AB444" s="202"/>
      <c r="AC444" s="203"/>
      <c r="AD444" s="184"/>
      <c r="AE444" s="203"/>
      <c r="AF444" s="204"/>
      <c r="AG444" s="193"/>
    </row>
    <row r="445" spans="1:33" s="59" customFormat="1">
      <c r="A445" s="194"/>
      <c r="B445" s="195"/>
      <c r="C445" s="196"/>
      <c r="D445" s="197"/>
      <c r="E445" s="196"/>
      <c r="F445" s="197"/>
      <c r="G445" s="198"/>
      <c r="H445" s="180"/>
      <c r="I445" s="181"/>
      <c r="J445" s="181"/>
      <c r="K445" s="181"/>
      <c r="L445" s="181"/>
      <c r="M445" s="181"/>
      <c r="N445" s="180"/>
      <c r="O445" s="182"/>
      <c r="P445" s="182"/>
      <c r="Q445" s="183"/>
      <c r="R445" s="183"/>
      <c r="S445" s="183"/>
      <c r="T445" s="183"/>
      <c r="U445" s="184"/>
      <c r="V445" s="185"/>
      <c r="W445" s="199"/>
      <c r="X445" s="200"/>
      <c r="Y445" s="200"/>
      <c r="Z445" s="201"/>
      <c r="AA445" s="150"/>
      <c r="AB445" s="202"/>
      <c r="AC445" s="203"/>
      <c r="AD445" s="184"/>
      <c r="AE445" s="203"/>
      <c r="AF445" s="204"/>
      <c r="AG445" s="193"/>
    </row>
    <row r="446" spans="1:33" s="59" customFormat="1">
      <c r="A446" s="194"/>
      <c r="B446" s="195"/>
      <c r="C446" s="196"/>
      <c r="D446" s="197"/>
      <c r="E446" s="196"/>
      <c r="F446" s="197"/>
      <c r="G446" s="198"/>
      <c r="H446" s="180"/>
      <c r="I446" s="181"/>
      <c r="J446" s="181"/>
      <c r="K446" s="181"/>
      <c r="L446" s="181"/>
      <c r="M446" s="181"/>
      <c r="N446" s="180"/>
      <c r="O446" s="182"/>
      <c r="P446" s="182"/>
      <c r="Q446" s="183"/>
      <c r="R446" s="183"/>
      <c r="S446" s="183"/>
      <c r="T446" s="183"/>
      <c r="U446" s="184"/>
      <c r="V446" s="185"/>
      <c r="W446" s="199"/>
      <c r="X446" s="200"/>
      <c r="Y446" s="200"/>
      <c r="Z446" s="201"/>
      <c r="AA446" s="150"/>
      <c r="AB446" s="202"/>
      <c r="AC446" s="203"/>
      <c r="AD446" s="184"/>
      <c r="AE446" s="203"/>
      <c r="AF446" s="204"/>
      <c r="AG446" s="193"/>
    </row>
    <row r="447" spans="1:33" s="59" customFormat="1">
      <c r="A447" s="194"/>
      <c r="B447" s="195"/>
      <c r="C447" s="196"/>
      <c r="D447" s="197"/>
      <c r="E447" s="196"/>
      <c r="F447" s="197"/>
      <c r="G447" s="198"/>
      <c r="H447" s="180"/>
      <c r="I447" s="181"/>
      <c r="J447" s="181"/>
      <c r="K447" s="181"/>
      <c r="L447" s="181"/>
      <c r="M447" s="181"/>
      <c r="N447" s="180"/>
      <c r="O447" s="182"/>
      <c r="P447" s="182"/>
      <c r="Q447" s="183"/>
      <c r="R447" s="183"/>
      <c r="S447" s="183"/>
      <c r="T447" s="183"/>
      <c r="U447" s="184"/>
      <c r="V447" s="185"/>
      <c r="W447" s="199"/>
      <c r="X447" s="200"/>
      <c r="Y447" s="200"/>
      <c r="Z447" s="201"/>
      <c r="AA447" s="150"/>
      <c r="AB447" s="202"/>
      <c r="AC447" s="203"/>
      <c r="AD447" s="184"/>
      <c r="AE447" s="203"/>
      <c r="AF447" s="204"/>
      <c r="AG447" s="193"/>
    </row>
    <row r="448" spans="1:33" s="59" customFormat="1">
      <c r="A448" s="194"/>
      <c r="B448" s="195"/>
      <c r="C448" s="196"/>
      <c r="D448" s="197"/>
      <c r="E448" s="196"/>
      <c r="F448" s="197"/>
      <c r="G448" s="198"/>
      <c r="H448" s="180"/>
      <c r="I448" s="181"/>
      <c r="J448" s="181"/>
      <c r="K448" s="181"/>
      <c r="L448" s="181"/>
      <c r="M448" s="181"/>
      <c r="N448" s="180"/>
      <c r="O448" s="182"/>
      <c r="P448" s="182"/>
      <c r="Q448" s="183"/>
      <c r="R448" s="183"/>
      <c r="S448" s="183"/>
      <c r="T448" s="183"/>
      <c r="U448" s="184"/>
      <c r="V448" s="185"/>
      <c r="W448" s="199"/>
      <c r="X448" s="200"/>
      <c r="Y448" s="200"/>
      <c r="Z448" s="201"/>
      <c r="AA448" s="150"/>
      <c r="AB448" s="202"/>
      <c r="AC448" s="203"/>
      <c r="AD448" s="184"/>
      <c r="AE448" s="203"/>
      <c r="AF448" s="204"/>
      <c r="AG448" s="193"/>
    </row>
    <row r="449" spans="1:33" s="59" customFormat="1">
      <c r="A449" s="194"/>
      <c r="B449" s="195"/>
      <c r="C449" s="196"/>
      <c r="D449" s="197"/>
      <c r="E449" s="196"/>
      <c r="F449" s="197"/>
      <c r="G449" s="198"/>
      <c r="H449" s="180"/>
      <c r="I449" s="181"/>
      <c r="J449" s="181"/>
      <c r="K449" s="181"/>
      <c r="L449" s="181"/>
      <c r="M449" s="181"/>
      <c r="N449" s="180"/>
      <c r="O449" s="182"/>
      <c r="P449" s="182"/>
      <c r="Q449" s="183"/>
      <c r="R449" s="183"/>
      <c r="S449" s="183"/>
      <c r="T449" s="183"/>
      <c r="U449" s="184"/>
      <c r="V449" s="185"/>
      <c r="W449" s="199"/>
      <c r="X449" s="200"/>
      <c r="Y449" s="200"/>
      <c r="Z449" s="201"/>
      <c r="AA449" s="150"/>
      <c r="AB449" s="202"/>
      <c r="AC449" s="203"/>
      <c r="AD449" s="184"/>
      <c r="AE449" s="203"/>
      <c r="AF449" s="204"/>
      <c r="AG449" s="193"/>
    </row>
    <row r="450" spans="1:33" s="59" customFormat="1">
      <c r="A450" s="194"/>
      <c r="B450" s="195"/>
      <c r="C450" s="196"/>
      <c r="D450" s="197"/>
      <c r="E450" s="196"/>
      <c r="F450" s="197"/>
      <c r="G450" s="198"/>
      <c r="H450" s="180"/>
      <c r="I450" s="181"/>
      <c r="J450" s="181"/>
      <c r="K450" s="181"/>
      <c r="L450" s="181"/>
      <c r="M450" s="181"/>
      <c r="N450" s="180"/>
      <c r="O450" s="182"/>
      <c r="P450" s="182"/>
      <c r="Q450" s="183"/>
      <c r="R450" s="183"/>
      <c r="S450" s="183"/>
      <c r="T450" s="183"/>
      <c r="U450" s="184"/>
      <c r="V450" s="185"/>
      <c r="W450" s="199"/>
      <c r="X450" s="200"/>
      <c r="Y450" s="200"/>
      <c r="Z450" s="201"/>
      <c r="AA450" s="150"/>
      <c r="AB450" s="202"/>
      <c r="AC450" s="203"/>
      <c r="AD450" s="184"/>
      <c r="AE450" s="203"/>
      <c r="AF450" s="204"/>
      <c r="AG450" s="193"/>
    </row>
    <row r="451" spans="1:33" s="59" customFormat="1">
      <c r="A451" s="194"/>
      <c r="B451" s="195"/>
      <c r="C451" s="196"/>
      <c r="D451" s="197"/>
      <c r="E451" s="196"/>
      <c r="F451" s="197"/>
      <c r="G451" s="198"/>
      <c r="H451" s="180"/>
      <c r="I451" s="181"/>
      <c r="J451" s="181"/>
      <c r="K451" s="181"/>
      <c r="L451" s="181"/>
      <c r="M451" s="181"/>
      <c r="N451" s="180"/>
      <c r="O451" s="182"/>
      <c r="P451" s="182"/>
      <c r="Q451" s="183"/>
      <c r="R451" s="183"/>
      <c r="S451" s="183"/>
      <c r="T451" s="183"/>
      <c r="U451" s="184"/>
      <c r="V451" s="185"/>
      <c r="W451" s="199"/>
      <c r="X451" s="200"/>
      <c r="Y451" s="200"/>
      <c r="Z451" s="201"/>
      <c r="AA451" s="150"/>
      <c r="AB451" s="202"/>
      <c r="AC451" s="203"/>
      <c r="AD451" s="184"/>
      <c r="AE451" s="203"/>
      <c r="AF451" s="204"/>
      <c r="AG451" s="193"/>
    </row>
    <row r="452" spans="1:33" s="59" customFormat="1">
      <c r="A452" s="194"/>
      <c r="B452" s="195"/>
      <c r="C452" s="196"/>
      <c r="D452" s="197"/>
      <c r="E452" s="196"/>
      <c r="F452" s="197"/>
      <c r="G452" s="198"/>
      <c r="H452" s="180"/>
      <c r="I452" s="181"/>
      <c r="J452" s="181"/>
      <c r="K452" s="181"/>
      <c r="L452" s="181"/>
      <c r="M452" s="181"/>
      <c r="N452" s="180"/>
      <c r="O452" s="182"/>
      <c r="P452" s="182"/>
      <c r="Q452" s="183"/>
      <c r="R452" s="183"/>
      <c r="S452" s="183"/>
      <c r="T452" s="183"/>
      <c r="U452" s="184"/>
      <c r="V452" s="185"/>
      <c r="W452" s="199"/>
      <c r="X452" s="200"/>
      <c r="Y452" s="200"/>
      <c r="Z452" s="201"/>
      <c r="AA452" s="150"/>
      <c r="AB452" s="202"/>
      <c r="AC452" s="203"/>
      <c r="AD452" s="184"/>
      <c r="AE452" s="203"/>
      <c r="AF452" s="204"/>
      <c r="AG452" s="193"/>
    </row>
    <row r="453" spans="1:33" s="59" customFormat="1">
      <c r="A453" s="194"/>
      <c r="B453" s="195"/>
      <c r="C453" s="196"/>
      <c r="D453" s="197"/>
      <c r="E453" s="196"/>
      <c r="F453" s="197"/>
      <c r="G453" s="198"/>
      <c r="H453" s="180"/>
      <c r="I453" s="181"/>
      <c r="J453" s="181"/>
      <c r="K453" s="181"/>
      <c r="L453" s="181"/>
      <c r="M453" s="181"/>
      <c r="N453" s="180"/>
      <c r="O453" s="182"/>
      <c r="P453" s="182"/>
      <c r="Q453" s="183"/>
      <c r="R453" s="183"/>
      <c r="S453" s="183"/>
      <c r="T453" s="183"/>
      <c r="U453" s="184"/>
      <c r="V453" s="185"/>
      <c r="W453" s="199"/>
      <c r="X453" s="200"/>
      <c r="Y453" s="200"/>
      <c r="Z453" s="201"/>
      <c r="AA453" s="150"/>
      <c r="AB453" s="202"/>
      <c r="AC453" s="203"/>
      <c r="AD453" s="184"/>
      <c r="AE453" s="203"/>
      <c r="AF453" s="204"/>
      <c r="AG453" s="193"/>
    </row>
    <row r="454" spans="1:33" s="59" customFormat="1">
      <c r="A454" s="194"/>
      <c r="B454" s="195"/>
      <c r="C454" s="196"/>
      <c r="D454" s="197"/>
      <c r="E454" s="196"/>
      <c r="F454" s="197"/>
      <c r="G454" s="198"/>
      <c r="H454" s="180"/>
      <c r="I454" s="181"/>
      <c r="J454" s="181"/>
      <c r="K454" s="181"/>
      <c r="L454" s="181"/>
      <c r="M454" s="181"/>
      <c r="N454" s="180"/>
      <c r="O454" s="182"/>
      <c r="P454" s="182"/>
      <c r="Q454" s="183"/>
      <c r="R454" s="183"/>
      <c r="S454" s="183"/>
      <c r="T454" s="183"/>
      <c r="U454" s="184"/>
      <c r="V454" s="185"/>
      <c r="W454" s="199"/>
      <c r="X454" s="200"/>
      <c r="Y454" s="200"/>
      <c r="Z454" s="201"/>
      <c r="AA454" s="150"/>
      <c r="AB454" s="202"/>
      <c r="AC454" s="203"/>
      <c r="AD454" s="184"/>
      <c r="AE454" s="203"/>
      <c r="AF454" s="204"/>
      <c r="AG454" s="193"/>
    </row>
    <row r="455" spans="1:33" s="59" customFormat="1">
      <c r="A455" s="194"/>
      <c r="B455" s="195"/>
      <c r="C455" s="196"/>
      <c r="D455" s="197"/>
      <c r="E455" s="196"/>
      <c r="F455" s="197"/>
      <c r="G455" s="198"/>
      <c r="H455" s="180"/>
      <c r="I455" s="181"/>
      <c r="J455" s="181"/>
      <c r="K455" s="181"/>
      <c r="L455" s="181"/>
      <c r="M455" s="181"/>
      <c r="N455" s="180"/>
      <c r="O455" s="182"/>
      <c r="P455" s="182"/>
      <c r="Q455" s="183"/>
      <c r="R455" s="183"/>
      <c r="S455" s="183"/>
      <c r="T455" s="183"/>
      <c r="U455" s="184"/>
      <c r="V455" s="185"/>
      <c r="W455" s="199"/>
      <c r="X455" s="200"/>
      <c r="Y455" s="200"/>
      <c r="Z455" s="201"/>
      <c r="AA455" s="150"/>
      <c r="AB455" s="202"/>
      <c r="AC455" s="203"/>
      <c r="AD455" s="184"/>
      <c r="AE455" s="203"/>
      <c r="AF455" s="204"/>
      <c r="AG455" s="193"/>
    </row>
    <row r="456" spans="1:33" s="59" customFormat="1">
      <c r="A456" s="194"/>
      <c r="B456" s="195"/>
      <c r="C456" s="196"/>
      <c r="D456" s="197"/>
      <c r="E456" s="196"/>
      <c r="F456" s="197"/>
      <c r="G456" s="198"/>
      <c r="H456" s="180"/>
      <c r="I456" s="181"/>
      <c r="J456" s="181"/>
      <c r="K456" s="181"/>
      <c r="L456" s="181"/>
      <c r="M456" s="181"/>
      <c r="N456" s="180"/>
      <c r="O456" s="182"/>
      <c r="P456" s="182"/>
      <c r="Q456" s="183"/>
      <c r="R456" s="183"/>
      <c r="S456" s="183"/>
      <c r="T456" s="183"/>
      <c r="U456" s="184"/>
      <c r="V456" s="185"/>
      <c r="W456" s="199"/>
      <c r="X456" s="200"/>
      <c r="Y456" s="200"/>
      <c r="Z456" s="201"/>
      <c r="AA456" s="150"/>
      <c r="AB456" s="202"/>
      <c r="AC456" s="203"/>
      <c r="AD456" s="184"/>
      <c r="AE456" s="203"/>
      <c r="AF456" s="204"/>
      <c r="AG456" s="193"/>
    </row>
    <row r="457" spans="1:33" s="59" customFormat="1">
      <c r="A457" s="194"/>
      <c r="B457" s="195"/>
      <c r="C457" s="196"/>
      <c r="D457" s="197"/>
      <c r="E457" s="196"/>
      <c r="F457" s="197"/>
      <c r="G457" s="198"/>
      <c r="H457" s="180"/>
      <c r="I457" s="181"/>
      <c r="J457" s="181"/>
      <c r="K457" s="181"/>
      <c r="L457" s="181"/>
      <c r="M457" s="181"/>
      <c r="N457" s="180"/>
      <c r="O457" s="182"/>
      <c r="P457" s="182"/>
      <c r="Q457" s="183"/>
      <c r="R457" s="183"/>
      <c r="S457" s="183"/>
      <c r="T457" s="183"/>
      <c r="U457" s="184"/>
      <c r="V457" s="185"/>
      <c r="W457" s="199"/>
      <c r="X457" s="200"/>
      <c r="Y457" s="200"/>
      <c r="Z457" s="201"/>
      <c r="AA457" s="150"/>
      <c r="AB457" s="202"/>
      <c r="AC457" s="203"/>
      <c r="AD457" s="184"/>
      <c r="AE457" s="203"/>
      <c r="AF457" s="204"/>
      <c r="AG457" s="193"/>
    </row>
    <row r="458" spans="1:33" s="59" customFormat="1">
      <c r="A458" s="194"/>
      <c r="B458" s="195"/>
      <c r="C458" s="196"/>
      <c r="D458" s="197"/>
      <c r="E458" s="196"/>
      <c r="F458" s="197"/>
      <c r="G458" s="198"/>
      <c r="H458" s="180"/>
      <c r="I458" s="181"/>
      <c r="J458" s="181"/>
      <c r="K458" s="181"/>
      <c r="L458" s="181"/>
      <c r="M458" s="181"/>
      <c r="N458" s="180"/>
      <c r="O458" s="182"/>
      <c r="P458" s="182"/>
      <c r="Q458" s="183"/>
      <c r="R458" s="183"/>
      <c r="S458" s="183"/>
      <c r="T458" s="183"/>
      <c r="U458" s="184"/>
      <c r="V458" s="185"/>
      <c r="W458" s="199"/>
      <c r="X458" s="200"/>
      <c r="Y458" s="200"/>
      <c r="Z458" s="201"/>
      <c r="AA458" s="150"/>
      <c r="AB458" s="202"/>
      <c r="AC458" s="203"/>
      <c r="AD458" s="184"/>
      <c r="AE458" s="203"/>
      <c r="AF458" s="204"/>
      <c r="AG458" s="193"/>
    </row>
    <row r="459" spans="1:33" s="59" customFormat="1">
      <c r="A459" s="194"/>
      <c r="B459" s="195"/>
      <c r="C459" s="196"/>
      <c r="D459" s="197"/>
      <c r="E459" s="196"/>
      <c r="F459" s="197"/>
      <c r="G459" s="198"/>
      <c r="H459" s="180"/>
      <c r="I459" s="181"/>
      <c r="J459" s="181"/>
      <c r="K459" s="181"/>
      <c r="L459" s="181"/>
      <c r="M459" s="181"/>
      <c r="N459" s="180"/>
      <c r="O459" s="182"/>
      <c r="P459" s="182"/>
      <c r="Q459" s="183"/>
      <c r="R459" s="183"/>
      <c r="S459" s="183"/>
      <c r="T459" s="183"/>
      <c r="U459" s="184"/>
      <c r="V459" s="185"/>
      <c r="W459" s="199"/>
      <c r="X459" s="200"/>
      <c r="Y459" s="200"/>
      <c r="Z459" s="201"/>
      <c r="AA459" s="150"/>
      <c r="AB459" s="202"/>
      <c r="AC459" s="203"/>
      <c r="AD459" s="184"/>
      <c r="AE459" s="203"/>
      <c r="AF459" s="204"/>
      <c r="AG459" s="193"/>
    </row>
    <row r="460" spans="1:33" s="59" customFormat="1">
      <c r="A460" s="194"/>
      <c r="B460" s="195"/>
      <c r="C460" s="196"/>
      <c r="D460" s="197"/>
      <c r="E460" s="196"/>
      <c r="F460" s="197"/>
      <c r="G460" s="198"/>
      <c r="H460" s="180"/>
      <c r="I460" s="181"/>
      <c r="J460" s="181"/>
      <c r="K460" s="181"/>
      <c r="L460" s="181"/>
      <c r="M460" s="181"/>
      <c r="N460" s="180"/>
      <c r="O460" s="182"/>
      <c r="P460" s="182"/>
      <c r="Q460" s="183"/>
      <c r="R460" s="183"/>
      <c r="S460" s="183"/>
      <c r="T460" s="183"/>
      <c r="U460" s="184"/>
      <c r="V460" s="185"/>
      <c r="W460" s="199"/>
      <c r="X460" s="200"/>
      <c r="Y460" s="200"/>
      <c r="Z460" s="201"/>
      <c r="AA460" s="150"/>
      <c r="AB460" s="202"/>
      <c r="AC460" s="203"/>
      <c r="AD460" s="184"/>
      <c r="AE460" s="203"/>
      <c r="AF460" s="204"/>
      <c r="AG460" s="193"/>
    </row>
    <row r="461" spans="1:33" s="59" customFormat="1">
      <c r="A461" s="194"/>
      <c r="B461" s="195"/>
      <c r="C461" s="196"/>
      <c r="D461" s="197"/>
      <c r="E461" s="196"/>
      <c r="F461" s="197"/>
      <c r="G461" s="198"/>
      <c r="H461" s="180"/>
      <c r="I461" s="181"/>
      <c r="J461" s="181"/>
      <c r="K461" s="181"/>
      <c r="L461" s="181"/>
      <c r="M461" s="181"/>
      <c r="N461" s="180"/>
      <c r="O461" s="182"/>
      <c r="P461" s="182"/>
      <c r="Q461" s="183"/>
      <c r="R461" s="183"/>
      <c r="S461" s="183"/>
      <c r="T461" s="183"/>
      <c r="U461" s="184"/>
      <c r="V461" s="185"/>
      <c r="W461" s="199"/>
      <c r="X461" s="200"/>
      <c r="Y461" s="200"/>
      <c r="Z461" s="201"/>
      <c r="AA461" s="150"/>
      <c r="AB461" s="202"/>
      <c r="AC461" s="203"/>
      <c r="AD461" s="184"/>
      <c r="AE461" s="203"/>
      <c r="AF461" s="204"/>
      <c r="AG461" s="193"/>
    </row>
    <row r="462" spans="1:33" s="59" customFormat="1">
      <c r="A462" s="194"/>
      <c r="B462" s="195"/>
      <c r="C462" s="196"/>
      <c r="D462" s="197"/>
      <c r="E462" s="196"/>
      <c r="F462" s="197"/>
      <c r="G462" s="198"/>
      <c r="H462" s="180"/>
      <c r="I462" s="181"/>
      <c r="J462" s="181"/>
      <c r="K462" s="181"/>
      <c r="L462" s="181"/>
      <c r="M462" s="181"/>
      <c r="N462" s="180"/>
      <c r="O462" s="182"/>
      <c r="P462" s="182"/>
      <c r="Q462" s="183"/>
      <c r="R462" s="183"/>
      <c r="S462" s="183"/>
      <c r="T462" s="183"/>
      <c r="U462" s="184"/>
      <c r="V462" s="185"/>
      <c r="W462" s="199"/>
      <c r="X462" s="200"/>
      <c r="Y462" s="200"/>
      <c r="Z462" s="201"/>
      <c r="AA462" s="150"/>
      <c r="AB462" s="202"/>
      <c r="AC462" s="203"/>
      <c r="AD462" s="184"/>
      <c r="AE462" s="203"/>
      <c r="AF462" s="204"/>
      <c r="AG462" s="193"/>
    </row>
    <row r="463" spans="1:33" s="59" customFormat="1">
      <c r="A463" s="194"/>
      <c r="B463" s="195"/>
      <c r="C463" s="196"/>
      <c r="D463" s="197"/>
      <c r="E463" s="196"/>
      <c r="F463" s="197"/>
      <c r="G463" s="198"/>
      <c r="H463" s="180"/>
      <c r="I463" s="181"/>
      <c r="J463" s="181"/>
      <c r="K463" s="181"/>
      <c r="L463" s="181"/>
      <c r="M463" s="181"/>
      <c r="N463" s="180"/>
      <c r="O463" s="182"/>
      <c r="P463" s="182"/>
      <c r="Q463" s="183"/>
      <c r="R463" s="183"/>
      <c r="S463" s="183"/>
      <c r="T463" s="183"/>
      <c r="U463" s="184"/>
      <c r="V463" s="185"/>
      <c r="W463" s="199"/>
      <c r="X463" s="200"/>
      <c r="Y463" s="200"/>
      <c r="Z463" s="201"/>
      <c r="AA463" s="150"/>
      <c r="AB463" s="202"/>
      <c r="AC463" s="203"/>
      <c r="AD463" s="184"/>
      <c r="AE463" s="203"/>
      <c r="AF463" s="204"/>
      <c r="AG463" s="193"/>
    </row>
    <row r="464" spans="1:33" s="59" customFormat="1">
      <c r="A464" s="194"/>
      <c r="B464" s="195"/>
      <c r="C464" s="196"/>
      <c r="D464" s="197"/>
      <c r="E464" s="196"/>
      <c r="F464" s="197"/>
      <c r="G464" s="198"/>
      <c r="H464" s="180"/>
      <c r="I464" s="181"/>
      <c r="J464" s="181"/>
      <c r="K464" s="181"/>
      <c r="L464" s="181"/>
      <c r="M464" s="181"/>
      <c r="N464" s="180"/>
      <c r="O464" s="182"/>
      <c r="P464" s="182"/>
      <c r="Q464" s="183"/>
      <c r="R464" s="183"/>
      <c r="S464" s="183"/>
      <c r="T464" s="183"/>
      <c r="U464" s="184"/>
      <c r="V464" s="185"/>
      <c r="W464" s="199"/>
      <c r="X464" s="200"/>
      <c r="Y464" s="200"/>
      <c r="Z464" s="201"/>
      <c r="AA464" s="150"/>
      <c r="AB464" s="202"/>
      <c r="AC464" s="203"/>
      <c r="AD464" s="184"/>
      <c r="AE464" s="203"/>
      <c r="AF464" s="204"/>
      <c r="AG464" s="193"/>
    </row>
    <row r="465" spans="1:33" s="59" customFormat="1">
      <c r="A465" s="194"/>
      <c r="B465" s="195"/>
      <c r="C465" s="196"/>
      <c r="D465" s="197"/>
      <c r="E465" s="196"/>
      <c r="F465" s="197"/>
      <c r="G465" s="198"/>
      <c r="H465" s="180"/>
      <c r="I465" s="181"/>
      <c r="J465" s="181"/>
      <c r="K465" s="181"/>
      <c r="L465" s="181"/>
      <c r="M465" s="181"/>
      <c r="N465" s="180"/>
      <c r="O465" s="182"/>
      <c r="P465" s="182"/>
      <c r="Q465" s="183"/>
      <c r="R465" s="183"/>
      <c r="S465" s="183"/>
      <c r="T465" s="183"/>
      <c r="U465" s="184"/>
      <c r="V465" s="185"/>
      <c r="W465" s="199"/>
      <c r="X465" s="200"/>
      <c r="Y465" s="200"/>
      <c r="Z465" s="201"/>
      <c r="AA465" s="150"/>
      <c r="AB465" s="202"/>
      <c r="AC465" s="203"/>
      <c r="AD465" s="184"/>
      <c r="AE465" s="203"/>
      <c r="AF465" s="204"/>
      <c r="AG465" s="193"/>
    </row>
    <row r="466" spans="1:33" s="59" customFormat="1">
      <c r="A466" s="194"/>
      <c r="B466" s="195"/>
      <c r="C466" s="196"/>
      <c r="D466" s="197"/>
      <c r="E466" s="196"/>
      <c r="F466" s="197"/>
      <c r="G466" s="198"/>
      <c r="H466" s="180"/>
      <c r="I466" s="181"/>
      <c r="J466" s="181"/>
      <c r="K466" s="181"/>
      <c r="L466" s="181"/>
      <c r="M466" s="181"/>
      <c r="N466" s="180"/>
      <c r="O466" s="182"/>
      <c r="P466" s="182"/>
      <c r="Q466" s="183"/>
      <c r="R466" s="183"/>
      <c r="S466" s="183"/>
      <c r="T466" s="183"/>
      <c r="U466" s="184"/>
      <c r="V466" s="185"/>
      <c r="W466" s="199"/>
      <c r="X466" s="200"/>
      <c r="Y466" s="200"/>
      <c r="Z466" s="201"/>
      <c r="AA466" s="150"/>
      <c r="AB466" s="202"/>
      <c r="AC466" s="203"/>
      <c r="AD466" s="184"/>
      <c r="AE466" s="203"/>
      <c r="AF466" s="204"/>
      <c r="AG466" s="193"/>
    </row>
    <row r="467" spans="1:33" s="59" customFormat="1">
      <c r="A467" s="194"/>
      <c r="B467" s="195"/>
      <c r="C467" s="196"/>
      <c r="D467" s="197"/>
      <c r="E467" s="196"/>
      <c r="F467" s="197"/>
      <c r="G467" s="198"/>
      <c r="H467" s="180"/>
      <c r="I467" s="181"/>
      <c r="J467" s="181"/>
      <c r="K467" s="181"/>
      <c r="L467" s="181"/>
      <c r="M467" s="181"/>
      <c r="N467" s="180"/>
      <c r="O467" s="182"/>
      <c r="P467" s="182"/>
      <c r="Q467" s="183"/>
      <c r="R467" s="183"/>
      <c r="S467" s="183"/>
      <c r="T467" s="183"/>
      <c r="U467" s="184"/>
      <c r="V467" s="185"/>
      <c r="W467" s="199"/>
      <c r="X467" s="200"/>
      <c r="Y467" s="200"/>
      <c r="Z467" s="201"/>
      <c r="AA467" s="150"/>
      <c r="AB467" s="202"/>
      <c r="AC467" s="203"/>
      <c r="AD467" s="184"/>
      <c r="AE467" s="203"/>
      <c r="AF467" s="204"/>
      <c r="AG467" s="193"/>
    </row>
    <row r="468" spans="1:33" s="59" customFormat="1">
      <c r="A468" s="194"/>
      <c r="B468" s="195"/>
      <c r="C468" s="196"/>
      <c r="D468" s="197"/>
      <c r="E468" s="196"/>
      <c r="F468" s="197"/>
      <c r="G468" s="198"/>
      <c r="H468" s="180"/>
      <c r="I468" s="181"/>
      <c r="J468" s="181"/>
      <c r="K468" s="181"/>
      <c r="L468" s="181"/>
      <c r="M468" s="181"/>
      <c r="N468" s="180"/>
      <c r="O468" s="182"/>
      <c r="P468" s="182"/>
      <c r="Q468" s="183"/>
      <c r="R468" s="183"/>
      <c r="S468" s="183"/>
      <c r="T468" s="183"/>
      <c r="U468" s="184"/>
      <c r="V468" s="185"/>
      <c r="W468" s="199"/>
      <c r="X468" s="200"/>
      <c r="Y468" s="200"/>
      <c r="Z468" s="201"/>
      <c r="AA468" s="150"/>
      <c r="AB468" s="202"/>
      <c r="AC468" s="203"/>
      <c r="AD468" s="184"/>
      <c r="AE468" s="203"/>
      <c r="AF468" s="204"/>
      <c r="AG468" s="193"/>
    </row>
    <row r="469" spans="1:33" s="59" customFormat="1">
      <c r="A469" s="194"/>
      <c r="B469" s="195"/>
      <c r="C469" s="196"/>
      <c r="D469" s="197"/>
      <c r="E469" s="196"/>
      <c r="F469" s="197"/>
      <c r="G469" s="198"/>
      <c r="H469" s="180"/>
      <c r="I469" s="181"/>
      <c r="J469" s="181"/>
      <c r="K469" s="181"/>
      <c r="L469" s="181"/>
      <c r="M469" s="181"/>
      <c r="N469" s="180"/>
      <c r="O469" s="182"/>
      <c r="P469" s="182"/>
      <c r="Q469" s="183"/>
      <c r="R469" s="183"/>
      <c r="S469" s="183"/>
      <c r="T469" s="183"/>
      <c r="U469" s="184"/>
      <c r="V469" s="185"/>
      <c r="W469" s="199"/>
      <c r="X469" s="200"/>
      <c r="Y469" s="200"/>
      <c r="Z469" s="201"/>
      <c r="AA469" s="150"/>
      <c r="AB469" s="202"/>
      <c r="AC469" s="203"/>
      <c r="AD469" s="184"/>
      <c r="AE469" s="203"/>
      <c r="AF469" s="204"/>
      <c r="AG469" s="193"/>
    </row>
    <row r="470" spans="1:33" s="59" customFormat="1">
      <c r="A470" s="194"/>
      <c r="B470" s="195"/>
      <c r="C470" s="196"/>
      <c r="D470" s="197"/>
      <c r="E470" s="196"/>
      <c r="F470" s="197"/>
      <c r="G470" s="198"/>
      <c r="H470" s="180"/>
      <c r="I470" s="181"/>
      <c r="J470" s="181"/>
      <c r="K470" s="181"/>
      <c r="L470" s="181"/>
      <c r="M470" s="181"/>
      <c r="N470" s="180"/>
      <c r="O470" s="182"/>
      <c r="P470" s="182"/>
      <c r="Q470" s="183"/>
      <c r="R470" s="183"/>
      <c r="S470" s="183"/>
      <c r="T470" s="183"/>
      <c r="U470" s="184"/>
      <c r="V470" s="185"/>
      <c r="W470" s="199"/>
      <c r="X470" s="200"/>
      <c r="Y470" s="200"/>
      <c r="Z470" s="201"/>
      <c r="AA470" s="150"/>
      <c r="AB470" s="202"/>
      <c r="AC470" s="203"/>
      <c r="AD470" s="184"/>
      <c r="AE470" s="203"/>
      <c r="AF470" s="204"/>
      <c r="AG470" s="193"/>
    </row>
    <row r="471" spans="1:33" s="59" customFormat="1">
      <c r="A471" s="194"/>
      <c r="B471" s="195"/>
      <c r="C471" s="196"/>
      <c r="D471" s="197"/>
      <c r="E471" s="196"/>
      <c r="F471" s="197"/>
      <c r="G471" s="198"/>
      <c r="H471" s="180"/>
      <c r="I471" s="181"/>
      <c r="J471" s="181"/>
      <c r="K471" s="181"/>
      <c r="L471" s="181"/>
      <c r="M471" s="181"/>
      <c r="N471" s="180"/>
      <c r="O471" s="182"/>
      <c r="P471" s="182"/>
      <c r="Q471" s="183"/>
      <c r="R471" s="183"/>
      <c r="S471" s="183"/>
      <c r="T471" s="183"/>
      <c r="U471" s="184"/>
      <c r="V471" s="185"/>
      <c r="W471" s="199"/>
      <c r="X471" s="200"/>
      <c r="Y471" s="200"/>
      <c r="Z471" s="201"/>
      <c r="AA471" s="150"/>
      <c r="AB471" s="202"/>
      <c r="AC471" s="203"/>
      <c r="AD471" s="184"/>
      <c r="AE471" s="203"/>
      <c r="AF471" s="204"/>
      <c r="AG471" s="193"/>
    </row>
    <row r="472" spans="1:33" s="59" customFormat="1">
      <c r="A472" s="194"/>
      <c r="B472" s="195"/>
      <c r="C472" s="196"/>
      <c r="D472" s="197"/>
      <c r="E472" s="196"/>
      <c r="F472" s="197"/>
      <c r="G472" s="198"/>
      <c r="H472" s="180"/>
      <c r="I472" s="181"/>
      <c r="J472" s="181"/>
      <c r="K472" s="181"/>
      <c r="L472" s="181"/>
      <c r="M472" s="181"/>
      <c r="N472" s="180"/>
      <c r="O472" s="182"/>
      <c r="P472" s="182"/>
      <c r="Q472" s="183"/>
      <c r="R472" s="183"/>
      <c r="S472" s="183"/>
      <c r="T472" s="183"/>
      <c r="U472" s="184"/>
      <c r="V472" s="185"/>
      <c r="W472" s="199"/>
      <c r="X472" s="200"/>
      <c r="Y472" s="200"/>
      <c r="Z472" s="201"/>
      <c r="AA472" s="150"/>
      <c r="AB472" s="202"/>
      <c r="AC472" s="203"/>
      <c r="AD472" s="184"/>
      <c r="AE472" s="203"/>
      <c r="AF472" s="204"/>
      <c r="AG472" s="193"/>
    </row>
    <row r="473" spans="1:33" s="59" customFormat="1">
      <c r="A473" s="194"/>
      <c r="B473" s="195"/>
      <c r="C473" s="196"/>
      <c r="D473" s="197"/>
      <c r="E473" s="196"/>
      <c r="F473" s="197"/>
      <c r="G473" s="198"/>
      <c r="H473" s="180"/>
      <c r="I473" s="181"/>
      <c r="J473" s="181"/>
      <c r="K473" s="181"/>
      <c r="L473" s="181"/>
      <c r="M473" s="181"/>
      <c r="N473" s="180"/>
      <c r="O473" s="182"/>
      <c r="P473" s="182"/>
      <c r="Q473" s="183"/>
      <c r="R473" s="183"/>
      <c r="S473" s="183"/>
      <c r="T473" s="183"/>
      <c r="U473" s="184"/>
      <c r="V473" s="185"/>
      <c r="W473" s="199"/>
      <c r="X473" s="200"/>
      <c r="Y473" s="200"/>
      <c r="Z473" s="201"/>
      <c r="AA473" s="150"/>
      <c r="AB473" s="202"/>
      <c r="AC473" s="203"/>
      <c r="AD473" s="184"/>
      <c r="AE473" s="203"/>
      <c r="AF473" s="204"/>
      <c r="AG473" s="193"/>
    </row>
    <row r="474" spans="1:33" s="59" customFormat="1">
      <c r="A474" s="194"/>
      <c r="B474" s="195"/>
      <c r="C474" s="196"/>
      <c r="D474" s="197"/>
      <c r="E474" s="196"/>
      <c r="F474" s="197"/>
      <c r="G474" s="198"/>
      <c r="H474" s="180"/>
      <c r="I474" s="181"/>
      <c r="J474" s="181"/>
      <c r="K474" s="181"/>
      <c r="L474" s="181"/>
      <c r="M474" s="181"/>
      <c r="N474" s="180"/>
      <c r="O474" s="182"/>
      <c r="P474" s="182"/>
      <c r="Q474" s="183"/>
      <c r="R474" s="183"/>
      <c r="S474" s="183"/>
      <c r="T474" s="183"/>
      <c r="U474" s="184"/>
      <c r="V474" s="185"/>
      <c r="W474" s="199"/>
      <c r="X474" s="200"/>
      <c r="Y474" s="200"/>
      <c r="Z474" s="201"/>
      <c r="AA474" s="150"/>
      <c r="AB474" s="202"/>
      <c r="AC474" s="203"/>
      <c r="AD474" s="184"/>
      <c r="AE474" s="203"/>
      <c r="AF474" s="204"/>
      <c r="AG474" s="193"/>
    </row>
    <row r="475" spans="1:33" s="59" customFormat="1">
      <c r="A475" s="194"/>
      <c r="B475" s="195"/>
      <c r="C475" s="196"/>
      <c r="D475" s="197"/>
      <c r="E475" s="196"/>
      <c r="F475" s="197"/>
      <c r="G475" s="198"/>
      <c r="H475" s="180"/>
      <c r="I475" s="181"/>
      <c r="J475" s="181"/>
      <c r="K475" s="181"/>
      <c r="L475" s="181"/>
      <c r="M475" s="181"/>
      <c r="N475" s="180"/>
      <c r="O475" s="182"/>
      <c r="P475" s="182"/>
      <c r="Q475" s="183"/>
      <c r="R475" s="183"/>
      <c r="S475" s="183"/>
      <c r="T475" s="183"/>
      <c r="U475" s="184"/>
      <c r="V475" s="185"/>
      <c r="W475" s="199"/>
      <c r="X475" s="200"/>
      <c r="Y475" s="200"/>
      <c r="Z475" s="201"/>
      <c r="AA475" s="150"/>
      <c r="AB475" s="202"/>
      <c r="AC475" s="203"/>
      <c r="AD475" s="184"/>
      <c r="AE475" s="203"/>
      <c r="AF475" s="204"/>
      <c r="AG475" s="193"/>
    </row>
    <row r="476" spans="1:33" s="59" customFormat="1">
      <c r="A476" s="194"/>
      <c r="B476" s="195"/>
      <c r="C476" s="196"/>
      <c r="D476" s="197"/>
      <c r="E476" s="196"/>
      <c r="F476" s="197"/>
      <c r="G476" s="198"/>
      <c r="H476" s="180"/>
      <c r="I476" s="181"/>
      <c r="J476" s="181"/>
      <c r="K476" s="181"/>
      <c r="L476" s="181"/>
      <c r="M476" s="181"/>
      <c r="N476" s="180"/>
      <c r="O476" s="182"/>
      <c r="P476" s="182"/>
      <c r="Q476" s="183"/>
      <c r="R476" s="183"/>
      <c r="S476" s="183"/>
      <c r="T476" s="183"/>
      <c r="U476" s="184"/>
      <c r="V476" s="185"/>
      <c r="W476" s="199"/>
      <c r="X476" s="200"/>
      <c r="Y476" s="200"/>
      <c r="Z476" s="201"/>
      <c r="AA476" s="150"/>
      <c r="AB476" s="202"/>
      <c r="AC476" s="203"/>
      <c r="AD476" s="184"/>
      <c r="AE476" s="203"/>
      <c r="AF476" s="204"/>
      <c r="AG476" s="193"/>
    </row>
    <row r="477" spans="1:33" s="59" customFormat="1">
      <c r="A477" s="194"/>
      <c r="B477" s="195"/>
      <c r="C477" s="196"/>
      <c r="D477" s="197"/>
      <c r="E477" s="196"/>
      <c r="F477" s="197"/>
      <c r="G477" s="198"/>
      <c r="H477" s="180"/>
      <c r="I477" s="181"/>
      <c r="J477" s="181"/>
      <c r="K477" s="181"/>
      <c r="L477" s="181"/>
      <c r="M477" s="181"/>
      <c r="N477" s="180"/>
      <c r="O477" s="182"/>
      <c r="P477" s="182"/>
      <c r="Q477" s="183"/>
      <c r="R477" s="183"/>
      <c r="S477" s="183"/>
      <c r="T477" s="183"/>
      <c r="U477" s="184"/>
      <c r="V477" s="185"/>
      <c r="W477" s="199"/>
      <c r="X477" s="200"/>
      <c r="Y477" s="200"/>
      <c r="Z477" s="201"/>
      <c r="AA477" s="150"/>
      <c r="AB477" s="202"/>
      <c r="AC477" s="203"/>
      <c r="AD477" s="184"/>
      <c r="AE477" s="203"/>
      <c r="AF477" s="204"/>
      <c r="AG477" s="193"/>
    </row>
    <row r="478" spans="1:33" s="59" customFormat="1">
      <c r="A478" s="194"/>
      <c r="B478" s="195"/>
      <c r="C478" s="196"/>
      <c r="D478" s="197"/>
      <c r="E478" s="196"/>
      <c r="F478" s="197"/>
      <c r="G478" s="198"/>
      <c r="H478" s="180"/>
      <c r="I478" s="181"/>
      <c r="J478" s="181"/>
      <c r="K478" s="181"/>
      <c r="L478" s="181"/>
      <c r="M478" s="181"/>
      <c r="N478" s="180"/>
      <c r="O478" s="182"/>
      <c r="P478" s="182"/>
      <c r="Q478" s="183"/>
      <c r="R478" s="183"/>
      <c r="S478" s="183"/>
      <c r="T478" s="183"/>
      <c r="U478" s="184"/>
      <c r="V478" s="185"/>
      <c r="W478" s="199"/>
      <c r="X478" s="200"/>
      <c r="Y478" s="200"/>
      <c r="Z478" s="201"/>
      <c r="AA478" s="150"/>
      <c r="AB478" s="202"/>
      <c r="AC478" s="203"/>
      <c r="AD478" s="184"/>
      <c r="AE478" s="203"/>
      <c r="AF478" s="204"/>
      <c r="AG478" s="193"/>
    </row>
    <row r="479" spans="1:33" s="59" customFormat="1">
      <c r="A479" s="194"/>
      <c r="B479" s="195"/>
      <c r="C479" s="196"/>
      <c r="D479" s="197"/>
      <c r="E479" s="196"/>
      <c r="F479" s="197"/>
      <c r="G479" s="198"/>
      <c r="H479" s="180"/>
      <c r="I479" s="181"/>
      <c r="J479" s="181"/>
      <c r="K479" s="181"/>
      <c r="L479" s="181"/>
      <c r="M479" s="181"/>
      <c r="N479" s="180"/>
      <c r="O479" s="182"/>
      <c r="P479" s="182"/>
      <c r="Q479" s="183"/>
      <c r="R479" s="183"/>
      <c r="S479" s="183"/>
      <c r="T479" s="183"/>
      <c r="U479" s="184"/>
      <c r="V479" s="185"/>
      <c r="W479" s="199"/>
      <c r="X479" s="200"/>
      <c r="Y479" s="200"/>
      <c r="Z479" s="201"/>
      <c r="AA479" s="150"/>
      <c r="AB479" s="202"/>
      <c r="AC479" s="203"/>
      <c r="AD479" s="184"/>
      <c r="AE479" s="203"/>
      <c r="AF479" s="204"/>
      <c r="AG479" s="193"/>
    </row>
    <row r="480" spans="1:33" s="59" customFormat="1">
      <c r="A480" s="194"/>
      <c r="B480" s="195"/>
      <c r="C480" s="196"/>
      <c r="D480" s="197"/>
      <c r="E480" s="196"/>
      <c r="F480" s="197"/>
      <c r="G480" s="198"/>
      <c r="H480" s="180"/>
      <c r="I480" s="181"/>
      <c r="J480" s="181"/>
      <c r="K480" s="181"/>
      <c r="L480" s="181"/>
      <c r="M480" s="181"/>
      <c r="N480" s="180"/>
      <c r="O480" s="182"/>
      <c r="P480" s="182"/>
      <c r="Q480" s="183"/>
      <c r="R480" s="183"/>
      <c r="S480" s="183"/>
      <c r="T480" s="183"/>
      <c r="U480" s="184"/>
      <c r="V480" s="185"/>
      <c r="W480" s="199"/>
      <c r="X480" s="200"/>
      <c r="Y480" s="200"/>
      <c r="Z480" s="201"/>
      <c r="AA480" s="150"/>
      <c r="AB480" s="202"/>
      <c r="AC480" s="203"/>
      <c r="AD480" s="184"/>
      <c r="AE480" s="203"/>
      <c r="AF480" s="204"/>
      <c r="AG480" s="193"/>
    </row>
    <row r="481" spans="1:33" s="59" customFormat="1">
      <c r="A481" s="194"/>
      <c r="B481" s="195"/>
      <c r="C481" s="196"/>
      <c r="D481" s="197"/>
      <c r="E481" s="196"/>
      <c r="F481" s="197"/>
      <c r="G481" s="198"/>
      <c r="H481" s="180"/>
      <c r="I481" s="181"/>
      <c r="J481" s="181"/>
      <c r="K481" s="181"/>
      <c r="L481" s="181"/>
      <c r="M481" s="181"/>
      <c r="N481" s="180"/>
      <c r="O481" s="182"/>
      <c r="P481" s="182"/>
      <c r="Q481" s="183"/>
      <c r="R481" s="183"/>
      <c r="S481" s="183"/>
      <c r="T481" s="183"/>
      <c r="U481" s="184"/>
      <c r="V481" s="185"/>
      <c r="W481" s="199"/>
      <c r="X481" s="200"/>
      <c r="Y481" s="200"/>
      <c r="Z481" s="201"/>
      <c r="AA481" s="150"/>
      <c r="AB481" s="202"/>
      <c r="AC481" s="203"/>
      <c r="AD481" s="184"/>
      <c r="AE481" s="203"/>
      <c r="AF481" s="204"/>
      <c r="AG481" s="193"/>
    </row>
    <row r="482" spans="1:33" s="59" customFormat="1">
      <c r="A482" s="194"/>
      <c r="B482" s="195"/>
      <c r="C482" s="196"/>
      <c r="D482" s="197"/>
      <c r="E482" s="196"/>
      <c r="F482" s="197"/>
      <c r="G482" s="198"/>
      <c r="H482" s="180"/>
      <c r="I482" s="181"/>
      <c r="J482" s="181"/>
      <c r="K482" s="181"/>
      <c r="L482" s="181"/>
      <c r="M482" s="181"/>
      <c r="N482" s="180"/>
      <c r="O482" s="182"/>
      <c r="P482" s="182"/>
      <c r="Q482" s="183"/>
      <c r="R482" s="183"/>
      <c r="S482" s="183"/>
      <c r="T482" s="183"/>
      <c r="U482" s="184"/>
      <c r="V482" s="185"/>
      <c r="W482" s="199"/>
      <c r="X482" s="200"/>
      <c r="Y482" s="200"/>
      <c r="Z482" s="201"/>
      <c r="AA482" s="150"/>
      <c r="AB482" s="202"/>
      <c r="AC482" s="203"/>
      <c r="AD482" s="184"/>
      <c r="AE482" s="203"/>
      <c r="AF482" s="204"/>
      <c r="AG482" s="193"/>
    </row>
    <row r="483" spans="1:33" s="59" customFormat="1">
      <c r="A483" s="194"/>
      <c r="B483" s="195"/>
      <c r="C483" s="196"/>
      <c r="D483" s="197"/>
      <c r="E483" s="196"/>
      <c r="F483" s="197"/>
      <c r="G483" s="198"/>
      <c r="H483" s="180"/>
      <c r="I483" s="181"/>
      <c r="J483" s="181"/>
      <c r="K483" s="181"/>
      <c r="L483" s="181"/>
      <c r="M483" s="181"/>
      <c r="N483" s="180"/>
      <c r="O483" s="182"/>
      <c r="P483" s="182"/>
      <c r="Q483" s="183"/>
      <c r="R483" s="183"/>
      <c r="S483" s="183"/>
      <c r="T483" s="183"/>
      <c r="U483" s="184"/>
      <c r="V483" s="185"/>
      <c r="W483" s="199"/>
      <c r="X483" s="200"/>
      <c r="Y483" s="200"/>
      <c r="Z483" s="201"/>
      <c r="AA483" s="150"/>
      <c r="AB483" s="202"/>
      <c r="AC483" s="203"/>
      <c r="AD483" s="184"/>
      <c r="AE483" s="203"/>
      <c r="AF483" s="204"/>
      <c r="AG483" s="193"/>
    </row>
    <row r="484" spans="1:33" s="59" customFormat="1">
      <c r="A484" s="194"/>
      <c r="B484" s="195"/>
      <c r="C484" s="196"/>
      <c r="D484" s="197"/>
      <c r="E484" s="196"/>
      <c r="F484" s="197"/>
      <c r="G484" s="198"/>
      <c r="H484" s="180"/>
      <c r="I484" s="181"/>
      <c r="J484" s="181"/>
      <c r="K484" s="181"/>
      <c r="L484" s="181"/>
      <c r="M484" s="181"/>
      <c r="N484" s="180"/>
      <c r="O484" s="182"/>
      <c r="P484" s="182"/>
      <c r="Q484" s="183"/>
      <c r="R484" s="183"/>
      <c r="S484" s="183"/>
      <c r="T484" s="183"/>
      <c r="U484" s="184"/>
      <c r="V484" s="185"/>
      <c r="W484" s="199"/>
      <c r="X484" s="200"/>
      <c r="Y484" s="200"/>
      <c r="Z484" s="201"/>
      <c r="AA484" s="150"/>
      <c r="AB484" s="202"/>
      <c r="AC484" s="203"/>
      <c r="AD484" s="184"/>
      <c r="AE484" s="203"/>
      <c r="AF484" s="204"/>
      <c r="AG484" s="193"/>
    </row>
    <row r="485" spans="1:33" s="59" customFormat="1">
      <c r="A485" s="194"/>
      <c r="B485" s="195"/>
      <c r="C485" s="196"/>
      <c r="D485" s="197"/>
      <c r="E485" s="196"/>
      <c r="F485" s="197"/>
      <c r="G485" s="198"/>
      <c r="H485" s="180"/>
      <c r="I485" s="181"/>
      <c r="J485" s="181"/>
      <c r="K485" s="181"/>
      <c r="L485" s="181"/>
      <c r="M485" s="181"/>
      <c r="N485" s="180"/>
      <c r="O485" s="182"/>
      <c r="P485" s="182"/>
      <c r="Q485" s="183"/>
      <c r="R485" s="183"/>
      <c r="S485" s="183"/>
      <c r="T485" s="183"/>
      <c r="U485" s="184"/>
      <c r="V485" s="185"/>
      <c r="W485" s="199"/>
      <c r="X485" s="200"/>
      <c r="Y485" s="200"/>
      <c r="Z485" s="201"/>
      <c r="AA485" s="150"/>
      <c r="AB485" s="202"/>
      <c r="AC485" s="203"/>
      <c r="AD485" s="184"/>
      <c r="AE485" s="203"/>
      <c r="AF485" s="204"/>
      <c r="AG485" s="193"/>
    </row>
    <row r="486" spans="1:33" s="59" customFormat="1">
      <c r="A486" s="194"/>
      <c r="B486" s="195"/>
      <c r="C486" s="196"/>
      <c r="D486" s="197"/>
      <c r="E486" s="196"/>
      <c r="F486" s="197"/>
      <c r="G486" s="198"/>
      <c r="H486" s="180"/>
      <c r="I486" s="181"/>
      <c r="J486" s="181"/>
      <c r="K486" s="181"/>
      <c r="L486" s="181"/>
      <c r="M486" s="181"/>
      <c r="N486" s="180"/>
      <c r="O486" s="182"/>
      <c r="P486" s="182"/>
      <c r="Q486" s="183"/>
      <c r="R486" s="183"/>
      <c r="S486" s="183"/>
      <c r="T486" s="183"/>
      <c r="U486" s="184"/>
      <c r="V486" s="185"/>
      <c r="W486" s="199"/>
      <c r="X486" s="200"/>
      <c r="Y486" s="200"/>
      <c r="Z486" s="201"/>
      <c r="AA486" s="150"/>
      <c r="AB486" s="202"/>
      <c r="AC486" s="203"/>
      <c r="AD486" s="184"/>
      <c r="AE486" s="203"/>
      <c r="AF486" s="204"/>
      <c r="AG486" s="193"/>
    </row>
    <row r="487" spans="1:33" s="59" customFormat="1">
      <c r="A487" s="194"/>
      <c r="B487" s="195"/>
      <c r="C487" s="196"/>
      <c r="D487" s="197"/>
      <c r="E487" s="196"/>
      <c r="F487" s="197"/>
      <c r="G487" s="198"/>
      <c r="H487" s="180"/>
      <c r="I487" s="181"/>
      <c r="J487" s="181"/>
      <c r="K487" s="181"/>
      <c r="L487" s="181"/>
      <c r="M487" s="181"/>
      <c r="N487" s="180"/>
      <c r="O487" s="182"/>
      <c r="P487" s="182"/>
      <c r="Q487" s="183"/>
      <c r="R487" s="183"/>
      <c r="S487" s="183"/>
      <c r="T487" s="183"/>
      <c r="U487" s="184"/>
      <c r="V487" s="185"/>
      <c r="W487" s="199"/>
      <c r="X487" s="200"/>
      <c r="Y487" s="200"/>
      <c r="Z487" s="201"/>
      <c r="AA487" s="150"/>
      <c r="AB487" s="202"/>
      <c r="AC487" s="203"/>
      <c r="AD487" s="184"/>
      <c r="AE487" s="203"/>
      <c r="AF487" s="204"/>
      <c r="AG487" s="193"/>
    </row>
    <row r="488" spans="1:33" s="59" customFormat="1">
      <c r="A488" s="194"/>
      <c r="B488" s="195"/>
      <c r="C488" s="196"/>
      <c r="D488" s="197"/>
      <c r="E488" s="196"/>
      <c r="F488" s="197"/>
      <c r="G488" s="198"/>
      <c r="H488" s="180"/>
      <c r="I488" s="181"/>
      <c r="J488" s="181"/>
      <c r="K488" s="181"/>
      <c r="L488" s="181"/>
      <c r="M488" s="181"/>
      <c r="N488" s="180"/>
      <c r="O488" s="182"/>
      <c r="P488" s="182"/>
      <c r="Q488" s="183"/>
      <c r="R488" s="183"/>
      <c r="S488" s="183"/>
      <c r="T488" s="183"/>
      <c r="U488" s="184"/>
      <c r="V488" s="185"/>
      <c r="W488" s="199"/>
      <c r="X488" s="200"/>
      <c r="Y488" s="200"/>
      <c r="Z488" s="201"/>
      <c r="AA488" s="150"/>
      <c r="AB488" s="202"/>
      <c r="AC488" s="203"/>
      <c r="AD488" s="184"/>
      <c r="AE488" s="203"/>
      <c r="AF488" s="204"/>
      <c r="AG488" s="193"/>
    </row>
    <row r="489" spans="1:33" s="59" customFormat="1">
      <c r="A489" s="194"/>
      <c r="B489" s="195"/>
      <c r="C489" s="196"/>
      <c r="D489" s="197"/>
      <c r="E489" s="196"/>
      <c r="F489" s="197"/>
      <c r="G489" s="198"/>
      <c r="H489" s="180"/>
      <c r="I489" s="181"/>
      <c r="J489" s="181"/>
      <c r="K489" s="181"/>
      <c r="L489" s="181"/>
      <c r="M489" s="181"/>
      <c r="N489" s="180"/>
      <c r="O489" s="182"/>
      <c r="P489" s="182"/>
      <c r="Q489" s="183"/>
      <c r="R489" s="183"/>
      <c r="S489" s="183"/>
      <c r="T489" s="183"/>
      <c r="U489" s="184"/>
      <c r="V489" s="185"/>
      <c r="W489" s="199"/>
      <c r="X489" s="200"/>
      <c r="Y489" s="200"/>
      <c r="Z489" s="201"/>
      <c r="AA489" s="150"/>
      <c r="AB489" s="202"/>
      <c r="AC489" s="203"/>
      <c r="AD489" s="184"/>
      <c r="AE489" s="203"/>
      <c r="AF489" s="204"/>
      <c r="AG489" s="193"/>
    </row>
    <row r="490" spans="1:33" s="59" customFormat="1">
      <c r="A490" s="194"/>
      <c r="B490" s="195"/>
      <c r="C490" s="196"/>
      <c r="D490" s="197"/>
      <c r="E490" s="196"/>
      <c r="F490" s="197"/>
      <c r="G490" s="198"/>
      <c r="H490" s="180"/>
      <c r="I490" s="181"/>
      <c r="J490" s="181"/>
      <c r="K490" s="181"/>
      <c r="L490" s="181"/>
      <c r="M490" s="181"/>
      <c r="N490" s="180"/>
      <c r="O490" s="182"/>
      <c r="P490" s="182"/>
      <c r="Q490" s="183"/>
      <c r="R490" s="183"/>
      <c r="S490" s="183"/>
      <c r="T490" s="183"/>
      <c r="U490" s="184"/>
      <c r="V490" s="185"/>
      <c r="W490" s="199"/>
      <c r="X490" s="200"/>
      <c r="Y490" s="200"/>
      <c r="Z490" s="201"/>
      <c r="AA490" s="150"/>
      <c r="AB490" s="202"/>
      <c r="AC490" s="203"/>
      <c r="AD490" s="184"/>
      <c r="AE490" s="203"/>
      <c r="AF490" s="204"/>
      <c r="AG490" s="193"/>
    </row>
    <row r="491" spans="1:33" s="59" customFormat="1">
      <c r="A491" s="194"/>
      <c r="B491" s="195"/>
      <c r="C491" s="196"/>
      <c r="D491" s="197"/>
      <c r="E491" s="196"/>
      <c r="F491" s="197"/>
      <c r="G491" s="198"/>
      <c r="H491" s="180"/>
      <c r="I491" s="181"/>
      <c r="J491" s="181"/>
      <c r="K491" s="181"/>
      <c r="L491" s="181"/>
      <c r="M491" s="181"/>
      <c r="N491" s="180"/>
      <c r="O491" s="182"/>
      <c r="P491" s="182"/>
      <c r="Q491" s="183"/>
      <c r="R491" s="183"/>
      <c r="S491" s="183"/>
      <c r="T491" s="183"/>
      <c r="U491" s="184"/>
      <c r="V491" s="185"/>
      <c r="W491" s="199"/>
      <c r="X491" s="200"/>
      <c r="Y491" s="200"/>
      <c r="Z491" s="201"/>
      <c r="AA491" s="150"/>
      <c r="AB491" s="202"/>
      <c r="AC491" s="203"/>
      <c r="AD491" s="184"/>
      <c r="AE491" s="203"/>
      <c r="AF491" s="204"/>
      <c r="AG491" s="193"/>
    </row>
    <row r="492" spans="1:33" s="59" customFormat="1">
      <c r="A492" s="194"/>
      <c r="B492" s="195"/>
      <c r="C492" s="196"/>
      <c r="D492" s="197"/>
      <c r="E492" s="196"/>
      <c r="F492" s="197"/>
      <c r="G492" s="198"/>
      <c r="H492" s="180"/>
      <c r="I492" s="181"/>
      <c r="J492" s="181"/>
      <c r="K492" s="181"/>
      <c r="L492" s="181"/>
      <c r="M492" s="181"/>
      <c r="N492" s="180"/>
      <c r="O492" s="182"/>
      <c r="P492" s="182"/>
      <c r="Q492" s="183"/>
      <c r="R492" s="183"/>
      <c r="S492" s="183"/>
      <c r="T492" s="183"/>
      <c r="U492" s="184"/>
      <c r="V492" s="185"/>
      <c r="W492" s="199"/>
      <c r="X492" s="200"/>
      <c r="Y492" s="200"/>
      <c r="Z492" s="201"/>
      <c r="AA492" s="150"/>
      <c r="AB492" s="202"/>
      <c r="AC492" s="203"/>
      <c r="AD492" s="184"/>
      <c r="AE492" s="203"/>
      <c r="AF492" s="204"/>
      <c r="AG492" s="193"/>
    </row>
    <row r="493" spans="1:33" s="59" customFormat="1">
      <c r="A493" s="194"/>
      <c r="B493" s="195"/>
      <c r="C493" s="196"/>
      <c r="D493" s="197"/>
      <c r="E493" s="196"/>
      <c r="F493" s="197"/>
      <c r="G493" s="198"/>
      <c r="H493" s="180"/>
      <c r="I493" s="181"/>
      <c r="J493" s="181"/>
      <c r="K493" s="181"/>
      <c r="L493" s="181"/>
      <c r="M493" s="181"/>
      <c r="N493" s="180"/>
      <c r="O493" s="182"/>
      <c r="P493" s="182"/>
      <c r="Q493" s="183"/>
      <c r="R493" s="183"/>
      <c r="S493" s="183"/>
      <c r="T493" s="183"/>
      <c r="U493" s="184"/>
      <c r="V493" s="185"/>
      <c r="W493" s="199"/>
      <c r="X493" s="200"/>
      <c r="Y493" s="200"/>
      <c r="Z493" s="201"/>
      <c r="AA493" s="150"/>
      <c r="AB493" s="202"/>
      <c r="AC493" s="203"/>
      <c r="AD493" s="184"/>
      <c r="AE493" s="203"/>
      <c r="AF493" s="204"/>
      <c r="AG493" s="193"/>
    </row>
    <row r="494" spans="1:33" s="59" customFormat="1">
      <c r="A494" s="194"/>
      <c r="B494" s="195"/>
      <c r="C494" s="196"/>
      <c r="D494" s="197"/>
      <c r="E494" s="196"/>
      <c r="F494" s="197"/>
      <c r="G494" s="198"/>
      <c r="H494" s="180"/>
      <c r="I494" s="181"/>
      <c r="J494" s="181"/>
      <c r="K494" s="181"/>
      <c r="L494" s="181"/>
      <c r="M494" s="181"/>
      <c r="N494" s="180"/>
      <c r="O494" s="182"/>
      <c r="P494" s="182"/>
      <c r="Q494" s="183"/>
      <c r="R494" s="183"/>
      <c r="S494" s="183"/>
      <c r="T494" s="183"/>
      <c r="U494" s="184"/>
      <c r="V494" s="185"/>
      <c r="W494" s="199"/>
      <c r="X494" s="200"/>
      <c r="Y494" s="200"/>
      <c r="Z494" s="201"/>
      <c r="AA494" s="150"/>
      <c r="AB494" s="202"/>
      <c r="AC494" s="203"/>
      <c r="AD494" s="184"/>
      <c r="AE494" s="203"/>
      <c r="AF494" s="204"/>
      <c r="AG494" s="193"/>
    </row>
    <row r="495" spans="1:33" s="59" customFormat="1">
      <c r="A495" s="194"/>
      <c r="B495" s="195"/>
      <c r="C495" s="196"/>
      <c r="D495" s="197"/>
      <c r="E495" s="196"/>
      <c r="F495" s="197"/>
      <c r="G495" s="198"/>
      <c r="H495" s="180"/>
      <c r="I495" s="181"/>
      <c r="J495" s="181"/>
      <c r="K495" s="181"/>
      <c r="L495" s="181"/>
      <c r="M495" s="181"/>
      <c r="N495" s="180"/>
      <c r="O495" s="182"/>
      <c r="P495" s="182"/>
      <c r="Q495" s="183"/>
      <c r="R495" s="183"/>
      <c r="S495" s="183"/>
      <c r="T495" s="183"/>
      <c r="U495" s="184"/>
      <c r="V495" s="185"/>
      <c r="W495" s="199"/>
      <c r="X495" s="200"/>
      <c r="Y495" s="200"/>
      <c r="Z495" s="201"/>
      <c r="AA495" s="150"/>
      <c r="AB495" s="202"/>
      <c r="AC495" s="203"/>
      <c r="AD495" s="184"/>
      <c r="AE495" s="203"/>
      <c r="AF495" s="204"/>
      <c r="AG495" s="193"/>
    </row>
    <row r="496" spans="1:33" s="59" customFormat="1">
      <c r="A496" s="194"/>
      <c r="B496" s="195"/>
      <c r="C496" s="196"/>
      <c r="D496" s="197"/>
      <c r="E496" s="196"/>
      <c r="F496" s="197"/>
      <c r="G496" s="198"/>
      <c r="H496" s="180"/>
      <c r="I496" s="181"/>
      <c r="J496" s="181"/>
      <c r="K496" s="181"/>
      <c r="L496" s="181"/>
      <c r="M496" s="181"/>
      <c r="N496" s="180"/>
      <c r="O496" s="182"/>
      <c r="P496" s="182"/>
      <c r="Q496" s="183"/>
      <c r="R496" s="183"/>
      <c r="S496" s="183"/>
      <c r="T496" s="183"/>
      <c r="U496" s="184"/>
      <c r="V496" s="185"/>
      <c r="W496" s="199"/>
      <c r="X496" s="200"/>
      <c r="Y496" s="200"/>
      <c r="Z496" s="201"/>
      <c r="AA496" s="150"/>
      <c r="AB496" s="202"/>
      <c r="AC496" s="203"/>
      <c r="AD496" s="184"/>
      <c r="AE496" s="203"/>
      <c r="AF496" s="204"/>
      <c r="AG496" s="193"/>
    </row>
    <row r="497" spans="1:33" s="59" customFormat="1">
      <c r="A497" s="194"/>
      <c r="B497" s="195"/>
      <c r="C497" s="196"/>
      <c r="D497" s="197"/>
      <c r="E497" s="196"/>
      <c r="F497" s="197"/>
      <c r="G497" s="198"/>
      <c r="H497" s="180"/>
      <c r="I497" s="181"/>
      <c r="J497" s="181"/>
      <c r="K497" s="181"/>
      <c r="L497" s="181"/>
      <c r="M497" s="181"/>
      <c r="N497" s="180"/>
      <c r="O497" s="182"/>
      <c r="P497" s="182"/>
      <c r="Q497" s="183"/>
      <c r="R497" s="183"/>
      <c r="S497" s="183"/>
      <c r="T497" s="183"/>
      <c r="U497" s="184"/>
      <c r="V497" s="185"/>
      <c r="W497" s="199"/>
      <c r="X497" s="200"/>
      <c r="Y497" s="200"/>
      <c r="Z497" s="201"/>
      <c r="AA497" s="150"/>
      <c r="AB497" s="202"/>
      <c r="AC497" s="203"/>
      <c r="AD497" s="184"/>
      <c r="AE497" s="203"/>
      <c r="AF497" s="204"/>
      <c r="AG497" s="193"/>
    </row>
    <row r="498" spans="1:33" s="59" customFormat="1">
      <c r="A498" s="194"/>
      <c r="B498" s="195"/>
      <c r="C498" s="196"/>
      <c r="D498" s="197"/>
      <c r="E498" s="196"/>
      <c r="F498" s="197"/>
      <c r="G498" s="198"/>
      <c r="H498" s="180"/>
      <c r="I498" s="181"/>
      <c r="J498" s="181"/>
      <c r="K498" s="181"/>
      <c r="L498" s="181"/>
      <c r="M498" s="181"/>
      <c r="N498" s="180"/>
      <c r="O498" s="182"/>
      <c r="P498" s="182"/>
      <c r="Q498" s="183"/>
      <c r="R498" s="183"/>
      <c r="S498" s="183"/>
      <c r="T498" s="183"/>
      <c r="U498" s="184"/>
      <c r="V498" s="185"/>
      <c r="W498" s="199"/>
      <c r="X498" s="200"/>
      <c r="Y498" s="200"/>
      <c r="Z498" s="201"/>
      <c r="AA498" s="150"/>
      <c r="AB498" s="202"/>
      <c r="AC498" s="203"/>
      <c r="AD498" s="184"/>
      <c r="AE498" s="203"/>
      <c r="AF498" s="204"/>
      <c r="AG498" s="193"/>
    </row>
    <row r="499" spans="1:33" s="59" customFormat="1">
      <c r="A499" s="194"/>
      <c r="B499" s="195"/>
      <c r="C499" s="196"/>
      <c r="D499" s="197"/>
      <c r="E499" s="196"/>
      <c r="F499" s="197"/>
      <c r="G499" s="198"/>
      <c r="H499" s="180"/>
      <c r="I499" s="181"/>
      <c r="J499" s="181"/>
      <c r="K499" s="181"/>
      <c r="L499" s="181"/>
      <c r="M499" s="181"/>
      <c r="N499" s="180"/>
      <c r="O499" s="182"/>
      <c r="P499" s="182"/>
      <c r="Q499" s="183"/>
      <c r="R499" s="183"/>
      <c r="S499" s="183"/>
      <c r="T499" s="183"/>
      <c r="U499" s="184"/>
      <c r="V499" s="185"/>
      <c r="W499" s="199"/>
      <c r="X499" s="200"/>
      <c r="Y499" s="200"/>
      <c r="Z499" s="201"/>
      <c r="AA499" s="150"/>
      <c r="AB499" s="202"/>
      <c r="AC499" s="203"/>
      <c r="AD499" s="184"/>
      <c r="AE499" s="203"/>
      <c r="AF499" s="204"/>
      <c r="AG499" s="193"/>
    </row>
    <row r="500" spans="1:33" s="59" customFormat="1">
      <c r="A500" s="194"/>
      <c r="B500" s="195"/>
      <c r="C500" s="196"/>
      <c r="D500" s="197"/>
      <c r="E500" s="196"/>
      <c r="F500" s="197"/>
      <c r="G500" s="198"/>
      <c r="H500" s="180"/>
      <c r="I500" s="181"/>
      <c r="J500" s="181"/>
      <c r="K500" s="181"/>
      <c r="L500" s="181"/>
      <c r="M500" s="181"/>
      <c r="N500" s="180"/>
      <c r="O500" s="182"/>
      <c r="P500" s="182"/>
      <c r="Q500" s="183"/>
      <c r="R500" s="183"/>
      <c r="S500" s="183"/>
      <c r="T500" s="183"/>
      <c r="U500" s="184"/>
      <c r="V500" s="185"/>
      <c r="W500" s="199"/>
      <c r="X500" s="200"/>
      <c r="Y500" s="200"/>
      <c r="Z500" s="201"/>
      <c r="AA500" s="150"/>
      <c r="AB500" s="202"/>
      <c r="AC500" s="203"/>
      <c r="AD500" s="184"/>
      <c r="AE500" s="203"/>
      <c r="AF500" s="204"/>
      <c r="AG500" s="193"/>
    </row>
    <row r="501" spans="1:33" s="59" customFormat="1">
      <c r="A501" s="194"/>
      <c r="B501" s="195"/>
      <c r="C501" s="196"/>
      <c r="D501" s="197"/>
      <c r="E501" s="196"/>
      <c r="F501" s="197"/>
      <c r="G501" s="198"/>
      <c r="H501" s="180"/>
      <c r="I501" s="181"/>
      <c r="J501" s="181"/>
      <c r="K501" s="181"/>
      <c r="L501" s="181"/>
      <c r="M501" s="181"/>
      <c r="N501" s="180"/>
      <c r="O501" s="182"/>
      <c r="P501" s="182"/>
      <c r="Q501" s="183"/>
      <c r="R501" s="183"/>
      <c r="S501" s="183"/>
      <c r="T501" s="183"/>
      <c r="U501" s="184"/>
      <c r="V501" s="185"/>
      <c r="W501" s="199"/>
      <c r="X501" s="200"/>
      <c r="Y501" s="200"/>
      <c r="Z501" s="201"/>
      <c r="AA501" s="150"/>
      <c r="AB501" s="202"/>
      <c r="AC501" s="203"/>
      <c r="AD501" s="184"/>
      <c r="AE501" s="203"/>
      <c r="AF501" s="204"/>
      <c r="AG501" s="193"/>
    </row>
    <row r="502" spans="1:33" s="59" customFormat="1">
      <c r="A502" s="194"/>
      <c r="B502" s="195"/>
      <c r="C502" s="196"/>
      <c r="D502" s="197"/>
      <c r="E502" s="196"/>
      <c r="F502" s="197"/>
      <c r="G502" s="198"/>
      <c r="H502" s="180"/>
      <c r="I502" s="181"/>
      <c r="J502" s="181"/>
      <c r="K502" s="181"/>
      <c r="L502" s="181"/>
      <c r="M502" s="181"/>
      <c r="N502" s="180"/>
      <c r="O502" s="182"/>
      <c r="P502" s="182"/>
      <c r="Q502" s="183"/>
      <c r="R502" s="183"/>
      <c r="S502" s="183"/>
      <c r="T502" s="183"/>
      <c r="U502" s="184"/>
      <c r="V502" s="185"/>
      <c r="W502" s="199"/>
      <c r="X502" s="200"/>
      <c r="Y502" s="200"/>
      <c r="Z502" s="201"/>
      <c r="AA502" s="150"/>
      <c r="AB502" s="202"/>
      <c r="AC502" s="203"/>
      <c r="AD502" s="184"/>
      <c r="AE502" s="203"/>
      <c r="AF502" s="204"/>
      <c r="AG502" s="193"/>
    </row>
    <row r="503" spans="1:33" s="59" customFormat="1">
      <c r="A503" s="194"/>
      <c r="B503" s="195"/>
      <c r="C503" s="196"/>
      <c r="D503" s="197"/>
      <c r="E503" s="196"/>
      <c r="F503" s="197"/>
      <c r="G503" s="198"/>
      <c r="H503" s="180"/>
      <c r="I503" s="181"/>
      <c r="J503" s="181"/>
      <c r="K503" s="181"/>
      <c r="L503" s="181"/>
      <c r="M503" s="181"/>
      <c r="N503" s="180"/>
      <c r="O503" s="182"/>
      <c r="P503" s="182"/>
      <c r="Q503" s="183"/>
      <c r="R503" s="183"/>
      <c r="S503" s="183"/>
      <c r="T503" s="183"/>
      <c r="U503" s="184"/>
      <c r="V503" s="185"/>
      <c r="W503" s="199"/>
      <c r="X503" s="200"/>
      <c r="Y503" s="200"/>
      <c r="Z503" s="201"/>
      <c r="AA503" s="150"/>
      <c r="AB503" s="202"/>
      <c r="AC503" s="203"/>
      <c r="AD503" s="184"/>
      <c r="AE503" s="203"/>
      <c r="AF503" s="204"/>
      <c r="AG503" s="193"/>
    </row>
    <row r="504" spans="1:33" s="59" customFormat="1">
      <c r="A504" s="194"/>
      <c r="B504" s="195"/>
      <c r="C504" s="196"/>
      <c r="D504" s="197"/>
      <c r="E504" s="196"/>
      <c r="F504" s="197"/>
      <c r="G504" s="198"/>
      <c r="H504" s="180"/>
      <c r="I504" s="181"/>
      <c r="J504" s="181"/>
      <c r="K504" s="181"/>
      <c r="L504" s="181"/>
      <c r="M504" s="181"/>
      <c r="N504" s="180"/>
      <c r="O504" s="182"/>
      <c r="P504" s="182"/>
      <c r="Q504" s="183"/>
      <c r="R504" s="183"/>
      <c r="S504" s="183"/>
      <c r="T504" s="183"/>
      <c r="U504" s="184"/>
      <c r="V504" s="185"/>
      <c r="W504" s="199"/>
      <c r="X504" s="200"/>
      <c r="Y504" s="200"/>
      <c r="Z504" s="201"/>
      <c r="AA504" s="150"/>
      <c r="AB504" s="202"/>
      <c r="AC504" s="203"/>
      <c r="AD504" s="184"/>
      <c r="AE504" s="203"/>
      <c r="AF504" s="204"/>
      <c r="AG504" s="193"/>
    </row>
    <row r="505" spans="1:33" s="59" customFormat="1">
      <c r="A505" s="194"/>
      <c r="B505" s="195"/>
      <c r="C505" s="196"/>
      <c r="D505" s="197"/>
      <c r="E505" s="196"/>
      <c r="F505" s="197"/>
      <c r="G505" s="198"/>
      <c r="H505" s="180"/>
      <c r="I505" s="181"/>
      <c r="J505" s="181"/>
      <c r="K505" s="181"/>
      <c r="L505" s="181"/>
      <c r="M505" s="181"/>
      <c r="N505" s="180"/>
      <c r="O505" s="182"/>
      <c r="P505" s="182"/>
      <c r="Q505" s="183"/>
      <c r="R505" s="183"/>
      <c r="S505" s="183"/>
      <c r="T505" s="183"/>
      <c r="U505" s="184"/>
      <c r="V505" s="185"/>
      <c r="W505" s="199"/>
      <c r="X505" s="200"/>
      <c r="Y505" s="200"/>
      <c r="Z505" s="201"/>
      <c r="AA505" s="150"/>
      <c r="AB505" s="202"/>
      <c r="AC505" s="203"/>
      <c r="AD505" s="184"/>
      <c r="AE505" s="203"/>
      <c r="AF505" s="204"/>
      <c r="AG505" s="193"/>
    </row>
    <row r="506" spans="1:33" s="59" customFormat="1">
      <c r="A506" s="194"/>
      <c r="B506" s="195"/>
      <c r="C506" s="196"/>
      <c r="D506" s="197"/>
      <c r="E506" s="196"/>
      <c r="F506" s="197"/>
      <c r="G506" s="198"/>
      <c r="H506" s="180"/>
      <c r="I506" s="181"/>
      <c r="J506" s="181"/>
      <c r="K506" s="181"/>
      <c r="L506" s="181"/>
      <c r="M506" s="181"/>
      <c r="N506" s="180"/>
      <c r="O506" s="182"/>
      <c r="P506" s="182"/>
      <c r="Q506" s="183"/>
      <c r="R506" s="183"/>
      <c r="S506" s="183"/>
      <c r="T506" s="183"/>
      <c r="U506" s="184"/>
      <c r="V506" s="185"/>
      <c r="W506" s="199"/>
      <c r="X506" s="200"/>
      <c r="Y506" s="200"/>
      <c r="Z506" s="201"/>
      <c r="AA506" s="150"/>
      <c r="AB506" s="202"/>
      <c r="AC506" s="203"/>
      <c r="AD506" s="184"/>
      <c r="AE506" s="203"/>
      <c r="AF506" s="204"/>
      <c r="AG506" s="193"/>
    </row>
    <row r="507" spans="1:33" s="59" customFormat="1">
      <c r="A507" s="194"/>
      <c r="B507" s="195"/>
      <c r="C507" s="196"/>
      <c r="D507" s="197"/>
      <c r="E507" s="196"/>
      <c r="F507" s="197"/>
      <c r="G507" s="198"/>
      <c r="H507" s="180"/>
      <c r="I507" s="181"/>
      <c r="J507" s="181"/>
      <c r="K507" s="181"/>
      <c r="L507" s="181"/>
      <c r="M507" s="181"/>
      <c r="N507" s="180"/>
      <c r="O507" s="182"/>
      <c r="P507" s="182"/>
      <c r="Q507" s="183"/>
      <c r="R507" s="183"/>
      <c r="S507" s="183"/>
      <c r="T507" s="183"/>
      <c r="U507" s="184"/>
      <c r="V507" s="185"/>
      <c r="W507" s="199"/>
      <c r="X507" s="200"/>
      <c r="Y507" s="200"/>
      <c r="Z507" s="201"/>
      <c r="AA507" s="150"/>
      <c r="AB507" s="202"/>
      <c r="AC507" s="203"/>
      <c r="AD507" s="184"/>
      <c r="AE507" s="203"/>
      <c r="AF507" s="204"/>
      <c r="AG507" s="193"/>
    </row>
    <row r="508" spans="1:33" s="59" customFormat="1">
      <c r="A508" s="194"/>
      <c r="B508" s="195"/>
      <c r="C508" s="196"/>
      <c r="D508" s="197"/>
      <c r="E508" s="196"/>
      <c r="F508" s="197"/>
      <c r="G508" s="198"/>
      <c r="H508" s="180"/>
      <c r="I508" s="181"/>
      <c r="J508" s="181"/>
      <c r="K508" s="181"/>
      <c r="L508" s="181"/>
      <c r="M508" s="181"/>
      <c r="N508" s="180"/>
      <c r="O508" s="182"/>
      <c r="P508" s="182"/>
      <c r="Q508" s="183"/>
      <c r="R508" s="183"/>
      <c r="S508" s="183"/>
      <c r="T508" s="183"/>
      <c r="U508" s="184"/>
      <c r="V508" s="185"/>
      <c r="W508" s="199"/>
      <c r="X508" s="200"/>
      <c r="Y508" s="200"/>
      <c r="Z508" s="201"/>
      <c r="AA508" s="150"/>
      <c r="AB508" s="202"/>
      <c r="AC508" s="203"/>
      <c r="AD508" s="184"/>
      <c r="AE508" s="203"/>
      <c r="AF508" s="204"/>
      <c r="AG508" s="193"/>
    </row>
    <row r="509" spans="1:33" s="59" customFormat="1">
      <c r="A509" s="194"/>
      <c r="B509" s="195"/>
      <c r="C509" s="196"/>
      <c r="D509" s="197"/>
      <c r="E509" s="196"/>
      <c r="F509" s="197"/>
      <c r="G509" s="198"/>
      <c r="H509" s="180"/>
      <c r="I509" s="181"/>
      <c r="J509" s="181"/>
      <c r="K509" s="181"/>
      <c r="L509" s="181"/>
      <c r="M509" s="181"/>
      <c r="N509" s="180"/>
      <c r="O509" s="182"/>
      <c r="P509" s="182"/>
      <c r="Q509" s="183"/>
      <c r="R509" s="183"/>
      <c r="S509" s="183"/>
      <c r="T509" s="183"/>
      <c r="U509" s="184"/>
      <c r="V509" s="185"/>
      <c r="W509" s="199"/>
      <c r="X509" s="200"/>
      <c r="Y509" s="200"/>
      <c r="Z509" s="201"/>
      <c r="AA509" s="150"/>
      <c r="AB509" s="202"/>
      <c r="AC509" s="203"/>
      <c r="AD509" s="184"/>
      <c r="AE509" s="203"/>
      <c r="AF509" s="204"/>
      <c r="AG509" s="193"/>
    </row>
    <row r="510" spans="1:33" s="59" customFormat="1">
      <c r="A510" s="194"/>
      <c r="B510" s="195"/>
      <c r="C510" s="196"/>
      <c r="D510" s="197"/>
      <c r="E510" s="196"/>
      <c r="F510" s="197"/>
      <c r="G510" s="198"/>
      <c r="H510" s="180"/>
      <c r="I510" s="181"/>
      <c r="J510" s="181"/>
      <c r="K510" s="181"/>
      <c r="L510" s="181"/>
      <c r="M510" s="181"/>
      <c r="N510" s="180"/>
      <c r="O510" s="182"/>
      <c r="P510" s="182"/>
      <c r="Q510" s="183"/>
      <c r="R510" s="183"/>
      <c r="S510" s="183"/>
      <c r="T510" s="183"/>
      <c r="U510" s="184"/>
      <c r="V510" s="185"/>
      <c r="W510" s="199"/>
      <c r="X510" s="200"/>
      <c r="Y510" s="200"/>
      <c r="Z510" s="201"/>
      <c r="AA510" s="150"/>
      <c r="AB510" s="202"/>
      <c r="AC510" s="203"/>
      <c r="AD510" s="184"/>
      <c r="AE510" s="203"/>
      <c r="AF510" s="204"/>
      <c r="AG510" s="193"/>
    </row>
    <row r="511" spans="1:33" s="59" customFormat="1">
      <c r="A511" s="194"/>
      <c r="B511" s="195"/>
      <c r="C511" s="196"/>
      <c r="D511" s="197"/>
      <c r="E511" s="196"/>
      <c r="F511" s="197"/>
      <c r="G511" s="198"/>
      <c r="H511" s="180"/>
      <c r="I511" s="181"/>
      <c r="J511" s="181"/>
      <c r="K511" s="181"/>
      <c r="L511" s="181"/>
      <c r="M511" s="181"/>
      <c r="N511" s="180"/>
      <c r="O511" s="182"/>
      <c r="P511" s="182"/>
      <c r="Q511" s="183"/>
      <c r="R511" s="183"/>
      <c r="S511" s="183"/>
      <c r="T511" s="183"/>
      <c r="U511" s="184"/>
      <c r="V511" s="185"/>
      <c r="W511" s="199"/>
      <c r="X511" s="200"/>
      <c r="Y511" s="200"/>
      <c r="Z511" s="201"/>
      <c r="AA511" s="150"/>
      <c r="AB511" s="202"/>
      <c r="AC511" s="203"/>
      <c r="AD511" s="184"/>
      <c r="AE511" s="203"/>
      <c r="AF511" s="204"/>
      <c r="AG511" s="193"/>
    </row>
    <row r="512" spans="1:33" s="59" customFormat="1">
      <c r="A512" s="194"/>
      <c r="B512" s="195"/>
      <c r="C512" s="196"/>
      <c r="D512" s="197"/>
      <c r="E512" s="196"/>
      <c r="F512" s="197"/>
      <c r="G512" s="198"/>
      <c r="H512" s="180"/>
      <c r="I512" s="181"/>
      <c r="J512" s="181"/>
      <c r="K512" s="181"/>
      <c r="L512" s="181"/>
      <c r="M512" s="181"/>
      <c r="N512" s="180"/>
      <c r="O512" s="182"/>
      <c r="P512" s="182"/>
      <c r="Q512" s="183"/>
      <c r="R512" s="183"/>
      <c r="S512" s="183"/>
      <c r="T512" s="183"/>
      <c r="U512" s="184"/>
      <c r="V512" s="185"/>
      <c r="W512" s="199"/>
      <c r="X512" s="200"/>
      <c r="Y512" s="200"/>
      <c r="Z512" s="201"/>
      <c r="AA512" s="150"/>
      <c r="AB512" s="202"/>
      <c r="AC512" s="203"/>
      <c r="AD512" s="184"/>
      <c r="AE512" s="203"/>
      <c r="AF512" s="204"/>
      <c r="AG512" s="193"/>
    </row>
    <row r="513" spans="1:33" s="59" customFormat="1">
      <c r="A513" s="194"/>
      <c r="B513" s="195"/>
      <c r="C513" s="196"/>
      <c r="D513" s="197"/>
      <c r="E513" s="196"/>
      <c r="F513" s="197"/>
      <c r="G513" s="198"/>
      <c r="H513" s="180"/>
      <c r="I513" s="181"/>
      <c r="J513" s="181"/>
      <c r="K513" s="181"/>
      <c r="L513" s="181"/>
      <c r="M513" s="181"/>
      <c r="N513" s="180"/>
      <c r="O513" s="182"/>
      <c r="P513" s="182"/>
      <c r="Q513" s="183"/>
      <c r="R513" s="183"/>
      <c r="S513" s="183"/>
      <c r="T513" s="183"/>
      <c r="U513" s="184"/>
      <c r="V513" s="185"/>
      <c r="W513" s="199"/>
      <c r="X513" s="200"/>
      <c r="Y513" s="200"/>
      <c r="Z513" s="201"/>
      <c r="AA513" s="150"/>
      <c r="AB513" s="202"/>
      <c r="AC513" s="203"/>
      <c r="AD513" s="184"/>
      <c r="AE513" s="203"/>
      <c r="AF513" s="204"/>
      <c r="AG513" s="193"/>
    </row>
    <row r="514" spans="1:33" s="59" customFormat="1">
      <c r="A514" s="194"/>
      <c r="B514" s="195"/>
      <c r="C514" s="196"/>
      <c r="D514" s="197"/>
      <c r="E514" s="196"/>
      <c r="F514" s="197"/>
      <c r="G514" s="198"/>
      <c r="H514" s="180"/>
      <c r="I514" s="181"/>
      <c r="J514" s="181"/>
      <c r="K514" s="181"/>
      <c r="L514" s="181"/>
      <c r="M514" s="181"/>
      <c r="N514" s="180"/>
      <c r="O514" s="182"/>
      <c r="P514" s="182"/>
      <c r="Q514" s="183"/>
      <c r="R514" s="183"/>
      <c r="S514" s="183"/>
      <c r="T514" s="183"/>
      <c r="U514" s="184"/>
      <c r="V514" s="185"/>
      <c r="W514" s="199"/>
      <c r="X514" s="200"/>
      <c r="Y514" s="200"/>
      <c r="Z514" s="201"/>
      <c r="AA514" s="150"/>
      <c r="AB514" s="202"/>
      <c r="AC514" s="203"/>
      <c r="AD514" s="184"/>
      <c r="AE514" s="203"/>
      <c r="AF514" s="204"/>
      <c r="AG514" s="193"/>
    </row>
    <row r="515" spans="1:33" s="59" customFormat="1">
      <c r="A515" s="194"/>
      <c r="B515" s="195"/>
      <c r="C515" s="196"/>
      <c r="D515" s="197"/>
      <c r="E515" s="196"/>
      <c r="F515" s="197"/>
      <c r="G515" s="198"/>
      <c r="H515" s="180"/>
      <c r="I515" s="181"/>
      <c r="J515" s="181"/>
      <c r="K515" s="181"/>
      <c r="L515" s="181"/>
      <c r="M515" s="181"/>
      <c r="N515" s="180"/>
      <c r="O515" s="182"/>
      <c r="P515" s="182"/>
      <c r="Q515" s="183"/>
      <c r="R515" s="183"/>
      <c r="S515" s="183"/>
      <c r="T515" s="183"/>
      <c r="U515" s="184"/>
      <c r="V515" s="185"/>
      <c r="W515" s="199"/>
      <c r="X515" s="200"/>
      <c r="Y515" s="200"/>
      <c r="Z515" s="201"/>
      <c r="AA515" s="150"/>
      <c r="AB515" s="202"/>
      <c r="AC515" s="203"/>
      <c r="AD515" s="184"/>
      <c r="AE515" s="203"/>
      <c r="AF515" s="204"/>
      <c r="AG515" s="193"/>
    </row>
    <row r="516" spans="1:33" s="59" customFormat="1">
      <c r="A516" s="194"/>
      <c r="B516" s="195"/>
      <c r="C516" s="196"/>
      <c r="D516" s="197"/>
      <c r="E516" s="196"/>
      <c r="F516" s="197"/>
      <c r="G516" s="198"/>
      <c r="H516" s="180"/>
      <c r="I516" s="181"/>
      <c r="J516" s="181"/>
      <c r="K516" s="181"/>
      <c r="L516" s="181"/>
      <c r="M516" s="181"/>
      <c r="N516" s="180"/>
      <c r="O516" s="182"/>
      <c r="P516" s="182"/>
      <c r="Q516" s="183"/>
      <c r="R516" s="183"/>
      <c r="S516" s="183"/>
      <c r="T516" s="183"/>
      <c r="U516" s="184"/>
      <c r="V516" s="185"/>
      <c r="W516" s="199"/>
      <c r="X516" s="200"/>
      <c r="Y516" s="200"/>
      <c r="Z516" s="201"/>
      <c r="AA516" s="150"/>
      <c r="AB516" s="202"/>
      <c r="AC516" s="203"/>
      <c r="AD516" s="184"/>
      <c r="AE516" s="203"/>
      <c r="AF516" s="204"/>
      <c r="AG516" s="193"/>
    </row>
    <row r="517" spans="1:33" s="59" customFormat="1">
      <c r="A517" s="194"/>
      <c r="B517" s="195"/>
      <c r="C517" s="196"/>
      <c r="D517" s="197"/>
      <c r="E517" s="196"/>
      <c r="F517" s="197"/>
      <c r="G517" s="198"/>
      <c r="H517" s="180"/>
      <c r="I517" s="181"/>
      <c r="J517" s="181"/>
      <c r="K517" s="181"/>
      <c r="L517" s="181"/>
      <c r="M517" s="181"/>
      <c r="N517" s="180"/>
      <c r="O517" s="182"/>
      <c r="P517" s="182"/>
      <c r="Q517" s="183"/>
      <c r="R517" s="183"/>
      <c r="S517" s="183"/>
      <c r="T517" s="183"/>
      <c r="U517" s="184"/>
      <c r="V517" s="185"/>
      <c r="W517" s="199"/>
      <c r="X517" s="200"/>
      <c r="Y517" s="200"/>
      <c r="Z517" s="201"/>
      <c r="AA517" s="150"/>
      <c r="AB517" s="202"/>
      <c r="AC517" s="203"/>
      <c r="AD517" s="184"/>
      <c r="AE517" s="203"/>
      <c r="AF517" s="204"/>
      <c r="AG517" s="193"/>
    </row>
    <row r="518" spans="1:33" s="59" customFormat="1">
      <c r="A518" s="194"/>
      <c r="B518" s="195"/>
      <c r="C518" s="196"/>
      <c r="D518" s="197"/>
      <c r="E518" s="196"/>
      <c r="F518" s="197"/>
      <c r="G518" s="198"/>
      <c r="H518" s="180"/>
      <c r="I518" s="181"/>
      <c r="J518" s="181"/>
      <c r="K518" s="181"/>
      <c r="L518" s="181"/>
      <c r="M518" s="181"/>
      <c r="N518" s="180"/>
      <c r="O518" s="182"/>
      <c r="P518" s="182"/>
      <c r="Q518" s="183"/>
      <c r="R518" s="183"/>
      <c r="S518" s="183"/>
      <c r="T518" s="183"/>
      <c r="U518" s="184"/>
      <c r="V518" s="185"/>
      <c r="W518" s="199"/>
      <c r="X518" s="200"/>
      <c r="Y518" s="200"/>
      <c r="Z518" s="201"/>
      <c r="AA518" s="150"/>
      <c r="AB518" s="202"/>
      <c r="AC518" s="203"/>
      <c r="AD518" s="184"/>
      <c r="AE518" s="203"/>
      <c r="AF518" s="204"/>
      <c r="AG518" s="193"/>
    </row>
    <row r="519" spans="1:33" s="59" customFormat="1">
      <c r="A519" s="194"/>
      <c r="B519" s="195"/>
      <c r="C519" s="196"/>
      <c r="D519" s="197"/>
      <c r="E519" s="196"/>
      <c r="F519" s="197"/>
      <c r="G519" s="198"/>
      <c r="H519" s="180"/>
      <c r="I519" s="181"/>
      <c r="J519" s="181"/>
      <c r="K519" s="181"/>
      <c r="L519" s="181"/>
      <c r="M519" s="181"/>
      <c r="N519" s="180"/>
      <c r="O519" s="182"/>
      <c r="P519" s="182"/>
      <c r="Q519" s="183"/>
      <c r="R519" s="183"/>
      <c r="S519" s="183"/>
      <c r="T519" s="183"/>
      <c r="U519" s="184"/>
      <c r="V519" s="185"/>
      <c r="W519" s="199"/>
      <c r="X519" s="200"/>
      <c r="Y519" s="200"/>
      <c r="Z519" s="201"/>
      <c r="AA519" s="150"/>
      <c r="AB519" s="202"/>
      <c r="AC519" s="203"/>
      <c r="AD519" s="184"/>
      <c r="AE519" s="203"/>
      <c r="AF519" s="204"/>
      <c r="AG519" s="193"/>
    </row>
    <row r="520" spans="1:33" s="59" customFormat="1">
      <c r="A520" s="194"/>
      <c r="B520" s="195"/>
      <c r="C520" s="196"/>
      <c r="D520" s="197"/>
      <c r="E520" s="196"/>
      <c r="F520" s="197"/>
      <c r="G520" s="198"/>
      <c r="H520" s="180"/>
      <c r="I520" s="181"/>
      <c r="J520" s="181"/>
      <c r="K520" s="181"/>
      <c r="L520" s="181"/>
      <c r="M520" s="181"/>
      <c r="N520" s="180"/>
      <c r="O520" s="182"/>
      <c r="P520" s="182"/>
      <c r="Q520" s="183"/>
      <c r="R520" s="183"/>
      <c r="S520" s="183"/>
      <c r="T520" s="183"/>
      <c r="U520" s="184"/>
      <c r="V520" s="185"/>
      <c r="W520" s="199"/>
      <c r="X520" s="200"/>
      <c r="Y520" s="200"/>
      <c r="Z520" s="201"/>
      <c r="AA520" s="150"/>
      <c r="AB520" s="202"/>
      <c r="AC520" s="203"/>
      <c r="AD520" s="184"/>
      <c r="AE520" s="203"/>
      <c r="AF520" s="204"/>
      <c r="AG520" s="193"/>
    </row>
    <row r="521" spans="1:33" s="59" customFormat="1">
      <c r="A521" s="194"/>
      <c r="B521" s="195"/>
      <c r="C521" s="196"/>
      <c r="D521" s="197"/>
      <c r="E521" s="196"/>
      <c r="F521" s="197"/>
      <c r="G521" s="198"/>
      <c r="H521" s="180"/>
      <c r="I521" s="181"/>
      <c r="J521" s="181"/>
      <c r="K521" s="181"/>
      <c r="L521" s="181"/>
      <c r="M521" s="181"/>
      <c r="N521" s="180"/>
      <c r="O521" s="182"/>
      <c r="P521" s="182"/>
      <c r="Q521" s="183"/>
      <c r="R521" s="183"/>
      <c r="S521" s="183"/>
      <c r="T521" s="183"/>
      <c r="U521" s="184"/>
      <c r="V521" s="185"/>
      <c r="W521" s="199"/>
      <c r="X521" s="200"/>
      <c r="Y521" s="200"/>
      <c r="Z521" s="201"/>
      <c r="AA521" s="150"/>
      <c r="AB521" s="202"/>
      <c r="AC521" s="203"/>
      <c r="AD521" s="184"/>
      <c r="AE521" s="203"/>
      <c r="AF521" s="204"/>
      <c r="AG521" s="193"/>
    </row>
    <row r="522" spans="1:33" s="59" customFormat="1">
      <c r="A522" s="194"/>
      <c r="B522" s="195"/>
      <c r="C522" s="196"/>
      <c r="D522" s="197"/>
      <c r="E522" s="196"/>
      <c r="F522" s="197"/>
      <c r="G522" s="198"/>
      <c r="H522" s="180"/>
      <c r="I522" s="181"/>
      <c r="J522" s="181"/>
      <c r="K522" s="181"/>
      <c r="L522" s="181"/>
      <c r="M522" s="181"/>
      <c r="N522" s="180"/>
      <c r="O522" s="182"/>
      <c r="P522" s="182"/>
      <c r="Q522" s="183"/>
      <c r="R522" s="183"/>
      <c r="S522" s="183"/>
      <c r="T522" s="183"/>
      <c r="U522" s="184"/>
      <c r="V522" s="185"/>
      <c r="W522" s="199"/>
      <c r="X522" s="200"/>
      <c r="Y522" s="200"/>
      <c r="Z522" s="201"/>
      <c r="AA522" s="150"/>
      <c r="AB522" s="202"/>
      <c r="AC522" s="203"/>
      <c r="AD522" s="184"/>
      <c r="AE522" s="203"/>
      <c r="AF522" s="204"/>
      <c r="AG522" s="193"/>
    </row>
    <row r="523" spans="1:33" s="59" customFormat="1">
      <c r="A523" s="194"/>
      <c r="B523" s="195"/>
      <c r="C523" s="196"/>
      <c r="D523" s="197"/>
      <c r="E523" s="196"/>
      <c r="F523" s="197"/>
      <c r="G523" s="198"/>
      <c r="H523" s="180"/>
      <c r="I523" s="181"/>
      <c r="J523" s="181"/>
      <c r="K523" s="181"/>
      <c r="L523" s="181"/>
      <c r="M523" s="181"/>
      <c r="N523" s="180"/>
      <c r="O523" s="182"/>
      <c r="P523" s="182"/>
      <c r="Q523" s="183"/>
      <c r="R523" s="183"/>
      <c r="S523" s="183"/>
      <c r="T523" s="183"/>
      <c r="U523" s="184"/>
      <c r="V523" s="185"/>
      <c r="W523" s="199"/>
      <c r="X523" s="200"/>
      <c r="Y523" s="200"/>
      <c r="Z523" s="201"/>
      <c r="AA523" s="150"/>
      <c r="AB523" s="202"/>
      <c r="AC523" s="203"/>
      <c r="AD523" s="184"/>
      <c r="AE523" s="203"/>
      <c r="AF523" s="204"/>
      <c r="AG523" s="193"/>
    </row>
    <row r="524" spans="1:33" s="59" customFormat="1">
      <c r="A524" s="194"/>
      <c r="B524" s="195"/>
      <c r="C524" s="196"/>
      <c r="D524" s="197"/>
      <c r="E524" s="196"/>
      <c r="F524" s="197"/>
      <c r="G524" s="198"/>
      <c r="H524" s="180"/>
      <c r="I524" s="181"/>
      <c r="J524" s="181"/>
      <c r="K524" s="181"/>
      <c r="L524" s="181"/>
      <c r="M524" s="181"/>
      <c r="N524" s="180"/>
      <c r="O524" s="182"/>
      <c r="P524" s="182"/>
      <c r="Q524" s="183"/>
      <c r="R524" s="183"/>
      <c r="S524" s="183"/>
      <c r="T524" s="183"/>
      <c r="U524" s="184"/>
      <c r="V524" s="185"/>
      <c r="W524" s="199"/>
      <c r="X524" s="200"/>
      <c r="Y524" s="200"/>
      <c r="Z524" s="201"/>
      <c r="AA524" s="150"/>
      <c r="AB524" s="202"/>
      <c r="AC524" s="203"/>
      <c r="AD524" s="184"/>
      <c r="AE524" s="203"/>
      <c r="AF524" s="204"/>
      <c r="AG524" s="193"/>
    </row>
    <row r="525" spans="1:33" s="59" customFormat="1">
      <c r="A525" s="194"/>
      <c r="B525" s="195"/>
      <c r="C525" s="196"/>
      <c r="D525" s="197"/>
      <c r="E525" s="196"/>
      <c r="F525" s="197"/>
      <c r="G525" s="198"/>
      <c r="H525" s="180"/>
      <c r="I525" s="181"/>
      <c r="J525" s="181"/>
      <c r="K525" s="181"/>
      <c r="L525" s="181"/>
      <c r="M525" s="181"/>
      <c r="N525" s="180"/>
      <c r="O525" s="182"/>
      <c r="P525" s="182"/>
      <c r="Q525" s="183"/>
      <c r="R525" s="183"/>
      <c r="S525" s="183"/>
      <c r="T525" s="183"/>
      <c r="U525" s="184"/>
      <c r="V525" s="185"/>
      <c r="W525" s="199"/>
      <c r="X525" s="200"/>
      <c r="Y525" s="200"/>
      <c r="Z525" s="201"/>
      <c r="AA525" s="150"/>
      <c r="AB525" s="202"/>
      <c r="AC525" s="203"/>
      <c r="AD525" s="184"/>
      <c r="AE525" s="203"/>
      <c r="AF525" s="204"/>
      <c r="AG525" s="193"/>
    </row>
    <row r="526" spans="1:33" s="59" customFormat="1">
      <c r="A526" s="194"/>
      <c r="B526" s="195"/>
      <c r="C526" s="196"/>
      <c r="D526" s="197"/>
      <c r="E526" s="196"/>
      <c r="F526" s="197"/>
      <c r="G526" s="198"/>
      <c r="H526" s="180"/>
      <c r="I526" s="181"/>
      <c r="J526" s="181"/>
      <c r="K526" s="181"/>
      <c r="L526" s="181"/>
      <c r="M526" s="181"/>
      <c r="N526" s="180"/>
      <c r="O526" s="182"/>
      <c r="P526" s="182"/>
      <c r="Q526" s="183"/>
      <c r="R526" s="183"/>
      <c r="S526" s="183"/>
      <c r="T526" s="183"/>
      <c r="U526" s="184"/>
      <c r="V526" s="185"/>
      <c r="W526" s="199"/>
      <c r="X526" s="200"/>
      <c r="Y526" s="200"/>
      <c r="Z526" s="201"/>
      <c r="AA526" s="150"/>
      <c r="AB526" s="202"/>
      <c r="AC526" s="203"/>
      <c r="AD526" s="184"/>
      <c r="AE526" s="203"/>
      <c r="AF526" s="204"/>
      <c r="AG526" s="193"/>
    </row>
    <row r="527" spans="1:33" s="59" customFormat="1">
      <c r="A527" s="194"/>
      <c r="B527" s="195"/>
      <c r="C527" s="196"/>
      <c r="D527" s="197"/>
      <c r="E527" s="196"/>
      <c r="F527" s="197"/>
      <c r="G527" s="198"/>
      <c r="H527" s="180"/>
      <c r="I527" s="181"/>
      <c r="J527" s="181"/>
      <c r="K527" s="181"/>
      <c r="L527" s="181"/>
      <c r="M527" s="181"/>
      <c r="N527" s="180"/>
      <c r="O527" s="182"/>
      <c r="P527" s="182"/>
      <c r="Q527" s="183"/>
      <c r="R527" s="183"/>
      <c r="S527" s="183"/>
      <c r="T527" s="183"/>
      <c r="U527" s="184"/>
      <c r="V527" s="185"/>
      <c r="W527" s="199"/>
      <c r="X527" s="200"/>
      <c r="Y527" s="200"/>
      <c r="Z527" s="201"/>
      <c r="AA527" s="150"/>
      <c r="AB527" s="202"/>
      <c r="AC527" s="203"/>
      <c r="AD527" s="184"/>
      <c r="AE527" s="203"/>
      <c r="AF527" s="204"/>
      <c r="AG527" s="193"/>
    </row>
    <row r="528" spans="1:33" s="59" customFormat="1">
      <c r="A528" s="194"/>
      <c r="B528" s="195"/>
      <c r="C528" s="196"/>
      <c r="D528" s="197"/>
      <c r="E528" s="196"/>
      <c r="F528" s="197"/>
      <c r="G528" s="198"/>
      <c r="H528" s="180"/>
      <c r="I528" s="181"/>
      <c r="J528" s="181"/>
      <c r="K528" s="181"/>
      <c r="L528" s="181"/>
      <c r="M528" s="181"/>
      <c r="N528" s="180"/>
      <c r="O528" s="182"/>
      <c r="P528" s="182"/>
      <c r="Q528" s="183"/>
      <c r="R528" s="183"/>
      <c r="S528" s="183"/>
      <c r="T528" s="183"/>
      <c r="U528" s="184"/>
      <c r="V528" s="185"/>
      <c r="W528" s="199"/>
      <c r="X528" s="200"/>
      <c r="Y528" s="200"/>
      <c r="Z528" s="201"/>
      <c r="AA528" s="150"/>
      <c r="AB528" s="202"/>
      <c r="AC528" s="203"/>
      <c r="AD528" s="184"/>
      <c r="AE528" s="203"/>
      <c r="AF528" s="204"/>
      <c r="AG528" s="193"/>
    </row>
    <row r="529" spans="1:33" s="59" customFormat="1">
      <c r="A529" s="194"/>
      <c r="B529" s="195"/>
      <c r="C529" s="196"/>
      <c r="D529" s="197"/>
      <c r="E529" s="196"/>
      <c r="F529" s="197"/>
      <c r="G529" s="198"/>
      <c r="H529" s="180"/>
      <c r="I529" s="181"/>
      <c r="J529" s="181"/>
      <c r="K529" s="181"/>
      <c r="L529" s="181"/>
      <c r="M529" s="181"/>
      <c r="N529" s="180"/>
      <c r="O529" s="182"/>
      <c r="P529" s="182"/>
      <c r="Q529" s="183"/>
      <c r="R529" s="183"/>
      <c r="S529" s="183"/>
      <c r="T529" s="183"/>
      <c r="U529" s="184"/>
      <c r="V529" s="185"/>
      <c r="W529" s="199"/>
      <c r="X529" s="200"/>
      <c r="Y529" s="200"/>
      <c r="Z529" s="201"/>
      <c r="AA529" s="150"/>
      <c r="AB529" s="202"/>
      <c r="AC529" s="203"/>
      <c r="AD529" s="184"/>
      <c r="AE529" s="203"/>
      <c r="AF529" s="204"/>
      <c r="AG529" s="193"/>
    </row>
    <row r="530" spans="1:33" s="59" customFormat="1">
      <c r="A530" s="194"/>
      <c r="B530" s="195"/>
      <c r="C530" s="196"/>
      <c r="D530" s="197"/>
      <c r="E530" s="196"/>
      <c r="F530" s="197"/>
      <c r="G530" s="198"/>
      <c r="H530" s="180"/>
      <c r="I530" s="181"/>
      <c r="J530" s="181"/>
      <c r="K530" s="181"/>
      <c r="L530" s="181"/>
      <c r="M530" s="181"/>
      <c r="N530" s="180"/>
      <c r="O530" s="182"/>
      <c r="P530" s="182"/>
      <c r="Q530" s="183"/>
      <c r="R530" s="183"/>
      <c r="S530" s="183"/>
      <c r="T530" s="183"/>
      <c r="U530" s="184"/>
      <c r="V530" s="185"/>
      <c r="W530" s="199"/>
      <c r="X530" s="200"/>
      <c r="Y530" s="200"/>
      <c r="Z530" s="201"/>
      <c r="AA530" s="150"/>
      <c r="AB530" s="202"/>
      <c r="AC530" s="203"/>
      <c r="AD530" s="184"/>
      <c r="AE530" s="203"/>
      <c r="AF530" s="204"/>
      <c r="AG530" s="193"/>
    </row>
    <row r="531" spans="1:33" s="59" customFormat="1">
      <c r="A531" s="194"/>
      <c r="B531" s="195"/>
      <c r="C531" s="196"/>
      <c r="D531" s="197"/>
      <c r="E531" s="196"/>
      <c r="F531" s="197"/>
      <c r="G531" s="198"/>
      <c r="H531" s="180"/>
      <c r="I531" s="181"/>
      <c r="J531" s="181"/>
      <c r="K531" s="181"/>
      <c r="L531" s="181"/>
      <c r="M531" s="181"/>
      <c r="N531" s="180"/>
      <c r="O531" s="182"/>
      <c r="P531" s="182"/>
      <c r="Q531" s="183"/>
      <c r="R531" s="183"/>
      <c r="S531" s="183"/>
      <c r="T531" s="183"/>
      <c r="U531" s="184"/>
      <c r="V531" s="185"/>
      <c r="W531" s="199"/>
      <c r="X531" s="200"/>
      <c r="Y531" s="200"/>
      <c r="Z531" s="201"/>
      <c r="AA531" s="150"/>
      <c r="AB531" s="202"/>
      <c r="AC531" s="203"/>
      <c r="AD531" s="184"/>
      <c r="AE531" s="203"/>
      <c r="AF531" s="204"/>
      <c r="AG531" s="193"/>
    </row>
    <row r="532" spans="1:33" s="59" customFormat="1">
      <c r="A532" s="194"/>
      <c r="B532" s="195"/>
      <c r="C532" s="196"/>
      <c r="D532" s="197"/>
      <c r="E532" s="196"/>
      <c r="F532" s="197"/>
      <c r="G532" s="198"/>
      <c r="H532" s="180"/>
      <c r="I532" s="181"/>
      <c r="J532" s="181"/>
      <c r="K532" s="181"/>
      <c r="L532" s="181"/>
      <c r="M532" s="181"/>
      <c r="N532" s="180"/>
      <c r="O532" s="182"/>
      <c r="P532" s="182"/>
      <c r="Q532" s="183"/>
      <c r="R532" s="183"/>
      <c r="S532" s="183"/>
      <c r="T532" s="183"/>
      <c r="U532" s="184"/>
      <c r="V532" s="185"/>
      <c r="W532" s="199"/>
      <c r="X532" s="200"/>
      <c r="Y532" s="200"/>
      <c r="Z532" s="201"/>
      <c r="AA532" s="150"/>
      <c r="AB532" s="202"/>
      <c r="AC532" s="203"/>
      <c r="AD532" s="184"/>
      <c r="AE532" s="203"/>
      <c r="AF532" s="204"/>
      <c r="AG532" s="193"/>
    </row>
    <row r="533" spans="1:33" s="59" customFormat="1">
      <c r="A533" s="194"/>
      <c r="B533" s="195"/>
      <c r="C533" s="196"/>
      <c r="D533" s="197"/>
      <c r="E533" s="196"/>
      <c r="F533" s="197"/>
      <c r="G533" s="198"/>
      <c r="H533" s="180"/>
      <c r="I533" s="181"/>
      <c r="J533" s="181"/>
      <c r="K533" s="181"/>
      <c r="L533" s="181"/>
      <c r="M533" s="181"/>
      <c r="N533" s="180"/>
      <c r="O533" s="182"/>
      <c r="P533" s="182"/>
      <c r="Q533" s="183"/>
      <c r="R533" s="183"/>
      <c r="S533" s="183"/>
      <c r="T533" s="183"/>
      <c r="U533" s="184"/>
      <c r="V533" s="185"/>
      <c r="W533" s="199"/>
      <c r="X533" s="200"/>
      <c r="Y533" s="200"/>
      <c r="Z533" s="201"/>
      <c r="AA533" s="150"/>
      <c r="AB533" s="202"/>
      <c r="AC533" s="203"/>
      <c r="AD533" s="184"/>
      <c r="AE533" s="203"/>
      <c r="AF533" s="204"/>
      <c r="AG533" s="193"/>
    </row>
    <row r="534" spans="1:33" s="59" customFormat="1">
      <c r="A534" s="194"/>
      <c r="B534" s="195"/>
      <c r="C534" s="196"/>
      <c r="D534" s="197"/>
      <c r="E534" s="196"/>
      <c r="F534" s="197"/>
      <c r="G534" s="198"/>
      <c r="H534" s="180"/>
      <c r="I534" s="181"/>
      <c r="J534" s="181"/>
      <c r="K534" s="181"/>
      <c r="L534" s="181"/>
      <c r="M534" s="181"/>
      <c r="N534" s="180"/>
      <c r="O534" s="182"/>
      <c r="P534" s="182"/>
      <c r="Q534" s="183"/>
      <c r="R534" s="183"/>
      <c r="S534" s="183"/>
      <c r="T534" s="183"/>
      <c r="U534" s="184"/>
      <c r="V534" s="185"/>
      <c r="W534" s="199"/>
      <c r="X534" s="200"/>
      <c r="Y534" s="200"/>
      <c r="Z534" s="201"/>
      <c r="AA534" s="150"/>
      <c r="AB534" s="202"/>
      <c r="AC534" s="203"/>
      <c r="AD534" s="184"/>
      <c r="AE534" s="203"/>
      <c r="AF534" s="204"/>
      <c r="AG534" s="193"/>
    </row>
    <row r="535" spans="1:33" s="59" customFormat="1">
      <c r="A535" s="194"/>
      <c r="B535" s="195"/>
      <c r="C535" s="196"/>
      <c r="D535" s="197"/>
      <c r="E535" s="196"/>
      <c r="F535" s="197"/>
      <c r="G535" s="198"/>
      <c r="H535" s="180"/>
      <c r="I535" s="181"/>
      <c r="J535" s="181"/>
      <c r="K535" s="181"/>
      <c r="L535" s="181"/>
      <c r="M535" s="181"/>
      <c r="N535" s="180"/>
      <c r="O535" s="182"/>
      <c r="P535" s="182"/>
      <c r="Q535" s="183"/>
      <c r="R535" s="183"/>
      <c r="S535" s="183"/>
      <c r="T535" s="183"/>
      <c r="U535" s="184"/>
      <c r="V535" s="185"/>
      <c r="W535" s="199"/>
      <c r="X535" s="200"/>
      <c r="Y535" s="200"/>
      <c r="Z535" s="201"/>
      <c r="AA535" s="150"/>
      <c r="AB535" s="202"/>
      <c r="AC535" s="203"/>
      <c r="AD535" s="184"/>
      <c r="AE535" s="203"/>
      <c r="AF535" s="204"/>
      <c r="AG535" s="193"/>
    </row>
    <row r="536" spans="1:33" s="59" customFormat="1">
      <c r="A536" s="194"/>
      <c r="B536" s="195"/>
      <c r="C536" s="196"/>
      <c r="D536" s="197"/>
      <c r="E536" s="196"/>
      <c r="F536" s="197"/>
      <c r="G536" s="198"/>
      <c r="H536" s="180"/>
      <c r="I536" s="181"/>
      <c r="J536" s="181"/>
      <c r="K536" s="181"/>
      <c r="L536" s="181"/>
      <c r="M536" s="181"/>
      <c r="N536" s="180"/>
      <c r="O536" s="182"/>
      <c r="P536" s="182"/>
      <c r="Q536" s="183"/>
      <c r="R536" s="183"/>
      <c r="S536" s="183"/>
      <c r="T536" s="183"/>
      <c r="U536" s="184"/>
      <c r="V536" s="185"/>
      <c r="W536" s="199"/>
      <c r="X536" s="200"/>
      <c r="Y536" s="200"/>
      <c r="Z536" s="201"/>
      <c r="AA536" s="150"/>
      <c r="AB536" s="202"/>
      <c r="AC536" s="203"/>
      <c r="AD536" s="184"/>
      <c r="AE536" s="203"/>
      <c r="AF536" s="204"/>
      <c r="AG536" s="193"/>
    </row>
    <row r="537" spans="1:33" s="59" customFormat="1">
      <c r="A537" s="194"/>
      <c r="B537" s="195"/>
      <c r="C537" s="196"/>
      <c r="D537" s="197"/>
      <c r="E537" s="196"/>
      <c r="F537" s="197"/>
      <c r="G537" s="198"/>
      <c r="H537" s="180"/>
      <c r="I537" s="181"/>
      <c r="J537" s="181"/>
      <c r="K537" s="181"/>
      <c r="L537" s="181"/>
      <c r="M537" s="181"/>
      <c r="N537" s="180"/>
      <c r="O537" s="182"/>
      <c r="P537" s="182"/>
      <c r="Q537" s="183"/>
      <c r="R537" s="183"/>
      <c r="S537" s="183"/>
      <c r="T537" s="183"/>
      <c r="U537" s="184"/>
      <c r="V537" s="185"/>
      <c r="W537" s="199"/>
      <c r="X537" s="200"/>
      <c r="Y537" s="200"/>
      <c r="Z537" s="201"/>
      <c r="AA537" s="150"/>
      <c r="AB537" s="202"/>
      <c r="AC537" s="203"/>
      <c r="AD537" s="184"/>
      <c r="AE537" s="203"/>
      <c r="AF537" s="204"/>
      <c r="AG537" s="193"/>
    </row>
    <row r="538" spans="1:33" s="59" customFormat="1">
      <c r="A538" s="194"/>
      <c r="B538" s="195"/>
      <c r="C538" s="196"/>
      <c r="D538" s="197"/>
      <c r="E538" s="196"/>
      <c r="F538" s="197"/>
      <c r="G538" s="198"/>
      <c r="H538" s="180"/>
      <c r="I538" s="181"/>
      <c r="J538" s="181"/>
      <c r="K538" s="181"/>
      <c r="L538" s="181"/>
      <c r="M538" s="181"/>
      <c r="N538" s="180"/>
      <c r="O538" s="182"/>
      <c r="P538" s="182"/>
      <c r="Q538" s="183"/>
      <c r="R538" s="183"/>
      <c r="S538" s="183"/>
      <c r="T538" s="183"/>
      <c r="U538" s="184"/>
      <c r="V538" s="185"/>
      <c r="W538" s="199"/>
      <c r="X538" s="200"/>
      <c r="Y538" s="200"/>
      <c r="Z538" s="201"/>
      <c r="AA538" s="150"/>
      <c r="AB538" s="202"/>
      <c r="AC538" s="203"/>
      <c r="AD538" s="184"/>
      <c r="AE538" s="203"/>
      <c r="AF538" s="204"/>
      <c r="AG538" s="193"/>
    </row>
    <row r="539" spans="1:33" s="59" customFormat="1">
      <c r="A539" s="194"/>
      <c r="B539" s="195"/>
      <c r="C539" s="196"/>
      <c r="D539" s="197"/>
      <c r="E539" s="196"/>
      <c r="F539" s="197"/>
      <c r="G539" s="198"/>
      <c r="H539" s="180"/>
      <c r="I539" s="181"/>
      <c r="J539" s="181"/>
      <c r="K539" s="181"/>
      <c r="L539" s="181"/>
      <c r="M539" s="181"/>
      <c r="N539" s="180"/>
      <c r="O539" s="182"/>
      <c r="P539" s="182"/>
      <c r="Q539" s="183"/>
      <c r="R539" s="183"/>
      <c r="S539" s="183"/>
      <c r="T539" s="183"/>
      <c r="U539" s="184"/>
      <c r="V539" s="185"/>
      <c r="W539" s="199"/>
      <c r="X539" s="200"/>
      <c r="Y539" s="200"/>
      <c r="Z539" s="201"/>
      <c r="AA539" s="150"/>
      <c r="AB539" s="202"/>
      <c r="AC539" s="203"/>
      <c r="AD539" s="184"/>
      <c r="AE539" s="203"/>
      <c r="AF539" s="204"/>
      <c r="AG539" s="193"/>
    </row>
    <row r="540" spans="1:33" s="59" customFormat="1">
      <c r="A540" s="194"/>
      <c r="B540" s="195"/>
      <c r="C540" s="196"/>
      <c r="D540" s="197"/>
      <c r="E540" s="196"/>
      <c r="F540" s="197"/>
      <c r="G540" s="198"/>
      <c r="H540" s="180"/>
      <c r="I540" s="181"/>
      <c r="J540" s="181"/>
      <c r="K540" s="181"/>
      <c r="L540" s="181"/>
      <c r="M540" s="181"/>
      <c r="N540" s="180"/>
      <c r="O540" s="182"/>
      <c r="P540" s="182"/>
      <c r="Q540" s="183"/>
      <c r="R540" s="183"/>
      <c r="S540" s="183"/>
      <c r="T540" s="183"/>
      <c r="U540" s="184"/>
      <c r="V540" s="185"/>
      <c r="W540" s="199"/>
      <c r="X540" s="200"/>
      <c r="Y540" s="200"/>
      <c r="Z540" s="201"/>
      <c r="AA540" s="150"/>
      <c r="AB540" s="202"/>
      <c r="AC540" s="203"/>
      <c r="AD540" s="184"/>
      <c r="AE540" s="203"/>
      <c r="AF540" s="204"/>
      <c r="AG540" s="193"/>
    </row>
    <row r="541" spans="1:33" s="59" customFormat="1">
      <c r="A541" s="194"/>
      <c r="B541" s="195"/>
      <c r="C541" s="196"/>
      <c r="D541" s="197"/>
      <c r="E541" s="196"/>
      <c r="F541" s="197"/>
      <c r="G541" s="198"/>
      <c r="H541" s="180"/>
      <c r="I541" s="181"/>
      <c r="J541" s="181"/>
      <c r="K541" s="181"/>
      <c r="L541" s="181"/>
      <c r="M541" s="181"/>
      <c r="N541" s="180"/>
      <c r="O541" s="182"/>
      <c r="P541" s="182"/>
      <c r="Q541" s="183"/>
      <c r="R541" s="183"/>
      <c r="S541" s="183"/>
      <c r="T541" s="183"/>
      <c r="U541" s="184"/>
      <c r="V541" s="185"/>
      <c r="W541" s="199"/>
      <c r="X541" s="200"/>
      <c r="Y541" s="200"/>
      <c r="Z541" s="201"/>
      <c r="AA541" s="150"/>
      <c r="AB541" s="202"/>
      <c r="AC541" s="203"/>
      <c r="AD541" s="184"/>
      <c r="AE541" s="203"/>
      <c r="AF541" s="204"/>
      <c r="AG541" s="193"/>
    </row>
    <row r="542" spans="1:33" s="59" customFormat="1">
      <c r="A542" s="194"/>
      <c r="B542" s="195"/>
      <c r="C542" s="196"/>
      <c r="D542" s="197"/>
      <c r="E542" s="196"/>
      <c r="F542" s="197"/>
      <c r="G542" s="198"/>
      <c r="H542" s="180"/>
      <c r="I542" s="181"/>
      <c r="J542" s="181"/>
      <c r="K542" s="181"/>
      <c r="L542" s="181"/>
      <c r="M542" s="181"/>
      <c r="N542" s="180"/>
      <c r="O542" s="182"/>
      <c r="P542" s="182"/>
      <c r="Q542" s="183"/>
      <c r="R542" s="183"/>
      <c r="S542" s="183"/>
      <c r="T542" s="183"/>
      <c r="U542" s="184"/>
      <c r="V542" s="185"/>
      <c r="W542" s="199"/>
      <c r="X542" s="200"/>
      <c r="Y542" s="200"/>
      <c r="Z542" s="201"/>
      <c r="AA542" s="150"/>
      <c r="AB542" s="202"/>
      <c r="AC542" s="203"/>
      <c r="AD542" s="184"/>
      <c r="AE542" s="203"/>
      <c r="AF542" s="204"/>
      <c r="AG542" s="193"/>
    </row>
    <row r="543" spans="1:33" s="59" customFormat="1">
      <c r="A543" s="194"/>
      <c r="B543" s="195"/>
      <c r="C543" s="196"/>
      <c r="D543" s="197"/>
      <c r="E543" s="196"/>
      <c r="F543" s="197"/>
      <c r="G543" s="198"/>
      <c r="H543" s="180"/>
      <c r="I543" s="181"/>
      <c r="J543" s="181"/>
      <c r="K543" s="181"/>
      <c r="L543" s="181"/>
      <c r="M543" s="181"/>
      <c r="N543" s="180"/>
      <c r="O543" s="182"/>
      <c r="P543" s="182"/>
      <c r="Q543" s="183"/>
      <c r="R543" s="183"/>
      <c r="S543" s="183"/>
      <c r="T543" s="183"/>
      <c r="U543" s="184"/>
      <c r="V543" s="185"/>
      <c r="W543" s="199"/>
      <c r="X543" s="200"/>
      <c r="Y543" s="200"/>
      <c r="Z543" s="201"/>
      <c r="AA543" s="150"/>
      <c r="AB543" s="202"/>
      <c r="AC543" s="203"/>
      <c r="AD543" s="184"/>
      <c r="AE543" s="203"/>
      <c r="AF543" s="204"/>
      <c r="AG543" s="193"/>
    </row>
    <row r="544" spans="1:33" s="59" customFormat="1">
      <c r="A544" s="194"/>
      <c r="B544" s="195"/>
      <c r="C544" s="196"/>
      <c r="D544" s="197"/>
      <c r="E544" s="196"/>
      <c r="F544" s="197"/>
      <c r="G544" s="198"/>
      <c r="H544" s="180"/>
      <c r="I544" s="181"/>
      <c r="J544" s="181"/>
      <c r="K544" s="181"/>
      <c r="L544" s="181"/>
      <c r="M544" s="181"/>
      <c r="N544" s="180"/>
      <c r="O544" s="182"/>
      <c r="P544" s="182"/>
      <c r="Q544" s="183"/>
      <c r="R544" s="183"/>
      <c r="S544" s="183"/>
      <c r="T544" s="183"/>
      <c r="U544" s="184"/>
      <c r="V544" s="185"/>
      <c r="W544" s="199"/>
      <c r="X544" s="200"/>
      <c r="Y544" s="200"/>
      <c r="Z544" s="201"/>
      <c r="AA544" s="150"/>
      <c r="AB544" s="202"/>
      <c r="AC544" s="203"/>
      <c r="AD544" s="184"/>
      <c r="AE544" s="203"/>
      <c r="AF544" s="204"/>
      <c r="AG544" s="193"/>
    </row>
    <row r="545" spans="1:33" s="59" customFormat="1">
      <c r="A545" s="194"/>
      <c r="B545" s="195"/>
      <c r="C545" s="196"/>
      <c r="D545" s="197"/>
      <c r="E545" s="196"/>
      <c r="F545" s="197"/>
      <c r="G545" s="198"/>
      <c r="H545" s="180"/>
      <c r="I545" s="181"/>
      <c r="J545" s="181"/>
      <c r="K545" s="181"/>
      <c r="L545" s="181"/>
      <c r="M545" s="181"/>
      <c r="N545" s="180"/>
      <c r="O545" s="182"/>
      <c r="P545" s="182"/>
      <c r="Q545" s="183"/>
      <c r="R545" s="183"/>
      <c r="S545" s="183"/>
      <c r="T545" s="183"/>
      <c r="U545" s="184"/>
      <c r="V545" s="185"/>
      <c r="W545" s="199"/>
      <c r="X545" s="200"/>
      <c r="Y545" s="200"/>
      <c r="Z545" s="201"/>
      <c r="AA545" s="150"/>
      <c r="AB545" s="202"/>
      <c r="AC545" s="203"/>
      <c r="AD545" s="184"/>
      <c r="AE545" s="203"/>
      <c r="AF545" s="204"/>
      <c r="AG545" s="193"/>
    </row>
    <row r="546" spans="1:33" s="59" customFormat="1">
      <c r="A546" s="194"/>
      <c r="B546" s="195"/>
      <c r="C546" s="196"/>
      <c r="D546" s="197"/>
      <c r="E546" s="196"/>
      <c r="F546" s="197"/>
      <c r="G546" s="198"/>
      <c r="H546" s="180"/>
      <c r="I546" s="181"/>
      <c r="J546" s="181"/>
      <c r="K546" s="181"/>
      <c r="L546" s="181"/>
      <c r="M546" s="181"/>
      <c r="N546" s="180"/>
      <c r="O546" s="182"/>
      <c r="P546" s="182"/>
      <c r="Q546" s="183"/>
      <c r="R546" s="183"/>
      <c r="S546" s="183"/>
      <c r="T546" s="183"/>
      <c r="U546" s="184"/>
      <c r="V546" s="185"/>
      <c r="W546" s="199"/>
      <c r="X546" s="200"/>
      <c r="Y546" s="200"/>
      <c r="Z546" s="201"/>
      <c r="AA546" s="150"/>
      <c r="AB546" s="202"/>
      <c r="AC546" s="203"/>
      <c r="AD546" s="184"/>
      <c r="AE546" s="203"/>
      <c r="AF546" s="204"/>
      <c r="AG546" s="193"/>
    </row>
    <row r="547" spans="1:33" s="59" customFormat="1">
      <c r="A547" s="194"/>
      <c r="B547" s="195"/>
      <c r="C547" s="196"/>
      <c r="D547" s="197"/>
      <c r="E547" s="196"/>
      <c r="F547" s="197"/>
      <c r="G547" s="198"/>
      <c r="H547" s="180"/>
      <c r="I547" s="181"/>
      <c r="J547" s="181"/>
      <c r="K547" s="181"/>
      <c r="L547" s="181"/>
      <c r="M547" s="181"/>
      <c r="N547" s="180"/>
      <c r="O547" s="182"/>
      <c r="P547" s="182"/>
      <c r="Q547" s="183"/>
      <c r="R547" s="183"/>
      <c r="S547" s="183"/>
      <c r="T547" s="183"/>
      <c r="U547" s="184"/>
      <c r="V547" s="185"/>
      <c r="W547" s="199"/>
      <c r="X547" s="200"/>
      <c r="Y547" s="200"/>
      <c r="Z547" s="201"/>
      <c r="AA547" s="150"/>
      <c r="AB547" s="202"/>
      <c r="AC547" s="203"/>
      <c r="AD547" s="184"/>
      <c r="AE547" s="203"/>
      <c r="AF547" s="204"/>
      <c r="AG547" s="193"/>
    </row>
    <row r="548" spans="1:33" s="59" customFormat="1">
      <c r="A548" s="194"/>
      <c r="B548" s="195"/>
      <c r="C548" s="196"/>
      <c r="D548" s="197"/>
      <c r="E548" s="196"/>
      <c r="F548" s="197"/>
      <c r="G548" s="198"/>
      <c r="H548" s="180"/>
      <c r="I548" s="181"/>
      <c r="J548" s="181"/>
      <c r="K548" s="181"/>
      <c r="L548" s="181"/>
      <c r="M548" s="181"/>
      <c r="N548" s="180"/>
      <c r="O548" s="182"/>
      <c r="P548" s="182"/>
      <c r="Q548" s="183"/>
      <c r="R548" s="183"/>
      <c r="S548" s="183"/>
      <c r="T548" s="183"/>
      <c r="U548" s="184"/>
      <c r="V548" s="185"/>
      <c r="W548" s="199"/>
      <c r="X548" s="200"/>
      <c r="Y548" s="200"/>
      <c r="Z548" s="201"/>
      <c r="AA548" s="150"/>
      <c r="AB548" s="202"/>
      <c r="AC548" s="203"/>
      <c r="AD548" s="184"/>
      <c r="AE548" s="203"/>
      <c r="AF548" s="204"/>
      <c r="AG548" s="193"/>
    </row>
    <row r="549" spans="1:33" s="59" customFormat="1">
      <c r="A549" s="194"/>
      <c r="B549" s="195"/>
      <c r="C549" s="196"/>
      <c r="D549" s="197"/>
      <c r="E549" s="196"/>
      <c r="F549" s="197"/>
      <c r="G549" s="198"/>
      <c r="H549" s="180"/>
      <c r="I549" s="181"/>
      <c r="J549" s="181"/>
      <c r="K549" s="181"/>
      <c r="L549" s="181"/>
      <c r="M549" s="181"/>
      <c r="N549" s="180"/>
      <c r="O549" s="182"/>
      <c r="P549" s="182"/>
      <c r="Q549" s="183"/>
      <c r="R549" s="183"/>
      <c r="S549" s="183"/>
      <c r="T549" s="183"/>
      <c r="U549" s="184"/>
      <c r="V549" s="185"/>
      <c r="W549" s="199"/>
      <c r="X549" s="200"/>
      <c r="Y549" s="200"/>
      <c r="Z549" s="201"/>
      <c r="AA549" s="150"/>
      <c r="AB549" s="202"/>
      <c r="AC549" s="203"/>
      <c r="AD549" s="184"/>
      <c r="AE549" s="203"/>
      <c r="AF549" s="204"/>
      <c r="AG549" s="193"/>
    </row>
    <row r="550" spans="1:33" s="59" customFormat="1">
      <c r="A550" s="194"/>
      <c r="B550" s="195"/>
      <c r="C550" s="196"/>
      <c r="D550" s="197"/>
      <c r="E550" s="196"/>
      <c r="F550" s="197"/>
      <c r="G550" s="198"/>
      <c r="H550" s="180"/>
      <c r="I550" s="181"/>
      <c r="J550" s="181"/>
      <c r="K550" s="181"/>
      <c r="L550" s="181"/>
      <c r="M550" s="181"/>
      <c r="N550" s="180"/>
      <c r="O550" s="182"/>
      <c r="P550" s="182"/>
      <c r="Q550" s="183"/>
      <c r="R550" s="183"/>
      <c r="S550" s="183"/>
      <c r="T550" s="183"/>
      <c r="U550" s="184"/>
      <c r="V550" s="185"/>
      <c r="W550" s="199"/>
      <c r="X550" s="200"/>
      <c r="Y550" s="200"/>
      <c r="Z550" s="201"/>
      <c r="AA550" s="150"/>
      <c r="AB550" s="202"/>
      <c r="AC550" s="203"/>
      <c r="AD550" s="184"/>
      <c r="AE550" s="203"/>
      <c r="AF550" s="204"/>
      <c r="AG550" s="193"/>
    </row>
    <row r="551" spans="1:33" s="59" customFormat="1">
      <c r="A551" s="194"/>
      <c r="B551" s="195"/>
      <c r="C551" s="196"/>
      <c r="D551" s="197"/>
      <c r="E551" s="196"/>
      <c r="F551" s="197"/>
      <c r="G551" s="198"/>
      <c r="H551" s="180"/>
      <c r="I551" s="181"/>
      <c r="J551" s="181"/>
      <c r="K551" s="181"/>
      <c r="L551" s="181"/>
      <c r="M551" s="181"/>
      <c r="N551" s="180"/>
      <c r="O551" s="182"/>
      <c r="P551" s="182"/>
      <c r="Q551" s="183"/>
      <c r="R551" s="183"/>
      <c r="S551" s="183"/>
      <c r="T551" s="183"/>
      <c r="U551" s="184"/>
      <c r="V551" s="185"/>
      <c r="W551" s="199"/>
      <c r="X551" s="200"/>
      <c r="Y551" s="200"/>
      <c r="Z551" s="201"/>
      <c r="AA551" s="150"/>
      <c r="AB551" s="202"/>
      <c r="AC551" s="203"/>
      <c r="AD551" s="184"/>
      <c r="AE551" s="203"/>
      <c r="AF551" s="204"/>
      <c r="AG551" s="193"/>
    </row>
    <row r="552" spans="1:33" s="59" customFormat="1">
      <c r="A552" s="194"/>
      <c r="B552" s="195"/>
      <c r="C552" s="196"/>
      <c r="D552" s="197"/>
      <c r="E552" s="196"/>
      <c r="F552" s="197"/>
      <c r="G552" s="198"/>
      <c r="H552" s="180"/>
      <c r="I552" s="181"/>
      <c r="J552" s="181"/>
      <c r="K552" s="181"/>
      <c r="L552" s="181"/>
      <c r="M552" s="181"/>
      <c r="N552" s="180"/>
      <c r="O552" s="182"/>
      <c r="P552" s="182"/>
      <c r="Q552" s="183"/>
      <c r="R552" s="183"/>
      <c r="S552" s="183"/>
      <c r="T552" s="183"/>
      <c r="U552" s="184"/>
      <c r="V552" s="185"/>
      <c r="W552" s="199"/>
      <c r="X552" s="200"/>
      <c r="Y552" s="200"/>
      <c r="Z552" s="201"/>
      <c r="AA552" s="150"/>
      <c r="AB552" s="202"/>
      <c r="AC552" s="203"/>
      <c r="AD552" s="184"/>
      <c r="AE552" s="203"/>
      <c r="AF552" s="204"/>
      <c r="AG552" s="193"/>
    </row>
    <row r="553" spans="1:33" s="59" customFormat="1">
      <c r="A553" s="194"/>
      <c r="B553" s="195"/>
      <c r="C553" s="196"/>
      <c r="D553" s="197"/>
      <c r="E553" s="196"/>
      <c r="F553" s="197"/>
      <c r="G553" s="198"/>
      <c r="H553" s="180"/>
      <c r="I553" s="181"/>
      <c r="J553" s="181"/>
      <c r="K553" s="181"/>
      <c r="L553" s="181"/>
      <c r="M553" s="181"/>
      <c r="N553" s="180"/>
      <c r="O553" s="182"/>
      <c r="P553" s="182"/>
      <c r="Q553" s="183"/>
      <c r="R553" s="183"/>
      <c r="S553" s="183"/>
      <c r="T553" s="183"/>
      <c r="U553" s="184"/>
      <c r="V553" s="185"/>
      <c r="W553" s="199"/>
      <c r="X553" s="200"/>
      <c r="Y553" s="200"/>
      <c r="Z553" s="201"/>
      <c r="AA553" s="150"/>
      <c r="AB553" s="202"/>
      <c r="AC553" s="203"/>
      <c r="AD553" s="184"/>
      <c r="AE553" s="203"/>
      <c r="AF553" s="204"/>
      <c r="AG553" s="193"/>
    </row>
    <row r="554" spans="1:33" s="59" customFormat="1">
      <c r="A554" s="194"/>
      <c r="B554" s="195"/>
      <c r="C554" s="196"/>
      <c r="D554" s="197"/>
      <c r="E554" s="196"/>
      <c r="F554" s="197"/>
      <c r="G554" s="198"/>
      <c r="H554" s="180"/>
      <c r="I554" s="181"/>
      <c r="J554" s="181"/>
      <c r="K554" s="181"/>
      <c r="L554" s="181"/>
      <c r="M554" s="181"/>
      <c r="N554" s="180"/>
      <c r="O554" s="182"/>
      <c r="P554" s="182"/>
      <c r="Q554" s="183"/>
      <c r="R554" s="183"/>
      <c r="S554" s="183"/>
      <c r="T554" s="183"/>
      <c r="U554" s="184"/>
      <c r="V554" s="185"/>
      <c r="W554" s="199"/>
      <c r="X554" s="200"/>
      <c r="Y554" s="200"/>
      <c r="Z554" s="201"/>
      <c r="AA554" s="150"/>
      <c r="AB554" s="202"/>
      <c r="AC554" s="203"/>
      <c r="AD554" s="184"/>
      <c r="AE554" s="203"/>
      <c r="AF554" s="204"/>
      <c r="AG554" s="193"/>
    </row>
    <row r="555" spans="1:33" s="59" customFormat="1">
      <c r="A555" s="194"/>
      <c r="B555" s="195"/>
      <c r="C555" s="196"/>
      <c r="D555" s="197"/>
      <c r="E555" s="196"/>
      <c r="F555" s="197"/>
      <c r="G555" s="198"/>
      <c r="H555" s="180"/>
      <c r="I555" s="181"/>
      <c r="J555" s="181"/>
      <c r="K555" s="181"/>
      <c r="L555" s="181"/>
      <c r="M555" s="181"/>
      <c r="N555" s="180"/>
      <c r="O555" s="182"/>
      <c r="P555" s="182"/>
      <c r="Q555" s="183"/>
      <c r="R555" s="183"/>
      <c r="S555" s="183"/>
      <c r="T555" s="183"/>
      <c r="U555" s="184"/>
      <c r="V555" s="185"/>
      <c r="W555" s="199"/>
      <c r="X555" s="200"/>
      <c r="Y555" s="200"/>
      <c r="Z555" s="201"/>
      <c r="AA555" s="150"/>
      <c r="AB555" s="202"/>
      <c r="AC555" s="203"/>
      <c r="AD555" s="184"/>
      <c r="AE555" s="203"/>
      <c r="AF555" s="204"/>
      <c r="AG555" s="193"/>
    </row>
    <row r="556" spans="1:33" s="59" customFormat="1">
      <c r="A556" s="194"/>
      <c r="B556" s="195"/>
      <c r="C556" s="196"/>
      <c r="D556" s="197"/>
      <c r="E556" s="196"/>
      <c r="F556" s="197"/>
      <c r="G556" s="198"/>
      <c r="H556" s="180"/>
      <c r="I556" s="181"/>
      <c r="J556" s="181"/>
      <c r="K556" s="181"/>
      <c r="L556" s="181"/>
      <c r="M556" s="181"/>
      <c r="N556" s="180"/>
      <c r="O556" s="182"/>
      <c r="P556" s="182"/>
      <c r="Q556" s="183"/>
      <c r="R556" s="183"/>
      <c r="S556" s="183"/>
      <c r="T556" s="183"/>
      <c r="U556" s="184"/>
      <c r="V556" s="185"/>
      <c r="W556" s="199"/>
      <c r="X556" s="200"/>
      <c r="Y556" s="200"/>
      <c r="Z556" s="201"/>
      <c r="AA556" s="150"/>
      <c r="AB556" s="202"/>
      <c r="AC556" s="203"/>
      <c r="AD556" s="184"/>
      <c r="AE556" s="203"/>
      <c r="AF556" s="204"/>
      <c r="AG556" s="193"/>
    </row>
    <row r="557" spans="1:33" s="59" customFormat="1">
      <c r="A557" s="194"/>
      <c r="B557" s="195"/>
      <c r="C557" s="196"/>
      <c r="D557" s="197"/>
      <c r="E557" s="196"/>
      <c r="F557" s="197"/>
      <c r="G557" s="198"/>
      <c r="H557" s="180"/>
      <c r="I557" s="181"/>
      <c r="J557" s="181"/>
      <c r="K557" s="181"/>
      <c r="L557" s="181"/>
      <c r="M557" s="181"/>
      <c r="N557" s="180"/>
      <c r="O557" s="182"/>
      <c r="P557" s="182"/>
      <c r="Q557" s="183"/>
      <c r="R557" s="183"/>
      <c r="S557" s="183"/>
      <c r="T557" s="183"/>
      <c r="U557" s="184"/>
      <c r="V557" s="185"/>
      <c r="W557" s="199"/>
      <c r="X557" s="200"/>
      <c r="Y557" s="200"/>
      <c r="Z557" s="201"/>
      <c r="AA557" s="150"/>
      <c r="AB557" s="202"/>
      <c r="AC557" s="203"/>
      <c r="AD557" s="184"/>
      <c r="AE557" s="203"/>
      <c r="AF557" s="204"/>
      <c r="AG557" s="193"/>
    </row>
    <row r="558" spans="1:33" s="59" customFormat="1">
      <c r="A558" s="194"/>
      <c r="B558" s="195"/>
      <c r="C558" s="196"/>
      <c r="D558" s="197"/>
      <c r="E558" s="196"/>
      <c r="F558" s="197"/>
      <c r="G558" s="198"/>
      <c r="H558" s="180"/>
      <c r="I558" s="181"/>
      <c r="J558" s="181"/>
      <c r="K558" s="181"/>
      <c r="L558" s="181"/>
      <c r="M558" s="181"/>
      <c r="N558" s="180"/>
      <c r="O558" s="182"/>
      <c r="P558" s="182"/>
      <c r="Q558" s="183"/>
      <c r="R558" s="183"/>
      <c r="S558" s="183"/>
      <c r="T558" s="183"/>
      <c r="U558" s="184"/>
      <c r="V558" s="185"/>
      <c r="W558" s="199"/>
      <c r="X558" s="200"/>
      <c r="Y558" s="200"/>
      <c r="Z558" s="201"/>
      <c r="AA558" s="150"/>
      <c r="AB558" s="202"/>
      <c r="AC558" s="203"/>
      <c r="AD558" s="184"/>
      <c r="AE558" s="203"/>
      <c r="AF558" s="204"/>
      <c r="AG558" s="193"/>
    </row>
    <row r="559" spans="1:33" s="59" customFormat="1">
      <c r="A559" s="194"/>
      <c r="B559" s="195"/>
      <c r="C559" s="196"/>
      <c r="D559" s="197"/>
      <c r="E559" s="196"/>
      <c r="F559" s="197"/>
      <c r="G559" s="198"/>
      <c r="H559" s="180"/>
      <c r="I559" s="181"/>
      <c r="J559" s="181"/>
      <c r="K559" s="181"/>
      <c r="L559" s="181"/>
      <c r="M559" s="181"/>
      <c r="N559" s="180"/>
      <c r="O559" s="182"/>
      <c r="P559" s="182"/>
      <c r="Q559" s="183"/>
      <c r="R559" s="183"/>
      <c r="S559" s="183"/>
      <c r="T559" s="183"/>
      <c r="U559" s="184"/>
      <c r="V559" s="185"/>
      <c r="W559" s="199"/>
      <c r="X559" s="200"/>
      <c r="Y559" s="200"/>
      <c r="Z559" s="201"/>
      <c r="AA559" s="150"/>
      <c r="AB559" s="202"/>
      <c r="AC559" s="203"/>
      <c r="AD559" s="184"/>
      <c r="AE559" s="203"/>
      <c r="AF559" s="204"/>
      <c r="AG559" s="193"/>
    </row>
    <row r="560" spans="1:33" s="59" customFormat="1">
      <c r="A560" s="194"/>
      <c r="B560" s="195"/>
      <c r="C560" s="196"/>
      <c r="D560" s="197"/>
      <c r="E560" s="196"/>
      <c r="F560" s="197"/>
      <c r="G560" s="198"/>
      <c r="H560" s="180"/>
      <c r="I560" s="181"/>
      <c r="J560" s="181"/>
      <c r="K560" s="181"/>
      <c r="L560" s="181"/>
      <c r="M560" s="181"/>
      <c r="N560" s="180"/>
      <c r="O560" s="182"/>
      <c r="P560" s="182"/>
      <c r="Q560" s="183"/>
      <c r="R560" s="183"/>
      <c r="S560" s="183"/>
      <c r="T560" s="183"/>
      <c r="U560" s="184"/>
      <c r="V560" s="185"/>
      <c r="W560" s="199"/>
      <c r="X560" s="200"/>
      <c r="Y560" s="200"/>
      <c r="Z560" s="201"/>
      <c r="AA560" s="150"/>
      <c r="AB560" s="202"/>
      <c r="AC560" s="203"/>
      <c r="AD560" s="184"/>
      <c r="AE560" s="203"/>
      <c r="AF560" s="204"/>
      <c r="AG560" s="193"/>
    </row>
    <row r="561" spans="1:33" s="59" customFormat="1">
      <c r="A561" s="194"/>
      <c r="B561" s="195"/>
      <c r="C561" s="196"/>
      <c r="D561" s="197"/>
      <c r="E561" s="196"/>
      <c r="F561" s="197"/>
      <c r="G561" s="198"/>
      <c r="H561" s="180"/>
      <c r="I561" s="181"/>
      <c r="J561" s="181"/>
      <c r="K561" s="181"/>
      <c r="L561" s="181"/>
      <c r="M561" s="181"/>
      <c r="N561" s="180"/>
      <c r="O561" s="182"/>
      <c r="P561" s="182"/>
      <c r="Q561" s="183"/>
      <c r="R561" s="183"/>
      <c r="S561" s="183"/>
      <c r="T561" s="183"/>
      <c r="U561" s="184"/>
      <c r="V561" s="185"/>
      <c r="W561" s="199"/>
      <c r="X561" s="200"/>
      <c r="Y561" s="200"/>
      <c r="Z561" s="201"/>
      <c r="AA561" s="150"/>
      <c r="AB561" s="202"/>
      <c r="AC561" s="203"/>
      <c r="AD561" s="184"/>
      <c r="AE561" s="203"/>
      <c r="AF561" s="204"/>
      <c r="AG561" s="193"/>
    </row>
    <row r="562" spans="1:33" s="59" customFormat="1">
      <c r="A562" s="194"/>
      <c r="B562" s="195"/>
      <c r="C562" s="196"/>
      <c r="D562" s="197"/>
      <c r="E562" s="196"/>
      <c r="F562" s="197"/>
      <c r="G562" s="198"/>
      <c r="H562" s="180"/>
      <c r="I562" s="181"/>
      <c r="J562" s="181"/>
      <c r="K562" s="181"/>
      <c r="L562" s="181"/>
      <c r="M562" s="181"/>
      <c r="N562" s="180"/>
      <c r="O562" s="182"/>
      <c r="P562" s="182"/>
      <c r="Q562" s="183"/>
      <c r="R562" s="183"/>
      <c r="S562" s="183"/>
      <c r="T562" s="183"/>
      <c r="U562" s="184"/>
      <c r="V562" s="185"/>
      <c r="W562" s="199"/>
      <c r="X562" s="200"/>
      <c r="Y562" s="200"/>
      <c r="Z562" s="201"/>
      <c r="AA562" s="150"/>
      <c r="AB562" s="202"/>
      <c r="AC562" s="203"/>
      <c r="AD562" s="184"/>
      <c r="AE562" s="203"/>
      <c r="AF562" s="204"/>
      <c r="AG562" s="193"/>
    </row>
    <row r="563" spans="1:33" s="59" customFormat="1">
      <c r="A563" s="194"/>
      <c r="B563" s="195"/>
      <c r="C563" s="196"/>
      <c r="D563" s="197"/>
      <c r="E563" s="196"/>
      <c r="F563" s="197"/>
      <c r="G563" s="198"/>
      <c r="H563" s="180"/>
      <c r="I563" s="181"/>
      <c r="J563" s="181"/>
      <c r="K563" s="181"/>
      <c r="L563" s="181"/>
      <c r="M563" s="181"/>
      <c r="N563" s="180"/>
      <c r="O563" s="182"/>
      <c r="P563" s="182"/>
      <c r="Q563" s="183"/>
      <c r="R563" s="183"/>
      <c r="S563" s="183"/>
      <c r="T563" s="183"/>
      <c r="U563" s="184"/>
      <c r="V563" s="185"/>
      <c r="W563" s="199"/>
      <c r="X563" s="200"/>
      <c r="Y563" s="200"/>
      <c r="Z563" s="201"/>
      <c r="AA563" s="150"/>
      <c r="AB563" s="202"/>
      <c r="AC563" s="203"/>
      <c r="AD563" s="184"/>
      <c r="AE563" s="203"/>
      <c r="AF563" s="204"/>
      <c r="AG563" s="193"/>
    </row>
    <row r="564" spans="1:33" s="59" customFormat="1">
      <c r="A564" s="194"/>
      <c r="B564" s="195"/>
      <c r="C564" s="196"/>
      <c r="D564" s="197"/>
      <c r="E564" s="196"/>
      <c r="F564" s="197"/>
      <c r="G564" s="198"/>
      <c r="H564" s="180"/>
      <c r="I564" s="181"/>
      <c r="J564" s="181"/>
      <c r="K564" s="181"/>
      <c r="L564" s="181"/>
      <c r="M564" s="181"/>
      <c r="N564" s="180"/>
      <c r="O564" s="182"/>
      <c r="P564" s="182"/>
      <c r="Q564" s="183"/>
      <c r="R564" s="183"/>
      <c r="S564" s="183"/>
      <c r="T564" s="183"/>
      <c r="U564" s="184"/>
      <c r="V564" s="185"/>
      <c r="W564" s="199"/>
      <c r="X564" s="200"/>
      <c r="Y564" s="200"/>
      <c r="Z564" s="201"/>
      <c r="AA564" s="150"/>
      <c r="AB564" s="202"/>
      <c r="AC564" s="203"/>
      <c r="AD564" s="184"/>
      <c r="AE564" s="203"/>
      <c r="AF564" s="204"/>
      <c r="AG564" s="193"/>
    </row>
    <row r="565" spans="1:33" s="59" customFormat="1">
      <c r="A565" s="194"/>
      <c r="B565" s="195"/>
      <c r="C565" s="196"/>
      <c r="D565" s="197"/>
      <c r="E565" s="196"/>
      <c r="F565" s="197"/>
      <c r="G565" s="198"/>
      <c r="H565" s="180"/>
      <c r="I565" s="181"/>
      <c r="J565" s="181"/>
      <c r="K565" s="181"/>
      <c r="L565" s="181"/>
      <c r="M565" s="181"/>
      <c r="N565" s="180"/>
      <c r="O565" s="182"/>
      <c r="P565" s="182"/>
      <c r="Q565" s="183"/>
      <c r="R565" s="183"/>
      <c r="S565" s="183"/>
      <c r="T565" s="183"/>
      <c r="U565" s="184"/>
      <c r="V565" s="185"/>
      <c r="W565" s="199"/>
      <c r="X565" s="200"/>
      <c r="Y565" s="200"/>
      <c r="Z565" s="201"/>
      <c r="AA565" s="150"/>
      <c r="AB565" s="202"/>
      <c r="AC565" s="203"/>
      <c r="AD565" s="184"/>
      <c r="AE565" s="203"/>
      <c r="AF565" s="204"/>
      <c r="AG565" s="193"/>
    </row>
    <row r="566" spans="1:33" s="59" customFormat="1">
      <c r="A566" s="194"/>
      <c r="B566" s="195"/>
      <c r="C566" s="196"/>
      <c r="D566" s="197"/>
      <c r="E566" s="196"/>
      <c r="F566" s="197"/>
      <c r="G566" s="198"/>
      <c r="H566" s="180"/>
      <c r="I566" s="181"/>
      <c r="J566" s="181"/>
      <c r="K566" s="181"/>
      <c r="L566" s="181"/>
      <c r="M566" s="181"/>
      <c r="N566" s="180"/>
      <c r="O566" s="182"/>
      <c r="P566" s="182"/>
      <c r="Q566" s="183"/>
      <c r="R566" s="183"/>
      <c r="S566" s="183"/>
      <c r="T566" s="183"/>
      <c r="U566" s="184"/>
      <c r="V566" s="185"/>
      <c r="W566" s="199"/>
      <c r="X566" s="200"/>
      <c r="Y566" s="200"/>
      <c r="Z566" s="201"/>
      <c r="AA566" s="150"/>
      <c r="AB566" s="202"/>
      <c r="AC566" s="203"/>
      <c r="AD566" s="184"/>
      <c r="AE566" s="203"/>
      <c r="AF566" s="204"/>
      <c r="AG566" s="193"/>
    </row>
    <row r="567" spans="1:33" s="59" customFormat="1">
      <c r="A567" s="194"/>
      <c r="B567" s="195"/>
      <c r="C567" s="196"/>
      <c r="D567" s="197"/>
      <c r="E567" s="196"/>
      <c r="F567" s="197"/>
      <c r="G567" s="198"/>
      <c r="H567" s="180"/>
      <c r="I567" s="181"/>
      <c r="J567" s="181"/>
      <c r="K567" s="181"/>
      <c r="L567" s="181"/>
      <c r="M567" s="181"/>
      <c r="N567" s="180"/>
      <c r="O567" s="182"/>
      <c r="P567" s="182"/>
      <c r="Q567" s="183"/>
      <c r="R567" s="183"/>
      <c r="S567" s="183"/>
      <c r="T567" s="183"/>
      <c r="U567" s="184"/>
      <c r="V567" s="185"/>
      <c r="W567" s="199"/>
      <c r="X567" s="200"/>
      <c r="Y567" s="200"/>
      <c r="Z567" s="201"/>
      <c r="AA567" s="150"/>
      <c r="AB567" s="202"/>
      <c r="AC567" s="203"/>
      <c r="AD567" s="184"/>
      <c r="AE567" s="203"/>
      <c r="AF567" s="204"/>
      <c r="AG567" s="193"/>
    </row>
    <row r="568" spans="1:33" s="59" customFormat="1">
      <c r="A568" s="194"/>
      <c r="B568" s="195"/>
      <c r="C568" s="196"/>
      <c r="D568" s="197"/>
      <c r="E568" s="196"/>
      <c r="F568" s="197"/>
      <c r="G568" s="198"/>
      <c r="H568" s="180"/>
      <c r="I568" s="181"/>
      <c r="J568" s="181"/>
      <c r="K568" s="181"/>
      <c r="L568" s="181"/>
      <c r="M568" s="181"/>
      <c r="N568" s="180"/>
      <c r="O568" s="182"/>
      <c r="P568" s="182"/>
      <c r="Q568" s="183"/>
      <c r="R568" s="183"/>
      <c r="S568" s="183"/>
      <c r="T568" s="183"/>
      <c r="U568" s="184"/>
      <c r="V568" s="185"/>
      <c r="W568" s="199"/>
      <c r="X568" s="200"/>
      <c r="Y568" s="200"/>
      <c r="Z568" s="201"/>
      <c r="AA568" s="150"/>
      <c r="AB568" s="202"/>
      <c r="AC568" s="203"/>
      <c r="AD568" s="184"/>
      <c r="AE568" s="203"/>
      <c r="AF568" s="204"/>
      <c r="AG568" s="193"/>
    </row>
    <row r="569" spans="1:33" s="59" customFormat="1">
      <c r="A569" s="194"/>
      <c r="B569" s="195"/>
      <c r="C569" s="196"/>
      <c r="D569" s="197"/>
      <c r="E569" s="196"/>
      <c r="F569" s="197"/>
      <c r="G569" s="198"/>
      <c r="H569" s="180"/>
      <c r="I569" s="181"/>
      <c r="J569" s="181"/>
      <c r="K569" s="181"/>
      <c r="L569" s="181"/>
      <c r="M569" s="181"/>
      <c r="N569" s="180"/>
      <c r="O569" s="182"/>
      <c r="P569" s="182"/>
      <c r="Q569" s="183"/>
      <c r="R569" s="183"/>
      <c r="S569" s="183"/>
      <c r="T569" s="183"/>
      <c r="U569" s="184"/>
      <c r="V569" s="185"/>
      <c r="W569" s="199"/>
      <c r="X569" s="200"/>
      <c r="Y569" s="200"/>
      <c r="Z569" s="201"/>
      <c r="AA569" s="150"/>
      <c r="AB569" s="202"/>
      <c r="AC569" s="203"/>
      <c r="AD569" s="184"/>
      <c r="AE569" s="203"/>
      <c r="AF569" s="204"/>
      <c r="AG569" s="193"/>
    </row>
    <row r="570" spans="1:33" s="59" customFormat="1">
      <c r="A570" s="194"/>
      <c r="B570" s="195"/>
      <c r="C570" s="196"/>
      <c r="D570" s="197"/>
      <c r="E570" s="196"/>
      <c r="F570" s="197"/>
      <c r="G570" s="198"/>
      <c r="H570" s="180"/>
      <c r="I570" s="181"/>
      <c r="J570" s="181"/>
      <c r="K570" s="181"/>
      <c r="L570" s="181"/>
      <c r="M570" s="181"/>
      <c r="N570" s="180"/>
      <c r="O570" s="182"/>
      <c r="P570" s="182"/>
      <c r="Q570" s="183"/>
      <c r="R570" s="183"/>
      <c r="S570" s="183"/>
      <c r="T570" s="183"/>
      <c r="U570" s="184"/>
      <c r="V570" s="185"/>
      <c r="W570" s="199"/>
      <c r="X570" s="200"/>
      <c r="Y570" s="200"/>
      <c r="Z570" s="201"/>
      <c r="AA570" s="150"/>
      <c r="AB570" s="202"/>
      <c r="AC570" s="203"/>
      <c r="AD570" s="184"/>
      <c r="AE570" s="203"/>
      <c r="AF570" s="204"/>
      <c r="AG570" s="193"/>
    </row>
    <row r="571" spans="1:33" s="59" customFormat="1">
      <c r="A571" s="194"/>
      <c r="B571" s="195"/>
      <c r="C571" s="196"/>
      <c r="D571" s="197"/>
      <c r="E571" s="196"/>
      <c r="F571" s="197"/>
      <c r="G571" s="198"/>
      <c r="H571" s="180"/>
      <c r="I571" s="181"/>
      <c r="J571" s="181"/>
      <c r="K571" s="181"/>
      <c r="L571" s="181"/>
      <c r="M571" s="181"/>
      <c r="N571" s="180"/>
      <c r="O571" s="182"/>
      <c r="P571" s="182"/>
      <c r="Q571" s="183"/>
      <c r="R571" s="183"/>
      <c r="S571" s="183"/>
      <c r="T571" s="183"/>
      <c r="U571" s="184"/>
      <c r="V571" s="185"/>
      <c r="W571" s="199"/>
      <c r="X571" s="200"/>
      <c r="Y571" s="200"/>
      <c r="Z571" s="201"/>
      <c r="AA571" s="150"/>
      <c r="AB571" s="202"/>
      <c r="AC571" s="203"/>
      <c r="AD571" s="184"/>
      <c r="AE571" s="203"/>
      <c r="AF571" s="204"/>
      <c r="AG571" s="193"/>
    </row>
    <row r="572" spans="1:33" s="59" customFormat="1">
      <c r="A572" s="194"/>
      <c r="B572" s="195"/>
      <c r="C572" s="196"/>
      <c r="D572" s="197"/>
      <c r="E572" s="196"/>
      <c r="F572" s="197"/>
      <c r="G572" s="198"/>
      <c r="H572" s="180"/>
      <c r="I572" s="181"/>
      <c r="J572" s="181"/>
      <c r="K572" s="181"/>
      <c r="L572" s="181"/>
      <c r="M572" s="181"/>
      <c r="N572" s="180"/>
      <c r="O572" s="182"/>
      <c r="P572" s="182"/>
      <c r="Q572" s="183"/>
      <c r="R572" s="183"/>
      <c r="S572" s="183"/>
      <c r="T572" s="183"/>
      <c r="U572" s="184"/>
      <c r="V572" s="185"/>
      <c r="W572" s="199"/>
      <c r="X572" s="200"/>
      <c r="Y572" s="200"/>
      <c r="Z572" s="201"/>
      <c r="AA572" s="150"/>
      <c r="AB572" s="202"/>
      <c r="AC572" s="203"/>
      <c r="AD572" s="184"/>
      <c r="AE572" s="203"/>
      <c r="AF572" s="204"/>
      <c r="AG572" s="193"/>
    </row>
    <row r="573" spans="1:33" s="59" customFormat="1">
      <c r="A573" s="194"/>
      <c r="B573" s="195"/>
      <c r="C573" s="196"/>
      <c r="D573" s="197"/>
      <c r="E573" s="196"/>
      <c r="F573" s="197"/>
      <c r="G573" s="198"/>
      <c r="H573" s="180"/>
      <c r="I573" s="181"/>
      <c r="J573" s="181"/>
      <c r="K573" s="181"/>
      <c r="L573" s="181"/>
      <c r="M573" s="181"/>
      <c r="N573" s="180"/>
      <c r="O573" s="182"/>
      <c r="P573" s="182"/>
      <c r="Q573" s="183"/>
      <c r="R573" s="183"/>
      <c r="S573" s="183"/>
      <c r="T573" s="183"/>
      <c r="U573" s="184"/>
      <c r="V573" s="185"/>
      <c r="W573" s="199"/>
      <c r="X573" s="200"/>
      <c r="Y573" s="200"/>
      <c r="Z573" s="201"/>
      <c r="AA573" s="150"/>
      <c r="AB573" s="202"/>
      <c r="AC573" s="203"/>
      <c r="AD573" s="184"/>
      <c r="AE573" s="203"/>
      <c r="AF573" s="204"/>
      <c r="AG573" s="193"/>
    </row>
    <row r="574" spans="1:33" s="59" customFormat="1">
      <c r="A574" s="194"/>
      <c r="B574" s="195"/>
      <c r="C574" s="196"/>
      <c r="D574" s="197"/>
      <c r="E574" s="196"/>
      <c r="F574" s="197"/>
      <c r="G574" s="198"/>
      <c r="H574" s="180"/>
      <c r="I574" s="181"/>
      <c r="J574" s="181"/>
      <c r="K574" s="181"/>
      <c r="L574" s="181"/>
      <c r="M574" s="181"/>
      <c r="N574" s="180"/>
      <c r="O574" s="182"/>
      <c r="P574" s="182"/>
      <c r="Q574" s="183"/>
      <c r="R574" s="183"/>
      <c r="S574" s="183"/>
      <c r="T574" s="183"/>
      <c r="U574" s="184"/>
      <c r="V574" s="185"/>
      <c r="W574" s="199"/>
      <c r="X574" s="200"/>
      <c r="Y574" s="200"/>
      <c r="Z574" s="201"/>
      <c r="AA574" s="150"/>
      <c r="AB574" s="202"/>
      <c r="AC574" s="203"/>
      <c r="AD574" s="184"/>
      <c r="AE574" s="203"/>
      <c r="AF574" s="204"/>
      <c r="AG574" s="193"/>
    </row>
    <row r="575" spans="1:33" s="59" customFormat="1">
      <c r="A575" s="194"/>
      <c r="B575" s="195"/>
      <c r="C575" s="196"/>
      <c r="D575" s="197"/>
      <c r="E575" s="196"/>
      <c r="F575" s="197"/>
      <c r="G575" s="198"/>
      <c r="H575" s="180"/>
      <c r="I575" s="181"/>
      <c r="J575" s="181"/>
      <c r="K575" s="181"/>
      <c r="L575" s="181"/>
      <c r="M575" s="181"/>
      <c r="N575" s="180"/>
      <c r="O575" s="182"/>
      <c r="P575" s="182"/>
      <c r="Q575" s="183"/>
      <c r="R575" s="183"/>
      <c r="S575" s="183"/>
      <c r="T575" s="183"/>
      <c r="U575" s="184"/>
      <c r="V575" s="185"/>
      <c r="W575" s="199"/>
      <c r="X575" s="200"/>
      <c r="Y575" s="200"/>
      <c r="Z575" s="201"/>
      <c r="AA575" s="150"/>
      <c r="AB575" s="202"/>
      <c r="AC575" s="203"/>
      <c r="AD575" s="184"/>
      <c r="AE575" s="203"/>
      <c r="AF575" s="204"/>
      <c r="AG575" s="193"/>
    </row>
    <row r="576" spans="1:33" s="59" customFormat="1">
      <c r="A576" s="194"/>
      <c r="B576" s="195"/>
      <c r="C576" s="196"/>
      <c r="D576" s="197"/>
      <c r="E576" s="196"/>
      <c r="F576" s="197"/>
      <c r="G576" s="198"/>
      <c r="H576" s="180"/>
      <c r="I576" s="181"/>
      <c r="J576" s="181"/>
      <c r="K576" s="181"/>
      <c r="L576" s="181"/>
      <c r="M576" s="181"/>
      <c r="N576" s="180"/>
      <c r="O576" s="182"/>
      <c r="P576" s="182"/>
      <c r="Q576" s="183"/>
      <c r="R576" s="183"/>
      <c r="S576" s="183"/>
      <c r="T576" s="183"/>
      <c r="U576" s="184"/>
      <c r="V576" s="185"/>
      <c r="W576" s="199"/>
      <c r="X576" s="200"/>
      <c r="Y576" s="200"/>
      <c r="Z576" s="201"/>
      <c r="AA576" s="150"/>
      <c r="AB576" s="202"/>
      <c r="AC576" s="203"/>
      <c r="AD576" s="184"/>
      <c r="AE576" s="203"/>
      <c r="AF576" s="204"/>
      <c r="AG576" s="193"/>
    </row>
    <row r="577" spans="1:33" s="59" customFormat="1">
      <c r="A577" s="194"/>
      <c r="B577" s="195"/>
      <c r="C577" s="196"/>
      <c r="D577" s="197"/>
      <c r="E577" s="196"/>
      <c r="F577" s="197"/>
      <c r="G577" s="198"/>
      <c r="H577" s="180"/>
      <c r="I577" s="181"/>
      <c r="J577" s="181"/>
      <c r="K577" s="181"/>
      <c r="L577" s="181"/>
      <c r="M577" s="181"/>
      <c r="N577" s="180"/>
      <c r="O577" s="182"/>
      <c r="P577" s="182"/>
      <c r="Q577" s="183"/>
      <c r="R577" s="183"/>
      <c r="S577" s="183"/>
      <c r="T577" s="183"/>
      <c r="U577" s="184"/>
      <c r="V577" s="185"/>
      <c r="W577" s="199"/>
      <c r="X577" s="200"/>
      <c r="Y577" s="200"/>
      <c r="Z577" s="201"/>
      <c r="AA577" s="150"/>
      <c r="AB577" s="202"/>
      <c r="AC577" s="203"/>
      <c r="AD577" s="184"/>
      <c r="AE577" s="203"/>
      <c r="AF577" s="204"/>
      <c r="AG577" s="193"/>
    </row>
    <row r="578" spans="1:33" s="59" customFormat="1">
      <c r="A578" s="194"/>
      <c r="B578" s="195"/>
      <c r="C578" s="196"/>
      <c r="D578" s="197"/>
      <c r="E578" s="196"/>
      <c r="F578" s="197"/>
      <c r="G578" s="198"/>
      <c r="H578" s="180"/>
      <c r="I578" s="181"/>
      <c r="J578" s="181"/>
      <c r="K578" s="181"/>
      <c r="L578" s="181"/>
      <c r="M578" s="181"/>
      <c r="N578" s="180"/>
      <c r="O578" s="182"/>
      <c r="P578" s="182"/>
      <c r="Q578" s="183"/>
      <c r="R578" s="183"/>
      <c r="S578" s="183"/>
      <c r="T578" s="183"/>
      <c r="U578" s="184"/>
      <c r="V578" s="185"/>
      <c r="W578" s="199"/>
      <c r="X578" s="200"/>
      <c r="Y578" s="200"/>
      <c r="Z578" s="201"/>
      <c r="AA578" s="150"/>
      <c r="AB578" s="202"/>
      <c r="AC578" s="203"/>
      <c r="AD578" s="184"/>
      <c r="AE578" s="203"/>
      <c r="AF578" s="204"/>
      <c r="AG578" s="193"/>
    </row>
    <row r="579" spans="1:33" s="59" customFormat="1">
      <c r="A579" s="194"/>
      <c r="B579" s="195"/>
      <c r="C579" s="196"/>
      <c r="D579" s="197"/>
      <c r="E579" s="196"/>
      <c r="F579" s="197"/>
      <c r="G579" s="198"/>
      <c r="H579" s="180"/>
      <c r="I579" s="181"/>
      <c r="J579" s="181"/>
      <c r="K579" s="181"/>
      <c r="L579" s="181"/>
      <c r="M579" s="181"/>
      <c r="N579" s="180"/>
      <c r="O579" s="182"/>
      <c r="P579" s="182"/>
      <c r="Q579" s="183"/>
      <c r="R579" s="183"/>
      <c r="S579" s="183"/>
      <c r="T579" s="183"/>
      <c r="U579" s="184"/>
      <c r="V579" s="185"/>
      <c r="W579" s="199"/>
      <c r="X579" s="200"/>
      <c r="Y579" s="200"/>
      <c r="Z579" s="201"/>
      <c r="AA579" s="150"/>
      <c r="AB579" s="202"/>
      <c r="AC579" s="203"/>
      <c r="AD579" s="184"/>
      <c r="AE579" s="203"/>
      <c r="AF579" s="204"/>
      <c r="AG579" s="193"/>
    </row>
    <row r="580" spans="1:33" s="59" customFormat="1">
      <c r="A580" s="194"/>
      <c r="B580" s="195"/>
      <c r="C580" s="196"/>
      <c r="D580" s="197"/>
      <c r="E580" s="196"/>
      <c r="F580" s="197"/>
      <c r="G580" s="198"/>
      <c r="H580" s="180"/>
      <c r="I580" s="181"/>
      <c r="J580" s="181"/>
      <c r="K580" s="181"/>
      <c r="L580" s="181"/>
      <c r="M580" s="181"/>
      <c r="N580" s="180"/>
      <c r="O580" s="182"/>
      <c r="P580" s="182"/>
      <c r="Q580" s="183"/>
      <c r="R580" s="183"/>
      <c r="S580" s="183"/>
      <c r="T580" s="183"/>
      <c r="U580" s="184"/>
      <c r="V580" s="185"/>
      <c r="W580" s="199"/>
      <c r="X580" s="200"/>
      <c r="Y580" s="200"/>
      <c r="Z580" s="201"/>
      <c r="AA580" s="150"/>
      <c r="AB580" s="202"/>
      <c r="AC580" s="203"/>
      <c r="AD580" s="184"/>
      <c r="AE580" s="203"/>
      <c r="AF580" s="204"/>
      <c r="AG580" s="193"/>
    </row>
    <row r="581" spans="1:33" s="59" customFormat="1">
      <c r="A581" s="194"/>
      <c r="B581" s="195"/>
      <c r="C581" s="196"/>
      <c r="D581" s="197"/>
      <c r="E581" s="196"/>
      <c r="F581" s="197"/>
      <c r="G581" s="198"/>
      <c r="H581" s="180"/>
      <c r="I581" s="181"/>
      <c r="J581" s="181"/>
      <c r="K581" s="181"/>
      <c r="L581" s="181"/>
      <c r="M581" s="181"/>
      <c r="N581" s="180"/>
      <c r="O581" s="182"/>
      <c r="P581" s="182"/>
      <c r="Q581" s="183"/>
      <c r="R581" s="183"/>
      <c r="S581" s="183"/>
      <c r="T581" s="183"/>
      <c r="U581" s="184"/>
      <c r="V581" s="185"/>
      <c r="W581" s="199"/>
      <c r="X581" s="200"/>
      <c r="Y581" s="200"/>
      <c r="Z581" s="201"/>
      <c r="AA581" s="150"/>
      <c r="AB581" s="202"/>
      <c r="AC581" s="203"/>
      <c r="AD581" s="184"/>
      <c r="AE581" s="203"/>
      <c r="AF581" s="204"/>
      <c r="AG581" s="193"/>
    </row>
    <row r="582" spans="1:33" s="59" customFormat="1">
      <c r="A582" s="194"/>
      <c r="B582" s="195"/>
      <c r="C582" s="196"/>
      <c r="D582" s="197"/>
      <c r="E582" s="196"/>
      <c r="F582" s="197"/>
      <c r="G582" s="198"/>
      <c r="H582" s="180"/>
      <c r="I582" s="181"/>
      <c r="J582" s="181"/>
      <c r="K582" s="181"/>
      <c r="L582" s="181"/>
      <c r="M582" s="181"/>
      <c r="N582" s="180"/>
      <c r="O582" s="182"/>
      <c r="P582" s="182"/>
      <c r="Q582" s="183"/>
      <c r="R582" s="183"/>
      <c r="S582" s="183"/>
      <c r="T582" s="183"/>
      <c r="U582" s="184"/>
      <c r="V582" s="185"/>
      <c r="W582" s="199"/>
      <c r="X582" s="200"/>
      <c r="Y582" s="200"/>
      <c r="Z582" s="201"/>
      <c r="AA582" s="150"/>
      <c r="AB582" s="202"/>
      <c r="AC582" s="203"/>
      <c r="AD582" s="184"/>
      <c r="AE582" s="203"/>
      <c r="AF582" s="204"/>
      <c r="AG582" s="193"/>
    </row>
    <row r="583" spans="1:33" s="59" customFormat="1">
      <c r="A583" s="194"/>
      <c r="B583" s="195"/>
      <c r="C583" s="196"/>
      <c r="D583" s="197"/>
      <c r="E583" s="196"/>
      <c r="F583" s="197"/>
      <c r="G583" s="198"/>
      <c r="H583" s="180"/>
      <c r="I583" s="181"/>
      <c r="J583" s="181"/>
      <c r="K583" s="181"/>
      <c r="L583" s="181"/>
      <c r="M583" s="181"/>
      <c r="N583" s="180"/>
      <c r="O583" s="182"/>
      <c r="P583" s="182"/>
      <c r="Q583" s="183"/>
      <c r="R583" s="183"/>
      <c r="S583" s="183"/>
      <c r="T583" s="183"/>
      <c r="U583" s="184"/>
      <c r="V583" s="185"/>
      <c r="W583" s="199"/>
      <c r="X583" s="200"/>
      <c r="Y583" s="200"/>
      <c r="Z583" s="201"/>
      <c r="AA583" s="150"/>
      <c r="AB583" s="202"/>
      <c r="AC583" s="203"/>
      <c r="AD583" s="184"/>
      <c r="AE583" s="203"/>
      <c r="AF583" s="204"/>
      <c r="AG583" s="193"/>
    </row>
    <row r="584" spans="1:33" s="59" customFormat="1">
      <c r="A584" s="194"/>
      <c r="B584" s="195"/>
      <c r="C584" s="196"/>
      <c r="D584" s="197"/>
      <c r="E584" s="196"/>
      <c r="F584" s="197"/>
      <c r="G584" s="198"/>
      <c r="H584" s="180"/>
      <c r="I584" s="181"/>
      <c r="J584" s="181"/>
      <c r="K584" s="181"/>
      <c r="L584" s="181"/>
      <c r="M584" s="181"/>
      <c r="N584" s="180"/>
      <c r="O584" s="182"/>
      <c r="P584" s="182"/>
      <c r="Q584" s="183"/>
      <c r="R584" s="183"/>
      <c r="S584" s="183"/>
      <c r="T584" s="183"/>
      <c r="U584" s="184"/>
      <c r="V584" s="185"/>
      <c r="W584" s="199"/>
      <c r="X584" s="200"/>
      <c r="Y584" s="200"/>
      <c r="Z584" s="201"/>
      <c r="AA584" s="150"/>
      <c r="AB584" s="202"/>
      <c r="AC584" s="203"/>
      <c r="AD584" s="184"/>
      <c r="AE584" s="203"/>
      <c r="AF584" s="204"/>
      <c r="AG584" s="193"/>
    </row>
    <row r="585" spans="1:33" s="59" customFormat="1">
      <c r="A585" s="194"/>
      <c r="B585" s="195"/>
      <c r="C585" s="196"/>
      <c r="D585" s="197"/>
      <c r="E585" s="196"/>
      <c r="F585" s="197"/>
      <c r="G585" s="198"/>
      <c r="H585" s="180"/>
      <c r="I585" s="181"/>
      <c r="J585" s="181"/>
      <c r="K585" s="181"/>
      <c r="L585" s="181"/>
      <c r="M585" s="181"/>
      <c r="N585" s="180"/>
      <c r="O585" s="182"/>
      <c r="P585" s="182"/>
      <c r="Q585" s="183"/>
      <c r="R585" s="183"/>
      <c r="S585" s="183"/>
      <c r="T585" s="183"/>
      <c r="U585" s="184"/>
      <c r="V585" s="185"/>
      <c r="W585" s="199"/>
      <c r="X585" s="200"/>
      <c r="Y585" s="200"/>
      <c r="Z585" s="201"/>
      <c r="AA585" s="150"/>
      <c r="AB585" s="202"/>
      <c r="AC585" s="203"/>
      <c r="AD585" s="184"/>
      <c r="AE585" s="203"/>
      <c r="AF585" s="204"/>
      <c r="AG585" s="193"/>
    </row>
    <row r="586" spans="1:33" s="59" customFormat="1">
      <c r="A586" s="194"/>
      <c r="B586" s="195"/>
      <c r="C586" s="196"/>
      <c r="D586" s="197"/>
      <c r="E586" s="196"/>
      <c r="F586" s="197"/>
      <c r="G586" s="198"/>
      <c r="H586" s="180"/>
      <c r="I586" s="181"/>
      <c r="J586" s="181"/>
      <c r="K586" s="181"/>
      <c r="L586" s="181"/>
      <c r="M586" s="181"/>
      <c r="N586" s="180"/>
      <c r="O586" s="182"/>
      <c r="P586" s="182"/>
      <c r="Q586" s="183"/>
      <c r="R586" s="183"/>
      <c r="S586" s="183"/>
      <c r="T586" s="183"/>
      <c r="U586" s="184"/>
      <c r="V586" s="185"/>
      <c r="W586" s="199"/>
      <c r="X586" s="200"/>
      <c r="Y586" s="200"/>
      <c r="Z586" s="201"/>
      <c r="AA586" s="150"/>
      <c r="AB586" s="202"/>
      <c r="AC586" s="203"/>
      <c r="AD586" s="184"/>
      <c r="AE586" s="203"/>
      <c r="AF586" s="204"/>
      <c r="AG586" s="193"/>
    </row>
    <row r="587" spans="1:33" s="59" customFormat="1">
      <c r="A587" s="194"/>
      <c r="B587" s="195"/>
      <c r="C587" s="196"/>
      <c r="D587" s="197"/>
      <c r="E587" s="196"/>
      <c r="F587" s="197"/>
      <c r="G587" s="198"/>
      <c r="H587" s="180"/>
      <c r="I587" s="181"/>
      <c r="J587" s="181"/>
      <c r="K587" s="181"/>
      <c r="L587" s="181"/>
      <c r="M587" s="181"/>
      <c r="N587" s="180"/>
      <c r="O587" s="182"/>
      <c r="P587" s="182"/>
      <c r="Q587" s="183"/>
      <c r="R587" s="183"/>
      <c r="S587" s="183"/>
      <c r="T587" s="183"/>
      <c r="U587" s="184"/>
      <c r="V587" s="185"/>
      <c r="W587" s="199"/>
      <c r="X587" s="200"/>
      <c r="Y587" s="200"/>
      <c r="Z587" s="201"/>
      <c r="AA587" s="150"/>
      <c r="AB587" s="202"/>
      <c r="AC587" s="203"/>
      <c r="AD587" s="184"/>
      <c r="AE587" s="203"/>
      <c r="AF587" s="204"/>
      <c r="AG587" s="193"/>
    </row>
    <row r="588" spans="1:33" s="59" customFormat="1">
      <c r="A588" s="194"/>
      <c r="B588" s="195"/>
      <c r="C588" s="196"/>
      <c r="D588" s="197"/>
      <c r="E588" s="196"/>
      <c r="F588" s="197"/>
      <c r="G588" s="198"/>
      <c r="H588" s="180"/>
      <c r="I588" s="181"/>
      <c r="J588" s="181"/>
      <c r="K588" s="181"/>
      <c r="L588" s="181"/>
      <c r="M588" s="181"/>
      <c r="N588" s="180"/>
      <c r="O588" s="182"/>
      <c r="P588" s="182"/>
      <c r="Q588" s="183"/>
      <c r="R588" s="183"/>
      <c r="S588" s="183"/>
      <c r="T588" s="183"/>
      <c r="U588" s="184"/>
      <c r="V588" s="185"/>
      <c r="W588" s="199"/>
      <c r="X588" s="200"/>
      <c r="Y588" s="200"/>
      <c r="Z588" s="201"/>
      <c r="AA588" s="150"/>
      <c r="AB588" s="202"/>
      <c r="AC588" s="203"/>
      <c r="AD588" s="184"/>
      <c r="AE588" s="203"/>
      <c r="AF588" s="204"/>
      <c r="AG588" s="193"/>
    </row>
    <row r="589" spans="1:33" s="59" customFormat="1">
      <c r="A589" s="194"/>
      <c r="B589" s="195"/>
      <c r="C589" s="196"/>
      <c r="D589" s="197"/>
      <c r="E589" s="196"/>
      <c r="F589" s="197"/>
      <c r="G589" s="198"/>
      <c r="H589" s="180"/>
      <c r="I589" s="181"/>
      <c r="J589" s="181"/>
      <c r="K589" s="181"/>
      <c r="L589" s="181"/>
      <c r="M589" s="181"/>
      <c r="N589" s="180"/>
      <c r="O589" s="182"/>
      <c r="P589" s="182"/>
      <c r="Q589" s="183"/>
      <c r="R589" s="183"/>
      <c r="S589" s="183"/>
      <c r="T589" s="183"/>
      <c r="U589" s="184"/>
      <c r="V589" s="185"/>
      <c r="W589" s="199"/>
      <c r="X589" s="200"/>
      <c r="Y589" s="200"/>
      <c r="Z589" s="201"/>
      <c r="AA589" s="150"/>
      <c r="AB589" s="202"/>
      <c r="AC589" s="203"/>
      <c r="AD589" s="184"/>
      <c r="AE589" s="203"/>
      <c r="AF589" s="204"/>
      <c r="AG589" s="193"/>
    </row>
    <row r="590" spans="1:33" s="59" customFormat="1">
      <c r="A590" s="194"/>
      <c r="B590" s="195"/>
      <c r="C590" s="196"/>
      <c r="D590" s="197"/>
      <c r="E590" s="196"/>
      <c r="F590" s="197"/>
      <c r="G590" s="198"/>
      <c r="H590" s="180"/>
      <c r="I590" s="181"/>
      <c r="J590" s="181"/>
      <c r="K590" s="181"/>
      <c r="L590" s="181"/>
      <c r="M590" s="181"/>
      <c r="N590" s="180"/>
      <c r="O590" s="182"/>
      <c r="P590" s="182"/>
      <c r="Q590" s="183"/>
      <c r="R590" s="183"/>
      <c r="S590" s="183"/>
      <c r="T590" s="183"/>
      <c r="U590" s="184"/>
      <c r="V590" s="185"/>
      <c r="W590" s="199"/>
      <c r="X590" s="200"/>
      <c r="Y590" s="200"/>
      <c r="Z590" s="201"/>
      <c r="AA590" s="150"/>
      <c r="AB590" s="202"/>
      <c r="AC590" s="203"/>
      <c r="AD590" s="184"/>
      <c r="AE590" s="203"/>
      <c r="AF590" s="204"/>
      <c r="AG590" s="193"/>
    </row>
    <row r="591" spans="1:33" s="59" customFormat="1">
      <c r="A591" s="194"/>
      <c r="B591" s="195"/>
      <c r="C591" s="196"/>
      <c r="D591" s="197"/>
      <c r="E591" s="196"/>
      <c r="F591" s="197"/>
      <c r="G591" s="198"/>
      <c r="H591" s="180"/>
      <c r="I591" s="181"/>
      <c r="J591" s="181"/>
      <c r="K591" s="181"/>
      <c r="L591" s="181"/>
      <c r="M591" s="181"/>
      <c r="N591" s="180"/>
      <c r="O591" s="182"/>
      <c r="P591" s="182"/>
      <c r="Q591" s="183"/>
      <c r="R591" s="183"/>
      <c r="S591" s="183"/>
      <c r="T591" s="183"/>
      <c r="U591" s="184"/>
      <c r="V591" s="185"/>
      <c r="W591" s="199"/>
      <c r="X591" s="200"/>
      <c r="Y591" s="200"/>
      <c r="Z591" s="201"/>
      <c r="AA591" s="150"/>
      <c r="AB591" s="202"/>
      <c r="AC591" s="203"/>
      <c r="AD591" s="184"/>
      <c r="AE591" s="203"/>
      <c r="AF591" s="204"/>
      <c r="AG591" s="193"/>
    </row>
    <row r="592" spans="1:33" s="59" customFormat="1">
      <c r="A592" s="194"/>
      <c r="B592" s="195"/>
      <c r="C592" s="196"/>
      <c r="D592" s="197"/>
      <c r="E592" s="196"/>
      <c r="F592" s="197"/>
      <c r="G592" s="198"/>
      <c r="H592" s="180"/>
      <c r="I592" s="181"/>
      <c r="J592" s="181"/>
      <c r="K592" s="181"/>
      <c r="L592" s="181"/>
      <c r="M592" s="181"/>
      <c r="N592" s="180"/>
      <c r="O592" s="182"/>
      <c r="P592" s="182"/>
      <c r="Q592" s="183"/>
      <c r="R592" s="183"/>
      <c r="S592" s="183"/>
      <c r="T592" s="183"/>
      <c r="U592" s="184"/>
      <c r="V592" s="185"/>
      <c r="W592" s="199"/>
      <c r="X592" s="200"/>
      <c r="Y592" s="200"/>
      <c r="Z592" s="201"/>
      <c r="AA592" s="150"/>
      <c r="AB592" s="202"/>
      <c r="AC592" s="203"/>
      <c r="AD592" s="184"/>
      <c r="AE592" s="203"/>
      <c r="AF592" s="204"/>
      <c r="AG592" s="193"/>
    </row>
    <row r="593" spans="1:33" s="59" customFormat="1">
      <c r="A593" s="194"/>
      <c r="B593" s="195"/>
      <c r="C593" s="196"/>
      <c r="D593" s="197"/>
      <c r="E593" s="196"/>
      <c r="F593" s="197"/>
      <c r="G593" s="198"/>
      <c r="H593" s="180"/>
      <c r="I593" s="181"/>
      <c r="J593" s="181"/>
      <c r="K593" s="181"/>
      <c r="L593" s="181"/>
      <c r="M593" s="181"/>
      <c r="N593" s="180"/>
      <c r="O593" s="182"/>
      <c r="P593" s="182"/>
      <c r="Q593" s="183"/>
      <c r="R593" s="183"/>
      <c r="S593" s="183"/>
      <c r="T593" s="183"/>
      <c r="U593" s="184"/>
      <c r="V593" s="185"/>
      <c r="W593" s="199"/>
      <c r="X593" s="200"/>
      <c r="Y593" s="200"/>
      <c r="Z593" s="201"/>
      <c r="AA593" s="150"/>
      <c r="AB593" s="202"/>
      <c r="AC593" s="203"/>
      <c r="AD593" s="184"/>
      <c r="AE593" s="203"/>
      <c r="AF593" s="204"/>
      <c r="AG593" s="193"/>
    </row>
    <row r="594" spans="1:33" s="59" customFormat="1">
      <c r="A594" s="194"/>
      <c r="B594" s="195"/>
      <c r="C594" s="196"/>
      <c r="D594" s="197"/>
      <c r="E594" s="196"/>
      <c r="F594" s="197"/>
      <c r="G594" s="198"/>
      <c r="H594" s="180"/>
      <c r="I594" s="181"/>
      <c r="J594" s="181"/>
      <c r="K594" s="181"/>
      <c r="L594" s="181"/>
      <c r="M594" s="181"/>
      <c r="N594" s="180"/>
      <c r="O594" s="182"/>
      <c r="P594" s="182"/>
      <c r="Q594" s="183"/>
      <c r="R594" s="183"/>
      <c r="S594" s="183"/>
      <c r="T594" s="183"/>
      <c r="U594" s="184"/>
      <c r="V594" s="185"/>
      <c r="W594" s="199"/>
      <c r="X594" s="200"/>
      <c r="Y594" s="200"/>
      <c r="Z594" s="201"/>
      <c r="AA594" s="150"/>
      <c r="AB594" s="202"/>
      <c r="AC594" s="203"/>
      <c r="AD594" s="184"/>
      <c r="AE594" s="203"/>
      <c r="AF594" s="204"/>
      <c r="AG594" s="193"/>
    </row>
    <row r="595" spans="1:33" s="59" customFormat="1">
      <c r="A595" s="194"/>
      <c r="B595" s="195"/>
      <c r="C595" s="196"/>
      <c r="D595" s="197"/>
      <c r="E595" s="196"/>
      <c r="F595" s="197"/>
      <c r="G595" s="198"/>
      <c r="H595" s="180"/>
      <c r="I595" s="181"/>
      <c r="J595" s="181"/>
      <c r="K595" s="181"/>
      <c r="L595" s="181"/>
      <c r="M595" s="181"/>
      <c r="N595" s="180"/>
      <c r="O595" s="182"/>
      <c r="P595" s="182"/>
      <c r="Q595" s="183"/>
      <c r="R595" s="183"/>
      <c r="S595" s="183"/>
      <c r="T595" s="183"/>
      <c r="U595" s="184"/>
      <c r="V595" s="185"/>
      <c r="W595" s="199"/>
      <c r="X595" s="200"/>
      <c r="Y595" s="200"/>
      <c r="Z595" s="201"/>
      <c r="AA595" s="150"/>
      <c r="AB595" s="202"/>
      <c r="AC595" s="203"/>
      <c r="AD595" s="184"/>
      <c r="AE595" s="203"/>
      <c r="AF595" s="204"/>
      <c r="AG595" s="193"/>
    </row>
    <row r="596" spans="1:33" s="59" customFormat="1">
      <c r="A596" s="194"/>
      <c r="B596" s="195"/>
      <c r="C596" s="196"/>
      <c r="D596" s="197"/>
      <c r="E596" s="196"/>
      <c r="F596" s="197"/>
      <c r="G596" s="198"/>
      <c r="H596" s="180"/>
      <c r="I596" s="181"/>
      <c r="J596" s="181"/>
      <c r="K596" s="181"/>
      <c r="L596" s="181"/>
      <c r="M596" s="181"/>
      <c r="N596" s="180"/>
      <c r="O596" s="182"/>
      <c r="P596" s="182"/>
      <c r="Q596" s="183"/>
      <c r="R596" s="183"/>
      <c r="S596" s="183"/>
      <c r="T596" s="183"/>
      <c r="U596" s="184"/>
      <c r="V596" s="185"/>
      <c r="W596" s="199"/>
      <c r="X596" s="200"/>
      <c r="Y596" s="200"/>
      <c r="Z596" s="201"/>
      <c r="AA596" s="150"/>
      <c r="AB596" s="202"/>
      <c r="AC596" s="203"/>
      <c r="AD596" s="184"/>
      <c r="AE596" s="203"/>
      <c r="AF596" s="204"/>
      <c r="AG596" s="193"/>
    </row>
    <row r="597" spans="1:33" s="59" customFormat="1">
      <c r="A597" s="194"/>
      <c r="B597" s="195"/>
      <c r="C597" s="196"/>
      <c r="D597" s="197"/>
      <c r="E597" s="196"/>
      <c r="F597" s="197"/>
      <c r="G597" s="198"/>
      <c r="H597" s="180"/>
      <c r="I597" s="181"/>
      <c r="J597" s="181"/>
      <c r="K597" s="181"/>
      <c r="L597" s="181"/>
      <c r="M597" s="181"/>
      <c r="N597" s="180"/>
      <c r="O597" s="182"/>
      <c r="P597" s="182"/>
      <c r="Q597" s="183"/>
      <c r="R597" s="183"/>
      <c r="S597" s="183"/>
      <c r="T597" s="183"/>
      <c r="U597" s="184"/>
      <c r="V597" s="185"/>
      <c r="W597" s="199"/>
      <c r="X597" s="200"/>
      <c r="Y597" s="200"/>
      <c r="Z597" s="201"/>
      <c r="AA597" s="150"/>
      <c r="AB597" s="202"/>
      <c r="AC597" s="203"/>
      <c r="AD597" s="184"/>
      <c r="AE597" s="203"/>
      <c r="AF597" s="204"/>
      <c r="AG597" s="193"/>
    </row>
    <row r="598" spans="1:33" s="59" customFormat="1">
      <c r="A598" s="194"/>
      <c r="B598" s="195"/>
      <c r="C598" s="196"/>
      <c r="D598" s="197"/>
      <c r="E598" s="196"/>
      <c r="F598" s="197"/>
      <c r="G598" s="198"/>
      <c r="H598" s="180"/>
      <c r="I598" s="181"/>
      <c r="J598" s="181"/>
      <c r="K598" s="181"/>
      <c r="L598" s="181"/>
      <c r="M598" s="181"/>
      <c r="N598" s="180"/>
      <c r="O598" s="182"/>
      <c r="P598" s="182"/>
      <c r="Q598" s="183"/>
      <c r="R598" s="183"/>
      <c r="S598" s="183"/>
      <c r="T598" s="183"/>
      <c r="U598" s="184"/>
      <c r="V598" s="185"/>
      <c r="W598" s="199"/>
      <c r="X598" s="200"/>
      <c r="Y598" s="200"/>
      <c r="Z598" s="201"/>
      <c r="AA598" s="150"/>
      <c r="AB598" s="202"/>
      <c r="AC598" s="203"/>
      <c r="AD598" s="184"/>
      <c r="AE598" s="203"/>
      <c r="AF598" s="204"/>
      <c r="AG598" s="193"/>
    </row>
    <row r="599" spans="1:33" s="59" customFormat="1">
      <c r="A599" s="194"/>
      <c r="B599" s="195"/>
      <c r="C599" s="196"/>
      <c r="D599" s="197"/>
      <c r="E599" s="196"/>
      <c r="F599" s="197"/>
      <c r="G599" s="198"/>
      <c r="H599" s="180"/>
      <c r="I599" s="181"/>
      <c r="J599" s="181"/>
      <c r="K599" s="181"/>
      <c r="L599" s="181"/>
      <c r="M599" s="181"/>
      <c r="N599" s="180"/>
      <c r="O599" s="182"/>
      <c r="P599" s="182"/>
      <c r="Q599" s="183"/>
      <c r="R599" s="183"/>
      <c r="S599" s="183"/>
      <c r="T599" s="183"/>
      <c r="U599" s="184"/>
      <c r="V599" s="185"/>
      <c r="W599" s="199"/>
      <c r="X599" s="200"/>
      <c r="Y599" s="200"/>
      <c r="Z599" s="201"/>
      <c r="AA599" s="150"/>
      <c r="AB599" s="202"/>
      <c r="AC599" s="203"/>
      <c r="AD599" s="184"/>
      <c r="AE599" s="203"/>
      <c r="AF599" s="204"/>
      <c r="AG599" s="193"/>
    </row>
    <row r="600" spans="1:33" s="59" customFormat="1">
      <c r="A600" s="194"/>
      <c r="B600" s="195"/>
      <c r="C600" s="196"/>
      <c r="D600" s="197"/>
      <c r="E600" s="196"/>
      <c r="F600" s="197"/>
      <c r="G600" s="198"/>
      <c r="H600" s="180"/>
      <c r="I600" s="181"/>
      <c r="J600" s="181"/>
      <c r="K600" s="181"/>
      <c r="L600" s="181"/>
      <c r="M600" s="181"/>
      <c r="N600" s="180"/>
      <c r="O600" s="182"/>
      <c r="P600" s="182"/>
      <c r="Q600" s="183"/>
      <c r="R600" s="183"/>
      <c r="S600" s="183"/>
      <c r="T600" s="183"/>
      <c r="U600" s="184"/>
      <c r="V600" s="185"/>
      <c r="W600" s="199"/>
      <c r="X600" s="200"/>
      <c r="Y600" s="200"/>
      <c r="Z600" s="201"/>
      <c r="AA600" s="150"/>
      <c r="AB600" s="202"/>
      <c r="AC600" s="203"/>
      <c r="AD600" s="184"/>
      <c r="AE600" s="203"/>
      <c r="AF600" s="204"/>
      <c r="AG600" s="193"/>
    </row>
    <row r="601" spans="1:33" s="59" customFormat="1">
      <c r="A601" s="194"/>
      <c r="B601" s="195"/>
      <c r="C601" s="196"/>
      <c r="D601" s="197"/>
      <c r="E601" s="196"/>
      <c r="F601" s="197"/>
      <c r="G601" s="198"/>
      <c r="H601" s="180"/>
      <c r="I601" s="181"/>
      <c r="J601" s="181"/>
      <c r="K601" s="181"/>
      <c r="L601" s="181"/>
      <c r="M601" s="181"/>
      <c r="N601" s="180"/>
      <c r="O601" s="182"/>
      <c r="P601" s="182"/>
      <c r="Q601" s="183"/>
      <c r="R601" s="183"/>
      <c r="S601" s="183"/>
      <c r="T601" s="183"/>
      <c r="U601" s="184"/>
      <c r="V601" s="185"/>
      <c r="W601" s="199"/>
      <c r="X601" s="200"/>
      <c r="Y601" s="200"/>
      <c r="Z601" s="201"/>
      <c r="AA601" s="150"/>
      <c r="AB601" s="202"/>
      <c r="AC601" s="203"/>
      <c r="AD601" s="184"/>
      <c r="AE601" s="203"/>
      <c r="AF601" s="204"/>
      <c r="AG601" s="193"/>
    </row>
    <row r="602" spans="1:33" s="59" customFormat="1">
      <c r="A602" s="194"/>
      <c r="B602" s="195"/>
      <c r="C602" s="196"/>
      <c r="D602" s="197"/>
      <c r="E602" s="196"/>
      <c r="F602" s="197"/>
      <c r="G602" s="198"/>
      <c r="H602" s="180"/>
      <c r="I602" s="181"/>
      <c r="J602" s="181"/>
      <c r="K602" s="181"/>
      <c r="L602" s="181"/>
      <c r="M602" s="181"/>
      <c r="N602" s="180"/>
      <c r="O602" s="182"/>
      <c r="P602" s="182"/>
      <c r="Q602" s="183"/>
      <c r="R602" s="183"/>
      <c r="S602" s="183"/>
      <c r="T602" s="183"/>
      <c r="U602" s="184"/>
      <c r="V602" s="185"/>
      <c r="W602" s="199"/>
      <c r="X602" s="200"/>
      <c r="Y602" s="200"/>
      <c r="Z602" s="201"/>
      <c r="AA602" s="150"/>
      <c r="AB602" s="202"/>
      <c r="AC602" s="203"/>
      <c r="AD602" s="184"/>
      <c r="AE602" s="203"/>
      <c r="AF602" s="204"/>
      <c r="AG602" s="193"/>
    </row>
    <row r="603" spans="1:33" s="59" customFormat="1">
      <c r="A603" s="194"/>
      <c r="B603" s="195"/>
      <c r="C603" s="196"/>
      <c r="D603" s="197"/>
      <c r="E603" s="196"/>
      <c r="F603" s="197"/>
      <c r="G603" s="198"/>
      <c r="H603" s="180"/>
      <c r="I603" s="181"/>
      <c r="J603" s="181"/>
      <c r="K603" s="181"/>
      <c r="L603" s="181"/>
      <c r="M603" s="181"/>
      <c r="N603" s="180"/>
      <c r="O603" s="182"/>
      <c r="P603" s="182"/>
      <c r="Q603" s="183"/>
      <c r="R603" s="183"/>
      <c r="S603" s="183"/>
      <c r="T603" s="183"/>
      <c r="U603" s="184"/>
      <c r="V603" s="185"/>
      <c r="W603" s="199"/>
      <c r="X603" s="200"/>
      <c r="Y603" s="200"/>
      <c r="Z603" s="201"/>
      <c r="AA603" s="150"/>
      <c r="AB603" s="202"/>
      <c r="AC603" s="203"/>
      <c r="AD603" s="184"/>
      <c r="AE603" s="203"/>
      <c r="AF603" s="204"/>
      <c r="AG603" s="193"/>
    </row>
    <row r="604" spans="1:33" s="59" customFormat="1">
      <c r="A604" s="194"/>
      <c r="B604" s="195"/>
      <c r="C604" s="196"/>
      <c r="D604" s="197"/>
      <c r="E604" s="196"/>
      <c r="F604" s="197"/>
      <c r="G604" s="198"/>
      <c r="H604" s="180"/>
      <c r="I604" s="181"/>
      <c r="J604" s="181"/>
      <c r="K604" s="181"/>
      <c r="L604" s="181"/>
      <c r="M604" s="181"/>
      <c r="N604" s="180"/>
      <c r="O604" s="182"/>
      <c r="P604" s="182"/>
      <c r="Q604" s="183"/>
      <c r="R604" s="183"/>
      <c r="S604" s="183"/>
      <c r="T604" s="183"/>
      <c r="U604" s="184"/>
      <c r="V604" s="185"/>
      <c r="W604" s="199"/>
      <c r="X604" s="200"/>
      <c r="Y604" s="200"/>
      <c r="Z604" s="201"/>
      <c r="AA604" s="150"/>
      <c r="AB604" s="202"/>
      <c r="AC604" s="203"/>
      <c r="AD604" s="184"/>
      <c r="AE604" s="203"/>
      <c r="AF604" s="204"/>
      <c r="AG604" s="193"/>
    </row>
    <row r="605" spans="1:33" s="59" customFormat="1">
      <c r="A605" s="194"/>
      <c r="B605" s="195"/>
      <c r="C605" s="196"/>
      <c r="D605" s="197"/>
      <c r="E605" s="196"/>
      <c r="F605" s="197"/>
      <c r="G605" s="198"/>
      <c r="H605" s="180"/>
      <c r="I605" s="181"/>
      <c r="J605" s="181"/>
      <c r="K605" s="181"/>
      <c r="L605" s="181"/>
      <c r="M605" s="181"/>
      <c r="N605" s="180"/>
      <c r="O605" s="182"/>
      <c r="P605" s="182"/>
      <c r="Q605" s="183"/>
      <c r="R605" s="183"/>
      <c r="S605" s="183"/>
      <c r="T605" s="183"/>
      <c r="U605" s="184"/>
      <c r="V605" s="185"/>
      <c r="W605" s="199"/>
      <c r="X605" s="200"/>
      <c r="Y605" s="200"/>
      <c r="Z605" s="201"/>
      <c r="AA605" s="150"/>
      <c r="AB605" s="202"/>
      <c r="AC605" s="203"/>
      <c r="AD605" s="184"/>
      <c r="AE605" s="203"/>
      <c r="AF605" s="204"/>
      <c r="AG605" s="193"/>
    </row>
    <row r="606" spans="1:33" s="59" customFormat="1">
      <c r="A606" s="194"/>
      <c r="B606" s="195"/>
      <c r="C606" s="196"/>
      <c r="D606" s="197"/>
      <c r="E606" s="196"/>
      <c r="F606" s="197"/>
      <c r="G606" s="198"/>
      <c r="H606" s="180"/>
      <c r="I606" s="181"/>
      <c r="J606" s="181"/>
      <c r="K606" s="181"/>
      <c r="L606" s="181"/>
      <c r="M606" s="181"/>
      <c r="N606" s="180"/>
      <c r="O606" s="182"/>
      <c r="P606" s="182"/>
      <c r="Q606" s="183"/>
      <c r="R606" s="183"/>
      <c r="S606" s="183"/>
      <c r="T606" s="183"/>
      <c r="U606" s="184"/>
      <c r="V606" s="185"/>
      <c r="W606" s="199"/>
      <c r="X606" s="200"/>
      <c r="Y606" s="200"/>
      <c r="Z606" s="201"/>
      <c r="AA606" s="150"/>
      <c r="AB606" s="202"/>
      <c r="AC606" s="203"/>
      <c r="AD606" s="184"/>
      <c r="AE606" s="203"/>
      <c r="AF606" s="204"/>
      <c r="AG606" s="193"/>
    </row>
    <row r="607" spans="1:33" s="59" customFormat="1">
      <c r="A607" s="194"/>
      <c r="B607" s="195"/>
      <c r="C607" s="196"/>
      <c r="D607" s="197"/>
      <c r="E607" s="196"/>
      <c r="F607" s="197"/>
      <c r="G607" s="198"/>
      <c r="H607" s="180"/>
      <c r="I607" s="181"/>
      <c r="J607" s="181"/>
      <c r="K607" s="181"/>
      <c r="L607" s="181"/>
      <c r="M607" s="181"/>
      <c r="N607" s="180"/>
      <c r="O607" s="182"/>
      <c r="P607" s="182"/>
      <c r="Q607" s="183"/>
      <c r="R607" s="183"/>
      <c r="S607" s="183"/>
      <c r="T607" s="183"/>
      <c r="U607" s="184"/>
      <c r="V607" s="185"/>
      <c r="W607" s="199"/>
      <c r="X607" s="200"/>
      <c r="Y607" s="200"/>
      <c r="Z607" s="201"/>
      <c r="AA607" s="150"/>
      <c r="AB607" s="202"/>
      <c r="AC607" s="203"/>
      <c r="AD607" s="184"/>
      <c r="AE607" s="203"/>
      <c r="AF607" s="204"/>
      <c r="AG607" s="193"/>
    </row>
    <row r="608" spans="1:33" s="59" customFormat="1">
      <c r="A608" s="194"/>
      <c r="B608" s="195"/>
      <c r="C608" s="196"/>
      <c r="D608" s="197"/>
      <c r="E608" s="196"/>
      <c r="F608" s="197"/>
      <c r="G608" s="198"/>
      <c r="H608" s="180"/>
      <c r="I608" s="181"/>
      <c r="J608" s="181"/>
      <c r="K608" s="181"/>
      <c r="L608" s="181"/>
      <c r="M608" s="181"/>
      <c r="N608" s="180"/>
      <c r="O608" s="182"/>
      <c r="P608" s="182"/>
      <c r="Q608" s="183"/>
      <c r="R608" s="183"/>
      <c r="S608" s="183"/>
      <c r="T608" s="183"/>
      <c r="U608" s="184"/>
      <c r="V608" s="185"/>
      <c r="W608" s="199"/>
      <c r="X608" s="200"/>
      <c r="Y608" s="200"/>
      <c r="Z608" s="201"/>
      <c r="AA608" s="150"/>
      <c r="AB608" s="202"/>
      <c r="AC608" s="203"/>
      <c r="AD608" s="184"/>
      <c r="AE608" s="203"/>
      <c r="AF608" s="204"/>
      <c r="AG608" s="193"/>
    </row>
    <row r="609" spans="1:33" s="59" customFormat="1">
      <c r="A609" s="194"/>
      <c r="B609" s="195"/>
      <c r="C609" s="196"/>
      <c r="D609" s="197"/>
      <c r="E609" s="196"/>
      <c r="F609" s="197"/>
      <c r="G609" s="198"/>
      <c r="H609" s="180"/>
      <c r="I609" s="181"/>
      <c r="J609" s="181"/>
      <c r="K609" s="181"/>
      <c r="L609" s="181"/>
      <c r="M609" s="181"/>
      <c r="N609" s="180"/>
      <c r="O609" s="182"/>
      <c r="P609" s="182"/>
      <c r="Q609" s="183"/>
      <c r="R609" s="183"/>
      <c r="S609" s="183"/>
      <c r="T609" s="183"/>
      <c r="U609" s="184"/>
      <c r="V609" s="185"/>
      <c r="W609" s="199"/>
      <c r="X609" s="200"/>
      <c r="Y609" s="200"/>
      <c r="Z609" s="201"/>
      <c r="AA609" s="150"/>
      <c r="AB609" s="202"/>
      <c r="AC609" s="203"/>
      <c r="AD609" s="184"/>
      <c r="AE609" s="203"/>
      <c r="AF609" s="204"/>
      <c r="AG609" s="193"/>
    </row>
    <row r="610" spans="1:33" s="59" customFormat="1">
      <c r="A610" s="194"/>
      <c r="B610" s="195"/>
      <c r="C610" s="196"/>
      <c r="D610" s="197"/>
      <c r="E610" s="196"/>
      <c r="F610" s="197"/>
      <c r="G610" s="198"/>
      <c r="H610" s="180"/>
      <c r="I610" s="181"/>
      <c r="J610" s="181"/>
      <c r="K610" s="181"/>
      <c r="L610" s="181"/>
      <c r="M610" s="181"/>
      <c r="N610" s="180"/>
      <c r="O610" s="182"/>
      <c r="P610" s="182"/>
      <c r="Q610" s="183"/>
      <c r="R610" s="183"/>
      <c r="S610" s="183"/>
      <c r="T610" s="183"/>
      <c r="U610" s="184"/>
      <c r="V610" s="185"/>
      <c r="W610" s="199"/>
      <c r="X610" s="200"/>
      <c r="Y610" s="200"/>
      <c r="Z610" s="201"/>
      <c r="AA610" s="150"/>
      <c r="AB610" s="202"/>
      <c r="AC610" s="203"/>
      <c r="AD610" s="184"/>
      <c r="AE610" s="203"/>
      <c r="AF610" s="204"/>
      <c r="AG610" s="193"/>
    </row>
    <row r="611" spans="1:33" s="59" customFormat="1">
      <c r="A611" s="194"/>
      <c r="B611" s="195"/>
      <c r="C611" s="196"/>
      <c r="D611" s="197"/>
      <c r="E611" s="196"/>
      <c r="F611" s="197"/>
      <c r="G611" s="198"/>
      <c r="H611" s="180"/>
      <c r="I611" s="181"/>
      <c r="J611" s="181"/>
      <c r="K611" s="181"/>
      <c r="L611" s="181"/>
      <c r="M611" s="181"/>
      <c r="N611" s="180"/>
      <c r="O611" s="182"/>
      <c r="P611" s="182"/>
      <c r="Q611" s="183"/>
      <c r="R611" s="183"/>
      <c r="S611" s="183"/>
      <c r="T611" s="183"/>
      <c r="U611" s="184"/>
      <c r="V611" s="185"/>
      <c r="W611" s="199"/>
      <c r="X611" s="200"/>
      <c r="Y611" s="200"/>
      <c r="Z611" s="201"/>
      <c r="AA611" s="150"/>
      <c r="AB611" s="202"/>
      <c r="AC611" s="203"/>
      <c r="AD611" s="184"/>
      <c r="AE611" s="203"/>
      <c r="AF611" s="204"/>
      <c r="AG611" s="193"/>
    </row>
    <row r="612" spans="1:33" s="59" customFormat="1">
      <c r="A612" s="194"/>
      <c r="B612" s="195"/>
      <c r="C612" s="196"/>
      <c r="D612" s="197"/>
      <c r="E612" s="196"/>
      <c r="F612" s="197"/>
      <c r="G612" s="198"/>
      <c r="H612" s="180"/>
      <c r="I612" s="181"/>
      <c r="J612" s="181"/>
      <c r="K612" s="181"/>
      <c r="L612" s="181"/>
      <c r="M612" s="181"/>
      <c r="N612" s="180"/>
      <c r="O612" s="182"/>
      <c r="P612" s="182"/>
      <c r="Q612" s="183"/>
      <c r="R612" s="183"/>
      <c r="S612" s="183"/>
      <c r="T612" s="183"/>
      <c r="U612" s="184"/>
      <c r="V612" s="185"/>
      <c r="W612" s="199"/>
      <c r="X612" s="200"/>
      <c r="Y612" s="200"/>
      <c r="Z612" s="201"/>
      <c r="AA612" s="150"/>
      <c r="AB612" s="202"/>
      <c r="AC612" s="203"/>
      <c r="AD612" s="184"/>
      <c r="AE612" s="203"/>
      <c r="AF612" s="204"/>
      <c r="AG612" s="193"/>
    </row>
    <row r="613" spans="1:33" s="59" customFormat="1">
      <c r="A613" s="194"/>
      <c r="B613" s="195"/>
      <c r="C613" s="196"/>
      <c r="D613" s="197"/>
      <c r="E613" s="196"/>
      <c r="F613" s="197"/>
      <c r="G613" s="198"/>
      <c r="H613" s="180"/>
      <c r="I613" s="181"/>
      <c r="J613" s="181"/>
      <c r="K613" s="181"/>
      <c r="L613" s="181"/>
      <c r="M613" s="181"/>
      <c r="N613" s="180"/>
      <c r="O613" s="182"/>
      <c r="P613" s="182"/>
      <c r="Q613" s="183"/>
      <c r="R613" s="183"/>
      <c r="S613" s="183"/>
      <c r="T613" s="183"/>
      <c r="U613" s="184"/>
      <c r="V613" s="185"/>
      <c r="W613" s="199"/>
      <c r="X613" s="200"/>
      <c r="Y613" s="200"/>
      <c r="Z613" s="201"/>
      <c r="AA613" s="150"/>
      <c r="AB613" s="202"/>
      <c r="AC613" s="203"/>
      <c r="AD613" s="184"/>
      <c r="AE613" s="203"/>
      <c r="AF613" s="204"/>
      <c r="AG613" s="193"/>
    </row>
    <row r="614" spans="1:33" s="59" customFormat="1">
      <c r="A614" s="194"/>
      <c r="B614" s="195"/>
      <c r="C614" s="196"/>
      <c r="D614" s="197"/>
      <c r="E614" s="196"/>
      <c r="F614" s="197"/>
      <c r="G614" s="198"/>
      <c r="H614" s="180"/>
      <c r="I614" s="181"/>
      <c r="J614" s="181"/>
      <c r="K614" s="181"/>
      <c r="L614" s="181"/>
      <c r="M614" s="181"/>
      <c r="N614" s="180"/>
      <c r="O614" s="182"/>
      <c r="P614" s="182"/>
      <c r="Q614" s="183"/>
      <c r="R614" s="183"/>
      <c r="S614" s="183"/>
      <c r="T614" s="183"/>
      <c r="U614" s="184"/>
      <c r="V614" s="185"/>
      <c r="W614" s="199"/>
      <c r="X614" s="200"/>
      <c r="Y614" s="200"/>
      <c r="Z614" s="201"/>
      <c r="AA614" s="150"/>
      <c r="AB614" s="202"/>
      <c r="AC614" s="203"/>
      <c r="AD614" s="184"/>
      <c r="AE614" s="203"/>
      <c r="AF614" s="204"/>
      <c r="AG614" s="193"/>
    </row>
    <row r="615" spans="1:33" s="59" customFormat="1">
      <c r="A615" s="194"/>
      <c r="B615" s="195"/>
      <c r="C615" s="196"/>
      <c r="D615" s="197"/>
      <c r="E615" s="196"/>
      <c r="F615" s="197"/>
      <c r="G615" s="198"/>
      <c r="H615" s="180"/>
      <c r="I615" s="181"/>
      <c r="J615" s="181"/>
      <c r="K615" s="181"/>
      <c r="L615" s="181"/>
      <c r="M615" s="181"/>
      <c r="N615" s="180"/>
      <c r="O615" s="182"/>
      <c r="P615" s="182"/>
      <c r="Q615" s="183"/>
      <c r="R615" s="183"/>
      <c r="S615" s="183"/>
      <c r="T615" s="183"/>
      <c r="U615" s="184"/>
      <c r="V615" s="185"/>
      <c r="W615" s="199"/>
      <c r="X615" s="200"/>
      <c r="Y615" s="200"/>
      <c r="Z615" s="201"/>
      <c r="AA615" s="150"/>
      <c r="AB615" s="202"/>
      <c r="AC615" s="203"/>
      <c r="AD615" s="184"/>
      <c r="AE615" s="203"/>
      <c r="AF615" s="204"/>
      <c r="AG615" s="193"/>
    </row>
    <row r="616" spans="1:33" s="59" customFormat="1">
      <c r="A616" s="194"/>
      <c r="B616" s="195"/>
      <c r="C616" s="196"/>
      <c r="D616" s="197"/>
      <c r="E616" s="196"/>
      <c r="F616" s="197"/>
      <c r="G616" s="198"/>
      <c r="H616" s="180"/>
      <c r="I616" s="181"/>
      <c r="J616" s="181"/>
      <c r="K616" s="181"/>
      <c r="L616" s="181"/>
      <c r="M616" s="181"/>
      <c r="N616" s="180"/>
      <c r="O616" s="182"/>
      <c r="P616" s="182"/>
      <c r="Q616" s="183"/>
      <c r="R616" s="183"/>
      <c r="S616" s="183"/>
      <c r="T616" s="183"/>
      <c r="U616" s="184"/>
      <c r="V616" s="185"/>
      <c r="W616" s="199"/>
      <c r="X616" s="200"/>
      <c r="Y616" s="200"/>
      <c r="Z616" s="201"/>
      <c r="AA616" s="150"/>
      <c r="AB616" s="202"/>
      <c r="AC616" s="203"/>
      <c r="AD616" s="184"/>
      <c r="AE616" s="203"/>
      <c r="AF616" s="204"/>
      <c r="AG616" s="193"/>
    </row>
    <row r="617" spans="1:33" s="59" customFormat="1">
      <c r="A617" s="194"/>
      <c r="B617" s="195"/>
      <c r="C617" s="196"/>
      <c r="D617" s="197"/>
      <c r="E617" s="196"/>
      <c r="F617" s="197"/>
      <c r="G617" s="198"/>
      <c r="H617" s="180"/>
      <c r="I617" s="181"/>
      <c r="J617" s="181"/>
      <c r="K617" s="181"/>
      <c r="L617" s="181"/>
      <c r="M617" s="181"/>
      <c r="N617" s="180"/>
      <c r="O617" s="182"/>
      <c r="P617" s="182"/>
      <c r="Q617" s="183"/>
      <c r="R617" s="183"/>
      <c r="S617" s="183"/>
      <c r="T617" s="183"/>
      <c r="U617" s="184"/>
      <c r="V617" s="185"/>
      <c r="W617" s="199"/>
      <c r="X617" s="200"/>
      <c r="Y617" s="200"/>
      <c r="Z617" s="201"/>
      <c r="AA617" s="150"/>
      <c r="AB617" s="202"/>
      <c r="AC617" s="203"/>
      <c r="AD617" s="184"/>
      <c r="AE617" s="203"/>
      <c r="AF617" s="204"/>
      <c r="AG617" s="193"/>
    </row>
    <row r="618" spans="1:33" s="59" customFormat="1">
      <c r="A618" s="194"/>
      <c r="B618" s="195"/>
      <c r="C618" s="196"/>
      <c r="D618" s="197"/>
      <c r="E618" s="196"/>
      <c r="F618" s="197"/>
      <c r="G618" s="198"/>
      <c r="H618" s="180"/>
      <c r="I618" s="181"/>
      <c r="J618" s="181"/>
      <c r="K618" s="181"/>
      <c r="L618" s="181"/>
      <c r="M618" s="181"/>
      <c r="N618" s="180"/>
      <c r="O618" s="182"/>
      <c r="P618" s="182"/>
      <c r="Q618" s="183"/>
      <c r="R618" s="183"/>
      <c r="S618" s="183"/>
      <c r="T618" s="183"/>
      <c r="U618" s="184"/>
      <c r="V618" s="185"/>
      <c r="W618" s="199"/>
      <c r="X618" s="200"/>
      <c r="Y618" s="200"/>
      <c r="Z618" s="201"/>
      <c r="AA618" s="150"/>
      <c r="AB618" s="202"/>
      <c r="AC618" s="203"/>
      <c r="AD618" s="184"/>
      <c r="AE618" s="203"/>
      <c r="AF618" s="204"/>
      <c r="AG618" s="193"/>
    </row>
    <row r="619" spans="1:33" s="59" customFormat="1">
      <c r="A619" s="194"/>
      <c r="B619" s="195"/>
      <c r="C619" s="196"/>
      <c r="D619" s="197"/>
      <c r="E619" s="196"/>
      <c r="F619" s="197"/>
      <c r="G619" s="198"/>
      <c r="H619" s="180"/>
      <c r="I619" s="181"/>
      <c r="J619" s="181"/>
      <c r="K619" s="181"/>
      <c r="L619" s="181"/>
      <c r="M619" s="181"/>
      <c r="N619" s="180"/>
      <c r="O619" s="182"/>
      <c r="P619" s="182"/>
      <c r="Q619" s="183"/>
      <c r="R619" s="183"/>
      <c r="S619" s="183"/>
      <c r="T619" s="183"/>
      <c r="U619" s="184"/>
      <c r="V619" s="185"/>
      <c r="W619" s="199"/>
      <c r="X619" s="200"/>
      <c r="Y619" s="200"/>
      <c r="Z619" s="201"/>
      <c r="AA619" s="150"/>
      <c r="AB619" s="202"/>
      <c r="AC619" s="203"/>
      <c r="AD619" s="184"/>
      <c r="AE619" s="203"/>
      <c r="AF619" s="204"/>
      <c r="AG619" s="193"/>
    </row>
    <row r="620" spans="1:33" s="59" customFormat="1">
      <c r="A620" s="194"/>
      <c r="B620" s="195"/>
      <c r="C620" s="196"/>
      <c r="D620" s="197"/>
      <c r="E620" s="196"/>
      <c r="F620" s="197"/>
      <c r="G620" s="198"/>
      <c r="H620" s="180"/>
      <c r="I620" s="181"/>
      <c r="J620" s="181"/>
      <c r="K620" s="181"/>
      <c r="L620" s="181"/>
      <c r="M620" s="181"/>
      <c r="N620" s="180"/>
      <c r="O620" s="182"/>
      <c r="P620" s="182"/>
      <c r="Q620" s="183"/>
      <c r="R620" s="183"/>
      <c r="S620" s="183"/>
      <c r="T620" s="183"/>
      <c r="U620" s="184"/>
      <c r="V620" s="185"/>
      <c r="W620" s="199"/>
      <c r="X620" s="200"/>
      <c r="Y620" s="200"/>
      <c r="Z620" s="201"/>
      <c r="AA620" s="150"/>
      <c r="AB620" s="202"/>
      <c r="AC620" s="203"/>
      <c r="AD620" s="184"/>
      <c r="AE620" s="203"/>
      <c r="AF620" s="204"/>
      <c r="AG620" s="193"/>
    </row>
    <row r="621" spans="1:33" s="59" customFormat="1">
      <c r="A621" s="194"/>
      <c r="B621" s="195"/>
      <c r="C621" s="196"/>
      <c r="D621" s="197"/>
      <c r="E621" s="196"/>
      <c r="F621" s="197"/>
      <c r="G621" s="198"/>
      <c r="H621" s="180"/>
      <c r="I621" s="181"/>
      <c r="J621" s="181"/>
      <c r="K621" s="181"/>
      <c r="L621" s="181"/>
      <c r="M621" s="181"/>
      <c r="N621" s="180"/>
      <c r="O621" s="182"/>
      <c r="P621" s="182"/>
      <c r="Q621" s="183"/>
      <c r="R621" s="183"/>
      <c r="S621" s="183"/>
      <c r="T621" s="183"/>
      <c r="U621" s="184"/>
      <c r="V621" s="185"/>
      <c r="W621" s="199"/>
      <c r="X621" s="200"/>
      <c r="Y621" s="200"/>
      <c r="Z621" s="201"/>
      <c r="AA621" s="150"/>
      <c r="AB621" s="202"/>
      <c r="AC621" s="203"/>
      <c r="AD621" s="184"/>
      <c r="AE621" s="203"/>
      <c r="AF621" s="204"/>
      <c r="AG621" s="193"/>
    </row>
    <row r="622" spans="1:33" s="59" customFormat="1">
      <c r="A622" s="194"/>
      <c r="B622" s="195"/>
      <c r="C622" s="196"/>
      <c r="D622" s="197"/>
      <c r="E622" s="196"/>
      <c r="F622" s="197"/>
      <c r="G622" s="198"/>
      <c r="H622" s="180"/>
      <c r="I622" s="181"/>
      <c r="J622" s="181"/>
      <c r="K622" s="181"/>
      <c r="L622" s="181"/>
      <c r="M622" s="181"/>
      <c r="N622" s="180"/>
      <c r="O622" s="182"/>
      <c r="P622" s="182"/>
      <c r="Q622" s="183"/>
      <c r="R622" s="183"/>
      <c r="S622" s="183"/>
      <c r="T622" s="183"/>
      <c r="U622" s="184"/>
      <c r="V622" s="185"/>
      <c r="W622" s="199"/>
      <c r="X622" s="200"/>
      <c r="Y622" s="200"/>
      <c r="Z622" s="201"/>
      <c r="AA622" s="150"/>
      <c r="AB622" s="202"/>
      <c r="AC622" s="203"/>
      <c r="AD622" s="184"/>
      <c r="AE622" s="203"/>
      <c r="AF622" s="204"/>
      <c r="AG622" s="193"/>
    </row>
    <row r="623" spans="1:33" s="59" customFormat="1">
      <c r="A623" s="194"/>
      <c r="B623" s="195"/>
      <c r="C623" s="196"/>
      <c r="D623" s="197"/>
      <c r="E623" s="196"/>
      <c r="F623" s="197"/>
      <c r="G623" s="198"/>
      <c r="H623" s="180"/>
      <c r="I623" s="181"/>
      <c r="J623" s="181"/>
      <c r="K623" s="181"/>
      <c r="L623" s="181"/>
      <c r="M623" s="181"/>
      <c r="N623" s="180"/>
      <c r="O623" s="182"/>
      <c r="P623" s="182"/>
      <c r="Q623" s="183"/>
      <c r="R623" s="183"/>
      <c r="S623" s="183"/>
      <c r="T623" s="183"/>
      <c r="U623" s="184"/>
      <c r="V623" s="185"/>
      <c r="W623" s="199"/>
      <c r="X623" s="200"/>
      <c r="Y623" s="200"/>
      <c r="Z623" s="201"/>
      <c r="AA623" s="150"/>
      <c r="AB623" s="202"/>
      <c r="AC623" s="203"/>
      <c r="AD623" s="184"/>
      <c r="AE623" s="203"/>
      <c r="AF623" s="204"/>
      <c r="AG623" s="193"/>
    </row>
    <row r="624" spans="1:33" s="59" customFormat="1">
      <c r="A624" s="194"/>
      <c r="B624" s="195"/>
      <c r="C624" s="196"/>
      <c r="D624" s="197"/>
      <c r="E624" s="196"/>
      <c r="F624" s="197"/>
      <c r="G624" s="198"/>
      <c r="H624" s="180"/>
      <c r="I624" s="181"/>
      <c r="J624" s="181"/>
      <c r="K624" s="181"/>
      <c r="L624" s="181"/>
      <c r="M624" s="181"/>
      <c r="N624" s="180"/>
      <c r="O624" s="182"/>
      <c r="P624" s="182"/>
      <c r="Q624" s="183"/>
      <c r="R624" s="183"/>
      <c r="S624" s="183"/>
      <c r="T624" s="183"/>
      <c r="U624" s="184"/>
      <c r="V624" s="185"/>
      <c r="W624" s="199"/>
      <c r="X624" s="200"/>
      <c r="Y624" s="200"/>
      <c r="Z624" s="201"/>
      <c r="AA624" s="150"/>
      <c r="AB624" s="202"/>
      <c r="AC624" s="203"/>
      <c r="AD624" s="184"/>
      <c r="AE624" s="203"/>
      <c r="AF624" s="204"/>
      <c r="AG624" s="193"/>
    </row>
    <row r="625" spans="1:33" s="59" customFormat="1">
      <c r="A625" s="194"/>
      <c r="B625" s="195"/>
      <c r="C625" s="196"/>
      <c r="D625" s="197"/>
      <c r="E625" s="196"/>
      <c r="F625" s="197"/>
      <c r="G625" s="198"/>
      <c r="H625" s="180"/>
      <c r="I625" s="181"/>
      <c r="J625" s="181"/>
      <c r="K625" s="181"/>
      <c r="L625" s="181"/>
      <c r="M625" s="181"/>
      <c r="N625" s="180"/>
      <c r="O625" s="182"/>
      <c r="P625" s="182"/>
      <c r="Q625" s="183"/>
      <c r="R625" s="183"/>
      <c r="S625" s="183"/>
      <c r="T625" s="183"/>
      <c r="U625" s="184"/>
      <c r="V625" s="185"/>
      <c r="W625" s="199"/>
      <c r="X625" s="200"/>
      <c r="Y625" s="200"/>
      <c r="Z625" s="201"/>
      <c r="AA625" s="150"/>
      <c r="AB625" s="202"/>
      <c r="AC625" s="203"/>
      <c r="AD625" s="184"/>
      <c r="AE625" s="203"/>
      <c r="AF625" s="204"/>
      <c r="AG625" s="193"/>
    </row>
    <row r="626" spans="1:33" s="59" customFormat="1">
      <c r="A626" s="194"/>
      <c r="B626" s="195"/>
      <c r="C626" s="196"/>
      <c r="D626" s="197"/>
      <c r="E626" s="196"/>
      <c r="F626" s="197"/>
      <c r="G626" s="198"/>
      <c r="H626" s="180"/>
      <c r="I626" s="181"/>
      <c r="J626" s="181"/>
      <c r="K626" s="181"/>
      <c r="L626" s="181"/>
      <c r="M626" s="181"/>
      <c r="N626" s="180"/>
      <c r="O626" s="182"/>
      <c r="P626" s="182"/>
      <c r="Q626" s="183"/>
      <c r="R626" s="183"/>
      <c r="S626" s="183"/>
      <c r="T626" s="183"/>
      <c r="U626" s="184"/>
      <c r="V626" s="185"/>
      <c r="W626" s="199"/>
      <c r="X626" s="200"/>
      <c r="Y626" s="200"/>
      <c r="Z626" s="201"/>
      <c r="AA626" s="150"/>
      <c r="AB626" s="202"/>
      <c r="AC626" s="203"/>
      <c r="AD626" s="184"/>
      <c r="AE626" s="203"/>
      <c r="AF626" s="204"/>
      <c r="AG626" s="193"/>
    </row>
    <row r="627" spans="1:33" s="59" customFormat="1">
      <c r="A627" s="194"/>
      <c r="B627" s="195"/>
      <c r="C627" s="196"/>
      <c r="D627" s="197"/>
      <c r="E627" s="196"/>
      <c r="F627" s="197"/>
      <c r="G627" s="198"/>
      <c r="H627" s="180"/>
      <c r="I627" s="181"/>
      <c r="J627" s="181"/>
      <c r="K627" s="181"/>
      <c r="L627" s="181"/>
      <c r="M627" s="181"/>
      <c r="N627" s="180"/>
      <c r="O627" s="182"/>
      <c r="P627" s="182"/>
      <c r="Q627" s="183"/>
      <c r="R627" s="183"/>
      <c r="S627" s="183"/>
      <c r="T627" s="183"/>
      <c r="U627" s="184"/>
      <c r="V627" s="185"/>
      <c r="W627" s="199"/>
      <c r="X627" s="200"/>
      <c r="Y627" s="200"/>
      <c r="Z627" s="201"/>
      <c r="AA627" s="150"/>
      <c r="AB627" s="202"/>
      <c r="AC627" s="203"/>
      <c r="AD627" s="184"/>
      <c r="AE627" s="203"/>
      <c r="AF627" s="204"/>
      <c r="AG627" s="193"/>
    </row>
    <row r="628" spans="1:33" s="59" customFormat="1">
      <c r="A628" s="194"/>
      <c r="B628" s="195"/>
      <c r="C628" s="196"/>
      <c r="D628" s="197"/>
      <c r="E628" s="196"/>
      <c r="F628" s="197"/>
      <c r="G628" s="198"/>
      <c r="H628" s="180"/>
      <c r="I628" s="181"/>
      <c r="J628" s="181"/>
      <c r="K628" s="181"/>
      <c r="L628" s="181"/>
      <c r="M628" s="181"/>
      <c r="N628" s="180"/>
      <c r="O628" s="182"/>
      <c r="P628" s="182"/>
      <c r="Q628" s="183"/>
      <c r="R628" s="183"/>
      <c r="S628" s="183"/>
      <c r="T628" s="183"/>
      <c r="U628" s="184"/>
      <c r="V628" s="185"/>
      <c r="W628" s="199"/>
      <c r="X628" s="200"/>
      <c r="Y628" s="200"/>
      <c r="Z628" s="201"/>
      <c r="AA628" s="150"/>
      <c r="AB628" s="202"/>
      <c r="AC628" s="203"/>
      <c r="AD628" s="184"/>
      <c r="AE628" s="203"/>
      <c r="AF628" s="204"/>
      <c r="AG628" s="193"/>
    </row>
    <row r="629" spans="1:33" s="59" customFormat="1">
      <c r="A629" s="194"/>
      <c r="B629" s="195"/>
      <c r="C629" s="196"/>
      <c r="D629" s="197"/>
      <c r="E629" s="196"/>
      <c r="F629" s="197"/>
      <c r="G629" s="198"/>
      <c r="H629" s="180"/>
      <c r="I629" s="181"/>
      <c r="J629" s="181"/>
      <c r="K629" s="181"/>
      <c r="L629" s="181"/>
      <c r="M629" s="181"/>
      <c r="N629" s="180"/>
      <c r="O629" s="182"/>
      <c r="P629" s="182"/>
      <c r="Q629" s="183"/>
      <c r="R629" s="183"/>
      <c r="S629" s="183"/>
      <c r="T629" s="183"/>
      <c r="U629" s="184"/>
      <c r="V629" s="185"/>
      <c r="W629" s="199"/>
      <c r="X629" s="200"/>
      <c r="Y629" s="200"/>
      <c r="Z629" s="201"/>
      <c r="AA629" s="150"/>
      <c r="AB629" s="202"/>
      <c r="AC629" s="203"/>
      <c r="AD629" s="184"/>
      <c r="AE629" s="203"/>
      <c r="AF629" s="204"/>
      <c r="AG629" s="193"/>
    </row>
    <row r="630" spans="1:33" s="59" customFormat="1">
      <c r="A630" s="194"/>
      <c r="B630" s="195"/>
      <c r="C630" s="196"/>
      <c r="D630" s="197"/>
      <c r="E630" s="196"/>
      <c r="F630" s="197"/>
      <c r="G630" s="198"/>
      <c r="H630" s="180"/>
      <c r="I630" s="181"/>
      <c r="J630" s="181"/>
      <c r="K630" s="181"/>
      <c r="L630" s="181"/>
      <c r="M630" s="181"/>
      <c r="N630" s="180"/>
      <c r="O630" s="182"/>
      <c r="P630" s="182"/>
      <c r="Q630" s="183"/>
      <c r="R630" s="183"/>
      <c r="S630" s="183"/>
      <c r="T630" s="183"/>
      <c r="U630" s="184"/>
      <c r="V630" s="185"/>
      <c r="W630" s="199"/>
      <c r="X630" s="200"/>
      <c r="Y630" s="200"/>
      <c r="Z630" s="201"/>
      <c r="AA630" s="150"/>
      <c r="AB630" s="202"/>
      <c r="AC630" s="203"/>
      <c r="AD630" s="184"/>
      <c r="AE630" s="203"/>
      <c r="AF630" s="204"/>
      <c r="AG630" s="193"/>
    </row>
    <row r="631" spans="1:33" s="59" customFormat="1">
      <c r="A631" s="194"/>
      <c r="B631" s="195"/>
      <c r="C631" s="196"/>
      <c r="D631" s="197"/>
      <c r="E631" s="196"/>
      <c r="F631" s="197"/>
      <c r="G631" s="198"/>
      <c r="H631" s="180"/>
      <c r="I631" s="181"/>
      <c r="J631" s="181"/>
      <c r="K631" s="181"/>
      <c r="L631" s="181"/>
      <c r="M631" s="181"/>
      <c r="N631" s="180"/>
      <c r="O631" s="182"/>
      <c r="P631" s="182"/>
      <c r="Q631" s="183"/>
      <c r="R631" s="183"/>
      <c r="S631" s="183"/>
      <c r="T631" s="183"/>
      <c r="U631" s="184"/>
      <c r="V631" s="185"/>
      <c r="W631" s="199"/>
      <c r="X631" s="200"/>
      <c r="Y631" s="200"/>
      <c r="Z631" s="201"/>
      <c r="AA631" s="150"/>
      <c r="AB631" s="202"/>
      <c r="AC631" s="203"/>
      <c r="AD631" s="184"/>
      <c r="AE631" s="203"/>
      <c r="AF631" s="204"/>
      <c r="AG631" s="193"/>
    </row>
    <row r="632" spans="1:33" s="59" customFormat="1">
      <c r="A632" s="194"/>
      <c r="B632" s="195"/>
      <c r="C632" s="196"/>
      <c r="D632" s="197"/>
      <c r="E632" s="196"/>
      <c r="F632" s="197"/>
      <c r="G632" s="198"/>
      <c r="H632" s="180"/>
      <c r="I632" s="181"/>
      <c r="J632" s="181"/>
      <c r="K632" s="181"/>
      <c r="L632" s="181"/>
      <c r="M632" s="181"/>
      <c r="N632" s="180"/>
      <c r="O632" s="182"/>
      <c r="P632" s="182"/>
      <c r="Q632" s="183"/>
      <c r="R632" s="183"/>
      <c r="S632" s="183"/>
      <c r="T632" s="183"/>
      <c r="U632" s="184"/>
      <c r="V632" s="185"/>
      <c r="W632" s="199"/>
      <c r="X632" s="200"/>
      <c r="Y632" s="200"/>
      <c r="Z632" s="201"/>
      <c r="AA632" s="150"/>
      <c r="AB632" s="202"/>
      <c r="AC632" s="203"/>
      <c r="AD632" s="184"/>
      <c r="AE632" s="203"/>
      <c r="AF632" s="204"/>
      <c r="AG632" s="193"/>
    </row>
    <row r="633" spans="1:33" s="59" customFormat="1">
      <c r="A633" s="194"/>
      <c r="B633" s="195"/>
      <c r="C633" s="196"/>
      <c r="D633" s="197"/>
      <c r="E633" s="196"/>
      <c r="F633" s="197"/>
      <c r="G633" s="198"/>
      <c r="H633" s="180"/>
      <c r="I633" s="181"/>
      <c r="J633" s="181"/>
      <c r="K633" s="181"/>
      <c r="L633" s="181"/>
      <c r="M633" s="181"/>
      <c r="N633" s="180"/>
      <c r="O633" s="182"/>
      <c r="P633" s="182"/>
      <c r="Q633" s="183"/>
      <c r="R633" s="183"/>
      <c r="S633" s="183"/>
      <c r="T633" s="183"/>
      <c r="U633" s="184"/>
      <c r="V633" s="185"/>
      <c r="W633" s="199"/>
      <c r="X633" s="200"/>
      <c r="Y633" s="200"/>
      <c r="Z633" s="201"/>
      <c r="AA633" s="150"/>
      <c r="AB633" s="202"/>
      <c r="AC633" s="203"/>
      <c r="AD633" s="184"/>
      <c r="AE633" s="203"/>
      <c r="AF633" s="204"/>
      <c r="AG633" s="193"/>
    </row>
    <row r="634" spans="1:33" s="59" customFormat="1">
      <c r="A634" s="194"/>
      <c r="B634" s="195"/>
      <c r="C634" s="196"/>
      <c r="D634" s="197"/>
      <c r="E634" s="196"/>
      <c r="F634" s="197"/>
      <c r="G634" s="198"/>
      <c r="H634" s="180"/>
      <c r="I634" s="181"/>
      <c r="J634" s="181"/>
      <c r="K634" s="181"/>
      <c r="L634" s="181"/>
      <c r="M634" s="181"/>
      <c r="N634" s="180"/>
      <c r="O634" s="182"/>
      <c r="P634" s="182"/>
      <c r="Q634" s="183"/>
      <c r="R634" s="183"/>
      <c r="S634" s="183"/>
      <c r="T634" s="183"/>
      <c r="U634" s="184"/>
      <c r="V634" s="185"/>
      <c r="W634" s="199"/>
      <c r="X634" s="200"/>
      <c r="Y634" s="200"/>
      <c r="Z634" s="201"/>
      <c r="AA634" s="150"/>
      <c r="AB634" s="202"/>
      <c r="AC634" s="203"/>
      <c r="AD634" s="184"/>
      <c r="AE634" s="203"/>
      <c r="AF634" s="204"/>
      <c r="AG634" s="193"/>
    </row>
    <row r="635" spans="1:33" s="59" customFormat="1">
      <c r="A635" s="194"/>
      <c r="B635" s="195"/>
      <c r="C635" s="196"/>
      <c r="D635" s="197"/>
      <c r="E635" s="196"/>
      <c r="F635" s="197"/>
      <c r="G635" s="198"/>
      <c r="H635" s="180"/>
      <c r="I635" s="181"/>
      <c r="J635" s="181"/>
      <c r="K635" s="181"/>
      <c r="L635" s="181"/>
      <c r="M635" s="181"/>
      <c r="N635" s="180"/>
      <c r="O635" s="182"/>
      <c r="P635" s="182"/>
      <c r="Q635" s="183"/>
      <c r="R635" s="183"/>
      <c r="S635" s="183"/>
      <c r="T635" s="183"/>
      <c r="U635" s="184"/>
      <c r="V635" s="185"/>
      <c r="W635" s="199"/>
      <c r="X635" s="200"/>
      <c r="Y635" s="200"/>
      <c r="Z635" s="201"/>
      <c r="AA635" s="150"/>
      <c r="AB635" s="202"/>
      <c r="AC635" s="203"/>
      <c r="AD635" s="184"/>
      <c r="AE635" s="203"/>
      <c r="AF635" s="204"/>
      <c r="AG635" s="193"/>
    </row>
    <row r="636" spans="1:33" s="59" customFormat="1">
      <c r="A636" s="194"/>
      <c r="B636" s="195"/>
      <c r="C636" s="196"/>
      <c r="D636" s="197"/>
      <c r="E636" s="196"/>
      <c r="F636" s="197"/>
      <c r="G636" s="198"/>
      <c r="H636" s="180"/>
      <c r="I636" s="181"/>
      <c r="J636" s="181"/>
      <c r="K636" s="181"/>
      <c r="L636" s="181"/>
      <c r="M636" s="181"/>
      <c r="N636" s="180"/>
      <c r="O636" s="182"/>
      <c r="P636" s="182"/>
      <c r="Q636" s="183"/>
      <c r="R636" s="183"/>
      <c r="S636" s="183"/>
      <c r="T636" s="183"/>
      <c r="U636" s="184"/>
      <c r="V636" s="185"/>
      <c r="W636" s="199"/>
      <c r="X636" s="200"/>
      <c r="Y636" s="200"/>
      <c r="Z636" s="201"/>
      <c r="AA636" s="150"/>
      <c r="AB636" s="202"/>
      <c r="AC636" s="203"/>
      <c r="AD636" s="184"/>
      <c r="AE636" s="203"/>
      <c r="AF636" s="204"/>
      <c r="AG636" s="193"/>
    </row>
    <row r="637" spans="1:33" s="59" customFormat="1">
      <c r="A637" s="194"/>
      <c r="B637" s="195"/>
      <c r="C637" s="196"/>
      <c r="D637" s="197"/>
      <c r="E637" s="196"/>
      <c r="F637" s="197"/>
      <c r="G637" s="198"/>
      <c r="H637" s="180"/>
      <c r="I637" s="181"/>
      <c r="J637" s="181"/>
      <c r="K637" s="181"/>
      <c r="L637" s="181"/>
      <c r="M637" s="181"/>
      <c r="N637" s="180"/>
      <c r="O637" s="182"/>
      <c r="P637" s="182"/>
      <c r="Q637" s="183"/>
      <c r="R637" s="183"/>
      <c r="S637" s="183"/>
      <c r="T637" s="183"/>
      <c r="U637" s="184"/>
      <c r="V637" s="185"/>
      <c r="W637" s="199"/>
      <c r="X637" s="200"/>
      <c r="Y637" s="200"/>
      <c r="Z637" s="201"/>
      <c r="AA637" s="150"/>
      <c r="AB637" s="202"/>
      <c r="AC637" s="203"/>
      <c r="AD637" s="184"/>
      <c r="AE637" s="203"/>
      <c r="AF637" s="204"/>
      <c r="AG637" s="193"/>
    </row>
    <row r="638" spans="1:33" s="59" customFormat="1">
      <c r="A638" s="194"/>
      <c r="B638" s="195"/>
      <c r="C638" s="196"/>
      <c r="D638" s="197"/>
      <c r="E638" s="196"/>
      <c r="F638" s="197"/>
      <c r="G638" s="198"/>
      <c r="H638" s="180"/>
      <c r="I638" s="181"/>
      <c r="J638" s="181"/>
      <c r="K638" s="181"/>
      <c r="L638" s="181"/>
      <c r="M638" s="181"/>
      <c r="N638" s="180"/>
      <c r="O638" s="182"/>
      <c r="P638" s="182"/>
      <c r="Q638" s="183"/>
      <c r="R638" s="183"/>
      <c r="S638" s="183"/>
      <c r="T638" s="183"/>
      <c r="U638" s="184"/>
      <c r="V638" s="185"/>
      <c r="W638" s="199"/>
      <c r="X638" s="200"/>
      <c r="Y638" s="200"/>
      <c r="Z638" s="201"/>
      <c r="AA638" s="150"/>
      <c r="AB638" s="202"/>
      <c r="AC638" s="203"/>
      <c r="AD638" s="184"/>
      <c r="AE638" s="203"/>
      <c r="AF638" s="204"/>
      <c r="AG638" s="193"/>
    </row>
    <row r="639" spans="1:33" s="59" customFormat="1">
      <c r="A639" s="194"/>
      <c r="B639" s="195"/>
      <c r="C639" s="196"/>
      <c r="D639" s="197"/>
      <c r="E639" s="196"/>
      <c r="F639" s="197"/>
      <c r="G639" s="198"/>
      <c r="H639" s="180"/>
      <c r="I639" s="181"/>
      <c r="J639" s="181"/>
      <c r="K639" s="181"/>
      <c r="L639" s="181"/>
      <c r="M639" s="181"/>
      <c r="N639" s="180"/>
      <c r="O639" s="182"/>
      <c r="P639" s="182"/>
      <c r="Q639" s="183"/>
      <c r="R639" s="183"/>
      <c r="S639" s="183"/>
      <c r="T639" s="183"/>
      <c r="U639" s="184"/>
      <c r="V639" s="185"/>
      <c r="W639" s="199"/>
      <c r="X639" s="200"/>
      <c r="Y639" s="200"/>
      <c r="Z639" s="201"/>
      <c r="AA639" s="150"/>
      <c r="AB639" s="202"/>
      <c r="AC639" s="203"/>
      <c r="AD639" s="184"/>
      <c r="AE639" s="203"/>
      <c r="AF639" s="204"/>
      <c r="AG639" s="193"/>
    </row>
    <row r="640" spans="1:33" s="59" customFormat="1">
      <c r="A640" s="194"/>
      <c r="B640" s="195"/>
      <c r="C640" s="196"/>
      <c r="D640" s="197"/>
      <c r="E640" s="196"/>
      <c r="F640" s="197"/>
      <c r="G640" s="198"/>
      <c r="H640" s="180"/>
      <c r="I640" s="181"/>
      <c r="J640" s="181"/>
      <c r="K640" s="181"/>
      <c r="L640" s="181"/>
      <c r="M640" s="181"/>
      <c r="N640" s="180"/>
      <c r="O640" s="182"/>
      <c r="P640" s="182"/>
      <c r="Q640" s="183"/>
      <c r="R640" s="183"/>
      <c r="S640" s="183"/>
      <c r="T640" s="183"/>
      <c r="U640" s="184"/>
      <c r="V640" s="185"/>
      <c r="W640" s="199"/>
      <c r="X640" s="200"/>
      <c r="Y640" s="200"/>
      <c r="Z640" s="201"/>
      <c r="AA640" s="150"/>
      <c r="AB640" s="202"/>
      <c r="AC640" s="203"/>
      <c r="AD640" s="184"/>
      <c r="AE640" s="203"/>
      <c r="AF640" s="204"/>
      <c r="AG640" s="193"/>
    </row>
    <row r="641" spans="1:33" s="59" customFormat="1">
      <c r="A641" s="194"/>
      <c r="B641" s="195"/>
      <c r="C641" s="196"/>
      <c r="D641" s="197"/>
      <c r="E641" s="196"/>
      <c r="F641" s="197"/>
      <c r="G641" s="198"/>
      <c r="H641" s="180"/>
      <c r="I641" s="181"/>
      <c r="J641" s="181"/>
      <c r="K641" s="181"/>
      <c r="L641" s="181"/>
      <c r="M641" s="181"/>
      <c r="N641" s="180"/>
      <c r="O641" s="182"/>
      <c r="P641" s="182"/>
      <c r="Q641" s="183"/>
      <c r="R641" s="183"/>
      <c r="S641" s="183"/>
      <c r="T641" s="183"/>
      <c r="U641" s="184"/>
      <c r="V641" s="185"/>
      <c r="W641" s="199"/>
      <c r="X641" s="200"/>
      <c r="Y641" s="200"/>
      <c r="Z641" s="201"/>
      <c r="AA641" s="150"/>
      <c r="AB641" s="202"/>
      <c r="AC641" s="203"/>
      <c r="AD641" s="184"/>
      <c r="AE641" s="203"/>
      <c r="AF641" s="204"/>
      <c r="AG641" s="193"/>
    </row>
    <row r="642" spans="1:33" s="59" customFormat="1">
      <c r="A642" s="194"/>
      <c r="B642" s="195"/>
      <c r="C642" s="196"/>
      <c r="D642" s="197"/>
      <c r="E642" s="196"/>
      <c r="F642" s="197"/>
      <c r="G642" s="198"/>
      <c r="H642" s="180"/>
      <c r="I642" s="181"/>
      <c r="J642" s="181"/>
      <c r="K642" s="181"/>
      <c r="L642" s="181"/>
      <c r="M642" s="181"/>
      <c r="N642" s="180"/>
      <c r="O642" s="182"/>
      <c r="P642" s="182"/>
      <c r="Q642" s="183"/>
      <c r="R642" s="183"/>
      <c r="S642" s="183"/>
      <c r="T642" s="183"/>
      <c r="U642" s="184"/>
      <c r="V642" s="185"/>
      <c r="W642" s="199"/>
      <c r="X642" s="200"/>
      <c r="Y642" s="200"/>
      <c r="Z642" s="201"/>
      <c r="AA642" s="150"/>
      <c r="AB642" s="202"/>
      <c r="AC642" s="203"/>
      <c r="AD642" s="184"/>
      <c r="AE642" s="203"/>
      <c r="AF642" s="204"/>
      <c r="AG642" s="193"/>
    </row>
    <row r="643" spans="1:33" s="59" customFormat="1">
      <c r="A643" s="194"/>
      <c r="B643" s="195"/>
      <c r="C643" s="196"/>
      <c r="D643" s="197"/>
      <c r="E643" s="196"/>
      <c r="F643" s="197"/>
      <c r="G643" s="198"/>
      <c r="H643" s="180"/>
      <c r="I643" s="181"/>
      <c r="J643" s="181"/>
      <c r="K643" s="181"/>
      <c r="L643" s="181"/>
      <c r="M643" s="181"/>
      <c r="N643" s="180"/>
      <c r="O643" s="182"/>
      <c r="P643" s="182"/>
      <c r="Q643" s="183"/>
      <c r="R643" s="183"/>
      <c r="S643" s="183"/>
      <c r="T643" s="183"/>
      <c r="U643" s="184"/>
      <c r="V643" s="185"/>
      <c r="W643" s="199"/>
      <c r="X643" s="200"/>
      <c r="Y643" s="200"/>
      <c r="Z643" s="201"/>
      <c r="AA643" s="150"/>
      <c r="AB643" s="202"/>
      <c r="AC643" s="203"/>
      <c r="AD643" s="184"/>
      <c r="AE643" s="203"/>
      <c r="AF643" s="204"/>
      <c r="AG643" s="193"/>
    </row>
    <row r="644" spans="1:33" s="59" customFormat="1">
      <c r="A644" s="194"/>
      <c r="B644" s="195"/>
      <c r="C644" s="196"/>
      <c r="D644" s="197"/>
      <c r="E644" s="196"/>
      <c r="F644" s="197"/>
      <c r="G644" s="198"/>
      <c r="H644" s="180"/>
      <c r="I644" s="181"/>
      <c r="J644" s="181"/>
      <c r="K644" s="181"/>
      <c r="L644" s="181"/>
      <c r="M644" s="181"/>
      <c r="N644" s="180"/>
      <c r="O644" s="182"/>
      <c r="P644" s="182"/>
      <c r="Q644" s="183"/>
      <c r="R644" s="183"/>
      <c r="S644" s="183"/>
      <c r="T644" s="183"/>
      <c r="U644" s="184"/>
      <c r="V644" s="185"/>
      <c r="W644" s="199"/>
      <c r="X644" s="200"/>
      <c r="Y644" s="200"/>
      <c r="Z644" s="201"/>
      <c r="AA644" s="150"/>
      <c r="AB644" s="202"/>
      <c r="AC644" s="203"/>
      <c r="AD644" s="184"/>
      <c r="AE644" s="203"/>
      <c r="AF644" s="204"/>
      <c r="AG644" s="193"/>
    </row>
    <row r="645" spans="1:33" s="59" customFormat="1">
      <c r="A645" s="194"/>
      <c r="B645" s="195"/>
      <c r="C645" s="196"/>
      <c r="D645" s="197"/>
      <c r="E645" s="196"/>
      <c r="F645" s="197"/>
      <c r="G645" s="198"/>
      <c r="H645" s="180"/>
      <c r="I645" s="181"/>
      <c r="J645" s="181"/>
      <c r="K645" s="181"/>
      <c r="L645" s="181"/>
      <c r="M645" s="181"/>
      <c r="N645" s="180"/>
      <c r="O645" s="182"/>
      <c r="P645" s="182"/>
      <c r="Q645" s="183"/>
      <c r="R645" s="183"/>
      <c r="S645" s="183"/>
      <c r="T645" s="183"/>
      <c r="U645" s="184"/>
      <c r="V645" s="185"/>
      <c r="W645" s="199"/>
      <c r="X645" s="200"/>
      <c r="Y645" s="200"/>
      <c r="Z645" s="201"/>
      <c r="AA645" s="150"/>
      <c r="AB645" s="202"/>
      <c r="AC645" s="203"/>
      <c r="AD645" s="184"/>
      <c r="AE645" s="203"/>
      <c r="AF645" s="204"/>
      <c r="AG645" s="193"/>
    </row>
    <row r="646" spans="1:33" s="59" customFormat="1">
      <c r="A646" s="194"/>
      <c r="B646" s="195"/>
      <c r="C646" s="196"/>
      <c r="D646" s="197"/>
      <c r="E646" s="196"/>
      <c r="F646" s="197"/>
      <c r="G646" s="198"/>
      <c r="H646" s="180"/>
      <c r="I646" s="181"/>
      <c r="J646" s="181"/>
      <c r="K646" s="181"/>
      <c r="L646" s="181"/>
      <c r="M646" s="181"/>
      <c r="N646" s="180"/>
      <c r="O646" s="182"/>
      <c r="P646" s="182"/>
      <c r="Q646" s="183"/>
      <c r="R646" s="183"/>
      <c r="S646" s="183"/>
      <c r="T646" s="183"/>
      <c r="U646" s="184"/>
      <c r="V646" s="185"/>
      <c r="W646" s="199"/>
      <c r="X646" s="200"/>
      <c r="Y646" s="200"/>
      <c r="Z646" s="201"/>
      <c r="AA646" s="150"/>
      <c r="AB646" s="202"/>
      <c r="AC646" s="203"/>
      <c r="AD646" s="184"/>
      <c r="AE646" s="203"/>
      <c r="AF646" s="204"/>
      <c r="AG646" s="193"/>
    </row>
    <row r="647" spans="1:33" s="59" customFormat="1">
      <c r="A647" s="194"/>
      <c r="B647" s="195"/>
      <c r="C647" s="196"/>
      <c r="D647" s="197"/>
      <c r="E647" s="196"/>
      <c r="F647" s="197"/>
      <c r="G647" s="198"/>
      <c r="H647" s="180"/>
      <c r="I647" s="181"/>
      <c r="J647" s="181"/>
      <c r="K647" s="181"/>
      <c r="L647" s="181"/>
      <c r="M647" s="181"/>
      <c r="N647" s="180"/>
      <c r="O647" s="182"/>
      <c r="P647" s="182"/>
      <c r="Q647" s="183"/>
      <c r="R647" s="183"/>
      <c r="S647" s="183"/>
      <c r="T647" s="183"/>
      <c r="U647" s="184"/>
      <c r="V647" s="185"/>
      <c r="W647" s="199"/>
      <c r="X647" s="200"/>
      <c r="Y647" s="200"/>
      <c r="Z647" s="201"/>
      <c r="AA647" s="150"/>
      <c r="AB647" s="202"/>
      <c r="AC647" s="203"/>
      <c r="AD647" s="184"/>
      <c r="AE647" s="203"/>
      <c r="AF647" s="204"/>
      <c r="AG647" s="193"/>
    </row>
    <row r="648" spans="1:33" s="59" customFormat="1">
      <c r="A648" s="194"/>
      <c r="B648" s="195"/>
      <c r="C648" s="196"/>
      <c r="D648" s="197"/>
      <c r="E648" s="196"/>
      <c r="F648" s="197"/>
      <c r="G648" s="198"/>
      <c r="H648" s="180"/>
      <c r="I648" s="181"/>
      <c r="J648" s="181"/>
      <c r="K648" s="181"/>
      <c r="L648" s="181"/>
      <c r="M648" s="181"/>
      <c r="N648" s="180"/>
      <c r="O648" s="182"/>
      <c r="P648" s="182"/>
      <c r="Q648" s="183"/>
      <c r="R648" s="183"/>
      <c r="S648" s="183"/>
      <c r="T648" s="183"/>
      <c r="U648" s="184"/>
      <c r="V648" s="185"/>
      <c r="W648" s="199"/>
      <c r="X648" s="200"/>
      <c r="Y648" s="200"/>
      <c r="Z648" s="201"/>
      <c r="AA648" s="150"/>
      <c r="AB648" s="202"/>
      <c r="AC648" s="203"/>
      <c r="AD648" s="184"/>
      <c r="AE648" s="203"/>
      <c r="AF648" s="204"/>
      <c r="AG648" s="193"/>
    </row>
    <row r="649" spans="1:33" s="59" customFormat="1">
      <c r="A649" s="194"/>
      <c r="B649" s="195"/>
      <c r="C649" s="196"/>
      <c r="D649" s="197"/>
      <c r="E649" s="196"/>
      <c r="F649" s="197"/>
      <c r="G649" s="198"/>
      <c r="H649" s="180"/>
      <c r="I649" s="181"/>
      <c r="J649" s="181"/>
      <c r="K649" s="181"/>
      <c r="L649" s="181"/>
      <c r="M649" s="181"/>
      <c r="N649" s="180"/>
      <c r="O649" s="182"/>
      <c r="P649" s="182"/>
      <c r="Q649" s="183"/>
      <c r="R649" s="183"/>
      <c r="S649" s="183"/>
      <c r="T649" s="183"/>
      <c r="U649" s="184"/>
      <c r="V649" s="185"/>
      <c r="W649" s="199"/>
      <c r="X649" s="200"/>
      <c r="Y649" s="200"/>
      <c r="Z649" s="201"/>
      <c r="AA649" s="150"/>
      <c r="AB649" s="202"/>
      <c r="AC649" s="203"/>
      <c r="AD649" s="184"/>
      <c r="AE649" s="203"/>
      <c r="AF649" s="204"/>
      <c r="AG649" s="193"/>
    </row>
    <row r="650" spans="1:33" s="59" customFormat="1">
      <c r="A650" s="194"/>
      <c r="B650" s="195"/>
      <c r="C650" s="196"/>
      <c r="D650" s="197"/>
      <c r="E650" s="196"/>
      <c r="F650" s="197"/>
      <c r="G650" s="198"/>
      <c r="H650" s="180"/>
      <c r="I650" s="181"/>
      <c r="J650" s="181"/>
      <c r="K650" s="181"/>
      <c r="L650" s="181"/>
      <c r="M650" s="181"/>
      <c r="N650" s="180"/>
      <c r="O650" s="182"/>
      <c r="P650" s="182"/>
      <c r="Q650" s="183"/>
      <c r="R650" s="183"/>
      <c r="S650" s="183"/>
      <c r="T650" s="183"/>
      <c r="U650" s="184"/>
      <c r="V650" s="185"/>
      <c r="W650" s="199"/>
      <c r="X650" s="200"/>
      <c r="Y650" s="200"/>
      <c r="Z650" s="201"/>
      <c r="AA650" s="150"/>
      <c r="AB650" s="202"/>
      <c r="AC650" s="203"/>
      <c r="AD650" s="184"/>
      <c r="AE650" s="203"/>
      <c r="AF650" s="204"/>
      <c r="AG650" s="193"/>
    </row>
    <row r="651" spans="1:33" s="59" customFormat="1">
      <c r="A651" s="194"/>
      <c r="B651" s="195"/>
      <c r="C651" s="196"/>
      <c r="D651" s="197"/>
      <c r="E651" s="196"/>
      <c r="F651" s="197"/>
      <c r="G651" s="198"/>
      <c r="H651" s="180"/>
      <c r="I651" s="181"/>
      <c r="J651" s="181"/>
      <c r="K651" s="181"/>
      <c r="L651" s="181"/>
      <c r="M651" s="181"/>
      <c r="N651" s="180"/>
      <c r="O651" s="182"/>
      <c r="P651" s="182"/>
      <c r="Q651" s="183"/>
      <c r="R651" s="183"/>
      <c r="S651" s="183"/>
      <c r="T651" s="183"/>
      <c r="U651" s="184"/>
      <c r="V651" s="185"/>
      <c r="W651" s="199"/>
      <c r="X651" s="200"/>
      <c r="Y651" s="200"/>
      <c r="Z651" s="201"/>
      <c r="AA651" s="150"/>
      <c r="AB651" s="202"/>
      <c r="AC651" s="203"/>
      <c r="AD651" s="184"/>
      <c r="AE651" s="203"/>
      <c r="AF651" s="204"/>
      <c r="AG651" s="193"/>
    </row>
    <row r="652" spans="1:33" s="59" customFormat="1">
      <c r="A652" s="194"/>
      <c r="B652" s="195"/>
      <c r="C652" s="196"/>
      <c r="D652" s="197"/>
      <c r="E652" s="196"/>
      <c r="F652" s="197"/>
      <c r="G652" s="198"/>
      <c r="H652" s="180"/>
      <c r="I652" s="181"/>
      <c r="J652" s="181"/>
      <c r="K652" s="181"/>
      <c r="L652" s="181"/>
      <c r="M652" s="181"/>
      <c r="N652" s="180"/>
      <c r="O652" s="182"/>
      <c r="P652" s="182"/>
      <c r="Q652" s="183"/>
      <c r="R652" s="183"/>
      <c r="S652" s="183"/>
      <c r="T652" s="183"/>
      <c r="U652" s="184"/>
      <c r="V652" s="185"/>
      <c r="W652" s="199"/>
      <c r="X652" s="200"/>
      <c r="Y652" s="200"/>
      <c r="Z652" s="201"/>
      <c r="AA652" s="150"/>
      <c r="AB652" s="202"/>
      <c r="AC652" s="203"/>
      <c r="AD652" s="184"/>
      <c r="AE652" s="203"/>
      <c r="AF652" s="204"/>
      <c r="AG652" s="193"/>
    </row>
    <row r="653" spans="1:33" s="59" customFormat="1">
      <c r="A653" s="194"/>
      <c r="B653" s="195"/>
      <c r="C653" s="196"/>
      <c r="D653" s="197"/>
      <c r="E653" s="196"/>
      <c r="F653" s="197"/>
      <c r="G653" s="198"/>
      <c r="H653" s="180"/>
      <c r="I653" s="181"/>
      <c r="J653" s="181"/>
      <c r="K653" s="181"/>
      <c r="L653" s="181"/>
      <c r="M653" s="181"/>
      <c r="N653" s="180"/>
      <c r="O653" s="182"/>
      <c r="P653" s="182"/>
      <c r="Q653" s="183"/>
      <c r="R653" s="183"/>
      <c r="S653" s="183"/>
      <c r="T653" s="183"/>
      <c r="U653" s="184"/>
      <c r="V653" s="185"/>
      <c r="W653" s="199"/>
      <c r="X653" s="200"/>
      <c r="Y653" s="200"/>
      <c r="Z653" s="201"/>
      <c r="AA653" s="150"/>
      <c r="AB653" s="202"/>
      <c r="AC653" s="203"/>
      <c r="AD653" s="184"/>
      <c r="AE653" s="203"/>
      <c r="AF653" s="204"/>
      <c r="AG653" s="193"/>
    </row>
    <row r="654" spans="1:33" s="59" customFormat="1">
      <c r="A654" s="194"/>
      <c r="B654" s="195"/>
      <c r="C654" s="196"/>
      <c r="D654" s="197"/>
      <c r="E654" s="196"/>
      <c r="F654" s="197"/>
      <c r="G654" s="198"/>
      <c r="H654" s="180"/>
      <c r="I654" s="181"/>
      <c r="J654" s="181"/>
      <c r="K654" s="181"/>
      <c r="L654" s="181"/>
      <c r="M654" s="181"/>
      <c r="N654" s="180"/>
      <c r="O654" s="182"/>
      <c r="P654" s="182"/>
      <c r="Q654" s="183"/>
      <c r="R654" s="183"/>
      <c r="S654" s="183"/>
      <c r="T654" s="183"/>
      <c r="U654" s="184"/>
      <c r="V654" s="185"/>
      <c r="W654" s="199"/>
      <c r="X654" s="200"/>
      <c r="Y654" s="200"/>
      <c r="Z654" s="201"/>
      <c r="AA654" s="150"/>
      <c r="AB654" s="202"/>
      <c r="AC654" s="203"/>
      <c r="AD654" s="184"/>
      <c r="AE654" s="203"/>
      <c r="AF654" s="204"/>
      <c r="AG654" s="193"/>
    </row>
    <row r="655" spans="1:33" s="59" customFormat="1">
      <c r="A655" s="194"/>
      <c r="B655" s="195"/>
      <c r="C655" s="196"/>
      <c r="D655" s="197"/>
      <c r="E655" s="196"/>
      <c r="F655" s="197"/>
      <c r="G655" s="198"/>
      <c r="H655" s="180"/>
      <c r="I655" s="181"/>
      <c r="J655" s="181"/>
      <c r="K655" s="181"/>
      <c r="L655" s="181"/>
      <c r="M655" s="181"/>
      <c r="N655" s="180"/>
      <c r="O655" s="182"/>
      <c r="P655" s="182"/>
      <c r="Q655" s="183"/>
      <c r="R655" s="183"/>
      <c r="S655" s="183"/>
      <c r="T655" s="183"/>
      <c r="U655" s="184"/>
      <c r="V655" s="185"/>
      <c r="W655" s="199"/>
      <c r="X655" s="200"/>
      <c r="Y655" s="200"/>
      <c r="Z655" s="201"/>
      <c r="AA655" s="150"/>
      <c r="AB655" s="202"/>
      <c r="AC655" s="203"/>
      <c r="AD655" s="184"/>
      <c r="AE655" s="203"/>
      <c r="AF655" s="204"/>
      <c r="AG655" s="193"/>
    </row>
    <row r="656" spans="1:33" s="59" customFormat="1">
      <c r="A656" s="194"/>
      <c r="B656" s="195"/>
      <c r="C656" s="196"/>
      <c r="D656" s="197"/>
      <c r="E656" s="196"/>
      <c r="F656" s="197"/>
      <c r="G656" s="198"/>
      <c r="H656" s="180"/>
      <c r="I656" s="181"/>
      <c r="J656" s="181"/>
      <c r="K656" s="181"/>
      <c r="L656" s="181"/>
      <c r="M656" s="181"/>
      <c r="N656" s="180"/>
      <c r="O656" s="182"/>
      <c r="P656" s="182"/>
      <c r="Q656" s="183"/>
      <c r="R656" s="183"/>
      <c r="S656" s="183"/>
      <c r="T656" s="183"/>
      <c r="U656" s="184"/>
      <c r="V656" s="185"/>
      <c r="W656" s="199"/>
      <c r="X656" s="200"/>
      <c r="Y656" s="200"/>
      <c r="Z656" s="201"/>
      <c r="AA656" s="150"/>
      <c r="AB656" s="202"/>
      <c r="AC656" s="203"/>
      <c r="AD656" s="184"/>
      <c r="AE656" s="203"/>
      <c r="AF656" s="204"/>
      <c r="AG656" s="193"/>
    </row>
    <row r="657" spans="1:33" s="59" customFormat="1">
      <c r="A657" s="194"/>
      <c r="B657" s="195"/>
      <c r="C657" s="196"/>
      <c r="D657" s="197"/>
      <c r="E657" s="196"/>
      <c r="F657" s="197"/>
      <c r="G657" s="198"/>
      <c r="H657" s="180"/>
      <c r="I657" s="181"/>
      <c r="J657" s="181"/>
      <c r="K657" s="181"/>
      <c r="L657" s="181"/>
      <c r="M657" s="181"/>
      <c r="N657" s="180"/>
      <c r="O657" s="182"/>
      <c r="P657" s="182"/>
      <c r="Q657" s="183"/>
      <c r="R657" s="183"/>
      <c r="S657" s="183"/>
      <c r="T657" s="183"/>
      <c r="U657" s="184"/>
      <c r="V657" s="185"/>
      <c r="W657" s="199"/>
      <c r="X657" s="200"/>
      <c r="Y657" s="200"/>
      <c r="Z657" s="201"/>
      <c r="AA657" s="150"/>
      <c r="AB657" s="202"/>
      <c r="AC657" s="203"/>
      <c r="AD657" s="184"/>
      <c r="AE657" s="203"/>
      <c r="AF657" s="204"/>
      <c r="AG657" s="193"/>
    </row>
    <row r="658" spans="1:33" s="59" customFormat="1">
      <c r="A658" s="194"/>
      <c r="B658" s="195"/>
      <c r="C658" s="196"/>
      <c r="D658" s="197"/>
      <c r="E658" s="196"/>
      <c r="F658" s="197"/>
      <c r="G658" s="198"/>
      <c r="H658" s="180"/>
      <c r="I658" s="181"/>
      <c r="J658" s="181"/>
      <c r="K658" s="181"/>
      <c r="L658" s="181"/>
      <c r="M658" s="181"/>
      <c r="N658" s="180"/>
      <c r="O658" s="182"/>
      <c r="P658" s="182"/>
      <c r="Q658" s="183"/>
      <c r="R658" s="183"/>
      <c r="S658" s="183"/>
      <c r="T658" s="183"/>
      <c r="U658" s="184"/>
      <c r="V658" s="185"/>
      <c r="W658" s="199"/>
      <c r="X658" s="200"/>
      <c r="Y658" s="200"/>
      <c r="Z658" s="201"/>
      <c r="AA658" s="150"/>
      <c r="AB658" s="202"/>
      <c r="AC658" s="203"/>
      <c r="AD658" s="184"/>
      <c r="AE658" s="203"/>
      <c r="AF658" s="204"/>
      <c r="AG658" s="193"/>
    </row>
    <row r="659" spans="1:33" s="59" customFormat="1">
      <c r="A659" s="194"/>
      <c r="B659" s="195"/>
      <c r="C659" s="196"/>
      <c r="D659" s="197"/>
      <c r="E659" s="196"/>
      <c r="F659" s="197"/>
      <c r="G659" s="198"/>
      <c r="H659" s="180"/>
      <c r="I659" s="181"/>
      <c r="J659" s="181"/>
      <c r="K659" s="181"/>
      <c r="L659" s="181"/>
      <c r="M659" s="181"/>
      <c r="N659" s="180"/>
      <c r="O659" s="182"/>
      <c r="P659" s="182"/>
      <c r="Q659" s="183"/>
      <c r="R659" s="183"/>
      <c r="S659" s="183"/>
      <c r="T659" s="183"/>
      <c r="U659" s="184"/>
      <c r="V659" s="185"/>
      <c r="W659" s="199"/>
      <c r="X659" s="200"/>
      <c r="Y659" s="200"/>
      <c r="Z659" s="201"/>
      <c r="AA659" s="150"/>
      <c r="AB659" s="202"/>
      <c r="AC659" s="203"/>
      <c r="AD659" s="184"/>
      <c r="AE659" s="203"/>
      <c r="AF659" s="204"/>
      <c r="AG659" s="193"/>
    </row>
    <row r="660" spans="1:33" s="59" customFormat="1">
      <c r="A660" s="194"/>
      <c r="B660" s="195"/>
      <c r="C660" s="196"/>
      <c r="D660" s="197"/>
      <c r="E660" s="196"/>
      <c r="F660" s="197"/>
      <c r="G660" s="198"/>
      <c r="H660" s="180"/>
      <c r="I660" s="181"/>
      <c r="J660" s="181"/>
      <c r="K660" s="181"/>
      <c r="L660" s="181"/>
      <c r="M660" s="181"/>
      <c r="N660" s="180"/>
      <c r="O660" s="182"/>
      <c r="P660" s="182"/>
      <c r="Q660" s="183"/>
      <c r="R660" s="183"/>
      <c r="S660" s="183"/>
      <c r="T660" s="183"/>
      <c r="U660" s="184"/>
      <c r="V660" s="185"/>
      <c r="W660" s="199"/>
      <c r="X660" s="200"/>
      <c r="Y660" s="200"/>
      <c r="Z660" s="201"/>
      <c r="AA660" s="150"/>
      <c r="AB660" s="202"/>
      <c r="AC660" s="203"/>
      <c r="AD660" s="184"/>
      <c r="AE660" s="203"/>
      <c r="AF660" s="204"/>
      <c r="AG660" s="193"/>
    </row>
    <row r="661" spans="1:33" s="59" customFormat="1">
      <c r="A661" s="194"/>
      <c r="B661" s="195"/>
      <c r="C661" s="196"/>
      <c r="D661" s="197"/>
      <c r="E661" s="196"/>
      <c r="F661" s="197"/>
      <c r="G661" s="198"/>
      <c r="H661" s="180"/>
      <c r="I661" s="181"/>
      <c r="J661" s="181"/>
      <c r="K661" s="181"/>
      <c r="L661" s="181"/>
      <c r="M661" s="181"/>
      <c r="N661" s="180"/>
      <c r="O661" s="182"/>
      <c r="P661" s="182"/>
      <c r="Q661" s="183"/>
      <c r="R661" s="183"/>
      <c r="S661" s="183"/>
      <c r="T661" s="183"/>
      <c r="U661" s="184"/>
      <c r="V661" s="185"/>
      <c r="W661" s="199"/>
      <c r="X661" s="200"/>
      <c r="Y661" s="200"/>
      <c r="Z661" s="201"/>
      <c r="AA661" s="150"/>
      <c r="AB661" s="202"/>
      <c r="AC661" s="203"/>
      <c r="AD661" s="184"/>
      <c r="AE661" s="203"/>
      <c r="AF661" s="204"/>
      <c r="AG661" s="193"/>
    </row>
    <row r="662" spans="1:33" s="59" customFormat="1">
      <c r="A662" s="194"/>
      <c r="B662" s="195"/>
      <c r="C662" s="196"/>
      <c r="D662" s="197"/>
      <c r="E662" s="196"/>
      <c r="F662" s="197"/>
      <c r="G662" s="198"/>
      <c r="H662" s="180"/>
      <c r="I662" s="181"/>
      <c r="J662" s="181"/>
      <c r="K662" s="181"/>
      <c r="L662" s="181"/>
      <c r="M662" s="181"/>
      <c r="N662" s="180"/>
      <c r="O662" s="182"/>
      <c r="P662" s="182"/>
      <c r="Q662" s="183"/>
      <c r="R662" s="183"/>
      <c r="S662" s="183"/>
      <c r="T662" s="183"/>
      <c r="U662" s="184"/>
      <c r="V662" s="185"/>
      <c r="W662" s="199"/>
      <c r="X662" s="200"/>
      <c r="Y662" s="200"/>
      <c r="Z662" s="201"/>
      <c r="AA662" s="150"/>
      <c r="AB662" s="202"/>
      <c r="AC662" s="203"/>
      <c r="AD662" s="184"/>
      <c r="AE662" s="203"/>
      <c r="AF662" s="204"/>
      <c r="AG662" s="193"/>
    </row>
    <row r="663" spans="1:33" s="59" customFormat="1">
      <c r="A663" s="194"/>
      <c r="B663" s="195"/>
      <c r="C663" s="196"/>
      <c r="D663" s="197"/>
      <c r="E663" s="196"/>
      <c r="F663" s="197"/>
      <c r="G663" s="198"/>
      <c r="H663" s="180"/>
      <c r="I663" s="181"/>
      <c r="J663" s="181"/>
      <c r="K663" s="181"/>
      <c r="L663" s="181"/>
      <c r="M663" s="181"/>
      <c r="N663" s="180"/>
      <c r="O663" s="182"/>
      <c r="P663" s="182"/>
      <c r="Q663" s="183"/>
      <c r="R663" s="183"/>
      <c r="S663" s="183"/>
      <c r="T663" s="183"/>
      <c r="U663" s="184"/>
      <c r="V663" s="185"/>
      <c r="W663" s="199"/>
      <c r="X663" s="200"/>
      <c r="Y663" s="200"/>
      <c r="Z663" s="201"/>
      <c r="AA663" s="150"/>
      <c r="AB663" s="202"/>
      <c r="AC663" s="203"/>
      <c r="AD663" s="184"/>
      <c r="AE663" s="203"/>
      <c r="AF663" s="204"/>
      <c r="AG663" s="193"/>
    </row>
    <row r="664" spans="1:33" s="59" customFormat="1">
      <c r="A664" s="194"/>
      <c r="B664" s="195"/>
      <c r="C664" s="196"/>
      <c r="D664" s="197"/>
      <c r="E664" s="196"/>
      <c r="F664" s="197"/>
      <c r="G664" s="198"/>
      <c r="H664" s="180"/>
      <c r="I664" s="181"/>
      <c r="J664" s="181"/>
      <c r="K664" s="181"/>
      <c r="L664" s="181"/>
      <c r="M664" s="181"/>
      <c r="N664" s="180"/>
      <c r="O664" s="182"/>
      <c r="P664" s="182"/>
      <c r="Q664" s="183"/>
      <c r="R664" s="183"/>
      <c r="S664" s="183"/>
      <c r="T664" s="183"/>
      <c r="U664" s="184"/>
      <c r="V664" s="185"/>
      <c r="W664" s="199"/>
      <c r="X664" s="200"/>
      <c r="Y664" s="200"/>
      <c r="Z664" s="201"/>
      <c r="AA664" s="150"/>
      <c r="AB664" s="202"/>
      <c r="AC664" s="203"/>
      <c r="AD664" s="184"/>
      <c r="AE664" s="203"/>
      <c r="AF664" s="204"/>
      <c r="AG664" s="193"/>
    </row>
    <row r="665" spans="1:33" s="59" customFormat="1">
      <c r="A665" s="194"/>
      <c r="B665" s="195"/>
      <c r="C665" s="196"/>
      <c r="D665" s="197"/>
      <c r="E665" s="196"/>
      <c r="F665" s="197"/>
      <c r="G665" s="198"/>
      <c r="H665" s="180"/>
      <c r="I665" s="181"/>
      <c r="J665" s="181"/>
      <c r="K665" s="181"/>
      <c r="L665" s="181"/>
      <c r="M665" s="181"/>
      <c r="N665" s="180"/>
      <c r="O665" s="182"/>
      <c r="P665" s="182"/>
      <c r="Q665" s="183"/>
      <c r="R665" s="183"/>
      <c r="S665" s="183"/>
      <c r="T665" s="183"/>
      <c r="U665" s="184"/>
      <c r="V665" s="185"/>
      <c r="W665" s="199"/>
      <c r="X665" s="200"/>
      <c r="Y665" s="200"/>
      <c r="Z665" s="201"/>
      <c r="AA665" s="150"/>
      <c r="AB665" s="202"/>
      <c r="AC665" s="203"/>
      <c r="AD665" s="184"/>
      <c r="AE665" s="203"/>
      <c r="AF665" s="204"/>
      <c r="AG665" s="193"/>
    </row>
    <row r="666" spans="1:33" s="59" customFormat="1">
      <c r="A666" s="194"/>
      <c r="B666" s="195"/>
      <c r="C666" s="196"/>
      <c r="D666" s="197"/>
      <c r="E666" s="196"/>
      <c r="F666" s="197"/>
      <c r="G666" s="198"/>
      <c r="H666" s="180"/>
      <c r="I666" s="181"/>
      <c r="J666" s="181"/>
      <c r="K666" s="181"/>
      <c r="L666" s="181"/>
      <c r="M666" s="181"/>
      <c r="N666" s="180"/>
      <c r="O666" s="182"/>
      <c r="P666" s="182"/>
      <c r="Q666" s="183"/>
      <c r="R666" s="183"/>
      <c r="S666" s="183"/>
      <c r="T666" s="183"/>
      <c r="U666" s="184"/>
      <c r="V666" s="185"/>
      <c r="W666" s="199"/>
      <c r="X666" s="200"/>
      <c r="Y666" s="200"/>
      <c r="Z666" s="201"/>
      <c r="AA666" s="150"/>
      <c r="AB666" s="202"/>
      <c r="AC666" s="203"/>
      <c r="AD666" s="184"/>
      <c r="AE666" s="203"/>
      <c r="AF666" s="204"/>
      <c r="AG666" s="193"/>
    </row>
    <row r="667" spans="1:33" s="59" customFormat="1">
      <c r="A667" s="194"/>
      <c r="B667" s="195"/>
      <c r="C667" s="196"/>
      <c r="D667" s="197"/>
      <c r="E667" s="196"/>
      <c r="F667" s="197"/>
      <c r="G667" s="198"/>
      <c r="H667" s="180"/>
      <c r="I667" s="181"/>
      <c r="J667" s="181"/>
      <c r="K667" s="181"/>
      <c r="L667" s="181"/>
      <c r="M667" s="181"/>
      <c r="N667" s="180"/>
      <c r="O667" s="182"/>
      <c r="P667" s="182"/>
      <c r="Q667" s="183"/>
      <c r="R667" s="183"/>
      <c r="S667" s="183"/>
      <c r="T667" s="183"/>
      <c r="U667" s="184"/>
      <c r="V667" s="185"/>
      <c r="W667" s="199"/>
      <c r="X667" s="200"/>
      <c r="Y667" s="200"/>
      <c r="Z667" s="201"/>
      <c r="AA667" s="150"/>
      <c r="AB667" s="202"/>
      <c r="AC667" s="203"/>
      <c r="AD667" s="184"/>
      <c r="AE667" s="203"/>
      <c r="AF667" s="204"/>
      <c r="AG667" s="193"/>
    </row>
    <row r="668" spans="1:33" s="59" customFormat="1">
      <c r="A668" s="194"/>
      <c r="B668" s="195"/>
      <c r="C668" s="196"/>
      <c r="D668" s="197"/>
      <c r="E668" s="196"/>
      <c r="F668" s="197"/>
      <c r="G668" s="198"/>
      <c r="H668" s="180"/>
      <c r="I668" s="181"/>
      <c r="J668" s="181"/>
      <c r="K668" s="181"/>
      <c r="L668" s="181"/>
      <c r="M668" s="181"/>
      <c r="N668" s="180"/>
      <c r="O668" s="182"/>
      <c r="P668" s="182"/>
      <c r="Q668" s="183"/>
      <c r="R668" s="183"/>
      <c r="S668" s="183"/>
      <c r="T668" s="183"/>
      <c r="U668" s="184"/>
      <c r="V668" s="185"/>
      <c r="W668" s="199"/>
      <c r="X668" s="200"/>
      <c r="Y668" s="200"/>
      <c r="Z668" s="201"/>
      <c r="AA668" s="150"/>
      <c r="AB668" s="202"/>
      <c r="AC668" s="203"/>
      <c r="AD668" s="184"/>
      <c r="AE668" s="203"/>
      <c r="AF668" s="204"/>
      <c r="AG668" s="193"/>
    </row>
    <row r="669" spans="1:33" s="59" customFormat="1">
      <c r="A669" s="194"/>
      <c r="B669" s="195"/>
      <c r="C669" s="196"/>
      <c r="D669" s="197"/>
      <c r="E669" s="196"/>
      <c r="F669" s="197"/>
      <c r="G669" s="198"/>
      <c r="H669" s="180"/>
      <c r="I669" s="181"/>
      <c r="J669" s="181"/>
      <c r="K669" s="181"/>
      <c r="L669" s="181"/>
      <c r="M669" s="181"/>
      <c r="N669" s="180"/>
      <c r="O669" s="182"/>
      <c r="P669" s="182"/>
      <c r="Q669" s="183"/>
      <c r="R669" s="183"/>
      <c r="S669" s="183"/>
      <c r="T669" s="183"/>
      <c r="U669" s="184"/>
      <c r="V669" s="185"/>
      <c r="W669" s="199"/>
      <c r="X669" s="200"/>
      <c r="Y669" s="200"/>
      <c r="Z669" s="201"/>
      <c r="AA669" s="150"/>
      <c r="AB669" s="202"/>
      <c r="AC669" s="203"/>
      <c r="AD669" s="184"/>
      <c r="AE669" s="203"/>
      <c r="AF669" s="204"/>
      <c r="AG669" s="193"/>
    </row>
    <row r="670" spans="1:33" s="59" customFormat="1">
      <c r="A670" s="194"/>
      <c r="B670" s="195"/>
      <c r="C670" s="196"/>
      <c r="D670" s="197"/>
      <c r="E670" s="196"/>
      <c r="F670" s="197"/>
      <c r="G670" s="198"/>
      <c r="H670" s="180"/>
      <c r="I670" s="181"/>
      <c r="J670" s="181"/>
      <c r="K670" s="181"/>
      <c r="L670" s="181"/>
      <c r="M670" s="181"/>
      <c r="N670" s="180"/>
      <c r="O670" s="182"/>
      <c r="P670" s="182"/>
      <c r="Q670" s="183"/>
      <c r="R670" s="183"/>
      <c r="S670" s="183"/>
      <c r="T670" s="183"/>
      <c r="U670" s="184"/>
      <c r="V670" s="185"/>
      <c r="W670" s="199"/>
      <c r="X670" s="200"/>
      <c r="Y670" s="200"/>
      <c r="Z670" s="201"/>
      <c r="AA670" s="150"/>
      <c r="AB670" s="202"/>
      <c r="AC670" s="203"/>
      <c r="AD670" s="184"/>
      <c r="AE670" s="203"/>
      <c r="AF670" s="204"/>
      <c r="AG670" s="193"/>
    </row>
    <row r="671" spans="1:33" s="59" customFormat="1">
      <c r="A671" s="194"/>
      <c r="B671" s="195"/>
      <c r="C671" s="196"/>
      <c r="D671" s="197"/>
      <c r="E671" s="196"/>
      <c r="F671" s="197"/>
      <c r="G671" s="198"/>
      <c r="H671" s="180"/>
      <c r="I671" s="181"/>
      <c r="J671" s="181"/>
      <c r="K671" s="181"/>
      <c r="L671" s="181"/>
      <c r="M671" s="181"/>
      <c r="N671" s="180"/>
      <c r="O671" s="182"/>
      <c r="P671" s="182"/>
      <c r="Q671" s="183"/>
      <c r="R671" s="183"/>
      <c r="S671" s="183"/>
      <c r="T671" s="183"/>
      <c r="U671" s="184"/>
      <c r="V671" s="185"/>
      <c r="W671" s="199"/>
      <c r="X671" s="200"/>
      <c r="Y671" s="200"/>
      <c r="Z671" s="201"/>
      <c r="AA671" s="150"/>
      <c r="AB671" s="202"/>
      <c r="AC671" s="203"/>
      <c r="AD671" s="184"/>
      <c r="AE671" s="203"/>
      <c r="AF671" s="204"/>
      <c r="AG671" s="193"/>
    </row>
    <row r="672" spans="1:33" s="59" customFormat="1">
      <c r="A672" s="194"/>
      <c r="B672" s="195"/>
      <c r="C672" s="196"/>
      <c r="D672" s="197"/>
      <c r="E672" s="196"/>
      <c r="F672" s="197"/>
      <c r="G672" s="198"/>
      <c r="H672" s="180"/>
      <c r="I672" s="181"/>
      <c r="J672" s="181"/>
      <c r="K672" s="181"/>
      <c r="L672" s="181"/>
      <c r="M672" s="181"/>
      <c r="N672" s="180"/>
      <c r="O672" s="182"/>
      <c r="P672" s="182"/>
      <c r="Q672" s="183"/>
      <c r="R672" s="183"/>
      <c r="S672" s="183"/>
      <c r="T672" s="183"/>
      <c r="U672" s="184"/>
      <c r="V672" s="185"/>
      <c r="W672" s="199"/>
      <c r="X672" s="200"/>
      <c r="Y672" s="200"/>
      <c r="Z672" s="201"/>
      <c r="AA672" s="150"/>
      <c r="AB672" s="202"/>
      <c r="AC672" s="203"/>
      <c r="AD672" s="184"/>
      <c r="AE672" s="203"/>
      <c r="AF672" s="204"/>
      <c r="AG672" s="193"/>
    </row>
    <row r="673" spans="1:33" s="59" customFormat="1">
      <c r="A673" s="194"/>
      <c r="B673" s="195"/>
      <c r="C673" s="196"/>
      <c r="D673" s="197"/>
      <c r="E673" s="196"/>
      <c r="F673" s="197"/>
      <c r="G673" s="198"/>
      <c r="H673" s="180"/>
      <c r="I673" s="181"/>
      <c r="J673" s="181"/>
      <c r="K673" s="181"/>
      <c r="L673" s="181"/>
      <c r="M673" s="181"/>
      <c r="N673" s="180"/>
      <c r="O673" s="182"/>
      <c r="P673" s="182"/>
      <c r="Q673" s="183"/>
      <c r="R673" s="183"/>
      <c r="S673" s="183"/>
      <c r="T673" s="183"/>
      <c r="U673" s="184"/>
      <c r="V673" s="185"/>
      <c r="W673" s="199"/>
      <c r="X673" s="200"/>
      <c r="Y673" s="200"/>
      <c r="Z673" s="201"/>
      <c r="AA673" s="150"/>
      <c r="AB673" s="202"/>
      <c r="AC673" s="203"/>
      <c r="AD673" s="184"/>
      <c r="AE673" s="203"/>
      <c r="AF673" s="204"/>
      <c r="AG673" s="193"/>
    </row>
    <row r="674" spans="1:33" s="59" customFormat="1">
      <c r="A674" s="194"/>
      <c r="B674" s="195"/>
      <c r="C674" s="196"/>
      <c r="D674" s="197"/>
      <c r="E674" s="196"/>
      <c r="F674" s="197"/>
      <c r="G674" s="198"/>
      <c r="H674" s="180"/>
      <c r="I674" s="181"/>
      <c r="J674" s="181"/>
      <c r="K674" s="181"/>
      <c r="L674" s="181"/>
      <c r="M674" s="181"/>
      <c r="N674" s="180"/>
      <c r="O674" s="182"/>
      <c r="P674" s="182"/>
      <c r="Q674" s="183"/>
      <c r="R674" s="183"/>
      <c r="S674" s="183"/>
      <c r="T674" s="183"/>
      <c r="U674" s="184"/>
      <c r="V674" s="185"/>
      <c r="W674" s="199"/>
      <c r="X674" s="200"/>
      <c r="Y674" s="200"/>
      <c r="Z674" s="201"/>
      <c r="AA674" s="150"/>
      <c r="AB674" s="202"/>
      <c r="AC674" s="203"/>
      <c r="AD674" s="184"/>
      <c r="AE674" s="203"/>
      <c r="AF674" s="204"/>
      <c r="AG674" s="193"/>
    </row>
    <row r="675" spans="1:33" s="59" customFormat="1">
      <c r="A675" s="194"/>
      <c r="B675" s="195"/>
      <c r="C675" s="196"/>
      <c r="D675" s="197"/>
      <c r="E675" s="196"/>
      <c r="F675" s="197"/>
      <c r="G675" s="198"/>
      <c r="H675" s="180"/>
      <c r="I675" s="181"/>
      <c r="J675" s="181"/>
      <c r="K675" s="181"/>
      <c r="L675" s="181"/>
      <c r="M675" s="181"/>
      <c r="N675" s="180"/>
      <c r="O675" s="182"/>
      <c r="P675" s="182"/>
      <c r="Q675" s="183"/>
      <c r="R675" s="183"/>
      <c r="S675" s="183"/>
      <c r="T675" s="183"/>
      <c r="U675" s="184"/>
      <c r="V675" s="185"/>
      <c r="W675" s="199"/>
      <c r="X675" s="200"/>
      <c r="Y675" s="200"/>
      <c r="Z675" s="201"/>
      <c r="AA675" s="150"/>
      <c r="AB675" s="202"/>
      <c r="AC675" s="203"/>
      <c r="AD675" s="184"/>
      <c r="AE675" s="203"/>
      <c r="AF675" s="204"/>
      <c r="AG675" s="193"/>
    </row>
    <row r="676" spans="1:33" s="59" customFormat="1">
      <c r="A676" s="194"/>
      <c r="B676" s="195"/>
      <c r="C676" s="196"/>
      <c r="D676" s="197"/>
      <c r="E676" s="196"/>
      <c r="F676" s="197"/>
      <c r="G676" s="198"/>
      <c r="H676" s="180"/>
      <c r="I676" s="181"/>
      <c r="J676" s="181"/>
      <c r="K676" s="181"/>
      <c r="L676" s="181"/>
      <c r="M676" s="181"/>
      <c r="N676" s="180"/>
      <c r="O676" s="182"/>
      <c r="P676" s="182"/>
      <c r="Q676" s="183"/>
      <c r="R676" s="183"/>
      <c r="S676" s="183"/>
      <c r="T676" s="183"/>
      <c r="U676" s="184"/>
      <c r="V676" s="185"/>
      <c r="W676" s="199"/>
      <c r="X676" s="200"/>
      <c r="Y676" s="200"/>
      <c r="Z676" s="201"/>
      <c r="AA676" s="150"/>
      <c r="AB676" s="202"/>
      <c r="AC676" s="203"/>
      <c r="AD676" s="184"/>
      <c r="AE676" s="203"/>
      <c r="AF676" s="204"/>
      <c r="AG676" s="193"/>
    </row>
    <row r="677" spans="1:33" s="59" customFormat="1">
      <c r="A677" s="194"/>
      <c r="B677" s="195"/>
      <c r="C677" s="196"/>
      <c r="D677" s="197"/>
      <c r="E677" s="196"/>
      <c r="F677" s="197"/>
      <c r="G677" s="198"/>
      <c r="H677" s="180"/>
      <c r="I677" s="181"/>
      <c r="J677" s="181"/>
      <c r="K677" s="181"/>
      <c r="L677" s="181"/>
      <c r="M677" s="181"/>
      <c r="N677" s="180"/>
      <c r="O677" s="182"/>
      <c r="P677" s="182"/>
      <c r="Q677" s="183"/>
      <c r="R677" s="183"/>
      <c r="S677" s="183"/>
      <c r="T677" s="183"/>
      <c r="U677" s="184"/>
      <c r="V677" s="185"/>
      <c r="W677" s="199"/>
      <c r="X677" s="200"/>
      <c r="Y677" s="200"/>
      <c r="Z677" s="201"/>
      <c r="AA677" s="150"/>
      <c r="AB677" s="202"/>
      <c r="AC677" s="203"/>
      <c r="AD677" s="184"/>
      <c r="AE677" s="203"/>
      <c r="AF677" s="204"/>
      <c r="AG677" s="193"/>
    </row>
    <row r="678" spans="1:33" s="59" customFormat="1">
      <c r="A678" s="194"/>
      <c r="B678" s="195"/>
      <c r="C678" s="196"/>
      <c r="D678" s="197"/>
      <c r="E678" s="196"/>
      <c r="F678" s="197"/>
      <c r="G678" s="198"/>
      <c r="H678" s="180"/>
      <c r="I678" s="181"/>
      <c r="J678" s="181"/>
      <c r="K678" s="181"/>
      <c r="L678" s="181"/>
      <c r="M678" s="181"/>
      <c r="N678" s="180"/>
      <c r="O678" s="182"/>
      <c r="P678" s="182"/>
      <c r="Q678" s="183"/>
      <c r="R678" s="183"/>
      <c r="S678" s="183"/>
      <c r="T678" s="183"/>
      <c r="U678" s="184"/>
      <c r="V678" s="185"/>
      <c r="W678" s="199"/>
      <c r="X678" s="200"/>
      <c r="Y678" s="200"/>
      <c r="Z678" s="201"/>
      <c r="AA678" s="150"/>
      <c r="AB678" s="202"/>
      <c r="AC678" s="203"/>
      <c r="AD678" s="184"/>
      <c r="AE678" s="203"/>
      <c r="AF678" s="204"/>
      <c r="AG678" s="193"/>
    </row>
    <row r="679" spans="1:33" s="59" customFormat="1">
      <c r="A679" s="194"/>
      <c r="B679" s="195"/>
      <c r="C679" s="196"/>
      <c r="D679" s="197"/>
      <c r="E679" s="196"/>
      <c r="F679" s="197"/>
      <c r="G679" s="198"/>
      <c r="H679" s="180"/>
      <c r="I679" s="181"/>
      <c r="J679" s="181"/>
      <c r="K679" s="181"/>
      <c r="L679" s="181"/>
      <c r="M679" s="181"/>
      <c r="N679" s="180"/>
      <c r="O679" s="182"/>
      <c r="P679" s="182"/>
      <c r="Q679" s="183"/>
      <c r="R679" s="183"/>
      <c r="S679" s="183"/>
      <c r="T679" s="183"/>
      <c r="U679" s="184"/>
      <c r="V679" s="185"/>
      <c r="W679" s="199"/>
      <c r="X679" s="200"/>
      <c r="Y679" s="200"/>
      <c r="Z679" s="201"/>
      <c r="AA679" s="150"/>
      <c r="AB679" s="202"/>
      <c r="AC679" s="203"/>
      <c r="AD679" s="184"/>
      <c r="AE679" s="203"/>
      <c r="AF679" s="204"/>
      <c r="AG679" s="193"/>
    </row>
    <row r="680" spans="1:33" s="59" customFormat="1">
      <c r="A680" s="194"/>
      <c r="B680" s="195"/>
      <c r="C680" s="196"/>
      <c r="D680" s="197"/>
      <c r="E680" s="196"/>
      <c r="F680" s="197"/>
      <c r="G680" s="198"/>
      <c r="H680" s="180"/>
      <c r="I680" s="181"/>
      <c r="J680" s="181"/>
      <c r="K680" s="181"/>
      <c r="L680" s="181"/>
      <c r="M680" s="181"/>
      <c r="N680" s="180"/>
      <c r="O680" s="182"/>
      <c r="P680" s="182"/>
      <c r="Q680" s="183"/>
      <c r="R680" s="183"/>
      <c r="S680" s="183"/>
      <c r="T680" s="183"/>
      <c r="U680" s="184"/>
      <c r="V680" s="185"/>
      <c r="W680" s="199"/>
      <c r="X680" s="200"/>
      <c r="Y680" s="200"/>
      <c r="Z680" s="201"/>
      <c r="AA680" s="150"/>
      <c r="AB680" s="202"/>
      <c r="AC680" s="203"/>
      <c r="AD680" s="184"/>
      <c r="AE680" s="203"/>
      <c r="AF680" s="204"/>
      <c r="AG680" s="193"/>
    </row>
    <row r="681" spans="1:33" s="59" customFormat="1">
      <c r="A681" s="194"/>
      <c r="B681" s="195"/>
      <c r="C681" s="196"/>
      <c r="D681" s="197"/>
      <c r="E681" s="196"/>
      <c r="F681" s="197"/>
      <c r="G681" s="198"/>
      <c r="H681" s="180"/>
      <c r="I681" s="181"/>
      <c r="J681" s="181"/>
      <c r="K681" s="181"/>
      <c r="L681" s="181"/>
      <c r="M681" s="181"/>
      <c r="N681" s="180"/>
      <c r="O681" s="182"/>
      <c r="P681" s="182"/>
      <c r="Q681" s="183"/>
      <c r="R681" s="183"/>
      <c r="S681" s="183"/>
      <c r="T681" s="183"/>
      <c r="U681" s="184"/>
      <c r="V681" s="185"/>
      <c r="W681" s="199"/>
      <c r="X681" s="200"/>
      <c r="Y681" s="200"/>
      <c r="Z681" s="201"/>
      <c r="AA681" s="150"/>
      <c r="AB681" s="202"/>
      <c r="AC681" s="203"/>
      <c r="AD681" s="184"/>
      <c r="AE681" s="203"/>
      <c r="AF681" s="204"/>
      <c r="AG681" s="193"/>
    </row>
    <row r="682" spans="1:33" s="59" customFormat="1">
      <c r="A682" s="194"/>
      <c r="B682" s="195"/>
      <c r="C682" s="196"/>
      <c r="D682" s="197"/>
      <c r="E682" s="196"/>
      <c r="F682" s="197"/>
      <c r="G682" s="198"/>
      <c r="H682" s="180"/>
      <c r="I682" s="181"/>
      <c r="J682" s="181"/>
      <c r="K682" s="181"/>
      <c r="L682" s="181"/>
      <c r="M682" s="181"/>
      <c r="N682" s="180"/>
      <c r="O682" s="182"/>
      <c r="P682" s="182"/>
      <c r="Q682" s="183"/>
      <c r="R682" s="183"/>
      <c r="S682" s="183"/>
      <c r="T682" s="183"/>
      <c r="U682" s="184"/>
      <c r="V682" s="185"/>
      <c r="W682" s="199"/>
      <c r="X682" s="200"/>
      <c r="Y682" s="200"/>
      <c r="Z682" s="201"/>
      <c r="AA682" s="150"/>
      <c r="AB682" s="202"/>
      <c r="AC682" s="203"/>
      <c r="AD682" s="184"/>
      <c r="AE682" s="203"/>
      <c r="AF682" s="204"/>
      <c r="AG682" s="193"/>
    </row>
    <row r="683" spans="1:33" s="59" customFormat="1">
      <c r="A683" s="194"/>
      <c r="B683" s="195"/>
      <c r="C683" s="196"/>
      <c r="D683" s="197"/>
      <c r="E683" s="196"/>
      <c r="F683" s="197"/>
      <c r="G683" s="198"/>
      <c r="H683" s="180"/>
      <c r="I683" s="181"/>
      <c r="J683" s="181"/>
      <c r="K683" s="181"/>
      <c r="L683" s="181"/>
      <c r="M683" s="181"/>
      <c r="N683" s="180"/>
      <c r="O683" s="182"/>
      <c r="P683" s="182"/>
      <c r="Q683" s="183"/>
      <c r="R683" s="183"/>
      <c r="S683" s="183"/>
      <c r="T683" s="183"/>
      <c r="U683" s="184"/>
      <c r="V683" s="185"/>
      <c r="W683" s="199"/>
      <c r="X683" s="200"/>
      <c r="Y683" s="200"/>
      <c r="Z683" s="201"/>
      <c r="AA683" s="150"/>
      <c r="AB683" s="202"/>
      <c r="AC683" s="203"/>
      <c r="AD683" s="184"/>
      <c r="AE683" s="203"/>
      <c r="AF683" s="204"/>
      <c r="AG683" s="193"/>
    </row>
    <row r="684" spans="1:33" s="59" customFormat="1">
      <c r="A684" s="194"/>
      <c r="B684" s="195"/>
      <c r="C684" s="196"/>
      <c r="D684" s="197"/>
      <c r="E684" s="196"/>
      <c r="F684" s="197"/>
      <c r="G684" s="198"/>
      <c r="H684" s="180"/>
      <c r="I684" s="181"/>
      <c r="J684" s="181"/>
      <c r="K684" s="181"/>
      <c r="L684" s="181"/>
      <c r="M684" s="181"/>
      <c r="N684" s="180"/>
      <c r="O684" s="182"/>
      <c r="P684" s="182"/>
      <c r="Q684" s="183"/>
      <c r="R684" s="183"/>
      <c r="S684" s="183"/>
      <c r="T684" s="183"/>
      <c r="U684" s="184"/>
      <c r="V684" s="185"/>
      <c r="W684" s="199"/>
      <c r="X684" s="200"/>
      <c r="Y684" s="200"/>
      <c r="Z684" s="201"/>
      <c r="AA684" s="150"/>
      <c r="AB684" s="202"/>
      <c r="AC684" s="203"/>
      <c r="AD684" s="184"/>
      <c r="AE684" s="203"/>
      <c r="AF684" s="204"/>
      <c r="AG684" s="193"/>
    </row>
    <row r="685" spans="1:33" s="59" customFormat="1">
      <c r="A685" s="194"/>
      <c r="B685" s="195"/>
      <c r="C685" s="196"/>
      <c r="D685" s="197"/>
      <c r="E685" s="196"/>
      <c r="F685" s="197"/>
      <c r="G685" s="198"/>
      <c r="H685" s="180"/>
      <c r="I685" s="181"/>
      <c r="J685" s="181"/>
      <c r="K685" s="181"/>
      <c r="L685" s="181"/>
      <c r="M685" s="181"/>
      <c r="N685" s="180"/>
      <c r="O685" s="182"/>
      <c r="P685" s="182"/>
      <c r="Q685" s="183"/>
      <c r="R685" s="183"/>
      <c r="S685" s="183"/>
      <c r="T685" s="183"/>
      <c r="U685" s="184"/>
      <c r="V685" s="185"/>
      <c r="W685" s="199"/>
      <c r="X685" s="200"/>
      <c r="Y685" s="200"/>
      <c r="Z685" s="201"/>
      <c r="AA685" s="150"/>
      <c r="AB685" s="202"/>
      <c r="AC685" s="203"/>
      <c r="AD685" s="184"/>
      <c r="AE685" s="203"/>
      <c r="AF685" s="204"/>
      <c r="AG685" s="193"/>
    </row>
    <row r="686" spans="1:33" s="59" customFormat="1">
      <c r="A686" s="194"/>
      <c r="B686" s="195"/>
      <c r="C686" s="196"/>
      <c r="D686" s="197"/>
      <c r="E686" s="196"/>
      <c r="F686" s="197"/>
      <c r="G686" s="198"/>
      <c r="H686" s="180"/>
      <c r="I686" s="181"/>
      <c r="J686" s="181"/>
      <c r="K686" s="181"/>
      <c r="L686" s="181"/>
      <c r="M686" s="181"/>
      <c r="N686" s="180"/>
      <c r="O686" s="182"/>
      <c r="P686" s="182"/>
      <c r="Q686" s="183"/>
      <c r="R686" s="183"/>
      <c r="S686" s="183"/>
      <c r="T686" s="183"/>
      <c r="U686" s="184"/>
      <c r="V686" s="185"/>
      <c r="W686" s="199"/>
      <c r="X686" s="200"/>
      <c r="Y686" s="200"/>
      <c r="Z686" s="201"/>
      <c r="AA686" s="150"/>
      <c r="AB686" s="202"/>
      <c r="AC686" s="203"/>
      <c r="AD686" s="184"/>
      <c r="AE686" s="203"/>
      <c r="AF686" s="204"/>
      <c r="AG686" s="193"/>
    </row>
    <row r="687" spans="1:33" s="59" customFormat="1">
      <c r="A687" s="194"/>
      <c r="B687" s="195"/>
      <c r="C687" s="196"/>
      <c r="D687" s="197"/>
      <c r="E687" s="196"/>
      <c r="F687" s="197"/>
      <c r="G687" s="198"/>
      <c r="H687" s="180"/>
      <c r="I687" s="181"/>
      <c r="J687" s="181"/>
      <c r="K687" s="181"/>
      <c r="L687" s="181"/>
      <c r="M687" s="181"/>
      <c r="N687" s="180"/>
      <c r="O687" s="182"/>
      <c r="P687" s="182"/>
      <c r="Q687" s="183"/>
      <c r="R687" s="183"/>
      <c r="S687" s="183"/>
      <c r="T687" s="183"/>
      <c r="U687" s="184"/>
      <c r="V687" s="185"/>
      <c r="W687" s="199"/>
      <c r="X687" s="200"/>
      <c r="Y687" s="200"/>
      <c r="Z687" s="201"/>
      <c r="AA687" s="150"/>
      <c r="AB687" s="202"/>
      <c r="AC687" s="203"/>
      <c r="AD687" s="184"/>
      <c r="AE687" s="203"/>
      <c r="AF687" s="204"/>
      <c r="AG687" s="193"/>
    </row>
    <row r="688" spans="1:33" s="59" customFormat="1">
      <c r="A688" s="194"/>
      <c r="B688" s="195"/>
      <c r="C688" s="196"/>
      <c r="D688" s="197"/>
      <c r="E688" s="196"/>
      <c r="F688" s="197"/>
      <c r="G688" s="198"/>
      <c r="H688" s="180"/>
      <c r="I688" s="181"/>
      <c r="J688" s="181"/>
      <c r="K688" s="181"/>
      <c r="L688" s="181"/>
      <c r="M688" s="181"/>
      <c r="N688" s="180"/>
      <c r="O688" s="182"/>
      <c r="P688" s="182"/>
      <c r="Q688" s="183"/>
      <c r="R688" s="183"/>
      <c r="S688" s="183"/>
      <c r="T688" s="183"/>
      <c r="U688" s="184"/>
      <c r="V688" s="185"/>
      <c r="W688" s="199"/>
      <c r="X688" s="200"/>
      <c r="Y688" s="200"/>
      <c r="Z688" s="201"/>
      <c r="AA688" s="150"/>
      <c r="AB688" s="202"/>
      <c r="AC688" s="203"/>
      <c r="AD688" s="184"/>
      <c r="AE688" s="203"/>
      <c r="AF688" s="204"/>
      <c r="AG688" s="193"/>
    </row>
    <row r="689" spans="1:33" s="59" customFormat="1">
      <c r="A689" s="194"/>
      <c r="B689" s="195"/>
      <c r="C689" s="196"/>
      <c r="D689" s="197"/>
      <c r="E689" s="196"/>
      <c r="F689" s="197"/>
      <c r="G689" s="198"/>
      <c r="H689" s="180"/>
      <c r="I689" s="181"/>
      <c r="J689" s="181"/>
      <c r="K689" s="181"/>
      <c r="L689" s="181"/>
      <c r="M689" s="181"/>
      <c r="N689" s="180"/>
      <c r="O689" s="182"/>
      <c r="P689" s="182"/>
      <c r="Q689" s="183"/>
      <c r="R689" s="183"/>
      <c r="S689" s="183"/>
      <c r="T689" s="183"/>
      <c r="U689" s="184"/>
      <c r="V689" s="185"/>
      <c r="W689" s="199"/>
      <c r="X689" s="200"/>
      <c r="Y689" s="200"/>
      <c r="Z689" s="201"/>
      <c r="AA689" s="150"/>
      <c r="AB689" s="202"/>
      <c r="AC689" s="203"/>
      <c r="AD689" s="184"/>
      <c r="AE689" s="203"/>
      <c r="AF689" s="204"/>
      <c r="AG689" s="193"/>
    </row>
    <row r="690" spans="1:33" s="59" customFormat="1">
      <c r="A690" s="194"/>
      <c r="B690" s="195"/>
      <c r="C690" s="196"/>
      <c r="D690" s="197"/>
      <c r="E690" s="196"/>
      <c r="F690" s="197"/>
      <c r="G690" s="198"/>
      <c r="H690" s="180"/>
      <c r="I690" s="181"/>
      <c r="J690" s="181"/>
      <c r="K690" s="181"/>
      <c r="L690" s="181"/>
      <c r="M690" s="181"/>
      <c r="N690" s="180"/>
      <c r="O690" s="182"/>
      <c r="P690" s="182"/>
      <c r="Q690" s="183"/>
      <c r="R690" s="183"/>
      <c r="S690" s="183"/>
      <c r="T690" s="183"/>
      <c r="U690" s="184"/>
      <c r="V690" s="185"/>
      <c r="W690" s="199"/>
      <c r="X690" s="200"/>
      <c r="Y690" s="200"/>
      <c r="Z690" s="201"/>
      <c r="AA690" s="150"/>
      <c r="AB690" s="202"/>
      <c r="AC690" s="203"/>
      <c r="AD690" s="184"/>
      <c r="AE690" s="203"/>
      <c r="AF690" s="204"/>
      <c r="AG690" s="193"/>
    </row>
    <row r="691" spans="1:33" s="59" customFormat="1">
      <c r="A691" s="194"/>
      <c r="B691" s="195"/>
      <c r="C691" s="196"/>
      <c r="D691" s="197"/>
      <c r="E691" s="196"/>
      <c r="F691" s="197"/>
      <c r="G691" s="198"/>
      <c r="H691" s="180"/>
      <c r="I691" s="181"/>
      <c r="J691" s="181"/>
      <c r="K691" s="181"/>
      <c r="L691" s="181"/>
      <c r="M691" s="181"/>
      <c r="N691" s="180"/>
      <c r="O691" s="182"/>
      <c r="P691" s="182"/>
      <c r="Q691" s="183"/>
      <c r="R691" s="183"/>
      <c r="S691" s="183"/>
      <c r="T691" s="183"/>
      <c r="U691" s="184"/>
      <c r="V691" s="185"/>
      <c r="W691" s="199"/>
      <c r="X691" s="200"/>
      <c r="Y691" s="200"/>
      <c r="Z691" s="201"/>
      <c r="AA691" s="150"/>
      <c r="AB691" s="202"/>
      <c r="AC691" s="203"/>
      <c r="AD691" s="184"/>
      <c r="AE691" s="203"/>
      <c r="AF691" s="204"/>
      <c r="AG691" s="193"/>
    </row>
    <row r="692" spans="1:33" s="59" customFormat="1">
      <c r="A692" s="194"/>
      <c r="B692" s="195"/>
      <c r="C692" s="196"/>
      <c r="D692" s="197"/>
      <c r="E692" s="196"/>
      <c r="F692" s="197"/>
      <c r="G692" s="198"/>
      <c r="H692" s="180"/>
      <c r="I692" s="181"/>
      <c r="J692" s="181"/>
      <c r="K692" s="181"/>
      <c r="L692" s="181"/>
      <c r="M692" s="181"/>
      <c r="N692" s="180"/>
      <c r="O692" s="182"/>
      <c r="P692" s="182"/>
      <c r="Q692" s="183"/>
      <c r="R692" s="183"/>
      <c r="S692" s="183"/>
      <c r="T692" s="183"/>
      <c r="U692" s="184"/>
      <c r="V692" s="185"/>
      <c r="W692" s="199"/>
      <c r="X692" s="200"/>
      <c r="Y692" s="200"/>
      <c r="Z692" s="201"/>
      <c r="AA692" s="150"/>
      <c r="AB692" s="202"/>
      <c r="AC692" s="203"/>
      <c r="AD692" s="184"/>
      <c r="AE692" s="203"/>
      <c r="AF692" s="204"/>
      <c r="AG692" s="193"/>
    </row>
    <row r="693" spans="1:33" s="59" customFormat="1">
      <c r="A693" s="194"/>
      <c r="B693" s="195"/>
      <c r="C693" s="196"/>
      <c r="D693" s="197"/>
      <c r="E693" s="196"/>
      <c r="F693" s="197"/>
      <c r="G693" s="198"/>
      <c r="H693" s="180"/>
      <c r="I693" s="181"/>
      <c r="J693" s="181"/>
      <c r="K693" s="181"/>
      <c r="L693" s="181"/>
      <c r="M693" s="181"/>
      <c r="N693" s="180"/>
      <c r="O693" s="182"/>
      <c r="P693" s="182"/>
      <c r="Q693" s="183"/>
      <c r="R693" s="183"/>
      <c r="S693" s="183"/>
      <c r="T693" s="183"/>
      <c r="U693" s="184"/>
      <c r="V693" s="185"/>
      <c r="W693" s="199"/>
      <c r="X693" s="200"/>
      <c r="Y693" s="200"/>
      <c r="Z693" s="201"/>
      <c r="AA693" s="150"/>
      <c r="AB693" s="202"/>
      <c r="AC693" s="203"/>
      <c r="AD693" s="184"/>
      <c r="AE693" s="203"/>
      <c r="AF693" s="204"/>
      <c r="AG693" s="193"/>
    </row>
    <row r="694" spans="1:33" s="59" customFormat="1">
      <c r="A694" s="194"/>
      <c r="B694" s="195"/>
      <c r="C694" s="196"/>
      <c r="D694" s="197"/>
      <c r="E694" s="196"/>
      <c r="F694" s="197"/>
      <c r="G694" s="198"/>
      <c r="H694" s="180"/>
      <c r="I694" s="181"/>
      <c r="J694" s="181"/>
      <c r="K694" s="181"/>
      <c r="L694" s="181"/>
      <c r="M694" s="181"/>
      <c r="N694" s="180"/>
      <c r="O694" s="182"/>
      <c r="P694" s="182"/>
      <c r="Q694" s="183"/>
      <c r="R694" s="183"/>
      <c r="S694" s="183"/>
      <c r="T694" s="183"/>
      <c r="U694" s="184"/>
      <c r="V694" s="185"/>
      <c r="W694" s="199"/>
      <c r="X694" s="200"/>
      <c r="Y694" s="200"/>
      <c r="Z694" s="201"/>
      <c r="AA694" s="150"/>
      <c r="AB694" s="202"/>
      <c r="AC694" s="203"/>
      <c r="AD694" s="184"/>
      <c r="AE694" s="203"/>
      <c r="AF694" s="204"/>
      <c r="AG694" s="193"/>
    </row>
    <row r="695" spans="1:33" s="59" customFormat="1">
      <c r="A695" s="194"/>
      <c r="B695" s="195"/>
      <c r="C695" s="196"/>
      <c r="D695" s="197"/>
      <c r="E695" s="196"/>
      <c r="F695" s="197"/>
      <c r="G695" s="198"/>
      <c r="H695" s="180"/>
      <c r="I695" s="181"/>
      <c r="J695" s="181"/>
      <c r="K695" s="181"/>
      <c r="L695" s="181"/>
      <c r="M695" s="181"/>
      <c r="N695" s="180"/>
      <c r="O695" s="182"/>
      <c r="P695" s="182"/>
      <c r="Q695" s="183"/>
      <c r="R695" s="183"/>
      <c r="S695" s="183"/>
      <c r="T695" s="183"/>
      <c r="U695" s="184"/>
      <c r="V695" s="185"/>
      <c r="W695" s="199"/>
      <c r="X695" s="200"/>
      <c r="Y695" s="200"/>
      <c r="Z695" s="201"/>
      <c r="AA695" s="150"/>
      <c r="AB695" s="202"/>
      <c r="AC695" s="203"/>
      <c r="AD695" s="184"/>
      <c r="AE695" s="203"/>
      <c r="AF695" s="204"/>
      <c r="AG695" s="193"/>
    </row>
    <row r="696" spans="1:33" s="59" customFormat="1">
      <c r="A696" s="194"/>
      <c r="B696" s="195"/>
      <c r="C696" s="196"/>
      <c r="D696" s="197"/>
      <c r="E696" s="196"/>
      <c r="F696" s="197"/>
      <c r="G696" s="198"/>
      <c r="H696" s="180"/>
      <c r="I696" s="181"/>
      <c r="J696" s="181"/>
      <c r="K696" s="181"/>
      <c r="L696" s="181"/>
      <c r="M696" s="181"/>
      <c r="N696" s="180"/>
      <c r="O696" s="182"/>
      <c r="P696" s="182"/>
      <c r="Q696" s="183"/>
      <c r="R696" s="183"/>
      <c r="S696" s="183"/>
      <c r="T696" s="183"/>
      <c r="U696" s="184"/>
      <c r="V696" s="185"/>
      <c r="W696" s="199"/>
      <c r="X696" s="200"/>
      <c r="Y696" s="200"/>
      <c r="Z696" s="201"/>
      <c r="AA696" s="150"/>
      <c r="AB696" s="202"/>
      <c r="AC696" s="203"/>
      <c r="AD696" s="184"/>
      <c r="AE696" s="203"/>
      <c r="AF696" s="204"/>
      <c r="AG696" s="193"/>
    </row>
    <row r="697" spans="1:33" s="59" customFormat="1">
      <c r="A697" s="194"/>
      <c r="B697" s="195"/>
      <c r="C697" s="196"/>
      <c r="D697" s="197"/>
      <c r="E697" s="196"/>
      <c r="F697" s="197"/>
      <c r="G697" s="198"/>
      <c r="H697" s="180"/>
      <c r="I697" s="181"/>
      <c r="J697" s="181"/>
      <c r="K697" s="181"/>
      <c r="L697" s="181"/>
      <c r="M697" s="181"/>
      <c r="N697" s="180"/>
      <c r="O697" s="182"/>
      <c r="P697" s="182"/>
      <c r="Q697" s="183"/>
      <c r="R697" s="183"/>
      <c r="S697" s="183"/>
      <c r="T697" s="183"/>
      <c r="U697" s="184"/>
      <c r="V697" s="185"/>
      <c r="W697" s="199"/>
      <c r="X697" s="200"/>
      <c r="Y697" s="200"/>
      <c r="Z697" s="201"/>
      <c r="AA697" s="150"/>
      <c r="AB697" s="202"/>
      <c r="AC697" s="203"/>
      <c r="AD697" s="184"/>
      <c r="AE697" s="203"/>
      <c r="AF697" s="204"/>
      <c r="AG697" s="193"/>
    </row>
    <row r="698" spans="1:33" s="59" customFormat="1">
      <c r="A698" s="194"/>
      <c r="B698" s="195"/>
      <c r="C698" s="196"/>
      <c r="D698" s="197"/>
      <c r="E698" s="196"/>
      <c r="F698" s="197"/>
      <c r="G698" s="198"/>
      <c r="H698" s="180"/>
      <c r="I698" s="181"/>
      <c r="J698" s="181"/>
      <c r="K698" s="181"/>
      <c r="L698" s="181"/>
      <c r="M698" s="181"/>
      <c r="N698" s="180"/>
      <c r="O698" s="182"/>
      <c r="P698" s="182"/>
      <c r="Q698" s="183"/>
      <c r="R698" s="183"/>
      <c r="S698" s="183"/>
      <c r="T698" s="183"/>
      <c r="U698" s="184"/>
      <c r="V698" s="185"/>
      <c r="W698" s="199"/>
      <c r="X698" s="200"/>
      <c r="Y698" s="200"/>
      <c r="Z698" s="201"/>
      <c r="AA698" s="150"/>
      <c r="AB698" s="202"/>
      <c r="AC698" s="203"/>
      <c r="AD698" s="184"/>
      <c r="AE698" s="203"/>
      <c r="AF698" s="204"/>
      <c r="AG698" s="193"/>
    </row>
    <row r="699" spans="1:33" s="59" customFormat="1">
      <c r="A699" s="194"/>
      <c r="B699" s="195"/>
      <c r="C699" s="196"/>
      <c r="D699" s="197"/>
      <c r="E699" s="196"/>
      <c r="F699" s="197"/>
      <c r="G699" s="198"/>
      <c r="H699" s="180"/>
      <c r="I699" s="181"/>
      <c r="J699" s="181"/>
      <c r="K699" s="181"/>
      <c r="L699" s="181"/>
      <c r="M699" s="181"/>
      <c r="N699" s="180"/>
      <c r="O699" s="182"/>
      <c r="P699" s="182"/>
      <c r="Q699" s="183"/>
      <c r="R699" s="183"/>
      <c r="S699" s="183"/>
      <c r="T699" s="183"/>
      <c r="U699" s="184"/>
      <c r="V699" s="185"/>
      <c r="W699" s="199"/>
      <c r="X699" s="200"/>
      <c r="Y699" s="200"/>
      <c r="Z699" s="201"/>
      <c r="AA699" s="150"/>
      <c r="AB699" s="202"/>
      <c r="AC699" s="203"/>
      <c r="AD699" s="184"/>
      <c r="AE699" s="203"/>
      <c r="AF699" s="204"/>
      <c r="AG699" s="193"/>
    </row>
    <row r="700" spans="1:33" s="59" customFormat="1">
      <c r="A700" s="194"/>
      <c r="B700" s="195"/>
      <c r="C700" s="196"/>
      <c r="D700" s="197"/>
      <c r="E700" s="196"/>
      <c r="F700" s="197"/>
      <c r="G700" s="198"/>
      <c r="H700" s="180"/>
      <c r="I700" s="181"/>
      <c r="J700" s="181"/>
      <c r="K700" s="181"/>
      <c r="L700" s="181"/>
      <c r="M700" s="181"/>
      <c r="N700" s="180"/>
      <c r="O700" s="182"/>
      <c r="P700" s="182"/>
      <c r="Q700" s="183"/>
      <c r="R700" s="183"/>
      <c r="S700" s="183"/>
      <c r="T700" s="183"/>
      <c r="U700" s="184"/>
      <c r="V700" s="185"/>
      <c r="W700" s="199"/>
      <c r="X700" s="200"/>
      <c r="Y700" s="200"/>
      <c r="Z700" s="201"/>
      <c r="AA700" s="150"/>
      <c r="AB700" s="202"/>
      <c r="AC700" s="203"/>
      <c r="AD700" s="184"/>
      <c r="AE700" s="203"/>
      <c r="AF700" s="204"/>
      <c r="AG700" s="193"/>
    </row>
    <row r="701" spans="1:33" s="59" customFormat="1">
      <c r="A701" s="194"/>
      <c r="B701" s="195"/>
      <c r="C701" s="196"/>
      <c r="D701" s="197"/>
      <c r="E701" s="196"/>
      <c r="F701" s="197"/>
      <c r="G701" s="198"/>
      <c r="H701" s="180"/>
      <c r="I701" s="181"/>
      <c r="J701" s="181"/>
      <c r="K701" s="181"/>
      <c r="L701" s="181"/>
      <c r="M701" s="181"/>
      <c r="N701" s="180"/>
      <c r="O701" s="182"/>
      <c r="P701" s="182"/>
      <c r="Q701" s="183"/>
      <c r="R701" s="183"/>
      <c r="S701" s="183"/>
      <c r="T701" s="183"/>
      <c r="U701" s="184"/>
      <c r="V701" s="185"/>
      <c r="W701" s="199"/>
      <c r="X701" s="200"/>
      <c r="Y701" s="200"/>
      <c r="Z701" s="201"/>
      <c r="AA701" s="150"/>
      <c r="AB701" s="202"/>
      <c r="AC701" s="203"/>
      <c r="AD701" s="184"/>
      <c r="AE701" s="203"/>
      <c r="AF701" s="204"/>
      <c r="AG701" s="193"/>
    </row>
    <row r="702" spans="1:33" s="59" customFormat="1">
      <c r="A702" s="194"/>
      <c r="B702" s="195"/>
      <c r="C702" s="196"/>
      <c r="D702" s="197"/>
      <c r="E702" s="196"/>
      <c r="F702" s="197"/>
      <c r="G702" s="198"/>
      <c r="H702" s="180"/>
      <c r="I702" s="181"/>
      <c r="J702" s="181"/>
      <c r="K702" s="181"/>
      <c r="L702" s="181"/>
      <c r="M702" s="181"/>
      <c r="N702" s="180"/>
      <c r="O702" s="182"/>
      <c r="P702" s="182"/>
      <c r="Q702" s="183"/>
      <c r="R702" s="183"/>
      <c r="S702" s="183"/>
      <c r="T702" s="183"/>
      <c r="U702" s="184"/>
      <c r="V702" s="185"/>
      <c r="W702" s="199"/>
      <c r="X702" s="200"/>
      <c r="Y702" s="200"/>
      <c r="Z702" s="201"/>
      <c r="AA702" s="150"/>
      <c r="AB702" s="202"/>
      <c r="AC702" s="203"/>
      <c r="AD702" s="184"/>
      <c r="AE702" s="203"/>
      <c r="AF702" s="204"/>
      <c r="AG702" s="193"/>
    </row>
    <row r="703" spans="1:33" s="59" customFormat="1">
      <c r="A703" s="194"/>
      <c r="B703" s="195"/>
      <c r="C703" s="196"/>
      <c r="D703" s="197"/>
      <c r="E703" s="196"/>
      <c r="F703" s="197"/>
      <c r="G703" s="198"/>
      <c r="H703" s="180"/>
      <c r="I703" s="181"/>
      <c r="J703" s="181"/>
      <c r="K703" s="181"/>
      <c r="L703" s="181"/>
      <c r="M703" s="181"/>
      <c r="N703" s="180"/>
      <c r="O703" s="182"/>
      <c r="P703" s="182"/>
      <c r="Q703" s="183"/>
      <c r="R703" s="183"/>
      <c r="S703" s="183"/>
      <c r="T703" s="183"/>
      <c r="U703" s="184"/>
      <c r="V703" s="185"/>
      <c r="W703" s="199"/>
      <c r="X703" s="200"/>
      <c r="Y703" s="200"/>
      <c r="Z703" s="201"/>
      <c r="AA703" s="150"/>
      <c r="AB703" s="202"/>
      <c r="AC703" s="203"/>
      <c r="AD703" s="184"/>
      <c r="AE703" s="203"/>
      <c r="AF703" s="204"/>
      <c r="AG703" s="193"/>
    </row>
    <row r="704" spans="1:33" s="59" customFormat="1">
      <c r="A704" s="194"/>
      <c r="B704" s="195"/>
      <c r="C704" s="196"/>
      <c r="D704" s="197"/>
      <c r="E704" s="196"/>
      <c r="F704" s="197"/>
      <c r="G704" s="198"/>
      <c r="H704" s="180"/>
      <c r="I704" s="181"/>
      <c r="J704" s="181"/>
      <c r="K704" s="181"/>
      <c r="L704" s="181"/>
      <c r="M704" s="181"/>
      <c r="N704" s="180"/>
      <c r="O704" s="182"/>
      <c r="P704" s="182"/>
      <c r="Q704" s="183"/>
      <c r="R704" s="183"/>
      <c r="S704" s="183"/>
      <c r="T704" s="183"/>
      <c r="U704" s="184"/>
      <c r="V704" s="185"/>
      <c r="W704" s="199"/>
      <c r="X704" s="200"/>
      <c r="Y704" s="200"/>
      <c r="Z704" s="201"/>
      <c r="AA704" s="150"/>
      <c r="AB704" s="202"/>
      <c r="AC704" s="203"/>
      <c r="AD704" s="184"/>
      <c r="AE704" s="203"/>
      <c r="AF704" s="204"/>
      <c r="AG704" s="193"/>
    </row>
    <row r="705" spans="1:33" s="59" customFormat="1">
      <c r="A705" s="194"/>
      <c r="B705" s="195"/>
      <c r="C705" s="196"/>
      <c r="D705" s="197"/>
      <c r="E705" s="196"/>
      <c r="F705" s="197"/>
      <c r="G705" s="198"/>
      <c r="H705" s="180"/>
      <c r="I705" s="181"/>
      <c r="J705" s="181"/>
      <c r="K705" s="181"/>
      <c r="L705" s="181"/>
      <c r="M705" s="181"/>
      <c r="N705" s="180"/>
      <c r="O705" s="182"/>
      <c r="P705" s="182"/>
      <c r="Q705" s="183"/>
      <c r="R705" s="183"/>
      <c r="S705" s="183"/>
      <c r="T705" s="183"/>
      <c r="U705" s="184"/>
      <c r="V705" s="185"/>
      <c r="W705" s="199"/>
      <c r="X705" s="200"/>
      <c r="Y705" s="200"/>
      <c r="Z705" s="201"/>
      <c r="AA705" s="150"/>
      <c r="AB705" s="202"/>
      <c r="AC705" s="203"/>
      <c r="AD705" s="184"/>
      <c r="AE705" s="203"/>
      <c r="AF705" s="204"/>
      <c r="AG705" s="193"/>
    </row>
    <row r="706" spans="1:33" s="59" customFormat="1">
      <c r="A706" s="194"/>
      <c r="B706" s="195"/>
      <c r="C706" s="196"/>
      <c r="D706" s="197"/>
      <c r="E706" s="196"/>
      <c r="F706" s="197"/>
      <c r="G706" s="198"/>
      <c r="H706" s="180"/>
      <c r="I706" s="181"/>
      <c r="J706" s="181"/>
      <c r="K706" s="181"/>
      <c r="L706" s="181"/>
      <c r="M706" s="181"/>
      <c r="N706" s="180"/>
      <c r="O706" s="182"/>
      <c r="P706" s="182"/>
      <c r="Q706" s="183"/>
      <c r="R706" s="183"/>
      <c r="S706" s="183"/>
      <c r="T706" s="183"/>
      <c r="U706" s="184"/>
      <c r="V706" s="185"/>
      <c r="W706" s="199"/>
      <c r="X706" s="200"/>
      <c r="Y706" s="200"/>
      <c r="Z706" s="201"/>
      <c r="AA706" s="150"/>
      <c r="AB706" s="202"/>
      <c r="AC706" s="203"/>
      <c r="AD706" s="184"/>
      <c r="AE706" s="203"/>
      <c r="AF706" s="204"/>
      <c r="AG706" s="193"/>
    </row>
    <row r="707" spans="1:33" s="59" customFormat="1">
      <c r="A707" s="194"/>
      <c r="B707" s="195"/>
      <c r="C707" s="196"/>
      <c r="D707" s="197"/>
      <c r="E707" s="196"/>
      <c r="F707" s="197"/>
      <c r="G707" s="198"/>
      <c r="H707" s="180"/>
      <c r="I707" s="181"/>
      <c r="J707" s="181"/>
      <c r="K707" s="181"/>
      <c r="L707" s="181"/>
      <c r="M707" s="181"/>
      <c r="N707" s="180"/>
      <c r="O707" s="182"/>
      <c r="P707" s="182"/>
      <c r="Q707" s="183"/>
      <c r="R707" s="183"/>
      <c r="S707" s="183"/>
      <c r="T707" s="183"/>
      <c r="U707" s="184"/>
      <c r="V707" s="185"/>
      <c r="W707" s="199"/>
      <c r="X707" s="200"/>
      <c r="Y707" s="200"/>
      <c r="Z707" s="201"/>
      <c r="AA707" s="150"/>
      <c r="AB707" s="202"/>
      <c r="AC707" s="203"/>
      <c r="AD707" s="184"/>
      <c r="AE707" s="203"/>
      <c r="AF707" s="204"/>
      <c r="AG707" s="193"/>
    </row>
    <row r="708" spans="1:33" s="59" customFormat="1">
      <c r="A708" s="194"/>
      <c r="B708" s="195"/>
      <c r="C708" s="196"/>
      <c r="D708" s="197"/>
      <c r="E708" s="196"/>
      <c r="F708" s="197"/>
      <c r="G708" s="198"/>
      <c r="H708" s="180"/>
      <c r="I708" s="181"/>
      <c r="J708" s="181"/>
      <c r="K708" s="181"/>
      <c r="L708" s="181"/>
      <c r="M708" s="181"/>
      <c r="N708" s="180"/>
      <c r="O708" s="182"/>
      <c r="P708" s="182"/>
      <c r="Q708" s="183"/>
      <c r="R708" s="183"/>
      <c r="S708" s="183"/>
      <c r="T708" s="183"/>
      <c r="U708" s="184"/>
      <c r="V708" s="185"/>
      <c r="W708" s="199"/>
      <c r="X708" s="200"/>
      <c r="Y708" s="200"/>
      <c r="Z708" s="201"/>
      <c r="AA708" s="150"/>
      <c r="AB708" s="202"/>
      <c r="AC708" s="203"/>
      <c r="AD708" s="184"/>
      <c r="AE708" s="203"/>
      <c r="AF708" s="204"/>
      <c r="AG708" s="193"/>
    </row>
    <row r="709" spans="1:33" s="59" customFormat="1">
      <c r="A709" s="194"/>
      <c r="B709" s="195"/>
      <c r="C709" s="196"/>
      <c r="D709" s="197"/>
      <c r="E709" s="196"/>
      <c r="F709" s="197"/>
      <c r="G709" s="198"/>
      <c r="H709" s="180"/>
      <c r="I709" s="181"/>
      <c r="J709" s="181"/>
      <c r="K709" s="181"/>
      <c r="L709" s="181"/>
      <c r="M709" s="181"/>
      <c r="N709" s="180"/>
      <c r="O709" s="182"/>
      <c r="P709" s="182"/>
      <c r="Q709" s="183"/>
      <c r="R709" s="183"/>
      <c r="S709" s="183"/>
      <c r="T709" s="183"/>
      <c r="U709" s="184"/>
      <c r="V709" s="185"/>
      <c r="W709" s="199"/>
      <c r="X709" s="200"/>
      <c r="Y709" s="200"/>
      <c r="Z709" s="201"/>
      <c r="AA709" s="150"/>
      <c r="AB709" s="202"/>
      <c r="AC709" s="203"/>
      <c r="AD709" s="184"/>
      <c r="AE709" s="203"/>
      <c r="AF709" s="204"/>
      <c r="AG709" s="193"/>
    </row>
    <row r="710" spans="1:33" s="59" customFormat="1">
      <c r="A710" s="194"/>
      <c r="B710" s="195"/>
      <c r="C710" s="196"/>
      <c r="D710" s="197"/>
      <c r="E710" s="196"/>
      <c r="F710" s="197"/>
      <c r="G710" s="198"/>
      <c r="H710" s="180"/>
      <c r="I710" s="181"/>
      <c r="J710" s="181"/>
      <c r="K710" s="181"/>
      <c r="L710" s="181"/>
      <c r="M710" s="181"/>
      <c r="N710" s="180"/>
      <c r="O710" s="182"/>
      <c r="P710" s="182"/>
      <c r="Q710" s="183"/>
      <c r="R710" s="183"/>
      <c r="S710" s="183"/>
      <c r="T710" s="183"/>
      <c r="U710" s="184"/>
      <c r="V710" s="185"/>
      <c r="W710" s="199"/>
      <c r="X710" s="200"/>
      <c r="Y710" s="200"/>
      <c r="Z710" s="201"/>
      <c r="AA710" s="150"/>
      <c r="AB710" s="202"/>
      <c r="AC710" s="203"/>
      <c r="AD710" s="184"/>
      <c r="AE710" s="203"/>
      <c r="AF710" s="204"/>
      <c r="AG710" s="193"/>
    </row>
    <row r="711" spans="1:33" s="59" customFormat="1">
      <c r="A711" s="194"/>
      <c r="B711" s="195"/>
      <c r="C711" s="196"/>
      <c r="D711" s="197"/>
      <c r="E711" s="196"/>
      <c r="F711" s="197"/>
      <c r="G711" s="198"/>
      <c r="H711" s="180"/>
      <c r="I711" s="181"/>
      <c r="J711" s="181"/>
      <c r="K711" s="181"/>
      <c r="L711" s="181"/>
      <c r="M711" s="181"/>
      <c r="N711" s="180"/>
      <c r="O711" s="182"/>
      <c r="P711" s="182"/>
      <c r="Q711" s="183"/>
      <c r="R711" s="183"/>
      <c r="S711" s="183"/>
      <c r="T711" s="183"/>
      <c r="U711" s="184"/>
      <c r="V711" s="185"/>
      <c r="W711" s="199"/>
      <c r="X711" s="200"/>
      <c r="Y711" s="200"/>
      <c r="Z711" s="201"/>
      <c r="AA711" s="150"/>
      <c r="AB711" s="202"/>
      <c r="AC711" s="203"/>
      <c r="AD711" s="184"/>
      <c r="AE711" s="203"/>
      <c r="AF711" s="204"/>
      <c r="AG711" s="193"/>
    </row>
    <row r="712" spans="1:33" s="59" customFormat="1">
      <c r="A712" s="194"/>
      <c r="B712" s="195"/>
      <c r="C712" s="196"/>
      <c r="D712" s="197"/>
      <c r="E712" s="196"/>
      <c r="F712" s="197"/>
      <c r="G712" s="198"/>
      <c r="H712" s="180"/>
      <c r="I712" s="181"/>
      <c r="J712" s="181"/>
      <c r="K712" s="181"/>
      <c r="L712" s="181"/>
      <c r="M712" s="181"/>
      <c r="N712" s="180"/>
      <c r="O712" s="182"/>
      <c r="P712" s="182"/>
      <c r="Q712" s="183"/>
      <c r="R712" s="183"/>
      <c r="S712" s="183"/>
      <c r="T712" s="183"/>
      <c r="U712" s="184"/>
      <c r="V712" s="185"/>
      <c r="W712" s="199"/>
      <c r="X712" s="200"/>
      <c r="Y712" s="200"/>
      <c r="Z712" s="201"/>
      <c r="AA712" s="150"/>
      <c r="AB712" s="202"/>
      <c r="AC712" s="203"/>
      <c r="AD712" s="184"/>
      <c r="AE712" s="203"/>
      <c r="AF712" s="204"/>
      <c r="AG712" s="193"/>
    </row>
    <row r="713" spans="1:33" s="59" customFormat="1">
      <c r="A713" s="194"/>
      <c r="B713" s="195"/>
      <c r="C713" s="196"/>
      <c r="D713" s="197"/>
      <c r="E713" s="196"/>
      <c r="F713" s="197"/>
      <c r="G713" s="198"/>
      <c r="H713" s="180"/>
      <c r="I713" s="181"/>
      <c r="J713" s="181"/>
      <c r="K713" s="181"/>
      <c r="L713" s="181"/>
      <c r="M713" s="181"/>
      <c r="N713" s="180"/>
      <c r="O713" s="182"/>
      <c r="P713" s="182"/>
      <c r="Q713" s="183"/>
      <c r="R713" s="183"/>
      <c r="S713" s="183"/>
      <c r="T713" s="183"/>
      <c r="U713" s="184"/>
      <c r="V713" s="185"/>
      <c r="W713" s="199"/>
      <c r="X713" s="200"/>
      <c r="Y713" s="200"/>
      <c r="Z713" s="201"/>
      <c r="AA713" s="150"/>
      <c r="AB713" s="202"/>
      <c r="AC713" s="203"/>
      <c r="AD713" s="184"/>
      <c r="AE713" s="203"/>
      <c r="AF713" s="204"/>
      <c r="AG713" s="193"/>
    </row>
    <row r="714" spans="1:33" s="59" customFormat="1">
      <c r="A714" s="194"/>
      <c r="B714" s="195"/>
      <c r="C714" s="196"/>
      <c r="D714" s="197"/>
      <c r="E714" s="196"/>
      <c r="F714" s="197"/>
      <c r="G714" s="198"/>
      <c r="H714" s="180"/>
      <c r="I714" s="181"/>
      <c r="J714" s="181"/>
      <c r="K714" s="181"/>
      <c r="L714" s="181"/>
      <c r="M714" s="181"/>
      <c r="N714" s="180"/>
      <c r="O714" s="182"/>
      <c r="P714" s="182"/>
      <c r="Q714" s="183"/>
      <c r="R714" s="183"/>
      <c r="S714" s="183"/>
      <c r="T714" s="183"/>
      <c r="U714" s="184"/>
      <c r="V714" s="185"/>
      <c r="W714" s="199"/>
      <c r="X714" s="200"/>
      <c r="Y714" s="200"/>
      <c r="Z714" s="201"/>
      <c r="AA714" s="150"/>
      <c r="AB714" s="202"/>
      <c r="AC714" s="203"/>
      <c r="AD714" s="184"/>
      <c r="AE714" s="203"/>
      <c r="AF714" s="204"/>
      <c r="AG714" s="193"/>
    </row>
    <row r="715" spans="1:33" s="59" customFormat="1">
      <c r="A715" s="194"/>
      <c r="B715" s="195"/>
      <c r="C715" s="196"/>
      <c r="D715" s="197"/>
      <c r="E715" s="196"/>
      <c r="F715" s="197"/>
      <c r="G715" s="198"/>
      <c r="H715" s="180"/>
      <c r="I715" s="181"/>
      <c r="J715" s="181"/>
      <c r="K715" s="181"/>
      <c r="L715" s="181"/>
      <c r="M715" s="181"/>
      <c r="N715" s="180"/>
      <c r="O715" s="182"/>
      <c r="P715" s="182"/>
      <c r="Q715" s="183"/>
      <c r="R715" s="183"/>
      <c r="S715" s="183"/>
      <c r="T715" s="183"/>
      <c r="U715" s="184"/>
      <c r="V715" s="185"/>
      <c r="W715" s="199"/>
      <c r="X715" s="200"/>
      <c r="Y715" s="200"/>
      <c r="Z715" s="201"/>
      <c r="AA715" s="150"/>
      <c r="AB715" s="202"/>
      <c r="AC715" s="203"/>
      <c r="AD715" s="184"/>
      <c r="AE715" s="203"/>
      <c r="AF715" s="204"/>
      <c r="AG715" s="193"/>
    </row>
    <row r="716" spans="1:33" s="59" customFormat="1">
      <c r="A716" s="194"/>
      <c r="B716" s="195"/>
      <c r="C716" s="196"/>
      <c r="D716" s="197"/>
      <c r="E716" s="196"/>
      <c r="F716" s="197"/>
      <c r="G716" s="198"/>
      <c r="H716" s="180"/>
      <c r="I716" s="181"/>
      <c r="J716" s="181"/>
      <c r="K716" s="181"/>
      <c r="L716" s="181"/>
      <c r="M716" s="181"/>
      <c r="N716" s="180"/>
      <c r="O716" s="182"/>
      <c r="P716" s="182"/>
      <c r="Q716" s="183"/>
      <c r="R716" s="183"/>
      <c r="S716" s="183"/>
      <c r="T716" s="183"/>
      <c r="U716" s="184"/>
      <c r="V716" s="185"/>
      <c r="W716" s="199"/>
      <c r="X716" s="200"/>
      <c r="Y716" s="200"/>
      <c r="Z716" s="201"/>
      <c r="AA716" s="150"/>
      <c r="AB716" s="202"/>
      <c r="AC716" s="203"/>
      <c r="AD716" s="184"/>
      <c r="AE716" s="203"/>
      <c r="AF716" s="204"/>
      <c r="AG716" s="193"/>
    </row>
    <row r="717" spans="1:33" s="59" customFormat="1">
      <c r="A717" s="194"/>
      <c r="B717" s="195"/>
      <c r="C717" s="196"/>
      <c r="D717" s="197"/>
      <c r="E717" s="196"/>
      <c r="F717" s="197"/>
      <c r="G717" s="198"/>
      <c r="H717" s="180"/>
      <c r="I717" s="181"/>
      <c r="J717" s="181"/>
      <c r="K717" s="181"/>
      <c r="L717" s="181"/>
      <c r="M717" s="181"/>
      <c r="N717" s="180"/>
      <c r="O717" s="182"/>
      <c r="P717" s="182"/>
      <c r="Q717" s="183"/>
      <c r="R717" s="183"/>
      <c r="S717" s="183"/>
      <c r="T717" s="183"/>
      <c r="U717" s="184"/>
      <c r="V717" s="185"/>
      <c r="W717" s="199"/>
      <c r="X717" s="200"/>
      <c r="Y717" s="200"/>
      <c r="Z717" s="201"/>
      <c r="AA717" s="150"/>
      <c r="AB717" s="202"/>
      <c r="AC717" s="203"/>
      <c r="AD717" s="184"/>
      <c r="AE717" s="203"/>
      <c r="AF717" s="204"/>
      <c r="AG717" s="193"/>
    </row>
    <row r="718" spans="1:33" s="59" customFormat="1">
      <c r="A718" s="194"/>
      <c r="B718" s="195"/>
      <c r="C718" s="196"/>
      <c r="D718" s="197"/>
      <c r="E718" s="196"/>
      <c r="F718" s="197"/>
      <c r="G718" s="198"/>
      <c r="H718" s="180"/>
      <c r="I718" s="181"/>
      <c r="J718" s="181"/>
      <c r="K718" s="181"/>
      <c r="L718" s="181"/>
      <c r="M718" s="181"/>
      <c r="N718" s="180"/>
      <c r="O718" s="182"/>
      <c r="P718" s="182"/>
      <c r="Q718" s="183"/>
      <c r="R718" s="183"/>
      <c r="S718" s="183"/>
      <c r="T718" s="183"/>
      <c r="U718" s="184"/>
      <c r="V718" s="185"/>
      <c r="W718" s="199"/>
      <c r="X718" s="200"/>
      <c r="Y718" s="200"/>
      <c r="Z718" s="201"/>
      <c r="AA718" s="150"/>
      <c r="AB718" s="202"/>
      <c r="AC718" s="203"/>
      <c r="AD718" s="184"/>
      <c r="AE718" s="203"/>
      <c r="AF718" s="204"/>
      <c r="AG718" s="193"/>
    </row>
    <row r="719" spans="1:33" s="59" customFormat="1">
      <c r="A719" s="194"/>
      <c r="B719" s="195"/>
      <c r="C719" s="196"/>
      <c r="D719" s="197"/>
      <c r="E719" s="196"/>
      <c r="F719" s="197"/>
      <c r="G719" s="198"/>
      <c r="H719" s="180"/>
      <c r="I719" s="181"/>
      <c r="J719" s="181"/>
      <c r="K719" s="181"/>
      <c r="L719" s="181"/>
      <c r="M719" s="181"/>
      <c r="N719" s="180"/>
      <c r="O719" s="182"/>
      <c r="P719" s="182"/>
      <c r="Q719" s="183"/>
      <c r="R719" s="183"/>
      <c r="S719" s="183"/>
      <c r="T719" s="183"/>
      <c r="U719" s="184"/>
      <c r="V719" s="185"/>
      <c r="W719" s="199"/>
      <c r="X719" s="200"/>
      <c r="Y719" s="200"/>
      <c r="Z719" s="201"/>
      <c r="AA719" s="150"/>
      <c r="AB719" s="202"/>
      <c r="AC719" s="203"/>
      <c r="AD719" s="184"/>
      <c r="AE719" s="203"/>
      <c r="AF719" s="204"/>
      <c r="AG719" s="193"/>
    </row>
    <row r="720" spans="1:33" s="59" customFormat="1">
      <c r="A720" s="194"/>
      <c r="B720" s="195"/>
      <c r="C720" s="196"/>
      <c r="D720" s="197"/>
      <c r="E720" s="196"/>
      <c r="F720" s="197"/>
      <c r="G720" s="198"/>
      <c r="H720" s="180"/>
      <c r="I720" s="181"/>
      <c r="J720" s="181"/>
      <c r="K720" s="181"/>
      <c r="L720" s="181"/>
      <c r="M720" s="181"/>
      <c r="N720" s="180"/>
      <c r="O720" s="182"/>
      <c r="P720" s="182"/>
      <c r="Q720" s="183"/>
      <c r="R720" s="183"/>
      <c r="S720" s="183"/>
      <c r="T720" s="183"/>
      <c r="U720" s="184"/>
      <c r="V720" s="185"/>
      <c r="W720" s="199"/>
      <c r="X720" s="200"/>
      <c r="Y720" s="200"/>
      <c r="Z720" s="201"/>
      <c r="AA720" s="150"/>
      <c r="AB720" s="202"/>
      <c r="AC720" s="203"/>
      <c r="AD720" s="184"/>
      <c r="AE720" s="203"/>
      <c r="AF720" s="204"/>
      <c r="AG720" s="193"/>
    </row>
    <row r="721" spans="1:33" s="59" customFormat="1">
      <c r="A721" s="194"/>
      <c r="B721" s="195"/>
      <c r="C721" s="196"/>
      <c r="D721" s="197"/>
      <c r="E721" s="196"/>
      <c r="F721" s="197"/>
      <c r="G721" s="198"/>
      <c r="H721" s="180"/>
      <c r="I721" s="181"/>
      <c r="J721" s="181"/>
      <c r="K721" s="181"/>
      <c r="L721" s="181"/>
      <c r="M721" s="181"/>
      <c r="N721" s="180"/>
      <c r="O721" s="182"/>
      <c r="P721" s="182"/>
      <c r="Q721" s="183"/>
      <c r="R721" s="183"/>
      <c r="S721" s="183"/>
      <c r="T721" s="183"/>
      <c r="U721" s="184"/>
      <c r="V721" s="185"/>
      <c r="W721" s="199"/>
      <c r="X721" s="200"/>
      <c r="Y721" s="200"/>
      <c r="Z721" s="201"/>
      <c r="AA721" s="150"/>
      <c r="AB721" s="202"/>
      <c r="AC721" s="203"/>
      <c r="AD721" s="184"/>
      <c r="AE721" s="203"/>
      <c r="AF721" s="204"/>
      <c r="AG721" s="193"/>
    </row>
    <row r="722" spans="1:33" s="59" customFormat="1">
      <c r="A722" s="194"/>
      <c r="B722" s="195"/>
      <c r="C722" s="196"/>
      <c r="D722" s="197"/>
      <c r="E722" s="196"/>
      <c r="F722" s="197"/>
      <c r="G722" s="198"/>
      <c r="H722" s="180"/>
      <c r="I722" s="181"/>
      <c r="J722" s="181"/>
      <c r="K722" s="181"/>
      <c r="L722" s="181"/>
      <c r="M722" s="181"/>
      <c r="N722" s="180"/>
      <c r="O722" s="182"/>
      <c r="P722" s="182"/>
      <c r="Q722" s="183"/>
      <c r="R722" s="183"/>
      <c r="S722" s="183"/>
      <c r="T722" s="183"/>
      <c r="U722" s="184"/>
      <c r="V722" s="185"/>
      <c r="W722" s="199"/>
      <c r="X722" s="200"/>
      <c r="Y722" s="200"/>
      <c r="Z722" s="201"/>
      <c r="AA722" s="150"/>
      <c r="AB722" s="202"/>
      <c r="AC722" s="203"/>
      <c r="AD722" s="184"/>
      <c r="AE722" s="203"/>
      <c r="AF722" s="204"/>
      <c r="AG722" s="193"/>
    </row>
    <row r="723" spans="1:33" s="59" customFormat="1">
      <c r="A723" s="194"/>
      <c r="B723" s="195"/>
      <c r="C723" s="196"/>
      <c r="D723" s="197"/>
      <c r="E723" s="196"/>
      <c r="F723" s="197"/>
      <c r="G723" s="198"/>
      <c r="H723" s="180"/>
      <c r="I723" s="181"/>
      <c r="J723" s="181"/>
      <c r="K723" s="181"/>
      <c r="L723" s="181"/>
      <c r="M723" s="181"/>
      <c r="N723" s="180"/>
      <c r="O723" s="182"/>
      <c r="P723" s="182"/>
      <c r="Q723" s="183"/>
      <c r="R723" s="183"/>
      <c r="S723" s="183"/>
      <c r="T723" s="183"/>
      <c r="U723" s="184"/>
      <c r="V723" s="185"/>
      <c r="W723" s="199"/>
      <c r="X723" s="200"/>
      <c r="Y723" s="200"/>
      <c r="Z723" s="201"/>
      <c r="AA723" s="150"/>
      <c r="AB723" s="202"/>
      <c r="AC723" s="203"/>
      <c r="AD723" s="184"/>
      <c r="AE723" s="203"/>
      <c r="AF723" s="204"/>
      <c r="AG723" s="193"/>
    </row>
    <row r="724" spans="1:33" s="59" customFormat="1">
      <c r="A724" s="194"/>
      <c r="B724" s="195"/>
      <c r="C724" s="196"/>
      <c r="D724" s="197"/>
      <c r="E724" s="196"/>
      <c r="F724" s="197"/>
      <c r="G724" s="198"/>
      <c r="H724" s="180"/>
      <c r="I724" s="181"/>
      <c r="J724" s="181"/>
      <c r="K724" s="181"/>
      <c r="L724" s="181"/>
      <c r="M724" s="181"/>
      <c r="N724" s="180"/>
      <c r="O724" s="182"/>
      <c r="P724" s="182"/>
      <c r="Q724" s="183"/>
      <c r="R724" s="183"/>
      <c r="S724" s="183"/>
      <c r="T724" s="183"/>
      <c r="U724" s="184"/>
      <c r="V724" s="185"/>
      <c r="W724" s="199"/>
      <c r="X724" s="200"/>
      <c r="Y724" s="200"/>
      <c r="Z724" s="201"/>
      <c r="AA724" s="150"/>
      <c r="AB724" s="202"/>
      <c r="AC724" s="203"/>
      <c r="AD724" s="184"/>
      <c r="AE724" s="203"/>
      <c r="AF724" s="204"/>
      <c r="AG724" s="193"/>
    </row>
    <row r="725" spans="1:33" s="59" customFormat="1">
      <c r="A725" s="194"/>
      <c r="B725" s="195"/>
      <c r="C725" s="196"/>
      <c r="D725" s="197"/>
      <c r="E725" s="196"/>
      <c r="F725" s="197"/>
      <c r="G725" s="198"/>
      <c r="H725" s="180"/>
      <c r="I725" s="181"/>
      <c r="J725" s="181"/>
      <c r="K725" s="181"/>
      <c r="L725" s="181"/>
      <c r="M725" s="181"/>
      <c r="N725" s="180"/>
      <c r="O725" s="182"/>
      <c r="P725" s="182"/>
      <c r="Q725" s="183"/>
      <c r="R725" s="183"/>
      <c r="S725" s="183"/>
      <c r="T725" s="183"/>
      <c r="U725" s="184"/>
      <c r="V725" s="185"/>
      <c r="W725" s="199"/>
      <c r="X725" s="200"/>
      <c r="Y725" s="200"/>
      <c r="Z725" s="201"/>
      <c r="AA725" s="150"/>
      <c r="AB725" s="202"/>
      <c r="AC725" s="203"/>
      <c r="AD725" s="184"/>
      <c r="AE725" s="203"/>
      <c r="AF725" s="204"/>
      <c r="AG725" s="193"/>
    </row>
    <row r="726" spans="1:33" s="59" customFormat="1">
      <c r="A726" s="194"/>
      <c r="B726" s="195"/>
      <c r="C726" s="196"/>
      <c r="D726" s="197"/>
      <c r="E726" s="196"/>
      <c r="F726" s="197"/>
      <c r="G726" s="198"/>
      <c r="H726" s="180"/>
      <c r="I726" s="181"/>
      <c r="J726" s="181"/>
      <c r="K726" s="181"/>
      <c r="L726" s="181"/>
      <c r="M726" s="181"/>
      <c r="N726" s="180"/>
      <c r="O726" s="182"/>
      <c r="P726" s="182"/>
      <c r="Q726" s="183"/>
      <c r="R726" s="183"/>
      <c r="S726" s="183"/>
      <c r="T726" s="183"/>
      <c r="U726" s="184"/>
      <c r="V726" s="185"/>
      <c r="W726" s="199"/>
      <c r="X726" s="200"/>
      <c r="Y726" s="200"/>
      <c r="Z726" s="201"/>
      <c r="AA726" s="150"/>
      <c r="AB726" s="202"/>
      <c r="AC726" s="203"/>
      <c r="AD726" s="184"/>
      <c r="AE726" s="203"/>
      <c r="AF726" s="204"/>
      <c r="AG726" s="193"/>
    </row>
    <row r="727" spans="1:33" s="59" customFormat="1">
      <c r="A727" s="194"/>
      <c r="B727" s="195"/>
      <c r="C727" s="196"/>
      <c r="D727" s="197"/>
      <c r="E727" s="196"/>
      <c r="F727" s="197"/>
      <c r="G727" s="198"/>
      <c r="H727" s="180"/>
      <c r="I727" s="181"/>
      <c r="J727" s="181"/>
      <c r="K727" s="181"/>
      <c r="L727" s="181"/>
      <c r="M727" s="181"/>
      <c r="N727" s="180"/>
      <c r="O727" s="182"/>
      <c r="P727" s="182"/>
      <c r="Q727" s="183"/>
      <c r="R727" s="183"/>
      <c r="S727" s="183"/>
      <c r="T727" s="183"/>
      <c r="U727" s="184"/>
      <c r="V727" s="185"/>
      <c r="W727" s="199"/>
      <c r="X727" s="200"/>
      <c r="Y727" s="200"/>
      <c r="Z727" s="201"/>
      <c r="AA727" s="150"/>
      <c r="AB727" s="202"/>
      <c r="AC727" s="203"/>
      <c r="AD727" s="184"/>
      <c r="AE727" s="203"/>
      <c r="AF727" s="204"/>
      <c r="AG727" s="193"/>
    </row>
    <row r="728" spans="1:33" s="59" customFormat="1">
      <c r="A728" s="194"/>
      <c r="B728" s="195"/>
      <c r="C728" s="196"/>
      <c r="D728" s="197"/>
      <c r="E728" s="196"/>
      <c r="F728" s="197"/>
      <c r="G728" s="198"/>
      <c r="H728" s="180"/>
      <c r="I728" s="181"/>
      <c r="J728" s="181"/>
      <c r="K728" s="181"/>
      <c r="L728" s="181"/>
      <c r="M728" s="181"/>
      <c r="N728" s="180"/>
      <c r="O728" s="182"/>
      <c r="P728" s="182"/>
      <c r="Q728" s="183"/>
      <c r="R728" s="183"/>
      <c r="S728" s="183"/>
      <c r="T728" s="183"/>
      <c r="U728" s="184"/>
      <c r="V728" s="185"/>
      <c r="W728" s="199"/>
      <c r="X728" s="200"/>
      <c r="Y728" s="200"/>
      <c r="Z728" s="201"/>
      <c r="AA728" s="150"/>
      <c r="AB728" s="202"/>
      <c r="AC728" s="203"/>
      <c r="AD728" s="184"/>
      <c r="AE728" s="203"/>
      <c r="AF728" s="204"/>
      <c r="AG728" s="193"/>
    </row>
    <row r="729" spans="1:33" s="59" customFormat="1">
      <c r="A729" s="194"/>
      <c r="B729" s="195"/>
      <c r="C729" s="196"/>
      <c r="D729" s="197"/>
      <c r="E729" s="196"/>
      <c r="F729" s="197"/>
      <c r="G729" s="198"/>
      <c r="H729" s="180"/>
      <c r="I729" s="181"/>
      <c r="J729" s="181"/>
      <c r="K729" s="181"/>
      <c r="L729" s="181"/>
      <c r="M729" s="181"/>
      <c r="N729" s="180"/>
      <c r="O729" s="182"/>
      <c r="P729" s="182"/>
      <c r="Q729" s="183"/>
      <c r="R729" s="183"/>
      <c r="S729" s="183"/>
      <c r="T729" s="183"/>
      <c r="U729" s="184"/>
      <c r="V729" s="185"/>
      <c r="W729" s="199"/>
      <c r="X729" s="200"/>
      <c r="Y729" s="200"/>
      <c r="Z729" s="201"/>
      <c r="AA729" s="150"/>
      <c r="AB729" s="202"/>
      <c r="AC729" s="203"/>
      <c r="AD729" s="184"/>
      <c r="AE729" s="203"/>
      <c r="AF729" s="204"/>
      <c r="AG729" s="193"/>
    </row>
    <row r="730" spans="1:33" s="59" customFormat="1">
      <c r="A730" s="194"/>
      <c r="B730" s="195"/>
      <c r="C730" s="196"/>
      <c r="D730" s="197"/>
      <c r="E730" s="196"/>
      <c r="F730" s="197"/>
      <c r="G730" s="198"/>
      <c r="H730" s="180"/>
      <c r="I730" s="181"/>
      <c r="J730" s="181"/>
      <c r="K730" s="181"/>
      <c r="L730" s="181"/>
      <c r="M730" s="181"/>
      <c r="N730" s="180"/>
      <c r="O730" s="182"/>
      <c r="P730" s="182"/>
      <c r="Q730" s="183"/>
      <c r="R730" s="183"/>
      <c r="S730" s="183"/>
      <c r="T730" s="183"/>
      <c r="U730" s="184"/>
      <c r="V730" s="185"/>
      <c r="W730" s="199"/>
      <c r="X730" s="200"/>
      <c r="Y730" s="200"/>
      <c r="Z730" s="201"/>
      <c r="AA730" s="150"/>
      <c r="AB730" s="202"/>
      <c r="AC730" s="203"/>
      <c r="AD730" s="184"/>
      <c r="AE730" s="203"/>
      <c r="AF730" s="204"/>
      <c r="AG730" s="193"/>
    </row>
    <row r="731" spans="1:33" s="59" customFormat="1">
      <c r="A731" s="194"/>
      <c r="B731" s="195"/>
      <c r="C731" s="196"/>
      <c r="D731" s="197"/>
      <c r="E731" s="196"/>
      <c r="F731" s="197"/>
      <c r="G731" s="198"/>
      <c r="H731" s="180"/>
      <c r="I731" s="181"/>
      <c r="J731" s="181"/>
      <c r="K731" s="181"/>
      <c r="L731" s="181"/>
      <c r="M731" s="181"/>
      <c r="N731" s="180"/>
      <c r="O731" s="182"/>
      <c r="P731" s="182"/>
      <c r="Q731" s="183"/>
      <c r="R731" s="183"/>
      <c r="S731" s="183"/>
      <c r="T731" s="183"/>
      <c r="U731" s="184"/>
      <c r="V731" s="185"/>
      <c r="W731" s="199"/>
      <c r="X731" s="200"/>
      <c r="Y731" s="200"/>
      <c r="Z731" s="201"/>
      <c r="AA731" s="150"/>
      <c r="AB731" s="202"/>
      <c r="AC731" s="203"/>
      <c r="AD731" s="184"/>
      <c r="AE731" s="203"/>
      <c r="AF731" s="204"/>
      <c r="AG731" s="193"/>
    </row>
    <row r="732" spans="1:33" s="59" customFormat="1">
      <c r="A732" s="194"/>
      <c r="B732" s="195"/>
      <c r="C732" s="196"/>
      <c r="D732" s="197"/>
      <c r="E732" s="196"/>
      <c r="F732" s="197"/>
      <c r="G732" s="198"/>
      <c r="H732" s="180"/>
      <c r="I732" s="181"/>
      <c r="J732" s="181"/>
      <c r="K732" s="181"/>
      <c r="L732" s="181"/>
      <c r="M732" s="181"/>
      <c r="N732" s="180"/>
      <c r="O732" s="182"/>
      <c r="P732" s="182"/>
      <c r="Q732" s="183"/>
      <c r="R732" s="183"/>
      <c r="S732" s="183"/>
      <c r="T732" s="183"/>
      <c r="U732" s="184"/>
      <c r="V732" s="185"/>
      <c r="W732" s="199"/>
      <c r="X732" s="200"/>
      <c r="Y732" s="200"/>
      <c r="Z732" s="201"/>
      <c r="AA732" s="150"/>
      <c r="AB732" s="202"/>
      <c r="AC732" s="203"/>
      <c r="AD732" s="184"/>
      <c r="AE732" s="203"/>
      <c r="AF732" s="204"/>
      <c r="AG732" s="193"/>
    </row>
    <row r="733" spans="1:33" s="59" customFormat="1">
      <c r="A733" s="194"/>
      <c r="B733" s="195"/>
      <c r="C733" s="196"/>
      <c r="D733" s="197"/>
      <c r="E733" s="196"/>
      <c r="F733" s="197"/>
      <c r="G733" s="198"/>
      <c r="H733" s="180"/>
      <c r="I733" s="181"/>
      <c r="J733" s="181"/>
      <c r="K733" s="181"/>
      <c r="L733" s="181"/>
      <c r="M733" s="181"/>
      <c r="N733" s="180"/>
      <c r="O733" s="182"/>
      <c r="P733" s="182"/>
      <c r="Q733" s="183"/>
      <c r="R733" s="183"/>
      <c r="S733" s="183"/>
      <c r="T733" s="183"/>
      <c r="U733" s="184"/>
      <c r="V733" s="185"/>
      <c r="W733" s="199"/>
      <c r="X733" s="200"/>
      <c r="Y733" s="200"/>
      <c r="Z733" s="201"/>
      <c r="AA733" s="150"/>
      <c r="AB733" s="202"/>
      <c r="AC733" s="203"/>
      <c r="AD733" s="184"/>
      <c r="AE733" s="203"/>
      <c r="AF733" s="204"/>
      <c r="AG733" s="193"/>
    </row>
    <row r="734" spans="1:33" s="59" customFormat="1">
      <c r="A734" s="194"/>
      <c r="B734" s="195"/>
      <c r="C734" s="196"/>
      <c r="D734" s="197"/>
      <c r="E734" s="196"/>
      <c r="F734" s="197"/>
      <c r="G734" s="198"/>
      <c r="H734" s="180"/>
      <c r="I734" s="181"/>
      <c r="J734" s="181"/>
      <c r="K734" s="181"/>
      <c r="L734" s="181"/>
      <c r="M734" s="181"/>
      <c r="N734" s="180"/>
      <c r="O734" s="182"/>
      <c r="P734" s="182"/>
      <c r="Q734" s="183"/>
      <c r="R734" s="183"/>
      <c r="S734" s="183"/>
      <c r="T734" s="183"/>
      <c r="U734" s="184"/>
      <c r="V734" s="185"/>
      <c r="W734" s="199"/>
      <c r="X734" s="200"/>
      <c r="Y734" s="200"/>
      <c r="Z734" s="201"/>
      <c r="AA734" s="150"/>
      <c r="AB734" s="202"/>
      <c r="AC734" s="203"/>
      <c r="AD734" s="184"/>
      <c r="AE734" s="203"/>
      <c r="AF734" s="204"/>
      <c r="AG734" s="193"/>
    </row>
    <row r="735" spans="1:33" s="59" customFormat="1">
      <c r="A735" s="194"/>
      <c r="B735" s="195"/>
      <c r="C735" s="196"/>
      <c r="D735" s="197"/>
      <c r="E735" s="196"/>
      <c r="F735" s="197"/>
      <c r="G735" s="198"/>
      <c r="H735" s="180"/>
      <c r="I735" s="181"/>
      <c r="J735" s="181"/>
      <c r="K735" s="181"/>
      <c r="L735" s="181"/>
      <c r="M735" s="181"/>
      <c r="N735" s="180"/>
      <c r="O735" s="182"/>
      <c r="P735" s="182"/>
      <c r="Q735" s="183"/>
      <c r="R735" s="183"/>
      <c r="S735" s="183"/>
      <c r="T735" s="183"/>
      <c r="U735" s="184"/>
      <c r="V735" s="185"/>
      <c r="W735" s="199"/>
      <c r="X735" s="200"/>
      <c r="Y735" s="200"/>
      <c r="Z735" s="201"/>
      <c r="AA735" s="150"/>
      <c r="AB735" s="202"/>
      <c r="AC735" s="203"/>
      <c r="AD735" s="184"/>
      <c r="AE735" s="203"/>
      <c r="AF735" s="204"/>
      <c r="AG735" s="193"/>
    </row>
    <row r="736" spans="1:33" s="59" customFormat="1">
      <c r="A736" s="194"/>
      <c r="B736" s="195"/>
      <c r="C736" s="196"/>
      <c r="D736" s="197"/>
      <c r="E736" s="196"/>
      <c r="F736" s="197"/>
      <c r="G736" s="198"/>
      <c r="H736" s="180"/>
      <c r="I736" s="181"/>
      <c r="J736" s="181"/>
      <c r="K736" s="181"/>
      <c r="L736" s="181"/>
      <c r="M736" s="181"/>
      <c r="N736" s="180"/>
      <c r="O736" s="182"/>
      <c r="P736" s="182"/>
      <c r="Q736" s="183"/>
      <c r="R736" s="183"/>
      <c r="S736" s="183"/>
      <c r="T736" s="183"/>
      <c r="U736" s="184"/>
      <c r="V736" s="185"/>
      <c r="W736" s="199"/>
      <c r="X736" s="200"/>
      <c r="Y736" s="200"/>
      <c r="Z736" s="201"/>
      <c r="AA736" s="150"/>
      <c r="AB736" s="202"/>
      <c r="AC736" s="203"/>
      <c r="AD736" s="184"/>
      <c r="AE736" s="203"/>
      <c r="AF736" s="204"/>
      <c r="AG736" s="193"/>
    </row>
    <row r="737" spans="1:33" s="59" customFormat="1">
      <c r="A737" s="194"/>
      <c r="B737" s="195"/>
      <c r="C737" s="196"/>
      <c r="D737" s="197"/>
      <c r="E737" s="196"/>
      <c r="F737" s="197"/>
      <c r="G737" s="198"/>
      <c r="H737" s="180"/>
      <c r="I737" s="181"/>
      <c r="J737" s="181"/>
      <c r="K737" s="181"/>
      <c r="L737" s="181"/>
      <c r="M737" s="181"/>
      <c r="N737" s="180"/>
      <c r="O737" s="182"/>
      <c r="P737" s="182"/>
      <c r="Q737" s="183"/>
      <c r="R737" s="183"/>
      <c r="S737" s="183"/>
      <c r="T737" s="183"/>
      <c r="U737" s="184"/>
      <c r="V737" s="185"/>
      <c r="W737" s="199"/>
      <c r="X737" s="200"/>
      <c r="Y737" s="200"/>
      <c r="Z737" s="201"/>
      <c r="AA737" s="150"/>
      <c r="AB737" s="202"/>
      <c r="AC737" s="203"/>
      <c r="AD737" s="184"/>
      <c r="AE737" s="203"/>
      <c r="AF737" s="204"/>
      <c r="AG737" s="193"/>
    </row>
    <row r="738" spans="1:33" s="59" customFormat="1">
      <c r="A738" s="194"/>
      <c r="B738" s="195"/>
      <c r="C738" s="196"/>
      <c r="D738" s="197"/>
      <c r="E738" s="196"/>
      <c r="F738" s="197"/>
      <c r="G738" s="198"/>
      <c r="H738" s="180"/>
      <c r="I738" s="181"/>
      <c r="J738" s="181"/>
      <c r="K738" s="181"/>
      <c r="L738" s="181"/>
      <c r="M738" s="181"/>
      <c r="N738" s="180"/>
      <c r="O738" s="182"/>
      <c r="P738" s="182"/>
      <c r="Q738" s="183"/>
      <c r="R738" s="183"/>
      <c r="S738" s="183"/>
      <c r="T738" s="183"/>
      <c r="U738" s="184"/>
      <c r="V738" s="185"/>
      <c r="W738" s="199"/>
      <c r="X738" s="200"/>
      <c r="Y738" s="200"/>
      <c r="Z738" s="201"/>
      <c r="AA738" s="150"/>
      <c r="AB738" s="202"/>
      <c r="AC738" s="203"/>
      <c r="AD738" s="184"/>
      <c r="AE738" s="203"/>
      <c r="AF738" s="204"/>
      <c r="AG738" s="193"/>
    </row>
    <row r="739" spans="1:33" s="59" customFormat="1">
      <c r="A739" s="194"/>
      <c r="B739" s="195"/>
      <c r="C739" s="196"/>
      <c r="D739" s="197"/>
      <c r="E739" s="196"/>
      <c r="F739" s="197"/>
      <c r="G739" s="198"/>
      <c r="H739" s="180"/>
      <c r="I739" s="181"/>
      <c r="J739" s="181"/>
      <c r="K739" s="181"/>
      <c r="L739" s="181"/>
      <c r="M739" s="181"/>
      <c r="N739" s="180"/>
      <c r="O739" s="182"/>
      <c r="P739" s="182"/>
      <c r="Q739" s="183"/>
      <c r="R739" s="183"/>
      <c r="S739" s="183"/>
      <c r="T739" s="183"/>
      <c r="U739" s="184"/>
      <c r="V739" s="185"/>
      <c r="W739" s="199"/>
      <c r="X739" s="200"/>
      <c r="Y739" s="200"/>
      <c r="Z739" s="201"/>
      <c r="AA739" s="150"/>
      <c r="AB739" s="202"/>
      <c r="AC739" s="203"/>
      <c r="AD739" s="184"/>
      <c r="AE739" s="203"/>
      <c r="AF739" s="204"/>
      <c r="AG739" s="193"/>
    </row>
    <row r="740" spans="1:33" s="59" customFormat="1">
      <c r="A740" s="194"/>
      <c r="B740" s="195"/>
      <c r="C740" s="196"/>
      <c r="D740" s="197"/>
      <c r="E740" s="196"/>
      <c r="F740" s="197"/>
      <c r="G740" s="198"/>
      <c r="H740" s="180"/>
      <c r="I740" s="181"/>
      <c r="J740" s="181"/>
      <c r="K740" s="181"/>
      <c r="L740" s="181"/>
      <c r="M740" s="181"/>
      <c r="N740" s="180"/>
      <c r="O740" s="182"/>
      <c r="P740" s="182"/>
      <c r="Q740" s="183"/>
      <c r="R740" s="183"/>
      <c r="S740" s="183"/>
      <c r="T740" s="183"/>
      <c r="U740" s="184"/>
      <c r="V740" s="185"/>
      <c r="W740" s="199"/>
      <c r="X740" s="200"/>
      <c r="Y740" s="200"/>
      <c r="Z740" s="201"/>
      <c r="AA740" s="150"/>
      <c r="AB740" s="202"/>
      <c r="AC740" s="203"/>
      <c r="AD740" s="184"/>
      <c r="AE740" s="203"/>
      <c r="AF740" s="204"/>
      <c r="AG740" s="193"/>
    </row>
    <row r="741" spans="1:33" s="59" customFormat="1">
      <c r="A741" s="194"/>
      <c r="B741" s="195"/>
      <c r="C741" s="196"/>
      <c r="D741" s="197"/>
      <c r="E741" s="196"/>
      <c r="F741" s="197"/>
      <c r="G741" s="198"/>
      <c r="H741" s="180"/>
      <c r="I741" s="181"/>
      <c r="J741" s="181"/>
      <c r="K741" s="181"/>
      <c r="L741" s="181"/>
      <c r="M741" s="181"/>
      <c r="N741" s="180"/>
      <c r="O741" s="182"/>
      <c r="P741" s="182"/>
      <c r="Q741" s="183"/>
      <c r="R741" s="183"/>
      <c r="S741" s="183"/>
      <c r="T741" s="183"/>
      <c r="U741" s="184"/>
      <c r="V741" s="185"/>
      <c r="W741" s="199"/>
      <c r="X741" s="200"/>
      <c r="Y741" s="200"/>
      <c r="Z741" s="201"/>
      <c r="AA741" s="150"/>
      <c r="AB741" s="202"/>
      <c r="AC741" s="203"/>
      <c r="AD741" s="184"/>
      <c r="AE741" s="203"/>
      <c r="AF741" s="204"/>
      <c r="AG741" s="193"/>
    </row>
    <row r="742" spans="1:33" s="59" customFormat="1">
      <c r="A742" s="194"/>
      <c r="B742" s="195"/>
      <c r="C742" s="196"/>
      <c r="D742" s="197"/>
      <c r="E742" s="196"/>
      <c r="F742" s="197"/>
      <c r="G742" s="198"/>
      <c r="H742" s="180"/>
      <c r="I742" s="181"/>
      <c r="J742" s="181"/>
      <c r="K742" s="181"/>
      <c r="L742" s="181"/>
      <c r="M742" s="181"/>
      <c r="N742" s="180"/>
      <c r="O742" s="182"/>
      <c r="P742" s="182"/>
      <c r="Q742" s="183"/>
      <c r="R742" s="183"/>
      <c r="S742" s="183"/>
      <c r="T742" s="183"/>
      <c r="U742" s="184"/>
      <c r="V742" s="185"/>
      <c r="W742" s="199"/>
      <c r="X742" s="200"/>
      <c r="Y742" s="200"/>
      <c r="Z742" s="201"/>
      <c r="AA742" s="150"/>
      <c r="AB742" s="202"/>
      <c r="AC742" s="203"/>
      <c r="AD742" s="184"/>
      <c r="AE742" s="203"/>
      <c r="AF742" s="204"/>
      <c r="AG742" s="193"/>
    </row>
    <row r="743" spans="1:33" s="59" customFormat="1">
      <c r="A743" s="194"/>
      <c r="B743" s="195"/>
      <c r="C743" s="196"/>
      <c r="D743" s="197"/>
      <c r="E743" s="196"/>
      <c r="F743" s="197"/>
      <c r="G743" s="198"/>
      <c r="H743" s="180"/>
      <c r="I743" s="181"/>
      <c r="J743" s="181"/>
      <c r="K743" s="181"/>
      <c r="L743" s="181"/>
      <c r="M743" s="181"/>
      <c r="N743" s="180"/>
      <c r="O743" s="182"/>
      <c r="P743" s="182"/>
      <c r="Q743" s="183"/>
      <c r="R743" s="183"/>
      <c r="S743" s="183"/>
      <c r="T743" s="183"/>
      <c r="U743" s="184"/>
      <c r="V743" s="185"/>
      <c r="W743" s="199"/>
      <c r="X743" s="200"/>
      <c r="Y743" s="200"/>
      <c r="Z743" s="201"/>
      <c r="AA743" s="150"/>
      <c r="AB743" s="202"/>
      <c r="AC743" s="203"/>
      <c r="AD743" s="184"/>
      <c r="AE743" s="203"/>
      <c r="AF743" s="204"/>
      <c r="AG743" s="193"/>
    </row>
    <row r="744" spans="1:33" s="59" customFormat="1">
      <c r="A744" s="194"/>
      <c r="B744" s="195"/>
      <c r="C744" s="196"/>
      <c r="D744" s="197"/>
      <c r="E744" s="196"/>
      <c r="F744" s="197"/>
      <c r="G744" s="198"/>
      <c r="H744" s="180"/>
      <c r="I744" s="181"/>
      <c r="J744" s="181"/>
      <c r="K744" s="181"/>
      <c r="L744" s="181"/>
      <c r="M744" s="181"/>
      <c r="N744" s="180"/>
      <c r="O744" s="182"/>
      <c r="P744" s="182"/>
      <c r="Q744" s="183"/>
      <c r="R744" s="183"/>
      <c r="S744" s="183"/>
      <c r="T744" s="183"/>
      <c r="U744" s="184"/>
      <c r="V744" s="185"/>
      <c r="W744" s="199"/>
      <c r="X744" s="200"/>
      <c r="Y744" s="200"/>
      <c r="Z744" s="201"/>
      <c r="AA744" s="150"/>
      <c r="AB744" s="202"/>
      <c r="AC744" s="203"/>
      <c r="AD744" s="184"/>
      <c r="AE744" s="203"/>
      <c r="AF744" s="204"/>
      <c r="AG744" s="193"/>
    </row>
    <row r="745" spans="1:33" s="59" customFormat="1">
      <c r="A745" s="194"/>
      <c r="B745" s="195"/>
      <c r="C745" s="196"/>
      <c r="D745" s="197"/>
      <c r="E745" s="196"/>
      <c r="F745" s="197"/>
      <c r="G745" s="198"/>
      <c r="H745" s="180"/>
      <c r="I745" s="181"/>
      <c r="J745" s="181"/>
      <c r="K745" s="181"/>
      <c r="L745" s="181"/>
      <c r="M745" s="181"/>
      <c r="N745" s="180"/>
      <c r="O745" s="182"/>
      <c r="P745" s="182"/>
      <c r="Q745" s="183"/>
      <c r="R745" s="183"/>
      <c r="S745" s="183"/>
      <c r="T745" s="183"/>
      <c r="U745" s="184"/>
      <c r="V745" s="185"/>
      <c r="W745" s="199"/>
      <c r="X745" s="200"/>
      <c r="Y745" s="200"/>
      <c r="Z745" s="201"/>
      <c r="AA745" s="150"/>
      <c r="AB745" s="202"/>
      <c r="AC745" s="203"/>
      <c r="AD745" s="184"/>
      <c r="AE745" s="203"/>
      <c r="AF745" s="204"/>
      <c r="AG745" s="193"/>
    </row>
    <row r="746" spans="1:33" s="59" customFormat="1">
      <c r="A746" s="194"/>
      <c r="B746" s="195"/>
      <c r="C746" s="196"/>
      <c r="D746" s="197"/>
      <c r="E746" s="196"/>
      <c r="F746" s="197"/>
      <c r="G746" s="198"/>
      <c r="H746" s="180"/>
      <c r="I746" s="181"/>
      <c r="J746" s="181"/>
      <c r="K746" s="181"/>
      <c r="L746" s="181"/>
      <c r="M746" s="181"/>
      <c r="N746" s="180"/>
      <c r="O746" s="182"/>
      <c r="P746" s="182"/>
      <c r="Q746" s="183"/>
      <c r="R746" s="183"/>
      <c r="S746" s="183"/>
      <c r="T746" s="183"/>
      <c r="U746" s="184"/>
      <c r="V746" s="185"/>
      <c r="W746" s="199"/>
      <c r="X746" s="200"/>
      <c r="Y746" s="200"/>
      <c r="Z746" s="201"/>
      <c r="AA746" s="150"/>
      <c r="AB746" s="202"/>
      <c r="AC746" s="203"/>
      <c r="AD746" s="184"/>
      <c r="AE746" s="203"/>
      <c r="AF746" s="204"/>
      <c r="AG746" s="193"/>
    </row>
    <row r="747" spans="1:33" s="59" customFormat="1">
      <c r="A747" s="194"/>
      <c r="B747" s="195"/>
      <c r="C747" s="196"/>
      <c r="D747" s="197"/>
      <c r="E747" s="196"/>
      <c r="F747" s="197"/>
      <c r="G747" s="198"/>
      <c r="H747" s="180"/>
      <c r="I747" s="181"/>
      <c r="J747" s="181"/>
      <c r="K747" s="181"/>
      <c r="L747" s="181"/>
      <c r="M747" s="181"/>
      <c r="N747" s="180"/>
      <c r="O747" s="182"/>
      <c r="P747" s="182"/>
      <c r="Q747" s="183"/>
      <c r="R747" s="183"/>
      <c r="S747" s="183"/>
      <c r="T747" s="183"/>
      <c r="U747" s="184"/>
      <c r="V747" s="185"/>
      <c r="W747" s="199"/>
      <c r="X747" s="200"/>
      <c r="Y747" s="200"/>
      <c r="Z747" s="201"/>
      <c r="AA747" s="150"/>
      <c r="AB747" s="202"/>
      <c r="AC747" s="203"/>
      <c r="AD747" s="184"/>
      <c r="AE747" s="203"/>
      <c r="AF747" s="204"/>
      <c r="AG747" s="193"/>
    </row>
    <row r="748" spans="1:33" s="59" customFormat="1">
      <c r="A748" s="194"/>
      <c r="B748" s="195"/>
      <c r="C748" s="196"/>
      <c r="D748" s="197"/>
      <c r="E748" s="196"/>
      <c r="F748" s="197"/>
      <c r="G748" s="198"/>
      <c r="H748" s="180"/>
      <c r="I748" s="181"/>
      <c r="J748" s="181"/>
      <c r="K748" s="181"/>
      <c r="L748" s="181"/>
      <c r="M748" s="181"/>
      <c r="N748" s="180"/>
      <c r="O748" s="182"/>
      <c r="P748" s="182"/>
      <c r="Q748" s="183"/>
      <c r="R748" s="183"/>
      <c r="S748" s="183"/>
      <c r="T748" s="183"/>
      <c r="U748" s="184"/>
      <c r="V748" s="185"/>
      <c r="W748" s="199"/>
      <c r="X748" s="200"/>
      <c r="Y748" s="200"/>
      <c r="Z748" s="201"/>
      <c r="AA748" s="150"/>
      <c r="AB748" s="202"/>
      <c r="AC748" s="203"/>
      <c r="AD748" s="184"/>
      <c r="AE748" s="203"/>
      <c r="AF748" s="204"/>
      <c r="AG748" s="193"/>
    </row>
    <row r="749" spans="1:33" s="59" customFormat="1">
      <c r="A749" s="194"/>
      <c r="B749" s="195"/>
      <c r="C749" s="196"/>
      <c r="D749" s="197"/>
      <c r="E749" s="196"/>
      <c r="F749" s="197"/>
      <c r="G749" s="198"/>
      <c r="H749" s="180"/>
      <c r="I749" s="181"/>
      <c r="J749" s="181"/>
      <c r="K749" s="181"/>
      <c r="L749" s="181"/>
      <c r="M749" s="181"/>
      <c r="N749" s="180"/>
      <c r="O749" s="182"/>
      <c r="P749" s="182"/>
      <c r="Q749" s="183"/>
      <c r="R749" s="183"/>
      <c r="S749" s="183"/>
      <c r="T749" s="183"/>
      <c r="U749" s="184"/>
      <c r="V749" s="185"/>
      <c r="W749" s="199"/>
      <c r="X749" s="200"/>
      <c r="Y749" s="200"/>
      <c r="Z749" s="201"/>
      <c r="AA749" s="150"/>
      <c r="AB749" s="202"/>
      <c r="AC749" s="203"/>
      <c r="AD749" s="184"/>
      <c r="AE749" s="203"/>
      <c r="AF749" s="204"/>
      <c r="AG749" s="193"/>
    </row>
    <row r="750" spans="1:33" s="59" customFormat="1">
      <c r="A750" s="194"/>
      <c r="B750" s="195"/>
      <c r="C750" s="196"/>
      <c r="D750" s="197"/>
      <c r="E750" s="196"/>
      <c r="F750" s="197"/>
      <c r="G750" s="198"/>
      <c r="H750" s="180"/>
      <c r="I750" s="181"/>
      <c r="J750" s="181"/>
      <c r="K750" s="181"/>
      <c r="L750" s="181"/>
      <c r="M750" s="181"/>
      <c r="N750" s="180"/>
      <c r="O750" s="182"/>
      <c r="P750" s="182"/>
      <c r="Q750" s="183"/>
      <c r="R750" s="183"/>
      <c r="S750" s="183"/>
      <c r="T750" s="183"/>
      <c r="U750" s="184"/>
      <c r="V750" s="185"/>
      <c r="W750" s="199"/>
      <c r="X750" s="200"/>
      <c r="Y750" s="200"/>
      <c r="Z750" s="201"/>
      <c r="AA750" s="150"/>
      <c r="AB750" s="202"/>
      <c r="AC750" s="203"/>
      <c r="AD750" s="184"/>
      <c r="AE750" s="203"/>
      <c r="AF750" s="204"/>
      <c r="AG750" s="193"/>
    </row>
    <row r="751" spans="1:33" s="59" customFormat="1">
      <c r="A751" s="194"/>
      <c r="B751" s="195"/>
      <c r="C751" s="196"/>
      <c r="D751" s="197"/>
      <c r="E751" s="196"/>
      <c r="F751" s="197"/>
      <c r="G751" s="198"/>
      <c r="H751" s="180"/>
      <c r="I751" s="181"/>
      <c r="J751" s="181"/>
      <c r="K751" s="181"/>
      <c r="L751" s="181"/>
      <c r="M751" s="181"/>
      <c r="N751" s="180"/>
      <c r="O751" s="182"/>
      <c r="P751" s="182"/>
      <c r="Q751" s="183"/>
      <c r="R751" s="183"/>
      <c r="S751" s="183"/>
      <c r="T751" s="183"/>
      <c r="U751" s="184"/>
      <c r="V751" s="185"/>
      <c r="W751" s="199"/>
      <c r="X751" s="200"/>
      <c r="Y751" s="200"/>
      <c r="Z751" s="201"/>
      <c r="AA751" s="150"/>
      <c r="AB751" s="202"/>
      <c r="AC751" s="203"/>
      <c r="AD751" s="184"/>
      <c r="AE751" s="203"/>
      <c r="AF751" s="204"/>
      <c r="AG751" s="193"/>
    </row>
    <row r="752" spans="1:33" s="59" customFormat="1">
      <c r="A752" s="194"/>
      <c r="B752" s="195"/>
      <c r="C752" s="196"/>
      <c r="D752" s="197"/>
      <c r="E752" s="196"/>
      <c r="F752" s="197"/>
      <c r="G752" s="198"/>
      <c r="H752" s="180"/>
      <c r="I752" s="181"/>
      <c r="J752" s="181"/>
      <c r="K752" s="181"/>
      <c r="L752" s="181"/>
      <c r="M752" s="181"/>
      <c r="N752" s="180"/>
      <c r="O752" s="182"/>
      <c r="P752" s="182"/>
      <c r="Q752" s="183"/>
      <c r="R752" s="183"/>
      <c r="S752" s="183"/>
      <c r="T752" s="183"/>
      <c r="U752" s="184"/>
      <c r="V752" s="185"/>
      <c r="W752" s="199"/>
      <c r="X752" s="200"/>
      <c r="Y752" s="200"/>
      <c r="Z752" s="201"/>
      <c r="AA752" s="150"/>
      <c r="AB752" s="202"/>
      <c r="AC752" s="203"/>
      <c r="AD752" s="184"/>
      <c r="AE752" s="203"/>
      <c r="AF752" s="204"/>
      <c r="AG752" s="193"/>
    </row>
    <row r="753" spans="1:33" s="59" customFormat="1">
      <c r="A753" s="194"/>
      <c r="B753" s="195"/>
      <c r="C753" s="196"/>
      <c r="D753" s="197"/>
      <c r="E753" s="196"/>
      <c r="F753" s="197"/>
      <c r="G753" s="198"/>
      <c r="H753" s="180"/>
      <c r="I753" s="181"/>
      <c r="J753" s="181"/>
      <c r="K753" s="181"/>
      <c r="L753" s="181"/>
      <c r="M753" s="181"/>
      <c r="N753" s="180"/>
      <c r="O753" s="182"/>
      <c r="P753" s="182"/>
      <c r="Q753" s="183"/>
      <c r="R753" s="183"/>
      <c r="S753" s="183"/>
      <c r="T753" s="183"/>
      <c r="U753" s="184"/>
      <c r="V753" s="185"/>
      <c r="W753" s="199"/>
      <c r="X753" s="200"/>
      <c r="Y753" s="200"/>
      <c r="Z753" s="201"/>
      <c r="AA753" s="150"/>
      <c r="AB753" s="202"/>
      <c r="AC753" s="203"/>
      <c r="AD753" s="184"/>
      <c r="AE753" s="203"/>
      <c r="AF753" s="204"/>
      <c r="AG753" s="193"/>
    </row>
    <row r="754" spans="1:33" s="59" customFormat="1">
      <c r="A754" s="194"/>
      <c r="B754" s="195"/>
      <c r="C754" s="196"/>
      <c r="D754" s="197"/>
      <c r="E754" s="196"/>
      <c r="F754" s="197"/>
      <c r="G754" s="198"/>
      <c r="H754" s="180"/>
      <c r="I754" s="181"/>
      <c r="J754" s="181"/>
      <c r="K754" s="181"/>
      <c r="L754" s="181"/>
      <c r="M754" s="181"/>
      <c r="N754" s="180"/>
      <c r="O754" s="182"/>
      <c r="P754" s="182"/>
      <c r="Q754" s="183"/>
      <c r="R754" s="183"/>
      <c r="S754" s="183"/>
      <c r="T754" s="183"/>
      <c r="U754" s="184"/>
      <c r="V754" s="185"/>
      <c r="W754" s="199"/>
      <c r="X754" s="200"/>
      <c r="Y754" s="200"/>
      <c r="Z754" s="201"/>
      <c r="AA754" s="150"/>
      <c r="AB754" s="202"/>
      <c r="AC754" s="203"/>
      <c r="AD754" s="184"/>
      <c r="AE754" s="203"/>
      <c r="AF754" s="204"/>
      <c r="AG754" s="193"/>
    </row>
    <row r="755" spans="1:33" s="59" customFormat="1">
      <c r="A755" s="194"/>
      <c r="B755" s="195"/>
      <c r="C755" s="196"/>
      <c r="D755" s="197"/>
      <c r="E755" s="196"/>
      <c r="F755" s="197"/>
      <c r="G755" s="198"/>
      <c r="H755" s="180"/>
      <c r="I755" s="181"/>
      <c r="J755" s="181"/>
      <c r="K755" s="181"/>
      <c r="L755" s="181"/>
      <c r="M755" s="181"/>
      <c r="N755" s="180"/>
      <c r="O755" s="182"/>
      <c r="P755" s="182"/>
      <c r="Q755" s="183"/>
      <c r="R755" s="183"/>
      <c r="S755" s="183"/>
      <c r="T755" s="183"/>
      <c r="U755" s="184"/>
      <c r="V755" s="185"/>
      <c r="W755" s="199"/>
      <c r="X755" s="200"/>
      <c r="Y755" s="200"/>
      <c r="Z755" s="201"/>
      <c r="AA755" s="150"/>
      <c r="AB755" s="202"/>
      <c r="AC755" s="203"/>
      <c r="AD755" s="184"/>
      <c r="AE755" s="203"/>
      <c r="AF755" s="204"/>
      <c r="AG755" s="193"/>
    </row>
    <row r="756" spans="1:33" s="59" customFormat="1">
      <c r="A756" s="194"/>
      <c r="B756" s="195"/>
      <c r="C756" s="196"/>
      <c r="D756" s="197"/>
      <c r="E756" s="196"/>
      <c r="F756" s="197"/>
      <c r="G756" s="198"/>
      <c r="H756" s="180"/>
      <c r="I756" s="181"/>
      <c r="J756" s="181"/>
      <c r="K756" s="181"/>
      <c r="L756" s="181"/>
      <c r="M756" s="181"/>
      <c r="N756" s="180"/>
      <c r="O756" s="182"/>
      <c r="P756" s="182"/>
      <c r="Q756" s="183"/>
      <c r="R756" s="183"/>
      <c r="S756" s="183"/>
      <c r="T756" s="183"/>
      <c r="U756" s="184"/>
      <c r="V756" s="185"/>
      <c r="W756" s="199"/>
      <c r="X756" s="200"/>
      <c r="Y756" s="200"/>
      <c r="Z756" s="201"/>
      <c r="AA756" s="150"/>
      <c r="AB756" s="202"/>
      <c r="AC756" s="203"/>
      <c r="AD756" s="184"/>
      <c r="AE756" s="203"/>
      <c r="AF756" s="204"/>
      <c r="AG756" s="193"/>
    </row>
    <row r="757" spans="1:33" s="59" customFormat="1">
      <c r="A757" s="194"/>
      <c r="B757" s="195"/>
      <c r="C757" s="196"/>
      <c r="D757" s="197"/>
      <c r="E757" s="196"/>
      <c r="F757" s="197"/>
      <c r="G757" s="198"/>
      <c r="H757" s="180"/>
      <c r="I757" s="181"/>
      <c r="J757" s="181"/>
      <c r="K757" s="181"/>
      <c r="L757" s="181"/>
      <c r="M757" s="181"/>
      <c r="N757" s="180"/>
      <c r="O757" s="182"/>
      <c r="P757" s="182"/>
      <c r="Q757" s="183"/>
      <c r="R757" s="183"/>
      <c r="S757" s="183"/>
      <c r="T757" s="183"/>
      <c r="U757" s="184"/>
      <c r="V757" s="185"/>
      <c r="W757" s="199"/>
      <c r="X757" s="200"/>
      <c r="Y757" s="200"/>
      <c r="Z757" s="201"/>
      <c r="AA757" s="150"/>
      <c r="AB757" s="202"/>
      <c r="AC757" s="203"/>
      <c r="AD757" s="184"/>
      <c r="AE757" s="203"/>
      <c r="AF757" s="204"/>
      <c r="AG757" s="193"/>
    </row>
    <row r="758" spans="1:33" s="59" customFormat="1">
      <c r="A758" s="194"/>
      <c r="B758" s="195"/>
      <c r="C758" s="196"/>
      <c r="D758" s="197"/>
      <c r="E758" s="196"/>
      <c r="F758" s="197"/>
      <c r="G758" s="198"/>
      <c r="H758" s="180"/>
      <c r="I758" s="181"/>
      <c r="J758" s="181"/>
      <c r="K758" s="181"/>
      <c r="L758" s="181"/>
      <c r="M758" s="181"/>
      <c r="N758" s="180"/>
      <c r="O758" s="182"/>
      <c r="P758" s="182"/>
      <c r="Q758" s="183"/>
      <c r="R758" s="183"/>
      <c r="S758" s="183"/>
      <c r="T758" s="183"/>
      <c r="U758" s="184"/>
      <c r="V758" s="185"/>
      <c r="W758" s="199"/>
      <c r="X758" s="200"/>
      <c r="Y758" s="200"/>
      <c r="Z758" s="201"/>
      <c r="AA758" s="150"/>
      <c r="AB758" s="202"/>
      <c r="AC758" s="203"/>
      <c r="AD758" s="184"/>
      <c r="AE758" s="203"/>
      <c r="AF758" s="204"/>
      <c r="AG758" s="193"/>
    </row>
    <row r="759" spans="1:33" s="59" customFormat="1">
      <c r="A759" s="194"/>
      <c r="B759" s="195"/>
      <c r="C759" s="196"/>
      <c r="D759" s="197"/>
      <c r="E759" s="196"/>
      <c r="F759" s="197"/>
      <c r="G759" s="198"/>
      <c r="H759" s="180"/>
      <c r="I759" s="181"/>
      <c r="J759" s="181"/>
      <c r="K759" s="181"/>
      <c r="L759" s="181"/>
      <c r="M759" s="181"/>
      <c r="N759" s="180"/>
      <c r="O759" s="182"/>
      <c r="P759" s="182"/>
      <c r="Q759" s="183"/>
      <c r="R759" s="183"/>
      <c r="S759" s="183"/>
      <c r="T759" s="183"/>
      <c r="U759" s="184"/>
      <c r="V759" s="185"/>
      <c r="W759" s="199"/>
      <c r="X759" s="200"/>
      <c r="Y759" s="200"/>
      <c r="Z759" s="201"/>
      <c r="AA759" s="150"/>
      <c r="AB759" s="202"/>
      <c r="AC759" s="203"/>
      <c r="AD759" s="184"/>
      <c r="AE759" s="203"/>
      <c r="AF759" s="204"/>
      <c r="AG759" s="193"/>
    </row>
    <row r="760" spans="1:33" s="59" customFormat="1">
      <c r="A760" s="194"/>
      <c r="B760" s="195"/>
      <c r="C760" s="196"/>
      <c r="D760" s="197"/>
      <c r="E760" s="196"/>
      <c r="F760" s="197"/>
      <c r="G760" s="198"/>
      <c r="H760" s="180"/>
      <c r="I760" s="181"/>
      <c r="J760" s="181"/>
      <c r="K760" s="181"/>
      <c r="L760" s="181"/>
      <c r="M760" s="181"/>
      <c r="N760" s="180"/>
      <c r="O760" s="182"/>
      <c r="P760" s="182"/>
      <c r="Q760" s="183"/>
      <c r="R760" s="183"/>
      <c r="S760" s="183"/>
      <c r="T760" s="183"/>
      <c r="U760" s="184"/>
      <c r="V760" s="185"/>
      <c r="W760" s="199"/>
      <c r="X760" s="200"/>
      <c r="Y760" s="200"/>
      <c r="Z760" s="201"/>
      <c r="AA760" s="150"/>
      <c r="AB760" s="202"/>
      <c r="AC760" s="203"/>
      <c r="AD760" s="184"/>
      <c r="AE760" s="203"/>
      <c r="AF760" s="204"/>
      <c r="AG760" s="193"/>
    </row>
    <row r="761" spans="1:33" s="59" customFormat="1">
      <c r="A761" s="194"/>
      <c r="B761" s="195"/>
      <c r="C761" s="196"/>
      <c r="D761" s="197"/>
      <c r="E761" s="196"/>
      <c r="F761" s="197"/>
      <c r="G761" s="198"/>
      <c r="H761" s="180"/>
      <c r="I761" s="181"/>
      <c r="J761" s="181"/>
      <c r="K761" s="181"/>
      <c r="L761" s="181"/>
      <c r="M761" s="181"/>
      <c r="N761" s="180"/>
      <c r="O761" s="182"/>
      <c r="P761" s="182"/>
      <c r="Q761" s="183"/>
      <c r="R761" s="183"/>
      <c r="S761" s="183"/>
      <c r="T761" s="183"/>
      <c r="U761" s="184"/>
      <c r="V761" s="185"/>
      <c r="W761" s="199"/>
      <c r="X761" s="200"/>
      <c r="Y761" s="200"/>
      <c r="Z761" s="201"/>
      <c r="AA761" s="150"/>
      <c r="AB761" s="202"/>
      <c r="AC761" s="203"/>
      <c r="AD761" s="184"/>
      <c r="AE761" s="203"/>
      <c r="AF761" s="204"/>
      <c r="AG761" s="193"/>
    </row>
    <row r="762" spans="1:33" s="59" customFormat="1">
      <c r="A762" s="194"/>
      <c r="B762" s="195"/>
      <c r="C762" s="196"/>
      <c r="D762" s="197"/>
      <c r="E762" s="196"/>
      <c r="F762" s="197"/>
      <c r="G762" s="198"/>
      <c r="H762" s="180"/>
      <c r="I762" s="181"/>
      <c r="J762" s="181"/>
      <c r="K762" s="181"/>
      <c r="L762" s="181"/>
      <c r="M762" s="181"/>
      <c r="N762" s="180"/>
      <c r="O762" s="182"/>
      <c r="P762" s="182"/>
      <c r="Q762" s="183"/>
      <c r="R762" s="183"/>
      <c r="S762" s="183"/>
      <c r="T762" s="183"/>
      <c r="U762" s="184"/>
      <c r="V762" s="185"/>
      <c r="W762" s="199"/>
      <c r="X762" s="200"/>
      <c r="Y762" s="200"/>
      <c r="Z762" s="201"/>
      <c r="AA762" s="150"/>
      <c r="AB762" s="202"/>
      <c r="AC762" s="203"/>
      <c r="AD762" s="184"/>
      <c r="AE762" s="203"/>
      <c r="AF762" s="204"/>
      <c r="AG762" s="193"/>
    </row>
    <row r="763" spans="1:33" s="59" customFormat="1">
      <c r="A763" s="194"/>
      <c r="B763" s="195"/>
      <c r="C763" s="196"/>
      <c r="D763" s="197"/>
      <c r="E763" s="196"/>
      <c r="F763" s="197"/>
      <c r="G763" s="198"/>
      <c r="H763" s="180"/>
      <c r="I763" s="181"/>
      <c r="J763" s="181"/>
      <c r="K763" s="181"/>
      <c r="L763" s="181"/>
      <c r="M763" s="181"/>
      <c r="N763" s="180"/>
      <c r="O763" s="182"/>
      <c r="P763" s="182"/>
      <c r="Q763" s="183"/>
      <c r="R763" s="183"/>
      <c r="S763" s="183"/>
      <c r="T763" s="183"/>
      <c r="U763" s="184"/>
      <c r="V763" s="185"/>
      <c r="W763" s="199"/>
      <c r="X763" s="200"/>
      <c r="Y763" s="200"/>
      <c r="Z763" s="201"/>
      <c r="AA763" s="150"/>
      <c r="AB763" s="202"/>
      <c r="AC763" s="203"/>
      <c r="AD763" s="184"/>
      <c r="AE763" s="203"/>
      <c r="AF763" s="204"/>
      <c r="AG763" s="193"/>
    </row>
    <row r="764" spans="1:33" s="59" customFormat="1">
      <c r="A764" s="194"/>
      <c r="B764" s="195"/>
      <c r="C764" s="196"/>
      <c r="D764" s="197"/>
      <c r="E764" s="196"/>
      <c r="F764" s="197"/>
      <c r="G764" s="198"/>
      <c r="H764" s="180"/>
      <c r="I764" s="181"/>
      <c r="J764" s="181"/>
      <c r="K764" s="181"/>
      <c r="L764" s="181"/>
      <c r="M764" s="181"/>
      <c r="N764" s="180"/>
      <c r="O764" s="182"/>
      <c r="P764" s="182"/>
      <c r="Q764" s="183"/>
      <c r="R764" s="183"/>
      <c r="S764" s="183"/>
      <c r="T764" s="183"/>
      <c r="U764" s="184"/>
      <c r="V764" s="185"/>
      <c r="W764" s="199"/>
      <c r="X764" s="200"/>
      <c r="Y764" s="200"/>
      <c r="Z764" s="201"/>
      <c r="AA764" s="150"/>
      <c r="AB764" s="202"/>
      <c r="AC764" s="203"/>
      <c r="AD764" s="184"/>
      <c r="AE764" s="203"/>
      <c r="AF764" s="204"/>
      <c r="AG764" s="193"/>
    </row>
    <row r="765" spans="1:33" s="59" customFormat="1">
      <c r="A765" s="194"/>
      <c r="B765" s="195"/>
      <c r="C765" s="196"/>
      <c r="D765" s="197"/>
      <c r="E765" s="196"/>
      <c r="F765" s="197"/>
      <c r="G765" s="198"/>
      <c r="H765" s="180"/>
      <c r="I765" s="181"/>
      <c r="J765" s="181"/>
      <c r="K765" s="181"/>
      <c r="L765" s="181"/>
      <c r="M765" s="181"/>
      <c r="N765" s="180"/>
      <c r="O765" s="182"/>
      <c r="P765" s="182"/>
      <c r="Q765" s="183"/>
      <c r="R765" s="183"/>
      <c r="S765" s="183"/>
      <c r="T765" s="183"/>
      <c r="U765" s="184"/>
      <c r="V765" s="185"/>
      <c r="W765" s="199"/>
      <c r="X765" s="200"/>
      <c r="Y765" s="200"/>
      <c r="Z765" s="201"/>
      <c r="AA765" s="150"/>
      <c r="AB765" s="202"/>
      <c r="AC765" s="203"/>
      <c r="AD765" s="184"/>
      <c r="AE765" s="203"/>
      <c r="AF765" s="204"/>
      <c r="AG765" s="193"/>
    </row>
    <row r="766" spans="1:33" s="59" customFormat="1">
      <c r="A766" s="194"/>
      <c r="B766" s="195"/>
      <c r="C766" s="196"/>
      <c r="D766" s="197"/>
      <c r="E766" s="196"/>
      <c r="F766" s="197"/>
      <c r="G766" s="198"/>
      <c r="H766" s="180"/>
      <c r="I766" s="181"/>
      <c r="J766" s="181"/>
      <c r="K766" s="181"/>
      <c r="L766" s="181"/>
      <c r="M766" s="181"/>
      <c r="N766" s="180"/>
      <c r="O766" s="182"/>
      <c r="P766" s="182"/>
      <c r="Q766" s="183"/>
      <c r="R766" s="183"/>
      <c r="S766" s="183"/>
      <c r="T766" s="183"/>
      <c r="U766" s="184"/>
      <c r="V766" s="185"/>
      <c r="W766" s="199"/>
      <c r="X766" s="200"/>
      <c r="Y766" s="200"/>
      <c r="Z766" s="201"/>
      <c r="AA766" s="150"/>
      <c r="AB766" s="202"/>
      <c r="AC766" s="203"/>
      <c r="AD766" s="184"/>
      <c r="AE766" s="203"/>
      <c r="AF766" s="204"/>
      <c r="AG766" s="193"/>
    </row>
    <row r="767" spans="1:33" s="59" customFormat="1">
      <c r="A767" s="194"/>
      <c r="B767" s="195"/>
      <c r="C767" s="196"/>
      <c r="D767" s="197"/>
      <c r="E767" s="196"/>
      <c r="F767" s="197"/>
      <c r="G767" s="198"/>
      <c r="H767" s="180"/>
      <c r="I767" s="181"/>
      <c r="J767" s="181"/>
      <c r="K767" s="181"/>
      <c r="L767" s="181"/>
      <c r="M767" s="181"/>
      <c r="N767" s="180"/>
      <c r="O767" s="182"/>
      <c r="P767" s="182"/>
      <c r="Q767" s="183"/>
      <c r="R767" s="183"/>
      <c r="S767" s="183"/>
      <c r="T767" s="183"/>
      <c r="U767" s="184"/>
      <c r="V767" s="185"/>
      <c r="W767" s="199"/>
      <c r="X767" s="200"/>
      <c r="Y767" s="200"/>
      <c r="Z767" s="201"/>
      <c r="AA767" s="150"/>
      <c r="AB767" s="202"/>
      <c r="AC767" s="203"/>
      <c r="AD767" s="184"/>
      <c r="AE767" s="203"/>
      <c r="AF767" s="204"/>
      <c r="AG767" s="193"/>
    </row>
    <row r="768" spans="1:33" s="59" customFormat="1">
      <c r="A768" s="194"/>
      <c r="B768" s="195"/>
      <c r="C768" s="196"/>
      <c r="D768" s="197"/>
      <c r="E768" s="196"/>
      <c r="F768" s="197"/>
      <c r="G768" s="198"/>
      <c r="H768" s="180"/>
      <c r="I768" s="181"/>
      <c r="J768" s="181"/>
      <c r="K768" s="181"/>
      <c r="L768" s="181"/>
      <c r="M768" s="181"/>
      <c r="N768" s="180"/>
      <c r="O768" s="182"/>
      <c r="P768" s="182"/>
      <c r="Q768" s="183"/>
      <c r="R768" s="183"/>
      <c r="S768" s="183"/>
      <c r="T768" s="183"/>
      <c r="U768" s="184"/>
      <c r="V768" s="185"/>
      <c r="W768" s="199"/>
      <c r="X768" s="200"/>
      <c r="Y768" s="200"/>
      <c r="Z768" s="201"/>
      <c r="AA768" s="150"/>
      <c r="AB768" s="202"/>
      <c r="AC768" s="203"/>
      <c r="AD768" s="184"/>
      <c r="AE768" s="203"/>
      <c r="AF768" s="204"/>
      <c r="AG768" s="193"/>
    </row>
    <row r="769" spans="1:33" s="59" customFormat="1">
      <c r="A769" s="194"/>
      <c r="B769" s="195"/>
      <c r="C769" s="196"/>
      <c r="D769" s="197"/>
      <c r="E769" s="196"/>
      <c r="F769" s="197"/>
      <c r="G769" s="198"/>
      <c r="H769" s="180"/>
      <c r="I769" s="181"/>
      <c r="J769" s="181"/>
      <c r="K769" s="181"/>
      <c r="L769" s="181"/>
      <c r="M769" s="181"/>
      <c r="N769" s="180"/>
      <c r="O769" s="182"/>
      <c r="P769" s="182"/>
      <c r="Q769" s="183"/>
      <c r="R769" s="183"/>
      <c r="S769" s="183"/>
      <c r="T769" s="183"/>
      <c r="U769" s="184"/>
      <c r="V769" s="185"/>
      <c r="W769" s="199"/>
      <c r="X769" s="200"/>
      <c r="Y769" s="200"/>
      <c r="Z769" s="201"/>
      <c r="AA769" s="150"/>
      <c r="AB769" s="202"/>
      <c r="AC769" s="203"/>
      <c r="AD769" s="184"/>
      <c r="AE769" s="203"/>
      <c r="AF769" s="204"/>
      <c r="AG769" s="193"/>
    </row>
    <row r="770" spans="1:33" s="59" customFormat="1">
      <c r="A770" s="194"/>
      <c r="B770" s="195"/>
      <c r="C770" s="196"/>
      <c r="D770" s="197"/>
      <c r="E770" s="196"/>
      <c r="F770" s="197"/>
      <c r="G770" s="198"/>
      <c r="H770" s="180"/>
      <c r="I770" s="181"/>
      <c r="J770" s="181"/>
      <c r="K770" s="181"/>
      <c r="L770" s="181"/>
      <c r="M770" s="181"/>
      <c r="N770" s="180"/>
      <c r="O770" s="182"/>
      <c r="P770" s="182"/>
      <c r="Q770" s="183"/>
      <c r="R770" s="183"/>
      <c r="S770" s="183"/>
      <c r="T770" s="183"/>
      <c r="U770" s="184"/>
      <c r="V770" s="185"/>
      <c r="W770" s="199"/>
      <c r="X770" s="200"/>
      <c r="Y770" s="200"/>
      <c r="Z770" s="201"/>
      <c r="AA770" s="150"/>
      <c r="AB770" s="202"/>
      <c r="AC770" s="203"/>
      <c r="AD770" s="184"/>
      <c r="AE770" s="203"/>
      <c r="AF770" s="204"/>
      <c r="AG770" s="193"/>
    </row>
    <row r="771" spans="1:33" s="59" customFormat="1">
      <c r="A771" s="194"/>
      <c r="B771" s="195"/>
      <c r="C771" s="196"/>
      <c r="D771" s="197"/>
      <c r="E771" s="196"/>
      <c r="F771" s="197"/>
      <c r="G771" s="198"/>
      <c r="H771" s="180"/>
      <c r="I771" s="181"/>
      <c r="J771" s="181"/>
      <c r="K771" s="181"/>
      <c r="L771" s="181"/>
      <c r="M771" s="181"/>
      <c r="N771" s="180"/>
      <c r="O771" s="182"/>
      <c r="P771" s="182"/>
      <c r="Q771" s="183"/>
      <c r="R771" s="183"/>
      <c r="S771" s="183"/>
      <c r="T771" s="183"/>
      <c r="U771" s="184"/>
      <c r="V771" s="185"/>
      <c r="W771" s="199"/>
      <c r="X771" s="200"/>
      <c r="Y771" s="200"/>
      <c r="Z771" s="201"/>
      <c r="AA771" s="150"/>
      <c r="AB771" s="202"/>
      <c r="AC771" s="203"/>
      <c r="AD771" s="184"/>
      <c r="AE771" s="203"/>
      <c r="AF771" s="204"/>
      <c r="AG771" s="193"/>
    </row>
    <row r="772" spans="1:33" s="59" customFormat="1">
      <c r="A772" s="194"/>
      <c r="B772" s="195"/>
      <c r="C772" s="196"/>
      <c r="D772" s="197"/>
      <c r="E772" s="196"/>
      <c r="F772" s="197"/>
      <c r="G772" s="198"/>
      <c r="H772" s="180"/>
      <c r="I772" s="181"/>
      <c r="J772" s="181"/>
      <c r="K772" s="181"/>
      <c r="L772" s="181"/>
      <c r="M772" s="181"/>
      <c r="N772" s="180"/>
      <c r="O772" s="182"/>
      <c r="P772" s="182"/>
      <c r="Q772" s="183"/>
      <c r="R772" s="183"/>
      <c r="S772" s="183"/>
      <c r="T772" s="183"/>
      <c r="U772" s="184"/>
      <c r="V772" s="185"/>
      <c r="W772" s="199"/>
      <c r="X772" s="200"/>
      <c r="Y772" s="200"/>
      <c r="Z772" s="201"/>
      <c r="AA772" s="150"/>
      <c r="AB772" s="202"/>
      <c r="AC772" s="203"/>
      <c r="AD772" s="184"/>
      <c r="AE772" s="203"/>
      <c r="AF772" s="204"/>
      <c r="AG772" s="193"/>
    </row>
    <row r="773" spans="1:33" s="59" customFormat="1">
      <c r="A773" s="194"/>
      <c r="B773" s="195"/>
      <c r="C773" s="196"/>
      <c r="D773" s="197"/>
      <c r="E773" s="196"/>
      <c r="F773" s="197"/>
      <c r="G773" s="198"/>
      <c r="H773" s="180"/>
      <c r="I773" s="181"/>
      <c r="J773" s="181"/>
      <c r="K773" s="181"/>
      <c r="L773" s="181"/>
      <c r="M773" s="181"/>
      <c r="N773" s="180"/>
      <c r="O773" s="182"/>
      <c r="P773" s="182"/>
      <c r="Q773" s="183"/>
      <c r="R773" s="183"/>
      <c r="S773" s="183"/>
      <c r="T773" s="183"/>
      <c r="U773" s="184"/>
      <c r="V773" s="185"/>
      <c r="W773" s="199"/>
      <c r="X773" s="200"/>
      <c r="Y773" s="200"/>
      <c r="Z773" s="201"/>
      <c r="AA773" s="150"/>
      <c r="AB773" s="202"/>
      <c r="AC773" s="203"/>
      <c r="AD773" s="184"/>
      <c r="AE773" s="203"/>
      <c r="AF773" s="204"/>
      <c r="AG773" s="193"/>
    </row>
    <row r="774" spans="1:33" s="59" customFormat="1">
      <c r="A774" s="194"/>
      <c r="B774" s="195"/>
      <c r="C774" s="196"/>
      <c r="D774" s="197"/>
      <c r="E774" s="196"/>
      <c r="F774" s="197"/>
      <c r="G774" s="198"/>
      <c r="H774" s="180"/>
      <c r="I774" s="181"/>
      <c r="J774" s="181"/>
      <c r="K774" s="181"/>
      <c r="L774" s="181"/>
      <c r="M774" s="181"/>
      <c r="N774" s="180"/>
      <c r="O774" s="182"/>
      <c r="P774" s="182"/>
      <c r="Q774" s="183"/>
      <c r="R774" s="183"/>
      <c r="S774" s="183"/>
      <c r="T774" s="183"/>
      <c r="U774" s="184"/>
      <c r="V774" s="185"/>
      <c r="W774" s="199"/>
      <c r="X774" s="200"/>
      <c r="Y774" s="200"/>
      <c r="Z774" s="201"/>
      <c r="AA774" s="150"/>
      <c r="AB774" s="202"/>
      <c r="AC774" s="203"/>
      <c r="AD774" s="184"/>
      <c r="AE774" s="203"/>
      <c r="AF774" s="204"/>
      <c r="AG774" s="193"/>
    </row>
    <row r="775" spans="1:33" s="59" customFormat="1">
      <c r="A775" s="194"/>
      <c r="B775" s="195"/>
      <c r="C775" s="196"/>
      <c r="D775" s="197"/>
      <c r="E775" s="196"/>
      <c r="F775" s="197"/>
      <c r="G775" s="198"/>
      <c r="H775" s="180"/>
      <c r="I775" s="181"/>
      <c r="J775" s="181"/>
      <c r="K775" s="181"/>
      <c r="L775" s="181"/>
      <c r="M775" s="181"/>
      <c r="N775" s="180"/>
      <c r="O775" s="182"/>
      <c r="P775" s="182"/>
      <c r="Q775" s="183"/>
      <c r="R775" s="183"/>
      <c r="S775" s="183"/>
      <c r="T775" s="183"/>
      <c r="U775" s="184"/>
      <c r="V775" s="185"/>
      <c r="W775" s="199"/>
      <c r="X775" s="200"/>
      <c r="Y775" s="200"/>
      <c r="Z775" s="201"/>
      <c r="AA775" s="150"/>
      <c r="AB775" s="202"/>
      <c r="AC775" s="203"/>
      <c r="AD775" s="184"/>
      <c r="AE775" s="203"/>
      <c r="AF775" s="204"/>
      <c r="AG775" s="193"/>
    </row>
    <row r="776" spans="1:33" s="59" customFormat="1">
      <c r="A776" s="194"/>
      <c r="B776" s="195"/>
      <c r="C776" s="196"/>
      <c r="D776" s="197"/>
      <c r="E776" s="196"/>
      <c r="F776" s="197"/>
      <c r="G776" s="198"/>
      <c r="H776" s="180"/>
      <c r="I776" s="181"/>
      <c r="J776" s="181"/>
      <c r="K776" s="181"/>
      <c r="L776" s="181"/>
      <c r="M776" s="181"/>
      <c r="N776" s="180"/>
      <c r="O776" s="182"/>
      <c r="P776" s="182"/>
      <c r="Q776" s="183"/>
      <c r="R776" s="183"/>
      <c r="S776" s="183"/>
      <c r="T776" s="183"/>
      <c r="U776" s="184"/>
      <c r="V776" s="185"/>
      <c r="W776" s="199"/>
      <c r="X776" s="200"/>
      <c r="Y776" s="200"/>
      <c r="Z776" s="201"/>
      <c r="AA776" s="150"/>
      <c r="AB776" s="202"/>
      <c r="AC776" s="203"/>
      <c r="AD776" s="184"/>
      <c r="AE776" s="203"/>
      <c r="AF776" s="204"/>
      <c r="AG776" s="193"/>
    </row>
    <row r="777" spans="1:33" s="59" customFormat="1">
      <c r="A777" s="194"/>
      <c r="B777" s="195"/>
      <c r="C777" s="196"/>
      <c r="D777" s="197"/>
      <c r="E777" s="196"/>
      <c r="F777" s="197"/>
      <c r="G777" s="198"/>
      <c r="H777" s="180"/>
      <c r="I777" s="181"/>
      <c r="J777" s="181"/>
      <c r="K777" s="181"/>
      <c r="L777" s="181"/>
      <c r="M777" s="181"/>
      <c r="N777" s="180"/>
      <c r="O777" s="182"/>
      <c r="P777" s="182"/>
      <c r="Q777" s="183"/>
      <c r="R777" s="183"/>
      <c r="S777" s="183"/>
      <c r="T777" s="183"/>
      <c r="U777" s="184"/>
      <c r="V777" s="185"/>
      <c r="W777" s="199"/>
      <c r="X777" s="200"/>
      <c r="Y777" s="200"/>
      <c r="Z777" s="201"/>
      <c r="AA777" s="150"/>
      <c r="AB777" s="202"/>
      <c r="AC777" s="203"/>
      <c r="AD777" s="184"/>
      <c r="AE777" s="203"/>
      <c r="AF777" s="204"/>
      <c r="AG777" s="193"/>
    </row>
    <row r="778" spans="1:33" s="59" customFormat="1">
      <c r="A778" s="194"/>
      <c r="B778" s="195"/>
      <c r="C778" s="196"/>
      <c r="D778" s="197"/>
      <c r="E778" s="196"/>
      <c r="F778" s="197"/>
      <c r="G778" s="198"/>
      <c r="H778" s="180"/>
      <c r="I778" s="181"/>
      <c r="J778" s="181"/>
      <c r="K778" s="181"/>
      <c r="L778" s="181"/>
      <c r="M778" s="181"/>
      <c r="N778" s="180"/>
      <c r="O778" s="182"/>
      <c r="P778" s="182"/>
      <c r="Q778" s="183"/>
      <c r="R778" s="183"/>
      <c r="S778" s="183"/>
      <c r="T778" s="183"/>
      <c r="U778" s="184"/>
      <c r="V778" s="185"/>
      <c r="W778" s="199"/>
      <c r="X778" s="200"/>
      <c r="Y778" s="200"/>
      <c r="Z778" s="201"/>
      <c r="AA778" s="150"/>
      <c r="AB778" s="202"/>
      <c r="AC778" s="203"/>
      <c r="AD778" s="184"/>
      <c r="AE778" s="203"/>
      <c r="AF778" s="204"/>
      <c r="AG778" s="193"/>
    </row>
    <row r="779" spans="1:33" s="59" customFormat="1">
      <c r="A779" s="194"/>
      <c r="B779" s="195"/>
      <c r="C779" s="196"/>
      <c r="D779" s="197"/>
      <c r="E779" s="196"/>
      <c r="F779" s="197"/>
      <c r="G779" s="198"/>
      <c r="H779" s="180"/>
      <c r="I779" s="181"/>
      <c r="J779" s="181"/>
      <c r="K779" s="181"/>
      <c r="L779" s="181"/>
      <c r="M779" s="181"/>
      <c r="N779" s="180"/>
      <c r="O779" s="182"/>
      <c r="P779" s="182"/>
      <c r="Q779" s="183"/>
      <c r="R779" s="183"/>
      <c r="S779" s="183"/>
      <c r="T779" s="183"/>
      <c r="U779" s="184"/>
      <c r="V779" s="185"/>
      <c r="W779" s="199"/>
      <c r="X779" s="200"/>
      <c r="Y779" s="200"/>
      <c r="Z779" s="201"/>
      <c r="AA779" s="150"/>
      <c r="AB779" s="202"/>
      <c r="AC779" s="203"/>
      <c r="AD779" s="184"/>
      <c r="AE779" s="203"/>
      <c r="AF779" s="204"/>
      <c r="AG779" s="193"/>
    </row>
    <row r="780" spans="1:33" s="59" customFormat="1">
      <c r="A780" s="194"/>
      <c r="B780" s="195"/>
      <c r="C780" s="196"/>
      <c r="D780" s="197"/>
      <c r="E780" s="196"/>
      <c r="F780" s="197"/>
      <c r="G780" s="198"/>
      <c r="H780" s="180"/>
      <c r="I780" s="181"/>
      <c r="J780" s="181"/>
      <c r="K780" s="181"/>
      <c r="L780" s="181"/>
      <c r="M780" s="181"/>
      <c r="N780" s="180"/>
      <c r="O780" s="182"/>
      <c r="P780" s="182"/>
      <c r="Q780" s="183"/>
      <c r="R780" s="183"/>
      <c r="S780" s="183"/>
      <c r="T780" s="183"/>
      <c r="U780" s="184"/>
      <c r="V780" s="185"/>
      <c r="W780" s="199"/>
      <c r="X780" s="200"/>
      <c r="Y780" s="200"/>
      <c r="Z780" s="201"/>
      <c r="AA780" s="150"/>
      <c r="AB780" s="202"/>
      <c r="AC780" s="203"/>
      <c r="AD780" s="184"/>
      <c r="AE780" s="203"/>
      <c r="AF780" s="204"/>
      <c r="AG780" s="193"/>
    </row>
    <row r="781" spans="1:33" s="59" customFormat="1">
      <c r="A781" s="194"/>
      <c r="B781" s="195"/>
      <c r="C781" s="196"/>
      <c r="D781" s="197"/>
      <c r="E781" s="196"/>
      <c r="F781" s="197"/>
      <c r="G781" s="198"/>
      <c r="H781" s="180"/>
      <c r="I781" s="181"/>
      <c r="J781" s="181"/>
      <c r="K781" s="181"/>
      <c r="L781" s="181"/>
      <c r="M781" s="181"/>
      <c r="N781" s="180"/>
      <c r="O781" s="182"/>
      <c r="P781" s="182"/>
      <c r="Q781" s="183"/>
      <c r="R781" s="183"/>
      <c r="S781" s="183"/>
      <c r="T781" s="183"/>
      <c r="U781" s="184"/>
      <c r="V781" s="185"/>
      <c r="W781" s="199"/>
      <c r="X781" s="200"/>
      <c r="Y781" s="200"/>
      <c r="Z781" s="201"/>
      <c r="AA781" s="150"/>
      <c r="AB781" s="202"/>
      <c r="AC781" s="203"/>
      <c r="AD781" s="184"/>
      <c r="AE781" s="203"/>
      <c r="AF781" s="204"/>
      <c r="AG781" s="193"/>
    </row>
    <row r="782" spans="1:33" s="59" customFormat="1">
      <c r="A782" s="194"/>
      <c r="B782" s="195"/>
      <c r="C782" s="196"/>
      <c r="D782" s="197"/>
      <c r="E782" s="196"/>
      <c r="F782" s="197"/>
      <c r="G782" s="198"/>
      <c r="H782" s="180"/>
      <c r="I782" s="181"/>
      <c r="J782" s="181"/>
      <c r="K782" s="181"/>
      <c r="L782" s="181"/>
      <c r="M782" s="181"/>
      <c r="N782" s="180"/>
      <c r="O782" s="182"/>
      <c r="P782" s="182"/>
      <c r="Q782" s="183"/>
      <c r="R782" s="183"/>
      <c r="S782" s="183"/>
      <c r="T782" s="183"/>
      <c r="U782" s="184"/>
      <c r="V782" s="185"/>
      <c r="W782" s="199"/>
      <c r="X782" s="200"/>
      <c r="Y782" s="200"/>
      <c r="Z782" s="201"/>
      <c r="AA782" s="150"/>
      <c r="AB782" s="202"/>
      <c r="AC782" s="203"/>
      <c r="AD782" s="184"/>
      <c r="AE782" s="203"/>
      <c r="AF782" s="204"/>
      <c r="AG782" s="193"/>
    </row>
    <row r="783" spans="1:33" s="59" customFormat="1">
      <c r="A783" s="194"/>
      <c r="B783" s="195"/>
      <c r="C783" s="196"/>
      <c r="D783" s="197"/>
      <c r="E783" s="196"/>
      <c r="F783" s="197"/>
      <c r="G783" s="198"/>
      <c r="H783" s="180"/>
      <c r="I783" s="181"/>
      <c r="J783" s="181"/>
      <c r="K783" s="181"/>
      <c r="L783" s="181"/>
      <c r="M783" s="181"/>
      <c r="N783" s="180"/>
      <c r="O783" s="182"/>
      <c r="P783" s="182"/>
      <c r="Q783" s="183"/>
      <c r="R783" s="183"/>
      <c r="S783" s="183"/>
      <c r="T783" s="183"/>
      <c r="U783" s="184"/>
      <c r="V783" s="185"/>
      <c r="W783" s="199"/>
      <c r="X783" s="200"/>
      <c r="Y783" s="200"/>
      <c r="Z783" s="201"/>
      <c r="AA783" s="150"/>
      <c r="AB783" s="202"/>
      <c r="AC783" s="203"/>
      <c r="AD783" s="184"/>
      <c r="AE783" s="203"/>
      <c r="AF783" s="204"/>
      <c r="AG783" s="193"/>
    </row>
    <row r="784" spans="1:33" s="59" customFormat="1">
      <c r="A784" s="194"/>
      <c r="B784" s="195"/>
      <c r="C784" s="196"/>
      <c r="D784" s="197"/>
      <c r="E784" s="196"/>
      <c r="F784" s="197"/>
      <c r="G784" s="198"/>
      <c r="H784" s="180"/>
      <c r="I784" s="181"/>
      <c r="J784" s="181"/>
      <c r="K784" s="181"/>
      <c r="L784" s="181"/>
      <c r="M784" s="181"/>
      <c r="N784" s="180"/>
      <c r="O784" s="182"/>
      <c r="P784" s="182"/>
      <c r="Q784" s="183"/>
      <c r="R784" s="183"/>
      <c r="S784" s="183"/>
      <c r="T784" s="183"/>
      <c r="U784" s="184"/>
      <c r="V784" s="185"/>
      <c r="W784" s="199"/>
      <c r="X784" s="200"/>
      <c r="Y784" s="200"/>
      <c r="Z784" s="201"/>
      <c r="AA784" s="150"/>
      <c r="AB784" s="202"/>
      <c r="AC784" s="203"/>
      <c r="AD784" s="184"/>
      <c r="AE784" s="203"/>
      <c r="AF784" s="204"/>
      <c r="AG784" s="193"/>
    </row>
    <row r="785" spans="1:33" s="59" customFormat="1">
      <c r="A785" s="194"/>
      <c r="B785" s="195"/>
      <c r="C785" s="196"/>
      <c r="D785" s="197"/>
      <c r="E785" s="196"/>
      <c r="F785" s="197"/>
      <c r="G785" s="198"/>
      <c r="H785" s="180"/>
      <c r="I785" s="181"/>
      <c r="J785" s="181"/>
      <c r="K785" s="181"/>
      <c r="L785" s="181"/>
      <c r="M785" s="181"/>
      <c r="N785" s="180"/>
      <c r="O785" s="182"/>
      <c r="P785" s="182"/>
      <c r="Q785" s="183"/>
      <c r="R785" s="183"/>
      <c r="S785" s="183"/>
      <c r="T785" s="183"/>
      <c r="U785" s="184"/>
      <c r="V785" s="185"/>
      <c r="W785" s="199"/>
      <c r="X785" s="200"/>
      <c r="Y785" s="200"/>
      <c r="Z785" s="201"/>
      <c r="AA785" s="150"/>
      <c r="AB785" s="202"/>
      <c r="AC785" s="203"/>
      <c r="AD785" s="184"/>
      <c r="AE785" s="203"/>
      <c r="AF785" s="204"/>
      <c r="AG785" s="193"/>
    </row>
    <row r="786" spans="1:33" s="59" customFormat="1">
      <c r="A786" s="194"/>
      <c r="B786" s="195"/>
      <c r="C786" s="196"/>
      <c r="D786" s="197"/>
      <c r="E786" s="196"/>
      <c r="F786" s="197"/>
      <c r="G786" s="198"/>
      <c r="H786" s="180"/>
      <c r="I786" s="181"/>
      <c r="J786" s="181"/>
      <c r="K786" s="181"/>
      <c r="L786" s="181"/>
      <c r="M786" s="181"/>
      <c r="N786" s="180"/>
      <c r="O786" s="182"/>
      <c r="P786" s="182"/>
      <c r="Q786" s="183"/>
      <c r="R786" s="183"/>
      <c r="S786" s="183"/>
      <c r="T786" s="183"/>
      <c r="U786" s="184"/>
      <c r="V786" s="185"/>
      <c r="W786" s="199"/>
      <c r="X786" s="200"/>
      <c r="Y786" s="200"/>
      <c r="Z786" s="201"/>
      <c r="AA786" s="150"/>
      <c r="AB786" s="202"/>
      <c r="AC786" s="203"/>
      <c r="AD786" s="184"/>
      <c r="AE786" s="203"/>
      <c r="AF786" s="204"/>
      <c r="AG786" s="193"/>
    </row>
    <row r="787" spans="1:33" s="59" customFormat="1">
      <c r="A787" s="194"/>
      <c r="B787" s="195"/>
      <c r="C787" s="196"/>
      <c r="D787" s="197"/>
      <c r="E787" s="196"/>
      <c r="F787" s="197"/>
      <c r="G787" s="198"/>
      <c r="H787" s="180"/>
      <c r="I787" s="181"/>
      <c r="J787" s="181"/>
      <c r="K787" s="181"/>
      <c r="L787" s="181"/>
      <c r="M787" s="181"/>
      <c r="N787" s="180"/>
      <c r="O787" s="182"/>
      <c r="P787" s="182"/>
      <c r="Q787" s="183"/>
      <c r="R787" s="183"/>
      <c r="S787" s="183"/>
      <c r="T787" s="183"/>
      <c r="U787" s="184"/>
      <c r="V787" s="185"/>
      <c r="W787" s="199"/>
      <c r="X787" s="200"/>
      <c r="Y787" s="200"/>
      <c r="Z787" s="201"/>
      <c r="AA787" s="150"/>
      <c r="AB787" s="202"/>
      <c r="AC787" s="203"/>
      <c r="AD787" s="184"/>
      <c r="AE787" s="203"/>
      <c r="AF787" s="204"/>
      <c r="AG787" s="193"/>
    </row>
    <row r="788" spans="1:33" s="59" customFormat="1">
      <c r="A788" s="194"/>
      <c r="B788" s="195"/>
      <c r="C788" s="196"/>
      <c r="D788" s="197"/>
      <c r="E788" s="196"/>
      <c r="F788" s="197"/>
      <c r="G788" s="198"/>
      <c r="H788" s="180"/>
      <c r="I788" s="181"/>
      <c r="J788" s="181"/>
      <c r="K788" s="181"/>
      <c r="L788" s="181"/>
      <c r="M788" s="181"/>
      <c r="N788" s="180"/>
      <c r="O788" s="182"/>
      <c r="P788" s="182"/>
      <c r="Q788" s="183"/>
      <c r="R788" s="183"/>
      <c r="S788" s="183"/>
      <c r="T788" s="183"/>
      <c r="U788" s="184"/>
      <c r="V788" s="185"/>
      <c r="W788" s="199"/>
      <c r="X788" s="200"/>
      <c r="Y788" s="200"/>
      <c r="Z788" s="201"/>
      <c r="AA788" s="150"/>
      <c r="AB788" s="202"/>
      <c r="AC788" s="203"/>
      <c r="AD788" s="184"/>
      <c r="AE788" s="203"/>
      <c r="AF788" s="204"/>
      <c r="AG788" s="193"/>
    </row>
    <row r="789" spans="1:33" s="59" customFormat="1">
      <c r="A789" s="194"/>
      <c r="B789" s="195"/>
      <c r="C789" s="196"/>
      <c r="D789" s="197"/>
      <c r="E789" s="196"/>
      <c r="F789" s="197"/>
      <c r="G789" s="198"/>
      <c r="H789" s="180"/>
      <c r="I789" s="181"/>
      <c r="J789" s="181"/>
      <c r="K789" s="181"/>
      <c r="L789" s="181"/>
      <c r="M789" s="181"/>
      <c r="N789" s="180"/>
      <c r="O789" s="182"/>
      <c r="P789" s="182"/>
      <c r="Q789" s="183"/>
      <c r="R789" s="183"/>
      <c r="S789" s="183"/>
      <c r="T789" s="183"/>
      <c r="U789" s="184"/>
      <c r="V789" s="185"/>
      <c r="W789" s="199"/>
      <c r="X789" s="200"/>
      <c r="Y789" s="200"/>
      <c r="Z789" s="201"/>
      <c r="AA789" s="150"/>
      <c r="AB789" s="202"/>
      <c r="AC789" s="203"/>
      <c r="AD789" s="184"/>
      <c r="AE789" s="203"/>
      <c r="AF789" s="204"/>
      <c r="AG789" s="193"/>
    </row>
    <row r="790" spans="1:33" s="59" customFormat="1">
      <c r="A790" s="194"/>
      <c r="B790" s="195"/>
      <c r="C790" s="196"/>
      <c r="D790" s="197"/>
      <c r="E790" s="196"/>
      <c r="F790" s="197"/>
      <c r="G790" s="198"/>
      <c r="H790" s="180"/>
      <c r="I790" s="181"/>
      <c r="J790" s="181"/>
      <c r="K790" s="181"/>
      <c r="L790" s="181"/>
      <c r="M790" s="181"/>
      <c r="N790" s="180"/>
      <c r="O790" s="182"/>
      <c r="P790" s="182"/>
      <c r="Q790" s="183"/>
      <c r="R790" s="183"/>
      <c r="S790" s="183"/>
      <c r="T790" s="183"/>
      <c r="U790" s="184"/>
      <c r="V790" s="185"/>
      <c r="W790" s="199"/>
      <c r="X790" s="200"/>
      <c r="Y790" s="200"/>
      <c r="Z790" s="201"/>
      <c r="AA790" s="150"/>
      <c r="AB790" s="202"/>
      <c r="AC790" s="203"/>
      <c r="AD790" s="184"/>
      <c r="AE790" s="203"/>
      <c r="AF790" s="204"/>
      <c r="AG790" s="193"/>
    </row>
    <row r="791" spans="1:33" s="59" customFormat="1">
      <c r="A791" s="194"/>
      <c r="B791" s="195"/>
      <c r="C791" s="196"/>
      <c r="D791" s="197"/>
      <c r="E791" s="196"/>
      <c r="F791" s="197"/>
      <c r="G791" s="198"/>
      <c r="H791" s="180"/>
      <c r="I791" s="181"/>
      <c r="J791" s="181"/>
      <c r="K791" s="181"/>
      <c r="L791" s="181"/>
      <c r="M791" s="181"/>
      <c r="N791" s="180"/>
      <c r="O791" s="182"/>
      <c r="P791" s="182"/>
      <c r="Q791" s="183"/>
      <c r="R791" s="183"/>
      <c r="S791" s="183"/>
      <c r="T791" s="183"/>
      <c r="U791" s="184"/>
      <c r="V791" s="185"/>
      <c r="W791" s="199"/>
      <c r="X791" s="200"/>
      <c r="Y791" s="200"/>
      <c r="Z791" s="201"/>
      <c r="AA791" s="150"/>
      <c r="AB791" s="202"/>
      <c r="AC791" s="203"/>
      <c r="AD791" s="184"/>
      <c r="AE791" s="203"/>
      <c r="AF791" s="204"/>
      <c r="AG791" s="193"/>
    </row>
    <row r="792" spans="1:33" s="59" customFormat="1">
      <c r="A792" s="194"/>
      <c r="B792" s="195"/>
      <c r="C792" s="196"/>
      <c r="D792" s="197"/>
      <c r="E792" s="196"/>
      <c r="F792" s="197"/>
      <c r="G792" s="198"/>
      <c r="H792" s="180"/>
      <c r="I792" s="181"/>
      <c r="J792" s="181"/>
      <c r="K792" s="181"/>
      <c r="L792" s="181"/>
      <c r="M792" s="181"/>
      <c r="N792" s="180"/>
      <c r="O792" s="182"/>
      <c r="P792" s="182"/>
      <c r="Q792" s="183"/>
      <c r="R792" s="183"/>
      <c r="S792" s="183"/>
      <c r="T792" s="183"/>
      <c r="U792" s="184"/>
      <c r="V792" s="185"/>
      <c r="W792" s="199"/>
      <c r="X792" s="200"/>
      <c r="Y792" s="200"/>
      <c r="Z792" s="201"/>
      <c r="AA792" s="150"/>
      <c r="AB792" s="202"/>
      <c r="AC792" s="203"/>
      <c r="AD792" s="184"/>
      <c r="AE792" s="203"/>
      <c r="AF792" s="204"/>
      <c r="AG792" s="193"/>
    </row>
    <row r="793" spans="1:33" s="59" customFormat="1">
      <c r="A793" s="194"/>
      <c r="B793" s="195"/>
      <c r="C793" s="196"/>
      <c r="D793" s="197"/>
      <c r="E793" s="196"/>
      <c r="F793" s="197"/>
      <c r="G793" s="198"/>
      <c r="H793" s="180"/>
      <c r="I793" s="181"/>
      <c r="J793" s="181"/>
      <c r="K793" s="181"/>
      <c r="L793" s="181"/>
      <c r="M793" s="181"/>
      <c r="N793" s="180"/>
      <c r="O793" s="182"/>
      <c r="P793" s="182"/>
      <c r="Q793" s="183"/>
      <c r="R793" s="183"/>
      <c r="S793" s="183"/>
      <c r="T793" s="183"/>
      <c r="U793" s="184"/>
      <c r="V793" s="185"/>
      <c r="W793" s="199"/>
      <c r="X793" s="200"/>
      <c r="Y793" s="200"/>
      <c r="Z793" s="201"/>
      <c r="AA793" s="150"/>
      <c r="AB793" s="202"/>
      <c r="AC793" s="203"/>
      <c r="AD793" s="184"/>
      <c r="AE793" s="203"/>
      <c r="AF793" s="204"/>
      <c r="AG793" s="193"/>
    </row>
    <row r="794" spans="1:33" s="59" customFormat="1">
      <c r="A794" s="194"/>
      <c r="B794" s="195"/>
      <c r="C794" s="196"/>
      <c r="D794" s="197"/>
      <c r="E794" s="196"/>
      <c r="F794" s="197"/>
      <c r="G794" s="198"/>
      <c r="H794" s="180"/>
      <c r="I794" s="181"/>
      <c r="J794" s="181"/>
      <c r="K794" s="181"/>
      <c r="L794" s="181"/>
      <c r="M794" s="181"/>
      <c r="N794" s="180"/>
      <c r="O794" s="182"/>
      <c r="P794" s="182"/>
      <c r="Q794" s="183"/>
      <c r="R794" s="183"/>
      <c r="S794" s="183"/>
      <c r="T794" s="183"/>
      <c r="U794" s="184"/>
      <c r="V794" s="185"/>
      <c r="W794" s="199"/>
      <c r="X794" s="200"/>
      <c r="Y794" s="200"/>
      <c r="Z794" s="201"/>
      <c r="AA794" s="150"/>
      <c r="AB794" s="202"/>
      <c r="AC794" s="203"/>
      <c r="AD794" s="184"/>
      <c r="AE794" s="203"/>
      <c r="AF794" s="204"/>
      <c r="AG794" s="193"/>
    </row>
    <row r="795" spans="1:33" s="59" customFormat="1">
      <c r="A795" s="194"/>
      <c r="B795" s="195"/>
      <c r="C795" s="196"/>
      <c r="D795" s="197"/>
      <c r="E795" s="196"/>
      <c r="F795" s="197"/>
      <c r="G795" s="198"/>
      <c r="H795" s="180"/>
      <c r="I795" s="181"/>
      <c r="J795" s="181"/>
      <c r="K795" s="181"/>
      <c r="L795" s="181"/>
      <c r="M795" s="181"/>
      <c r="N795" s="180"/>
      <c r="O795" s="182"/>
      <c r="P795" s="182"/>
      <c r="Q795" s="183"/>
      <c r="R795" s="183"/>
      <c r="S795" s="183"/>
      <c r="T795" s="183"/>
      <c r="U795" s="184"/>
      <c r="V795" s="185"/>
      <c r="W795" s="199"/>
      <c r="X795" s="200"/>
      <c r="Y795" s="200"/>
      <c r="Z795" s="201"/>
      <c r="AA795" s="150"/>
      <c r="AB795" s="202"/>
      <c r="AC795" s="203"/>
      <c r="AD795" s="184"/>
      <c r="AE795" s="203"/>
      <c r="AF795" s="204"/>
      <c r="AG795" s="193"/>
    </row>
    <row r="796" spans="1:33" s="59" customFormat="1">
      <c r="A796" s="194"/>
      <c r="B796" s="195"/>
      <c r="C796" s="196"/>
      <c r="D796" s="197"/>
      <c r="E796" s="196"/>
      <c r="F796" s="197"/>
      <c r="G796" s="198"/>
      <c r="H796" s="180"/>
      <c r="I796" s="181"/>
      <c r="J796" s="181"/>
      <c r="K796" s="181"/>
      <c r="L796" s="181"/>
      <c r="M796" s="181"/>
      <c r="N796" s="180"/>
      <c r="O796" s="182"/>
      <c r="P796" s="182"/>
      <c r="Q796" s="183"/>
      <c r="R796" s="183"/>
      <c r="S796" s="183"/>
      <c r="T796" s="183"/>
      <c r="U796" s="184"/>
      <c r="V796" s="185"/>
      <c r="W796" s="199"/>
      <c r="X796" s="200"/>
      <c r="Y796" s="200"/>
      <c r="Z796" s="201"/>
      <c r="AA796" s="150"/>
      <c r="AB796" s="202"/>
      <c r="AC796" s="203"/>
      <c r="AD796" s="184"/>
      <c r="AE796" s="203"/>
      <c r="AF796" s="204"/>
      <c r="AG796" s="193"/>
    </row>
    <row r="797" spans="1:33" s="59" customFormat="1">
      <c r="A797" s="194"/>
      <c r="B797" s="195"/>
      <c r="C797" s="196"/>
      <c r="D797" s="197"/>
      <c r="E797" s="196"/>
      <c r="F797" s="197"/>
      <c r="G797" s="198"/>
      <c r="H797" s="180"/>
      <c r="I797" s="181"/>
      <c r="J797" s="181"/>
      <c r="K797" s="181"/>
      <c r="L797" s="181"/>
      <c r="M797" s="181"/>
      <c r="N797" s="180"/>
      <c r="O797" s="182"/>
      <c r="P797" s="182"/>
      <c r="Q797" s="183"/>
      <c r="R797" s="183"/>
      <c r="S797" s="183"/>
      <c r="T797" s="183"/>
      <c r="U797" s="184"/>
      <c r="V797" s="185"/>
      <c r="W797" s="199"/>
      <c r="X797" s="200"/>
      <c r="Y797" s="200"/>
      <c r="Z797" s="201"/>
      <c r="AA797" s="150"/>
      <c r="AB797" s="202"/>
      <c r="AC797" s="203"/>
      <c r="AD797" s="184"/>
      <c r="AE797" s="203"/>
      <c r="AF797" s="204"/>
      <c r="AG797" s="193"/>
    </row>
    <row r="798" spans="1:33" s="59" customFormat="1">
      <c r="A798" s="194"/>
      <c r="B798" s="195"/>
      <c r="C798" s="196"/>
      <c r="D798" s="197"/>
      <c r="E798" s="196"/>
      <c r="F798" s="197"/>
      <c r="G798" s="198"/>
      <c r="H798" s="180"/>
      <c r="I798" s="181"/>
      <c r="J798" s="181"/>
      <c r="K798" s="181"/>
      <c r="L798" s="181"/>
      <c r="M798" s="181"/>
      <c r="N798" s="180"/>
      <c r="O798" s="182"/>
      <c r="P798" s="182"/>
      <c r="Q798" s="183"/>
      <c r="R798" s="183"/>
      <c r="S798" s="183"/>
      <c r="T798" s="183"/>
      <c r="U798" s="184"/>
      <c r="V798" s="185"/>
      <c r="W798" s="199"/>
      <c r="X798" s="200"/>
      <c r="Y798" s="200"/>
      <c r="Z798" s="201"/>
      <c r="AA798" s="150"/>
      <c r="AB798" s="202"/>
      <c r="AC798" s="203"/>
      <c r="AD798" s="184"/>
      <c r="AE798" s="203"/>
      <c r="AF798" s="204"/>
      <c r="AG798" s="193"/>
    </row>
    <row r="799" spans="1:33" s="59" customFormat="1">
      <c r="A799" s="194"/>
      <c r="B799" s="195"/>
      <c r="C799" s="196"/>
      <c r="D799" s="197"/>
      <c r="E799" s="196"/>
      <c r="F799" s="197"/>
      <c r="G799" s="198"/>
      <c r="H799" s="180"/>
      <c r="I799" s="181"/>
      <c r="J799" s="181"/>
      <c r="K799" s="181"/>
      <c r="L799" s="181"/>
      <c r="M799" s="181"/>
      <c r="N799" s="180"/>
      <c r="O799" s="182"/>
      <c r="P799" s="182"/>
      <c r="Q799" s="183"/>
      <c r="R799" s="183"/>
      <c r="S799" s="183"/>
      <c r="T799" s="183"/>
      <c r="U799" s="184"/>
      <c r="V799" s="185"/>
      <c r="W799" s="199"/>
      <c r="X799" s="200"/>
      <c r="Y799" s="200"/>
      <c r="Z799" s="201"/>
      <c r="AA799" s="150"/>
      <c r="AB799" s="202"/>
      <c r="AC799" s="203"/>
      <c r="AD799" s="184"/>
      <c r="AE799" s="203"/>
      <c r="AF799" s="204"/>
      <c r="AG799" s="193"/>
    </row>
    <row r="800" spans="1:33" s="59" customFormat="1">
      <c r="A800" s="194"/>
      <c r="B800" s="195"/>
      <c r="C800" s="196"/>
      <c r="D800" s="197"/>
      <c r="E800" s="196"/>
      <c r="F800" s="197"/>
      <c r="G800" s="198"/>
      <c r="H800" s="180"/>
      <c r="I800" s="181"/>
      <c r="J800" s="181"/>
      <c r="K800" s="181"/>
      <c r="L800" s="181"/>
      <c r="M800" s="181"/>
      <c r="N800" s="180"/>
      <c r="O800" s="182"/>
      <c r="P800" s="182"/>
      <c r="Q800" s="183"/>
      <c r="R800" s="183"/>
      <c r="S800" s="183"/>
      <c r="T800" s="183"/>
      <c r="U800" s="184"/>
      <c r="V800" s="185"/>
      <c r="W800" s="199"/>
      <c r="X800" s="200"/>
      <c r="Y800" s="200"/>
      <c r="Z800" s="201"/>
      <c r="AA800" s="150"/>
      <c r="AB800" s="202"/>
      <c r="AC800" s="203"/>
      <c r="AD800" s="184"/>
      <c r="AE800" s="203"/>
      <c r="AF800" s="204"/>
      <c r="AG800" s="193"/>
    </row>
    <row r="801" spans="1:33" s="59" customFormat="1">
      <c r="A801" s="194"/>
      <c r="B801" s="195"/>
      <c r="C801" s="196"/>
      <c r="D801" s="197"/>
      <c r="E801" s="196"/>
      <c r="F801" s="197"/>
      <c r="G801" s="198"/>
      <c r="H801" s="180"/>
      <c r="I801" s="181"/>
      <c r="J801" s="181"/>
      <c r="K801" s="181"/>
      <c r="L801" s="181"/>
      <c r="M801" s="181"/>
      <c r="N801" s="180"/>
      <c r="O801" s="182"/>
      <c r="P801" s="182"/>
      <c r="Q801" s="183"/>
      <c r="R801" s="183"/>
      <c r="S801" s="183"/>
      <c r="T801" s="183"/>
      <c r="U801" s="184"/>
      <c r="V801" s="185"/>
      <c r="W801" s="199"/>
      <c r="X801" s="200"/>
      <c r="Y801" s="200"/>
      <c r="Z801" s="201"/>
      <c r="AA801" s="150"/>
      <c r="AB801" s="202"/>
      <c r="AC801" s="203"/>
      <c r="AD801" s="184"/>
      <c r="AE801" s="203"/>
      <c r="AF801" s="204"/>
      <c r="AG801" s="193"/>
    </row>
    <row r="802" spans="1:33" s="59" customFormat="1">
      <c r="A802" s="194"/>
      <c r="B802" s="195"/>
      <c r="C802" s="196"/>
      <c r="D802" s="197"/>
      <c r="E802" s="196"/>
      <c r="F802" s="197"/>
      <c r="G802" s="198"/>
      <c r="H802" s="180"/>
      <c r="I802" s="181"/>
      <c r="J802" s="181"/>
      <c r="K802" s="181"/>
      <c r="L802" s="181"/>
      <c r="M802" s="181"/>
      <c r="N802" s="180"/>
      <c r="O802" s="182"/>
      <c r="P802" s="182"/>
      <c r="Q802" s="183"/>
      <c r="R802" s="183"/>
      <c r="S802" s="183"/>
      <c r="T802" s="183"/>
      <c r="U802" s="184"/>
      <c r="V802" s="185"/>
      <c r="W802" s="199"/>
      <c r="X802" s="200"/>
      <c r="Y802" s="200"/>
      <c r="Z802" s="201"/>
      <c r="AA802" s="150"/>
      <c r="AB802" s="202"/>
      <c r="AC802" s="203"/>
      <c r="AD802" s="184"/>
      <c r="AE802" s="203"/>
      <c r="AF802" s="204"/>
      <c r="AG802" s="193"/>
    </row>
    <row r="803" spans="1:33" s="59" customFormat="1">
      <c r="A803" s="194"/>
      <c r="B803" s="195"/>
      <c r="C803" s="196"/>
      <c r="D803" s="197"/>
      <c r="E803" s="196"/>
      <c r="F803" s="197"/>
      <c r="G803" s="198"/>
      <c r="H803" s="180"/>
      <c r="I803" s="181"/>
      <c r="J803" s="181"/>
      <c r="K803" s="181"/>
      <c r="L803" s="181"/>
      <c r="M803" s="181"/>
      <c r="N803" s="180"/>
      <c r="O803" s="182"/>
      <c r="P803" s="182"/>
      <c r="Q803" s="183"/>
      <c r="R803" s="183"/>
      <c r="S803" s="183"/>
      <c r="T803" s="183"/>
      <c r="U803" s="184"/>
      <c r="V803" s="185"/>
      <c r="W803" s="199"/>
      <c r="X803" s="200"/>
      <c r="Y803" s="200"/>
      <c r="Z803" s="201"/>
      <c r="AA803" s="150"/>
      <c r="AB803" s="202"/>
      <c r="AC803" s="203"/>
      <c r="AD803" s="184"/>
      <c r="AE803" s="203"/>
      <c r="AF803" s="204"/>
      <c r="AG803" s="193"/>
    </row>
    <row r="804" spans="1:33" s="59" customFormat="1">
      <c r="A804" s="194"/>
      <c r="B804" s="195"/>
      <c r="C804" s="196"/>
      <c r="D804" s="197"/>
      <c r="E804" s="196"/>
      <c r="F804" s="197"/>
      <c r="G804" s="198"/>
      <c r="H804" s="180"/>
      <c r="I804" s="181"/>
      <c r="J804" s="181"/>
      <c r="K804" s="181"/>
      <c r="L804" s="181"/>
      <c r="M804" s="181"/>
      <c r="N804" s="180"/>
      <c r="O804" s="182"/>
      <c r="P804" s="182"/>
      <c r="Q804" s="183"/>
      <c r="R804" s="183"/>
      <c r="S804" s="183"/>
      <c r="T804" s="183"/>
      <c r="U804" s="184"/>
      <c r="V804" s="185"/>
      <c r="W804" s="199"/>
      <c r="X804" s="200"/>
      <c r="Y804" s="200"/>
      <c r="Z804" s="201"/>
      <c r="AA804" s="150"/>
      <c r="AB804" s="202"/>
      <c r="AC804" s="203"/>
      <c r="AD804" s="184"/>
      <c r="AE804" s="203"/>
      <c r="AF804" s="204"/>
      <c r="AG804" s="193"/>
    </row>
    <row r="805" spans="1:33" s="59" customFormat="1">
      <c r="A805" s="194"/>
      <c r="B805" s="195"/>
      <c r="C805" s="196"/>
      <c r="D805" s="197"/>
      <c r="E805" s="196"/>
      <c r="F805" s="197"/>
      <c r="G805" s="198"/>
      <c r="H805" s="180"/>
      <c r="I805" s="181"/>
      <c r="J805" s="181"/>
      <c r="K805" s="181"/>
      <c r="L805" s="181"/>
      <c r="M805" s="181"/>
      <c r="N805" s="180"/>
      <c r="O805" s="182"/>
      <c r="P805" s="182"/>
      <c r="Q805" s="183"/>
      <c r="R805" s="183"/>
      <c r="S805" s="183"/>
      <c r="T805" s="183"/>
      <c r="U805" s="184"/>
      <c r="V805" s="185"/>
      <c r="W805" s="199"/>
      <c r="X805" s="200"/>
      <c r="Y805" s="200"/>
      <c r="Z805" s="201"/>
      <c r="AA805" s="150"/>
      <c r="AB805" s="202"/>
      <c r="AC805" s="203"/>
      <c r="AD805" s="184"/>
      <c r="AE805" s="203"/>
      <c r="AF805" s="204"/>
      <c r="AG805" s="193"/>
    </row>
    <row r="806" spans="1:33" s="59" customFormat="1">
      <c r="A806" s="194"/>
      <c r="B806" s="195"/>
      <c r="C806" s="196"/>
      <c r="D806" s="197"/>
      <c r="E806" s="196"/>
      <c r="F806" s="197"/>
      <c r="G806" s="198"/>
      <c r="H806" s="180"/>
      <c r="I806" s="181"/>
      <c r="J806" s="181"/>
      <c r="K806" s="181"/>
      <c r="L806" s="181"/>
      <c r="M806" s="181"/>
      <c r="N806" s="180"/>
      <c r="O806" s="182"/>
      <c r="P806" s="182"/>
      <c r="Q806" s="183"/>
      <c r="R806" s="183"/>
      <c r="S806" s="183"/>
      <c r="T806" s="183"/>
      <c r="U806" s="184"/>
      <c r="V806" s="185"/>
      <c r="W806" s="199"/>
      <c r="X806" s="200"/>
      <c r="Y806" s="200"/>
      <c r="Z806" s="201"/>
      <c r="AA806" s="150"/>
      <c r="AB806" s="202"/>
      <c r="AC806" s="203"/>
      <c r="AD806" s="184"/>
      <c r="AE806" s="203"/>
      <c r="AF806" s="204"/>
      <c r="AG806" s="193"/>
    </row>
    <row r="807" spans="1:33" s="59" customFormat="1">
      <c r="A807" s="194"/>
      <c r="B807" s="195"/>
      <c r="C807" s="196"/>
      <c r="D807" s="197"/>
      <c r="E807" s="196"/>
      <c r="F807" s="197"/>
      <c r="G807" s="198"/>
      <c r="H807" s="180"/>
      <c r="I807" s="181"/>
      <c r="J807" s="181"/>
      <c r="K807" s="181"/>
      <c r="L807" s="181"/>
      <c r="M807" s="181"/>
      <c r="N807" s="180"/>
      <c r="O807" s="182"/>
      <c r="P807" s="182"/>
      <c r="Q807" s="183"/>
      <c r="R807" s="183"/>
      <c r="S807" s="183"/>
      <c r="T807" s="183"/>
      <c r="U807" s="184"/>
      <c r="V807" s="185"/>
      <c r="W807" s="199"/>
      <c r="X807" s="200"/>
      <c r="Y807" s="200"/>
      <c r="Z807" s="201"/>
      <c r="AA807" s="150"/>
      <c r="AB807" s="202"/>
      <c r="AC807" s="203"/>
      <c r="AD807" s="184"/>
      <c r="AE807" s="203"/>
      <c r="AF807" s="204"/>
      <c r="AG807" s="193"/>
    </row>
    <row r="808" spans="1:33" s="59" customFormat="1">
      <c r="A808" s="194"/>
      <c r="B808" s="195"/>
      <c r="C808" s="196"/>
      <c r="D808" s="197"/>
      <c r="E808" s="196"/>
      <c r="F808" s="197"/>
      <c r="G808" s="198"/>
      <c r="H808" s="180"/>
      <c r="I808" s="181"/>
      <c r="J808" s="181"/>
      <c r="K808" s="181"/>
      <c r="L808" s="181"/>
      <c r="M808" s="181"/>
      <c r="N808" s="180"/>
      <c r="O808" s="182"/>
      <c r="P808" s="182"/>
      <c r="Q808" s="183"/>
      <c r="R808" s="183"/>
      <c r="S808" s="183"/>
      <c r="T808" s="183"/>
      <c r="U808" s="184"/>
      <c r="V808" s="185"/>
      <c r="W808" s="199"/>
      <c r="X808" s="200"/>
      <c r="Y808" s="200"/>
      <c r="Z808" s="201"/>
      <c r="AA808" s="150"/>
      <c r="AB808" s="202"/>
      <c r="AC808" s="203"/>
      <c r="AD808" s="184"/>
      <c r="AE808" s="203"/>
      <c r="AF808" s="204"/>
      <c r="AG808" s="193"/>
    </row>
    <row r="809" spans="1:33" s="59" customFormat="1">
      <c r="A809" s="194"/>
      <c r="B809" s="195"/>
      <c r="C809" s="196"/>
      <c r="D809" s="197"/>
      <c r="E809" s="196"/>
      <c r="F809" s="197"/>
      <c r="G809" s="198"/>
      <c r="H809" s="180"/>
      <c r="I809" s="181"/>
      <c r="J809" s="181"/>
      <c r="K809" s="181"/>
      <c r="L809" s="181"/>
      <c r="M809" s="181"/>
      <c r="N809" s="180"/>
      <c r="O809" s="182"/>
      <c r="P809" s="182"/>
      <c r="Q809" s="183"/>
      <c r="R809" s="183"/>
      <c r="S809" s="183"/>
      <c r="T809" s="183"/>
      <c r="U809" s="184"/>
      <c r="V809" s="185"/>
      <c r="W809" s="199"/>
      <c r="X809" s="200"/>
      <c r="Y809" s="200"/>
      <c r="Z809" s="201"/>
      <c r="AA809" s="150"/>
      <c r="AB809" s="202"/>
      <c r="AC809" s="203"/>
      <c r="AD809" s="184"/>
      <c r="AE809" s="203"/>
      <c r="AF809" s="204"/>
      <c r="AG809" s="193"/>
    </row>
    <row r="810" spans="1:33" s="59" customFormat="1">
      <c r="A810" s="194"/>
      <c r="B810" s="195"/>
      <c r="C810" s="196"/>
      <c r="D810" s="197"/>
      <c r="E810" s="196"/>
      <c r="F810" s="197"/>
      <c r="G810" s="198"/>
      <c r="H810" s="180"/>
      <c r="I810" s="181"/>
      <c r="J810" s="181"/>
      <c r="K810" s="181"/>
      <c r="L810" s="181"/>
      <c r="M810" s="181"/>
      <c r="N810" s="180"/>
      <c r="O810" s="182"/>
      <c r="P810" s="182"/>
      <c r="Q810" s="183"/>
      <c r="R810" s="183"/>
      <c r="S810" s="183"/>
      <c r="T810" s="183"/>
      <c r="U810" s="184"/>
      <c r="V810" s="185"/>
      <c r="W810" s="199"/>
      <c r="X810" s="200"/>
      <c r="Y810" s="200"/>
      <c r="Z810" s="201"/>
      <c r="AA810" s="150"/>
      <c r="AB810" s="202"/>
      <c r="AC810" s="203"/>
      <c r="AD810" s="184"/>
      <c r="AE810" s="203"/>
      <c r="AF810" s="204"/>
      <c r="AG810" s="193"/>
    </row>
    <row r="811" spans="1:33" s="59" customFormat="1">
      <c r="A811" s="194"/>
      <c r="B811" s="195"/>
      <c r="C811" s="196"/>
      <c r="D811" s="197"/>
      <c r="E811" s="196"/>
      <c r="F811" s="197"/>
      <c r="G811" s="198"/>
      <c r="H811" s="180"/>
      <c r="I811" s="181"/>
      <c r="J811" s="181"/>
      <c r="K811" s="181"/>
      <c r="L811" s="181"/>
      <c r="M811" s="181"/>
      <c r="N811" s="180"/>
      <c r="O811" s="182"/>
      <c r="P811" s="182"/>
      <c r="Q811" s="183"/>
      <c r="R811" s="183"/>
      <c r="S811" s="183"/>
      <c r="T811" s="183"/>
      <c r="U811" s="184"/>
      <c r="V811" s="185"/>
      <c r="W811" s="199"/>
      <c r="X811" s="200"/>
      <c r="Y811" s="200"/>
      <c r="Z811" s="201"/>
      <c r="AA811" s="150"/>
      <c r="AB811" s="202"/>
      <c r="AC811" s="203"/>
      <c r="AD811" s="184"/>
      <c r="AE811" s="203"/>
      <c r="AF811" s="204"/>
      <c r="AG811" s="193"/>
    </row>
    <row r="812" spans="1:33" s="59" customFormat="1">
      <c r="A812" s="194"/>
      <c r="B812" s="195"/>
      <c r="C812" s="196"/>
      <c r="D812" s="197"/>
      <c r="E812" s="196"/>
      <c r="F812" s="197"/>
      <c r="G812" s="198"/>
      <c r="H812" s="180"/>
      <c r="I812" s="181"/>
      <c r="J812" s="181"/>
      <c r="K812" s="181"/>
      <c r="L812" s="181"/>
      <c r="M812" s="181"/>
      <c r="N812" s="180"/>
      <c r="O812" s="182"/>
      <c r="P812" s="182"/>
      <c r="Q812" s="183"/>
      <c r="R812" s="183"/>
      <c r="S812" s="183"/>
      <c r="T812" s="183"/>
      <c r="U812" s="184"/>
      <c r="V812" s="185"/>
      <c r="W812" s="199"/>
      <c r="X812" s="200"/>
      <c r="Y812" s="200"/>
      <c r="Z812" s="201"/>
      <c r="AA812" s="150"/>
      <c r="AB812" s="202"/>
      <c r="AC812" s="203"/>
      <c r="AD812" s="184"/>
      <c r="AE812" s="203"/>
      <c r="AF812" s="204"/>
      <c r="AG812" s="193"/>
    </row>
    <row r="813" spans="1:33" s="59" customFormat="1">
      <c r="A813" s="194"/>
      <c r="B813" s="195"/>
      <c r="C813" s="196"/>
      <c r="D813" s="197"/>
      <c r="E813" s="196"/>
      <c r="F813" s="197"/>
      <c r="G813" s="198"/>
      <c r="H813" s="180"/>
      <c r="I813" s="181"/>
      <c r="J813" s="181"/>
      <c r="K813" s="181"/>
      <c r="L813" s="181"/>
      <c r="M813" s="181"/>
      <c r="N813" s="180"/>
      <c r="O813" s="182"/>
      <c r="P813" s="182"/>
      <c r="Q813" s="183"/>
      <c r="R813" s="183"/>
      <c r="S813" s="183"/>
      <c r="T813" s="183"/>
      <c r="U813" s="184"/>
      <c r="V813" s="185"/>
      <c r="W813" s="199"/>
      <c r="X813" s="200"/>
      <c r="Y813" s="200"/>
      <c r="Z813" s="201"/>
      <c r="AA813" s="150"/>
      <c r="AB813" s="202"/>
      <c r="AC813" s="203"/>
      <c r="AD813" s="184"/>
      <c r="AE813" s="203"/>
      <c r="AF813" s="204"/>
      <c r="AG813" s="193"/>
    </row>
    <row r="814" spans="1:33" s="59" customFormat="1">
      <c r="A814" s="194"/>
      <c r="B814" s="195"/>
      <c r="C814" s="196"/>
      <c r="D814" s="197"/>
      <c r="E814" s="196"/>
      <c r="F814" s="197"/>
      <c r="G814" s="198"/>
      <c r="H814" s="180"/>
      <c r="I814" s="181"/>
      <c r="J814" s="181"/>
      <c r="K814" s="181"/>
      <c r="L814" s="181"/>
      <c r="M814" s="181"/>
      <c r="N814" s="180"/>
      <c r="O814" s="182"/>
      <c r="P814" s="182"/>
      <c r="Q814" s="183"/>
      <c r="R814" s="183"/>
      <c r="S814" s="183"/>
      <c r="T814" s="183"/>
      <c r="U814" s="184"/>
      <c r="V814" s="185"/>
      <c r="W814" s="199"/>
      <c r="X814" s="200"/>
      <c r="Y814" s="200"/>
      <c r="Z814" s="201"/>
      <c r="AA814" s="150"/>
      <c r="AB814" s="202"/>
      <c r="AC814" s="203"/>
      <c r="AD814" s="184"/>
      <c r="AE814" s="203"/>
      <c r="AF814" s="204"/>
      <c r="AG814" s="193"/>
    </row>
    <row r="815" spans="1:33" s="59" customFormat="1">
      <c r="A815" s="194"/>
      <c r="B815" s="195"/>
      <c r="C815" s="196"/>
      <c r="D815" s="197"/>
      <c r="E815" s="196"/>
      <c r="F815" s="197"/>
      <c r="G815" s="198"/>
      <c r="H815" s="180"/>
      <c r="I815" s="181"/>
      <c r="J815" s="181"/>
      <c r="K815" s="181"/>
      <c r="L815" s="181"/>
      <c r="M815" s="181"/>
      <c r="N815" s="180"/>
      <c r="O815" s="182"/>
      <c r="P815" s="182"/>
      <c r="Q815" s="183"/>
      <c r="R815" s="183"/>
      <c r="S815" s="183"/>
      <c r="T815" s="183"/>
      <c r="U815" s="184"/>
      <c r="V815" s="185"/>
      <c r="W815" s="199"/>
      <c r="X815" s="200"/>
      <c r="Y815" s="200"/>
      <c r="Z815" s="201"/>
      <c r="AA815" s="150"/>
      <c r="AB815" s="202"/>
      <c r="AC815" s="203"/>
      <c r="AD815" s="184"/>
      <c r="AE815" s="203"/>
      <c r="AF815" s="204"/>
      <c r="AG815" s="193"/>
    </row>
    <row r="816" spans="1:33" s="59" customFormat="1">
      <c r="A816" s="194"/>
      <c r="B816" s="195"/>
      <c r="C816" s="196"/>
      <c r="D816" s="197"/>
      <c r="E816" s="196"/>
      <c r="F816" s="197"/>
      <c r="G816" s="198"/>
      <c r="H816" s="180"/>
      <c r="I816" s="181"/>
      <c r="J816" s="181"/>
      <c r="K816" s="181"/>
      <c r="L816" s="181"/>
      <c r="M816" s="181"/>
      <c r="N816" s="180"/>
      <c r="O816" s="182"/>
      <c r="P816" s="182"/>
      <c r="Q816" s="183"/>
      <c r="R816" s="183"/>
      <c r="S816" s="183"/>
      <c r="T816" s="183"/>
      <c r="U816" s="184"/>
      <c r="V816" s="185"/>
      <c r="W816" s="199"/>
      <c r="X816" s="200"/>
      <c r="Y816" s="200"/>
      <c r="Z816" s="201"/>
      <c r="AA816" s="150"/>
      <c r="AB816" s="202"/>
      <c r="AC816" s="203"/>
      <c r="AD816" s="184"/>
      <c r="AE816" s="203"/>
      <c r="AF816" s="204"/>
      <c r="AG816" s="193"/>
    </row>
    <row r="817" spans="1:33" s="59" customFormat="1">
      <c r="A817" s="194"/>
      <c r="B817" s="195"/>
      <c r="C817" s="196"/>
      <c r="D817" s="197"/>
      <c r="E817" s="196"/>
      <c r="F817" s="197"/>
      <c r="G817" s="198"/>
      <c r="H817" s="180"/>
      <c r="I817" s="181"/>
      <c r="J817" s="181"/>
      <c r="K817" s="181"/>
      <c r="L817" s="181"/>
      <c r="M817" s="181"/>
      <c r="N817" s="180"/>
      <c r="O817" s="182"/>
      <c r="P817" s="182"/>
      <c r="Q817" s="183"/>
      <c r="R817" s="183"/>
      <c r="S817" s="183"/>
      <c r="T817" s="183"/>
      <c r="U817" s="184"/>
      <c r="V817" s="185"/>
      <c r="W817" s="199"/>
      <c r="X817" s="200"/>
      <c r="Y817" s="200"/>
      <c r="Z817" s="201"/>
      <c r="AA817" s="150"/>
      <c r="AB817" s="202"/>
      <c r="AC817" s="203"/>
      <c r="AD817" s="184"/>
      <c r="AE817" s="203"/>
      <c r="AF817" s="204"/>
      <c r="AG817" s="193"/>
    </row>
    <row r="818" spans="1:33" s="59" customFormat="1">
      <c r="A818" s="194"/>
      <c r="B818" s="195"/>
      <c r="C818" s="196"/>
      <c r="D818" s="197"/>
      <c r="E818" s="196"/>
      <c r="F818" s="197"/>
      <c r="G818" s="198"/>
      <c r="H818" s="180"/>
      <c r="I818" s="181"/>
      <c r="J818" s="181"/>
      <c r="K818" s="181"/>
      <c r="L818" s="181"/>
      <c r="M818" s="181"/>
      <c r="N818" s="180"/>
      <c r="O818" s="182"/>
      <c r="P818" s="182"/>
      <c r="Q818" s="183"/>
      <c r="R818" s="183"/>
      <c r="S818" s="183"/>
      <c r="T818" s="183"/>
      <c r="U818" s="184"/>
      <c r="V818" s="185"/>
      <c r="W818" s="199"/>
      <c r="X818" s="200"/>
      <c r="Y818" s="200"/>
      <c r="Z818" s="201"/>
      <c r="AA818" s="150"/>
      <c r="AB818" s="202"/>
      <c r="AC818" s="203"/>
      <c r="AD818" s="184"/>
      <c r="AE818" s="203"/>
      <c r="AF818" s="204"/>
      <c r="AG818" s="193"/>
    </row>
    <row r="819" spans="1:33" s="59" customFormat="1">
      <c r="A819" s="194"/>
      <c r="B819" s="195"/>
      <c r="C819" s="196"/>
      <c r="D819" s="197"/>
      <c r="E819" s="196"/>
      <c r="F819" s="197"/>
      <c r="G819" s="198"/>
      <c r="H819" s="180"/>
      <c r="I819" s="181"/>
      <c r="J819" s="181"/>
      <c r="K819" s="181"/>
      <c r="L819" s="181"/>
      <c r="M819" s="181"/>
      <c r="N819" s="180"/>
      <c r="O819" s="182"/>
      <c r="P819" s="182"/>
      <c r="Q819" s="183"/>
      <c r="R819" s="183"/>
      <c r="S819" s="183"/>
      <c r="T819" s="183"/>
      <c r="U819" s="184"/>
      <c r="V819" s="185"/>
      <c r="W819" s="199"/>
      <c r="X819" s="200"/>
      <c r="Y819" s="200"/>
      <c r="Z819" s="201"/>
      <c r="AA819" s="150"/>
      <c r="AB819" s="202"/>
      <c r="AC819" s="203"/>
      <c r="AD819" s="184"/>
      <c r="AE819" s="203"/>
      <c r="AF819" s="204"/>
      <c r="AG819" s="193"/>
    </row>
    <row r="820" spans="1:33" s="59" customFormat="1">
      <c r="A820" s="194"/>
      <c r="B820" s="195"/>
      <c r="C820" s="196"/>
      <c r="D820" s="197"/>
      <c r="E820" s="196"/>
      <c r="F820" s="197"/>
      <c r="G820" s="198"/>
      <c r="H820" s="180"/>
      <c r="I820" s="181"/>
      <c r="J820" s="181"/>
      <c r="K820" s="181"/>
      <c r="L820" s="181"/>
      <c r="M820" s="181"/>
      <c r="N820" s="180"/>
      <c r="O820" s="182"/>
      <c r="P820" s="182"/>
      <c r="Q820" s="183"/>
      <c r="R820" s="183"/>
      <c r="S820" s="183"/>
      <c r="T820" s="183"/>
      <c r="U820" s="184"/>
      <c r="V820" s="185"/>
      <c r="W820" s="199"/>
      <c r="X820" s="200"/>
      <c r="Y820" s="200"/>
      <c r="Z820" s="201"/>
      <c r="AA820" s="150"/>
      <c r="AB820" s="202"/>
      <c r="AC820" s="203"/>
      <c r="AD820" s="184"/>
      <c r="AE820" s="203"/>
      <c r="AF820" s="204"/>
      <c r="AG820" s="193"/>
    </row>
    <row r="821" spans="1:33" s="59" customFormat="1">
      <c r="A821" s="194"/>
      <c r="B821" s="195"/>
      <c r="C821" s="196"/>
      <c r="D821" s="197"/>
      <c r="E821" s="196"/>
      <c r="F821" s="197"/>
      <c r="G821" s="198"/>
      <c r="H821" s="180"/>
      <c r="I821" s="181"/>
      <c r="J821" s="181"/>
      <c r="K821" s="181"/>
      <c r="L821" s="181"/>
      <c r="M821" s="181"/>
      <c r="N821" s="180"/>
      <c r="O821" s="182"/>
      <c r="P821" s="182"/>
      <c r="Q821" s="183"/>
      <c r="R821" s="183"/>
      <c r="S821" s="183"/>
      <c r="T821" s="183"/>
      <c r="U821" s="184"/>
      <c r="V821" s="185"/>
      <c r="W821" s="199"/>
      <c r="X821" s="200"/>
      <c r="Y821" s="200"/>
      <c r="Z821" s="201"/>
      <c r="AA821" s="150"/>
      <c r="AB821" s="202"/>
      <c r="AC821" s="203"/>
      <c r="AD821" s="184"/>
      <c r="AE821" s="203"/>
      <c r="AF821" s="204"/>
      <c r="AG821" s="193"/>
    </row>
    <row r="822" spans="1:33" s="59" customFormat="1">
      <c r="A822" s="194"/>
      <c r="B822" s="195"/>
      <c r="C822" s="196"/>
      <c r="D822" s="197"/>
      <c r="E822" s="196"/>
      <c r="F822" s="197"/>
      <c r="G822" s="198"/>
      <c r="H822" s="180"/>
      <c r="I822" s="181"/>
      <c r="J822" s="181"/>
      <c r="K822" s="181"/>
      <c r="L822" s="181"/>
      <c r="M822" s="181"/>
      <c r="N822" s="180"/>
      <c r="O822" s="182"/>
      <c r="P822" s="182"/>
      <c r="Q822" s="183"/>
      <c r="R822" s="183"/>
      <c r="S822" s="183"/>
      <c r="T822" s="183"/>
      <c r="U822" s="184"/>
      <c r="V822" s="185"/>
      <c r="W822" s="199"/>
      <c r="X822" s="200"/>
      <c r="Y822" s="200"/>
      <c r="Z822" s="201"/>
      <c r="AA822" s="150"/>
      <c r="AB822" s="202"/>
      <c r="AC822" s="203"/>
      <c r="AD822" s="184"/>
      <c r="AE822" s="203"/>
      <c r="AF822" s="204"/>
      <c r="AG822" s="193"/>
    </row>
    <row r="823" spans="1:33" s="59" customFormat="1">
      <c r="A823" s="194"/>
      <c r="B823" s="195"/>
      <c r="C823" s="196"/>
      <c r="D823" s="197"/>
      <c r="E823" s="196"/>
      <c r="F823" s="197"/>
      <c r="G823" s="198"/>
      <c r="H823" s="180"/>
      <c r="I823" s="181"/>
      <c r="J823" s="181"/>
      <c r="K823" s="181"/>
      <c r="L823" s="181"/>
      <c r="M823" s="181"/>
      <c r="N823" s="180"/>
      <c r="O823" s="182"/>
      <c r="P823" s="182"/>
      <c r="Q823" s="183"/>
      <c r="R823" s="183"/>
      <c r="S823" s="183"/>
      <c r="T823" s="183"/>
      <c r="U823" s="184"/>
      <c r="V823" s="185"/>
      <c r="W823" s="199"/>
      <c r="X823" s="200"/>
      <c r="Y823" s="200"/>
      <c r="Z823" s="201"/>
      <c r="AA823" s="150"/>
      <c r="AB823" s="202"/>
      <c r="AC823" s="203"/>
      <c r="AD823" s="184"/>
      <c r="AE823" s="203"/>
      <c r="AF823" s="204"/>
      <c r="AG823" s="193"/>
    </row>
    <row r="824" spans="1:33" s="59" customFormat="1">
      <c r="A824" s="194"/>
      <c r="B824" s="195"/>
      <c r="C824" s="196"/>
      <c r="D824" s="197"/>
      <c r="E824" s="196"/>
      <c r="F824" s="197"/>
      <c r="G824" s="198"/>
      <c r="H824" s="180"/>
      <c r="I824" s="181"/>
      <c r="J824" s="181"/>
      <c r="K824" s="181"/>
      <c r="L824" s="181"/>
      <c r="M824" s="181"/>
      <c r="N824" s="180"/>
      <c r="O824" s="182"/>
      <c r="P824" s="182"/>
      <c r="Q824" s="183"/>
      <c r="R824" s="183"/>
      <c r="S824" s="183"/>
      <c r="T824" s="183"/>
      <c r="U824" s="184"/>
      <c r="V824" s="185"/>
      <c r="W824" s="199"/>
      <c r="X824" s="200"/>
      <c r="Y824" s="200"/>
      <c r="Z824" s="201"/>
      <c r="AA824" s="150"/>
      <c r="AB824" s="202"/>
      <c r="AC824" s="203"/>
      <c r="AD824" s="184"/>
      <c r="AE824" s="203"/>
      <c r="AF824" s="204"/>
      <c r="AG824" s="193"/>
    </row>
    <row r="825" spans="1:33" s="59" customFormat="1">
      <c r="A825" s="194"/>
      <c r="B825" s="195"/>
      <c r="C825" s="196"/>
      <c r="D825" s="197"/>
      <c r="E825" s="196"/>
      <c r="F825" s="197"/>
      <c r="G825" s="198"/>
      <c r="H825" s="180"/>
      <c r="I825" s="181"/>
      <c r="J825" s="181"/>
      <c r="K825" s="181"/>
      <c r="L825" s="181"/>
      <c r="M825" s="181"/>
      <c r="N825" s="180"/>
      <c r="O825" s="182"/>
      <c r="P825" s="182"/>
      <c r="Q825" s="183"/>
      <c r="R825" s="183"/>
      <c r="S825" s="183"/>
      <c r="T825" s="183"/>
      <c r="U825" s="184"/>
      <c r="V825" s="185"/>
      <c r="W825" s="199"/>
      <c r="X825" s="200"/>
      <c r="Y825" s="200"/>
      <c r="Z825" s="201"/>
      <c r="AA825" s="150"/>
      <c r="AB825" s="202"/>
      <c r="AC825" s="203"/>
      <c r="AD825" s="184"/>
      <c r="AE825" s="203"/>
      <c r="AF825" s="204"/>
      <c r="AG825" s="193"/>
    </row>
    <row r="826" spans="1:33" s="59" customFormat="1">
      <c r="A826" s="194"/>
      <c r="B826" s="195"/>
      <c r="C826" s="196"/>
      <c r="D826" s="197"/>
      <c r="E826" s="196"/>
      <c r="F826" s="197"/>
      <c r="G826" s="198"/>
      <c r="H826" s="180"/>
      <c r="I826" s="181"/>
      <c r="J826" s="181"/>
      <c r="K826" s="181"/>
      <c r="L826" s="181"/>
      <c r="M826" s="181"/>
      <c r="N826" s="180"/>
      <c r="O826" s="182"/>
      <c r="P826" s="182"/>
      <c r="Q826" s="183"/>
      <c r="R826" s="183"/>
      <c r="S826" s="183"/>
      <c r="T826" s="183"/>
      <c r="U826" s="184"/>
      <c r="V826" s="185"/>
      <c r="W826" s="199"/>
      <c r="X826" s="200"/>
      <c r="Y826" s="200"/>
      <c r="Z826" s="201"/>
      <c r="AA826" s="150"/>
      <c r="AB826" s="202"/>
      <c r="AC826" s="203"/>
      <c r="AD826" s="184"/>
      <c r="AE826" s="203"/>
      <c r="AF826" s="204"/>
      <c r="AG826" s="193"/>
    </row>
    <row r="827" spans="1:33" s="59" customFormat="1">
      <c r="A827" s="194"/>
      <c r="B827" s="195"/>
      <c r="C827" s="196"/>
      <c r="D827" s="197"/>
      <c r="E827" s="196"/>
      <c r="F827" s="197"/>
      <c r="G827" s="198"/>
      <c r="H827" s="180"/>
      <c r="I827" s="181"/>
      <c r="J827" s="181"/>
      <c r="K827" s="181"/>
      <c r="L827" s="181"/>
      <c r="M827" s="181"/>
      <c r="N827" s="180"/>
      <c r="O827" s="182"/>
      <c r="P827" s="182"/>
      <c r="Q827" s="183"/>
      <c r="R827" s="183"/>
      <c r="S827" s="183"/>
      <c r="T827" s="183"/>
      <c r="U827" s="184"/>
      <c r="V827" s="185"/>
      <c r="W827" s="199"/>
      <c r="X827" s="200"/>
      <c r="Y827" s="200"/>
      <c r="Z827" s="201"/>
      <c r="AA827" s="150"/>
      <c r="AB827" s="202"/>
      <c r="AC827" s="203"/>
      <c r="AD827" s="184"/>
      <c r="AE827" s="203"/>
      <c r="AF827" s="204"/>
      <c r="AG827" s="193"/>
    </row>
    <row r="828" spans="1:33" s="59" customFormat="1">
      <c r="A828" s="194"/>
      <c r="B828" s="195"/>
      <c r="C828" s="196"/>
      <c r="D828" s="197"/>
      <c r="E828" s="196"/>
      <c r="F828" s="197"/>
      <c r="G828" s="198"/>
      <c r="H828" s="180"/>
      <c r="I828" s="181"/>
      <c r="J828" s="181"/>
      <c r="K828" s="181"/>
      <c r="L828" s="181"/>
      <c r="M828" s="181"/>
      <c r="N828" s="180"/>
      <c r="O828" s="182"/>
      <c r="P828" s="182"/>
      <c r="Q828" s="183"/>
      <c r="R828" s="183"/>
      <c r="S828" s="183"/>
      <c r="T828" s="183"/>
      <c r="U828" s="184"/>
      <c r="V828" s="185"/>
      <c r="W828" s="199"/>
      <c r="X828" s="200"/>
      <c r="Y828" s="200"/>
      <c r="Z828" s="201"/>
      <c r="AA828" s="150"/>
      <c r="AB828" s="202"/>
      <c r="AC828" s="203"/>
      <c r="AD828" s="184"/>
      <c r="AE828" s="203"/>
      <c r="AF828" s="204"/>
      <c r="AG828" s="193"/>
    </row>
    <row r="829" spans="1:33" s="59" customFormat="1">
      <c r="A829" s="194"/>
      <c r="B829" s="195"/>
      <c r="C829" s="196"/>
      <c r="D829" s="197"/>
      <c r="E829" s="196"/>
      <c r="F829" s="197"/>
      <c r="G829" s="198"/>
      <c r="H829" s="180"/>
      <c r="I829" s="181"/>
      <c r="J829" s="181"/>
      <c r="K829" s="181"/>
      <c r="L829" s="181"/>
      <c r="M829" s="181"/>
      <c r="N829" s="180"/>
      <c r="O829" s="182"/>
      <c r="P829" s="182"/>
      <c r="Q829" s="183"/>
      <c r="R829" s="183"/>
      <c r="S829" s="183"/>
      <c r="T829" s="183"/>
      <c r="U829" s="184"/>
      <c r="V829" s="185"/>
      <c r="W829" s="199"/>
      <c r="X829" s="200"/>
      <c r="Y829" s="200"/>
      <c r="Z829" s="201"/>
      <c r="AA829" s="150"/>
      <c r="AB829" s="202"/>
      <c r="AC829" s="203"/>
      <c r="AD829" s="184"/>
      <c r="AE829" s="203"/>
      <c r="AF829" s="204"/>
      <c r="AG829" s="193"/>
    </row>
    <row r="830" spans="1:33" s="59" customFormat="1">
      <c r="A830" s="194"/>
      <c r="B830" s="195"/>
      <c r="C830" s="196"/>
      <c r="D830" s="197"/>
      <c r="E830" s="196"/>
      <c r="F830" s="197"/>
      <c r="G830" s="198"/>
      <c r="H830" s="180"/>
      <c r="I830" s="181"/>
      <c r="J830" s="181"/>
      <c r="K830" s="181"/>
      <c r="L830" s="181"/>
      <c r="M830" s="181"/>
      <c r="N830" s="180"/>
      <c r="O830" s="182"/>
      <c r="P830" s="182"/>
      <c r="Q830" s="183"/>
      <c r="R830" s="183"/>
      <c r="S830" s="183"/>
      <c r="T830" s="183"/>
      <c r="U830" s="184"/>
      <c r="V830" s="185"/>
      <c r="W830" s="199"/>
      <c r="X830" s="200"/>
      <c r="Y830" s="200"/>
      <c r="Z830" s="201"/>
      <c r="AA830" s="150"/>
      <c r="AB830" s="202"/>
      <c r="AC830" s="203"/>
      <c r="AD830" s="184"/>
      <c r="AE830" s="203"/>
      <c r="AF830" s="204"/>
      <c r="AG830" s="193"/>
    </row>
    <row r="831" spans="1:33" s="59" customFormat="1">
      <c r="A831" s="194"/>
      <c r="B831" s="195"/>
      <c r="C831" s="196"/>
      <c r="D831" s="197"/>
      <c r="E831" s="196"/>
      <c r="F831" s="197"/>
      <c r="G831" s="198"/>
      <c r="H831" s="180"/>
      <c r="I831" s="181"/>
      <c r="J831" s="181"/>
      <c r="K831" s="181"/>
      <c r="L831" s="181"/>
      <c r="M831" s="181"/>
      <c r="N831" s="180"/>
      <c r="O831" s="182"/>
      <c r="P831" s="182"/>
      <c r="Q831" s="183"/>
      <c r="R831" s="183"/>
      <c r="S831" s="183"/>
      <c r="T831" s="183"/>
      <c r="U831" s="184"/>
      <c r="V831" s="185"/>
      <c r="W831" s="199"/>
      <c r="X831" s="200"/>
      <c r="Y831" s="200"/>
      <c r="Z831" s="201"/>
      <c r="AA831" s="150"/>
      <c r="AB831" s="202"/>
      <c r="AC831" s="203"/>
      <c r="AD831" s="184"/>
      <c r="AE831" s="203"/>
      <c r="AF831" s="204"/>
      <c r="AG831" s="193"/>
    </row>
    <row r="832" spans="1:33" s="59" customFormat="1">
      <c r="A832" s="194"/>
      <c r="B832" s="195"/>
      <c r="C832" s="196"/>
      <c r="D832" s="197"/>
      <c r="E832" s="196"/>
      <c r="F832" s="197"/>
      <c r="G832" s="198"/>
      <c r="H832" s="180"/>
      <c r="I832" s="181"/>
      <c r="J832" s="181"/>
      <c r="K832" s="181"/>
      <c r="L832" s="181"/>
      <c r="M832" s="181"/>
      <c r="N832" s="180"/>
      <c r="O832" s="182"/>
      <c r="P832" s="182"/>
      <c r="Q832" s="183"/>
      <c r="R832" s="183"/>
      <c r="S832" s="183"/>
      <c r="T832" s="183"/>
      <c r="U832" s="184"/>
      <c r="V832" s="185"/>
      <c r="W832" s="199"/>
      <c r="X832" s="200"/>
      <c r="Y832" s="200"/>
      <c r="Z832" s="201"/>
      <c r="AA832" s="150"/>
      <c r="AB832" s="202"/>
      <c r="AC832" s="203"/>
      <c r="AD832" s="184"/>
      <c r="AE832" s="203"/>
      <c r="AF832" s="204"/>
      <c r="AG832" s="193"/>
    </row>
    <row r="833" spans="1:33" s="59" customFormat="1">
      <c r="A833" s="194"/>
      <c r="B833" s="195"/>
      <c r="C833" s="196"/>
      <c r="D833" s="197"/>
      <c r="E833" s="196"/>
      <c r="F833" s="197"/>
      <c r="G833" s="198"/>
      <c r="H833" s="180"/>
      <c r="I833" s="181"/>
      <c r="J833" s="181"/>
      <c r="K833" s="181"/>
      <c r="L833" s="181"/>
      <c r="M833" s="181"/>
      <c r="N833" s="180"/>
      <c r="O833" s="182"/>
      <c r="P833" s="182"/>
      <c r="Q833" s="183"/>
      <c r="R833" s="183"/>
      <c r="S833" s="183"/>
      <c r="T833" s="183"/>
      <c r="U833" s="184"/>
      <c r="V833" s="185"/>
      <c r="W833" s="199"/>
      <c r="X833" s="200"/>
      <c r="Y833" s="200"/>
      <c r="Z833" s="201"/>
      <c r="AA833" s="150"/>
      <c r="AB833" s="202"/>
      <c r="AC833" s="203"/>
      <c r="AD833" s="184"/>
      <c r="AE833" s="203"/>
      <c r="AF833" s="204"/>
      <c r="AG833" s="193"/>
    </row>
    <row r="834" spans="1:33" s="59" customFormat="1">
      <c r="A834" s="194"/>
      <c r="B834" s="195"/>
      <c r="C834" s="196"/>
      <c r="D834" s="197"/>
      <c r="E834" s="196"/>
      <c r="F834" s="197"/>
      <c r="G834" s="198"/>
      <c r="H834" s="180"/>
      <c r="I834" s="181"/>
      <c r="J834" s="181"/>
      <c r="K834" s="181"/>
      <c r="L834" s="181"/>
      <c r="M834" s="181"/>
      <c r="N834" s="180"/>
      <c r="O834" s="182"/>
      <c r="P834" s="182"/>
      <c r="Q834" s="183"/>
      <c r="R834" s="183"/>
      <c r="S834" s="183"/>
      <c r="T834" s="183"/>
      <c r="U834" s="184"/>
      <c r="V834" s="185"/>
      <c r="W834" s="199"/>
      <c r="X834" s="200"/>
      <c r="Y834" s="200"/>
      <c r="Z834" s="201"/>
      <c r="AA834" s="150"/>
      <c r="AB834" s="202"/>
      <c r="AC834" s="203"/>
      <c r="AD834" s="184"/>
      <c r="AE834" s="203"/>
      <c r="AF834" s="204"/>
      <c r="AG834" s="193"/>
    </row>
    <row r="835" spans="1:33" s="59" customFormat="1">
      <c r="A835" s="194"/>
      <c r="B835" s="195"/>
      <c r="C835" s="196"/>
      <c r="D835" s="197"/>
      <c r="E835" s="196"/>
      <c r="F835" s="197"/>
      <c r="G835" s="198"/>
      <c r="H835" s="180"/>
      <c r="I835" s="181"/>
      <c r="J835" s="181"/>
      <c r="K835" s="181"/>
      <c r="L835" s="181"/>
      <c r="M835" s="181"/>
      <c r="N835" s="180"/>
      <c r="O835" s="182"/>
      <c r="P835" s="182"/>
      <c r="Q835" s="183"/>
      <c r="R835" s="183"/>
      <c r="S835" s="183"/>
      <c r="T835" s="183"/>
      <c r="U835" s="184"/>
      <c r="V835" s="185"/>
      <c r="W835" s="199"/>
      <c r="X835" s="200"/>
      <c r="Y835" s="200"/>
      <c r="Z835" s="201"/>
      <c r="AA835" s="150"/>
      <c r="AB835" s="202"/>
      <c r="AC835" s="203"/>
      <c r="AD835" s="184"/>
      <c r="AE835" s="203"/>
      <c r="AF835" s="204"/>
      <c r="AG835" s="193"/>
    </row>
    <row r="836" spans="1:33" s="59" customFormat="1">
      <c r="A836" s="194"/>
      <c r="B836" s="195"/>
      <c r="C836" s="196"/>
      <c r="D836" s="197"/>
      <c r="E836" s="196"/>
      <c r="F836" s="197"/>
      <c r="G836" s="198"/>
      <c r="H836" s="180"/>
      <c r="I836" s="181"/>
      <c r="J836" s="181"/>
      <c r="K836" s="181"/>
      <c r="L836" s="181"/>
      <c r="M836" s="181"/>
      <c r="N836" s="180"/>
      <c r="O836" s="182"/>
      <c r="P836" s="182"/>
      <c r="Q836" s="183"/>
      <c r="R836" s="183"/>
      <c r="S836" s="183"/>
      <c r="T836" s="183"/>
      <c r="U836" s="184"/>
      <c r="V836" s="185"/>
      <c r="W836" s="199"/>
      <c r="X836" s="200"/>
      <c r="Y836" s="200"/>
      <c r="Z836" s="201"/>
      <c r="AA836" s="150"/>
      <c r="AB836" s="202"/>
      <c r="AC836" s="203"/>
      <c r="AD836" s="184"/>
      <c r="AE836" s="203"/>
      <c r="AF836" s="204"/>
      <c r="AG836" s="193"/>
    </row>
    <row r="837" spans="1:33" s="59" customFormat="1">
      <c r="A837" s="194"/>
      <c r="B837" s="195"/>
      <c r="C837" s="196"/>
      <c r="D837" s="197"/>
      <c r="E837" s="196"/>
      <c r="F837" s="197"/>
      <c r="G837" s="198"/>
      <c r="H837" s="180"/>
      <c r="I837" s="181"/>
      <c r="J837" s="181"/>
      <c r="K837" s="181"/>
      <c r="L837" s="181"/>
      <c r="M837" s="181"/>
      <c r="N837" s="180"/>
      <c r="O837" s="182"/>
      <c r="P837" s="182"/>
      <c r="Q837" s="183"/>
      <c r="R837" s="183"/>
      <c r="S837" s="183"/>
      <c r="T837" s="183"/>
      <c r="U837" s="184"/>
      <c r="V837" s="185"/>
      <c r="W837" s="199"/>
      <c r="X837" s="200"/>
      <c r="Y837" s="200"/>
      <c r="Z837" s="201"/>
      <c r="AA837" s="150"/>
      <c r="AB837" s="202"/>
      <c r="AC837" s="203"/>
      <c r="AD837" s="184"/>
      <c r="AE837" s="203"/>
      <c r="AF837" s="204"/>
      <c r="AG837" s="193"/>
    </row>
    <row r="838" spans="1:33" s="59" customFormat="1">
      <c r="A838" s="194"/>
      <c r="B838" s="195"/>
      <c r="C838" s="196"/>
      <c r="D838" s="197"/>
      <c r="E838" s="196"/>
      <c r="F838" s="197"/>
      <c r="G838" s="198"/>
      <c r="H838" s="180"/>
      <c r="I838" s="181"/>
      <c r="J838" s="181"/>
      <c r="K838" s="181"/>
      <c r="L838" s="181"/>
      <c r="M838" s="181"/>
      <c r="N838" s="180"/>
      <c r="O838" s="182"/>
      <c r="P838" s="182"/>
      <c r="Q838" s="183"/>
      <c r="R838" s="183"/>
      <c r="S838" s="183"/>
      <c r="T838" s="183"/>
      <c r="U838" s="184"/>
      <c r="V838" s="185"/>
      <c r="W838" s="199"/>
      <c r="X838" s="200"/>
      <c r="Y838" s="200"/>
      <c r="Z838" s="201"/>
      <c r="AA838" s="150"/>
      <c r="AB838" s="202"/>
      <c r="AC838" s="203"/>
      <c r="AD838" s="184"/>
      <c r="AE838" s="203"/>
      <c r="AF838" s="204"/>
      <c r="AG838" s="193"/>
    </row>
    <row r="839" spans="1:33" s="59" customFormat="1">
      <c r="A839" s="194"/>
      <c r="B839" s="195"/>
      <c r="C839" s="196"/>
      <c r="D839" s="197"/>
      <c r="E839" s="196"/>
      <c r="F839" s="197"/>
      <c r="G839" s="198"/>
      <c r="H839" s="180"/>
      <c r="I839" s="181"/>
      <c r="J839" s="181"/>
      <c r="K839" s="181"/>
      <c r="L839" s="181"/>
      <c r="M839" s="181"/>
      <c r="N839" s="180"/>
      <c r="O839" s="182"/>
      <c r="P839" s="182"/>
      <c r="Q839" s="183"/>
      <c r="R839" s="183"/>
      <c r="S839" s="183"/>
      <c r="T839" s="183"/>
      <c r="U839" s="184"/>
      <c r="V839" s="185"/>
      <c r="W839" s="199"/>
      <c r="X839" s="200"/>
      <c r="Y839" s="200"/>
      <c r="Z839" s="201"/>
      <c r="AA839" s="150"/>
      <c r="AB839" s="202"/>
      <c r="AC839" s="203"/>
      <c r="AD839" s="184"/>
      <c r="AE839" s="203"/>
      <c r="AF839" s="204"/>
      <c r="AG839" s="193"/>
    </row>
    <row r="840" spans="1:33" s="59" customFormat="1">
      <c r="A840" s="194"/>
      <c r="B840" s="195"/>
      <c r="C840" s="196"/>
      <c r="D840" s="197"/>
      <c r="E840" s="196"/>
      <c r="F840" s="197"/>
      <c r="G840" s="198"/>
      <c r="H840" s="180"/>
      <c r="I840" s="181"/>
      <c r="J840" s="181"/>
      <c r="K840" s="181"/>
      <c r="L840" s="181"/>
      <c r="M840" s="181"/>
      <c r="N840" s="180"/>
      <c r="O840" s="182"/>
      <c r="P840" s="182"/>
      <c r="Q840" s="183"/>
      <c r="R840" s="183"/>
      <c r="S840" s="183"/>
      <c r="T840" s="183"/>
      <c r="U840" s="184"/>
      <c r="V840" s="185"/>
      <c r="W840" s="199"/>
      <c r="X840" s="200"/>
      <c r="Y840" s="200"/>
      <c r="Z840" s="201"/>
      <c r="AA840" s="150"/>
      <c r="AB840" s="202"/>
      <c r="AC840" s="203"/>
      <c r="AD840" s="184"/>
      <c r="AE840" s="203"/>
      <c r="AF840" s="204"/>
      <c r="AG840" s="193"/>
    </row>
    <row r="841" spans="1:33" s="59" customFormat="1">
      <c r="A841" s="194"/>
      <c r="B841" s="195"/>
      <c r="C841" s="196"/>
      <c r="D841" s="197"/>
      <c r="E841" s="196"/>
      <c r="F841" s="197"/>
      <c r="G841" s="198"/>
      <c r="H841" s="180"/>
      <c r="I841" s="181"/>
      <c r="J841" s="181"/>
      <c r="K841" s="181"/>
      <c r="L841" s="181"/>
      <c r="M841" s="181"/>
      <c r="N841" s="180"/>
      <c r="O841" s="182"/>
      <c r="P841" s="182"/>
      <c r="Q841" s="183"/>
      <c r="R841" s="183"/>
      <c r="S841" s="183"/>
      <c r="T841" s="183"/>
      <c r="U841" s="184"/>
      <c r="V841" s="185"/>
      <c r="W841" s="199"/>
      <c r="X841" s="200"/>
      <c r="Y841" s="200"/>
      <c r="Z841" s="201"/>
      <c r="AA841" s="150"/>
      <c r="AB841" s="202"/>
      <c r="AC841" s="203"/>
      <c r="AD841" s="184"/>
      <c r="AE841" s="203"/>
      <c r="AF841" s="204"/>
      <c r="AG841" s="193"/>
    </row>
    <row r="842" spans="1:33" s="59" customFormat="1">
      <c r="A842" s="194"/>
      <c r="B842" s="195"/>
      <c r="C842" s="196"/>
      <c r="D842" s="197"/>
      <c r="E842" s="196"/>
      <c r="F842" s="197"/>
      <c r="G842" s="198"/>
      <c r="H842" s="180"/>
      <c r="I842" s="181"/>
      <c r="J842" s="181"/>
      <c r="K842" s="181"/>
      <c r="L842" s="181"/>
      <c r="M842" s="181"/>
      <c r="N842" s="180"/>
      <c r="O842" s="182"/>
      <c r="P842" s="182"/>
      <c r="Q842" s="183"/>
      <c r="R842" s="183"/>
      <c r="S842" s="183"/>
      <c r="T842" s="183"/>
      <c r="U842" s="184"/>
      <c r="V842" s="185"/>
      <c r="W842" s="199"/>
      <c r="X842" s="200"/>
      <c r="Y842" s="200"/>
      <c r="Z842" s="201"/>
      <c r="AA842" s="150"/>
      <c r="AB842" s="202"/>
      <c r="AC842" s="203"/>
      <c r="AD842" s="184"/>
      <c r="AE842" s="203"/>
      <c r="AF842" s="204"/>
      <c r="AG842" s="193"/>
    </row>
    <row r="843" spans="1:33" s="59" customFormat="1">
      <c r="A843" s="194"/>
      <c r="B843" s="195"/>
      <c r="C843" s="196"/>
      <c r="D843" s="197"/>
      <c r="E843" s="196"/>
      <c r="F843" s="197"/>
      <c r="G843" s="198"/>
      <c r="H843" s="180"/>
      <c r="I843" s="181"/>
      <c r="J843" s="181"/>
      <c r="K843" s="181"/>
      <c r="L843" s="181"/>
      <c r="M843" s="181"/>
      <c r="N843" s="180"/>
      <c r="O843" s="182"/>
      <c r="P843" s="182"/>
      <c r="Q843" s="183"/>
      <c r="R843" s="183"/>
      <c r="S843" s="183"/>
      <c r="T843" s="183"/>
      <c r="U843" s="184"/>
      <c r="V843" s="185"/>
      <c r="W843" s="199"/>
      <c r="X843" s="200"/>
      <c r="Y843" s="200"/>
      <c r="Z843" s="201"/>
      <c r="AA843" s="150"/>
      <c r="AB843" s="202"/>
      <c r="AC843" s="203"/>
      <c r="AD843" s="184"/>
      <c r="AE843" s="203"/>
      <c r="AF843" s="204"/>
      <c r="AG843" s="193"/>
    </row>
    <row r="844" spans="1:33" s="59" customFormat="1">
      <c r="A844" s="194"/>
      <c r="B844" s="195"/>
      <c r="C844" s="196"/>
      <c r="D844" s="197"/>
      <c r="E844" s="196"/>
      <c r="F844" s="197"/>
      <c r="G844" s="198"/>
      <c r="H844" s="180"/>
      <c r="I844" s="181"/>
      <c r="J844" s="181"/>
      <c r="K844" s="181"/>
      <c r="L844" s="181"/>
      <c r="M844" s="181"/>
      <c r="N844" s="180"/>
      <c r="O844" s="182"/>
      <c r="P844" s="182"/>
      <c r="Q844" s="183"/>
      <c r="R844" s="183"/>
      <c r="S844" s="183"/>
      <c r="T844" s="183"/>
      <c r="U844" s="184"/>
      <c r="V844" s="185"/>
      <c r="W844" s="199"/>
      <c r="X844" s="200"/>
      <c r="Y844" s="200"/>
      <c r="Z844" s="201"/>
      <c r="AA844" s="150"/>
      <c r="AB844" s="202"/>
      <c r="AC844" s="203"/>
      <c r="AD844" s="184"/>
      <c r="AE844" s="203"/>
      <c r="AF844" s="204"/>
      <c r="AG844" s="193"/>
    </row>
    <row r="845" spans="1:33" s="59" customFormat="1">
      <c r="A845" s="194"/>
      <c r="B845" s="195"/>
      <c r="C845" s="196"/>
      <c r="D845" s="197"/>
      <c r="E845" s="196"/>
      <c r="F845" s="197"/>
      <c r="G845" s="198"/>
      <c r="H845" s="180"/>
      <c r="I845" s="181"/>
      <c r="J845" s="181"/>
      <c r="K845" s="181"/>
      <c r="L845" s="181"/>
      <c r="M845" s="181"/>
      <c r="N845" s="180"/>
      <c r="O845" s="182"/>
      <c r="P845" s="182"/>
      <c r="Q845" s="183"/>
      <c r="R845" s="183"/>
      <c r="S845" s="183"/>
      <c r="T845" s="183"/>
      <c r="U845" s="184"/>
      <c r="V845" s="185"/>
      <c r="W845" s="199"/>
      <c r="X845" s="200"/>
      <c r="Y845" s="200"/>
      <c r="Z845" s="201"/>
      <c r="AA845" s="150"/>
      <c r="AB845" s="202"/>
      <c r="AC845" s="203"/>
      <c r="AD845" s="184"/>
      <c r="AE845" s="203"/>
      <c r="AF845" s="204"/>
      <c r="AG845" s="193"/>
    </row>
    <row r="846" spans="1:33" s="59" customFormat="1">
      <c r="A846" s="194"/>
      <c r="B846" s="195"/>
      <c r="C846" s="196"/>
      <c r="D846" s="197"/>
      <c r="E846" s="196"/>
      <c r="F846" s="197"/>
      <c r="G846" s="198"/>
      <c r="H846" s="180"/>
      <c r="I846" s="181"/>
      <c r="J846" s="181"/>
      <c r="K846" s="181"/>
      <c r="L846" s="181"/>
      <c r="M846" s="181"/>
      <c r="N846" s="180"/>
      <c r="O846" s="182"/>
      <c r="P846" s="182"/>
      <c r="Q846" s="183"/>
      <c r="R846" s="183"/>
      <c r="S846" s="183"/>
      <c r="T846" s="183"/>
      <c r="U846" s="184"/>
      <c r="V846" s="185"/>
      <c r="W846" s="199"/>
      <c r="X846" s="200"/>
      <c r="Y846" s="200"/>
      <c r="Z846" s="201"/>
      <c r="AA846" s="150"/>
      <c r="AB846" s="202"/>
      <c r="AC846" s="203"/>
      <c r="AD846" s="184"/>
      <c r="AE846" s="203"/>
      <c r="AF846" s="204"/>
      <c r="AG846" s="193"/>
    </row>
    <row r="847" spans="1:33" s="59" customFormat="1">
      <c r="A847" s="194"/>
      <c r="B847" s="195"/>
      <c r="C847" s="196"/>
      <c r="D847" s="197"/>
      <c r="E847" s="196"/>
      <c r="F847" s="197"/>
      <c r="G847" s="198"/>
      <c r="H847" s="180"/>
      <c r="I847" s="181"/>
      <c r="J847" s="181"/>
      <c r="K847" s="181"/>
      <c r="L847" s="181"/>
      <c r="M847" s="181"/>
      <c r="N847" s="180"/>
      <c r="O847" s="182"/>
      <c r="P847" s="182"/>
      <c r="Q847" s="183"/>
      <c r="R847" s="183"/>
      <c r="S847" s="183"/>
      <c r="T847" s="183"/>
      <c r="U847" s="184"/>
      <c r="V847" s="185"/>
      <c r="W847" s="199"/>
      <c r="X847" s="200"/>
      <c r="Y847" s="200"/>
      <c r="Z847" s="201"/>
      <c r="AA847" s="150"/>
      <c r="AB847" s="202"/>
      <c r="AC847" s="203"/>
      <c r="AD847" s="184"/>
      <c r="AE847" s="203"/>
      <c r="AF847" s="204"/>
      <c r="AG847" s="193"/>
    </row>
    <row r="848" spans="1:33" s="59" customFormat="1">
      <c r="A848" s="194"/>
      <c r="B848" s="195"/>
      <c r="C848" s="196"/>
      <c r="D848" s="197"/>
      <c r="E848" s="196"/>
      <c r="F848" s="197"/>
      <c r="G848" s="198"/>
      <c r="H848" s="180"/>
      <c r="I848" s="181"/>
      <c r="J848" s="181"/>
      <c r="K848" s="181"/>
      <c r="L848" s="181"/>
      <c r="M848" s="181"/>
      <c r="N848" s="180"/>
      <c r="O848" s="182"/>
      <c r="P848" s="182"/>
      <c r="Q848" s="183"/>
      <c r="R848" s="183"/>
      <c r="S848" s="183"/>
      <c r="T848" s="183"/>
      <c r="U848" s="184"/>
      <c r="V848" s="185"/>
      <c r="W848" s="199"/>
      <c r="X848" s="200"/>
      <c r="Y848" s="200"/>
      <c r="Z848" s="201"/>
      <c r="AA848" s="150"/>
      <c r="AB848" s="202"/>
      <c r="AC848" s="203"/>
      <c r="AD848" s="184"/>
      <c r="AE848" s="203"/>
      <c r="AF848" s="204"/>
      <c r="AG848" s="193"/>
    </row>
    <row r="849" spans="1:33" s="59" customFormat="1">
      <c r="A849" s="194"/>
      <c r="B849" s="195"/>
      <c r="C849" s="196"/>
      <c r="D849" s="197"/>
      <c r="E849" s="196"/>
      <c r="F849" s="197"/>
      <c r="G849" s="198"/>
      <c r="H849" s="180"/>
      <c r="I849" s="181"/>
      <c r="J849" s="181"/>
      <c r="K849" s="181"/>
      <c r="L849" s="181"/>
      <c r="M849" s="181"/>
      <c r="N849" s="180"/>
      <c r="O849" s="182"/>
      <c r="P849" s="182"/>
      <c r="Q849" s="183"/>
      <c r="R849" s="183"/>
      <c r="S849" s="183"/>
      <c r="T849" s="183"/>
      <c r="U849" s="184"/>
      <c r="V849" s="185"/>
      <c r="W849" s="199"/>
      <c r="X849" s="200"/>
      <c r="Y849" s="200"/>
      <c r="Z849" s="201"/>
      <c r="AA849" s="150"/>
      <c r="AB849" s="202"/>
      <c r="AC849" s="203"/>
      <c r="AD849" s="184"/>
      <c r="AE849" s="203"/>
      <c r="AF849" s="204"/>
      <c r="AG849" s="193"/>
    </row>
    <row r="850" spans="1:33" s="59" customFormat="1">
      <c r="A850" s="194"/>
      <c r="B850" s="195"/>
      <c r="C850" s="196"/>
      <c r="D850" s="197"/>
      <c r="E850" s="196"/>
      <c r="F850" s="197"/>
      <c r="G850" s="198"/>
      <c r="H850" s="180"/>
      <c r="I850" s="181"/>
      <c r="J850" s="181"/>
      <c r="K850" s="181"/>
      <c r="L850" s="181"/>
      <c r="M850" s="181"/>
      <c r="N850" s="180"/>
      <c r="O850" s="182"/>
      <c r="P850" s="182"/>
      <c r="Q850" s="183"/>
      <c r="R850" s="183"/>
      <c r="S850" s="183"/>
      <c r="T850" s="183"/>
      <c r="U850" s="184"/>
      <c r="V850" s="185"/>
      <c r="W850" s="199"/>
      <c r="X850" s="200"/>
      <c r="Y850" s="200"/>
      <c r="Z850" s="201"/>
      <c r="AA850" s="150"/>
      <c r="AB850" s="202"/>
      <c r="AC850" s="203"/>
      <c r="AD850" s="184"/>
      <c r="AE850" s="203"/>
      <c r="AF850" s="204"/>
      <c r="AG850" s="193"/>
    </row>
    <row r="851" spans="1:33" s="59" customFormat="1">
      <c r="A851" s="194"/>
      <c r="B851" s="195"/>
      <c r="C851" s="196"/>
      <c r="D851" s="197"/>
      <c r="E851" s="196"/>
      <c r="F851" s="197"/>
      <c r="G851" s="198"/>
      <c r="H851" s="180"/>
      <c r="I851" s="181"/>
      <c r="J851" s="181"/>
      <c r="K851" s="181"/>
      <c r="L851" s="181"/>
      <c r="M851" s="181"/>
      <c r="N851" s="180"/>
      <c r="O851" s="182"/>
      <c r="P851" s="182"/>
      <c r="Q851" s="183"/>
      <c r="R851" s="183"/>
      <c r="S851" s="183"/>
      <c r="T851" s="183"/>
      <c r="U851" s="184"/>
      <c r="V851" s="185"/>
      <c r="W851" s="199"/>
      <c r="X851" s="200"/>
      <c r="Y851" s="200"/>
      <c r="Z851" s="201"/>
      <c r="AA851" s="150"/>
      <c r="AB851" s="202"/>
      <c r="AC851" s="203"/>
      <c r="AD851" s="184"/>
      <c r="AE851" s="203"/>
      <c r="AF851" s="204"/>
      <c r="AG851" s="193"/>
    </row>
    <row r="852" spans="1:33" s="59" customFormat="1">
      <c r="A852" s="194"/>
      <c r="B852" s="195"/>
      <c r="C852" s="196"/>
      <c r="D852" s="197"/>
      <c r="E852" s="196"/>
      <c r="F852" s="197"/>
      <c r="G852" s="198"/>
      <c r="H852" s="180"/>
      <c r="I852" s="181"/>
      <c r="J852" s="181"/>
      <c r="K852" s="181"/>
      <c r="L852" s="181"/>
      <c r="M852" s="181"/>
      <c r="N852" s="180"/>
      <c r="O852" s="182"/>
      <c r="P852" s="182"/>
      <c r="Q852" s="183"/>
      <c r="R852" s="183"/>
      <c r="S852" s="183"/>
      <c r="T852" s="183"/>
      <c r="U852" s="184"/>
      <c r="V852" s="185"/>
      <c r="W852" s="199"/>
      <c r="X852" s="200"/>
      <c r="Y852" s="200"/>
      <c r="Z852" s="201"/>
      <c r="AA852" s="150"/>
      <c r="AB852" s="202"/>
      <c r="AC852" s="203"/>
      <c r="AD852" s="184"/>
      <c r="AE852" s="203"/>
      <c r="AF852" s="204"/>
      <c r="AG852" s="193"/>
    </row>
    <row r="853" spans="1:33" s="59" customFormat="1">
      <c r="A853" s="194"/>
      <c r="B853" s="195"/>
      <c r="C853" s="196"/>
      <c r="D853" s="197"/>
      <c r="E853" s="196"/>
      <c r="F853" s="197"/>
      <c r="G853" s="198"/>
      <c r="H853" s="180"/>
      <c r="I853" s="181"/>
      <c r="J853" s="181"/>
      <c r="K853" s="181"/>
      <c r="L853" s="181"/>
      <c r="M853" s="181"/>
      <c r="N853" s="180"/>
      <c r="O853" s="182"/>
      <c r="P853" s="182"/>
      <c r="Q853" s="183"/>
      <c r="R853" s="183"/>
      <c r="S853" s="183"/>
      <c r="T853" s="183"/>
      <c r="U853" s="184"/>
      <c r="V853" s="185"/>
      <c r="W853" s="199"/>
      <c r="X853" s="200"/>
      <c r="Y853" s="200"/>
      <c r="Z853" s="201"/>
      <c r="AA853" s="150"/>
      <c r="AB853" s="202"/>
      <c r="AC853" s="203"/>
      <c r="AD853" s="184"/>
      <c r="AE853" s="203"/>
      <c r="AF853" s="204"/>
      <c r="AG853" s="193"/>
    </row>
    <row r="854" spans="1:33" s="59" customFormat="1">
      <c r="A854" s="194"/>
      <c r="B854" s="195"/>
      <c r="C854" s="196"/>
      <c r="D854" s="197"/>
      <c r="E854" s="196"/>
      <c r="F854" s="197"/>
      <c r="G854" s="198"/>
      <c r="H854" s="180"/>
      <c r="I854" s="181"/>
      <c r="J854" s="181"/>
      <c r="K854" s="181"/>
      <c r="L854" s="181"/>
      <c r="M854" s="181"/>
      <c r="N854" s="180"/>
      <c r="O854" s="182"/>
      <c r="P854" s="182"/>
      <c r="Q854" s="183"/>
      <c r="R854" s="183"/>
      <c r="S854" s="183"/>
      <c r="T854" s="183"/>
      <c r="U854" s="184"/>
      <c r="V854" s="185"/>
      <c r="W854" s="199"/>
      <c r="X854" s="200"/>
      <c r="Y854" s="200"/>
      <c r="Z854" s="201"/>
      <c r="AA854" s="150"/>
      <c r="AB854" s="202"/>
      <c r="AC854" s="203"/>
      <c r="AD854" s="184"/>
      <c r="AE854" s="203"/>
      <c r="AF854" s="204"/>
      <c r="AG854" s="193"/>
    </row>
    <row r="855" spans="1:33" s="59" customFormat="1">
      <c r="A855" s="194"/>
      <c r="B855" s="195"/>
      <c r="C855" s="196"/>
      <c r="D855" s="197"/>
      <c r="E855" s="196"/>
      <c r="F855" s="197"/>
      <c r="G855" s="198"/>
      <c r="H855" s="180"/>
      <c r="I855" s="181"/>
      <c r="J855" s="181"/>
      <c r="K855" s="181"/>
      <c r="L855" s="181"/>
      <c r="M855" s="181"/>
      <c r="N855" s="180"/>
      <c r="O855" s="182"/>
      <c r="P855" s="182"/>
      <c r="Q855" s="183"/>
      <c r="R855" s="183"/>
      <c r="S855" s="183"/>
      <c r="T855" s="183"/>
      <c r="U855" s="184"/>
      <c r="V855" s="185"/>
      <c r="W855" s="199"/>
      <c r="X855" s="200"/>
      <c r="Y855" s="200"/>
      <c r="Z855" s="201"/>
      <c r="AA855" s="150"/>
      <c r="AB855" s="202"/>
      <c r="AC855" s="203"/>
      <c r="AD855" s="184"/>
      <c r="AE855" s="203"/>
      <c r="AF855" s="204"/>
      <c r="AG855" s="193"/>
    </row>
    <row r="856" spans="1:33" s="59" customFormat="1">
      <c r="A856" s="194"/>
      <c r="B856" s="195"/>
      <c r="C856" s="196"/>
      <c r="D856" s="197"/>
      <c r="E856" s="196"/>
      <c r="F856" s="197"/>
      <c r="G856" s="198"/>
      <c r="H856" s="180"/>
      <c r="I856" s="181"/>
      <c r="J856" s="181"/>
      <c r="K856" s="181"/>
      <c r="L856" s="181"/>
      <c r="M856" s="181"/>
      <c r="N856" s="180"/>
      <c r="O856" s="182"/>
      <c r="P856" s="182"/>
      <c r="Q856" s="183"/>
      <c r="R856" s="183"/>
      <c r="S856" s="183"/>
      <c r="T856" s="183"/>
      <c r="U856" s="184"/>
      <c r="V856" s="185"/>
      <c r="W856" s="199"/>
      <c r="X856" s="200"/>
      <c r="Y856" s="200"/>
      <c r="Z856" s="201"/>
      <c r="AA856" s="150"/>
      <c r="AB856" s="202"/>
      <c r="AC856" s="203"/>
      <c r="AD856" s="184"/>
      <c r="AE856" s="203"/>
      <c r="AF856" s="204"/>
      <c r="AG856" s="193"/>
    </row>
    <row r="857" spans="1:33" s="59" customFormat="1">
      <c r="A857" s="194"/>
      <c r="B857" s="195"/>
      <c r="C857" s="196"/>
      <c r="D857" s="197"/>
      <c r="E857" s="196"/>
      <c r="F857" s="197"/>
      <c r="G857" s="198"/>
      <c r="H857" s="180"/>
      <c r="I857" s="181"/>
      <c r="J857" s="181"/>
      <c r="K857" s="181"/>
      <c r="L857" s="181"/>
      <c r="M857" s="181"/>
      <c r="N857" s="180"/>
      <c r="O857" s="182"/>
      <c r="P857" s="182"/>
      <c r="Q857" s="183"/>
      <c r="R857" s="183"/>
      <c r="S857" s="183"/>
      <c r="T857" s="183"/>
      <c r="U857" s="184"/>
      <c r="V857" s="185"/>
      <c r="W857" s="199"/>
      <c r="X857" s="200"/>
      <c r="Y857" s="200"/>
      <c r="Z857" s="201"/>
      <c r="AA857" s="150"/>
      <c r="AB857" s="202"/>
      <c r="AC857" s="203"/>
      <c r="AD857" s="184"/>
      <c r="AE857" s="203"/>
      <c r="AF857" s="204"/>
      <c r="AG857" s="193"/>
    </row>
    <row r="858" spans="1:33" s="59" customFormat="1">
      <c r="A858" s="194"/>
      <c r="B858" s="195"/>
      <c r="C858" s="196"/>
      <c r="D858" s="197"/>
      <c r="E858" s="196"/>
      <c r="F858" s="197"/>
      <c r="G858" s="198"/>
      <c r="H858" s="180"/>
      <c r="I858" s="181"/>
      <c r="J858" s="181"/>
      <c r="K858" s="181"/>
      <c r="L858" s="181"/>
      <c r="M858" s="181"/>
      <c r="N858" s="180"/>
      <c r="O858" s="182"/>
      <c r="P858" s="182"/>
      <c r="Q858" s="183"/>
      <c r="R858" s="183"/>
      <c r="S858" s="183"/>
      <c r="T858" s="183"/>
      <c r="U858" s="184"/>
      <c r="V858" s="185"/>
      <c r="W858" s="199"/>
      <c r="X858" s="200"/>
      <c r="Y858" s="200"/>
      <c r="Z858" s="201"/>
      <c r="AA858" s="150"/>
      <c r="AB858" s="202"/>
      <c r="AC858" s="203"/>
      <c r="AD858" s="184"/>
      <c r="AE858" s="203"/>
      <c r="AF858" s="204"/>
      <c r="AG858" s="193"/>
    </row>
    <row r="859" spans="1:33" s="59" customFormat="1">
      <c r="A859" s="194"/>
      <c r="B859" s="195"/>
      <c r="C859" s="196"/>
      <c r="D859" s="197"/>
      <c r="E859" s="196"/>
      <c r="F859" s="197"/>
      <c r="G859" s="198"/>
      <c r="H859" s="180"/>
      <c r="I859" s="181"/>
      <c r="J859" s="181"/>
      <c r="K859" s="181"/>
      <c r="L859" s="181"/>
      <c r="M859" s="181"/>
      <c r="N859" s="180"/>
      <c r="O859" s="182"/>
      <c r="P859" s="182"/>
      <c r="Q859" s="183"/>
      <c r="R859" s="183"/>
      <c r="S859" s="183"/>
      <c r="T859" s="183"/>
      <c r="U859" s="184"/>
      <c r="V859" s="185"/>
      <c r="W859" s="199"/>
      <c r="X859" s="200"/>
      <c r="Y859" s="200"/>
      <c r="Z859" s="201"/>
      <c r="AA859" s="150"/>
      <c r="AB859" s="202"/>
      <c r="AC859" s="203"/>
      <c r="AD859" s="184"/>
      <c r="AE859" s="203"/>
      <c r="AF859" s="204"/>
      <c r="AG859" s="193"/>
    </row>
    <row r="860" spans="1:33" s="59" customFormat="1">
      <c r="A860" s="194"/>
      <c r="B860" s="195"/>
      <c r="C860" s="196"/>
      <c r="D860" s="197"/>
      <c r="E860" s="196"/>
      <c r="F860" s="197"/>
      <c r="G860" s="198"/>
      <c r="H860" s="180"/>
      <c r="I860" s="181"/>
      <c r="J860" s="181"/>
      <c r="K860" s="181"/>
      <c r="L860" s="181"/>
      <c r="M860" s="181"/>
      <c r="N860" s="180"/>
      <c r="O860" s="182"/>
      <c r="P860" s="182"/>
      <c r="Q860" s="183"/>
      <c r="R860" s="183"/>
      <c r="S860" s="183"/>
      <c r="T860" s="183"/>
      <c r="U860" s="184"/>
      <c r="V860" s="185"/>
      <c r="W860" s="199"/>
      <c r="X860" s="200"/>
      <c r="Y860" s="200"/>
      <c r="Z860" s="201"/>
      <c r="AA860" s="150"/>
      <c r="AB860" s="202"/>
      <c r="AC860" s="203"/>
      <c r="AD860" s="184"/>
      <c r="AE860" s="203"/>
      <c r="AF860" s="204"/>
      <c r="AG860" s="193"/>
    </row>
    <row r="861" spans="1:33" s="59" customFormat="1">
      <c r="A861" s="194"/>
      <c r="B861" s="195"/>
      <c r="C861" s="196"/>
      <c r="D861" s="197"/>
      <c r="E861" s="196"/>
      <c r="F861" s="197"/>
      <c r="G861" s="198"/>
      <c r="H861" s="180"/>
      <c r="I861" s="181"/>
      <c r="J861" s="181"/>
      <c r="K861" s="181"/>
      <c r="L861" s="181"/>
      <c r="M861" s="181"/>
      <c r="N861" s="180"/>
      <c r="O861" s="182"/>
      <c r="P861" s="182"/>
      <c r="Q861" s="183"/>
      <c r="R861" s="183"/>
      <c r="S861" s="183"/>
      <c r="T861" s="183"/>
      <c r="U861" s="184"/>
      <c r="V861" s="185"/>
      <c r="W861" s="199"/>
      <c r="X861" s="200"/>
      <c r="Y861" s="200"/>
      <c r="Z861" s="201"/>
      <c r="AA861" s="150"/>
      <c r="AB861" s="202"/>
      <c r="AC861" s="203"/>
      <c r="AD861" s="184"/>
      <c r="AE861" s="203"/>
      <c r="AF861" s="204"/>
      <c r="AG861" s="193"/>
    </row>
    <row r="862" spans="1:33" s="59" customFormat="1">
      <c r="A862" s="194"/>
      <c r="B862" s="195"/>
      <c r="C862" s="196"/>
      <c r="D862" s="197"/>
      <c r="E862" s="196"/>
      <c r="F862" s="197"/>
      <c r="G862" s="198"/>
      <c r="H862" s="180"/>
      <c r="I862" s="181"/>
      <c r="J862" s="181"/>
      <c r="K862" s="181"/>
      <c r="L862" s="181"/>
      <c r="M862" s="181"/>
      <c r="N862" s="180"/>
      <c r="O862" s="182"/>
      <c r="P862" s="182"/>
      <c r="Q862" s="183"/>
      <c r="R862" s="183"/>
      <c r="S862" s="183"/>
      <c r="T862" s="183"/>
      <c r="U862" s="184"/>
      <c r="V862" s="185"/>
      <c r="W862" s="199"/>
      <c r="X862" s="200"/>
      <c r="Y862" s="200"/>
      <c r="Z862" s="201"/>
      <c r="AA862" s="150"/>
      <c r="AB862" s="202"/>
      <c r="AC862" s="203"/>
      <c r="AD862" s="184"/>
      <c r="AE862" s="203"/>
      <c r="AF862" s="204"/>
      <c r="AG862" s="193"/>
    </row>
    <row r="863" spans="1:33" s="59" customFormat="1">
      <c r="A863" s="194"/>
      <c r="B863" s="195"/>
      <c r="C863" s="196"/>
      <c r="D863" s="197"/>
      <c r="E863" s="196"/>
      <c r="F863" s="197"/>
      <c r="G863" s="198"/>
      <c r="H863" s="180"/>
      <c r="I863" s="181"/>
      <c r="J863" s="181"/>
      <c r="K863" s="181"/>
      <c r="L863" s="181"/>
      <c r="M863" s="181"/>
      <c r="N863" s="180"/>
      <c r="O863" s="182"/>
      <c r="P863" s="182"/>
      <c r="Q863" s="183"/>
      <c r="R863" s="183"/>
      <c r="S863" s="183"/>
      <c r="T863" s="183"/>
      <c r="U863" s="184"/>
      <c r="V863" s="185"/>
      <c r="W863" s="199"/>
      <c r="X863" s="200"/>
      <c r="Y863" s="200"/>
      <c r="Z863" s="201"/>
      <c r="AA863" s="150"/>
      <c r="AB863" s="202"/>
      <c r="AC863" s="203"/>
      <c r="AD863" s="184"/>
      <c r="AE863" s="203"/>
      <c r="AF863" s="204"/>
      <c r="AG863" s="193"/>
    </row>
    <row r="864" spans="1:33" s="59" customFormat="1">
      <c r="A864" s="194"/>
      <c r="B864" s="195"/>
      <c r="C864" s="196"/>
      <c r="D864" s="197"/>
      <c r="E864" s="196"/>
      <c r="F864" s="197"/>
      <c r="G864" s="198"/>
      <c r="H864" s="180"/>
      <c r="I864" s="181"/>
      <c r="J864" s="181"/>
      <c r="K864" s="181"/>
      <c r="L864" s="181"/>
      <c r="M864" s="181"/>
      <c r="N864" s="180"/>
      <c r="O864" s="182"/>
      <c r="P864" s="182"/>
      <c r="Q864" s="183"/>
      <c r="R864" s="183"/>
      <c r="S864" s="183"/>
      <c r="T864" s="183"/>
      <c r="U864" s="184"/>
      <c r="V864" s="185"/>
      <c r="W864" s="199"/>
      <c r="X864" s="200"/>
      <c r="Y864" s="200"/>
      <c r="Z864" s="201"/>
      <c r="AA864" s="150"/>
      <c r="AB864" s="202"/>
      <c r="AC864" s="203"/>
      <c r="AD864" s="184"/>
      <c r="AE864" s="203"/>
      <c r="AF864" s="204"/>
      <c r="AG864" s="193"/>
    </row>
    <row r="865" spans="1:33" s="59" customFormat="1">
      <c r="A865" s="194"/>
      <c r="B865" s="195"/>
      <c r="C865" s="196"/>
      <c r="D865" s="197"/>
      <c r="E865" s="196"/>
      <c r="F865" s="197"/>
      <c r="G865" s="198"/>
      <c r="H865" s="180"/>
      <c r="I865" s="181"/>
      <c r="J865" s="181"/>
      <c r="K865" s="181"/>
      <c r="L865" s="181"/>
      <c r="M865" s="181"/>
      <c r="N865" s="180"/>
      <c r="O865" s="182"/>
      <c r="P865" s="182"/>
      <c r="Q865" s="183"/>
      <c r="R865" s="183"/>
      <c r="S865" s="183"/>
      <c r="T865" s="183"/>
      <c r="U865" s="184"/>
      <c r="V865" s="185"/>
      <c r="W865" s="199"/>
      <c r="X865" s="200"/>
      <c r="Y865" s="200"/>
      <c r="Z865" s="201"/>
      <c r="AA865" s="150"/>
      <c r="AB865" s="202"/>
      <c r="AC865" s="203"/>
      <c r="AD865" s="184"/>
      <c r="AE865" s="203"/>
      <c r="AF865" s="204"/>
      <c r="AG865" s="193"/>
    </row>
    <row r="866" spans="1:33" s="59" customFormat="1">
      <c r="A866" s="194"/>
      <c r="B866" s="195"/>
      <c r="C866" s="196"/>
      <c r="D866" s="197"/>
      <c r="E866" s="196"/>
      <c r="F866" s="197"/>
      <c r="G866" s="198"/>
      <c r="H866" s="180"/>
      <c r="I866" s="181"/>
      <c r="J866" s="181"/>
      <c r="K866" s="181"/>
      <c r="L866" s="181"/>
      <c r="M866" s="181"/>
      <c r="N866" s="180"/>
      <c r="O866" s="182"/>
      <c r="P866" s="182"/>
      <c r="Q866" s="183"/>
      <c r="R866" s="183"/>
      <c r="S866" s="183"/>
      <c r="T866" s="183"/>
      <c r="U866" s="184"/>
      <c r="V866" s="185"/>
      <c r="W866" s="199"/>
      <c r="X866" s="200"/>
      <c r="Y866" s="200"/>
      <c r="Z866" s="201"/>
      <c r="AA866" s="150"/>
      <c r="AB866" s="202"/>
      <c r="AC866" s="203"/>
      <c r="AD866" s="184"/>
      <c r="AE866" s="203"/>
      <c r="AF866" s="204"/>
      <c r="AG866" s="193"/>
    </row>
    <row r="867" spans="1:33" s="59" customFormat="1">
      <c r="A867" s="194"/>
      <c r="B867" s="195"/>
      <c r="C867" s="196"/>
      <c r="D867" s="197"/>
      <c r="E867" s="196"/>
      <c r="F867" s="197"/>
      <c r="G867" s="198"/>
      <c r="H867" s="180"/>
      <c r="I867" s="181"/>
      <c r="J867" s="181"/>
      <c r="K867" s="181"/>
      <c r="L867" s="181"/>
      <c r="M867" s="181"/>
      <c r="N867" s="180"/>
      <c r="O867" s="182"/>
      <c r="P867" s="182"/>
      <c r="Q867" s="183"/>
      <c r="R867" s="183"/>
      <c r="S867" s="183"/>
      <c r="T867" s="183"/>
      <c r="U867" s="184"/>
      <c r="V867" s="185"/>
      <c r="W867" s="199"/>
      <c r="X867" s="200"/>
      <c r="Y867" s="200"/>
      <c r="Z867" s="201"/>
      <c r="AA867" s="150"/>
      <c r="AB867" s="202"/>
      <c r="AC867" s="203"/>
      <c r="AD867" s="184"/>
      <c r="AE867" s="203"/>
      <c r="AF867" s="204"/>
      <c r="AG867" s="193"/>
    </row>
    <row r="868" spans="1:33" s="59" customFormat="1">
      <c r="A868" s="194"/>
      <c r="B868" s="195"/>
      <c r="C868" s="196"/>
      <c r="D868" s="197"/>
      <c r="E868" s="196"/>
      <c r="F868" s="197"/>
      <c r="G868" s="198"/>
      <c r="H868" s="180"/>
      <c r="I868" s="181"/>
      <c r="J868" s="181"/>
      <c r="K868" s="181"/>
      <c r="L868" s="181"/>
      <c r="M868" s="181"/>
      <c r="N868" s="180"/>
      <c r="O868" s="182"/>
      <c r="P868" s="182"/>
      <c r="Q868" s="183"/>
      <c r="R868" s="183"/>
      <c r="S868" s="183"/>
      <c r="T868" s="183"/>
      <c r="U868" s="184"/>
      <c r="V868" s="185"/>
      <c r="W868" s="199"/>
      <c r="X868" s="200"/>
      <c r="Y868" s="200"/>
      <c r="Z868" s="201"/>
      <c r="AA868" s="150"/>
      <c r="AB868" s="202"/>
      <c r="AC868" s="203"/>
      <c r="AD868" s="184"/>
      <c r="AE868" s="203"/>
      <c r="AF868" s="204"/>
      <c r="AG868" s="193"/>
    </row>
    <row r="869" spans="1:33" s="59" customFormat="1">
      <c r="A869" s="194"/>
      <c r="B869" s="195"/>
      <c r="C869" s="196"/>
      <c r="D869" s="197"/>
      <c r="E869" s="196"/>
      <c r="F869" s="197"/>
      <c r="G869" s="198"/>
      <c r="H869" s="180"/>
      <c r="I869" s="181"/>
      <c r="J869" s="181"/>
      <c r="K869" s="181"/>
      <c r="L869" s="181"/>
      <c r="M869" s="181"/>
      <c r="N869" s="180"/>
      <c r="O869" s="182"/>
      <c r="P869" s="182"/>
      <c r="Q869" s="183"/>
      <c r="R869" s="183"/>
      <c r="S869" s="183"/>
      <c r="T869" s="183"/>
      <c r="U869" s="184"/>
      <c r="V869" s="185"/>
      <c r="W869" s="199"/>
      <c r="X869" s="200"/>
      <c r="Y869" s="200"/>
      <c r="Z869" s="201"/>
      <c r="AA869" s="150"/>
      <c r="AB869" s="202"/>
      <c r="AC869" s="203"/>
      <c r="AD869" s="184"/>
      <c r="AE869" s="203"/>
      <c r="AF869" s="204"/>
      <c r="AG869" s="193"/>
    </row>
    <row r="870" spans="1:33" s="59" customFormat="1">
      <c r="A870" s="194"/>
      <c r="B870" s="195"/>
      <c r="C870" s="196"/>
      <c r="D870" s="197"/>
      <c r="E870" s="196"/>
      <c r="F870" s="197"/>
      <c r="G870" s="198"/>
      <c r="H870" s="180"/>
      <c r="I870" s="181"/>
      <c r="J870" s="181"/>
      <c r="K870" s="181"/>
      <c r="L870" s="181"/>
      <c r="M870" s="181"/>
      <c r="N870" s="180"/>
      <c r="O870" s="182"/>
      <c r="P870" s="182"/>
      <c r="Q870" s="183"/>
      <c r="R870" s="183"/>
      <c r="S870" s="183"/>
      <c r="T870" s="183"/>
      <c r="U870" s="184"/>
      <c r="V870" s="185"/>
      <c r="W870" s="199"/>
      <c r="X870" s="200"/>
      <c r="Y870" s="200"/>
      <c r="Z870" s="201"/>
      <c r="AA870" s="150"/>
      <c r="AB870" s="202"/>
      <c r="AC870" s="203"/>
      <c r="AD870" s="184"/>
      <c r="AE870" s="203"/>
      <c r="AF870" s="204"/>
      <c r="AG870" s="193"/>
    </row>
    <row r="871" spans="1:33" s="59" customFormat="1">
      <c r="A871" s="194"/>
      <c r="B871" s="195"/>
      <c r="C871" s="196"/>
      <c r="D871" s="197"/>
      <c r="E871" s="196"/>
      <c r="F871" s="197"/>
      <c r="G871" s="198"/>
      <c r="H871" s="180"/>
      <c r="I871" s="181"/>
      <c r="J871" s="181"/>
      <c r="K871" s="181"/>
      <c r="L871" s="181"/>
      <c r="M871" s="181"/>
      <c r="N871" s="180"/>
      <c r="O871" s="182"/>
      <c r="P871" s="182"/>
      <c r="Q871" s="183"/>
      <c r="R871" s="183"/>
      <c r="S871" s="183"/>
      <c r="T871" s="183"/>
      <c r="U871" s="184"/>
      <c r="V871" s="185"/>
      <c r="W871" s="199"/>
      <c r="X871" s="200"/>
      <c r="Y871" s="200"/>
      <c r="Z871" s="201"/>
      <c r="AA871" s="150"/>
      <c r="AB871" s="202"/>
      <c r="AC871" s="203"/>
      <c r="AD871" s="184"/>
      <c r="AE871" s="203"/>
      <c r="AF871" s="204"/>
      <c r="AG871" s="193"/>
    </row>
    <row r="872" spans="1:33" s="59" customFormat="1">
      <c r="A872" s="194"/>
      <c r="B872" s="195"/>
      <c r="C872" s="196"/>
      <c r="D872" s="197"/>
      <c r="E872" s="196"/>
      <c r="F872" s="197"/>
      <c r="G872" s="198"/>
      <c r="H872" s="180"/>
      <c r="I872" s="181"/>
      <c r="J872" s="181"/>
      <c r="K872" s="181"/>
      <c r="L872" s="181"/>
      <c r="M872" s="181"/>
      <c r="N872" s="180"/>
      <c r="O872" s="182"/>
      <c r="P872" s="182"/>
      <c r="Q872" s="183"/>
      <c r="R872" s="183"/>
      <c r="S872" s="183"/>
      <c r="T872" s="183"/>
      <c r="U872" s="184"/>
      <c r="V872" s="185"/>
      <c r="W872" s="199"/>
      <c r="X872" s="200"/>
      <c r="Y872" s="200"/>
      <c r="Z872" s="201"/>
      <c r="AA872" s="150"/>
      <c r="AB872" s="202"/>
      <c r="AC872" s="203"/>
      <c r="AD872" s="184"/>
      <c r="AE872" s="203"/>
      <c r="AF872" s="204"/>
      <c r="AG872" s="193"/>
    </row>
    <row r="873" spans="1:33" s="59" customFormat="1">
      <c r="A873" s="194"/>
      <c r="B873" s="195"/>
      <c r="C873" s="196"/>
      <c r="D873" s="197"/>
      <c r="E873" s="196"/>
      <c r="F873" s="197"/>
      <c r="G873" s="198"/>
      <c r="H873" s="180"/>
      <c r="I873" s="181"/>
      <c r="J873" s="181"/>
      <c r="K873" s="181"/>
      <c r="L873" s="181"/>
      <c r="M873" s="181"/>
      <c r="N873" s="180"/>
      <c r="O873" s="182"/>
      <c r="P873" s="182"/>
      <c r="Q873" s="183"/>
      <c r="R873" s="183"/>
      <c r="S873" s="183"/>
      <c r="T873" s="183"/>
      <c r="U873" s="184"/>
      <c r="V873" s="185"/>
      <c r="W873" s="199"/>
      <c r="X873" s="200"/>
      <c r="Y873" s="200"/>
      <c r="Z873" s="201"/>
      <c r="AA873" s="150"/>
      <c r="AB873" s="202"/>
      <c r="AC873" s="203"/>
      <c r="AD873" s="184"/>
      <c r="AE873" s="203"/>
      <c r="AF873" s="204"/>
      <c r="AG873" s="193"/>
    </row>
    <row r="874" spans="1:33" s="59" customFormat="1">
      <c r="A874" s="194"/>
      <c r="B874" s="195"/>
      <c r="C874" s="196"/>
      <c r="D874" s="197"/>
      <c r="E874" s="196"/>
      <c r="F874" s="197"/>
      <c r="G874" s="198"/>
      <c r="H874" s="180"/>
      <c r="I874" s="181"/>
      <c r="J874" s="181"/>
      <c r="K874" s="181"/>
      <c r="L874" s="181"/>
      <c r="M874" s="181"/>
      <c r="N874" s="180"/>
      <c r="O874" s="182"/>
      <c r="P874" s="182"/>
      <c r="Q874" s="183"/>
      <c r="R874" s="183"/>
      <c r="S874" s="183"/>
      <c r="T874" s="183"/>
      <c r="U874" s="184"/>
      <c r="V874" s="185"/>
      <c r="W874" s="199"/>
      <c r="X874" s="200"/>
      <c r="Y874" s="200"/>
      <c r="Z874" s="201"/>
      <c r="AA874" s="150"/>
      <c r="AB874" s="202"/>
      <c r="AC874" s="203"/>
      <c r="AD874" s="184"/>
      <c r="AE874" s="203"/>
      <c r="AF874" s="204"/>
      <c r="AG874" s="193"/>
    </row>
    <row r="875" spans="1:33" s="59" customFormat="1">
      <c r="A875" s="194"/>
      <c r="B875" s="195"/>
      <c r="C875" s="196"/>
      <c r="D875" s="197"/>
      <c r="E875" s="196"/>
      <c r="F875" s="197"/>
      <c r="G875" s="198"/>
      <c r="H875" s="180"/>
      <c r="I875" s="181"/>
      <c r="J875" s="181"/>
      <c r="K875" s="181"/>
      <c r="L875" s="181"/>
      <c r="M875" s="181"/>
      <c r="N875" s="180"/>
      <c r="O875" s="182"/>
      <c r="P875" s="182"/>
      <c r="Q875" s="183"/>
      <c r="R875" s="183"/>
      <c r="S875" s="183"/>
      <c r="T875" s="183"/>
      <c r="U875" s="184"/>
      <c r="V875" s="185"/>
      <c r="W875" s="199"/>
      <c r="X875" s="200"/>
      <c r="Y875" s="200"/>
      <c r="Z875" s="201"/>
      <c r="AA875" s="150"/>
      <c r="AB875" s="202"/>
      <c r="AC875" s="203"/>
      <c r="AD875" s="184"/>
      <c r="AE875" s="203"/>
      <c r="AF875" s="204"/>
      <c r="AG875" s="193"/>
    </row>
    <row r="876" spans="1:33" s="59" customFormat="1">
      <c r="A876" s="194"/>
      <c r="B876" s="195"/>
      <c r="C876" s="196"/>
      <c r="D876" s="197"/>
      <c r="E876" s="196"/>
      <c r="F876" s="197"/>
      <c r="G876" s="198"/>
      <c r="H876" s="180"/>
      <c r="I876" s="181"/>
      <c r="J876" s="181"/>
      <c r="K876" s="181"/>
      <c r="L876" s="181"/>
      <c r="M876" s="181"/>
      <c r="N876" s="180"/>
      <c r="O876" s="182"/>
      <c r="P876" s="182"/>
      <c r="Q876" s="183"/>
      <c r="R876" s="183"/>
      <c r="S876" s="183"/>
      <c r="T876" s="183"/>
      <c r="U876" s="184"/>
      <c r="V876" s="185"/>
      <c r="W876" s="199"/>
      <c r="X876" s="200"/>
      <c r="Y876" s="200"/>
      <c r="Z876" s="201"/>
      <c r="AA876" s="150"/>
      <c r="AB876" s="202"/>
      <c r="AC876" s="203"/>
      <c r="AD876" s="184"/>
      <c r="AE876" s="203"/>
      <c r="AF876" s="204"/>
      <c r="AG876" s="193"/>
    </row>
    <row r="877" spans="1:33" s="59" customFormat="1">
      <c r="A877" s="194"/>
      <c r="B877" s="195"/>
      <c r="C877" s="196"/>
      <c r="D877" s="197"/>
      <c r="E877" s="196"/>
      <c r="F877" s="197"/>
      <c r="G877" s="198"/>
      <c r="H877" s="180"/>
      <c r="I877" s="181"/>
      <c r="J877" s="181"/>
      <c r="K877" s="181"/>
      <c r="L877" s="181"/>
      <c r="M877" s="181"/>
      <c r="N877" s="180"/>
      <c r="O877" s="182"/>
      <c r="P877" s="182"/>
      <c r="Q877" s="183"/>
      <c r="R877" s="183"/>
      <c r="S877" s="183"/>
      <c r="T877" s="183"/>
      <c r="U877" s="184"/>
      <c r="V877" s="185"/>
      <c r="W877" s="199"/>
      <c r="X877" s="200"/>
      <c r="Y877" s="200"/>
      <c r="Z877" s="201"/>
      <c r="AA877" s="150"/>
      <c r="AB877" s="202"/>
      <c r="AC877" s="203"/>
      <c r="AD877" s="184"/>
      <c r="AE877" s="203"/>
      <c r="AF877" s="204"/>
      <c r="AG877" s="193"/>
    </row>
    <row r="878" spans="1:33" s="59" customFormat="1">
      <c r="A878" s="194"/>
      <c r="B878" s="195"/>
      <c r="C878" s="196"/>
      <c r="D878" s="197"/>
      <c r="E878" s="196"/>
      <c r="F878" s="197"/>
      <c r="G878" s="198"/>
      <c r="H878" s="180"/>
      <c r="I878" s="181"/>
      <c r="J878" s="181"/>
      <c r="K878" s="181"/>
      <c r="L878" s="181"/>
      <c r="M878" s="181"/>
      <c r="N878" s="180"/>
      <c r="O878" s="182"/>
      <c r="P878" s="182"/>
      <c r="Q878" s="183"/>
      <c r="R878" s="183"/>
      <c r="S878" s="183"/>
      <c r="T878" s="183"/>
      <c r="U878" s="184"/>
      <c r="V878" s="185"/>
      <c r="W878" s="199"/>
      <c r="X878" s="200"/>
      <c r="Y878" s="200"/>
      <c r="Z878" s="201"/>
      <c r="AA878" s="150"/>
      <c r="AB878" s="202"/>
      <c r="AC878" s="203"/>
      <c r="AD878" s="184"/>
      <c r="AE878" s="203"/>
      <c r="AF878" s="204"/>
      <c r="AG878" s="193"/>
    </row>
    <row r="879" spans="1:33" s="59" customFormat="1">
      <c r="A879" s="194"/>
      <c r="B879" s="195"/>
      <c r="C879" s="196"/>
      <c r="D879" s="197"/>
      <c r="E879" s="196"/>
      <c r="F879" s="197"/>
      <c r="G879" s="198"/>
      <c r="H879" s="180"/>
      <c r="I879" s="181"/>
      <c r="J879" s="181"/>
      <c r="K879" s="181"/>
      <c r="L879" s="181"/>
      <c r="M879" s="181"/>
      <c r="N879" s="180"/>
      <c r="O879" s="182"/>
      <c r="P879" s="182"/>
      <c r="Q879" s="183"/>
      <c r="R879" s="183"/>
      <c r="S879" s="183"/>
      <c r="T879" s="183"/>
      <c r="U879" s="184"/>
      <c r="V879" s="185"/>
      <c r="W879" s="199"/>
      <c r="X879" s="200"/>
      <c r="Y879" s="200"/>
      <c r="Z879" s="201"/>
      <c r="AA879" s="150"/>
      <c r="AB879" s="202"/>
      <c r="AC879" s="203"/>
      <c r="AD879" s="184"/>
      <c r="AE879" s="203"/>
      <c r="AF879" s="204"/>
      <c r="AG879" s="193"/>
    </row>
    <row r="880" spans="1:33" s="59" customFormat="1">
      <c r="A880" s="194"/>
      <c r="B880" s="195"/>
      <c r="C880" s="196"/>
      <c r="D880" s="197"/>
      <c r="E880" s="196"/>
      <c r="F880" s="197"/>
      <c r="G880" s="198"/>
      <c r="H880" s="180"/>
      <c r="I880" s="181"/>
      <c r="J880" s="181"/>
      <c r="K880" s="181"/>
      <c r="L880" s="181"/>
      <c r="M880" s="181"/>
      <c r="N880" s="180"/>
      <c r="O880" s="182"/>
      <c r="P880" s="182"/>
      <c r="Q880" s="183"/>
      <c r="R880" s="183"/>
      <c r="S880" s="183"/>
      <c r="T880" s="183"/>
      <c r="U880" s="184"/>
      <c r="V880" s="185"/>
      <c r="W880" s="199"/>
      <c r="X880" s="200"/>
      <c r="Y880" s="200"/>
      <c r="Z880" s="201"/>
      <c r="AA880" s="150"/>
      <c r="AB880" s="202"/>
      <c r="AC880" s="203"/>
      <c r="AD880" s="184"/>
      <c r="AE880" s="203"/>
      <c r="AF880" s="204"/>
      <c r="AG880" s="193"/>
    </row>
    <row r="881" spans="1:33" s="59" customFormat="1">
      <c r="A881" s="194"/>
      <c r="B881" s="195"/>
      <c r="C881" s="196"/>
      <c r="D881" s="197"/>
      <c r="E881" s="196"/>
      <c r="F881" s="197"/>
      <c r="G881" s="198"/>
      <c r="H881" s="180"/>
      <c r="I881" s="181"/>
      <c r="J881" s="181"/>
      <c r="K881" s="181"/>
      <c r="L881" s="181"/>
      <c r="M881" s="181"/>
      <c r="N881" s="180"/>
      <c r="O881" s="182"/>
      <c r="P881" s="182"/>
      <c r="Q881" s="183"/>
      <c r="R881" s="183"/>
      <c r="S881" s="183"/>
      <c r="T881" s="183"/>
      <c r="U881" s="184"/>
      <c r="V881" s="185"/>
      <c r="W881" s="199"/>
      <c r="X881" s="200"/>
      <c r="Y881" s="200"/>
      <c r="Z881" s="201"/>
      <c r="AA881" s="150"/>
      <c r="AB881" s="202"/>
      <c r="AC881" s="203"/>
      <c r="AD881" s="184"/>
      <c r="AE881" s="203"/>
      <c r="AF881" s="204"/>
      <c r="AG881" s="193"/>
    </row>
    <row r="882" spans="1:33" s="59" customFormat="1">
      <c r="A882" s="194"/>
      <c r="B882" s="195"/>
      <c r="C882" s="196"/>
      <c r="D882" s="197"/>
      <c r="E882" s="196"/>
      <c r="F882" s="197"/>
      <c r="G882" s="198"/>
      <c r="H882" s="180"/>
      <c r="I882" s="181"/>
      <c r="J882" s="181"/>
      <c r="K882" s="181"/>
      <c r="L882" s="181"/>
      <c r="M882" s="181"/>
      <c r="N882" s="180"/>
      <c r="O882" s="182"/>
      <c r="P882" s="182"/>
      <c r="Q882" s="183"/>
      <c r="R882" s="183"/>
      <c r="S882" s="183"/>
      <c r="T882" s="183"/>
      <c r="U882" s="184"/>
      <c r="V882" s="185"/>
      <c r="W882" s="199"/>
      <c r="X882" s="200"/>
      <c r="Y882" s="200"/>
      <c r="Z882" s="201"/>
      <c r="AA882" s="150"/>
      <c r="AB882" s="202"/>
      <c r="AC882" s="203"/>
      <c r="AD882" s="184"/>
      <c r="AE882" s="203"/>
      <c r="AF882" s="204"/>
      <c r="AG882" s="193"/>
    </row>
    <row r="883" spans="1:33" s="59" customFormat="1">
      <c r="A883" s="194"/>
      <c r="B883" s="195"/>
      <c r="C883" s="196"/>
      <c r="D883" s="197"/>
      <c r="E883" s="196"/>
      <c r="F883" s="197"/>
      <c r="G883" s="198"/>
      <c r="H883" s="180"/>
      <c r="I883" s="181"/>
      <c r="J883" s="181"/>
      <c r="K883" s="181"/>
      <c r="L883" s="181"/>
      <c r="M883" s="181"/>
      <c r="N883" s="180"/>
      <c r="O883" s="182"/>
      <c r="P883" s="182"/>
      <c r="Q883" s="183"/>
      <c r="R883" s="183"/>
      <c r="S883" s="183"/>
      <c r="T883" s="183"/>
      <c r="U883" s="184"/>
      <c r="V883" s="185"/>
      <c r="W883" s="199"/>
      <c r="X883" s="200"/>
      <c r="Y883" s="200"/>
      <c r="Z883" s="201"/>
      <c r="AA883" s="150"/>
      <c r="AB883" s="202"/>
      <c r="AC883" s="203"/>
      <c r="AD883" s="184"/>
      <c r="AE883" s="203"/>
      <c r="AF883" s="204"/>
      <c r="AG883" s="193"/>
    </row>
    <row r="884" spans="1:33" s="59" customFormat="1">
      <c r="A884" s="194"/>
      <c r="B884" s="195"/>
      <c r="C884" s="196"/>
      <c r="D884" s="197"/>
      <c r="E884" s="196"/>
      <c r="F884" s="197"/>
      <c r="G884" s="198"/>
      <c r="H884" s="180"/>
      <c r="I884" s="181"/>
      <c r="J884" s="181"/>
      <c r="K884" s="181"/>
      <c r="L884" s="181"/>
      <c r="M884" s="181"/>
      <c r="N884" s="180"/>
      <c r="O884" s="182"/>
      <c r="P884" s="182"/>
      <c r="Q884" s="183"/>
      <c r="R884" s="183"/>
      <c r="S884" s="183"/>
      <c r="T884" s="183"/>
      <c r="U884" s="184"/>
      <c r="V884" s="185"/>
      <c r="W884" s="199"/>
      <c r="X884" s="200"/>
      <c r="Y884" s="200"/>
      <c r="Z884" s="201"/>
      <c r="AA884" s="150"/>
      <c r="AB884" s="202"/>
      <c r="AC884" s="203"/>
      <c r="AD884" s="184"/>
      <c r="AE884" s="203"/>
      <c r="AF884" s="204"/>
      <c r="AG884" s="193"/>
    </row>
    <row r="885" spans="1:33" s="59" customFormat="1">
      <c r="A885" s="194"/>
      <c r="B885" s="195"/>
      <c r="C885" s="196"/>
      <c r="D885" s="197"/>
      <c r="E885" s="196"/>
      <c r="F885" s="197"/>
      <c r="G885" s="198"/>
      <c r="H885" s="180"/>
      <c r="I885" s="181"/>
      <c r="J885" s="181"/>
      <c r="K885" s="181"/>
      <c r="L885" s="181"/>
      <c r="M885" s="181"/>
      <c r="N885" s="180"/>
      <c r="O885" s="182"/>
      <c r="P885" s="182"/>
      <c r="Q885" s="183"/>
      <c r="R885" s="183"/>
      <c r="S885" s="183"/>
      <c r="T885" s="183"/>
      <c r="U885" s="184"/>
      <c r="V885" s="185"/>
      <c r="W885" s="199"/>
      <c r="X885" s="200"/>
      <c r="Y885" s="200"/>
      <c r="Z885" s="201"/>
      <c r="AA885" s="150"/>
      <c r="AB885" s="202"/>
      <c r="AC885" s="203"/>
      <c r="AD885" s="184"/>
      <c r="AE885" s="203"/>
      <c r="AF885" s="204"/>
      <c r="AG885" s="193"/>
    </row>
    <row r="886" spans="1:33" s="59" customFormat="1">
      <c r="A886" s="194"/>
      <c r="B886" s="195"/>
      <c r="C886" s="196"/>
      <c r="D886" s="197"/>
      <c r="E886" s="196"/>
      <c r="F886" s="197"/>
      <c r="G886" s="198"/>
      <c r="H886" s="180"/>
      <c r="I886" s="181"/>
      <c r="J886" s="181"/>
      <c r="K886" s="181"/>
      <c r="L886" s="181"/>
      <c r="M886" s="181"/>
      <c r="N886" s="180"/>
      <c r="O886" s="182"/>
      <c r="P886" s="182"/>
      <c r="Q886" s="183"/>
      <c r="R886" s="183"/>
      <c r="S886" s="183"/>
      <c r="T886" s="183"/>
      <c r="U886" s="184"/>
      <c r="V886" s="185"/>
      <c r="W886" s="199"/>
      <c r="X886" s="200"/>
      <c r="Y886" s="200"/>
      <c r="Z886" s="201"/>
      <c r="AA886" s="150"/>
      <c r="AB886" s="202"/>
      <c r="AC886" s="203"/>
      <c r="AD886" s="184"/>
      <c r="AE886" s="203"/>
      <c r="AF886" s="204"/>
      <c r="AG886" s="193"/>
    </row>
    <row r="887" spans="1:33" s="59" customFormat="1">
      <c r="A887" s="194"/>
      <c r="B887" s="195"/>
      <c r="C887" s="196"/>
      <c r="D887" s="197"/>
      <c r="E887" s="196"/>
      <c r="F887" s="197"/>
      <c r="G887" s="198"/>
      <c r="H887" s="180"/>
      <c r="I887" s="181"/>
      <c r="J887" s="181"/>
      <c r="K887" s="181"/>
      <c r="L887" s="181"/>
      <c r="M887" s="181"/>
      <c r="N887" s="180"/>
      <c r="O887" s="182"/>
      <c r="P887" s="182"/>
      <c r="Q887" s="183"/>
      <c r="R887" s="183"/>
      <c r="S887" s="183"/>
      <c r="T887" s="183"/>
      <c r="U887" s="184"/>
      <c r="V887" s="185"/>
      <c r="W887" s="199"/>
      <c r="X887" s="200"/>
      <c r="Y887" s="200"/>
      <c r="Z887" s="201"/>
      <c r="AA887" s="150"/>
      <c r="AB887" s="202"/>
      <c r="AC887" s="203"/>
      <c r="AD887" s="184"/>
      <c r="AE887" s="203"/>
      <c r="AF887" s="204"/>
      <c r="AG887" s="193"/>
    </row>
    <row r="888" spans="1:33" s="59" customFormat="1">
      <c r="A888" s="194"/>
      <c r="B888" s="195"/>
      <c r="C888" s="196"/>
      <c r="D888" s="197"/>
      <c r="E888" s="196"/>
      <c r="F888" s="197"/>
      <c r="G888" s="198"/>
      <c r="H888" s="180"/>
      <c r="I888" s="181"/>
      <c r="J888" s="181"/>
      <c r="K888" s="181"/>
      <c r="L888" s="181"/>
      <c r="M888" s="181"/>
      <c r="N888" s="180"/>
      <c r="O888" s="182"/>
      <c r="P888" s="182"/>
      <c r="Q888" s="183"/>
      <c r="R888" s="183"/>
      <c r="S888" s="183"/>
      <c r="T888" s="183"/>
      <c r="U888" s="184"/>
      <c r="V888" s="185"/>
      <c r="W888" s="199"/>
      <c r="X888" s="200"/>
      <c r="Y888" s="200"/>
      <c r="Z888" s="201"/>
      <c r="AA888" s="150"/>
      <c r="AB888" s="202"/>
      <c r="AC888" s="203"/>
      <c r="AD888" s="184"/>
      <c r="AE888" s="203"/>
      <c r="AF888" s="204"/>
      <c r="AG888" s="193"/>
    </row>
    <row r="889" spans="1:33" s="59" customFormat="1">
      <c r="A889" s="194"/>
      <c r="B889" s="195"/>
      <c r="C889" s="196"/>
      <c r="D889" s="197"/>
      <c r="E889" s="196"/>
      <c r="F889" s="197"/>
      <c r="G889" s="198"/>
      <c r="H889" s="180"/>
      <c r="I889" s="181"/>
      <c r="J889" s="181"/>
      <c r="K889" s="181"/>
      <c r="L889" s="181"/>
      <c r="M889" s="181"/>
      <c r="N889" s="180"/>
      <c r="O889" s="182"/>
      <c r="P889" s="182"/>
      <c r="Q889" s="183"/>
      <c r="R889" s="183"/>
      <c r="S889" s="183"/>
      <c r="T889" s="183"/>
      <c r="U889" s="184"/>
      <c r="V889" s="185"/>
      <c r="W889" s="199"/>
      <c r="X889" s="200"/>
      <c r="Y889" s="200"/>
      <c r="Z889" s="201"/>
      <c r="AA889" s="150"/>
      <c r="AB889" s="202"/>
      <c r="AC889" s="203"/>
      <c r="AD889" s="184"/>
      <c r="AE889" s="203"/>
      <c r="AF889" s="204"/>
      <c r="AG889" s="193"/>
    </row>
    <row r="890" spans="1:33" s="59" customFormat="1">
      <c r="A890" s="194"/>
      <c r="B890" s="195"/>
      <c r="C890" s="196"/>
      <c r="D890" s="197"/>
      <c r="E890" s="196"/>
      <c r="F890" s="197"/>
      <c r="G890" s="198"/>
      <c r="H890" s="180"/>
      <c r="I890" s="181"/>
      <c r="J890" s="181"/>
      <c r="K890" s="181"/>
      <c r="L890" s="181"/>
      <c r="M890" s="181"/>
      <c r="N890" s="180"/>
      <c r="O890" s="182"/>
      <c r="P890" s="182"/>
      <c r="Q890" s="183"/>
      <c r="R890" s="183"/>
      <c r="S890" s="183"/>
      <c r="T890" s="183"/>
      <c r="U890" s="184"/>
      <c r="V890" s="185"/>
      <c r="W890" s="199"/>
      <c r="X890" s="200"/>
      <c r="Y890" s="200"/>
      <c r="Z890" s="201"/>
      <c r="AA890" s="150"/>
      <c r="AB890" s="202"/>
      <c r="AC890" s="203"/>
      <c r="AD890" s="184"/>
      <c r="AE890" s="203"/>
      <c r="AF890" s="204"/>
      <c r="AG890" s="193"/>
    </row>
    <row r="891" spans="1:33" s="59" customFormat="1">
      <c r="A891" s="194"/>
      <c r="B891" s="195"/>
      <c r="C891" s="196"/>
      <c r="D891" s="197"/>
      <c r="E891" s="196"/>
      <c r="F891" s="197"/>
      <c r="G891" s="198"/>
      <c r="H891" s="180"/>
      <c r="I891" s="181"/>
      <c r="J891" s="181"/>
      <c r="K891" s="181"/>
      <c r="L891" s="181"/>
      <c r="M891" s="181"/>
      <c r="N891" s="180"/>
      <c r="O891" s="182"/>
      <c r="P891" s="182"/>
      <c r="Q891" s="183"/>
      <c r="R891" s="183"/>
      <c r="S891" s="183"/>
      <c r="T891" s="183"/>
      <c r="U891" s="184"/>
      <c r="V891" s="185"/>
      <c r="W891" s="199"/>
      <c r="X891" s="200"/>
      <c r="Y891" s="200"/>
      <c r="Z891" s="201"/>
      <c r="AA891" s="150"/>
      <c r="AB891" s="202"/>
      <c r="AC891" s="203"/>
      <c r="AD891" s="184"/>
      <c r="AE891" s="203"/>
      <c r="AF891" s="204"/>
      <c r="AG891" s="193"/>
    </row>
    <row r="892" spans="1:33" s="59" customFormat="1">
      <c r="A892" s="194"/>
      <c r="B892" s="195"/>
      <c r="C892" s="196"/>
      <c r="D892" s="197"/>
      <c r="E892" s="196"/>
      <c r="F892" s="197"/>
      <c r="G892" s="198"/>
      <c r="H892" s="180"/>
      <c r="I892" s="181"/>
      <c r="J892" s="181"/>
      <c r="K892" s="181"/>
      <c r="L892" s="181"/>
      <c r="M892" s="181"/>
      <c r="N892" s="180"/>
      <c r="O892" s="182"/>
      <c r="P892" s="182"/>
      <c r="Q892" s="183"/>
      <c r="R892" s="183"/>
      <c r="S892" s="183"/>
      <c r="T892" s="183"/>
      <c r="U892" s="184"/>
      <c r="V892" s="185"/>
      <c r="W892" s="199"/>
      <c r="X892" s="200"/>
      <c r="Y892" s="200"/>
      <c r="Z892" s="201"/>
      <c r="AA892" s="150"/>
      <c r="AB892" s="202"/>
      <c r="AC892" s="203"/>
      <c r="AD892" s="184"/>
      <c r="AE892" s="203"/>
      <c r="AF892" s="204"/>
      <c r="AG892" s="193"/>
    </row>
    <row r="893" spans="1:33" s="59" customFormat="1">
      <c r="A893" s="194"/>
      <c r="B893" s="195"/>
      <c r="C893" s="196"/>
      <c r="D893" s="197"/>
      <c r="E893" s="196"/>
      <c r="F893" s="197"/>
      <c r="G893" s="198"/>
      <c r="H893" s="180"/>
      <c r="I893" s="181"/>
      <c r="J893" s="181"/>
      <c r="K893" s="181"/>
      <c r="L893" s="181"/>
      <c r="M893" s="181"/>
      <c r="N893" s="180"/>
      <c r="O893" s="182"/>
      <c r="P893" s="182"/>
      <c r="Q893" s="183"/>
      <c r="R893" s="183"/>
      <c r="S893" s="183"/>
      <c r="T893" s="183"/>
      <c r="U893" s="184"/>
      <c r="V893" s="185"/>
      <c r="W893" s="199"/>
      <c r="X893" s="200"/>
      <c r="Y893" s="200"/>
      <c r="Z893" s="201"/>
      <c r="AA893" s="150"/>
      <c r="AB893" s="202"/>
      <c r="AC893" s="203"/>
      <c r="AD893" s="184"/>
      <c r="AE893" s="203"/>
      <c r="AF893" s="204"/>
      <c r="AG893" s="193"/>
    </row>
    <row r="894" spans="1:33" s="59" customFormat="1">
      <c r="A894" s="194"/>
      <c r="B894" s="195"/>
      <c r="C894" s="196"/>
      <c r="D894" s="197"/>
      <c r="E894" s="196"/>
      <c r="F894" s="197"/>
      <c r="G894" s="198"/>
      <c r="H894" s="180"/>
      <c r="I894" s="181"/>
      <c r="J894" s="181"/>
      <c r="K894" s="181"/>
      <c r="L894" s="181"/>
      <c r="M894" s="181"/>
      <c r="N894" s="180"/>
      <c r="O894" s="182"/>
      <c r="P894" s="182"/>
      <c r="Q894" s="183"/>
      <c r="R894" s="183"/>
      <c r="S894" s="183"/>
      <c r="T894" s="183"/>
      <c r="U894" s="184"/>
      <c r="V894" s="185"/>
      <c r="W894" s="199"/>
      <c r="X894" s="200"/>
      <c r="Y894" s="200"/>
      <c r="Z894" s="201"/>
      <c r="AA894" s="150"/>
      <c r="AB894" s="202"/>
      <c r="AC894" s="203"/>
      <c r="AD894" s="184"/>
      <c r="AE894" s="203"/>
      <c r="AF894" s="204"/>
      <c r="AG894" s="193"/>
    </row>
    <row r="895" spans="1:33" s="59" customFormat="1">
      <c r="A895" s="194"/>
      <c r="B895" s="195"/>
      <c r="C895" s="196"/>
      <c r="D895" s="197"/>
      <c r="E895" s="196"/>
      <c r="F895" s="197"/>
      <c r="G895" s="198"/>
      <c r="H895" s="180"/>
      <c r="I895" s="181"/>
      <c r="J895" s="181"/>
      <c r="K895" s="181"/>
      <c r="L895" s="181"/>
      <c r="M895" s="181"/>
      <c r="N895" s="180"/>
      <c r="O895" s="182"/>
      <c r="P895" s="182"/>
      <c r="Q895" s="183"/>
      <c r="R895" s="183"/>
      <c r="S895" s="183"/>
      <c r="T895" s="183"/>
      <c r="U895" s="184"/>
      <c r="V895" s="185"/>
      <c r="W895" s="199"/>
      <c r="X895" s="200"/>
      <c r="Y895" s="200"/>
      <c r="Z895" s="201"/>
      <c r="AA895" s="150"/>
      <c r="AB895" s="202"/>
      <c r="AC895" s="203"/>
      <c r="AD895" s="184"/>
      <c r="AE895" s="203"/>
      <c r="AF895" s="204"/>
      <c r="AG895" s="193"/>
    </row>
    <row r="896" spans="1:33" s="59" customFormat="1">
      <c r="A896" s="194"/>
      <c r="B896" s="195"/>
      <c r="C896" s="196"/>
      <c r="D896" s="197"/>
      <c r="E896" s="196"/>
      <c r="F896" s="197"/>
      <c r="G896" s="198"/>
      <c r="H896" s="180"/>
      <c r="I896" s="181"/>
      <c r="J896" s="181"/>
      <c r="K896" s="181"/>
      <c r="L896" s="181"/>
      <c r="M896" s="181"/>
      <c r="N896" s="180"/>
      <c r="O896" s="182"/>
      <c r="P896" s="182"/>
      <c r="Q896" s="183"/>
      <c r="R896" s="183"/>
      <c r="S896" s="183"/>
      <c r="T896" s="183"/>
      <c r="U896" s="184"/>
      <c r="V896" s="185"/>
      <c r="W896" s="199"/>
      <c r="X896" s="200"/>
      <c r="Y896" s="200"/>
      <c r="Z896" s="201"/>
      <c r="AA896" s="150"/>
      <c r="AB896" s="202"/>
      <c r="AC896" s="203"/>
      <c r="AD896" s="184"/>
      <c r="AE896" s="203"/>
      <c r="AF896" s="204"/>
      <c r="AG896" s="193"/>
    </row>
    <row r="897" spans="1:33" s="59" customFormat="1">
      <c r="A897" s="194"/>
      <c r="B897" s="195"/>
      <c r="C897" s="196"/>
      <c r="D897" s="197"/>
      <c r="E897" s="196"/>
      <c r="F897" s="197"/>
      <c r="G897" s="198"/>
      <c r="H897" s="180"/>
      <c r="I897" s="181"/>
      <c r="J897" s="181"/>
      <c r="K897" s="181"/>
      <c r="L897" s="181"/>
      <c r="M897" s="181"/>
      <c r="N897" s="180"/>
      <c r="O897" s="182"/>
      <c r="P897" s="182"/>
      <c r="Q897" s="183"/>
      <c r="R897" s="183"/>
      <c r="S897" s="183"/>
      <c r="T897" s="183"/>
      <c r="U897" s="184"/>
      <c r="V897" s="185"/>
      <c r="W897" s="199"/>
      <c r="X897" s="200"/>
      <c r="Y897" s="200"/>
      <c r="Z897" s="201"/>
      <c r="AA897" s="150"/>
      <c r="AB897" s="202"/>
      <c r="AC897" s="203"/>
      <c r="AD897" s="184"/>
      <c r="AE897" s="203"/>
      <c r="AF897" s="204"/>
      <c r="AG897" s="193"/>
    </row>
    <row r="898" spans="1:33" s="59" customFormat="1">
      <c r="A898" s="194"/>
      <c r="B898" s="195"/>
      <c r="C898" s="196"/>
      <c r="D898" s="197"/>
      <c r="E898" s="196"/>
      <c r="F898" s="197"/>
      <c r="G898" s="198"/>
      <c r="H898" s="180"/>
      <c r="I898" s="181"/>
      <c r="J898" s="181"/>
      <c r="K898" s="181"/>
      <c r="L898" s="181"/>
      <c r="M898" s="181"/>
      <c r="N898" s="180"/>
      <c r="O898" s="182"/>
      <c r="P898" s="182"/>
      <c r="Q898" s="183"/>
      <c r="R898" s="183"/>
      <c r="S898" s="183"/>
      <c r="T898" s="183"/>
      <c r="U898" s="184"/>
      <c r="V898" s="185"/>
      <c r="W898" s="199"/>
      <c r="X898" s="200"/>
      <c r="Y898" s="200"/>
      <c r="Z898" s="201"/>
      <c r="AA898" s="150"/>
      <c r="AB898" s="202"/>
      <c r="AC898" s="203"/>
      <c r="AD898" s="184"/>
      <c r="AE898" s="203"/>
      <c r="AF898" s="204"/>
      <c r="AG898" s="193"/>
    </row>
    <row r="899" spans="1:33" s="59" customFormat="1">
      <c r="A899" s="194"/>
      <c r="B899" s="195"/>
      <c r="C899" s="196"/>
      <c r="D899" s="197"/>
      <c r="E899" s="196"/>
      <c r="F899" s="197"/>
      <c r="G899" s="198"/>
      <c r="H899" s="180"/>
      <c r="I899" s="181"/>
      <c r="J899" s="181"/>
      <c r="K899" s="181"/>
      <c r="L899" s="181"/>
      <c r="M899" s="181"/>
      <c r="N899" s="180"/>
      <c r="O899" s="182"/>
      <c r="P899" s="182"/>
      <c r="Q899" s="183"/>
      <c r="R899" s="183"/>
      <c r="S899" s="183"/>
      <c r="T899" s="183"/>
      <c r="U899" s="184"/>
      <c r="V899" s="185"/>
      <c r="W899" s="199"/>
      <c r="X899" s="200"/>
      <c r="Y899" s="200"/>
      <c r="Z899" s="201"/>
      <c r="AA899" s="150"/>
      <c r="AB899" s="202"/>
      <c r="AC899" s="203"/>
      <c r="AD899" s="184"/>
      <c r="AE899" s="203"/>
      <c r="AF899" s="204"/>
      <c r="AG899" s="193"/>
    </row>
    <row r="900" spans="1:33" s="59" customFormat="1">
      <c r="A900" s="194"/>
      <c r="B900" s="195"/>
      <c r="C900" s="196"/>
      <c r="D900" s="197"/>
      <c r="E900" s="196"/>
      <c r="F900" s="197"/>
      <c r="G900" s="198"/>
      <c r="H900" s="180"/>
      <c r="I900" s="181"/>
      <c r="J900" s="181"/>
      <c r="K900" s="181"/>
      <c r="L900" s="181"/>
      <c r="M900" s="181"/>
      <c r="N900" s="180"/>
      <c r="O900" s="182"/>
      <c r="P900" s="182"/>
      <c r="Q900" s="183"/>
      <c r="R900" s="183"/>
      <c r="S900" s="183"/>
      <c r="T900" s="183"/>
      <c r="U900" s="184"/>
      <c r="V900" s="185"/>
      <c r="W900" s="199"/>
      <c r="X900" s="200"/>
      <c r="Y900" s="200"/>
      <c r="Z900" s="201"/>
      <c r="AA900" s="150"/>
      <c r="AB900" s="202"/>
      <c r="AC900" s="203"/>
      <c r="AD900" s="184"/>
      <c r="AE900" s="203"/>
      <c r="AF900" s="204"/>
      <c r="AG900" s="193"/>
    </row>
    <row r="901" spans="1:33" s="59" customFormat="1">
      <c r="A901" s="194"/>
      <c r="B901" s="195"/>
      <c r="C901" s="196"/>
      <c r="D901" s="197"/>
      <c r="E901" s="196"/>
      <c r="F901" s="197"/>
      <c r="G901" s="198"/>
      <c r="H901" s="180"/>
      <c r="I901" s="181"/>
      <c r="J901" s="181"/>
      <c r="K901" s="181"/>
      <c r="L901" s="181"/>
      <c r="M901" s="181"/>
      <c r="N901" s="180"/>
      <c r="O901" s="182"/>
      <c r="P901" s="182"/>
      <c r="Q901" s="183"/>
      <c r="R901" s="183"/>
      <c r="S901" s="183"/>
      <c r="T901" s="183"/>
      <c r="U901" s="184"/>
      <c r="V901" s="185"/>
      <c r="W901" s="199"/>
      <c r="X901" s="200"/>
      <c r="Y901" s="200"/>
      <c r="Z901" s="201"/>
      <c r="AA901" s="150"/>
      <c r="AB901" s="202"/>
      <c r="AC901" s="203"/>
      <c r="AD901" s="184"/>
      <c r="AE901" s="203"/>
      <c r="AF901" s="204"/>
      <c r="AG901" s="193"/>
    </row>
    <row r="902" spans="1:33" s="59" customFormat="1">
      <c r="A902" s="194"/>
      <c r="B902" s="195"/>
      <c r="C902" s="196"/>
      <c r="D902" s="197"/>
      <c r="E902" s="196"/>
      <c r="F902" s="197"/>
      <c r="G902" s="198"/>
      <c r="H902" s="180"/>
      <c r="I902" s="181"/>
      <c r="J902" s="181"/>
      <c r="K902" s="181"/>
      <c r="L902" s="181"/>
      <c r="M902" s="181"/>
      <c r="N902" s="180"/>
      <c r="O902" s="182"/>
      <c r="P902" s="182"/>
      <c r="Q902" s="183"/>
      <c r="R902" s="183"/>
      <c r="S902" s="183"/>
      <c r="T902" s="183"/>
      <c r="U902" s="184"/>
      <c r="V902" s="185"/>
      <c r="W902" s="199"/>
      <c r="X902" s="200"/>
      <c r="Y902" s="200"/>
      <c r="Z902" s="201"/>
      <c r="AA902" s="150"/>
      <c r="AB902" s="202"/>
      <c r="AC902" s="203"/>
      <c r="AD902" s="184"/>
      <c r="AE902" s="203"/>
      <c r="AF902" s="204"/>
      <c r="AG902" s="193"/>
    </row>
    <row r="903" spans="1:33" s="59" customFormat="1">
      <c r="A903" s="194"/>
      <c r="B903" s="195"/>
      <c r="C903" s="196"/>
      <c r="D903" s="197"/>
      <c r="E903" s="196"/>
      <c r="F903" s="197"/>
      <c r="G903" s="198"/>
      <c r="H903" s="180"/>
      <c r="I903" s="181"/>
      <c r="J903" s="181"/>
      <c r="K903" s="181"/>
      <c r="L903" s="181"/>
      <c r="M903" s="181"/>
      <c r="N903" s="180"/>
      <c r="O903" s="182"/>
      <c r="P903" s="182"/>
      <c r="Q903" s="183"/>
      <c r="R903" s="183"/>
      <c r="S903" s="183"/>
      <c r="T903" s="183"/>
      <c r="U903" s="184"/>
      <c r="V903" s="185"/>
      <c r="W903" s="199"/>
      <c r="X903" s="200"/>
      <c r="Y903" s="200"/>
      <c r="Z903" s="201"/>
      <c r="AA903" s="150"/>
      <c r="AB903" s="202"/>
      <c r="AC903" s="203"/>
      <c r="AD903" s="184"/>
      <c r="AE903" s="203"/>
      <c r="AF903" s="204"/>
      <c r="AG903" s="193"/>
    </row>
    <row r="904" spans="1:33" s="59" customFormat="1">
      <c r="A904" s="194"/>
      <c r="B904" s="195"/>
      <c r="C904" s="196"/>
      <c r="D904" s="197"/>
      <c r="E904" s="196"/>
      <c r="F904" s="197"/>
      <c r="G904" s="198"/>
      <c r="H904" s="180"/>
      <c r="I904" s="181"/>
      <c r="J904" s="181"/>
      <c r="K904" s="181"/>
      <c r="L904" s="181"/>
      <c r="M904" s="181"/>
      <c r="N904" s="180"/>
      <c r="O904" s="182"/>
      <c r="P904" s="182"/>
      <c r="Q904" s="183"/>
      <c r="R904" s="183"/>
      <c r="S904" s="183"/>
      <c r="T904" s="183"/>
      <c r="U904" s="184"/>
      <c r="V904" s="185"/>
      <c r="W904" s="199"/>
      <c r="X904" s="200"/>
      <c r="Y904" s="200"/>
      <c r="Z904" s="201"/>
      <c r="AA904" s="150"/>
      <c r="AB904" s="202"/>
      <c r="AC904" s="203"/>
      <c r="AD904" s="184"/>
      <c r="AE904" s="203"/>
      <c r="AF904" s="204"/>
      <c r="AG904" s="193"/>
    </row>
    <row r="905" spans="1:33" s="59" customFormat="1">
      <c r="A905" s="194"/>
      <c r="B905" s="195"/>
      <c r="C905" s="196"/>
      <c r="D905" s="197"/>
      <c r="E905" s="196"/>
      <c r="F905" s="197"/>
      <c r="G905" s="198"/>
      <c r="H905" s="180"/>
      <c r="I905" s="181"/>
      <c r="J905" s="181"/>
      <c r="K905" s="181"/>
      <c r="L905" s="181"/>
      <c r="M905" s="181"/>
      <c r="N905" s="180"/>
      <c r="O905" s="182"/>
      <c r="P905" s="182"/>
      <c r="Q905" s="183"/>
      <c r="R905" s="183"/>
      <c r="S905" s="183"/>
      <c r="T905" s="183"/>
      <c r="U905" s="184"/>
      <c r="V905" s="185"/>
      <c r="W905" s="199"/>
      <c r="X905" s="200"/>
      <c r="Y905" s="200"/>
      <c r="Z905" s="201"/>
      <c r="AA905" s="150"/>
      <c r="AB905" s="202"/>
      <c r="AC905" s="203"/>
      <c r="AD905" s="184"/>
      <c r="AE905" s="203"/>
      <c r="AF905" s="204"/>
      <c r="AG905" s="193"/>
    </row>
    <row r="906" spans="1:33" s="59" customFormat="1">
      <c r="A906" s="194"/>
      <c r="B906" s="195"/>
      <c r="C906" s="196"/>
      <c r="D906" s="197"/>
      <c r="E906" s="196"/>
      <c r="F906" s="197"/>
      <c r="G906" s="198"/>
      <c r="H906" s="180"/>
      <c r="I906" s="181"/>
      <c r="J906" s="181"/>
      <c r="K906" s="181"/>
      <c r="L906" s="181"/>
      <c r="M906" s="181"/>
      <c r="N906" s="180"/>
      <c r="O906" s="182"/>
      <c r="P906" s="182"/>
      <c r="Q906" s="183"/>
      <c r="R906" s="183"/>
      <c r="S906" s="183"/>
      <c r="T906" s="183"/>
      <c r="U906" s="184"/>
      <c r="V906" s="185"/>
      <c r="W906" s="199"/>
      <c r="X906" s="200"/>
      <c r="Y906" s="200"/>
      <c r="Z906" s="201"/>
      <c r="AA906" s="150"/>
      <c r="AB906" s="202"/>
      <c r="AC906" s="203"/>
      <c r="AD906" s="184"/>
      <c r="AE906" s="203"/>
      <c r="AF906" s="204"/>
      <c r="AG906" s="193"/>
    </row>
    <row r="907" spans="1:33" s="59" customFormat="1">
      <c r="A907" s="194"/>
      <c r="B907" s="195"/>
      <c r="C907" s="196"/>
      <c r="D907" s="197"/>
      <c r="E907" s="196"/>
      <c r="F907" s="197"/>
      <c r="G907" s="198"/>
      <c r="H907" s="180"/>
      <c r="I907" s="181"/>
      <c r="J907" s="181"/>
      <c r="K907" s="181"/>
      <c r="L907" s="181"/>
      <c r="M907" s="181"/>
      <c r="N907" s="180"/>
      <c r="O907" s="182"/>
      <c r="P907" s="182"/>
      <c r="Q907" s="183"/>
      <c r="R907" s="183"/>
      <c r="S907" s="183"/>
      <c r="T907" s="183"/>
      <c r="U907" s="184"/>
      <c r="V907" s="185"/>
      <c r="W907" s="199"/>
      <c r="X907" s="200"/>
      <c r="Y907" s="200"/>
      <c r="Z907" s="201"/>
      <c r="AA907" s="150"/>
      <c r="AB907" s="202"/>
      <c r="AC907" s="203"/>
      <c r="AD907" s="184"/>
      <c r="AE907" s="203"/>
      <c r="AF907" s="204"/>
      <c r="AG907" s="193"/>
    </row>
    <row r="908" spans="1:33" s="59" customFormat="1">
      <c r="A908" s="194"/>
      <c r="B908" s="195"/>
      <c r="C908" s="196"/>
      <c r="D908" s="197"/>
      <c r="E908" s="196"/>
      <c r="F908" s="197"/>
      <c r="G908" s="198"/>
      <c r="H908" s="180"/>
      <c r="I908" s="181"/>
      <c r="J908" s="181"/>
      <c r="K908" s="181"/>
      <c r="L908" s="181"/>
      <c r="M908" s="181"/>
      <c r="N908" s="180"/>
      <c r="O908" s="182"/>
      <c r="P908" s="182"/>
      <c r="Q908" s="183"/>
      <c r="R908" s="183"/>
      <c r="S908" s="183"/>
      <c r="T908" s="183"/>
      <c r="U908" s="184"/>
      <c r="V908" s="185"/>
      <c r="W908" s="199"/>
      <c r="X908" s="200"/>
      <c r="Y908" s="200"/>
      <c r="Z908" s="201"/>
      <c r="AA908" s="150"/>
      <c r="AB908" s="202"/>
      <c r="AC908" s="203"/>
      <c r="AD908" s="184"/>
      <c r="AE908" s="203"/>
      <c r="AF908" s="204"/>
      <c r="AG908" s="193"/>
    </row>
    <row r="909" spans="1:33" s="59" customFormat="1">
      <c r="A909" s="194"/>
      <c r="B909" s="195"/>
      <c r="C909" s="196"/>
      <c r="D909" s="197"/>
      <c r="E909" s="196"/>
      <c r="F909" s="197"/>
      <c r="G909" s="198"/>
      <c r="H909" s="180"/>
      <c r="I909" s="181"/>
      <c r="J909" s="181"/>
      <c r="K909" s="181"/>
      <c r="L909" s="181"/>
      <c r="M909" s="181"/>
      <c r="N909" s="180"/>
      <c r="O909" s="182"/>
      <c r="P909" s="182"/>
      <c r="Q909" s="183"/>
      <c r="R909" s="183"/>
      <c r="S909" s="183"/>
      <c r="T909" s="183"/>
      <c r="U909" s="184"/>
      <c r="V909" s="185"/>
      <c r="W909" s="199"/>
      <c r="X909" s="200"/>
      <c r="Y909" s="200"/>
      <c r="Z909" s="201"/>
      <c r="AA909" s="150"/>
      <c r="AB909" s="202"/>
      <c r="AC909" s="203"/>
      <c r="AD909" s="184"/>
      <c r="AE909" s="203"/>
      <c r="AF909" s="204"/>
      <c r="AG909" s="193"/>
    </row>
    <row r="910" spans="1:33" s="59" customFormat="1">
      <c r="A910" s="194"/>
      <c r="B910" s="195"/>
      <c r="C910" s="196"/>
      <c r="D910" s="197"/>
      <c r="E910" s="196"/>
      <c r="F910" s="197"/>
      <c r="G910" s="198"/>
      <c r="H910" s="180"/>
      <c r="I910" s="181"/>
      <c r="J910" s="181"/>
      <c r="K910" s="181"/>
      <c r="L910" s="181"/>
      <c r="M910" s="181"/>
      <c r="N910" s="180"/>
      <c r="O910" s="182"/>
      <c r="P910" s="182"/>
      <c r="Q910" s="183"/>
      <c r="R910" s="183"/>
      <c r="S910" s="183"/>
      <c r="T910" s="183"/>
      <c r="U910" s="184"/>
      <c r="V910" s="185"/>
      <c r="W910" s="199"/>
      <c r="X910" s="200"/>
      <c r="Y910" s="200"/>
      <c r="Z910" s="201"/>
      <c r="AA910" s="150"/>
      <c r="AB910" s="202"/>
      <c r="AC910" s="203"/>
      <c r="AD910" s="184"/>
      <c r="AE910" s="203"/>
      <c r="AF910" s="204"/>
      <c r="AG910" s="193"/>
    </row>
    <row r="911" spans="1:33" s="59" customFormat="1">
      <c r="A911" s="194"/>
      <c r="B911" s="195"/>
      <c r="C911" s="196"/>
      <c r="D911" s="197"/>
      <c r="E911" s="196"/>
      <c r="F911" s="197"/>
      <c r="G911" s="198"/>
      <c r="H911" s="180"/>
      <c r="I911" s="181"/>
      <c r="J911" s="181"/>
      <c r="K911" s="181"/>
      <c r="L911" s="181"/>
      <c r="M911" s="181"/>
      <c r="N911" s="180"/>
      <c r="O911" s="182"/>
      <c r="P911" s="182"/>
      <c r="Q911" s="183"/>
      <c r="R911" s="183"/>
      <c r="S911" s="183"/>
      <c r="T911" s="183"/>
      <c r="U911" s="184"/>
      <c r="V911" s="185"/>
      <c r="W911" s="199"/>
      <c r="X911" s="200"/>
      <c r="Y911" s="200"/>
      <c r="Z911" s="201"/>
      <c r="AA911" s="150"/>
      <c r="AB911" s="202"/>
      <c r="AC911" s="203"/>
      <c r="AD911" s="184"/>
      <c r="AE911" s="203"/>
      <c r="AF911" s="204"/>
      <c r="AG911" s="193"/>
    </row>
    <row r="912" spans="1:33" s="59" customFormat="1">
      <c r="A912" s="194"/>
      <c r="B912" s="195"/>
      <c r="C912" s="196"/>
      <c r="D912" s="197"/>
      <c r="E912" s="196"/>
      <c r="F912" s="197"/>
      <c r="G912" s="198"/>
      <c r="H912" s="180"/>
      <c r="I912" s="181"/>
      <c r="J912" s="181"/>
      <c r="K912" s="181"/>
      <c r="L912" s="181"/>
      <c r="M912" s="181"/>
      <c r="N912" s="180"/>
      <c r="O912" s="182"/>
      <c r="P912" s="182"/>
      <c r="Q912" s="183"/>
      <c r="R912" s="183"/>
      <c r="S912" s="183"/>
      <c r="T912" s="183"/>
      <c r="U912" s="184"/>
      <c r="V912" s="185"/>
      <c r="W912" s="199"/>
      <c r="X912" s="200"/>
      <c r="Y912" s="200"/>
      <c r="Z912" s="201"/>
      <c r="AA912" s="150"/>
      <c r="AB912" s="202"/>
      <c r="AC912" s="203"/>
      <c r="AD912" s="184"/>
      <c r="AE912" s="203"/>
      <c r="AF912" s="204"/>
      <c r="AG912" s="193"/>
    </row>
    <row r="913" spans="1:33" s="59" customFormat="1">
      <c r="A913" s="194"/>
      <c r="B913" s="195"/>
      <c r="C913" s="196"/>
      <c r="D913" s="197"/>
      <c r="E913" s="196"/>
      <c r="F913" s="197"/>
      <c r="G913" s="198"/>
      <c r="H913" s="180"/>
      <c r="I913" s="181"/>
      <c r="J913" s="181"/>
      <c r="K913" s="181"/>
      <c r="L913" s="181"/>
      <c r="M913" s="181"/>
      <c r="N913" s="180"/>
      <c r="O913" s="182"/>
      <c r="P913" s="182"/>
      <c r="Q913" s="183"/>
      <c r="R913" s="183"/>
      <c r="S913" s="183"/>
      <c r="T913" s="183"/>
      <c r="U913" s="184"/>
      <c r="V913" s="185"/>
      <c r="W913" s="199"/>
      <c r="X913" s="200"/>
      <c r="Y913" s="200"/>
      <c r="Z913" s="201"/>
      <c r="AA913" s="150"/>
      <c r="AB913" s="202"/>
      <c r="AC913" s="203"/>
      <c r="AD913" s="184"/>
      <c r="AE913" s="203"/>
      <c r="AF913" s="204"/>
      <c r="AG913" s="193"/>
    </row>
    <row r="914" spans="1:33" s="59" customFormat="1">
      <c r="A914" s="194"/>
      <c r="B914" s="195"/>
      <c r="C914" s="196"/>
      <c r="D914" s="197"/>
      <c r="E914" s="196"/>
      <c r="F914" s="197"/>
      <c r="G914" s="198"/>
      <c r="H914" s="180"/>
      <c r="I914" s="181"/>
      <c r="J914" s="181"/>
      <c r="K914" s="181"/>
      <c r="L914" s="181"/>
      <c r="M914" s="181"/>
      <c r="N914" s="180"/>
      <c r="O914" s="182"/>
      <c r="P914" s="182"/>
      <c r="Q914" s="183"/>
      <c r="R914" s="183"/>
      <c r="S914" s="183"/>
      <c r="T914" s="183"/>
      <c r="U914" s="184"/>
      <c r="V914" s="185"/>
      <c r="W914" s="199"/>
      <c r="X914" s="200"/>
      <c r="Y914" s="200"/>
      <c r="Z914" s="201"/>
      <c r="AA914" s="150"/>
      <c r="AB914" s="202"/>
      <c r="AC914" s="203"/>
      <c r="AD914" s="184"/>
      <c r="AE914" s="203"/>
      <c r="AF914" s="204"/>
      <c r="AG914" s="193"/>
    </row>
    <row r="915" spans="1:33" s="59" customFormat="1">
      <c r="A915" s="194"/>
      <c r="B915" s="195"/>
      <c r="C915" s="196"/>
      <c r="D915" s="197"/>
      <c r="E915" s="196"/>
      <c r="F915" s="197"/>
      <c r="G915" s="198"/>
      <c r="H915" s="180"/>
      <c r="I915" s="181"/>
      <c r="J915" s="181"/>
      <c r="K915" s="181"/>
      <c r="L915" s="181"/>
      <c r="M915" s="181"/>
      <c r="N915" s="180"/>
      <c r="O915" s="182"/>
      <c r="P915" s="182"/>
      <c r="Q915" s="183"/>
      <c r="R915" s="183"/>
      <c r="S915" s="183"/>
      <c r="T915" s="183"/>
      <c r="U915" s="184"/>
      <c r="V915" s="185"/>
      <c r="W915" s="199"/>
      <c r="X915" s="200"/>
      <c r="Y915" s="200"/>
      <c r="Z915" s="201"/>
      <c r="AA915" s="150"/>
      <c r="AB915" s="202"/>
      <c r="AC915" s="203"/>
      <c r="AD915" s="184"/>
      <c r="AE915" s="203"/>
      <c r="AF915" s="204"/>
      <c r="AG915" s="193"/>
    </row>
    <row r="916" spans="1:33" s="59" customFormat="1">
      <c r="A916" s="194"/>
      <c r="B916" s="195"/>
      <c r="C916" s="196"/>
      <c r="D916" s="197"/>
      <c r="E916" s="196"/>
      <c r="F916" s="197"/>
      <c r="G916" s="198"/>
      <c r="H916" s="180"/>
      <c r="I916" s="181"/>
      <c r="J916" s="181"/>
      <c r="K916" s="181"/>
      <c r="L916" s="181"/>
      <c r="M916" s="181"/>
      <c r="N916" s="180"/>
      <c r="O916" s="182"/>
      <c r="P916" s="182"/>
      <c r="Q916" s="183"/>
      <c r="R916" s="183"/>
      <c r="S916" s="183"/>
      <c r="T916" s="183"/>
      <c r="U916" s="184"/>
      <c r="V916" s="185"/>
      <c r="W916" s="199"/>
      <c r="X916" s="200"/>
      <c r="Y916" s="200"/>
      <c r="Z916" s="201"/>
      <c r="AA916" s="150"/>
      <c r="AB916" s="202"/>
      <c r="AC916" s="203"/>
      <c r="AD916" s="184"/>
      <c r="AE916" s="203"/>
      <c r="AF916" s="204"/>
      <c r="AG916" s="193"/>
    </row>
    <row r="917" spans="1:33" s="59" customFormat="1">
      <c r="A917" s="194"/>
      <c r="B917" s="195"/>
      <c r="C917" s="196"/>
      <c r="D917" s="197"/>
      <c r="E917" s="196"/>
      <c r="F917" s="197"/>
      <c r="G917" s="198"/>
      <c r="H917" s="180"/>
      <c r="I917" s="181"/>
      <c r="J917" s="181"/>
      <c r="K917" s="181"/>
      <c r="L917" s="181"/>
      <c r="M917" s="181"/>
      <c r="N917" s="180"/>
      <c r="O917" s="182"/>
      <c r="P917" s="182"/>
      <c r="Q917" s="183"/>
      <c r="R917" s="183"/>
      <c r="S917" s="183"/>
      <c r="T917" s="183"/>
      <c r="U917" s="184"/>
      <c r="V917" s="185"/>
      <c r="W917" s="199"/>
      <c r="X917" s="200"/>
      <c r="Y917" s="200"/>
      <c r="Z917" s="201"/>
      <c r="AA917" s="150"/>
      <c r="AB917" s="202"/>
      <c r="AC917" s="203"/>
      <c r="AD917" s="184"/>
      <c r="AE917" s="203"/>
      <c r="AF917" s="204"/>
      <c r="AG917" s="193"/>
    </row>
    <row r="918" spans="1:33" s="59" customFormat="1">
      <c r="A918" s="194"/>
      <c r="B918" s="195"/>
      <c r="C918" s="196"/>
      <c r="D918" s="197"/>
      <c r="E918" s="196"/>
      <c r="F918" s="197"/>
      <c r="G918" s="198"/>
      <c r="H918" s="180"/>
      <c r="I918" s="181"/>
      <c r="J918" s="181"/>
      <c r="K918" s="181"/>
      <c r="L918" s="181"/>
      <c r="M918" s="181"/>
      <c r="N918" s="180"/>
      <c r="O918" s="182"/>
      <c r="P918" s="182"/>
      <c r="Q918" s="183"/>
      <c r="R918" s="183"/>
      <c r="S918" s="183"/>
      <c r="T918" s="183"/>
      <c r="U918" s="184"/>
      <c r="V918" s="185"/>
      <c r="W918" s="199"/>
      <c r="X918" s="200"/>
      <c r="Y918" s="200"/>
      <c r="Z918" s="201"/>
      <c r="AA918" s="150"/>
      <c r="AB918" s="202"/>
      <c r="AC918" s="203"/>
      <c r="AD918" s="184"/>
      <c r="AE918" s="203"/>
      <c r="AF918" s="204"/>
      <c r="AG918" s="193"/>
    </row>
    <row r="919" spans="1:33" s="59" customFormat="1">
      <c r="A919" s="194"/>
      <c r="B919" s="195"/>
      <c r="C919" s="196"/>
      <c r="D919" s="197"/>
      <c r="E919" s="196"/>
      <c r="F919" s="197"/>
      <c r="G919" s="198"/>
      <c r="H919" s="180"/>
      <c r="I919" s="181"/>
      <c r="J919" s="181"/>
      <c r="K919" s="181"/>
      <c r="L919" s="181"/>
      <c r="M919" s="181"/>
      <c r="N919" s="180"/>
      <c r="O919" s="182"/>
      <c r="P919" s="182"/>
      <c r="Q919" s="183"/>
      <c r="R919" s="183"/>
      <c r="S919" s="183"/>
      <c r="T919" s="183"/>
      <c r="U919" s="184"/>
      <c r="V919" s="185"/>
      <c r="W919" s="199"/>
      <c r="X919" s="200"/>
      <c r="Y919" s="200"/>
      <c r="Z919" s="201"/>
      <c r="AA919" s="150"/>
      <c r="AB919" s="202"/>
      <c r="AC919" s="203"/>
      <c r="AD919" s="184"/>
      <c r="AE919" s="203"/>
      <c r="AF919" s="204"/>
      <c r="AG919" s="193"/>
    </row>
    <row r="920" spans="1:33" s="59" customFormat="1">
      <c r="A920" s="194"/>
      <c r="B920" s="195"/>
      <c r="C920" s="196"/>
      <c r="D920" s="197"/>
      <c r="E920" s="196"/>
      <c r="F920" s="197"/>
      <c r="G920" s="198"/>
      <c r="H920" s="180"/>
      <c r="I920" s="181"/>
      <c r="J920" s="181"/>
      <c r="K920" s="181"/>
      <c r="L920" s="181"/>
      <c r="M920" s="181"/>
      <c r="N920" s="180"/>
      <c r="O920" s="182"/>
      <c r="P920" s="182"/>
      <c r="Q920" s="183"/>
      <c r="R920" s="183"/>
      <c r="S920" s="183"/>
      <c r="T920" s="183"/>
      <c r="U920" s="184"/>
      <c r="V920" s="185"/>
      <c r="W920" s="199"/>
      <c r="X920" s="200"/>
      <c r="Y920" s="200"/>
      <c r="Z920" s="201"/>
      <c r="AA920" s="150"/>
      <c r="AB920" s="202"/>
      <c r="AC920" s="203"/>
      <c r="AD920" s="184"/>
      <c r="AE920" s="203"/>
      <c r="AF920" s="204"/>
      <c r="AG920" s="193"/>
    </row>
    <row r="921" spans="1:33" s="59" customFormat="1">
      <c r="A921" s="194"/>
      <c r="B921" s="195"/>
      <c r="C921" s="196"/>
      <c r="D921" s="197"/>
      <c r="E921" s="196"/>
      <c r="F921" s="197"/>
      <c r="G921" s="198"/>
      <c r="H921" s="180"/>
      <c r="I921" s="181"/>
      <c r="J921" s="181"/>
      <c r="K921" s="181"/>
      <c r="L921" s="181"/>
      <c r="M921" s="181"/>
      <c r="N921" s="180"/>
      <c r="O921" s="182"/>
      <c r="P921" s="182"/>
      <c r="Q921" s="183"/>
      <c r="R921" s="183"/>
      <c r="S921" s="183"/>
      <c r="T921" s="183"/>
      <c r="U921" s="184"/>
      <c r="V921" s="185"/>
      <c r="W921" s="199"/>
      <c r="X921" s="200"/>
      <c r="Y921" s="200"/>
      <c r="Z921" s="201"/>
      <c r="AA921" s="150"/>
      <c r="AB921" s="202"/>
      <c r="AC921" s="203"/>
      <c r="AD921" s="184"/>
      <c r="AE921" s="203"/>
      <c r="AF921" s="204"/>
      <c r="AG921" s="193"/>
    </row>
    <row r="922" spans="1:33" s="59" customFormat="1">
      <c r="A922" s="194"/>
      <c r="B922" s="195"/>
      <c r="C922" s="196"/>
      <c r="D922" s="197"/>
      <c r="E922" s="196"/>
      <c r="F922" s="197"/>
      <c r="G922" s="198"/>
      <c r="H922" s="180"/>
      <c r="I922" s="181"/>
      <c r="J922" s="181"/>
      <c r="K922" s="181"/>
      <c r="L922" s="181"/>
      <c r="M922" s="181"/>
      <c r="N922" s="180"/>
      <c r="O922" s="182"/>
      <c r="P922" s="182"/>
      <c r="Q922" s="183"/>
      <c r="R922" s="183"/>
      <c r="S922" s="183"/>
      <c r="T922" s="183"/>
      <c r="U922" s="184"/>
      <c r="V922" s="185"/>
      <c r="W922" s="199"/>
      <c r="X922" s="200"/>
      <c r="Y922" s="200"/>
      <c r="Z922" s="201"/>
      <c r="AA922" s="150"/>
      <c r="AB922" s="202"/>
      <c r="AC922" s="203"/>
      <c r="AD922" s="184"/>
      <c r="AE922" s="203"/>
      <c r="AF922" s="204"/>
      <c r="AG922" s="193"/>
    </row>
    <row r="923" spans="1:33" s="59" customFormat="1">
      <c r="A923" s="194"/>
      <c r="B923" s="195"/>
      <c r="C923" s="196"/>
      <c r="D923" s="197"/>
      <c r="E923" s="196"/>
      <c r="F923" s="197"/>
      <c r="G923" s="198"/>
      <c r="H923" s="180"/>
      <c r="I923" s="181"/>
      <c r="J923" s="181"/>
      <c r="K923" s="181"/>
      <c r="L923" s="181"/>
      <c r="M923" s="181"/>
      <c r="N923" s="180"/>
      <c r="O923" s="182"/>
      <c r="P923" s="182"/>
      <c r="Q923" s="183"/>
      <c r="R923" s="183"/>
      <c r="S923" s="183"/>
      <c r="T923" s="183"/>
      <c r="U923" s="184"/>
      <c r="V923" s="185"/>
      <c r="W923" s="199"/>
      <c r="X923" s="200"/>
      <c r="Y923" s="200"/>
      <c r="Z923" s="201"/>
      <c r="AA923" s="150"/>
      <c r="AB923" s="202"/>
      <c r="AC923" s="203"/>
      <c r="AD923" s="184"/>
      <c r="AE923" s="203"/>
      <c r="AF923" s="204"/>
      <c r="AG923" s="193"/>
    </row>
    <row r="924" spans="1:33" s="59" customFormat="1">
      <c r="A924" s="194"/>
      <c r="B924" s="195"/>
      <c r="C924" s="196"/>
      <c r="D924" s="197"/>
      <c r="E924" s="196"/>
      <c r="F924" s="197"/>
      <c r="G924" s="198"/>
      <c r="H924" s="180"/>
      <c r="I924" s="181"/>
      <c r="J924" s="181"/>
      <c r="K924" s="181"/>
      <c r="L924" s="181"/>
      <c r="M924" s="181"/>
      <c r="N924" s="180"/>
      <c r="O924" s="182"/>
      <c r="P924" s="182"/>
      <c r="Q924" s="183"/>
      <c r="R924" s="183"/>
      <c r="S924" s="183"/>
      <c r="T924" s="183"/>
      <c r="U924" s="184"/>
      <c r="V924" s="185"/>
      <c r="W924" s="199"/>
      <c r="X924" s="200"/>
      <c r="Y924" s="200"/>
      <c r="Z924" s="201"/>
      <c r="AA924" s="150"/>
      <c r="AB924" s="202"/>
      <c r="AC924" s="203"/>
      <c r="AD924" s="184"/>
      <c r="AE924" s="203"/>
      <c r="AF924" s="204"/>
      <c r="AG924" s="193"/>
    </row>
    <row r="925" spans="1:33" s="59" customFormat="1">
      <c r="A925" s="194"/>
      <c r="B925" s="195"/>
      <c r="C925" s="196"/>
      <c r="D925" s="197"/>
      <c r="E925" s="196"/>
      <c r="F925" s="197"/>
      <c r="G925" s="198"/>
      <c r="H925" s="180"/>
      <c r="I925" s="181"/>
      <c r="J925" s="181"/>
      <c r="K925" s="181"/>
      <c r="L925" s="181"/>
      <c r="M925" s="181"/>
      <c r="N925" s="180"/>
      <c r="O925" s="182"/>
      <c r="P925" s="182"/>
      <c r="Q925" s="183"/>
      <c r="R925" s="183"/>
      <c r="S925" s="183"/>
      <c r="T925" s="183"/>
      <c r="U925" s="184"/>
      <c r="V925" s="185"/>
      <c r="W925" s="199"/>
      <c r="X925" s="200"/>
      <c r="Y925" s="200"/>
      <c r="Z925" s="201"/>
      <c r="AA925" s="150"/>
      <c r="AB925" s="202"/>
      <c r="AC925" s="203"/>
      <c r="AD925" s="184"/>
      <c r="AE925" s="203"/>
      <c r="AF925" s="204"/>
      <c r="AG925" s="193"/>
    </row>
    <row r="926" spans="1:33" s="59" customFormat="1">
      <c r="A926" s="194"/>
      <c r="B926" s="195"/>
      <c r="C926" s="196"/>
      <c r="D926" s="197"/>
      <c r="E926" s="196"/>
      <c r="F926" s="197"/>
      <c r="G926" s="198"/>
      <c r="H926" s="180"/>
      <c r="I926" s="181"/>
      <c r="J926" s="181"/>
      <c r="K926" s="181"/>
      <c r="L926" s="181"/>
      <c r="M926" s="181"/>
      <c r="N926" s="180"/>
      <c r="O926" s="182"/>
      <c r="P926" s="182"/>
      <c r="Q926" s="183"/>
      <c r="R926" s="183"/>
      <c r="S926" s="183"/>
      <c r="T926" s="183"/>
      <c r="U926" s="184"/>
      <c r="V926" s="185"/>
      <c r="W926" s="199"/>
      <c r="X926" s="200"/>
      <c r="Y926" s="200"/>
      <c r="Z926" s="201"/>
      <c r="AA926" s="150"/>
      <c r="AB926" s="202"/>
      <c r="AC926" s="203"/>
      <c r="AD926" s="184"/>
      <c r="AE926" s="203"/>
      <c r="AF926" s="204"/>
      <c r="AG926" s="193"/>
    </row>
    <row r="927" spans="1:33" s="59" customFormat="1">
      <c r="A927" s="194"/>
      <c r="B927" s="195"/>
      <c r="C927" s="196"/>
      <c r="D927" s="197"/>
      <c r="E927" s="196"/>
      <c r="F927" s="197"/>
      <c r="G927" s="198"/>
      <c r="H927" s="180"/>
      <c r="I927" s="181"/>
      <c r="J927" s="181"/>
      <c r="K927" s="181"/>
      <c r="L927" s="181"/>
      <c r="M927" s="181"/>
      <c r="N927" s="180"/>
      <c r="O927" s="182"/>
      <c r="P927" s="182"/>
      <c r="Q927" s="183"/>
      <c r="R927" s="183"/>
      <c r="S927" s="183"/>
      <c r="T927" s="183"/>
      <c r="U927" s="184"/>
      <c r="V927" s="185"/>
      <c r="W927" s="199"/>
      <c r="X927" s="200"/>
      <c r="Y927" s="200"/>
      <c r="Z927" s="201"/>
      <c r="AA927" s="150"/>
      <c r="AB927" s="202"/>
      <c r="AC927" s="203"/>
      <c r="AD927" s="184"/>
      <c r="AE927" s="203"/>
      <c r="AF927" s="204"/>
      <c r="AG927" s="193"/>
    </row>
    <row r="928" spans="1:33" s="59" customFormat="1">
      <c r="A928" s="194"/>
      <c r="B928" s="195"/>
      <c r="C928" s="196"/>
      <c r="D928" s="197"/>
      <c r="E928" s="196"/>
      <c r="F928" s="197"/>
      <c r="G928" s="198"/>
      <c r="H928" s="180"/>
      <c r="I928" s="181"/>
      <c r="J928" s="181"/>
      <c r="K928" s="181"/>
      <c r="L928" s="181"/>
      <c r="M928" s="181"/>
      <c r="N928" s="180"/>
      <c r="O928" s="182"/>
      <c r="P928" s="182"/>
      <c r="Q928" s="183"/>
      <c r="R928" s="183"/>
      <c r="S928" s="183"/>
      <c r="T928" s="183"/>
      <c r="U928" s="184"/>
      <c r="V928" s="185"/>
      <c r="W928" s="199"/>
      <c r="X928" s="200"/>
      <c r="Y928" s="200"/>
      <c r="Z928" s="201"/>
      <c r="AA928" s="150"/>
      <c r="AB928" s="202"/>
      <c r="AC928" s="203"/>
      <c r="AD928" s="184"/>
      <c r="AE928" s="203"/>
      <c r="AF928" s="204"/>
      <c r="AG928" s="193"/>
    </row>
    <row r="929" spans="1:33" s="59" customFormat="1">
      <c r="A929" s="194"/>
      <c r="B929" s="195"/>
      <c r="C929" s="196"/>
      <c r="D929" s="197"/>
      <c r="E929" s="196"/>
      <c r="F929" s="197"/>
      <c r="G929" s="198"/>
      <c r="H929" s="180"/>
      <c r="I929" s="181"/>
      <c r="J929" s="181"/>
      <c r="K929" s="181"/>
      <c r="L929" s="181"/>
      <c r="M929" s="181"/>
      <c r="N929" s="180"/>
      <c r="O929" s="182"/>
      <c r="P929" s="182"/>
      <c r="Q929" s="183"/>
      <c r="R929" s="183"/>
      <c r="S929" s="183"/>
      <c r="T929" s="183"/>
      <c r="U929" s="184"/>
      <c r="V929" s="185"/>
      <c r="W929" s="199"/>
      <c r="X929" s="200"/>
      <c r="Y929" s="200"/>
      <c r="Z929" s="201"/>
      <c r="AA929" s="150"/>
      <c r="AB929" s="202"/>
      <c r="AC929" s="203"/>
      <c r="AD929" s="184"/>
      <c r="AE929" s="203"/>
      <c r="AF929" s="204"/>
      <c r="AG929" s="193"/>
    </row>
    <row r="930" spans="1:33" s="59" customFormat="1">
      <c r="A930" s="194"/>
      <c r="B930" s="195"/>
      <c r="C930" s="196"/>
      <c r="D930" s="197"/>
      <c r="E930" s="196"/>
      <c r="F930" s="197"/>
      <c r="G930" s="198"/>
      <c r="H930" s="180"/>
      <c r="I930" s="181"/>
      <c r="J930" s="181"/>
      <c r="K930" s="181"/>
      <c r="L930" s="181"/>
      <c r="M930" s="181"/>
      <c r="N930" s="180"/>
      <c r="O930" s="182"/>
      <c r="P930" s="182"/>
      <c r="Q930" s="183"/>
      <c r="R930" s="183"/>
      <c r="S930" s="183"/>
      <c r="T930" s="183"/>
      <c r="U930" s="184"/>
      <c r="V930" s="185"/>
      <c r="W930" s="199"/>
      <c r="X930" s="200"/>
      <c r="Y930" s="200"/>
      <c r="Z930" s="201"/>
      <c r="AA930" s="150"/>
      <c r="AB930" s="202"/>
      <c r="AC930" s="203"/>
      <c r="AD930" s="184"/>
      <c r="AE930" s="203"/>
      <c r="AF930" s="204"/>
      <c r="AG930" s="193"/>
    </row>
    <row r="931" spans="1:33" s="59" customFormat="1">
      <c r="A931" s="194"/>
      <c r="B931" s="195"/>
      <c r="C931" s="196"/>
      <c r="D931" s="197"/>
      <c r="E931" s="196"/>
      <c r="F931" s="197"/>
      <c r="G931" s="198"/>
      <c r="H931" s="180"/>
      <c r="I931" s="181"/>
      <c r="J931" s="181"/>
      <c r="K931" s="181"/>
      <c r="L931" s="181"/>
      <c r="M931" s="181"/>
      <c r="N931" s="180"/>
      <c r="O931" s="182"/>
      <c r="P931" s="182"/>
      <c r="Q931" s="183"/>
      <c r="R931" s="183"/>
      <c r="S931" s="183"/>
      <c r="T931" s="183"/>
      <c r="U931" s="184"/>
      <c r="V931" s="185"/>
      <c r="W931" s="199"/>
      <c r="X931" s="200"/>
      <c r="Y931" s="200"/>
      <c r="Z931" s="201"/>
      <c r="AA931" s="150"/>
      <c r="AB931" s="202"/>
      <c r="AC931" s="203"/>
      <c r="AD931" s="184"/>
      <c r="AE931" s="203"/>
      <c r="AF931" s="204"/>
      <c r="AG931" s="193"/>
    </row>
    <row r="932" spans="1:33" s="59" customFormat="1">
      <c r="A932" s="194"/>
      <c r="B932" s="195"/>
      <c r="C932" s="196"/>
      <c r="D932" s="197"/>
      <c r="E932" s="196"/>
      <c r="F932" s="197"/>
      <c r="G932" s="198"/>
      <c r="H932" s="180"/>
      <c r="I932" s="181"/>
      <c r="J932" s="181"/>
      <c r="K932" s="181"/>
      <c r="L932" s="181"/>
      <c r="M932" s="181"/>
      <c r="N932" s="180"/>
      <c r="O932" s="182"/>
      <c r="P932" s="182"/>
      <c r="Q932" s="183"/>
      <c r="R932" s="183"/>
      <c r="S932" s="183"/>
      <c r="T932" s="183"/>
      <c r="U932" s="184"/>
      <c r="V932" s="185"/>
      <c r="W932" s="199"/>
      <c r="X932" s="200"/>
      <c r="Y932" s="200"/>
      <c r="Z932" s="201"/>
      <c r="AA932" s="150"/>
      <c r="AB932" s="202"/>
      <c r="AC932" s="203"/>
      <c r="AD932" s="184"/>
      <c r="AE932" s="203"/>
      <c r="AF932" s="204"/>
      <c r="AG932" s="193"/>
    </row>
    <row r="933" spans="1:33" s="59" customFormat="1">
      <c r="A933" s="194"/>
      <c r="B933" s="195"/>
      <c r="C933" s="196"/>
      <c r="D933" s="197"/>
      <c r="E933" s="196"/>
      <c r="F933" s="197"/>
      <c r="G933" s="198"/>
      <c r="H933" s="180"/>
      <c r="I933" s="181"/>
      <c r="J933" s="181"/>
      <c r="K933" s="181"/>
      <c r="L933" s="181"/>
      <c r="M933" s="181"/>
      <c r="N933" s="180"/>
      <c r="O933" s="182"/>
      <c r="P933" s="182"/>
      <c r="Q933" s="183"/>
      <c r="R933" s="183"/>
      <c r="S933" s="183"/>
      <c r="T933" s="183"/>
      <c r="U933" s="184"/>
      <c r="V933" s="185"/>
      <c r="W933" s="199"/>
      <c r="X933" s="200"/>
      <c r="Y933" s="200"/>
      <c r="Z933" s="201"/>
      <c r="AA933" s="150"/>
      <c r="AB933" s="202"/>
      <c r="AC933" s="203"/>
      <c r="AD933" s="184"/>
      <c r="AE933" s="203"/>
      <c r="AF933" s="204"/>
      <c r="AG933" s="193"/>
    </row>
    <row r="934" spans="1:33" s="59" customFormat="1">
      <c r="A934" s="194"/>
      <c r="B934" s="195"/>
      <c r="C934" s="196"/>
      <c r="D934" s="197"/>
      <c r="E934" s="196"/>
      <c r="F934" s="197"/>
      <c r="G934" s="198"/>
      <c r="H934" s="180"/>
      <c r="I934" s="181"/>
      <c r="J934" s="181"/>
      <c r="K934" s="181"/>
      <c r="L934" s="181"/>
      <c r="M934" s="181"/>
      <c r="N934" s="180"/>
      <c r="O934" s="182"/>
      <c r="P934" s="182"/>
      <c r="Q934" s="183"/>
      <c r="R934" s="183"/>
      <c r="S934" s="183"/>
      <c r="T934" s="183"/>
      <c r="U934" s="184"/>
      <c r="V934" s="185"/>
      <c r="W934" s="199"/>
      <c r="X934" s="200"/>
      <c r="Y934" s="200"/>
      <c r="Z934" s="201"/>
      <c r="AA934" s="150"/>
      <c r="AB934" s="202"/>
      <c r="AC934" s="203"/>
      <c r="AD934" s="184"/>
      <c r="AE934" s="203"/>
      <c r="AF934" s="204"/>
      <c r="AG934" s="193"/>
    </row>
    <row r="935" spans="1:33" s="59" customFormat="1">
      <c r="A935" s="194"/>
      <c r="B935" s="195"/>
      <c r="C935" s="196"/>
      <c r="D935" s="197"/>
      <c r="E935" s="196"/>
      <c r="F935" s="197"/>
      <c r="G935" s="198"/>
      <c r="H935" s="180"/>
      <c r="I935" s="181"/>
      <c r="J935" s="181"/>
      <c r="K935" s="181"/>
      <c r="L935" s="181"/>
      <c r="M935" s="181"/>
      <c r="N935" s="180"/>
      <c r="O935" s="182"/>
      <c r="P935" s="182"/>
      <c r="Q935" s="183"/>
      <c r="R935" s="183"/>
      <c r="S935" s="183"/>
      <c r="T935" s="183"/>
      <c r="U935" s="184"/>
      <c r="V935" s="185"/>
      <c r="W935" s="199"/>
      <c r="X935" s="200"/>
      <c r="Y935" s="200"/>
      <c r="Z935" s="201"/>
      <c r="AA935" s="150"/>
      <c r="AB935" s="202"/>
      <c r="AC935" s="203"/>
      <c r="AD935" s="184"/>
      <c r="AE935" s="203"/>
      <c r="AF935" s="204"/>
      <c r="AG935" s="193"/>
    </row>
    <row r="936" spans="1:33" s="59" customFormat="1">
      <c r="A936" s="194"/>
      <c r="B936" s="195"/>
      <c r="C936" s="196"/>
      <c r="D936" s="197"/>
      <c r="E936" s="196"/>
      <c r="F936" s="197"/>
      <c r="G936" s="198"/>
      <c r="H936" s="180"/>
      <c r="I936" s="181"/>
      <c r="J936" s="181"/>
      <c r="K936" s="181"/>
      <c r="L936" s="181"/>
      <c r="M936" s="181"/>
      <c r="N936" s="180"/>
      <c r="O936" s="182"/>
      <c r="P936" s="182"/>
      <c r="Q936" s="183"/>
      <c r="R936" s="183"/>
      <c r="S936" s="183"/>
      <c r="T936" s="183"/>
      <c r="U936" s="184"/>
      <c r="V936" s="185"/>
      <c r="W936" s="199"/>
      <c r="X936" s="200"/>
      <c r="Y936" s="200"/>
      <c r="Z936" s="201"/>
      <c r="AA936" s="150"/>
      <c r="AB936" s="202"/>
      <c r="AC936" s="203"/>
      <c r="AD936" s="184"/>
      <c r="AE936" s="203"/>
      <c r="AF936" s="204"/>
      <c r="AG936" s="193"/>
    </row>
    <row r="937" spans="1:33" s="59" customFormat="1">
      <c r="A937" s="194"/>
      <c r="B937" s="195"/>
      <c r="C937" s="196"/>
      <c r="D937" s="197"/>
      <c r="E937" s="196"/>
      <c r="F937" s="197"/>
      <c r="G937" s="198"/>
      <c r="H937" s="180"/>
      <c r="I937" s="181"/>
      <c r="J937" s="181"/>
      <c r="K937" s="181"/>
      <c r="L937" s="181"/>
      <c r="M937" s="181"/>
      <c r="N937" s="180"/>
      <c r="O937" s="182"/>
      <c r="P937" s="182"/>
      <c r="Q937" s="183"/>
      <c r="R937" s="183"/>
      <c r="S937" s="183"/>
      <c r="T937" s="183"/>
      <c r="U937" s="184"/>
      <c r="V937" s="185"/>
      <c r="W937" s="199"/>
      <c r="X937" s="200"/>
      <c r="Y937" s="200"/>
      <c r="Z937" s="201"/>
      <c r="AA937" s="150"/>
      <c r="AB937" s="202"/>
      <c r="AC937" s="203"/>
      <c r="AD937" s="184"/>
      <c r="AE937" s="203"/>
      <c r="AF937" s="204"/>
      <c r="AG937" s="193"/>
    </row>
    <row r="938" spans="1:33" s="59" customFormat="1">
      <c r="A938" s="194"/>
      <c r="B938" s="195"/>
      <c r="C938" s="196"/>
      <c r="D938" s="197"/>
      <c r="E938" s="196"/>
      <c r="F938" s="197"/>
      <c r="G938" s="198"/>
      <c r="H938" s="180"/>
      <c r="I938" s="181"/>
      <c r="J938" s="181"/>
      <c r="K938" s="181"/>
      <c r="L938" s="181"/>
      <c r="M938" s="181"/>
      <c r="N938" s="180"/>
      <c r="O938" s="182"/>
      <c r="P938" s="182"/>
      <c r="Q938" s="183"/>
      <c r="R938" s="183"/>
      <c r="S938" s="183"/>
      <c r="T938" s="183"/>
      <c r="U938" s="184"/>
      <c r="V938" s="185"/>
      <c r="W938" s="199"/>
      <c r="X938" s="200"/>
      <c r="Y938" s="200"/>
      <c r="Z938" s="201"/>
      <c r="AA938" s="150"/>
      <c r="AB938" s="202"/>
      <c r="AC938" s="203"/>
      <c r="AD938" s="184"/>
      <c r="AE938" s="203"/>
      <c r="AF938" s="204"/>
      <c r="AG938" s="193"/>
    </row>
    <row r="939" spans="1:33" s="59" customFormat="1">
      <c r="A939" s="194"/>
      <c r="B939" s="195"/>
      <c r="C939" s="196"/>
      <c r="D939" s="197"/>
      <c r="E939" s="196"/>
      <c r="F939" s="197"/>
      <c r="G939" s="198"/>
      <c r="H939" s="180"/>
      <c r="I939" s="181"/>
      <c r="J939" s="181"/>
      <c r="K939" s="181"/>
      <c r="L939" s="181"/>
      <c r="M939" s="181"/>
      <c r="N939" s="180"/>
      <c r="O939" s="182"/>
      <c r="P939" s="182"/>
      <c r="Q939" s="183"/>
      <c r="R939" s="183"/>
      <c r="S939" s="183"/>
      <c r="T939" s="183"/>
      <c r="U939" s="184"/>
      <c r="V939" s="185"/>
      <c r="W939" s="199"/>
      <c r="X939" s="200"/>
      <c r="Y939" s="200"/>
      <c r="Z939" s="201"/>
      <c r="AA939" s="150"/>
      <c r="AB939" s="202"/>
      <c r="AC939" s="203"/>
      <c r="AD939" s="184"/>
      <c r="AE939" s="203"/>
      <c r="AF939" s="204"/>
      <c r="AG939" s="193"/>
    </row>
    <row r="940" spans="1:33" s="59" customFormat="1">
      <c r="A940" s="194"/>
      <c r="B940" s="195"/>
      <c r="C940" s="196"/>
      <c r="D940" s="197"/>
      <c r="E940" s="196"/>
      <c r="F940" s="197"/>
      <c r="G940" s="198"/>
      <c r="H940" s="180"/>
      <c r="I940" s="181"/>
      <c r="J940" s="181"/>
      <c r="K940" s="181"/>
      <c r="L940" s="181"/>
      <c r="M940" s="181"/>
      <c r="N940" s="180"/>
      <c r="O940" s="182"/>
      <c r="P940" s="182"/>
      <c r="Q940" s="183"/>
      <c r="R940" s="183"/>
      <c r="S940" s="183"/>
      <c r="T940" s="183"/>
      <c r="U940" s="184"/>
      <c r="V940" s="185"/>
      <c r="W940" s="199"/>
      <c r="X940" s="200"/>
      <c r="Y940" s="200"/>
      <c r="Z940" s="201"/>
      <c r="AA940" s="150"/>
      <c r="AB940" s="202"/>
      <c r="AC940" s="203"/>
      <c r="AD940" s="184"/>
      <c r="AE940" s="203"/>
      <c r="AF940" s="204"/>
      <c r="AG940" s="193"/>
    </row>
    <row r="941" spans="1:33" s="59" customFormat="1">
      <c r="A941" s="194"/>
      <c r="B941" s="195"/>
      <c r="C941" s="196"/>
      <c r="D941" s="197"/>
      <c r="E941" s="196"/>
      <c r="F941" s="197"/>
      <c r="G941" s="198"/>
      <c r="H941" s="180"/>
      <c r="I941" s="181"/>
      <c r="J941" s="181"/>
      <c r="K941" s="181"/>
      <c r="L941" s="181"/>
      <c r="M941" s="181"/>
      <c r="N941" s="180"/>
      <c r="O941" s="182"/>
      <c r="P941" s="182"/>
      <c r="Q941" s="183"/>
      <c r="R941" s="183"/>
      <c r="S941" s="183"/>
      <c r="T941" s="183"/>
      <c r="U941" s="184"/>
      <c r="V941" s="185"/>
      <c r="W941" s="199"/>
      <c r="X941" s="200"/>
      <c r="Y941" s="200"/>
      <c r="Z941" s="201"/>
      <c r="AA941" s="150"/>
      <c r="AB941" s="202"/>
      <c r="AC941" s="203"/>
      <c r="AD941" s="184"/>
      <c r="AE941" s="203"/>
      <c r="AF941" s="204"/>
      <c r="AG941" s="193"/>
    </row>
    <row r="942" spans="1:33" s="59" customFormat="1">
      <c r="A942" s="194"/>
      <c r="B942" s="195"/>
      <c r="C942" s="196"/>
      <c r="D942" s="197"/>
      <c r="E942" s="196"/>
      <c r="F942" s="197"/>
      <c r="G942" s="198"/>
      <c r="H942" s="180"/>
      <c r="I942" s="181"/>
      <c r="J942" s="181"/>
      <c r="K942" s="181"/>
      <c r="L942" s="181"/>
      <c r="M942" s="181"/>
      <c r="N942" s="180"/>
      <c r="O942" s="182"/>
      <c r="P942" s="182"/>
      <c r="Q942" s="183"/>
      <c r="R942" s="183"/>
      <c r="S942" s="183"/>
      <c r="T942" s="183"/>
      <c r="U942" s="184"/>
      <c r="V942" s="185"/>
      <c r="W942" s="199"/>
      <c r="X942" s="200"/>
      <c r="Y942" s="200"/>
      <c r="Z942" s="201"/>
      <c r="AA942" s="150"/>
      <c r="AB942" s="202"/>
      <c r="AC942" s="203"/>
      <c r="AD942" s="184"/>
      <c r="AE942" s="203"/>
      <c r="AF942" s="204"/>
      <c r="AG942" s="193"/>
    </row>
    <row r="943" spans="1:33" s="59" customFormat="1">
      <c r="A943" s="194"/>
      <c r="B943" s="195"/>
      <c r="C943" s="196"/>
      <c r="D943" s="197"/>
      <c r="E943" s="196"/>
      <c r="F943" s="197"/>
      <c r="G943" s="198"/>
      <c r="H943" s="180"/>
      <c r="I943" s="181"/>
      <c r="J943" s="181"/>
      <c r="K943" s="181"/>
      <c r="L943" s="181"/>
      <c r="M943" s="181"/>
      <c r="N943" s="180"/>
      <c r="O943" s="182"/>
      <c r="P943" s="182"/>
      <c r="Q943" s="183"/>
      <c r="R943" s="183"/>
      <c r="S943" s="183"/>
      <c r="T943" s="183"/>
      <c r="U943" s="184"/>
      <c r="V943" s="185"/>
      <c r="W943" s="199"/>
      <c r="X943" s="200"/>
      <c r="Y943" s="200"/>
      <c r="Z943" s="201"/>
      <c r="AA943" s="150"/>
      <c r="AB943" s="202"/>
      <c r="AC943" s="203"/>
      <c r="AD943" s="184"/>
      <c r="AE943" s="203"/>
      <c r="AF943" s="204"/>
      <c r="AG943" s="193"/>
    </row>
    <row r="944" spans="1:33" s="59" customFormat="1">
      <c r="A944" s="194"/>
      <c r="B944" s="195"/>
      <c r="C944" s="196"/>
      <c r="D944" s="197"/>
      <c r="E944" s="196"/>
      <c r="F944" s="197"/>
      <c r="G944" s="198"/>
      <c r="H944" s="180"/>
      <c r="I944" s="181"/>
      <c r="J944" s="181"/>
      <c r="K944" s="181"/>
      <c r="L944" s="181"/>
      <c r="M944" s="181"/>
      <c r="N944" s="180"/>
      <c r="O944" s="182"/>
      <c r="P944" s="182"/>
      <c r="Q944" s="183"/>
      <c r="R944" s="183"/>
      <c r="S944" s="183"/>
      <c r="T944" s="183"/>
      <c r="U944" s="184"/>
      <c r="V944" s="185"/>
      <c r="W944" s="199"/>
      <c r="X944" s="200"/>
      <c r="Y944" s="200"/>
      <c r="Z944" s="201"/>
      <c r="AA944" s="150"/>
      <c r="AB944" s="202"/>
      <c r="AC944" s="203"/>
      <c r="AD944" s="184"/>
      <c r="AE944" s="203"/>
      <c r="AF944" s="204"/>
      <c r="AG944" s="193"/>
    </row>
    <row r="945" spans="1:33" s="59" customFormat="1">
      <c r="A945" s="194"/>
      <c r="B945" s="195"/>
      <c r="C945" s="196"/>
      <c r="D945" s="197"/>
      <c r="E945" s="196"/>
      <c r="F945" s="197"/>
      <c r="G945" s="198"/>
      <c r="H945" s="180"/>
      <c r="I945" s="181"/>
      <c r="J945" s="181"/>
      <c r="K945" s="181"/>
      <c r="L945" s="181"/>
      <c r="M945" s="181"/>
      <c r="N945" s="180"/>
      <c r="O945" s="182"/>
      <c r="P945" s="182"/>
      <c r="Q945" s="183"/>
      <c r="R945" s="183"/>
      <c r="S945" s="183"/>
      <c r="T945" s="183"/>
      <c r="U945" s="184"/>
      <c r="V945" s="185"/>
      <c r="W945" s="199"/>
      <c r="X945" s="200"/>
      <c r="Y945" s="200"/>
      <c r="Z945" s="201"/>
      <c r="AA945" s="150"/>
      <c r="AB945" s="202"/>
      <c r="AC945" s="203"/>
      <c r="AD945" s="184"/>
      <c r="AE945" s="203"/>
      <c r="AF945" s="204"/>
      <c r="AG945" s="193"/>
    </row>
    <row r="946" spans="1:33" s="59" customFormat="1">
      <c r="A946" s="194"/>
      <c r="B946" s="195"/>
      <c r="C946" s="196"/>
      <c r="D946" s="197"/>
      <c r="E946" s="196"/>
      <c r="F946" s="197"/>
      <c r="G946" s="198"/>
      <c r="H946" s="180"/>
      <c r="I946" s="181"/>
      <c r="J946" s="181"/>
      <c r="K946" s="181"/>
      <c r="L946" s="181"/>
      <c r="M946" s="181"/>
      <c r="N946" s="180"/>
      <c r="O946" s="182"/>
      <c r="P946" s="182"/>
      <c r="Q946" s="183"/>
      <c r="R946" s="183"/>
      <c r="S946" s="183"/>
      <c r="T946" s="183"/>
      <c r="U946" s="184"/>
      <c r="V946" s="185"/>
      <c r="W946" s="199"/>
      <c r="X946" s="200"/>
      <c r="Y946" s="200"/>
      <c r="Z946" s="201"/>
      <c r="AA946" s="150"/>
      <c r="AB946" s="202"/>
      <c r="AC946" s="203"/>
      <c r="AD946" s="184"/>
      <c r="AE946" s="203"/>
      <c r="AF946" s="204"/>
      <c r="AG946" s="193"/>
    </row>
    <row r="947" spans="1:33" s="59" customFormat="1">
      <c r="A947" s="194"/>
      <c r="B947" s="195"/>
      <c r="C947" s="196"/>
      <c r="D947" s="197"/>
      <c r="E947" s="196"/>
      <c r="F947" s="197"/>
      <c r="G947" s="198"/>
      <c r="H947" s="180"/>
      <c r="I947" s="181"/>
      <c r="J947" s="181"/>
      <c r="K947" s="181"/>
      <c r="L947" s="181"/>
      <c r="M947" s="181"/>
      <c r="N947" s="180"/>
      <c r="O947" s="182"/>
      <c r="P947" s="182"/>
      <c r="Q947" s="183"/>
      <c r="R947" s="183"/>
      <c r="S947" s="183"/>
      <c r="T947" s="183"/>
      <c r="U947" s="184"/>
      <c r="V947" s="185"/>
      <c r="W947" s="199"/>
      <c r="X947" s="200"/>
      <c r="Y947" s="200"/>
      <c r="Z947" s="201"/>
      <c r="AA947" s="150"/>
      <c r="AB947" s="202"/>
      <c r="AC947" s="203"/>
      <c r="AD947" s="184"/>
      <c r="AE947" s="203"/>
      <c r="AF947" s="204"/>
      <c r="AG947" s="193"/>
    </row>
    <row r="948" spans="1:33" s="59" customFormat="1">
      <c r="A948" s="194"/>
      <c r="B948" s="195"/>
      <c r="C948" s="196"/>
      <c r="D948" s="197"/>
      <c r="E948" s="196"/>
      <c r="F948" s="197"/>
      <c r="G948" s="198"/>
      <c r="H948" s="180"/>
      <c r="I948" s="181"/>
      <c r="J948" s="181"/>
      <c r="K948" s="181"/>
      <c r="L948" s="181"/>
      <c r="M948" s="181"/>
      <c r="N948" s="180"/>
      <c r="O948" s="182"/>
      <c r="P948" s="182"/>
      <c r="Q948" s="183"/>
      <c r="R948" s="183"/>
      <c r="S948" s="183"/>
      <c r="T948" s="183"/>
      <c r="U948" s="184"/>
      <c r="V948" s="185"/>
      <c r="W948" s="199"/>
      <c r="X948" s="200"/>
      <c r="Y948" s="200"/>
      <c r="Z948" s="201"/>
      <c r="AA948" s="150"/>
      <c r="AB948" s="202"/>
      <c r="AC948" s="203"/>
      <c r="AD948" s="184"/>
      <c r="AE948" s="203"/>
      <c r="AF948" s="204"/>
      <c r="AG948" s="193"/>
    </row>
    <row r="949" spans="1:33" s="59" customFormat="1">
      <c r="A949" s="194"/>
      <c r="B949" s="195"/>
      <c r="C949" s="196"/>
      <c r="D949" s="197"/>
      <c r="E949" s="196"/>
      <c r="F949" s="197"/>
      <c r="G949" s="198"/>
      <c r="H949" s="180"/>
      <c r="I949" s="181"/>
      <c r="J949" s="181"/>
      <c r="K949" s="181"/>
      <c r="L949" s="181"/>
      <c r="M949" s="181"/>
      <c r="N949" s="180"/>
      <c r="O949" s="182"/>
      <c r="P949" s="182"/>
      <c r="Q949" s="183"/>
      <c r="R949" s="183"/>
      <c r="S949" s="183"/>
      <c r="T949" s="183"/>
      <c r="U949" s="184"/>
      <c r="V949" s="185"/>
      <c r="W949" s="199"/>
      <c r="X949" s="200"/>
      <c r="Y949" s="200"/>
      <c r="Z949" s="201"/>
      <c r="AA949" s="150"/>
      <c r="AB949" s="202"/>
      <c r="AC949" s="203"/>
      <c r="AD949" s="184"/>
      <c r="AE949" s="203"/>
      <c r="AF949" s="204"/>
      <c r="AG949" s="193"/>
    </row>
    <row r="950" spans="1:33" s="59" customFormat="1">
      <c r="A950" s="194"/>
      <c r="B950" s="195"/>
      <c r="C950" s="196"/>
      <c r="D950" s="197"/>
      <c r="E950" s="196"/>
      <c r="F950" s="197"/>
      <c r="G950" s="198"/>
      <c r="H950" s="180"/>
      <c r="I950" s="181"/>
      <c r="J950" s="181"/>
      <c r="K950" s="181"/>
      <c r="L950" s="181"/>
      <c r="M950" s="181"/>
      <c r="N950" s="180"/>
      <c r="O950" s="182"/>
      <c r="P950" s="182"/>
      <c r="Q950" s="183"/>
      <c r="R950" s="183"/>
      <c r="S950" s="183"/>
      <c r="T950" s="183"/>
      <c r="U950" s="184"/>
      <c r="V950" s="185"/>
      <c r="W950" s="199"/>
      <c r="X950" s="200"/>
      <c r="Y950" s="200"/>
      <c r="Z950" s="201"/>
      <c r="AA950" s="150"/>
      <c r="AB950" s="202"/>
      <c r="AC950" s="203"/>
      <c r="AD950" s="184"/>
      <c r="AE950" s="203"/>
      <c r="AF950" s="204"/>
      <c r="AG950" s="193"/>
    </row>
    <row r="951" spans="1:33" s="59" customFormat="1">
      <c r="A951" s="194"/>
      <c r="B951" s="195"/>
      <c r="C951" s="196"/>
      <c r="D951" s="197"/>
      <c r="E951" s="196"/>
      <c r="F951" s="197"/>
      <c r="G951" s="198"/>
      <c r="H951" s="180"/>
      <c r="I951" s="181"/>
      <c r="J951" s="181"/>
      <c r="K951" s="181"/>
      <c r="L951" s="181"/>
      <c r="M951" s="181"/>
      <c r="N951" s="180"/>
      <c r="O951" s="182"/>
      <c r="P951" s="182"/>
      <c r="Q951" s="183"/>
      <c r="R951" s="183"/>
      <c r="S951" s="183"/>
      <c r="T951" s="183"/>
      <c r="U951" s="184"/>
      <c r="V951" s="185"/>
      <c r="W951" s="199"/>
      <c r="X951" s="200"/>
      <c r="Y951" s="200"/>
      <c r="Z951" s="201"/>
      <c r="AA951" s="150"/>
      <c r="AB951" s="202"/>
      <c r="AC951" s="203"/>
      <c r="AD951" s="184"/>
      <c r="AE951" s="203"/>
      <c r="AF951" s="204"/>
      <c r="AG951" s="193"/>
    </row>
    <row r="952" spans="1:33" s="59" customFormat="1">
      <c r="A952" s="194"/>
      <c r="B952" s="195"/>
      <c r="C952" s="196"/>
      <c r="D952" s="197"/>
      <c r="E952" s="196"/>
      <c r="F952" s="197"/>
      <c r="G952" s="198"/>
      <c r="H952" s="180"/>
      <c r="I952" s="181"/>
      <c r="J952" s="181"/>
      <c r="K952" s="181"/>
      <c r="L952" s="181"/>
      <c r="M952" s="181"/>
      <c r="N952" s="180"/>
      <c r="O952" s="182"/>
      <c r="P952" s="182"/>
      <c r="Q952" s="183"/>
      <c r="R952" s="183"/>
      <c r="S952" s="183"/>
      <c r="T952" s="183"/>
      <c r="U952" s="184"/>
      <c r="V952" s="185"/>
      <c r="W952" s="199"/>
      <c r="X952" s="200"/>
      <c r="Y952" s="200"/>
      <c r="Z952" s="201"/>
      <c r="AA952" s="150"/>
      <c r="AB952" s="202"/>
      <c r="AC952" s="203"/>
      <c r="AD952" s="184"/>
      <c r="AE952" s="203"/>
      <c r="AF952" s="204"/>
      <c r="AG952" s="193"/>
    </row>
    <row r="953" spans="1:33" s="59" customFormat="1">
      <c r="A953" s="194"/>
      <c r="B953" s="195"/>
      <c r="C953" s="196"/>
      <c r="D953" s="197"/>
      <c r="E953" s="196"/>
      <c r="F953" s="197"/>
      <c r="G953" s="198"/>
      <c r="H953" s="180"/>
      <c r="I953" s="181"/>
      <c r="J953" s="181"/>
      <c r="K953" s="181"/>
      <c r="L953" s="181"/>
      <c r="M953" s="181"/>
      <c r="N953" s="180"/>
      <c r="O953" s="182"/>
      <c r="P953" s="182"/>
      <c r="Q953" s="183"/>
      <c r="R953" s="183"/>
      <c r="S953" s="183"/>
      <c r="T953" s="183"/>
      <c r="U953" s="184"/>
      <c r="V953" s="185"/>
      <c r="W953" s="199"/>
      <c r="X953" s="200"/>
      <c r="Y953" s="200"/>
      <c r="Z953" s="201"/>
      <c r="AA953" s="150"/>
      <c r="AB953" s="202"/>
      <c r="AC953" s="203"/>
      <c r="AD953" s="184"/>
      <c r="AE953" s="203"/>
      <c r="AF953" s="204"/>
      <c r="AG953" s="193"/>
    </row>
    <row r="954" spans="1:33" s="59" customFormat="1">
      <c r="A954" s="194"/>
      <c r="B954" s="195"/>
      <c r="C954" s="196"/>
      <c r="D954" s="197"/>
      <c r="E954" s="196"/>
      <c r="F954" s="197"/>
      <c r="G954" s="198"/>
      <c r="H954" s="180"/>
      <c r="I954" s="181"/>
      <c r="J954" s="181"/>
      <c r="K954" s="181"/>
      <c r="L954" s="181"/>
      <c r="M954" s="181"/>
      <c r="N954" s="180"/>
      <c r="O954" s="182"/>
      <c r="P954" s="182"/>
      <c r="Q954" s="183"/>
      <c r="R954" s="183"/>
      <c r="S954" s="183"/>
      <c r="T954" s="183"/>
      <c r="U954" s="184"/>
      <c r="V954" s="185"/>
      <c r="W954" s="199"/>
      <c r="X954" s="200"/>
      <c r="Y954" s="200"/>
      <c r="Z954" s="201"/>
      <c r="AA954" s="150"/>
      <c r="AB954" s="202"/>
      <c r="AC954" s="203"/>
      <c r="AD954" s="184"/>
      <c r="AE954" s="203"/>
      <c r="AF954" s="204"/>
      <c r="AG954" s="193"/>
    </row>
    <row r="955" spans="1:33" s="59" customFormat="1">
      <c r="A955" s="194"/>
      <c r="B955" s="195"/>
      <c r="C955" s="196"/>
      <c r="D955" s="197"/>
      <c r="E955" s="196"/>
      <c r="F955" s="197"/>
      <c r="G955" s="198"/>
      <c r="H955" s="180"/>
      <c r="I955" s="181"/>
      <c r="J955" s="181"/>
      <c r="K955" s="181"/>
      <c r="L955" s="181"/>
      <c r="M955" s="181"/>
      <c r="N955" s="180"/>
      <c r="O955" s="182"/>
      <c r="P955" s="182"/>
      <c r="Q955" s="183"/>
      <c r="R955" s="183"/>
      <c r="S955" s="183"/>
      <c r="T955" s="183"/>
      <c r="U955" s="184"/>
      <c r="V955" s="185"/>
      <c r="W955" s="199"/>
      <c r="X955" s="200"/>
      <c r="Y955" s="200"/>
      <c r="Z955" s="201"/>
      <c r="AA955" s="150"/>
      <c r="AB955" s="202"/>
      <c r="AC955" s="203"/>
      <c r="AD955" s="184"/>
      <c r="AE955" s="203"/>
      <c r="AF955" s="204"/>
      <c r="AG955" s="193"/>
    </row>
    <row r="956" spans="1:33" s="59" customFormat="1">
      <c r="A956" s="194"/>
      <c r="B956" s="195"/>
      <c r="C956" s="196"/>
      <c r="D956" s="197"/>
      <c r="E956" s="196"/>
      <c r="F956" s="197"/>
      <c r="G956" s="198"/>
      <c r="H956" s="180"/>
      <c r="I956" s="181"/>
      <c r="J956" s="181"/>
      <c r="K956" s="181"/>
      <c r="L956" s="181"/>
      <c r="M956" s="181"/>
      <c r="N956" s="180"/>
      <c r="O956" s="182"/>
      <c r="P956" s="182"/>
      <c r="Q956" s="183"/>
      <c r="R956" s="183"/>
      <c r="S956" s="183"/>
      <c r="T956" s="183"/>
      <c r="U956" s="184"/>
      <c r="V956" s="185"/>
      <c r="W956" s="199"/>
      <c r="X956" s="200"/>
      <c r="Y956" s="200"/>
      <c r="Z956" s="201"/>
      <c r="AA956" s="150"/>
      <c r="AB956" s="202"/>
      <c r="AC956" s="203"/>
      <c r="AD956" s="184"/>
      <c r="AE956" s="203"/>
      <c r="AF956" s="204"/>
      <c r="AG956" s="193"/>
    </row>
    <row r="957" spans="1:33" s="59" customFormat="1">
      <c r="A957" s="194"/>
      <c r="B957" s="195"/>
      <c r="C957" s="196"/>
      <c r="D957" s="197"/>
      <c r="E957" s="196"/>
      <c r="F957" s="197"/>
      <c r="G957" s="198"/>
      <c r="H957" s="180"/>
      <c r="I957" s="181"/>
      <c r="J957" s="181"/>
      <c r="K957" s="181"/>
      <c r="L957" s="181"/>
      <c r="M957" s="181"/>
      <c r="N957" s="180"/>
      <c r="O957" s="182"/>
      <c r="P957" s="182"/>
      <c r="Q957" s="183"/>
      <c r="R957" s="183"/>
      <c r="S957" s="183"/>
      <c r="T957" s="183"/>
      <c r="U957" s="184"/>
      <c r="V957" s="185"/>
      <c r="W957" s="199"/>
      <c r="X957" s="200"/>
      <c r="Y957" s="200"/>
      <c r="Z957" s="201"/>
      <c r="AA957" s="150"/>
      <c r="AB957" s="202"/>
      <c r="AC957" s="203"/>
      <c r="AD957" s="184"/>
      <c r="AE957" s="203"/>
      <c r="AF957" s="204"/>
      <c r="AG957" s="193"/>
    </row>
    <row r="958" spans="1:33" s="59" customFormat="1">
      <c r="A958" s="194"/>
      <c r="B958" s="195"/>
      <c r="C958" s="196"/>
      <c r="D958" s="197"/>
      <c r="E958" s="196"/>
      <c r="F958" s="197"/>
      <c r="G958" s="198"/>
      <c r="H958" s="180"/>
      <c r="I958" s="181"/>
      <c r="J958" s="181"/>
      <c r="K958" s="181"/>
      <c r="L958" s="181"/>
      <c r="M958" s="181"/>
      <c r="N958" s="180"/>
      <c r="O958" s="182"/>
      <c r="P958" s="182"/>
      <c r="Q958" s="183"/>
      <c r="R958" s="183"/>
      <c r="S958" s="183"/>
      <c r="T958" s="183"/>
      <c r="U958" s="184"/>
      <c r="V958" s="185"/>
      <c r="W958" s="199"/>
      <c r="X958" s="200"/>
      <c r="Y958" s="200"/>
      <c r="Z958" s="201"/>
      <c r="AA958" s="150"/>
      <c r="AB958" s="202"/>
      <c r="AC958" s="203"/>
      <c r="AD958" s="184"/>
      <c r="AE958" s="203"/>
      <c r="AF958" s="204"/>
      <c r="AG958" s="193"/>
    </row>
    <row r="959" spans="1:33" s="59" customFormat="1">
      <c r="A959" s="194"/>
      <c r="B959" s="195"/>
      <c r="C959" s="196"/>
      <c r="D959" s="197"/>
      <c r="E959" s="196"/>
      <c r="F959" s="197"/>
      <c r="G959" s="198"/>
      <c r="H959" s="180"/>
      <c r="I959" s="181"/>
      <c r="J959" s="181"/>
      <c r="K959" s="181"/>
      <c r="L959" s="181"/>
      <c r="M959" s="181"/>
      <c r="N959" s="180"/>
      <c r="O959" s="182"/>
      <c r="P959" s="182"/>
      <c r="Q959" s="183"/>
      <c r="R959" s="183"/>
      <c r="S959" s="183"/>
      <c r="T959" s="183"/>
      <c r="U959" s="184"/>
      <c r="V959" s="185"/>
      <c r="W959" s="199"/>
      <c r="X959" s="200"/>
      <c r="Y959" s="200"/>
      <c r="Z959" s="201"/>
      <c r="AA959" s="150"/>
      <c r="AB959" s="202"/>
      <c r="AC959" s="203"/>
      <c r="AD959" s="184"/>
      <c r="AE959" s="203"/>
      <c r="AF959" s="204"/>
      <c r="AG959" s="193"/>
    </row>
    <row r="960" spans="1:33" s="59" customFormat="1">
      <c r="A960" s="194"/>
      <c r="B960" s="195"/>
      <c r="C960" s="196"/>
      <c r="D960" s="197"/>
      <c r="E960" s="196"/>
      <c r="F960" s="197"/>
      <c r="G960" s="198"/>
      <c r="H960" s="180"/>
      <c r="I960" s="181"/>
      <c r="J960" s="181"/>
      <c r="K960" s="181"/>
      <c r="L960" s="181"/>
      <c r="M960" s="181"/>
      <c r="N960" s="180"/>
      <c r="O960" s="182"/>
      <c r="P960" s="182"/>
      <c r="Q960" s="183"/>
      <c r="R960" s="183"/>
      <c r="S960" s="183"/>
      <c r="T960" s="183"/>
      <c r="U960" s="184"/>
      <c r="V960" s="185"/>
      <c r="W960" s="199"/>
      <c r="X960" s="200"/>
      <c r="Y960" s="200"/>
      <c r="Z960" s="201"/>
      <c r="AA960" s="150"/>
      <c r="AB960" s="202"/>
      <c r="AC960" s="203"/>
      <c r="AD960" s="184"/>
      <c r="AE960" s="203"/>
      <c r="AF960" s="204"/>
      <c r="AG960" s="193"/>
    </row>
    <row r="961" spans="1:33" s="59" customFormat="1">
      <c r="A961" s="194"/>
      <c r="B961" s="195"/>
      <c r="C961" s="196"/>
      <c r="D961" s="197"/>
      <c r="E961" s="196"/>
      <c r="F961" s="197"/>
      <c r="G961" s="198"/>
      <c r="H961" s="180"/>
      <c r="I961" s="181"/>
      <c r="J961" s="181"/>
      <c r="K961" s="181"/>
      <c r="L961" s="181"/>
      <c r="M961" s="181"/>
      <c r="N961" s="180"/>
      <c r="O961" s="182"/>
      <c r="P961" s="182"/>
      <c r="Q961" s="183"/>
      <c r="R961" s="183"/>
      <c r="S961" s="183"/>
      <c r="T961" s="183"/>
      <c r="U961" s="184"/>
      <c r="V961" s="185"/>
      <c r="W961" s="199"/>
      <c r="X961" s="200"/>
      <c r="Y961" s="200"/>
      <c r="Z961" s="201"/>
      <c r="AA961" s="150"/>
      <c r="AB961" s="202"/>
      <c r="AC961" s="203"/>
      <c r="AD961" s="184"/>
      <c r="AE961" s="203"/>
      <c r="AF961" s="204"/>
      <c r="AG961" s="193"/>
    </row>
    <row r="962" spans="1:33" s="59" customFormat="1">
      <c r="A962" s="194"/>
      <c r="B962" s="195"/>
      <c r="C962" s="196"/>
      <c r="D962" s="197"/>
      <c r="E962" s="196"/>
      <c r="F962" s="197"/>
      <c r="G962" s="198"/>
      <c r="H962" s="180"/>
      <c r="I962" s="181"/>
      <c r="J962" s="181"/>
      <c r="K962" s="181"/>
      <c r="L962" s="181"/>
      <c r="M962" s="181"/>
      <c r="N962" s="180"/>
      <c r="O962" s="182"/>
      <c r="P962" s="182"/>
      <c r="Q962" s="183"/>
      <c r="R962" s="183"/>
      <c r="S962" s="183"/>
      <c r="T962" s="183"/>
      <c r="U962" s="184"/>
      <c r="V962" s="185"/>
      <c r="W962" s="199"/>
      <c r="X962" s="200"/>
      <c r="Y962" s="200"/>
      <c r="Z962" s="201"/>
      <c r="AA962" s="150"/>
      <c r="AB962" s="202"/>
      <c r="AC962" s="203"/>
      <c r="AD962" s="184"/>
      <c r="AE962" s="203"/>
      <c r="AF962" s="204"/>
      <c r="AG962" s="193"/>
    </row>
    <row r="963" spans="1:33" s="59" customFormat="1">
      <c r="A963" s="194"/>
      <c r="B963" s="195"/>
      <c r="C963" s="196"/>
      <c r="D963" s="197"/>
      <c r="E963" s="196"/>
      <c r="F963" s="197"/>
      <c r="G963" s="198"/>
      <c r="H963" s="180"/>
      <c r="I963" s="181"/>
      <c r="J963" s="181"/>
      <c r="K963" s="181"/>
      <c r="L963" s="181"/>
      <c r="M963" s="181"/>
      <c r="N963" s="180"/>
      <c r="O963" s="182"/>
      <c r="P963" s="182"/>
      <c r="Q963" s="183"/>
      <c r="R963" s="183"/>
      <c r="S963" s="183"/>
      <c r="T963" s="183"/>
      <c r="U963" s="184"/>
      <c r="V963" s="185"/>
      <c r="W963" s="199"/>
      <c r="X963" s="200"/>
      <c r="Y963" s="200"/>
      <c r="Z963" s="201"/>
      <c r="AA963" s="150"/>
      <c r="AB963" s="202"/>
      <c r="AC963" s="203"/>
      <c r="AD963" s="184"/>
      <c r="AE963" s="203"/>
      <c r="AF963" s="204"/>
      <c r="AG963" s="193"/>
    </row>
    <row r="964" spans="1:33" s="59" customFormat="1">
      <c r="A964" s="194"/>
      <c r="B964" s="195"/>
      <c r="C964" s="196"/>
      <c r="D964" s="197"/>
      <c r="E964" s="196"/>
      <c r="F964" s="197"/>
      <c r="G964" s="198"/>
      <c r="H964" s="180"/>
      <c r="I964" s="181"/>
      <c r="J964" s="181"/>
      <c r="K964" s="181"/>
      <c r="L964" s="181"/>
      <c r="M964" s="181"/>
      <c r="N964" s="180"/>
      <c r="O964" s="182"/>
      <c r="P964" s="182"/>
      <c r="Q964" s="183"/>
      <c r="R964" s="183"/>
      <c r="S964" s="183"/>
      <c r="T964" s="183"/>
      <c r="U964" s="184"/>
      <c r="V964" s="185"/>
      <c r="W964" s="199"/>
      <c r="X964" s="200"/>
      <c r="Y964" s="200"/>
      <c r="Z964" s="201"/>
      <c r="AA964" s="150"/>
      <c r="AB964" s="202"/>
      <c r="AC964" s="203"/>
      <c r="AD964" s="184"/>
      <c r="AE964" s="203"/>
      <c r="AF964" s="204"/>
      <c r="AG964" s="193"/>
    </row>
    <row r="965" spans="1:33" s="59" customFormat="1">
      <c r="A965" s="194"/>
      <c r="B965" s="195"/>
      <c r="C965" s="196"/>
      <c r="D965" s="197"/>
      <c r="E965" s="196"/>
      <c r="F965" s="197"/>
      <c r="G965" s="198"/>
      <c r="H965" s="180"/>
      <c r="I965" s="181"/>
      <c r="J965" s="181"/>
      <c r="K965" s="181"/>
      <c r="L965" s="181"/>
      <c r="M965" s="181"/>
      <c r="N965" s="180"/>
      <c r="O965" s="182"/>
      <c r="P965" s="182"/>
      <c r="Q965" s="183"/>
      <c r="R965" s="183"/>
      <c r="S965" s="183"/>
      <c r="T965" s="183"/>
      <c r="U965" s="184"/>
      <c r="V965" s="185"/>
      <c r="W965" s="199"/>
      <c r="X965" s="200"/>
      <c r="Y965" s="200"/>
      <c r="Z965" s="201"/>
      <c r="AA965" s="150"/>
      <c r="AB965" s="202"/>
      <c r="AC965" s="203"/>
      <c r="AD965" s="184"/>
      <c r="AE965" s="203"/>
      <c r="AF965" s="204"/>
      <c r="AG965" s="193"/>
    </row>
    <row r="966" spans="1:33" s="59" customFormat="1">
      <c r="A966" s="194"/>
      <c r="B966" s="195"/>
      <c r="C966" s="196"/>
      <c r="D966" s="197"/>
      <c r="E966" s="196"/>
      <c r="F966" s="197"/>
      <c r="G966" s="198"/>
      <c r="H966" s="180"/>
      <c r="I966" s="181"/>
      <c r="J966" s="181"/>
      <c r="K966" s="181"/>
      <c r="L966" s="181"/>
      <c r="M966" s="181"/>
      <c r="N966" s="180"/>
      <c r="O966" s="182"/>
      <c r="P966" s="182"/>
      <c r="Q966" s="183"/>
      <c r="R966" s="183"/>
      <c r="S966" s="183"/>
      <c r="T966" s="183"/>
      <c r="U966" s="184"/>
      <c r="V966" s="185"/>
      <c r="W966" s="199"/>
      <c r="X966" s="200"/>
      <c r="Y966" s="200"/>
      <c r="Z966" s="201"/>
      <c r="AA966" s="150"/>
      <c r="AB966" s="202"/>
      <c r="AC966" s="203"/>
      <c r="AD966" s="184"/>
      <c r="AE966" s="203"/>
      <c r="AF966" s="204"/>
      <c r="AG966" s="193"/>
    </row>
    <row r="967" spans="1:33" s="59" customFormat="1">
      <c r="A967" s="194"/>
      <c r="B967" s="195"/>
      <c r="C967" s="196"/>
      <c r="D967" s="197"/>
      <c r="E967" s="196"/>
      <c r="F967" s="197"/>
      <c r="G967" s="198"/>
      <c r="H967" s="180"/>
      <c r="I967" s="181"/>
      <c r="J967" s="181"/>
      <c r="K967" s="181"/>
      <c r="L967" s="181"/>
      <c r="M967" s="181"/>
      <c r="N967" s="180"/>
      <c r="O967" s="182"/>
      <c r="P967" s="182"/>
      <c r="Q967" s="183"/>
      <c r="R967" s="183"/>
      <c r="S967" s="183"/>
      <c r="T967" s="183"/>
      <c r="U967" s="184"/>
      <c r="V967" s="185"/>
      <c r="W967" s="199"/>
      <c r="X967" s="200"/>
      <c r="Y967" s="200"/>
      <c r="Z967" s="201"/>
      <c r="AA967" s="150"/>
      <c r="AB967" s="202"/>
      <c r="AC967" s="203"/>
      <c r="AD967" s="184"/>
      <c r="AE967" s="203"/>
      <c r="AF967" s="204"/>
      <c r="AG967" s="193"/>
    </row>
    <row r="968" spans="1:33" s="59" customFormat="1">
      <c r="A968" s="194"/>
      <c r="B968" s="195"/>
      <c r="C968" s="196"/>
      <c r="D968" s="197"/>
      <c r="E968" s="196"/>
      <c r="F968" s="197"/>
      <c r="G968" s="198"/>
      <c r="H968" s="180"/>
      <c r="I968" s="181"/>
      <c r="J968" s="181"/>
      <c r="K968" s="181"/>
      <c r="L968" s="181"/>
      <c r="M968" s="181"/>
      <c r="N968" s="180"/>
      <c r="O968" s="182"/>
      <c r="P968" s="182"/>
      <c r="Q968" s="183"/>
      <c r="R968" s="183"/>
      <c r="S968" s="183"/>
      <c r="T968" s="183"/>
      <c r="U968" s="184"/>
      <c r="V968" s="185"/>
      <c r="W968" s="199"/>
      <c r="X968" s="200"/>
      <c r="Y968" s="200"/>
      <c r="Z968" s="201"/>
      <c r="AA968" s="150"/>
      <c r="AB968" s="202"/>
      <c r="AC968" s="203"/>
      <c r="AD968" s="184"/>
      <c r="AE968" s="203"/>
      <c r="AF968" s="204"/>
      <c r="AG968" s="193"/>
    </row>
    <row r="969" spans="1:33" s="59" customFormat="1">
      <c r="A969" s="194"/>
      <c r="B969" s="195"/>
      <c r="C969" s="196"/>
      <c r="D969" s="197"/>
      <c r="E969" s="196"/>
      <c r="F969" s="197"/>
      <c r="G969" s="198"/>
      <c r="H969" s="180"/>
      <c r="I969" s="181"/>
      <c r="J969" s="181"/>
      <c r="K969" s="181"/>
      <c r="L969" s="181"/>
      <c r="M969" s="181"/>
      <c r="N969" s="180"/>
      <c r="O969" s="182"/>
      <c r="P969" s="182"/>
      <c r="Q969" s="183"/>
      <c r="R969" s="183"/>
      <c r="S969" s="183"/>
      <c r="T969" s="183"/>
      <c r="U969" s="184"/>
      <c r="V969" s="185"/>
      <c r="W969" s="199"/>
      <c r="X969" s="200"/>
      <c r="Y969" s="200"/>
      <c r="Z969" s="201"/>
      <c r="AA969" s="150"/>
      <c r="AB969" s="202"/>
      <c r="AC969" s="203"/>
      <c r="AD969" s="184"/>
      <c r="AE969" s="203"/>
      <c r="AF969" s="204"/>
      <c r="AG969" s="193"/>
    </row>
    <row r="970" spans="1:33" s="59" customFormat="1">
      <c r="A970" s="194"/>
      <c r="B970" s="195"/>
      <c r="C970" s="196"/>
      <c r="D970" s="197"/>
      <c r="E970" s="196"/>
      <c r="F970" s="197"/>
      <c r="G970" s="198"/>
      <c r="H970" s="180"/>
      <c r="I970" s="181"/>
      <c r="J970" s="181"/>
      <c r="K970" s="181"/>
      <c r="L970" s="181"/>
      <c r="M970" s="181"/>
      <c r="N970" s="180"/>
      <c r="O970" s="182"/>
      <c r="P970" s="182"/>
      <c r="Q970" s="183"/>
      <c r="R970" s="183"/>
      <c r="S970" s="183"/>
      <c r="T970" s="183"/>
      <c r="U970" s="184"/>
      <c r="V970" s="185"/>
      <c r="W970" s="199"/>
      <c r="X970" s="200"/>
      <c r="Y970" s="200"/>
      <c r="Z970" s="201"/>
      <c r="AA970" s="150"/>
      <c r="AB970" s="202"/>
      <c r="AC970" s="203"/>
      <c r="AD970" s="184"/>
      <c r="AE970" s="203"/>
      <c r="AF970" s="204"/>
      <c r="AG970" s="193"/>
    </row>
    <row r="971" spans="1:33" s="59" customFormat="1">
      <c r="A971" s="194"/>
      <c r="B971" s="195"/>
      <c r="C971" s="196"/>
      <c r="D971" s="197"/>
      <c r="E971" s="196"/>
      <c r="F971" s="197"/>
      <c r="G971" s="198"/>
      <c r="H971" s="180"/>
      <c r="I971" s="181"/>
      <c r="J971" s="181"/>
      <c r="K971" s="181"/>
      <c r="L971" s="181"/>
      <c r="M971" s="181"/>
      <c r="N971" s="180"/>
      <c r="O971" s="182"/>
      <c r="P971" s="182"/>
      <c r="Q971" s="183"/>
      <c r="R971" s="183"/>
      <c r="S971" s="183"/>
      <c r="T971" s="183"/>
      <c r="U971" s="184"/>
      <c r="V971" s="185"/>
      <c r="W971" s="199"/>
      <c r="X971" s="200"/>
      <c r="Y971" s="200"/>
      <c r="Z971" s="201"/>
      <c r="AA971" s="150"/>
      <c r="AB971" s="202"/>
      <c r="AC971" s="203"/>
      <c r="AD971" s="184"/>
      <c r="AE971" s="203"/>
      <c r="AF971" s="204"/>
      <c r="AG971" s="193"/>
    </row>
    <row r="972" spans="1:33" s="59" customFormat="1">
      <c r="A972" s="194"/>
      <c r="B972" s="195"/>
      <c r="C972" s="196"/>
      <c r="D972" s="197"/>
      <c r="E972" s="196"/>
      <c r="F972" s="197"/>
      <c r="G972" s="198"/>
      <c r="H972" s="180"/>
      <c r="I972" s="181"/>
      <c r="J972" s="181"/>
      <c r="K972" s="181"/>
      <c r="L972" s="181"/>
      <c r="M972" s="181"/>
      <c r="N972" s="180"/>
      <c r="O972" s="182"/>
      <c r="P972" s="182"/>
      <c r="Q972" s="183"/>
      <c r="R972" s="183"/>
      <c r="S972" s="183"/>
      <c r="T972" s="183"/>
      <c r="U972" s="184"/>
      <c r="V972" s="185"/>
      <c r="W972" s="199"/>
      <c r="X972" s="200"/>
      <c r="Y972" s="200"/>
      <c r="Z972" s="201"/>
      <c r="AA972" s="150"/>
      <c r="AB972" s="202"/>
      <c r="AC972" s="203"/>
      <c r="AD972" s="184"/>
      <c r="AE972" s="203"/>
      <c r="AF972" s="204"/>
      <c r="AG972" s="193"/>
    </row>
    <row r="973" spans="1:33" s="59" customFormat="1">
      <c r="A973" s="194"/>
      <c r="B973" s="195"/>
      <c r="C973" s="196"/>
      <c r="D973" s="197"/>
      <c r="E973" s="196"/>
      <c r="F973" s="197"/>
      <c r="G973" s="198"/>
      <c r="H973" s="180"/>
      <c r="I973" s="181"/>
      <c r="J973" s="181"/>
      <c r="K973" s="181"/>
      <c r="L973" s="181"/>
      <c r="M973" s="181"/>
      <c r="N973" s="180"/>
      <c r="O973" s="182"/>
      <c r="P973" s="182"/>
      <c r="Q973" s="183"/>
      <c r="R973" s="183"/>
      <c r="S973" s="183"/>
      <c r="T973" s="183"/>
      <c r="U973" s="184"/>
      <c r="V973" s="185"/>
      <c r="W973" s="199"/>
      <c r="X973" s="200"/>
      <c r="Y973" s="200"/>
      <c r="Z973" s="201"/>
      <c r="AA973" s="150"/>
      <c r="AB973" s="202"/>
      <c r="AC973" s="203"/>
      <c r="AD973" s="184"/>
      <c r="AE973" s="203"/>
      <c r="AF973" s="204"/>
      <c r="AG973" s="193"/>
    </row>
    <row r="974" spans="1:33" s="59" customFormat="1">
      <c r="A974" s="194"/>
      <c r="B974" s="195"/>
      <c r="C974" s="196"/>
      <c r="D974" s="197"/>
      <c r="E974" s="196"/>
      <c r="F974" s="197"/>
      <c r="G974" s="198"/>
      <c r="H974" s="180"/>
      <c r="I974" s="181"/>
      <c r="J974" s="181"/>
      <c r="K974" s="181"/>
      <c r="L974" s="181"/>
      <c r="M974" s="181"/>
      <c r="N974" s="180"/>
      <c r="O974" s="182"/>
      <c r="P974" s="182"/>
      <c r="Q974" s="183"/>
      <c r="R974" s="183"/>
      <c r="S974" s="183"/>
      <c r="T974" s="183"/>
      <c r="U974" s="184"/>
      <c r="V974" s="185"/>
      <c r="W974" s="199"/>
      <c r="X974" s="200"/>
      <c r="Y974" s="200"/>
      <c r="Z974" s="201"/>
      <c r="AA974" s="150"/>
      <c r="AB974" s="202"/>
      <c r="AC974" s="203"/>
      <c r="AD974" s="184"/>
      <c r="AE974" s="203"/>
      <c r="AF974" s="204"/>
      <c r="AG974" s="193"/>
    </row>
    <row r="975" spans="1:33" s="59" customFormat="1">
      <c r="A975" s="194"/>
      <c r="B975" s="195"/>
      <c r="C975" s="196"/>
      <c r="D975" s="197"/>
      <c r="E975" s="196"/>
      <c r="F975" s="197"/>
      <c r="G975" s="198"/>
      <c r="H975" s="180"/>
      <c r="I975" s="181"/>
      <c r="J975" s="181"/>
      <c r="K975" s="181"/>
      <c r="L975" s="181"/>
      <c r="M975" s="181"/>
      <c r="N975" s="180"/>
      <c r="O975" s="182"/>
      <c r="P975" s="182"/>
      <c r="Q975" s="183"/>
      <c r="R975" s="183"/>
      <c r="S975" s="183"/>
      <c r="T975" s="183"/>
      <c r="U975" s="184"/>
      <c r="V975" s="185"/>
      <c r="W975" s="199"/>
      <c r="X975" s="200"/>
      <c r="Y975" s="200"/>
      <c r="Z975" s="201"/>
      <c r="AA975" s="150"/>
      <c r="AB975" s="202"/>
      <c r="AC975" s="203"/>
      <c r="AD975" s="184"/>
      <c r="AE975" s="203"/>
      <c r="AF975" s="204"/>
      <c r="AG975" s="193"/>
    </row>
    <row r="976" spans="1:33" s="59" customFormat="1">
      <c r="A976" s="194"/>
      <c r="B976" s="195"/>
      <c r="C976" s="196"/>
      <c r="D976" s="197"/>
      <c r="E976" s="196"/>
      <c r="F976" s="197"/>
      <c r="G976" s="198"/>
      <c r="H976" s="180"/>
      <c r="I976" s="181"/>
      <c r="J976" s="181"/>
      <c r="K976" s="181"/>
      <c r="L976" s="181"/>
      <c r="M976" s="181"/>
      <c r="N976" s="180"/>
      <c r="O976" s="182"/>
      <c r="P976" s="182"/>
      <c r="Q976" s="183"/>
      <c r="R976" s="183"/>
      <c r="S976" s="183"/>
      <c r="T976" s="183"/>
      <c r="U976" s="184"/>
      <c r="V976" s="185"/>
      <c r="W976" s="199"/>
      <c r="X976" s="200"/>
      <c r="Y976" s="200"/>
      <c r="Z976" s="201"/>
      <c r="AA976" s="150"/>
      <c r="AB976" s="202"/>
      <c r="AC976" s="203"/>
      <c r="AD976" s="184"/>
      <c r="AE976" s="203"/>
      <c r="AF976" s="204"/>
      <c r="AG976" s="193"/>
    </row>
    <row r="977" spans="1:33" s="59" customFormat="1">
      <c r="A977" s="194"/>
      <c r="B977" s="195"/>
      <c r="C977" s="196"/>
      <c r="D977" s="197"/>
      <c r="E977" s="196"/>
      <c r="F977" s="197"/>
      <c r="G977" s="198"/>
      <c r="H977" s="180"/>
      <c r="I977" s="181"/>
      <c r="J977" s="181"/>
      <c r="K977" s="181"/>
      <c r="L977" s="181"/>
      <c r="M977" s="181"/>
      <c r="N977" s="180"/>
      <c r="O977" s="182"/>
      <c r="P977" s="182"/>
      <c r="Q977" s="183"/>
      <c r="R977" s="183"/>
      <c r="S977" s="183"/>
      <c r="T977" s="183"/>
      <c r="U977" s="184"/>
      <c r="V977" s="185"/>
      <c r="W977" s="199"/>
      <c r="X977" s="200"/>
      <c r="Y977" s="200"/>
      <c r="Z977" s="201"/>
      <c r="AA977" s="150"/>
      <c r="AB977" s="202"/>
      <c r="AC977" s="203"/>
      <c r="AD977" s="184"/>
      <c r="AE977" s="203"/>
      <c r="AF977" s="204"/>
      <c r="AG977" s="193"/>
    </row>
    <row r="978" spans="1:33" s="59" customFormat="1">
      <c r="A978" s="194"/>
      <c r="B978" s="195"/>
      <c r="C978" s="196"/>
      <c r="D978" s="197"/>
      <c r="E978" s="196"/>
      <c r="F978" s="197"/>
      <c r="G978" s="198"/>
      <c r="H978" s="180"/>
      <c r="I978" s="181"/>
      <c r="J978" s="181"/>
      <c r="K978" s="181"/>
      <c r="L978" s="181"/>
      <c r="M978" s="181"/>
      <c r="N978" s="180"/>
      <c r="O978" s="182"/>
      <c r="P978" s="182"/>
      <c r="Q978" s="183"/>
      <c r="R978" s="183"/>
      <c r="S978" s="183"/>
      <c r="T978" s="183"/>
      <c r="U978" s="184"/>
      <c r="V978" s="185"/>
      <c r="W978" s="199"/>
      <c r="X978" s="200"/>
      <c r="Y978" s="200"/>
      <c r="Z978" s="201"/>
      <c r="AA978" s="150"/>
      <c r="AB978" s="202"/>
      <c r="AC978" s="203"/>
      <c r="AD978" s="184"/>
      <c r="AE978" s="203"/>
      <c r="AF978" s="204"/>
      <c r="AG978" s="193"/>
    </row>
    <row r="979" spans="1:33" s="59" customFormat="1">
      <c r="A979" s="194"/>
      <c r="B979" s="195"/>
      <c r="C979" s="196"/>
      <c r="D979" s="197"/>
      <c r="E979" s="196"/>
      <c r="F979" s="197"/>
      <c r="G979" s="198"/>
      <c r="H979" s="180"/>
      <c r="I979" s="181"/>
      <c r="J979" s="181"/>
      <c r="K979" s="181"/>
      <c r="L979" s="181"/>
      <c r="M979" s="181"/>
      <c r="N979" s="180"/>
      <c r="O979" s="182"/>
      <c r="P979" s="182"/>
      <c r="Q979" s="183"/>
      <c r="R979" s="183"/>
      <c r="S979" s="183"/>
      <c r="T979" s="183"/>
      <c r="U979" s="184"/>
      <c r="V979" s="185"/>
      <c r="W979" s="199"/>
      <c r="X979" s="200"/>
      <c r="Y979" s="200"/>
      <c r="Z979" s="201"/>
      <c r="AA979" s="150"/>
      <c r="AB979" s="202"/>
      <c r="AC979" s="203"/>
      <c r="AD979" s="184"/>
      <c r="AE979" s="203"/>
      <c r="AF979" s="204"/>
      <c r="AG979" s="193"/>
    </row>
    <row r="980" spans="1:33" s="59" customFormat="1">
      <c r="A980" s="194"/>
      <c r="B980" s="195"/>
      <c r="C980" s="196"/>
      <c r="D980" s="197"/>
      <c r="E980" s="196"/>
      <c r="F980" s="197"/>
      <c r="G980" s="198"/>
      <c r="H980" s="180"/>
      <c r="I980" s="181"/>
      <c r="J980" s="181"/>
      <c r="K980" s="181"/>
      <c r="L980" s="181"/>
      <c r="M980" s="181"/>
      <c r="N980" s="180"/>
      <c r="O980" s="182"/>
      <c r="P980" s="182"/>
      <c r="Q980" s="183"/>
      <c r="R980" s="183"/>
      <c r="S980" s="183"/>
      <c r="T980" s="183"/>
      <c r="U980" s="184"/>
      <c r="V980" s="185"/>
      <c r="W980" s="199"/>
      <c r="X980" s="200"/>
      <c r="Y980" s="200"/>
      <c r="Z980" s="201"/>
      <c r="AA980" s="150"/>
      <c r="AB980" s="202"/>
      <c r="AC980" s="203"/>
      <c r="AD980" s="184"/>
      <c r="AE980" s="203"/>
      <c r="AF980" s="204"/>
      <c r="AG980" s="193"/>
    </row>
    <row r="981" spans="1:33" s="59" customFormat="1">
      <c r="A981" s="194"/>
      <c r="B981" s="195"/>
      <c r="C981" s="196"/>
      <c r="D981" s="197"/>
      <c r="E981" s="196"/>
      <c r="F981" s="197"/>
      <c r="G981" s="198"/>
      <c r="H981" s="180"/>
      <c r="I981" s="181"/>
      <c r="J981" s="181"/>
      <c r="K981" s="181"/>
      <c r="L981" s="181"/>
      <c r="M981" s="181"/>
      <c r="N981" s="180"/>
      <c r="O981" s="182"/>
      <c r="P981" s="182"/>
      <c r="Q981" s="183"/>
      <c r="R981" s="183"/>
      <c r="S981" s="183"/>
      <c r="T981" s="183"/>
      <c r="U981" s="184"/>
      <c r="V981" s="185"/>
      <c r="W981" s="199"/>
      <c r="X981" s="200"/>
      <c r="Y981" s="200"/>
      <c r="Z981" s="201"/>
      <c r="AA981" s="150"/>
      <c r="AB981" s="202"/>
      <c r="AC981" s="203"/>
      <c r="AD981" s="184"/>
      <c r="AE981" s="203"/>
      <c r="AF981" s="204"/>
      <c r="AG981" s="193"/>
    </row>
    <row r="982" spans="1:33" s="59" customFormat="1">
      <c r="A982" s="194"/>
      <c r="B982" s="195"/>
      <c r="C982" s="196"/>
      <c r="D982" s="197"/>
      <c r="E982" s="196"/>
      <c r="F982" s="197"/>
      <c r="G982" s="198"/>
      <c r="H982" s="180"/>
      <c r="I982" s="181"/>
      <c r="J982" s="181"/>
      <c r="K982" s="181"/>
      <c r="L982" s="181"/>
      <c r="M982" s="181"/>
      <c r="N982" s="180"/>
      <c r="O982" s="182"/>
      <c r="P982" s="182"/>
      <c r="Q982" s="183"/>
      <c r="R982" s="183"/>
      <c r="S982" s="183"/>
      <c r="T982" s="183"/>
      <c r="U982" s="184"/>
      <c r="V982" s="185"/>
      <c r="W982" s="199"/>
      <c r="X982" s="200"/>
      <c r="Y982" s="200"/>
      <c r="Z982" s="201"/>
      <c r="AA982" s="150"/>
      <c r="AB982" s="202"/>
      <c r="AC982" s="203"/>
      <c r="AD982" s="184"/>
      <c r="AE982" s="203"/>
      <c r="AF982" s="204"/>
      <c r="AG982" s="193"/>
    </row>
    <row r="983" spans="1:33" s="59" customFormat="1">
      <c r="A983" s="194"/>
      <c r="B983" s="195"/>
      <c r="C983" s="196"/>
      <c r="D983" s="197"/>
      <c r="E983" s="196"/>
      <c r="F983" s="197"/>
      <c r="G983" s="198"/>
      <c r="H983" s="180"/>
      <c r="I983" s="181"/>
      <c r="J983" s="181"/>
      <c r="K983" s="181"/>
      <c r="L983" s="181"/>
      <c r="M983" s="181"/>
      <c r="N983" s="180"/>
      <c r="O983" s="182"/>
      <c r="P983" s="182"/>
      <c r="Q983" s="183"/>
      <c r="R983" s="183"/>
      <c r="S983" s="183"/>
      <c r="T983" s="183"/>
      <c r="U983" s="184"/>
      <c r="V983" s="185"/>
      <c r="W983" s="199"/>
      <c r="X983" s="200"/>
      <c r="Y983" s="200"/>
      <c r="Z983" s="201"/>
      <c r="AA983" s="150"/>
      <c r="AB983" s="202"/>
      <c r="AC983" s="203"/>
      <c r="AD983" s="184"/>
      <c r="AE983" s="203"/>
      <c r="AF983" s="204"/>
      <c r="AG983" s="193"/>
    </row>
    <row r="984" spans="1:33" s="59" customFormat="1">
      <c r="A984" s="194"/>
      <c r="B984" s="195"/>
      <c r="C984" s="196"/>
      <c r="D984" s="197"/>
      <c r="E984" s="196"/>
      <c r="F984" s="197"/>
      <c r="G984" s="198"/>
      <c r="H984" s="180"/>
      <c r="I984" s="181"/>
      <c r="J984" s="181"/>
      <c r="K984" s="181"/>
      <c r="L984" s="181"/>
      <c r="M984" s="181"/>
      <c r="N984" s="180"/>
      <c r="O984" s="182"/>
      <c r="P984" s="182"/>
      <c r="Q984" s="183"/>
      <c r="R984" s="183"/>
      <c r="S984" s="183"/>
      <c r="T984" s="183"/>
      <c r="U984" s="184"/>
      <c r="V984" s="185"/>
      <c r="W984" s="199"/>
      <c r="X984" s="200"/>
      <c r="Y984" s="200"/>
      <c r="Z984" s="201"/>
      <c r="AA984" s="150"/>
      <c r="AB984" s="202"/>
      <c r="AC984" s="203"/>
      <c r="AD984" s="184"/>
      <c r="AE984" s="203"/>
      <c r="AF984" s="204"/>
      <c r="AG984" s="193"/>
    </row>
    <row r="985" spans="1:33" s="59" customFormat="1">
      <c r="A985" s="194"/>
      <c r="B985" s="195"/>
      <c r="C985" s="196"/>
      <c r="D985" s="197"/>
      <c r="E985" s="196"/>
      <c r="F985" s="197"/>
      <c r="G985" s="198"/>
      <c r="H985" s="180"/>
      <c r="I985" s="181"/>
      <c r="J985" s="181"/>
      <c r="K985" s="181"/>
      <c r="L985" s="181"/>
      <c r="M985" s="181"/>
      <c r="N985" s="180"/>
      <c r="O985" s="182"/>
      <c r="P985" s="182"/>
      <c r="Q985" s="183"/>
      <c r="R985" s="183"/>
      <c r="S985" s="183"/>
      <c r="T985" s="183"/>
      <c r="U985" s="184"/>
      <c r="V985" s="185"/>
      <c r="W985" s="199"/>
      <c r="X985" s="200"/>
      <c r="Y985" s="200"/>
      <c r="Z985" s="201"/>
      <c r="AA985" s="150"/>
      <c r="AB985" s="202"/>
      <c r="AC985" s="203"/>
      <c r="AD985" s="184"/>
      <c r="AE985" s="203"/>
      <c r="AF985" s="204"/>
      <c r="AG985" s="193"/>
    </row>
    <row r="986" spans="1:33" s="59" customFormat="1">
      <c r="A986" s="194"/>
      <c r="B986" s="195"/>
      <c r="C986" s="196"/>
      <c r="D986" s="197"/>
      <c r="E986" s="196"/>
      <c r="F986" s="197"/>
      <c r="G986" s="198"/>
      <c r="H986" s="180"/>
      <c r="I986" s="181"/>
      <c r="J986" s="181"/>
      <c r="K986" s="181"/>
      <c r="L986" s="181"/>
      <c r="M986" s="181"/>
      <c r="N986" s="180"/>
      <c r="O986" s="182"/>
      <c r="P986" s="182"/>
      <c r="Q986" s="183"/>
      <c r="R986" s="183"/>
      <c r="S986" s="183"/>
      <c r="T986" s="183"/>
      <c r="U986" s="184"/>
      <c r="V986" s="185"/>
      <c r="W986" s="199"/>
      <c r="X986" s="200"/>
      <c r="Y986" s="200"/>
      <c r="Z986" s="201"/>
      <c r="AA986" s="150"/>
      <c r="AB986" s="202"/>
      <c r="AC986" s="203"/>
      <c r="AD986" s="184"/>
      <c r="AE986" s="203"/>
      <c r="AF986" s="204"/>
      <c r="AG986" s="193"/>
    </row>
    <row r="987" spans="1:33" s="59" customFormat="1">
      <c r="A987" s="194"/>
      <c r="B987" s="195"/>
      <c r="C987" s="196"/>
      <c r="D987" s="197"/>
      <c r="E987" s="196"/>
      <c r="F987" s="197"/>
      <c r="G987" s="198"/>
      <c r="H987" s="180"/>
      <c r="I987" s="181"/>
      <c r="J987" s="181"/>
      <c r="K987" s="181"/>
      <c r="L987" s="181"/>
      <c r="M987" s="181"/>
      <c r="N987" s="180"/>
      <c r="O987" s="182"/>
      <c r="P987" s="182"/>
      <c r="Q987" s="183"/>
      <c r="R987" s="183"/>
      <c r="S987" s="183"/>
      <c r="T987" s="183"/>
      <c r="U987" s="184"/>
      <c r="V987" s="185"/>
      <c r="W987" s="199"/>
      <c r="X987" s="200"/>
      <c r="Y987" s="200"/>
      <c r="Z987" s="201"/>
      <c r="AA987" s="150"/>
      <c r="AB987" s="202"/>
      <c r="AC987" s="203"/>
      <c r="AD987" s="184"/>
      <c r="AE987" s="203"/>
      <c r="AF987" s="204"/>
      <c r="AG987" s="193"/>
    </row>
    <row r="988" spans="1:33" s="59" customFormat="1">
      <c r="A988" s="194"/>
      <c r="B988" s="195"/>
      <c r="C988" s="196"/>
      <c r="D988" s="197"/>
      <c r="E988" s="196"/>
      <c r="F988" s="197"/>
      <c r="G988" s="198"/>
      <c r="H988" s="180"/>
      <c r="I988" s="181"/>
      <c r="J988" s="181"/>
      <c r="K988" s="181"/>
      <c r="L988" s="181"/>
      <c r="M988" s="181"/>
      <c r="N988" s="180"/>
      <c r="O988" s="182"/>
      <c r="P988" s="182"/>
      <c r="Q988" s="183"/>
      <c r="R988" s="183"/>
      <c r="S988" s="183"/>
      <c r="T988" s="183"/>
      <c r="U988" s="184"/>
      <c r="V988" s="185"/>
      <c r="W988" s="199"/>
      <c r="X988" s="200"/>
      <c r="Y988" s="200"/>
      <c r="Z988" s="201"/>
      <c r="AA988" s="150"/>
      <c r="AB988" s="202"/>
      <c r="AC988" s="203"/>
      <c r="AD988" s="184"/>
      <c r="AE988" s="203"/>
      <c r="AF988" s="204"/>
      <c r="AG988" s="193"/>
    </row>
    <row r="989" spans="1:33" s="59" customFormat="1">
      <c r="A989" s="194"/>
      <c r="B989" s="195"/>
      <c r="C989" s="196"/>
      <c r="D989" s="197"/>
      <c r="E989" s="196"/>
      <c r="F989" s="197"/>
      <c r="G989" s="198"/>
      <c r="H989" s="180"/>
      <c r="I989" s="181"/>
      <c r="J989" s="181"/>
      <c r="K989" s="181"/>
      <c r="L989" s="181"/>
      <c r="M989" s="181"/>
      <c r="N989" s="180"/>
      <c r="O989" s="182"/>
      <c r="P989" s="182"/>
      <c r="Q989" s="183"/>
      <c r="R989" s="183"/>
      <c r="S989" s="183"/>
      <c r="T989" s="183"/>
      <c r="U989" s="184"/>
      <c r="V989" s="185"/>
      <c r="W989" s="199"/>
      <c r="X989" s="200"/>
      <c r="Y989" s="200"/>
      <c r="Z989" s="201"/>
      <c r="AA989" s="150"/>
      <c r="AB989" s="202"/>
      <c r="AC989" s="203"/>
      <c r="AD989" s="184"/>
      <c r="AE989" s="203"/>
      <c r="AF989" s="204"/>
      <c r="AG989" s="193"/>
    </row>
    <row r="990" spans="1:33" s="59" customFormat="1">
      <c r="A990" s="194"/>
      <c r="B990" s="195"/>
      <c r="C990" s="196"/>
      <c r="D990" s="197"/>
      <c r="E990" s="196"/>
      <c r="F990" s="197"/>
      <c r="G990" s="198"/>
      <c r="H990" s="180"/>
      <c r="I990" s="181"/>
      <c r="J990" s="181"/>
      <c r="K990" s="181"/>
      <c r="L990" s="181"/>
      <c r="M990" s="181"/>
      <c r="N990" s="180"/>
      <c r="O990" s="182"/>
      <c r="P990" s="182"/>
      <c r="Q990" s="183"/>
      <c r="R990" s="183"/>
      <c r="S990" s="183"/>
      <c r="T990" s="183"/>
      <c r="U990" s="184"/>
      <c r="V990" s="185"/>
      <c r="W990" s="199"/>
      <c r="X990" s="200"/>
      <c r="Y990" s="200"/>
      <c r="Z990" s="201"/>
      <c r="AA990" s="150"/>
      <c r="AB990" s="202"/>
      <c r="AC990" s="203"/>
      <c r="AD990" s="184"/>
      <c r="AE990" s="203"/>
      <c r="AF990" s="204"/>
      <c r="AG990" s="193"/>
    </row>
    <row r="991" spans="1:33" s="59" customFormat="1">
      <c r="A991" s="194"/>
      <c r="B991" s="195"/>
      <c r="C991" s="196"/>
      <c r="D991" s="197"/>
      <c r="E991" s="196"/>
      <c r="F991" s="197"/>
      <c r="G991" s="198"/>
      <c r="H991" s="180"/>
      <c r="I991" s="181"/>
      <c r="J991" s="181"/>
      <c r="K991" s="181"/>
      <c r="L991" s="181"/>
      <c r="M991" s="181"/>
      <c r="N991" s="180"/>
      <c r="O991" s="182"/>
      <c r="P991" s="182"/>
      <c r="Q991" s="183"/>
      <c r="R991" s="183"/>
      <c r="S991" s="183"/>
      <c r="T991" s="183"/>
      <c r="U991" s="184"/>
      <c r="V991" s="185"/>
      <c r="W991" s="199"/>
      <c r="X991" s="200"/>
      <c r="Y991" s="200"/>
      <c r="Z991" s="201"/>
      <c r="AA991" s="150"/>
      <c r="AB991" s="202"/>
      <c r="AC991" s="203"/>
      <c r="AD991" s="184"/>
      <c r="AE991" s="203"/>
      <c r="AF991" s="204"/>
      <c r="AG991" s="193"/>
    </row>
    <row r="992" spans="1:33" s="59" customFormat="1">
      <c r="A992" s="194"/>
      <c r="B992" s="195"/>
      <c r="C992" s="196"/>
      <c r="D992" s="197"/>
      <c r="E992" s="196"/>
      <c r="F992" s="197"/>
      <c r="G992" s="198"/>
      <c r="H992" s="180"/>
      <c r="I992" s="181"/>
      <c r="J992" s="181"/>
      <c r="K992" s="181"/>
      <c r="L992" s="181"/>
      <c r="M992" s="181"/>
      <c r="N992" s="180"/>
      <c r="O992" s="182"/>
      <c r="P992" s="182"/>
      <c r="Q992" s="183"/>
      <c r="R992" s="183"/>
      <c r="S992" s="183"/>
      <c r="T992" s="183"/>
      <c r="U992" s="184"/>
      <c r="V992" s="185"/>
      <c r="W992" s="199"/>
      <c r="X992" s="200"/>
      <c r="Y992" s="200"/>
      <c r="Z992" s="201"/>
      <c r="AA992" s="150"/>
      <c r="AB992" s="202"/>
      <c r="AC992" s="203"/>
      <c r="AD992" s="184"/>
      <c r="AE992" s="203"/>
      <c r="AF992" s="204"/>
      <c r="AG992" s="193"/>
    </row>
    <row r="993" spans="1:33" s="59" customFormat="1">
      <c r="A993" s="194"/>
      <c r="B993" s="195"/>
      <c r="C993" s="196"/>
      <c r="D993" s="197"/>
      <c r="E993" s="196"/>
      <c r="F993" s="197"/>
      <c r="G993" s="198"/>
      <c r="H993" s="180"/>
      <c r="I993" s="181"/>
      <c r="J993" s="181"/>
      <c r="K993" s="181"/>
      <c r="L993" s="181"/>
      <c r="M993" s="181"/>
      <c r="N993" s="180"/>
      <c r="O993" s="182"/>
      <c r="P993" s="182"/>
      <c r="Q993" s="183"/>
      <c r="R993" s="183"/>
      <c r="S993" s="183"/>
      <c r="T993" s="183"/>
      <c r="U993" s="184"/>
      <c r="V993" s="185"/>
      <c r="W993" s="199"/>
      <c r="X993" s="200"/>
      <c r="Y993" s="200"/>
      <c r="Z993" s="201"/>
      <c r="AA993" s="150"/>
      <c r="AB993" s="202"/>
      <c r="AC993" s="203"/>
      <c r="AD993" s="184"/>
      <c r="AE993" s="203"/>
      <c r="AF993" s="204"/>
      <c r="AG993" s="193"/>
    </row>
    <row r="994" spans="1:33" s="59" customFormat="1">
      <c r="A994" s="194"/>
      <c r="B994" s="195"/>
      <c r="C994" s="196"/>
      <c r="D994" s="197"/>
      <c r="E994" s="196"/>
      <c r="F994" s="197"/>
      <c r="G994" s="198"/>
      <c r="H994" s="180"/>
      <c r="I994" s="181"/>
      <c r="J994" s="181"/>
      <c r="K994" s="181"/>
      <c r="L994" s="181"/>
      <c r="M994" s="181"/>
      <c r="N994" s="180"/>
      <c r="O994" s="182"/>
      <c r="P994" s="182"/>
      <c r="Q994" s="183"/>
      <c r="R994" s="183"/>
      <c r="S994" s="183"/>
      <c r="T994" s="183"/>
      <c r="U994" s="184"/>
      <c r="V994" s="185"/>
      <c r="W994" s="199"/>
      <c r="X994" s="200"/>
      <c r="Y994" s="200"/>
      <c r="Z994" s="201"/>
      <c r="AA994" s="150"/>
      <c r="AB994" s="202"/>
      <c r="AC994" s="203"/>
      <c r="AD994" s="184"/>
      <c r="AE994" s="203"/>
      <c r="AF994" s="204"/>
      <c r="AG994" s="193"/>
    </row>
    <row r="995" spans="1:33" s="59" customFormat="1">
      <c r="A995" s="194"/>
      <c r="B995" s="195"/>
      <c r="C995" s="196"/>
      <c r="D995" s="197"/>
      <c r="E995" s="196"/>
      <c r="F995" s="197"/>
      <c r="G995" s="198"/>
      <c r="H995" s="180"/>
      <c r="I995" s="181"/>
      <c r="J995" s="181"/>
      <c r="K995" s="181"/>
      <c r="L995" s="181"/>
      <c r="M995" s="181"/>
      <c r="N995" s="180"/>
      <c r="O995" s="182"/>
      <c r="P995" s="182"/>
      <c r="Q995" s="183"/>
      <c r="R995" s="183"/>
      <c r="S995" s="183"/>
      <c r="T995" s="183"/>
      <c r="U995" s="184"/>
      <c r="V995" s="185"/>
      <c r="W995" s="199"/>
      <c r="X995" s="200"/>
      <c r="Y995" s="200"/>
      <c r="Z995" s="201"/>
      <c r="AA995" s="150"/>
      <c r="AB995" s="202"/>
      <c r="AC995" s="203"/>
      <c r="AD995" s="184"/>
      <c r="AE995" s="203"/>
      <c r="AF995" s="204"/>
      <c r="AG995" s="193"/>
    </row>
    <row r="996" spans="1:33" s="59" customFormat="1">
      <c r="A996" s="194"/>
      <c r="B996" s="195"/>
      <c r="C996" s="196"/>
      <c r="D996" s="197"/>
      <c r="E996" s="196"/>
      <c r="F996" s="197"/>
      <c r="G996" s="198"/>
      <c r="H996" s="180"/>
      <c r="I996" s="181"/>
      <c r="J996" s="181"/>
      <c r="K996" s="181"/>
      <c r="L996" s="181"/>
      <c r="M996" s="181"/>
      <c r="N996" s="180"/>
      <c r="O996" s="182"/>
      <c r="P996" s="182"/>
      <c r="Q996" s="183"/>
      <c r="R996" s="183"/>
      <c r="S996" s="183"/>
      <c r="T996" s="183"/>
      <c r="U996" s="184"/>
      <c r="V996" s="185"/>
      <c r="W996" s="199"/>
      <c r="X996" s="200"/>
      <c r="Y996" s="200"/>
      <c r="Z996" s="201"/>
      <c r="AA996" s="150"/>
      <c r="AB996" s="202"/>
      <c r="AC996" s="203"/>
      <c r="AD996" s="184"/>
      <c r="AE996" s="203"/>
      <c r="AF996" s="204"/>
      <c r="AG996" s="193"/>
    </row>
    <row r="997" spans="1:33" s="59" customFormat="1">
      <c r="A997" s="194"/>
      <c r="B997" s="195"/>
      <c r="C997" s="196"/>
      <c r="D997" s="197"/>
      <c r="E997" s="196"/>
      <c r="F997" s="197"/>
      <c r="G997" s="198"/>
      <c r="H997" s="180"/>
      <c r="I997" s="181"/>
      <c r="J997" s="181"/>
      <c r="K997" s="181"/>
      <c r="L997" s="181"/>
      <c r="M997" s="181"/>
      <c r="N997" s="180"/>
      <c r="O997" s="182"/>
      <c r="P997" s="182"/>
      <c r="Q997" s="183"/>
      <c r="R997" s="183"/>
      <c r="S997" s="183"/>
      <c r="T997" s="183"/>
      <c r="U997" s="184"/>
      <c r="V997" s="185"/>
      <c r="W997" s="199"/>
      <c r="X997" s="200"/>
      <c r="Y997" s="200"/>
      <c r="Z997" s="201"/>
      <c r="AA997" s="150"/>
      <c r="AB997" s="202"/>
      <c r="AC997" s="203"/>
      <c r="AD997" s="184"/>
      <c r="AE997" s="203"/>
      <c r="AF997" s="204"/>
      <c r="AG997" s="193"/>
    </row>
    <row r="998" spans="1:33" s="59" customFormat="1">
      <c r="A998" s="194"/>
      <c r="B998" s="195"/>
      <c r="C998" s="196"/>
      <c r="D998" s="197"/>
      <c r="E998" s="196"/>
      <c r="F998" s="197"/>
      <c r="G998" s="198"/>
      <c r="H998" s="180"/>
      <c r="I998" s="181"/>
      <c r="J998" s="181"/>
      <c r="K998" s="181"/>
      <c r="L998" s="181"/>
      <c r="M998" s="181"/>
      <c r="N998" s="180"/>
      <c r="O998" s="182"/>
      <c r="P998" s="182"/>
      <c r="Q998" s="183"/>
      <c r="R998" s="183"/>
      <c r="S998" s="183"/>
      <c r="T998" s="183"/>
      <c r="U998" s="184"/>
      <c r="V998" s="185"/>
      <c r="W998" s="199"/>
      <c r="X998" s="200"/>
      <c r="Y998" s="200"/>
      <c r="Z998" s="201"/>
      <c r="AA998" s="150"/>
      <c r="AB998" s="202"/>
      <c r="AC998" s="203"/>
      <c r="AD998" s="184"/>
      <c r="AE998" s="203"/>
      <c r="AF998" s="204"/>
      <c r="AG998" s="193"/>
    </row>
    <row r="999" spans="1:33" s="59" customFormat="1">
      <c r="A999" s="194"/>
      <c r="B999" s="195"/>
      <c r="C999" s="196"/>
      <c r="D999" s="197"/>
      <c r="E999" s="196"/>
      <c r="F999" s="197"/>
      <c r="G999" s="198"/>
      <c r="H999" s="180"/>
      <c r="I999" s="181"/>
      <c r="J999" s="181"/>
      <c r="K999" s="181"/>
      <c r="L999" s="181"/>
      <c r="M999" s="181"/>
      <c r="N999" s="180"/>
      <c r="O999" s="182"/>
      <c r="P999" s="182"/>
      <c r="Q999" s="183"/>
      <c r="R999" s="183"/>
      <c r="S999" s="183"/>
      <c r="T999" s="183"/>
      <c r="U999" s="184"/>
      <c r="V999" s="185"/>
      <c r="W999" s="199"/>
      <c r="X999" s="200"/>
      <c r="Y999" s="200"/>
      <c r="Z999" s="201"/>
      <c r="AA999" s="150"/>
      <c r="AB999" s="202"/>
      <c r="AC999" s="203"/>
      <c r="AD999" s="184"/>
      <c r="AE999" s="203"/>
      <c r="AF999" s="204"/>
      <c r="AG999" s="193"/>
    </row>
    <row r="1000" spans="1:33" s="59" customFormat="1">
      <c r="A1000" s="194"/>
      <c r="B1000" s="195"/>
      <c r="C1000" s="196"/>
      <c r="D1000" s="197"/>
      <c r="E1000" s="196"/>
      <c r="F1000" s="197"/>
      <c r="G1000" s="198"/>
      <c r="H1000" s="180"/>
      <c r="I1000" s="181"/>
      <c r="J1000" s="181"/>
      <c r="K1000" s="181"/>
      <c r="L1000" s="181"/>
      <c r="M1000" s="181"/>
      <c r="N1000" s="180"/>
      <c r="O1000" s="182"/>
      <c r="P1000" s="182"/>
      <c r="Q1000" s="183"/>
      <c r="R1000" s="183"/>
      <c r="S1000" s="183"/>
      <c r="T1000" s="183"/>
      <c r="U1000" s="184"/>
      <c r="V1000" s="185"/>
      <c r="W1000" s="199"/>
      <c r="X1000" s="200"/>
      <c r="Y1000" s="200"/>
      <c r="Z1000" s="201"/>
      <c r="AA1000" s="150"/>
      <c r="AB1000" s="202"/>
      <c r="AC1000" s="203"/>
      <c r="AD1000" s="184"/>
      <c r="AE1000" s="203"/>
      <c r="AF1000" s="204"/>
      <c r="AG1000" s="193"/>
    </row>
    <row r="1001" spans="1:33" s="59" customFormat="1">
      <c r="A1001" s="194"/>
      <c r="B1001" s="195"/>
      <c r="C1001" s="196"/>
      <c r="D1001" s="197"/>
      <c r="E1001" s="196"/>
      <c r="F1001" s="197"/>
      <c r="G1001" s="198"/>
      <c r="H1001" s="180"/>
      <c r="I1001" s="181"/>
      <c r="J1001" s="181"/>
      <c r="K1001" s="181"/>
      <c r="L1001" s="181"/>
      <c r="M1001" s="181"/>
      <c r="N1001" s="180"/>
      <c r="O1001" s="182"/>
      <c r="P1001" s="182"/>
      <c r="Q1001" s="183"/>
      <c r="R1001" s="183"/>
      <c r="S1001" s="183"/>
      <c r="T1001" s="183"/>
      <c r="U1001" s="184"/>
      <c r="V1001" s="185"/>
      <c r="W1001" s="199"/>
      <c r="X1001" s="200"/>
      <c r="Y1001" s="200"/>
      <c r="Z1001" s="201"/>
      <c r="AA1001" s="150"/>
      <c r="AB1001" s="202"/>
      <c r="AC1001" s="203"/>
      <c r="AD1001" s="184"/>
      <c r="AE1001" s="203"/>
      <c r="AF1001" s="204"/>
      <c r="AG1001" s="193"/>
    </row>
    <row r="1002" spans="1:33" s="59" customFormat="1">
      <c r="A1002" s="194"/>
      <c r="B1002" s="195"/>
      <c r="C1002" s="196"/>
      <c r="D1002" s="197"/>
      <c r="E1002" s="196"/>
      <c r="F1002" s="197"/>
      <c r="G1002" s="198"/>
      <c r="H1002" s="180"/>
      <c r="I1002" s="181"/>
      <c r="J1002" s="181"/>
      <c r="K1002" s="181"/>
      <c r="L1002" s="181"/>
      <c r="M1002" s="181"/>
      <c r="N1002" s="180"/>
      <c r="O1002" s="182"/>
      <c r="P1002" s="182"/>
      <c r="Q1002" s="183"/>
      <c r="R1002" s="183"/>
      <c r="S1002" s="183"/>
      <c r="T1002" s="183"/>
      <c r="U1002" s="184"/>
      <c r="V1002" s="185"/>
      <c r="W1002" s="199"/>
      <c r="X1002" s="200"/>
      <c r="Y1002" s="200"/>
      <c r="Z1002" s="201"/>
      <c r="AA1002" s="150"/>
      <c r="AB1002" s="202"/>
      <c r="AC1002" s="203"/>
      <c r="AD1002" s="184"/>
      <c r="AE1002" s="203"/>
      <c r="AF1002" s="204"/>
      <c r="AG1002" s="193"/>
    </row>
    <row r="1003" spans="1:33" s="59" customFormat="1">
      <c r="A1003" s="194"/>
      <c r="B1003" s="195"/>
      <c r="C1003" s="196"/>
      <c r="D1003" s="197"/>
      <c r="E1003" s="196"/>
      <c r="F1003" s="197"/>
      <c r="G1003" s="198"/>
      <c r="H1003" s="180"/>
      <c r="I1003" s="181"/>
      <c r="J1003" s="181"/>
      <c r="K1003" s="181"/>
      <c r="L1003" s="181"/>
      <c r="M1003" s="181"/>
      <c r="N1003" s="180"/>
      <c r="O1003" s="182"/>
      <c r="P1003" s="182"/>
      <c r="Q1003" s="183"/>
      <c r="R1003" s="183"/>
      <c r="S1003" s="183"/>
      <c r="T1003" s="183"/>
      <c r="U1003" s="184"/>
      <c r="V1003" s="185"/>
      <c r="W1003" s="199"/>
      <c r="X1003" s="200"/>
      <c r="Y1003" s="200"/>
      <c r="Z1003" s="201"/>
      <c r="AA1003" s="150"/>
      <c r="AB1003" s="202"/>
      <c r="AC1003" s="203"/>
      <c r="AD1003" s="184"/>
      <c r="AE1003" s="203"/>
      <c r="AF1003" s="204"/>
      <c r="AG1003" s="193"/>
    </row>
    <row r="1004" spans="1:33" s="59" customFormat="1">
      <c r="A1004" s="194"/>
      <c r="B1004" s="195"/>
      <c r="C1004" s="196"/>
      <c r="D1004" s="197"/>
      <c r="E1004" s="196"/>
      <c r="F1004" s="197"/>
      <c r="G1004" s="198"/>
      <c r="H1004" s="180"/>
      <c r="I1004" s="181"/>
      <c r="J1004" s="181"/>
      <c r="K1004" s="181"/>
      <c r="L1004" s="181"/>
      <c r="M1004" s="181"/>
      <c r="N1004" s="180"/>
      <c r="O1004" s="182"/>
      <c r="P1004" s="182"/>
      <c r="Q1004" s="183"/>
      <c r="R1004" s="183"/>
      <c r="S1004" s="183"/>
      <c r="T1004" s="183"/>
      <c r="U1004" s="184"/>
      <c r="V1004" s="185"/>
      <c r="W1004" s="199"/>
      <c r="X1004" s="200"/>
      <c r="Y1004" s="200"/>
      <c r="Z1004" s="201"/>
      <c r="AA1004" s="150"/>
      <c r="AB1004" s="202"/>
      <c r="AC1004" s="203"/>
      <c r="AD1004" s="184"/>
      <c r="AE1004" s="203"/>
      <c r="AF1004" s="204"/>
      <c r="AG1004" s="193"/>
    </row>
    <row r="1005" spans="1:33" s="59" customFormat="1">
      <c r="A1005" s="194"/>
      <c r="B1005" s="195"/>
      <c r="C1005" s="196"/>
      <c r="D1005" s="197"/>
      <c r="E1005" s="196"/>
      <c r="F1005" s="197"/>
      <c r="G1005" s="198"/>
      <c r="H1005" s="180"/>
      <c r="I1005" s="181"/>
      <c r="J1005" s="181"/>
      <c r="K1005" s="181"/>
      <c r="L1005" s="181"/>
      <c r="M1005" s="181"/>
      <c r="N1005" s="180"/>
      <c r="O1005" s="182"/>
      <c r="P1005" s="182"/>
      <c r="Q1005" s="183"/>
      <c r="R1005" s="183"/>
      <c r="S1005" s="183"/>
      <c r="T1005" s="183"/>
      <c r="U1005" s="184"/>
      <c r="V1005" s="185"/>
      <c r="W1005" s="199"/>
      <c r="X1005" s="200"/>
      <c r="Y1005" s="200"/>
      <c r="Z1005" s="201"/>
      <c r="AA1005" s="150"/>
      <c r="AB1005" s="202"/>
      <c r="AC1005" s="203"/>
      <c r="AD1005" s="184"/>
      <c r="AE1005" s="203"/>
      <c r="AF1005" s="204"/>
      <c r="AG1005" s="193"/>
    </row>
    <row r="1006" spans="1:33" s="59" customFormat="1">
      <c r="A1006" s="194"/>
      <c r="B1006" s="195"/>
      <c r="C1006" s="196"/>
      <c r="D1006" s="197"/>
      <c r="E1006" s="196"/>
      <c r="F1006" s="197"/>
      <c r="G1006" s="198"/>
      <c r="H1006" s="180"/>
      <c r="I1006" s="181"/>
      <c r="J1006" s="181"/>
      <c r="K1006" s="181"/>
      <c r="L1006" s="181"/>
      <c r="M1006" s="181"/>
      <c r="N1006" s="180"/>
      <c r="O1006" s="182"/>
      <c r="P1006" s="182"/>
      <c r="Q1006" s="183"/>
      <c r="R1006" s="183"/>
      <c r="S1006" s="183"/>
      <c r="T1006" s="183"/>
      <c r="U1006" s="184"/>
      <c r="V1006" s="185"/>
      <c r="W1006" s="199"/>
      <c r="X1006" s="200"/>
      <c r="Y1006" s="200"/>
      <c r="Z1006" s="201"/>
      <c r="AA1006" s="150"/>
      <c r="AB1006" s="202"/>
      <c r="AC1006" s="203"/>
      <c r="AD1006" s="184"/>
      <c r="AE1006" s="203"/>
      <c r="AF1006" s="204"/>
      <c r="AG1006" s="193"/>
    </row>
    <row r="1007" spans="1:33" s="59" customFormat="1">
      <c r="A1007" s="194"/>
      <c r="B1007" s="195"/>
      <c r="C1007" s="196"/>
      <c r="D1007" s="197"/>
      <c r="E1007" s="196"/>
      <c r="F1007" s="197"/>
      <c r="G1007" s="198"/>
      <c r="H1007" s="180"/>
      <c r="I1007" s="181"/>
      <c r="J1007" s="181"/>
      <c r="K1007" s="181"/>
      <c r="L1007" s="181"/>
      <c r="M1007" s="181"/>
      <c r="N1007" s="180"/>
      <c r="O1007" s="182"/>
      <c r="P1007" s="182"/>
      <c r="Q1007" s="183"/>
      <c r="R1007" s="183"/>
      <c r="S1007" s="183"/>
      <c r="T1007" s="183"/>
      <c r="U1007" s="184"/>
      <c r="V1007" s="185"/>
      <c r="W1007" s="199"/>
      <c r="X1007" s="200"/>
      <c r="Y1007" s="200"/>
      <c r="Z1007" s="201"/>
      <c r="AA1007" s="150"/>
      <c r="AB1007" s="202"/>
      <c r="AC1007" s="203"/>
      <c r="AD1007" s="184"/>
      <c r="AE1007" s="203"/>
      <c r="AF1007" s="204"/>
      <c r="AG1007" s="193"/>
    </row>
    <row r="1008" spans="1:33" s="59" customFormat="1">
      <c r="A1008" s="194"/>
      <c r="B1008" s="195"/>
      <c r="C1008" s="196"/>
      <c r="D1008" s="197"/>
      <c r="E1008" s="196"/>
      <c r="F1008" s="197"/>
      <c r="G1008" s="198"/>
      <c r="H1008" s="180"/>
      <c r="I1008" s="181"/>
      <c r="J1008" s="181"/>
      <c r="K1008" s="181"/>
      <c r="L1008" s="181"/>
      <c r="M1008" s="181"/>
      <c r="N1008" s="180"/>
      <c r="O1008" s="182"/>
      <c r="P1008" s="182"/>
      <c r="Q1008" s="183"/>
      <c r="R1008" s="183"/>
      <c r="S1008" s="183"/>
      <c r="T1008" s="183"/>
      <c r="U1008" s="184"/>
      <c r="V1008" s="185"/>
      <c r="W1008" s="199"/>
      <c r="X1008" s="200"/>
      <c r="Y1008" s="200"/>
      <c r="Z1008" s="201"/>
      <c r="AA1008" s="150"/>
      <c r="AB1008" s="202"/>
      <c r="AC1008" s="203"/>
      <c r="AD1008" s="184"/>
      <c r="AE1008" s="203"/>
      <c r="AF1008" s="204"/>
      <c r="AG1008" s="193"/>
    </row>
    <row r="1009" spans="1:33" s="59" customFormat="1">
      <c r="A1009" s="194"/>
      <c r="B1009" s="195"/>
      <c r="C1009" s="196"/>
      <c r="D1009" s="197"/>
      <c r="E1009" s="196"/>
      <c r="F1009" s="197"/>
      <c r="G1009" s="198"/>
      <c r="H1009" s="180"/>
      <c r="I1009" s="181"/>
      <c r="J1009" s="181"/>
      <c r="K1009" s="181"/>
      <c r="L1009" s="181"/>
      <c r="M1009" s="181"/>
      <c r="N1009" s="180"/>
      <c r="O1009" s="182"/>
      <c r="P1009" s="182"/>
      <c r="Q1009" s="183"/>
      <c r="R1009" s="183"/>
      <c r="S1009" s="183"/>
      <c r="T1009" s="183"/>
      <c r="U1009" s="184"/>
      <c r="V1009" s="185"/>
      <c r="W1009" s="199"/>
      <c r="X1009" s="200"/>
      <c r="Y1009" s="200"/>
      <c r="Z1009" s="201"/>
      <c r="AA1009" s="150"/>
      <c r="AB1009" s="202"/>
      <c r="AC1009" s="203"/>
      <c r="AD1009" s="184"/>
      <c r="AE1009" s="203"/>
      <c r="AF1009" s="204"/>
      <c r="AG1009" s="193"/>
    </row>
    <row r="1010" spans="1:33" s="59" customFormat="1">
      <c r="A1010" s="194"/>
      <c r="B1010" s="195"/>
      <c r="C1010" s="196"/>
      <c r="D1010" s="197"/>
      <c r="E1010" s="196"/>
      <c r="F1010" s="197"/>
      <c r="G1010" s="198"/>
      <c r="H1010" s="180"/>
      <c r="I1010" s="181"/>
      <c r="J1010" s="181"/>
      <c r="K1010" s="181"/>
      <c r="L1010" s="181"/>
      <c r="M1010" s="181"/>
      <c r="N1010" s="180"/>
      <c r="O1010" s="182"/>
      <c r="P1010" s="182"/>
      <c r="Q1010" s="183"/>
      <c r="R1010" s="183"/>
      <c r="S1010" s="183"/>
      <c r="T1010" s="183"/>
      <c r="U1010" s="184"/>
      <c r="V1010" s="185"/>
      <c r="W1010" s="199"/>
      <c r="X1010" s="200"/>
      <c r="Y1010" s="200"/>
      <c r="Z1010" s="201"/>
      <c r="AA1010" s="150"/>
      <c r="AB1010" s="202"/>
      <c r="AC1010" s="203"/>
      <c r="AD1010" s="184"/>
      <c r="AE1010" s="203"/>
      <c r="AF1010" s="204"/>
      <c r="AG1010" s="193"/>
    </row>
    <row r="1011" spans="1:33" s="59" customFormat="1">
      <c r="A1011" s="194"/>
      <c r="B1011" s="195"/>
      <c r="C1011" s="196"/>
      <c r="D1011" s="197"/>
      <c r="E1011" s="196"/>
      <c r="F1011" s="197"/>
      <c r="G1011" s="198"/>
      <c r="H1011" s="180"/>
      <c r="I1011" s="181"/>
      <c r="J1011" s="181"/>
      <c r="K1011" s="181"/>
      <c r="L1011" s="181"/>
      <c r="M1011" s="181"/>
      <c r="N1011" s="180"/>
      <c r="O1011" s="182"/>
      <c r="P1011" s="182"/>
      <c r="Q1011" s="183"/>
      <c r="R1011" s="183"/>
      <c r="S1011" s="183"/>
      <c r="T1011" s="183"/>
      <c r="U1011" s="184"/>
      <c r="V1011" s="185"/>
      <c r="W1011" s="199"/>
      <c r="X1011" s="200"/>
      <c r="Y1011" s="200"/>
      <c r="Z1011" s="201"/>
      <c r="AA1011" s="150"/>
      <c r="AB1011" s="202"/>
      <c r="AC1011" s="203"/>
      <c r="AD1011" s="184"/>
      <c r="AE1011" s="203"/>
      <c r="AF1011" s="204"/>
      <c r="AG1011" s="193"/>
    </row>
    <row r="1012" spans="1:33" s="59" customFormat="1">
      <c r="A1012" s="194"/>
      <c r="B1012" s="195"/>
      <c r="C1012" s="196"/>
      <c r="D1012" s="197"/>
      <c r="E1012" s="196"/>
      <c r="F1012" s="197"/>
      <c r="G1012" s="198"/>
      <c r="H1012" s="180"/>
      <c r="I1012" s="181"/>
      <c r="J1012" s="181"/>
      <c r="K1012" s="181"/>
      <c r="L1012" s="181"/>
      <c r="M1012" s="181"/>
      <c r="N1012" s="180"/>
      <c r="O1012" s="182"/>
      <c r="P1012" s="182"/>
      <c r="Q1012" s="183"/>
      <c r="R1012" s="183"/>
      <c r="S1012" s="183"/>
      <c r="T1012" s="183"/>
      <c r="U1012" s="184"/>
      <c r="V1012" s="185"/>
      <c r="W1012" s="199"/>
      <c r="X1012" s="200"/>
      <c r="Y1012" s="200"/>
      <c r="Z1012" s="201"/>
      <c r="AA1012" s="150"/>
      <c r="AB1012" s="202"/>
      <c r="AC1012" s="203"/>
      <c r="AD1012" s="184"/>
      <c r="AE1012" s="203"/>
      <c r="AF1012" s="204"/>
      <c r="AG1012" s="193"/>
    </row>
    <row r="1013" spans="1:33" s="59" customFormat="1">
      <c r="A1013" s="194"/>
      <c r="B1013" s="195"/>
      <c r="C1013" s="196"/>
      <c r="D1013" s="197"/>
      <c r="E1013" s="196"/>
      <c r="F1013" s="197"/>
      <c r="G1013" s="198"/>
      <c r="H1013" s="180"/>
      <c r="I1013" s="181"/>
      <c r="J1013" s="181"/>
      <c r="K1013" s="181"/>
      <c r="L1013" s="181"/>
      <c r="M1013" s="181"/>
      <c r="N1013" s="180"/>
      <c r="O1013" s="182"/>
      <c r="P1013" s="182"/>
      <c r="Q1013" s="183"/>
      <c r="R1013" s="183"/>
      <c r="S1013" s="183"/>
      <c r="T1013" s="183"/>
      <c r="U1013" s="184"/>
      <c r="V1013" s="185"/>
      <c r="W1013" s="199"/>
      <c r="X1013" s="200"/>
      <c r="Y1013" s="200"/>
      <c r="Z1013" s="201"/>
      <c r="AA1013" s="150"/>
      <c r="AB1013" s="202"/>
      <c r="AC1013" s="203"/>
      <c r="AD1013" s="184"/>
      <c r="AE1013" s="203"/>
      <c r="AF1013" s="204"/>
      <c r="AG1013" s="193"/>
    </row>
    <row r="1014" spans="1:33" s="59" customFormat="1">
      <c r="A1014" s="194"/>
      <c r="B1014" s="195"/>
      <c r="C1014" s="196"/>
      <c r="D1014" s="197"/>
      <c r="E1014" s="196"/>
      <c r="F1014" s="197"/>
      <c r="G1014" s="198"/>
      <c r="H1014" s="180"/>
      <c r="I1014" s="181"/>
      <c r="J1014" s="181"/>
      <c r="K1014" s="181"/>
      <c r="L1014" s="181"/>
      <c r="M1014" s="181"/>
      <c r="N1014" s="180"/>
      <c r="O1014" s="182"/>
      <c r="P1014" s="182"/>
      <c r="Q1014" s="183"/>
      <c r="R1014" s="183"/>
      <c r="S1014" s="183"/>
      <c r="T1014" s="183"/>
      <c r="U1014" s="184"/>
      <c r="V1014" s="185"/>
      <c r="W1014" s="199"/>
      <c r="X1014" s="200"/>
      <c r="Y1014" s="200"/>
      <c r="Z1014" s="201"/>
      <c r="AA1014" s="150"/>
      <c r="AB1014" s="202"/>
      <c r="AC1014" s="203"/>
      <c r="AD1014" s="184"/>
      <c r="AE1014" s="203"/>
      <c r="AF1014" s="204"/>
      <c r="AG1014" s="193"/>
    </row>
    <row r="1015" spans="1:33" s="59" customFormat="1">
      <c r="A1015" s="194"/>
      <c r="B1015" s="195"/>
      <c r="C1015" s="196"/>
      <c r="D1015" s="197"/>
      <c r="E1015" s="196"/>
      <c r="F1015" s="197"/>
      <c r="G1015" s="198"/>
      <c r="H1015" s="180"/>
      <c r="I1015" s="181"/>
      <c r="J1015" s="181"/>
      <c r="K1015" s="181"/>
      <c r="L1015" s="181"/>
      <c r="M1015" s="181"/>
      <c r="N1015" s="180"/>
      <c r="O1015" s="182"/>
      <c r="P1015" s="182"/>
      <c r="Q1015" s="183"/>
      <c r="R1015" s="183"/>
      <c r="S1015" s="183"/>
      <c r="T1015" s="183"/>
      <c r="U1015" s="184"/>
      <c r="V1015" s="185"/>
      <c r="W1015" s="199"/>
      <c r="X1015" s="200"/>
      <c r="Y1015" s="200"/>
      <c r="Z1015" s="201"/>
      <c r="AA1015" s="150"/>
      <c r="AB1015" s="202"/>
      <c r="AC1015" s="203"/>
      <c r="AD1015" s="184"/>
      <c r="AE1015" s="203"/>
      <c r="AF1015" s="204"/>
      <c r="AG1015" s="193"/>
    </row>
    <row r="1016" spans="1:33" s="59" customFormat="1">
      <c r="A1016" s="194"/>
      <c r="B1016" s="195"/>
      <c r="C1016" s="196"/>
      <c r="D1016" s="197"/>
      <c r="E1016" s="196"/>
      <c r="F1016" s="197"/>
      <c r="G1016" s="198"/>
      <c r="H1016" s="180"/>
      <c r="I1016" s="181"/>
      <c r="J1016" s="181"/>
      <c r="K1016" s="181"/>
      <c r="L1016" s="181"/>
      <c r="M1016" s="181"/>
      <c r="N1016" s="180"/>
      <c r="O1016" s="182"/>
      <c r="P1016" s="182"/>
      <c r="Q1016" s="183"/>
      <c r="R1016" s="183"/>
      <c r="S1016" s="183"/>
      <c r="T1016" s="183"/>
      <c r="U1016" s="184"/>
      <c r="V1016" s="185"/>
      <c r="W1016" s="199"/>
      <c r="X1016" s="200"/>
      <c r="Y1016" s="200"/>
      <c r="Z1016" s="201"/>
      <c r="AA1016" s="150"/>
      <c r="AB1016" s="202"/>
      <c r="AC1016" s="203"/>
      <c r="AD1016" s="184"/>
      <c r="AE1016" s="203"/>
      <c r="AF1016" s="204"/>
      <c r="AG1016" s="193"/>
    </row>
    <row r="1017" spans="1:33" s="59" customFormat="1">
      <c r="A1017" s="194"/>
      <c r="B1017" s="195"/>
      <c r="C1017" s="196"/>
      <c r="D1017" s="197"/>
      <c r="E1017" s="196"/>
      <c r="F1017" s="197"/>
      <c r="G1017" s="198"/>
      <c r="H1017" s="180"/>
      <c r="I1017" s="181"/>
      <c r="J1017" s="181"/>
      <c r="K1017" s="181"/>
      <c r="L1017" s="181"/>
      <c r="M1017" s="181"/>
      <c r="N1017" s="180"/>
      <c r="O1017" s="182"/>
      <c r="P1017" s="182"/>
      <c r="Q1017" s="183"/>
      <c r="R1017" s="183"/>
      <c r="S1017" s="183"/>
      <c r="T1017" s="183"/>
      <c r="U1017" s="184"/>
      <c r="V1017" s="185"/>
      <c r="W1017" s="199"/>
      <c r="X1017" s="200"/>
      <c r="Y1017" s="200"/>
      <c r="Z1017" s="201"/>
      <c r="AA1017" s="150"/>
      <c r="AB1017" s="202"/>
      <c r="AC1017" s="203"/>
      <c r="AD1017" s="184"/>
      <c r="AE1017" s="203"/>
      <c r="AF1017" s="204"/>
      <c r="AG1017" s="193"/>
    </row>
    <row r="1018" spans="1:33" s="59" customFormat="1">
      <c r="A1018" s="194"/>
      <c r="B1018" s="195"/>
      <c r="C1018" s="196"/>
      <c r="D1018" s="197"/>
      <c r="E1018" s="196"/>
      <c r="F1018" s="197"/>
      <c r="G1018" s="198"/>
      <c r="H1018" s="180"/>
      <c r="I1018" s="181"/>
      <c r="J1018" s="181"/>
      <c r="K1018" s="181"/>
      <c r="L1018" s="181"/>
      <c r="M1018" s="181"/>
      <c r="N1018" s="180"/>
      <c r="O1018" s="182"/>
      <c r="P1018" s="182"/>
      <c r="Q1018" s="183"/>
      <c r="R1018" s="183"/>
      <c r="S1018" s="183"/>
      <c r="T1018" s="183"/>
      <c r="U1018" s="184"/>
      <c r="V1018" s="185"/>
      <c r="W1018" s="199"/>
      <c r="X1018" s="200"/>
      <c r="Y1018" s="200"/>
      <c r="Z1018" s="201"/>
      <c r="AA1018" s="150"/>
      <c r="AB1018" s="202"/>
      <c r="AC1018" s="203"/>
      <c r="AD1018" s="184"/>
      <c r="AE1018" s="203"/>
      <c r="AF1018" s="204"/>
      <c r="AG1018" s="193"/>
    </row>
    <row r="1019" spans="1:33" s="59" customFormat="1">
      <c r="A1019" s="194"/>
      <c r="B1019" s="195"/>
      <c r="C1019" s="196"/>
      <c r="D1019" s="197"/>
      <c r="E1019" s="196"/>
      <c r="F1019" s="197"/>
      <c r="G1019" s="198"/>
      <c r="H1019" s="180"/>
      <c r="I1019" s="181"/>
      <c r="J1019" s="181"/>
      <c r="K1019" s="181"/>
      <c r="L1019" s="181"/>
      <c r="M1019" s="181"/>
      <c r="N1019" s="180"/>
      <c r="O1019" s="182"/>
      <c r="P1019" s="182"/>
      <c r="Q1019" s="183"/>
      <c r="R1019" s="183"/>
      <c r="S1019" s="183"/>
      <c r="T1019" s="183"/>
      <c r="U1019" s="184"/>
      <c r="V1019" s="185"/>
      <c r="W1019" s="199"/>
      <c r="X1019" s="200"/>
      <c r="Y1019" s="200"/>
      <c r="Z1019" s="201"/>
      <c r="AA1019" s="150"/>
      <c r="AB1019" s="202"/>
      <c r="AC1019" s="203"/>
      <c r="AD1019" s="184"/>
      <c r="AE1019" s="203"/>
      <c r="AF1019" s="204"/>
      <c r="AG1019" s="193"/>
    </row>
    <row r="1020" spans="1:33" s="59" customFormat="1">
      <c r="A1020" s="194"/>
      <c r="B1020" s="195"/>
      <c r="C1020" s="196"/>
      <c r="D1020" s="197"/>
      <c r="E1020" s="196"/>
      <c r="F1020" s="197"/>
      <c r="G1020" s="198"/>
      <c r="H1020" s="180"/>
      <c r="I1020" s="181"/>
      <c r="J1020" s="181"/>
      <c r="K1020" s="181"/>
      <c r="L1020" s="181"/>
      <c r="M1020" s="181"/>
      <c r="N1020" s="180"/>
      <c r="O1020" s="182"/>
      <c r="P1020" s="182"/>
      <c r="Q1020" s="183"/>
      <c r="R1020" s="183"/>
      <c r="S1020" s="183"/>
      <c r="T1020" s="183"/>
      <c r="U1020" s="184"/>
      <c r="V1020" s="185"/>
      <c r="W1020" s="199"/>
      <c r="X1020" s="200"/>
      <c r="Y1020" s="200"/>
      <c r="Z1020" s="201"/>
      <c r="AA1020" s="150"/>
      <c r="AB1020" s="202"/>
      <c r="AC1020" s="203"/>
      <c r="AD1020" s="184"/>
      <c r="AE1020" s="203"/>
      <c r="AF1020" s="204"/>
      <c r="AG1020" s="193"/>
    </row>
    <row r="1021" spans="1:33" s="59" customFormat="1">
      <c r="A1021" s="194"/>
      <c r="B1021" s="195"/>
      <c r="C1021" s="196"/>
      <c r="D1021" s="197"/>
      <c r="E1021" s="196"/>
      <c r="F1021" s="197"/>
      <c r="G1021" s="198"/>
      <c r="H1021" s="180"/>
      <c r="I1021" s="181"/>
      <c r="J1021" s="181"/>
      <c r="K1021" s="181"/>
      <c r="L1021" s="181"/>
      <c r="M1021" s="181"/>
      <c r="N1021" s="180"/>
      <c r="O1021" s="182"/>
      <c r="P1021" s="182"/>
      <c r="Q1021" s="183"/>
      <c r="R1021" s="183"/>
      <c r="S1021" s="183"/>
      <c r="T1021" s="183"/>
      <c r="U1021" s="184"/>
      <c r="V1021" s="185"/>
      <c r="W1021" s="199"/>
      <c r="X1021" s="200"/>
      <c r="Y1021" s="200"/>
      <c r="Z1021" s="201"/>
      <c r="AA1021" s="150"/>
      <c r="AB1021" s="202"/>
      <c r="AC1021" s="203"/>
      <c r="AD1021" s="184"/>
      <c r="AE1021" s="203"/>
      <c r="AF1021" s="204"/>
      <c r="AG1021" s="193"/>
    </row>
    <row r="1022" spans="1:33" s="59" customFormat="1">
      <c r="A1022" s="194"/>
      <c r="B1022" s="195"/>
      <c r="C1022" s="196"/>
      <c r="D1022" s="197"/>
      <c r="E1022" s="196"/>
      <c r="F1022" s="197"/>
      <c r="G1022" s="198"/>
      <c r="H1022" s="180"/>
      <c r="I1022" s="181"/>
      <c r="J1022" s="181"/>
      <c r="K1022" s="181"/>
      <c r="L1022" s="181"/>
      <c r="M1022" s="181"/>
      <c r="N1022" s="180"/>
      <c r="O1022" s="182"/>
      <c r="P1022" s="182"/>
      <c r="Q1022" s="183"/>
      <c r="R1022" s="183"/>
      <c r="S1022" s="183"/>
      <c r="T1022" s="183"/>
      <c r="U1022" s="184"/>
      <c r="V1022" s="185"/>
      <c r="W1022" s="199"/>
      <c r="X1022" s="200"/>
      <c r="Y1022" s="200"/>
      <c r="Z1022" s="201"/>
      <c r="AA1022" s="150"/>
      <c r="AB1022" s="202"/>
      <c r="AC1022" s="203"/>
      <c r="AD1022" s="184"/>
      <c r="AE1022" s="203"/>
      <c r="AF1022" s="204"/>
      <c r="AG1022" s="193"/>
    </row>
    <row r="1023" spans="1:33" s="59" customFormat="1">
      <c r="A1023" s="194"/>
      <c r="B1023" s="195"/>
      <c r="C1023" s="196"/>
      <c r="D1023" s="197"/>
      <c r="E1023" s="196"/>
      <c r="F1023" s="197"/>
      <c r="G1023" s="198"/>
      <c r="H1023" s="180"/>
      <c r="I1023" s="181"/>
      <c r="J1023" s="181"/>
      <c r="K1023" s="181"/>
      <c r="L1023" s="181"/>
      <c r="M1023" s="181"/>
      <c r="N1023" s="180"/>
      <c r="O1023" s="182"/>
      <c r="P1023" s="182"/>
      <c r="Q1023" s="183"/>
      <c r="R1023" s="183"/>
      <c r="S1023" s="183"/>
      <c r="T1023" s="183"/>
      <c r="U1023" s="184"/>
      <c r="V1023" s="185"/>
      <c r="W1023" s="199"/>
      <c r="X1023" s="200"/>
      <c r="Y1023" s="200"/>
      <c r="Z1023" s="201"/>
      <c r="AA1023" s="150"/>
      <c r="AB1023" s="202"/>
      <c r="AC1023" s="203"/>
      <c r="AD1023" s="184"/>
      <c r="AE1023" s="203"/>
      <c r="AF1023" s="204"/>
      <c r="AG1023" s="193"/>
    </row>
    <row r="1024" spans="1:33" s="59" customFormat="1">
      <c r="A1024" s="194"/>
      <c r="B1024" s="195"/>
      <c r="C1024" s="196"/>
      <c r="D1024" s="197"/>
      <c r="E1024" s="196"/>
      <c r="F1024" s="197"/>
      <c r="G1024" s="198"/>
      <c r="H1024" s="180"/>
      <c r="I1024" s="181"/>
      <c r="J1024" s="181"/>
      <c r="K1024" s="181"/>
      <c r="L1024" s="181"/>
      <c r="M1024" s="181"/>
      <c r="N1024" s="180"/>
      <c r="O1024" s="182"/>
      <c r="P1024" s="182"/>
      <c r="Q1024" s="183"/>
      <c r="R1024" s="183"/>
      <c r="S1024" s="183"/>
      <c r="T1024" s="183"/>
      <c r="U1024" s="184"/>
      <c r="V1024" s="185"/>
      <c r="W1024" s="199"/>
      <c r="X1024" s="200"/>
      <c r="Y1024" s="200"/>
      <c r="Z1024" s="201"/>
      <c r="AA1024" s="150"/>
      <c r="AB1024" s="202"/>
      <c r="AC1024" s="203"/>
      <c r="AD1024" s="184"/>
      <c r="AE1024" s="203"/>
      <c r="AF1024" s="204"/>
      <c r="AG1024" s="193"/>
    </row>
    <row r="1025" spans="1:33" s="59" customFormat="1">
      <c r="A1025" s="194"/>
      <c r="B1025" s="195"/>
      <c r="C1025" s="196"/>
      <c r="D1025" s="197"/>
      <c r="E1025" s="196"/>
      <c r="F1025" s="197"/>
      <c r="G1025" s="198"/>
      <c r="H1025" s="180"/>
      <c r="I1025" s="181"/>
      <c r="J1025" s="181"/>
      <c r="K1025" s="181"/>
      <c r="L1025" s="181"/>
      <c r="M1025" s="181"/>
      <c r="N1025" s="180"/>
      <c r="O1025" s="182"/>
      <c r="P1025" s="182"/>
      <c r="Q1025" s="183"/>
      <c r="R1025" s="183"/>
      <c r="S1025" s="183"/>
      <c r="T1025" s="183"/>
      <c r="U1025" s="184"/>
      <c r="V1025" s="185"/>
      <c r="W1025" s="199"/>
      <c r="X1025" s="200"/>
      <c r="Y1025" s="200"/>
      <c r="Z1025" s="201"/>
      <c r="AA1025" s="150"/>
      <c r="AB1025" s="202"/>
      <c r="AC1025" s="203"/>
      <c r="AD1025" s="184"/>
      <c r="AE1025" s="203"/>
      <c r="AF1025" s="204"/>
      <c r="AG1025" s="193"/>
    </row>
    <row r="1026" spans="1:33" s="59" customFormat="1">
      <c r="A1026" s="194"/>
      <c r="B1026" s="195"/>
      <c r="C1026" s="196"/>
      <c r="D1026" s="197"/>
      <c r="E1026" s="196"/>
      <c r="F1026" s="197"/>
      <c r="G1026" s="198"/>
      <c r="H1026" s="180"/>
      <c r="I1026" s="181"/>
      <c r="J1026" s="181"/>
      <c r="K1026" s="181"/>
      <c r="L1026" s="181"/>
      <c r="M1026" s="181"/>
      <c r="N1026" s="180"/>
      <c r="O1026" s="182"/>
      <c r="P1026" s="182"/>
      <c r="Q1026" s="183"/>
      <c r="R1026" s="183"/>
      <c r="S1026" s="183"/>
      <c r="T1026" s="183"/>
      <c r="U1026" s="184"/>
      <c r="V1026" s="185"/>
      <c r="W1026" s="199"/>
      <c r="X1026" s="200"/>
      <c r="Y1026" s="200"/>
      <c r="Z1026" s="201"/>
      <c r="AA1026" s="150"/>
      <c r="AB1026" s="202"/>
      <c r="AC1026" s="203"/>
      <c r="AD1026" s="184"/>
      <c r="AE1026" s="203"/>
      <c r="AF1026" s="204"/>
      <c r="AG1026" s="193"/>
    </row>
    <row r="1027" spans="1:33" s="59" customFormat="1">
      <c r="A1027" s="194"/>
      <c r="B1027" s="195"/>
      <c r="C1027" s="196"/>
      <c r="D1027" s="197"/>
      <c r="E1027" s="196"/>
      <c r="F1027" s="197"/>
      <c r="G1027" s="198"/>
      <c r="H1027" s="180"/>
      <c r="I1027" s="181"/>
      <c r="J1027" s="181"/>
      <c r="K1027" s="181"/>
      <c r="L1027" s="181"/>
      <c r="M1027" s="181"/>
      <c r="N1027" s="180"/>
      <c r="O1027" s="182"/>
      <c r="P1027" s="182"/>
      <c r="Q1027" s="183"/>
      <c r="R1027" s="183"/>
      <c r="S1027" s="183"/>
      <c r="T1027" s="183"/>
      <c r="U1027" s="184"/>
      <c r="V1027" s="185"/>
      <c r="W1027" s="199"/>
      <c r="X1027" s="200"/>
      <c r="Y1027" s="200"/>
      <c r="Z1027" s="201"/>
      <c r="AA1027" s="150"/>
      <c r="AB1027" s="202"/>
      <c r="AC1027" s="203"/>
      <c r="AD1027" s="184"/>
      <c r="AE1027" s="203"/>
      <c r="AF1027" s="204"/>
      <c r="AG1027" s="193"/>
    </row>
    <row r="1028" spans="1:33" s="59" customFormat="1">
      <c r="A1028" s="194"/>
      <c r="B1028" s="195"/>
      <c r="C1028" s="196"/>
      <c r="D1028" s="197"/>
      <c r="E1028" s="196"/>
      <c r="F1028" s="197"/>
      <c r="G1028" s="198"/>
      <c r="H1028" s="180"/>
      <c r="I1028" s="181"/>
      <c r="J1028" s="181"/>
      <c r="K1028" s="181"/>
      <c r="L1028" s="181"/>
      <c r="M1028" s="181"/>
      <c r="N1028" s="180"/>
      <c r="O1028" s="182"/>
      <c r="P1028" s="182"/>
      <c r="Q1028" s="183"/>
      <c r="R1028" s="183"/>
      <c r="S1028" s="183"/>
      <c r="T1028" s="183"/>
      <c r="U1028" s="184"/>
      <c r="V1028" s="185"/>
      <c r="W1028" s="199"/>
      <c r="X1028" s="200"/>
      <c r="Y1028" s="200"/>
      <c r="Z1028" s="201"/>
      <c r="AA1028" s="150"/>
      <c r="AB1028" s="202"/>
      <c r="AC1028" s="203"/>
      <c r="AD1028" s="184"/>
      <c r="AE1028" s="203"/>
      <c r="AF1028" s="204"/>
      <c r="AG1028" s="193"/>
    </row>
    <row r="1029" spans="1:33" s="59" customFormat="1">
      <c r="A1029" s="194"/>
      <c r="B1029" s="195"/>
      <c r="C1029" s="196"/>
      <c r="D1029" s="197"/>
      <c r="E1029" s="196"/>
      <c r="F1029" s="197"/>
      <c r="G1029" s="198"/>
      <c r="H1029" s="180"/>
      <c r="I1029" s="181"/>
      <c r="J1029" s="181"/>
      <c r="K1029" s="181"/>
      <c r="L1029" s="181"/>
      <c r="M1029" s="181"/>
      <c r="N1029" s="180"/>
      <c r="O1029" s="182"/>
      <c r="P1029" s="182"/>
      <c r="Q1029" s="183"/>
      <c r="R1029" s="183"/>
      <c r="S1029" s="183"/>
      <c r="T1029" s="183"/>
      <c r="U1029" s="184"/>
      <c r="V1029" s="185"/>
      <c r="W1029" s="199"/>
      <c r="X1029" s="200"/>
      <c r="Y1029" s="200"/>
      <c r="Z1029" s="201"/>
      <c r="AA1029" s="150"/>
      <c r="AB1029" s="202"/>
      <c r="AC1029" s="203"/>
      <c r="AD1029" s="184"/>
      <c r="AE1029" s="203"/>
      <c r="AF1029" s="204"/>
      <c r="AG1029" s="193"/>
    </row>
    <row r="1030" spans="1:33" s="59" customFormat="1">
      <c r="A1030" s="194"/>
      <c r="B1030" s="195"/>
      <c r="C1030" s="196"/>
      <c r="D1030" s="197"/>
      <c r="E1030" s="196"/>
      <c r="F1030" s="197"/>
      <c r="G1030" s="198"/>
      <c r="H1030" s="180"/>
      <c r="I1030" s="181"/>
      <c r="J1030" s="181"/>
      <c r="K1030" s="181"/>
      <c r="L1030" s="181"/>
      <c r="M1030" s="181"/>
      <c r="N1030" s="180"/>
      <c r="O1030" s="182"/>
      <c r="P1030" s="182"/>
      <c r="Q1030" s="183"/>
      <c r="R1030" s="183"/>
      <c r="S1030" s="183"/>
      <c r="T1030" s="183"/>
      <c r="U1030" s="184"/>
      <c r="V1030" s="185"/>
      <c r="W1030" s="199"/>
      <c r="X1030" s="200"/>
      <c r="Y1030" s="200"/>
      <c r="Z1030" s="201"/>
      <c r="AA1030" s="150"/>
      <c r="AB1030" s="202"/>
      <c r="AC1030" s="203"/>
      <c r="AD1030" s="184"/>
      <c r="AE1030" s="203"/>
      <c r="AF1030" s="204"/>
      <c r="AG1030" s="193"/>
    </row>
    <row r="1031" spans="1:33" s="59" customFormat="1">
      <c r="A1031" s="194"/>
      <c r="B1031" s="195"/>
      <c r="C1031" s="196"/>
      <c r="D1031" s="197"/>
      <c r="E1031" s="196"/>
      <c r="F1031" s="197"/>
      <c r="G1031" s="198"/>
      <c r="H1031" s="180"/>
      <c r="I1031" s="181"/>
      <c r="J1031" s="181"/>
      <c r="K1031" s="181"/>
      <c r="L1031" s="181"/>
      <c r="M1031" s="181"/>
      <c r="N1031" s="180"/>
      <c r="O1031" s="182"/>
      <c r="P1031" s="182"/>
      <c r="Q1031" s="183"/>
      <c r="R1031" s="183"/>
      <c r="S1031" s="183"/>
      <c r="T1031" s="183"/>
      <c r="U1031" s="184"/>
      <c r="V1031" s="185"/>
      <c r="W1031" s="199"/>
      <c r="X1031" s="200"/>
      <c r="Y1031" s="200"/>
      <c r="Z1031" s="201"/>
      <c r="AA1031" s="150"/>
      <c r="AB1031" s="202"/>
      <c r="AC1031" s="203"/>
      <c r="AD1031" s="184"/>
      <c r="AE1031" s="203"/>
      <c r="AF1031" s="204"/>
      <c r="AG1031" s="193"/>
    </row>
    <row r="1032" spans="1:33" s="59" customFormat="1">
      <c r="A1032" s="194"/>
      <c r="B1032" s="195"/>
      <c r="C1032" s="196"/>
      <c r="D1032" s="197"/>
      <c r="E1032" s="196"/>
      <c r="F1032" s="197"/>
      <c r="G1032" s="198"/>
      <c r="H1032" s="180"/>
      <c r="I1032" s="181"/>
      <c r="J1032" s="181"/>
      <c r="K1032" s="181"/>
      <c r="L1032" s="181"/>
      <c r="M1032" s="181"/>
      <c r="N1032" s="180"/>
      <c r="O1032" s="182"/>
      <c r="P1032" s="182"/>
      <c r="Q1032" s="183"/>
      <c r="R1032" s="183"/>
      <c r="S1032" s="183"/>
      <c r="T1032" s="183"/>
      <c r="U1032" s="184"/>
      <c r="V1032" s="185"/>
      <c r="W1032" s="199"/>
      <c r="X1032" s="200"/>
      <c r="Y1032" s="200"/>
      <c r="Z1032" s="201"/>
      <c r="AA1032" s="150"/>
      <c r="AB1032" s="202"/>
      <c r="AC1032" s="203"/>
      <c r="AD1032" s="184"/>
      <c r="AE1032" s="203"/>
      <c r="AF1032" s="204"/>
      <c r="AG1032" s="193"/>
    </row>
    <row r="1033" spans="1:33" s="59" customFormat="1">
      <c r="A1033" s="194"/>
      <c r="B1033" s="195"/>
      <c r="C1033" s="196"/>
      <c r="D1033" s="197"/>
      <c r="E1033" s="196"/>
      <c r="F1033" s="197"/>
      <c r="G1033" s="198"/>
      <c r="H1033" s="180"/>
      <c r="I1033" s="181"/>
      <c r="J1033" s="181"/>
      <c r="K1033" s="181"/>
      <c r="L1033" s="181"/>
      <c r="M1033" s="181"/>
      <c r="N1033" s="180"/>
      <c r="O1033" s="182"/>
      <c r="P1033" s="182"/>
      <c r="Q1033" s="183"/>
      <c r="R1033" s="183"/>
      <c r="S1033" s="183"/>
      <c r="T1033" s="183"/>
      <c r="U1033" s="184"/>
      <c r="V1033" s="185"/>
      <c r="W1033" s="199"/>
      <c r="X1033" s="200"/>
      <c r="Y1033" s="200"/>
      <c r="Z1033" s="201"/>
      <c r="AA1033" s="150"/>
      <c r="AB1033" s="202"/>
      <c r="AC1033" s="203"/>
      <c r="AD1033" s="184"/>
      <c r="AE1033" s="203"/>
      <c r="AF1033" s="204"/>
      <c r="AG1033" s="193"/>
    </row>
    <row r="1034" spans="1:33" s="59" customFormat="1">
      <c r="A1034" s="194"/>
      <c r="B1034" s="195"/>
      <c r="C1034" s="196"/>
      <c r="D1034" s="197"/>
      <c r="E1034" s="196"/>
      <c r="F1034" s="197"/>
      <c r="G1034" s="198"/>
      <c r="H1034" s="180"/>
      <c r="I1034" s="181"/>
      <c r="J1034" s="181"/>
      <c r="K1034" s="181"/>
      <c r="L1034" s="181"/>
      <c r="M1034" s="181"/>
      <c r="N1034" s="180"/>
      <c r="O1034" s="182"/>
      <c r="P1034" s="182"/>
      <c r="Q1034" s="183"/>
      <c r="R1034" s="183"/>
      <c r="S1034" s="183"/>
      <c r="T1034" s="183"/>
      <c r="U1034" s="184"/>
      <c r="V1034" s="185"/>
      <c r="W1034" s="199"/>
      <c r="X1034" s="200"/>
      <c r="Y1034" s="200"/>
      <c r="Z1034" s="201"/>
      <c r="AA1034" s="150"/>
      <c r="AB1034" s="202"/>
      <c r="AC1034" s="203"/>
      <c r="AD1034" s="184"/>
      <c r="AE1034" s="203"/>
      <c r="AF1034" s="204"/>
      <c r="AG1034" s="193"/>
    </row>
    <row r="1035" spans="1:33" s="59" customFormat="1">
      <c r="A1035" s="194"/>
      <c r="B1035" s="195"/>
      <c r="C1035" s="196"/>
      <c r="D1035" s="197"/>
      <c r="E1035" s="196"/>
      <c r="F1035" s="197"/>
      <c r="G1035" s="198"/>
      <c r="H1035" s="180"/>
      <c r="I1035" s="181"/>
      <c r="J1035" s="181"/>
      <c r="K1035" s="181"/>
      <c r="L1035" s="181"/>
      <c r="M1035" s="181"/>
      <c r="N1035" s="180"/>
      <c r="O1035" s="182"/>
      <c r="P1035" s="182"/>
      <c r="Q1035" s="183"/>
      <c r="R1035" s="183"/>
      <c r="S1035" s="183"/>
      <c r="T1035" s="183"/>
      <c r="U1035" s="184"/>
      <c r="V1035" s="185"/>
      <c r="W1035" s="199"/>
      <c r="X1035" s="200"/>
      <c r="Y1035" s="200"/>
      <c r="Z1035" s="201"/>
      <c r="AA1035" s="150"/>
      <c r="AB1035" s="202"/>
      <c r="AC1035" s="203"/>
      <c r="AD1035" s="184"/>
      <c r="AE1035" s="203"/>
      <c r="AF1035" s="204"/>
      <c r="AG1035" s="193"/>
    </row>
    <row r="1036" spans="1:33" s="59" customFormat="1">
      <c r="A1036" s="194"/>
      <c r="B1036" s="195"/>
      <c r="C1036" s="196"/>
      <c r="D1036" s="197"/>
      <c r="E1036" s="196"/>
      <c r="F1036" s="197"/>
      <c r="G1036" s="198"/>
      <c r="H1036" s="180"/>
      <c r="I1036" s="181"/>
      <c r="J1036" s="181"/>
      <c r="K1036" s="181"/>
      <c r="L1036" s="181"/>
      <c r="M1036" s="181"/>
      <c r="N1036" s="180"/>
      <c r="O1036" s="182"/>
      <c r="P1036" s="182"/>
      <c r="Q1036" s="183"/>
      <c r="R1036" s="183"/>
      <c r="S1036" s="183"/>
      <c r="T1036" s="183"/>
      <c r="U1036" s="184"/>
      <c r="V1036" s="185"/>
      <c r="W1036" s="199"/>
      <c r="X1036" s="200"/>
      <c r="Y1036" s="200"/>
      <c r="Z1036" s="201"/>
      <c r="AA1036" s="150"/>
      <c r="AB1036" s="202"/>
      <c r="AC1036" s="203"/>
      <c r="AD1036" s="184"/>
      <c r="AE1036" s="203"/>
      <c r="AF1036" s="204"/>
      <c r="AG1036" s="193"/>
    </row>
    <row r="1037" spans="1:33" s="59" customFormat="1">
      <c r="A1037" s="194"/>
      <c r="B1037" s="195"/>
      <c r="C1037" s="196"/>
      <c r="D1037" s="197"/>
      <c r="E1037" s="196"/>
      <c r="F1037" s="197"/>
      <c r="G1037" s="198"/>
      <c r="H1037" s="180"/>
      <c r="I1037" s="181"/>
      <c r="J1037" s="181"/>
      <c r="K1037" s="181"/>
      <c r="L1037" s="181"/>
      <c r="M1037" s="181"/>
      <c r="N1037" s="180"/>
      <c r="O1037" s="182"/>
      <c r="P1037" s="182"/>
      <c r="Q1037" s="183"/>
      <c r="R1037" s="183"/>
      <c r="S1037" s="183"/>
      <c r="T1037" s="183"/>
      <c r="U1037" s="184"/>
      <c r="V1037" s="185"/>
      <c r="W1037" s="199"/>
      <c r="X1037" s="200"/>
      <c r="Y1037" s="200"/>
      <c r="Z1037" s="201"/>
      <c r="AA1037" s="150"/>
      <c r="AB1037" s="202"/>
      <c r="AC1037" s="203"/>
      <c r="AD1037" s="184"/>
      <c r="AE1037" s="203"/>
      <c r="AF1037" s="204"/>
      <c r="AG1037" s="193"/>
    </row>
    <row r="1038" spans="1:33" s="59" customFormat="1">
      <c r="A1038" s="194"/>
      <c r="B1038" s="195"/>
      <c r="C1038" s="196"/>
      <c r="D1038" s="197"/>
      <c r="E1038" s="196"/>
      <c r="F1038" s="197"/>
      <c r="G1038" s="198"/>
      <c r="H1038" s="180"/>
      <c r="I1038" s="181"/>
      <c r="J1038" s="181"/>
      <c r="K1038" s="181"/>
      <c r="L1038" s="181"/>
      <c r="M1038" s="181"/>
      <c r="N1038" s="180"/>
      <c r="O1038" s="182"/>
      <c r="P1038" s="182"/>
      <c r="Q1038" s="183"/>
      <c r="R1038" s="183"/>
      <c r="S1038" s="183"/>
      <c r="T1038" s="183"/>
      <c r="U1038" s="184"/>
      <c r="V1038" s="185"/>
      <c r="W1038" s="199"/>
      <c r="X1038" s="200"/>
      <c r="Y1038" s="200"/>
      <c r="Z1038" s="201"/>
      <c r="AA1038" s="150"/>
      <c r="AB1038" s="202"/>
      <c r="AC1038" s="203"/>
      <c r="AD1038" s="184"/>
      <c r="AE1038" s="203"/>
      <c r="AF1038" s="204"/>
      <c r="AG1038" s="193"/>
    </row>
    <row r="1039" spans="1:33" s="59" customFormat="1">
      <c r="A1039" s="194"/>
      <c r="B1039" s="195"/>
      <c r="C1039" s="196"/>
      <c r="D1039" s="197"/>
      <c r="E1039" s="196"/>
      <c r="F1039" s="197"/>
      <c r="G1039" s="198"/>
      <c r="H1039" s="180"/>
      <c r="I1039" s="181"/>
      <c r="J1039" s="181"/>
      <c r="K1039" s="181"/>
      <c r="L1039" s="181"/>
      <c r="M1039" s="181"/>
      <c r="N1039" s="180"/>
      <c r="O1039" s="182"/>
      <c r="P1039" s="182"/>
      <c r="Q1039" s="183"/>
      <c r="R1039" s="183"/>
      <c r="S1039" s="183"/>
      <c r="T1039" s="183"/>
      <c r="U1039" s="184"/>
      <c r="V1039" s="185"/>
      <c r="W1039" s="199"/>
      <c r="X1039" s="200"/>
      <c r="Y1039" s="200"/>
      <c r="Z1039" s="201"/>
      <c r="AA1039" s="150"/>
      <c r="AB1039" s="202"/>
      <c r="AC1039" s="203"/>
      <c r="AD1039" s="184"/>
      <c r="AE1039" s="203"/>
      <c r="AF1039" s="204"/>
      <c r="AG1039" s="193"/>
    </row>
    <row r="1040" spans="1:33" s="59" customFormat="1">
      <c r="A1040" s="194"/>
      <c r="B1040" s="195"/>
      <c r="C1040" s="196"/>
      <c r="D1040" s="197"/>
      <c r="E1040" s="196"/>
      <c r="F1040" s="197"/>
      <c r="G1040" s="198"/>
      <c r="H1040" s="180"/>
      <c r="I1040" s="181"/>
      <c r="J1040" s="181"/>
      <c r="K1040" s="181"/>
      <c r="L1040" s="181"/>
      <c r="M1040" s="181"/>
      <c r="N1040" s="180"/>
      <c r="O1040" s="182"/>
      <c r="P1040" s="182"/>
      <c r="Q1040" s="183"/>
      <c r="R1040" s="183"/>
      <c r="S1040" s="183"/>
      <c r="T1040" s="183"/>
      <c r="U1040" s="184"/>
      <c r="V1040" s="185"/>
      <c r="W1040" s="199"/>
      <c r="X1040" s="200"/>
      <c r="Y1040" s="200"/>
      <c r="Z1040" s="201"/>
      <c r="AA1040" s="150"/>
      <c r="AB1040" s="202"/>
      <c r="AC1040" s="203"/>
      <c r="AD1040" s="184"/>
      <c r="AE1040" s="203"/>
      <c r="AF1040" s="204"/>
      <c r="AG1040" s="193"/>
    </row>
    <row r="1041" spans="1:33" s="59" customFormat="1">
      <c r="A1041" s="194"/>
      <c r="B1041" s="195"/>
      <c r="C1041" s="196"/>
      <c r="D1041" s="197"/>
      <c r="E1041" s="196"/>
      <c r="F1041" s="197"/>
      <c r="G1041" s="198"/>
      <c r="H1041" s="180"/>
      <c r="I1041" s="181"/>
      <c r="J1041" s="181"/>
      <c r="K1041" s="181"/>
      <c r="L1041" s="181"/>
      <c r="M1041" s="181"/>
      <c r="N1041" s="180"/>
      <c r="O1041" s="182"/>
      <c r="P1041" s="182"/>
      <c r="Q1041" s="183"/>
      <c r="R1041" s="183"/>
      <c r="S1041" s="183"/>
      <c r="T1041" s="183"/>
      <c r="U1041" s="184"/>
      <c r="V1041" s="185"/>
      <c r="W1041" s="199"/>
      <c r="X1041" s="200"/>
      <c r="Y1041" s="200"/>
      <c r="Z1041" s="201"/>
      <c r="AA1041" s="150"/>
      <c r="AB1041" s="202"/>
      <c r="AC1041" s="203"/>
      <c r="AD1041" s="184"/>
      <c r="AE1041" s="203"/>
      <c r="AF1041" s="204"/>
      <c r="AG1041" s="193"/>
    </row>
    <row r="1042" spans="1:33" s="59" customFormat="1">
      <c r="A1042" s="194"/>
      <c r="B1042" s="195"/>
      <c r="C1042" s="196"/>
      <c r="D1042" s="197"/>
      <c r="E1042" s="196"/>
      <c r="F1042" s="197"/>
      <c r="G1042" s="198"/>
      <c r="H1042" s="180"/>
      <c r="I1042" s="181"/>
      <c r="J1042" s="181"/>
      <c r="K1042" s="181"/>
      <c r="L1042" s="181"/>
      <c r="M1042" s="181"/>
      <c r="N1042" s="180"/>
      <c r="O1042" s="182"/>
      <c r="P1042" s="182"/>
      <c r="Q1042" s="183"/>
      <c r="R1042" s="183"/>
      <c r="S1042" s="183"/>
      <c r="T1042" s="183"/>
      <c r="U1042" s="184"/>
      <c r="V1042" s="185"/>
      <c r="W1042" s="199"/>
      <c r="X1042" s="200"/>
      <c r="Y1042" s="200"/>
      <c r="Z1042" s="201"/>
      <c r="AA1042" s="150"/>
      <c r="AB1042" s="202"/>
      <c r="AC1042" s="203"/>
      <c r="AD1042" s="184"/>
      <c r="AE1042" s="203"/>
      <c r="AF1042" s="204"/>
      <c r="AG1042" s="193"/>
    </row>
    <row r="1043" spans="1:33" s="59" customFormat="1">
      <c r="A1043" s="194"/>
      <c r="B1043" s="195"/>
      <c r="C1043" s="196"/>
      <c r="D1043" s="197"/>
      <c r="E1043" s="196"/>
      <c r="F1043" s="197"/>
      <c r="G1043" s="198"/>
      <c r="H1043" s="180"/>
      <c r="I1043" s="181"/>
      <c r="J1043" s="181"/>
      <c r="K1043" s="181"/>
      <c r="L1043" s="181"/>
      <c r="M1043" s="181"/>
      <c r="N1043" s="180"/>
      <c r="O1043" s="182"/>
      <c r="P1043" s="182"/>
      <c r="Q1043" s="183"/>
      <c r="R1043" s="183"/>
      <c r="S1043" s="183"/>
      <c r="T1043" s="183"/>
      <c r="U1043" s="184"/>
      <c r="V1043" s="185"/>
      <c r="W1043" s="199"/>
      <c r="X1043" s="200"/>
      <c r="Y1043" s="200"/>
      <c r="Z1043" s="201"/>
      <c r="AA1043" s="150"/>
      <c r="AB1043" s="202"/>
      <c r="AC1043" s="203"/>
      <c r="AD1043" s="184"/>
      <c r="AE1043" s="203"/>
      <c r="AF1043" s="204"/>
      <c r="AG1043" s="193"/>
    </row>
    <row r="1044" spans="1:33" s="59" customFormat="1">
      <c r="A1044" s="194"/>
      <c r="B1044" s="195"/>
      <c r="C1044" s="196"/>
      <c r="D1044" s="197"/>
      <c r="E1044" s="196"/>
      <c r="F1044" s="197"/>
      <c r="G1044" s="198"/>
      <c r="H1044" s="180"/>
      <c r="I1044" s="181"/>
      <c r="J1044" s="181"/>
      <c r="K1044" s="181"/>
      <c r="L1044" s="181"/>
      <c r="M1044" s="181"/>
      <c r="N1044" s="180"/>
      <c r="O1044" s="182"/>
      <c r="P1044" s="182"/>
      <c r="Q1044" s="183"/>
      <c r="R1044" s="183"/>
      <c r="S1044" s="183"/>
      <c r="T1044" s="183"/>
      <c r="U1044" s="184"/>
      <c r="V1044" s="185"/>
      <c r="W1044" s="199"/>
      <c r="X1044" s="200"/>
      <c r="Y1044" s="200"/>
      <c r="Z1044" s="201"/>
      <c r="AA1044" s="150"/>
      <c r="AB1044" s="202"/>
      <c r="AC1044" s="203"/>
      <c r="AD1044" s="184"/>
      <c r="AE1044" s="203"/>
      <c r="AF1044" s="204"/>
      <c r="AG1044" s="193"/>
    </row>
    <row r="1045" spans="1:33" s="59" customFormat="1">
      <c r="A1045" s="194"/>
      <c r="B1045" s="195"/>
      <c r="C1045" s="196"/>
      <c r="D1045" s="197"/>
      <c r="E1045" s="196"/>
      <c r="F1045" s="197"/>
      <c r="G1045" s="198"/>
      <c r="H1045" s="180"/>
      <c r="I1045" s="181"/>
      <c r="J1045" s="181"/>
      <c r="K1045" s="181"/>
      <c r="L1045" s="181"/>
      <c r="M1045" s="181"/>
      <c r="N1045" s="180"/>
      <c r="O1045" s="182"/>
      <c r="P1045" s="182"/>
      <c r="Q1045" s="183"/>
      <c r="R1045" s="183"/>
      <c r="S1045" s="183"/>
      <c r="T1045" s="183"/>
      <c r="U1045" s="184"/>
      <c r="V1045" s="185"/>
      <c r="W1045" s="199"/>
      <c r="X1045" s="200"/>
      <c r="Y1045" s="200"/>
      <c r="Z1045" s="201"/>
      <c r="AA1045" s="150"/>
      <c r="AB1045" s="202"/>
      <c r="AC1045" s="203"/>
      <c r="AD1045" s="184"/>
      <c r="AE1045" s="203"/>
      <c r="AF1045" s="204"/>
      <c r="AG1045" s="193"/>
    </row>
    <row r="1046" spans="1:33" s="59" customFormat="1">
      <c r="A1046" s="194"/>
      <c r="B1046" s="195"/>
      <c r="C1046" s="196"/>
      <c r="D1046" s="197"/>
      <c r="E1046" s="196"/>
      <c r="F1046" s="197"/>
      <c r="G1046" s="198"/>
      <c r="H1046" s="180"/>
      <c r="I1046" s="181"/>
      <c r="J1046" s="181"/>
      <c r="K1046" s="181"/>
      <c r="L1046" s="181"/>
      <c r="M1046" s="181"/>
      <c r="N1046" s="180"/>
      <c r="O1046" s="182"/>
      <c r="P1046" s="182"/>
      <c r="Q1046" s="183"/>
      <c r="R1046" s="183"/>
      <c r="S1046" s="183"/>
      <c r="T1046" s="183"/>
      <c r="U1046" s="184"/>
      <c r="V1046" s="185"/>
      <c r="W1046" s="199"/>
      <c r="X1046" s="200"/>
      <c r="Y1046" s="200"/>
      <c r="Z1046" s="201"/>
      <c r="AA1046" s="150"/>
      <c r="AB1046" s="202"/>
      <c r="AC1046" s="203"/>
      <c r="AD1046" s="184"/>
      <c r="AE1046" s="203"/>
      <c r="AF1046" s="204"/>
      <c r="AG1046" s="193"/>
    </row>
    <row r="1047" spans="1:33" s="59" customFormat="1">
      <c r="A1047" s="194"/>
      <c r="B1047" s="195"/>
      <c r="C1047" s="196"/>
      <c r="D1047" s="197"/>
      <c r="E1047" s="196"/>
      <c r="F1047" s="197"/>
      <c r="G1047" s="198"/>
      <c r="H1047" s="180"/>
      <c r="I1047" s="181"/>
      <c r="J1047" s="181"/>
      <c r="K1047" s="181"/>
      <c r="L1047" s="181"/>
      <c r="M1047" s="181"/>
      <c r="N1047" s="180"/>
      <c r="O1047" s="182"/>
      <c r="P1047" s="182"/>
      <c r="Q1047" s="183"/>
      <c r="R1047" s="183"/>
      <c r="S1047" s="183"/>
      <c r="T1047" s="183"/>
      <c r="U1047" s="184"/>
      <c r="V1047" s="185"/>
      <c r="W1047" s="199"/>
      <c r="X1047" s="200"/>
      <c r="Y1047" s="200"/>
      <c r="Z1047" s="201"/>
      <c r="AA1047" s="150"/>
      <c r="AB1047" s="202"/>
      <c r="AC1047" s="203"/>
      <c r="AD1047" s="184"/>
      <c r="AE1047" s="203"/>
      <c r="AF1047" s="204"/>
      <c r="AG1047" s="193"/>
    </row>
    <row r="1048" spans="1:33" s="59" customFormat="1">
      <c r="A1048" s="194"/>
      <c r="B1048" s="195"/>
      <c r="C1048" s="196"/>
      <c r="D1048" s="197"/>
      <c r="E1048" s="196"/>
      <c r="F1048" s="197"/>
      <c r="G1048" s="198"/>
      <c r="H1048" s="180"/>
      <c r="I1048" s="181"/>
      <c r="J1048" s="181"/>
      <c r="K1048" s="181"/>
      <c r="L1048" s="181"/>
      <c r="M1048" s="181"/>
      <c r="N1048" s="180"/>
      <c r="O1048" s="182"/>
      <c r="P1048" s="182"/>
      <c r="Q1048" s="183"/>
      <c r="R1048" s="183"/>
      <c r="S1048" s="183"/>
      <c r="T1048" s="183"/>
      <c r="U1048" s="184"/>
      <c r="V1048" s="185"/>
      <c r="W1048" s="199"/>
      <c r="X1048" s="200"/>
      <c r="Y1048" s="200"/>
      <c r="Z1048" s="201"/>
      <c r="AA1048" s="150"/>
      <c r="AB1048" s="202"/>
      <c r="AC1048" s="203"/>
      <c r="AD1048" s="184"/>
      <c r="AE1048" s="203"/>
      <c r="AF1048" s="204"/>
      <c r="AG1048" s="193"/>
    </row>
    <row r="1049" spans="1:33" s="59" customFormat="1">
      <c r="A1049" s="194"/>
      <c r="B1049" s="195"/>
      <c r="C1049" s="196"/>
      <c r="D1049" s="197"/>
      <c r="E1049" s="196"/>
      <c r="F1049" s="197"/>
      <c r="G1049" s="198"/>
      <c r="H1049" s="180"/>
      <c r="I1049" s="181"/>
      <c r="J1049" s="181"/>
      <c r="K1049" s="181"/>
      <c r="L1049" s="181"/>
      <c r="M1049" s="181"/>
      <c r="N1049" s="180"/>
      <c r="O1049" s="182"/>
      <c r="P1049" s="182"/>
      <c r="Q1049" s="183"/>
      <c r="R1049" s="183"/>
      <c r="S1049" s="183"/>
      <c r="T1049" s="183"/>
      <c r="U1049" s="184"/>
      <c r="V1049" s="185"/>
      <c r="W1049" s="199"/>
      <c r="X1049" s="200"/>
      <c r="Y1049" s="200"/>
      <c r="Z1049" s="201"/>
      <c r="AA1049" s="150"/>
      <c r="AB1049" s="202"/>
      <c r="AC1049" s="203"/>
      <c r="AD1049" s="184"/>
      <c r="AE1049" s="203"/>
      <c r="AF1049" s="204"/>
      <c r="AG1049" s="193"/>
    </row>
    <row r="1050" spans="1:33" s="59" customFormat="1">
      <c r="A1050" s="194"/>
      <c r="B1050" s="195"/>
      <c r="C1050" s="196"/>
      <c r="D1050" s="197"/>
      <c r="E1050" s="196"/>
      <c r="F1050" s="197"/>
      <c r="G1050" s="198"/>
      <c r="H1050" s="180"/>
      <c r="I1050" s="181"/>
      <c r="J1050" s="181"/>
      <c r="K1050" s="181"/>
      <c r="L1050" s="181"/>
      <c r="M1050" s="181"/>
      <c r="N1050" s="180"/>
      <c r="O1050" s="182"/>
      <c r="P1050" s="182"/>
      <c r="Q1050" s="183"/>
      <c r="R1050" s="183"/>
      <c r="S1050" s="183"/>
      <c r="T1050" s="183"/>
      <c r="U1050" s="184"/>
      <c r="V1050" s="185"/>
      <c r="W1050" s="199"/>
      <c r="X1050" s="200"/>
      <c r="Y1050" s="200"/>
      <c r="Z1050" s="201"/>
      <c r="AA1050" s="150"/>
      <c r="AB1050" s="202"/>
      <c r="AC1050" s="203"/>
      <c r="AD1050" s="184"/>
      <c r="AE1050" s="203"/>
      <c r="AF1050" s="204"/>
      <c r="AG1050" s="193"/>
    </row>
    <row r="1051" spans="1:33" s="59" customFormat="1">
      <c r="A1051" s="194"/>
      <c r="B1051" s="195"/>
      <c r="C1051" s="196"/>
      <c r="D1051" s="197"/>
      <c r="E1051" s="196"/>
      <c r="F1051" s="197"/>
      <c r="G1051" s="198"/>
      <c r="H1051" s="180"/>
      <c r="I1051" s="181"/>
      <c r="J1051" s="181"/>
      <c r="K1051" s="181"/>
      <c r="L1051" s="181"/>
      <c r="M1051" s="181"/>
      <c r="N1051" s="180"/>
      <c r="O1051" s="182"/>
      <c r="P1051" s="182"/>
      <c r="Q1051" s="183"/>
      <c r="R1051" s="183"/>
      <c r="S1051" s="183"/>
      <c r="T1051" s="183"/>
      <c r="U1051" s="184"/>
      <c r="V1051" s="185"/>
      <c r="W1051" s="199"/>
      <c r="X1051" s="200"/>
      <c r="Y1051" s="200"/>
      <c r="Z1051" s="201"/>
      <c r="AA1051" s="150"/>
      <c r="AB1051" s="202"/>
      <c r="AC1051" s="203"/>
      <c r="AD1051" s="184"/>
      <c r="AE1051" s="203"/>
      <c r="AF1051" s="204"/>
      <c r="AG1051" s="193"/>
    </row>
    <row r="1052" spans="1:33" s="59" customFormat="1">
      <c r="A1052" s="194"/>
      <c r="B1052" s="195"/>
      <c r="C1052" s="196"/>
      <c r="D1052" s="197"/>
      <c r="E1052" s="196"/>
      <c r="F1052" s="197"/>
      <c r="G1052" s="198"/>
      <c r="H1052" s="180"/>
      <c r="I1052" s="181"/>
      <c r="J1052" s="181"/>
      <c r="K1052" s="181"/>
      <c r="L1052" s="181"/>
      <c r="M1052" s="181"/>
      <c r="N1052" s="180"/>
      <c r="O1052" s="182"/>
      <c r="P1052" s="182"/>
      <c r="Q1052" s="183"/>
      <c r="R1052" s="183"/>
      <c r="S1052" s="183"/>
      <c r="T1052" s="183"/>
      <c r="U1052" s="184"/>
      <c r="V1052" s="185"/>
      <c r="W1052" s="199"/>
      <c r="X1052" s="200"/>
      <c r="Y1052" s="200"/>
      <c r="Z1052" s="201"/>
      <c r="AA1052" s="150"/>
      <c r="AB1052" s="202"/>
      <c r="AC1052" s="203"/>
      <c r="AD1052" s="184"/>
      <c r="AE1052" s="203"/>
      <c r="AF1052" s="204"/>
      <c r="AG1052" s="193"/>
    </row>
    <row r="1053" spans="1:33" s="59" customFormat="1">
      <c r="A1053" s="194"/>
      <c r="B1053" s="195"/>
      <c r="C1053" s="196"/>
      <c r="D1053" s="197"/>
      <c r="E1053" s="196"/>
      <c r="F1053" s="197"/>
      <c r="G1053" s="198"/>
      <c r="H1053" s="180"/>
      <c r="I1053" s="181"/>
      <c r="J1053" s="181"/>
      <c r="K1053" s="181"/>
      <c r="L1053" s="181"/>
      <c r="M1053" s="181"/>
      <c r="N1053" s="180"/>
      <c r="O1053" s="182"/>
      <c r="P1053" s="182"/>
      <c r="Q1053" s="183"/>
      <c r="R1053" s="183"/>
      <c r="S1053" s="183"/>
      <c r="T1053" s="183"/>
      <c r="U1053" s="184"/>
      <c r="V1053" s="185"/>
      <c r="W1053" s="199"/>
      <c r="X1053" s="200"/>
      <c r="Y1053" s="200"/>
      <c r="Z1053" s="201"/>
      <c r="AA1053" s="150"/>
      <c r="AB1053" s="202"/>
      <c r="AC1053" s="203"/>
      <c r="AD1053" s="184"/>
      <c r="AE1053" s="203"/>
      <c r="AF1053" s="204"/>
      <c r="AG1053" s="193"/>
    </row>
    <row r="1054" spans="1:33" s="59" customFormat="1">
      <c r="A1054" s="194"/>
      <c r="B1054" s="195"/>
      <c r="C1054" s="196"/>
      <c r="D1054" s="197"/>
      <c r="E1054" s="196"/>
      <c r="F1054" s="197"/>
      <c r="G1054" s="198"/>
      <c r="H1054" s="180"/>
      <c r="I1054" s="181"/>
      <c r="J1054" s="181"/>
      <c r="K1054" s="181"/>
      <c r="L1054" s="181"/>
      <c r="M1054" s="181"/>
      <c r="N1054" s="180"/>
      <c r="O1054" s="182"/>
      <c r="P1054" s="182"/>
      <c r="Q1054" s="183"/>
      <c r="R1054" s="183"/>
      <c r="S1054" s="183"/>
      <c r="T1054" s="183"/>
      <c r="U1054" s="184"/>
      <c r="V1054" s="185"/>
      <c r="W1054" s="199"/>
      <c r="X1054" s="200"/>
      <c r="Y1054" s="200"/>
      <c r="Z1054" s="201"/>
      <c r="AA1054" s="150"/>
      <c r="AB1054" s="202"/>
      <c r="AC1054" s="203"/>
      <c r="AD1054" s="184"/>
      <c r="AE1054" s="203"/>
      <c r="AF1054" s="204"/>
      <c r="AG1054" s="193"/>
    </row>
    <row r="1055" spans="1:33" s="59" customFormat="1">
      <c r="A1055" s="194"/>
      <c r="B1055" s="195"/>
      <c r="C1055" s="196"/>
      <c r="D1055" s="197"/>
      <c r="E1055" s="196"/>
      <c r="F1055" s="197"/>
      <c r="G1055" s="198"/>
      <c r="H1055" s="180"/>
      <c r="I1055" s="181"/>
      <c r="J1055" s="181"/>
      <c r="K1055" s="181"/>
      <c r="L1055" s="181"/>
      <c r="M1055" s="181"/>
      <c r="N1055" s="180"/>
      <c r="O1055" s="182"/>
      <c r="P1055" s="182"/>
      <c r="Q1055" s="183"/>
      <c r="R1055" s="183"/>
      <c r="S1055" s="183"/>
      <c r="T1055" s="183"/>
      <c r="U1055" s="184"/>
      <c r="V1055" s="185"/>
      <c r="W1055" s="199"/>
      <c r="X1055" s="200"/>
      <c r="Y1055" s="200"/>
      <c r="Z1055" s="201"/>
      <c r="AA1055" s="150"/>
      <c r="AB1055" s="202"/>
      <c r="AC1055" s="203"/>
      <c r="AD1055" s="184"/>
      <c r="AE1055" s="203"/>
      <c r="AF1055" s="204"/>
      <c r="AG1055" s="193"/>
    </row>
    <row r="1056" spans="1:33" s="59" customFormat="1">
      <c r="A1056" s="194"/>
      <c r="B1056" s="195"/>
      <c r="C1056" s="196"/>
      <c r="D1056" s="197"/>
      <c r="E1056" s="196"/>
      <c r="F1056" s="197"/>
      <c r="G1056" s="198"/>
      <c r="H1056" s="180"/>
      <c r="I1056" s="181"/>
      <c r="J1056" s="181"/>
      <c r="K1056" s="181"/>
      <c r="L1056" s="181"/>
      <c r="M1056" s="181"/>
      <c r="N1056" s="180"/>
      <c r="O1056" s="182"/>
      <c r="P1056" s="182"/>
      <c r="Q1056" s="183"/>
      <c r="R1056" s="183"/>
      <c r="S1056" s="183"/>
      <c r="T1056" s="183"/>
      <c r="U1056" s="184"/>
      <c r="V1056" s="185"/>
      <c r="W1056" s="199"/>
      <c r="X1056" s="200"/>
      <c r="Y1056" s="200"/>
      <c r="Z1056" s="201"/>
      <c r="AA1056" s="150"/>
      <c r="AB1056" s="202"/>
      <c r="AC1056" s="203"/>
      <c r="AD1056" s="184"/>
      <c r="AE1056" s="203"/>
      <c r="AF1056" s="204"/>
      <c r="AG1056" s="193"/>
    </row>
    <row r="1057" spans="1:33" s="59" customFormat="1">
      <c r="A1057" s="194"/>
      <c r="B1057" s="195"/>
      <c r="C1057" s="196"/>
      <c r="D1057" s="197"/>
      <c r="E1057" s="196"/>
      <c r="F1057" s="197"/>
      <c r="G1057" s="198"/>
      <c r="H1057" s="180"/>
      <c r="I1057" s="181"/>
      <c r="J1057" s="181"/>
      <c r="K1057" s="181"/>
      <c r="L1057" s="181"/>
      <c r="M1057" s="181"/>
      <c r="N1057" s="180"/>
      <c r="O1057" s="182"/>
      <c r="P1057" s="182"/>
      <c r="Q1057" s="183"/>
      <c r="R1057" s="183"/>
      <c r="S1057" s="183"/>
      <c r="T1057" s="183"/>
      <c r="U1057" s="184"/>
      <c r="V1057" s="185"/>
      <c r="W1057" s="199"/>
      <c r="X1057" s="200"/>
      <c r="Y1057" s="200"/>
      <c r="Z1057" s="201"/>
      <c r="AA1057" s="150"/>
      <c r="AB1057" s="202"/>
      <c r="AC1057" s="203"/>
      <c r="AD1057" s="184"/>
      <c r="AE1057" s="203"/>
      <c r="AF1057" s="204"/>
      <c r="AG1057" s="193"/>
    </row>
    <row r="1058" spans="1:33" s="59" customFormat="1">
      <c r="A1058" s="194"/>
      <c r="B1058" s="195"/>
      <c r="C1058" s="196"/>
      <c r="D1058" s="197"/>
      <c r="E1058" s="196"/>
      <c r="F1058" s="197"/>
      <c r="G1058" s="198"/>
      <c r="H1058" s="180"/>
      <c r="I1058" s="181"/>
      <c r="J1058" s="181"/>
      <c r="K1058" s="181"/>
      <c r="L1058" s="181"/>
      <c r="M1058" s="181"/>
      <c r="N1058" s="180"/>
      <c r="O1058" s="182"/>
      <c r="P1058" s="182"/>
      <c r="Q1058" s="183"/>
      <c r="R1058" s="183"/>
      <c r="S1058" s="183"/>
      <c r="T1058" s="183"/>
      <c r="U1058" s="184"/>
      <c r="V1058" s="185"/>
      <c r="W1058" s="199"/>
      <c r="X1058" s="200"/>
      <c r="Y1058" s="200"/>
      <c r="Z1058" s="201"/>
      <c r="AA1058" s="150"/>
      <c r="AB1058" s="202"/>
      <c r="AC1058" s="203"/>
      <c r="AD1058" s="184"/>
      <c r="AE1058" s="203"/>
      <c r="AF1058" s="204"/>
      <c r="AG1058" s="193"/>
    </row>
    <row r="1059" spans="1:33" s="59" customFormat="1">
      <c r="A1059" s="194"/>
      <c r="B1059" s="195"/>
      <c r="C1059" s="196"/>
      <c r="D1059" s="197"/>
      <c r="E1059" s="196"/>
      <c r="F1059" s="197"/>
      <c r="G1059" s="198"/>
      <c r="H1059" s="180"/>
      <c r="I1059" s="181"/>
      <c r="J1059" s="181"/>
      <c r="K1059" s="181"/>
      <c r="L1059" s="181"/>
      <c r="M1059" s="181"/>
      <c r="N1059" s="180"/>
      <c r="O1059" s="182"/>
      <c r="P1059" s="182"/>
      <c r="Q1059" s="183"/>
      <c r="R1059" s="183"/>
      <c r="S1059" s="183"/>
      <c r="T1059" s="183"/>
      <c r="U1059" s="184"/>
      <c r="V1059" s="185"/>
      <c r="W1059" s="199"/>
      <c r="X1059" s="200"/>
      <c r="Y1059" s="200"/>
      <c r="Z1059" s="201"/>
      <c r="AA1059" s="150"/>
      <c r="AB1059" s="202"/>
      <c r="AC1059" s="203"/>
      <c r="AD1059" s="184"/>
      <c r="AE1059" s="203"/>
      <c r="AF1059" s="204"/>
      <c r="AG1059" s="193"/>
    </row>
    <row r="1060" spans="1:33" s="59" customFormat="1">
      <c r="A1060" s="194"/>
      <c r="B1060" s="195"/>
      <c r="C1060" s="196"/>
      <c r="D1060" s="197"/>
      <c r="E1060" s="196"/>
      <c r="F1060" s="197"/>
      <c r="G1060" s="198"/>
      <c r="H1060" s="180"/>
      <c r="I1060" s="181"/>
      <c r="J1060" s="181"/>
      <c r="K1060" s="181"/>
      <c r="L1060" s="181"/>
      <c r="M1060" s="181"/>
      <c r="N1060" s="180"/>
      <c r="O1060" s="182"/>
      <c r="P1060" s="182"/>
      <c r="Q1060" s="183"/>
      <c r="R1060" s="183"/>
      <c r="S1060" s="183"/>
      <c r="T1060" s="183"/>
      <c r="U1060" s="184"/>
      <c r="V1060" s="185"/>
      <c r="W1060" s="199"/>
      <c r="X1060" s="200"/>
      <c r="Y1060" s="200"/>
      <c r="Z1060" s="201"/>
      <c r="AA1060" s="150"/>
      <c r="AB1060" s="202"/>
      <c r="AC1060" s="203"/>
      <c r="AD1060" s="184"/>
      <c r="AE1060" s="203"/>
      <c r="AF1060" s="204"/>
      <c r="AG1060" s="193"/>
    </row>
    <row r="1061" spans="1:33" s="59" customFormat="1">
      <c r="A1061" s="194"/>
      <c r="B1061" s="195"/>
      <c r="C1061" s="196"/>
      <c r="D1061" s="197"/>
      <c r="E1061" s="196"/>
      <c r="F1061" s="197"/>
      <c r="G1061" s="198"/>
      <c r="H1061" s="180"/>
      <c r="I1061" s="181"/>
      <c r="J1061" s="181"/>
      <c r="K1061" s="181"/>
      <c r="L1061" s="181"/>
      <c r="M1061" s="181"/>
      <c r="N1061" s="180"/>
      <c r="O1061" s="182"/>
      <c r="P1061" s="182"/>
      <c r="Q1061" s="183"/>
      <c r="R1061" s="183"/>
      <c r="S1061" s="183"/>
      <c r="T1061" s="183"/>
      <c r="U1061" s="184"/>
      <c r="V1061" s="185"/>
      <c r="W1061" s="199"/>
      <c r="X1061" s="200"/>
      <c r="Y1061" s="200"/>
      <c r="Z1061" s="201"/>
      <c r="AA1061" s="150"/>
      <c r="AB1061" s="202"/>
      <c r="AC1061" s="203"/>
      <c r="AD1061" s="184"/>
      <c r="AE1061" s="203"/>
      <c r="AF1061" s="204"/>
      <c r="AG1061" s="193"/>
    </row>
    <row r="1062" spans="1:33" s="59" customFormat="1">
      <c r="A1062" s="194"/>
      <c r="B1062" s="195"/>
      <c r="C1062" s="196"/>
      <c r="D1062" s="197"/>
      <c r="E1062" s="196"/>
      <c r="F1062" s="197"/>
      <c r="G1062" s="198"/>
      <c r="H1062" s="180"/>
      <c r="I1062" s="181"/>
      <c r="J1062" s="181"/>
      <c r="K1062" s="181"/>
      <c r="L1062" s="181"/>
      <c r="M1062" s="181"/>
      <c r="N1062" s="180"/>
      <c r="O1062" s="182"/>
      <c r="P1062" s="182"/>
      <c r="Q1062" s="183"/>
      <c r="R1062" s="183"/>
      <c r="S1062" s="183"/>
      <c r="T1062" s="183"/>
      <c r="U1062" s="184"/>
      <c r="V1062" s="185"/>
      <c r="W1062" s="199"/>
      <c r="X1062" s="200"/>
      <c r="Y1062" s="200"/>
      <c r="Z1062" s="201"/>
      <c r="AA1062" s="150"/>
      <c r="AB1062" s="202"/>
      <c r="AC1062" s="203"/>
      <c r="AD1062" s="184"/>
      <c r="AE1062" s="203"/>
      <c r="AF1062" s="204"/>
      <c r="AG1062" s="193"/>
    </row>
    <row r="1063" spans="1:33" s="59" customFormat="1">
      <c r="A1063" s="194"/>
      <c r="B1063" s="195"/>
      <c r="C1063" s="196"/>
      <c r="D1063" s="197"/>
      <c r="E1063" s="196"/>
      <c r="F1063" s="197"/>
      <c r="G1063" s="198"/>
      <c r="H1063" s="180"/>
      <c r="I1063" s="181"/>
      <c r="J1063" s="181"/>
      <c r="K1063" s="181"/>
      <c r="L1063" s="181"/>
      <c r="M1063" s="181"/>
      <c r="N1063" s="180"/>
      <c r="O1063" s="182"/>
      <c r="P1063" s="182"/>
      <c r="Q1063" s="183"/>
      <c r="R1063" s="183"/>
      <c r="S1063" s="183"/>
      <c r="T1063" s="183"/>
      <c r="U1063" s="184"/>
      <c r="V1063" s="185"/>
      <c r="W1063" s="199"/>
      <c r="X1063" s="200"/>
      <c r="Y1063" s="200"/>
      <c r="Z1063" s="201"/>
      <c r="AA1063" s="150"/>
      <c r="AB1063" s="202"/>
      <c r="AC1063" s="203"/>
      <c r="AD1063" s="184"/>
      <c r="AE1063" s="203"/>
      <c r="AF1063" s="204"/>
      <c r="AG1063" s="193"/>
    </row>
    <row r="1064" spans="1:33" s="59" customFormat="1">
      <c r="A1064" s="194"/>
      <c r="B1064" s="195"/>
      <c r="C1064" s="196"/>
      <c r="D1064" s="197"/>
      <c r="E1064" s="196"/>
      <c r="F1064" s="197"/>
      <c r="G1064" s="198"/>
      <c r="H1064" s="180"/>
      <c r="I1064" s="181"/>
      <c r="J1064" s="181"/>
      <c r="K1064" s="181"/>
      <c r="L1064" s="181"/>
      <c r="M1064" s="181"/>
      <c r="N1064" s="180"/>
      <c r="O1064" s="182"/>
      <c r="P1064" s="182"/>
      <c r="Q1064" s="183"/>
      <c r="R1064" s="183"/>
      <c r="S1064" s="183"/>
      <c r="T1064" s="183"/>
      <c r="U1064" s="184"/>
      <c r="V1064" s="185"/>
      <c r="W1064" s="199"/>
      <c r="X1064" s="200"/>
      <c r="Y1064" s="200"/>
      <c r="Z1064" s="201"/>
      <c r="AA1064" s="150"/>
      <c r="AB1064" s="202"/>
      <c r="AC1064" s="203"/>
      <c r="AD1064" s="184"/>
      <c r="AE1064" s="203"/>
      <c r="AF1064" s="204"/>
      <c r="AG1064" s="193"/>
    </row>
    <row r="1065" spans="1:33" s="59" customFormat="1">
      <c r="A1065" s="194"/>
      <c r="B1065" s="195"/>
      <c r="C1065" s="196"/>
      <c r="D1065" s="197"/>
      <c r="E1065" s="196"/>
      <c r="F1065" s="197"/>
      <c r="G1065" s="198"/>
      <c r="H1065" s="180"/>
      <c r="I1065" s="181"/>
      <c r="J1065" s="181"/>
      <c r="K1065" s="181"/>
      <c r="L1065" s="181"/>
      <c r="M1065" s="181"/>
      <c r="N1065" s="180"/>
      <c r="O1065" s="182"/>
      <c r="P1065" s="182"/>
      <c r="Q1065" s="183"/>
      <c r="R1065" s="183"/>
      <c r="S1065" s="183"/>
      <c r="T1065" s="183"/>
      <c r="U1065" s="184"/>
      <c r="V1065" s="185"/>
      <c r="W1065" s="199"/>
      <c r="X1065" s="200"/>
      <c r="Y1065" s="200"/>
      <c r="Z1065" s="201"/>
      <c r="AA1065" s="150"/>
      <c r="AB1065" s="202"/>
      <c r="AC1065" s="203"/>
      <c r="AD1065" s="184"/>
      <c r="AE1065" s="203"/>
      <c r="AF1065" s="204"/>
      <c r="AG1065" s="193"/>
    </row>
    <row r="1066" spans="1:33" s="59" customFormat="1">
      <c r="A1066" s="194"/>
      <c r="B1066" s="195"/>
      <c r="C1066" s="196"/>
      <c r="D1066" s="197"/>
      <c r="E1066" s="196"/>
      <c r="F1066" s="197"/>
      <c r="G1066" s="198"/>
      <c r="H1066" s="180"/>
      <c r="I1066" s="181"/>
      <c r="J1066" s="181"/>
      <c r="K1066" s="181"/>
      <c r="L1066" s="181"/>
      <c r="M1066" s="181"/>
      <c r="N1066" s="180"/>
      <c r="O1066" s="182"/>
      <c r="P1066" s="182"/>
      <c r="Q1066" s="183"/>
      <c r="R1066" s="183"/>
      <c r="S1066" s="183"/>
      <c r="T1066" s="183"/>
      <c r="U1066" s="184"/>
      <c r="V1066" s="185"/>
      <c r="W1066" s="199"/>
      <c r="X1066" s="200"/>
      <c r="Y1066" s="200"/>
      <c r="Z1066" s="201"/>
      <c r="AA1066" s="150"/>
      <c r="AB1066" s="202"/>
      <c r="AC1066" s="203"/>
      <c r="AD1066" s="184"/>
      <c r="AE1066" s="203"/>
      <c r="AF1066" s="204"/>
      <c r="AG1066" s="193"/>
    </row>
    <row r="1067" spans="1:33" s="59" customFormat="1">
      <c r="A1067" s="194"/>
      <c r="B1067" s="195"/>
      <c r="C1067" s="196"/>
      <c r="D1067" s="197"/>
      <c r="E1067" s="196"/>
      <c r="F1067" s="197"/>
      <c r="G1067" s="198"/>
      <c r="H1067" s="180"/>
      <c r="I1067" s="181"/>
      <c r="J1067" s="181"/>
      <c r="K1067" s="181"/>
      <c r="L1067" s="181"/>
      <c r="M1067" s="181"/>
      <c r="N1067" s="180"/>
      <c r="O1067" s="182"/>
      <c r="P1067" s="182"/>
      <c r="Q1067" s="183"/>
      <c r="R1067" s="183"/>
      <c r="S1067" s="183"/>
      <c r="T1067" s="183"/>
      <c r="U1067" s="184"/>
      <c r="V1067" s="185"/>
      <c r="W1067" s="199"/>
      <c r="X1067" s="200"/>
      <c r="Y1067" s="200"/>
      <c r="Z1067" s="201"/>
      <c r="AA1067" s="150"/>
      <c r="AB1067" s="202"/>
      <c r="AC1067" s="203"/>
      <c r="AD1067" s="184"/>
      <c r="AE1067" s="203"/>
      <c r="AF1067" s="204"/>
      <c r="AG1067" s="193"/>
    </row>
    <row r="1068" spans="1:33" s="59" customFormat="1">
      <c r="A1068" s="194"/>
      <c r="B1068" s="195"/>
      <c r="C1068" s="196"/>
      <c r="D1068" s="197"/>
      <c r="E1068" s="196"/>
      <c r="F1068" s="197"/>
      <c r="G1068" s="198"/>
      <c r="H1068" s="180"/>
      <c r="I1068" s="181"/>
      <c r="J1068" s="181"/>
      <c r="K1068" s="181"/>
      <c r="L1068" s="181"/>
      <c r="M1068" s="181"/>
      <c r="N1068" s="180"/>
      <c r="O1068" s="182"/>
      <c r="P1068" s="182"/>
      <c r="Q1068" s="183"/>
      <c r="R1068" s="183"/>
      <c r="S1068" s="183"/>
      <c r="T1068" s="183"/>
      <c r="U1068" s="184"/>
      <c r="V1068" s="185"/>
      <c r="W1068" s="199"/>
      <c r="X1068" s="200"/>
      <c r="Y1068" s="200"/>
      <c r="Z1068" s="201"/>
      <c r="AA1068" s="150"/>
      <c r="AB1068" s="202"/>
      <c r="AC1068" s="203"/>
      <c r="AD1068" s="184"/>
      <c r="AE1068" s="203"/>
      <c r="AF1068" s="204"/>
      <c r="AG1068" s="193"/>
    </row>
    <row r="1069" spans="1:33" s="59" customFormat="1">
      <c r="A1069" s="194"/>
      <c r="B1069" s="195"/>
      <c r="C1069" s="196"/>
      <c r="D1069" s="197"/>
      <c r="E1069" s="196"/>
      <c r="F1069" s="197"/>
      <c r="G1069" s="198"/>
      <c r="H1069" s="180"/>
      <c r="I1069" s="181"/>
      <c r="J1069" s="181"/>
      <c r="K1069" s="181"/>
      <c r="L1069" s="181"/>
      <c r="M1069" s="181"/>
      <c r="N1069" s="180"/>
      <c r="O1069" s="182"/>
      <c r="P1069" s="182"/>
      <c r="Q1069" s="183"/>
      <c r="R1069" s="183"/>
      <c r="S1069" s="183"/>
      <c r="T1069" s="183"/>
      <c r="U1069" s="184"/>
      <c r="V1069" s="185"/>
      <c r="W1069" s="199"/>
      <c r="X1069" s="200"/>
      <c r="Y1069" s="200"/>
      <c r="Z1069" s="201"/>
      <c r="AA1069" s="150"/>
      <c r="AB1069" s="202"/>
      <c r="AC1069" s="203"/>
      <c r="AD1069" s="184"/>
      <c r="AE1069" s="203"/>
      <c r="AF1069" s="204"/>
      <c r="AG1069" s="193"/>
    </row>
    <row r="1070" spans="1:33" s="59" customFormat="1">
      <c r="A1070" s="194"/>
      <c r="B1070" s="195"/>
      <c r="C1070" s="196"/>
      <c r="D1070" s="197"/>
      <c r="E1070" s="196"/>
      <c r="F1070" s="197"/>
      <c r="G1070" s="198"/>
      <c r="H1070" s="180"/>
      <c r="I1070" s="181"/>
      <c r="J1070" s="181"/>
      <c r="K1070" s="181"/>
      <c r="L1070" s="181"/>
      <c r="M1070" s="181"/>
      <c r="N1070" s="180"/>
      <c r="O1070" s="182"/>
      <c r="P1070" s="182"/>
      <c r="Q1070" s="183"/>
      <c r="R1070" s="183"/>
      <c r="S1070" s="183"/>
      <c r="T1070" s="183"/>
      <c r="U1070" s="184"/>
      <c r="V1070" s="185"/>
      <c r="W1070" s="199"/>
      <c r="X1070" s="200"/>
      <c r="Y1070" s="200"/>
      <c r="Z1070" s="201"/>
      <c r="AA1070" s="150"/>
      <c r="AB1070" s="202"/>
      <c r="AC1070" s="203"/>
      <c r="AD1070" s="184"/>
      <c r="AE1070" s="203"/>
      <c r="AF1070" s="204"/>
      <c r="AG1070" s="193"/>
    </row>
    <row r="1071" spans="1:33" s="59" customFormat="1">
      <c r="A1071" s="194"/>
      <c r="B1071" s="195"/>
      <c r="C1071" s="196"/>
      <c r="D1071" s="197"/>
      <c r="E1071" s="196"/>
      <c r="F1071" s="197"/>
      <c r="G1071" s="198"/>
      <c r="H1071" s="180"/>
      <c r="I1071" s="181"/>
      <c r="J1071" s="181"/>
      <c r="K1071" s="181"/>
      <c r="L1071" s="181"/>
      <c r="M1071" s="181"/>
      <c r="N1071" s="180"/>
      <c r="O1071" s="182"/>
      <c r="P1071" s="182"/>
      <c r="Q1071" s="183"/>
      <c r="R1071" s="183"/>
      <c r="S1071" s="183"/>
      <c r="T1071" s="183"/>
      <c r="U1071" s="184"/>
      <c r="V1071" s="185"/>
      <c r="W1071" s="199"/>
      <c r="X1071" s="200"/>
      <c r="Y1071" s="200"/>
      <c r="Z1071" s="201"/>
      <c r="AA1071" s="150"/>
      <c r="AB1071" s="202"/>
      <c r="AC1071" s="203"/>
      <c r="AD1071" s="184"/>
      <c r="AE1071" s="203"/>
      <c r="AF1071" s="204"/>
      <c r="AG1071" s="193"/>
    </row>
    <row r="1072" spans="1:33" s="59" customFormat="1">
      <c r="A1072" s="194"/>
      <c r="B1072" s="195"/>
      <c r="C1072" s="196"/>
      <c r="D1072" s="197"/>
      <c r="E1072" s="196"/>
      <c r="F1072" s="197"/>
      <c r="G1072" s="198"/>
      <c r="H1072" s="180"/>
      <c r="I1072" s="181"/>
      <c r="J1072" s="181"/>
      <c r="K1072" s="181"/>
      <c r="L1072" s="181"/>
      <c r="M1072" s="181"/>
      <c r="N1072" s="180"/>
      <c r="O1072" s="182"/>
      <c r="P1072" s="182"/>
      <c r="Q1072" s="183"/>
      <c r="R1072" s="183"/>
      <c r="S1072" s="183"/>
      <c r="T1072" s="183"/>
      <c r="U1072" s="184"/>
      <c r="V1072" s="185"/>
      <c r="W1072" s="199"/>
      <c r="X1072" s="200"/>
      <c r="Y1072" s="200"/>
      <c r="Z1072" s="201"/>
      <c r="AA1072" s="150"/>
      <c r="AB1072" s="202"/>
      <c r="AC1072" s="203"/>
      <c r="AD1072" s="184"/>
      <c r="AE1072" s="203"/>
      <c r="AF1072" s="204"/>
      <c r="AG1072" s="193"/>
    </row>
    <row r="1073" spans="1:33" s="59" customFormat="1">
      <c r="A1073" s="194"/>
      <c r="B1073" s="195"/>
      <c r="C1073" s="196"/>
      <c r="D1073" s="197"/>
      <c r="E1073" s="196"/>
      <c r="F1073" s="197"/>
      <c r="G1073" s="198"/>
      <c r="H1073" s="180"/>
      <c r="I1073" s="181"/>
      <c r="J1073" s="181"/>
      <c r="K1073" s="181"/>
      <c r="L1073" s="181"/>
      <c r="M1073" s="181"/>
      <c r="N1073" s="180"/>
      <c r="O1073" s="182"/>
      <c r="P1073" s="182"/>
      <c r="Q1073" s="183"/>
      <c r="R1073" s="183"/>
      <c r="S1073" s="183"/>
      <c r="T1073" s="183"/>
      <c r="U1073" s="184"/>
      <c r="V1073" s="185"/>
      <c r="W1073" s="199"/>
      <c r="X1073" s="200"/>
      <c r="Y1073" s="200"/>
      <c r="Z1073" s="201"/>
      <c r="AA1073" s="150"/>
      <c r="AB1073" s="202"/>
      <c r="AC1073" s="203"/>
      <c r="AD1073" s="184"/>
      <c r="AE1073" s="203"/>
      <c r="AF1073" s="204"/>
      <c r="AG1073" s="193"/>
    </row>
    <row r="1074" spans="1:33" s="59" customFormat="1">
      <c r="A1074" s="194"/>
      <c r="B1074" s="195"/>
      <c r="C1074" s="196"/>
      <c r="D1074" s="197"/>
      <c r="E1074" s="196"/>
      <c r="F1074" s="197"/>
      <c r="G1074" s="198"/>
      <c r="H1074" s="180"/>
      <c r="I1074" s="181"/>
      <c r="J1074" s="181"/>
      <c r="K1074" s="181"/>
      <c r="L1074" s="181"/>
      <c r="M1074" s="181"/>
      <c r="N1074" s="180"/>
      <c r="O1074" s="182"/>
      <c r="P1074" s="182"/>
      <c r="Q1074" s="183"/>
      <c r="R1074" s="183"/>
      <c r="S1074" s="183"/>
      <c r="T1074" s="183"/>
      <c r="U1074" s="184"/>
      <c r="V1074" s="185"/>
      <c r="W1074" s="199"/>
      <c r="X1074" s="200"/>
      <c r="Y1074" s="200"/>
      <c r="Z1074" s="201"/>
      <c r="AA1074" s="150"/>
      <c r="AB1074" s="202"/>
      <c r="AC1074" s="203"/>
      <c r="AD1074" s="184"/>
      <c r="AE1074" s="203"/>
      <c r="AF1074" s="204"/>
      <c r="AG1074" s="193"/>
    </row>
    <row r="1075" spans="1:33" s="59" customFormat="1">
      <c r="A1075" s="194"/>
      <c r="B1075" s="195"/>
      <c r="C1075" s="196"/>
      <c r="D1075" s="197"/>
      <c r="E1075" s="196"/>
      <c r="F1075" s="197"/>
      <c r="G1075" s="198"/>
      <c r="H1075" s="180"/>
      <c r="I1075" s="181"/>
      <c r="J1075" s="181"/>
      <c r="K1075" s="181"/>
      <c r="L1075" s="181"/>
      <c r="M1075" s="181"/>
      <c r="N1075" s="180"/>
      <c r="O1075" s="182"/>
      <c r="P1075" s="182"/>
      <c r="Q1075" s="183"/>
      <c r="R1075" s="183"/>
      <c r="S1075" s="183"/>
      <c r="T1075" s="183"/>
      <c r="U1075" s="184"/>
      <c r="V1075" s="185"/>
      <c r="W1075" s="199"/>
      <c r="X1075" s="200"/>
      <c r="Y1075" s="200"/>
      <c r="Z1075" s="201"/>
      <c r="AA1075" s="150"/>
      <c r="AB1075" s="202"/>
      <c r="AC1075" s="203"/>
      <c r="AD1075" s="184"/>
      <c r="AE1075" s="203"/>
      <c r="AF1075" s="204"/>
      <c r="AG1075" s="193"/>
    </row>
    <row r="1076" spans="1:33" s="59" customFormat="1">
      <c r="A1076" s="194"/>
      <c r="B1076" s="195"/>
      <c r="C1076" s="196"/>
      <c r="D1076" s="197"/>
      <c r="E1076" s="196"/>
      <c r="F1076" s="197"/>
      <c r="G1076" s="198"/>
      <c r="H1076" s="180"/>
      <c r="I1076" s="181"/>
      <c r="J1076" s="181"/>
      <c r="K1076" s="181"/>
      <c r="L1076" s="181"/>
      <c r="M1076" s="181"/>
      <c r="N1076" s="180"/>
      <c r="O1076" s="182"/>
      <c r="P1076" s="182"/>
      <c r="Q1076" s="183"/>
      <c r="R1076" s="183"/>
      <c r="S1076" s="183"/>
      <c r="T1076" s="183"/>
      <c r="U1076" s="184"/>
      <c r="V1076" s="185"/>
      <c r="W1076" s="199"/>
      <c r="X1076" s="200"/>
      <c r="Y1076" s="200"/>
      <c r="Z1076" s="201"/>
      <c r="AA1076" s="150"/>
      <c r="AB1076" s="202"/>
      <c r="AC1076" s="203"/>
      <c r="AD1076" s="184"/>
      <c r="AE1076" s="203"/>
      <c r="AF1076" s="204"/>
      <c r="AG1076" s="193"/>
    </row>
    <row r="1077" spans="1:33" s="59" customFormat="1">
      <c r="A1077" s="194"/>
      <c r="B1077" s="195"/>
      <c r="C1077" s="196"/>
      <c r="D1077" s="197"/>
      <c r="E1077" s="196"/>
      <c r="F1077" s="197"/>
      <c r="G1077" s="198"/>
      <c r="H1077" s="180"/>
      <c r="I1077" s="181"/>
      <c r="J1077" s="181"/>
      <c r="K1077" s="181"/>
      <c r="L1077" s="181"/>
      <c r="M1077" s="181"/>
      <c r="N1077" s="180"/>
      <c r="O1077" s="182"/>
      <c r="P1077" s="182"/>
      <c r="Q1077" s="183"/>
      <c r="R1077" s="183"/>
      <c r="S1077" s="183"/>
      <c r="T1077" s="183"/>
      <c r="U1077" s="184"/>
      <c r="V1077" s="185"/>
      <c r="W1077" s="199"/>
      <c r="X1077" s="200"/>
      <c r="Y1077" s="200"/>
      <c r="Z1077" s="201"/>
      <c r="AA1077" s="150"/>
      <c r="AB1077" s="202"/>
      <c r="AC1077" s="203"/>
      <c r="AD1077" s="184"/>
      <c r="AE1077" s="203"/>
      <c r="AF1077" s="204"/>
      <c r="AG1077" s="193"/>
    </row>
    <row r="1078" spans="1:33" s="59" customFormat="1">
      <c r="A1078" s="194"/>
      <c r="B1078" s="195"/>
      <c r="C1078" s="196"/>
      <c r="D1078" s="197"/>
      <c r="E1078" s="196"/>
      <c r="F1078" s="197"/>
      <c r="G1078" s="198"/>
      <c r="H1078" s="180"/>
      <c r="I1078" s="181"/>
      <c r="J1078" s="181"/>
      <c r="K1078" s="181"/>
      <c r="L1078" s="181"/>
      <c r="M1078" s="181"/>
      <c r="N1078" s="180"/>
      <c r="O1078" s="182"/>
      <c r="P1078" s="182"/>
      <c r="Q1078" s="183"/>
      <c r="R1078" s="183"/>
      <c r="S1078" s="183"/>
      <c r="T1078" s="183"/>
      <c r="U1078" s="184"/>
      <c r="V1078" s="185"/>
      <c r="W1078" s="199"/>
      <c r="X1078" s="200"/>
      <c r="Y1078" s="200"/>
      <c r="Z1078" s="201"/>
      <c r="AA1078" s="150"/>
      <c r="AB1078" s="202"/>
      <c r="AC1078" s="203"/>
      <c r="AD1078" s="184"/>
      <c r="AE1078" s="203"/>
      <c r="AF1078" s="204"/>
      <c r="AG1078" s="193"/>
    </row>
    <row r="1079" spans="1:33" s="59" customFormat="1">
      <c r="A1079" s="194"/>
      <c r="B1079" s="195"/>
      <c r="C1079" s="196"/>
      <c r="D1079" s="197"/>
      <c r="E1079" s="196"/>
      <c r="F1079" s="197"/>
      <c r="G1079" s="198"/>
      <c r="H1079" s="180"/>
      <c r="I1079" s="181"/>
      <c r="J1079" s="181"/>
      <c r="K1079" s="181"/>
      <c r="L1079" s="181"/>
      <c r="M1079" s="181"/>
      <c r="N1079" s="180"/>
      <c r="O1079" s="182"/>
      <c r="P1079" s="182"/>
      <c r="Q1079" s="183"/>
      <c r="R1079" s="183"/>
      <c r="S1079" s="183"/>
      <c r="T1079" s="183"/>
      <c r="U1079" s="184"/>
      <c r="V1079" s="185"/>
      <c r="W1079" s="199"/>
      <c r="X1079" s="200"/>
      <c r="Y1079" s="200"/>
      <c r="Z1079" s="201"/>
      <c r="AA1079" s="150"/>
      <c r="AB1079" s="202"/>
      <c r="AC1079" s="203"/>
      <c r="AD1079" s="184"/>
      <c r="AE1079" s="203"/>
      <c r="AF1079" s="204"/>
      <c r="AG1079" s="193"/>
    </row>
    <row r="1080" spans="1:33" s="59" customFormat="1">
      <c r="A1080" s="194"/>
      <c r="B1080" s="195"/>
      <c r="C1080" s="196"/>
      <c r="D1080" s="197"/>
      <c r="E1080" s="196"/>
      <c r="F1080" s="197"/>
      <c r="G1080" s="198"/>
      <c r="H1080" s="180"/>
      <c r="I1080" s="181"/>
      <c r="J1080" s="181"/>
      <c r="K1080" s="181"/>
      <c r="L1080" s="181"/>
      <c r="M1080" s="181"/>
      <c r="N1080" s="180"/>
      <c r="O1080" s="182"/>
      <c r="P1080" s="182"/>
      <c r="Q1080" s="183"/>
      <c r="R1080" s="183"/>
      <c r="S1080" s="183"/>
      <c r="T1080" s="183"/>
      <c r="U1080" s="184"/>
      <c r="V1080" s="185"/>
      <c r="W1080" s="199"/>
      <c r="X1080" s="200"/>
      <c r="Y1080" s="200"/>
      <c r="Z1080" s="201"/>
      <c r="AA1080" s="150"/>
      <c r="AB1080" s="202"/>
      <c r="AC1080" s="203"/>
      <c r="AD1080" s="184"/>
      <c r="AE1080" s="203"/>
      <c r="AF1080" s="204"/>
      <c r="AG1080" s="193"/>
    </row>
    <row r="1081" spans="1:33" s="59" customFormat="1">
      <c r="A1081" s="194"/>
      <c r="B1081" s="195"/>
      <c r="C1081" s="196"/>
      <c r="D1081" s="197"/>
      <c r="E1081" s="196"/>
      <c r="F1081" s="197"/>
      <c r="G1081" s="198"/>
      <c r="H1081" s="180"/>
      <c r="I1081" s="181"/>
      <c r="J1081" s="181"/>
      <c r="K1081" s="181"/>
      <c r="L1081" s="181"/>
      <c r="M1081" s="181"/>
      <c r="N1081" s="180"/>
      <c r="O1081" s="182"/>
      <c r="P1081" s="182"/>
      <c r="Q1081" s="183"/>
      <c r="R1081" s="183"/>
      <c r="S1081" s="183"/>
      <c r="T1081" s="183"/>
      <c r="U1081" s="184"/>
      <c r="V1081" s="185"/>
      <c r="W1081" s="199"/>
      <c r="X1081" s="200"/>
      <c r="Y1081" s="200"/>
      <c r="Z1081" s="201"/>
      <c r="AA1081" s="150"/>
      <c r="AB1081" s="202"/>
      <c r="AC1081" s="203"/>
      <c r="AD1081" s="184"/>
      <c r="AE1081" s="203"/>
      <c r="AF1081" s="204"/>
      <c r="AG1081" s="193"/>
    </row>
    <row r="1082" spans="1:33" s="59" customFormat="1">
      <c r="A1082" s="194"/>
      <c r="B1082" s="195"/>
      <c r="C1082" s="196"/>
      <c r="D1082" s="197"/>
      <c r="E1082" s="196"/>
      <c r="F1082" s="197"/>
      <c r="G1082" s="198"/>
      <c r="H1082" s="180"/>
      <c r="I1082" s="181"/>
      <c r="J1082" s="181"/>
      <c r="K1082" s="181"/>
      <c r="L1082" s="181"/>
      <c r="M1082" s="181"/>
      <c r="N1082" s="180"/>
      <c r="O1082" s="182"/>
      <c r="P1082" s="182"/>
      <c r="Q1082" s="183"/>
      <c r="R1082" s="183"/>
      <c r="S1082" s="183"/>
      <c r="T1082" s="183"/>
      <c r="U1082" s="184"/>
      <c r="V1082" s="185"/>
      <c r="W1082" s="199"/>
      <c r="X1082" s="200"/>
      <c r="Y1082" s="200"/>
      <c r="Z1082" s="201"/>
      <c r="AA1082" s="150"/>
      <c r="AB1082" s="202"/>
      <c r="AC1082" s="203"/>
      <c r="AD1082" s="184"/>
      <c r="AE1082" s="203"/>
      <c r="AF1082" s="204"/>
      <c r="AG1082" s="193"/>
    </row>
    <row r="1083" spans="1:33" s="59" customFormat="1">
      <c r="A1083" s="194"/>
      <c r="B1083" s="195"/>
      <c r="C1083" s="196"/>
      <c r="D1083" s="197"/>
      <c r="E1083" s="196"/>
      <c r="F1083" s="197"/>
      <c r="G1083" s="198"/>
      <c r="H1083" s="180"/>
      <c r="I1083" s="181"/>
      <c r="J1083" s="181"/>
      <c r="K1083" s="181"/>
      <c r="L1083" s="181"/>
      <c r="M1083" s="181"/>
      <c r="N1083" s="180"/>
      <c r="O1083" s="182"/>
      <c r="P1083" s="182"/>
      <c r="Q1083" s="183"/>
      <c r="R1083" s="183"/>
      <c r="S1083" s="183"/>
      <c r="T1083" s="183"/>
      <c r="U1083" s="184"/>
      <c r="V1083" s="185"/>
      <c r="W1083" s="199"/>
      <c r="X1083" s="200"/>
      <c r="Y1083" s="200"/>
      <c r="Z1083" s="201"/>
      <c r="AA1083" s="150"/>
      <c r="AB1083" s="202"/>
      <c r="AC1083" s="203"/>
      <c r="AD1083" s="184"/>
      <c r="AE1083" s="203"/>
      <c r="AF1083" s="204"/>
      <c r="AG1083" s="193"/>
    </row>
    <row r="1084" spans="1:33" s="59" customFormat="1">
      <c r="A1084" s="194"/>
      <c r="B1084" s="195"/>
      <c r="C1084" s="196"/>
      <c r="D1084" s="197"/>
      <c r="E1084" s="196"/>
      <c r="F1084" s="197"/>
      <c r="G1084" s="198"/>
      <c r="H1084" s="180"/>
      <c r="I1084" s="181"/>
      <c r="J1084" s="181"/>
      <c r="K1084" s="181"/>
      <c r="L1084" s="181"/>
      <c r="M1084" s="181"/>
      <c r="N1084" s="180"/>
      <c r="O1084" s="182"/>
      <c r="P1084" s="182"/>
      <c r="Q1084" s="183"/>
      <c r="R1084" s="183"/>
      <c r="S1084" s="183"/>
      <c r="T1084" s="183"/>
      <c r="U1084" s="184"/>
      <c r="V1084" s="185"/>
      <c r="W1084" s="199"/>
      <c r="X1084" s="200"/>
      <c r="Y1084" s="200"/>
      <c r="Z1084" s="201"/>
      <c r="AA1084" s="150"/>
      <c r="AB1084" s="202"/>
      <c r="AC1084" s="203"/>
      <c r="AD1084" s="184"/>
      <c r="AE1084" s="203"/>
      <c r="AF1084" s="204"/>
      <c r="AG1084" s="193"/>
    </row>
    <row r="1085" spans="1:33" s="59" customFormat="1">
      <c r="A1085" s="194"/>
      <c r="B1085" s="195"/>
      <c r="C1085" s="196"/>
      <c r="D1085" s="197"/>
      <c r="E1085" s="196"/>
      <c r="F1085" s="197"/>
      <c r="G1085" s="198"/>
      <c r="H1085" s="180"/>
      <c r="I1085" s="181"/>
      <c r="J1085" s="181"/>
      <c r="K1085" s="181"/>
      <c r="L1085" s="181"/>
      <c r="M1085" s="181"/>
      <c r="N1085" s="180"/>
      <c r="O1085" s="182"/>
      <c r="P1085" s="182"/>
      <c r="Q1085" s="183"/>
      <c r="R1085" s="183"/>
      <c r="S1085" s="183"/>
      <c r="T1085" s="183"/>
      <c r="U1085" s="184"/>
      <c r="V1085" s="185"/>
      <c r="W1085" s="199"/>
      <c r="X1085" s="200"/>
      <c r="Y1085" s="200"/>
      <c r="Z1085" s="201"/>
      <c r="AA1085" s="150"/>
      <c r="AB1085" s="202"/>
      <c r="AC1085" s="203"/>
      <c r="AD1085" s="184"/>
      <c r="AE1085" s="203"/>
      <c r="AF1085" s="204"/>
      <c r="AG1085" s="193"/>
    </row>
    <row r="1086" spans="1:33" s="59" customFormat="1">
      <c r="A1086" s="194"/>
      <c r="B1086" s="195"/>
      <c r="C1086" s="196"/>
      <c r="D1086" s="197"/>
      <c r="E1086" s="196"/>
      <c r="F1086" s="197"/>
      <c r="G1086" s="198"/>
      <c r="H1086" s="180"/>
      <c r="I1086" s="181"/>
      <c r="J1086" s="181"/>
      <c r="K1086" s="181"/>
      <c r="L1086" s="181"/>
      <c r="M1086" s="181"/>
      <c r="N1086" s="180"/>
      <c r="O1086" s="182"/>
      <c r="P1086" s="182"/>
      <c r="Q1086" s="183"/>
      <c r="R1086" s="183"/>
      <c r="S1086" s="183"/>
      <c r="T1086" s="183"/>
      <c r="U1086" s="184"/>
      <c r="V1086" s="185"/>
      <c r="W1086" s="199"/>
      <c r="X1086" s="200"/>
      <c r="Y1086" s="200"/>
      <c r="Z1086" s="201"/>
      <c r="AA1086" s="150"/>
      <c r="AB1086" s="202"/>
      <c r="AC1086" s="203"/>
      <c r="AD1086" s="184"/>
      <c r="AE1086" s="203"/>
      <c r="AF1086" s="204"/>
      <c r="AG1086" s="193"/>
    </row>
    <row r="1087" spans="1:33" s="59" customFormat="1">
      <c r="A1087" s="194"/>
      <c r="B1087" s="195"/>
      <c r="C1087" s="196"/>
      <c r="D1087" s="197"/>
      <c r="E1087" s="196"/>
      <c r="F1087" s="197"/>
      <c r="G1087" s="198"/>
      <c r="H1087" s="180"/>
      <c r="I1087" s="181"/>
      <c r="J1087" s="181"/>
      <c r="K1087" s="181"/>
      <c r="L1087" s="181"/>
      <c r="M1087" s="181"/>
      <c r="N1087" s="180"/>
      <c r="O1087" s="182"/>
      <c r="P1087" s="182"/>
      <c r="Q1087" s="183"/>
      <c r="R1087" s="183"/>
      <c r="S1087" s="183"/>
      <c r="T1087" s="183"/>
      <c r="U1087" s="184"/>
      <c r="V1087" s="185"/>
      <c r="W1087" s="199"/>
      <c r="X1087" s="200"/>
      <c r="Y1087" s="200"/>
      <c r="Z1087" s="201"/>
      <c r="AA1087" s="150"/>
      <c r="AB1087" s="202"/>
      <c r="AC1087" s="203"/>
      <c r="AD1087" s="184"/>
      <c r="AE1087" s="203"/>
      <c r="AF1087" s="204"/>
      <c r="AG1087" s="193"/>
    </row>
    <row r="1088" spans="1:33" s="59" customFormat="1">
      <c r="A1088" s="194"/>
      <c r="B1088" s="195"/>
      <c r="C1088" s="196"/>
      <c r="D1088" s="197"/>
      <c r="E1088" s="196"/>
      <c r="F1088" s="197"/>
      <c r="G1088" s="198"/>
      <c r="H1088" s="180"/>
      <c r="I1088" s="181"/>
      <c r="J1088" s="181"/>
      <c r="K1088" s="181"/>
      <c r="L1088" s="181"/>
      <c r="M1088" s="181"/>
      <c r="N1088" s="180"/>
      <c r="O1088" s="182"/>
      <c r="P1088" s="182"/>
      <c r="Q1088" s="183"/>
      <c r="R1088" s="183"/>
      <c r="S1088" s="183"/>
      <c r="T1088" s="183"/>
      <c r="U1088" s="184"/>
      <c r="V1088" s="185"/>
      <c r="W1088" s="199"/>
      <c r="X1088" s="200"/>
      <c r="Y1088" s="200"/>
      <c r="Z1088" s="201"/>
      <c r="AA1088" s="150"/>
      <c r="AB1088" s="202"/>
      <c r="AC1088" s="203"/>
      <c r="AD1088" s="184"/>
      <c r="AE1088" s="203"/>
      <c r="AF1088" s="204"/>
      <c r="AG1088" s="193"/>
    </row>
    <row r="1089" spans="1:33" s="59" customFormat="1">
      <c r="A1089" s="194"/>
      <c r="B1089" s="195"/>
      <c r="C1089" s="196"/>
      <c r="D1089" s="197"/>
      <c r="E1089" s="196"/>
      <c r="F1089" s="197"/>
      <c r="G1089" s="198"/>
      <c r="H1089" s="180"/>
      <c r="I1089" s="181"/>
      <c r="J1089" s="181"/>
      <c r="K1089" s="181"/>
      <c r="L1089" s="181"/>
      <c r="M1089" s="181"/>
      <c r="N1089" s="180"/>
      <c r="O1089" s="182"/>
      <c r="P1089" s="182"/>
      <c r="Q1089" s="183"/>
      <c r="R1089" s="183"/>
      <c r="S1089" s="183"/>
      <c r="T1089" s="183"/>
      <c r="U1089" s="184"/>
      <c r="V1089" s="185"/>
      <c r="W1089" s="199"/>
      <c r="X1089" s="200"/>
      <c r="Y1089" s="200"/>
      <c r="Z1089" s="201"/>
      <c r="AA1089" s="150"/>
      <c r="AB1089" s="202"/>
      <c r="AC1089" s="203"/>
      <c r="AD1089" s="184"/>
      <c r="AE1089" s="203"/>
      <c r="AF1089" s="204"/>
      <c r="AG1089" s="193"/>
    </row>
    <row r="1090" spans="1:33" s="59" customFormat="1">
      <c r="A1090" s="194"/>
      <c r="B1090" s="195"/>
      <c r="C1090" s="196"/>
      <c r="D1090" s="197"/>
      <c r="E1090" s="196"/>
      <c r="F1090" s="197"/>
      <c r="G1090" s="198"/>
      <c r="H1090" s="180"/>
      <c r="I1090" s="181"/>
      <c r="J1090" s="181"/>
      <c r="K1090" s="181"/>
      <c r="L1090" s="181"/>
      <c r="M1090" s="181"/>
      <c r="N1090" s="180"/>
      <c r="O1090" s="182"/>
      <c r="P1090" s="182"/>
      <c r="Q1090" s="183"/>
      <c r="R1090" s="183"/>
      <c r="S1090" s="183"/>
      <c r="T1090" s="183"/>
      <c r="U1090" s="184"/>
      <c r="V1090" s="185"/>
      <c r="W1090" s="199"/>
      <c r="X1090" s="200"/>
      <c r="Y1090" s="200"/>
      <c r="Z1090" s="201"/>
      <c r="AA1090" s="150"/>
      <c r="AB1090" s="202"/>
      <c r="AC1090" s="203"/>
      <c r="AD1090" s="184"/>
      <c r="AE1090" s="203"/>
      <c r="AF1090" s="204"/>
      <c r="AG1090" s="193"/>
    </row>
    <row r="1091" spans="1:33" s="59" customFormat="1">
      <c r="A1091" s="194"/>
      <c r="B1091" s="195"/>
      <c r="C1091" s="196"/>
      <c r="D1091" s="197"/>
      <c r="E1091" s="196"/>
      <c r="F1091" s="197"/>
      <c r="G1091" s="198"/>
      <c r="H1091" s="180"/>
      <c r="I1091" s="181"/>
      <c r="J1091" s="181"/>
      <c r="K1091" s="181"/>
      <c r="L1091" s="181"/>
      <c r="M1091" s="181"/>
      <c r="N1091" s="180"/>
      <c r="O1091" s="182"/>
      <c r="P1091" s="182"/>
      <c r="Q1091" s="183"/>
      <c r="R1091" s="183"/>
      <c r="S1091" s="183"/>
      <c r="T1091" s="183"/>
      <c r="U1091" s="184"/>
      <c r="V1091" s="185"/>
      <c r="W1091" s="199"/>
      <c r="X1091" s="200"/>
      <c r="Y1091" s="200"/>
      <c r="Z1091" s="201"/>
      <c r="AA1091" s="150"/>
      <c r="AB1091" s="202"/>
      <c r="AC1091" s="203"/>
      <c r="AD1091" s="184"/>
      <c r="AE1091" s="203"/>
      <c r="AF1091" s="204"/>
      <c r="AG1091" s="193"/>
    </row>
    <row r="1092" spans="1:33" s="59" customFormat="1">
      <c r="A1092" s="194"/>
      <c r="B1092" s="195"/>
      <c r="C1092" s="196"/>
      <c r="D1092" s="197"/>
      <c r="E1092" s="196"/>
      <c r="F1092" s="197"/>
      <c r="G1092" s="198"/>
      <c r="H1092" s="180"/>
      <c r="I1092" s="181"/>
      <c r="J1092" s="181"/>
      <c r="K1092" s="181"/>
      <c r="L1092" s="181"/>
      <c r="M1092" s="181"/>
      <c r="N1092" s="180"/>
      <c r="O1092" s="182"/>
      <c r="P1092" s="182"/>
      <c r="Q1092" s="183"/>
      <c r="R1092" s="183"/>
      <c r="S1092" s="183"/>
      <c r="T1092" s="183"/>
      <c r="U1092" s="184"/>
      <c r="V1092" s="185"/>
      <c r="W1092" s="199"/>
      <c r="X1092" s="200"/>
      <c r="Y1092" s="200"/>
      <c r="Z1092" s="201"/>
      <c r="AA1092" s="150"/>
      <c r="AB1092" s="202"/>
      <c r="AC1092" s="203"/>
      <c r="AD1092" s="184"/>
      <c r="AE1092" s="203"/>
      <c r="AF1092" s="204"/>
      <c r="AG1092" s="193"/>
    </row>
    <row r="1093" spans="1:33" s="59" customFormat="1">
      <c r="A1093" s="194"/>
      <c r="B1093" s="195"/>
      <c r="C1093" s="196"/>
      <c r="D1093" s="197"/>
      <c r="E1093" s="196"/>
      <c r="F1093" s="197"/>
      <c r="G1093" s="198"/>
      <c r="H1093" s="180"/>
      <c r="I1093" s="181"/>
      <c r="J1093" s="181"/>
      <c r="K1093" s="181"/>
      <c r="L1093" s="181"/>
      <c r="M1093" s="181"/>
      <c r="N1093" s="180"/>
      <c r="O1093" s="182"/>
      <c r="P1093" s="182"/>
      <c r="Q1093" s="183"/>
      <c r="R1093" s="183"/>
      <c r="S1093" s="183"/>
      <c r="T1093" s="183"/>
      <c r="U1093" s="184"/>
      <c r="V1093" s="185"/>
      <c r="W1093" s="199"/>
      <c r="X1093" s="200"/>
      <c r="Y1093" s="200"/>
      <c r="Z1093" s="201"/>
      <c r="AA1093" s="150"/>
      <c r="AB1093" s="202"/>
      <c r="AC1093" s="203"/>
      <c r="AD1093" s="184"/>
      <c r="AE1093" s="203"/>
      <c r="AF1093" s="204"/>
      <c r="AG1093" s="193"/>
    </row>
    <row r="1094" spans="1:33" s="59" customFormat="1">
      <c r="A1094" s="194"/>
      <c r="B1094" s="195"/>
      <c r="C1094" s="196"/>
      <c r="D1094" s="197"/>
      <c r="E1094" s="196"/>
      <c r="F1094" s="197"/>
      <c r="G1094" s="198"/>
      <c r="H1094" s="180"/>
      <c r="I1094" s="181"/>
      <c r="J1094" s="181"/>
      <c r="K1094" s="181"/>
      <c r="L1094" s="181"/>
      <c r="M1094" s="181"/>
      <c r="N1094" s="180"/>
      <c r="O1094" s="182"/>
      <c r="P1094" s="182"/>
      <c r="Q1094" s="183"/>
      <c r="R1094" s="183"/>
      <c r="S1094" s="183"/>
      <c r="T1094" s="183"/>
      <c r="U1094" s="184"/>
      <c r="V1094" s="185"/>
      <c r="W1094" s="199"/>
      <c r="X1094" s="200"/>
      <c r="Y1094" s="200"/>
      <c r="Z1094" s="201"/>
      <c r="AA1094" s="150"/>
      <c r="AB1094" s="202"/>
      <c r="AC1094" s="203"/>
      <c r="AD1094" s="184"/>
      <c r="AE1094" s="203"/>
      <c r="AF1094" s="204"/>
      <c r="AG1094" s="193"/>
    </row>
    <row r="1095" spans="1:33" s="59" customFormat="1">
      <c r="A1095" s="194"/>
      <c r="B1095" s="195"/>
      <c r="C1095" s="196"/>
      <c r="D1095" s="197"/>
      <c r="E1095" s="196"/>
      <c r="F1095" s="197"/>
      <c r="G1095" s="198"/>
      <c r="H1095" s="180"/>
      <c r="I1095" s="181"/>
      <c r="J1095" s="181"/>
      <c r="K1095" s="181"/>
      <c r="L1095" s="181"/>
      <c r="M1095" s="181"/>
      <c r="N1095" s="180"/>
      <c r="O1095" s="182"/>
      <c r="P1095" s="182"/>
      <c r="Q1095" s="183"/>
      <c r="R1095" s="183"/>
      <c r="S1095" s="183"/>
      <c r="T1095" s="183"/>
      <c r="U1095" s="184"/>
      <c r="V1095" s="185"/>
      <c r="W1095" s="199"/>
      <c r="X1095" s="200"/>
      <c r="Y1095" s="200"/>
      <c r="Z1095" s="201"/>
      <c r="AA1095" s="150"/>
      <c r="AB1095" s="202"/>
      <c r="AC1095" s="203"/>
      <c r="AD1095" s="184"/>
      <c r="AE1095" s="203"/>
      <c r="AF1095" s="204"/>
      <c r="AG1095" s="193"/>
    </row>
    <row r="1096" spans="1:33" s="59" customFormat="1">
      <c r="A1096" s="194"/>
      <c r="B1096" s="195"/>
      <c r="C1096" s="196"/>
      <c r="D1096" s="197"/>
      <c r="E1096" s="196"/>
      <c r="F1096" s="197"/>
      <c r="G1096" s="198"/>
      <c r="H1096" s="180"/>
      <c r="I1096" s="181"/>
      <c r="J1096" s="181"/>
      <c r="K1096" s="181"/>
      <c r="L1096" s="181"/>
      <c r="M1096" s="181"/>
      <c r="N1096" s="180"/>
      <c r="O1096" s="182"/>
      <c r="P1096" s="182"/>
      <c r="Q1096" s="183"/>
      <c r="R1096" s="183"/>
      <c r="S1096" s="183"/>
      <c r="T1096" s="183"/>
      <c r="U1096" s="184"/>
      <c r="V1096" s="185"/>
      <c r="W1096" s="199"/>
      <c r="X1096" s="200"/>
      <c r="Y1096" s="200"/>
      <c r="Z1096" s="201"/>
      <c r="AA1096" s="150"/>
      <c r="AB1096" s="202"/>
      <c r="AC1096" s="203"/>
      <c r="AD1096" s="184"/>
      <c r="AE1096" s="203"/>
      <c r="AF1096" s="204"/>
      <c r="AG1096" s="193"/>
    </row>
    <row r="1097" spans="1:33" s="59" customFormat="1">
      <c r="A1097" s="194"/>
      <c r="B1097" s="195"/>
      <c r="C1097" s="196"/>
      <c r="D1097" s="197"/>
      <c r="E1097" s="196"/>
      <c r="F1097" s="197"/>
      <c r="G1097" s="198"/>
      <c r="H1097" s="180"/>
      <c r="I1097" s="181"/>
      <c r="J1097" s="181"/>
      <c r="K1097" s="181"/>
      <c r="L1097" s="181"/>
      <c r="M1097" s="181"/>
      <c r="N1097" s="180"/>
      <c r="O1097" s="182"/>
      <c r="P1097" s="182"/>
      <c r="Q1097" s="183"/>
      <c r="R1097" s="183"/>
      <c r="S1097" s="183"/>
      <c r="T1097" s="183"/>
      <c r="U1097" s="184"/>
      <c r="V1097" s="185"/>
      <c r="W1097" s="199"/>
      <c r="X1097" s="200"/>
      <c r="Y1097" s="200"/>
      <c r="Z1097" s="201"/>
      <c r="AA1097" s="150"/>
      <c r="AB1097" s="202"/>
      <c r="AC1097" s="203"/>
      <c r="AD1097" s="184"/>
      <c r="AE1097" s="203"/>
      <c r="AF1097" s="204"/>
      <c r="AG1097" s="193"/>
    </row>
    <row r="1098" spans="1:33" s="59" customFormat="1">
      <c r="A1098" s="194"/>
      <c r="B1098" s="195"/>
      <c r="C1098" s="196"/>
      <c r="D1098" s="197"/>
      <c r="E1098" s="196"/>
      <c r="F1098" s="197"/>
      <c r="G1098" s="198"/>
      <c r="H1098" s="180"/>
      <c r="I1098" s="181"/>
      <c r="J1098" s="181"/>
      <c r="K1098" s="181"/>
      <c r="L1098" s="181"/>
      <c r="M1098" s="181"/>
      <c r="N1098" s="180"/>
      <c r="O1098" s="182"/>
      <c r="P1098" s="182"/>
      <c r="Q1098" s="183"/>
      <c r="R1098" s="183"/>
      <c r="S1098" s="183"/>
      <c r="T1098" s="183"/>
      <c r="U1098" s="184"/>
      <c r="V1098" s="185"/>
      <c r="W1098" s="199"/>
      <c r="X1098" s="200"/>
      <c r="Y1098" s="200"/>
      <c r="Z1098" s="201"/>
      <c r="AA1098" s="150"/>
      <c r="AB1098" s="202"/>
      <c r="AC1098" s="203"/>
      <c r="AD1098" s="184"/>
      <c r="AE1098" s="203"/>
      <c r="AF1098" s="204"/>
      <c r="AG1098" s="193"/>
    </row>
    <row r="1099" spans="1:33" s="59" customFormat="1">
      <c r="A1099" s="194"/>
      <c r="B1099" s="195"/>
      <c r="C1099" s="196"/>
      <c r="D1099" s="197"/>
      <c r="E1099" s="196"/>
      <c r="F1099" s="197"/>
      <c r="G1099" s="198"/>
      <c r="H1099" s="180"/>
      <c r="I1099" s="181"/>
      <c r="J1099" s="181"/>
      <c r="K1099" s="181"/>
      <c r="L1099" s="181"/>
      <c r="M1099" s="181"/>
      <c r="N1099" s="180"/>
      <c r="O1099" s="182"/>
      <c r="P1099" s="182"/>
      <c r="Q1099" s="183"/>
      <c r="R1099" s="183"/>
      <c r="S1099" s="183"/>
      <c r="T1099" s="183"/>
      <c r="U1099" s="184"/>
      <c r="V1099" s="185"/>
      <c r="W1099" s="199"/>
      <c r="X1099" s="200"/>
      <c r="Y1099" s="200"/>
      <c r="Z1099" s="201"/>
      <c r="AA1099" s="150"/>
      <c r="AB1099" s="202"/>
      <c r="AC1099" s="203"/>
      <c r="AD1099" s="184"/>
      <c r="AE1099" s="203"/>
      <c r="AF1099" s="204"/>
      <c r="AG1099" s="193"/>
    </row>
    <row r="1100" spans="1:33" s="59" customFormat="1">
      <c r="A1100" s="194"/>
      <c r="B1100" s="195"/>
      <c r="C1100" s="196"/>
      <c r="D1100" s="197"/>
      <c r="E1100" s="196"/>
      <c r="F1100" s="197"/>
      <c r="G1100" s="198"/>
      <c r="H1100" s="180"/>
      <c r="I1100" s="181"/>
      <c r="J1100" s="181"/>
      <c r="K1100" s="181"/>
      <c r="L1100" s="181"/>
      <c r="M1100" s="181"/>
      <c r="N1100" s="180"/>
      <c r="O1100" s="182"/>
      <c r="P1100" s="182"/>
      <c r="Q1100" s="183"/>
      <c r="R1100" s="183"/>
      <c r="S1100" s="183"/>
      <c r="T1100" s="183"/>
      <c r="U1100" s="184"/>
      <c r="V1100" s="185"/>
      <c r="W1100" s="199"/>
      <c r="X1100" s="200"/>
      <c r="Y1100" s="200"/>
      <c r="Z1100" s="201"/>
      <c r="AA1100" s="150"/>
      <c r="AB1100" s="202"/>
      <c r="AC1100" s="203"/>
      <c r="AD1100" s="184"/>
      <c r="AE1100" s="203"/>
      <c r="AF1100" s="204"/>
      <c r="AG1100" s="193"/>
    </row>
    <row r="1101" spans="1:33" s="59" customFormat="1">
      <c r="A1101" s="194"/>
      <c r="B1101" s="195"/>
      <c r="C1101" s="196"/>
      <c r="D1101" s="197"/>
      <c r="E1101" s="196"/>
      <c r="F1101" s="197"/>
      <c r="G1101" s="198"/>
      <c r="H1101" s="180"/>
      <c r="I1101" s="181"/>
      <c r="J1101" s="181"/>
      <c r="K1101" s="181"/>
      <c r="L1101" s="181"/>
      <c r="M1101" s="181"/>
      <c r="N1101" s="180"/>
      <c r="O1101" s="182"/>
      <c r="P1101" s="182"/>
      <c r="Q1101" s="183"/>
      <c r="R1101" s="183"/>
      <c r="S1101" s="183"/>
      <c r="T1101" s="183"/>
      <c r="U1101" s="184"/>
      <c r="V1101" s="185"/>
      <c r="W1101" s="199"/>
      <c r="X1101" s="200"/>
      <c r="Y1101" s="200"/>
      <c r="Z1101" s="201"/>
      <c r="AA1101" s="150"/>
      <c r="AB1101" s="202"/>
      <c r="AC1101" s="203"/>
      <c r="AD1101" s="184"/>
      <c r="AE1101" s="203"/>
      <c r="AF1101" s="204"/>
      <c r="AG1101" s="193"/>
    </row>
    <row r="1102" spans="1:33" s="59" customFormat="1">
      <c r="A1102" s="194"/>
      <c r="B1102" s="195"/>
      <c r="C1102" s="196"/>
      <c r="D1102" s="197"/>
      <c r="E1102" s="196"/>
      <c r="F1102" s="197"/>
      <c r="G1102" s="198"/>
      <c r="H1102" s="180"/>
      <c r="I1102" s="181"/>
      <c r="J1102" s="181"/>
      <c r="K1102" s="181"/>
      <c r="L1102" s="181"/>
      <c r="M1102" s="181"/>
      <c r="N1102" s="180"/>
      <c r="O1102" s="182"/>
      <c r="P1102" s="182"/>
      <c r="Q1102" s="183"/>
      <c r="R1102" s="183"/>
      <c r="S1102" s="183"/>
      <c r="T1102" s="183"/>
      <c r="U1102" s="184"/>
      <c r="V1102" s="185"/>
      <c r="W1102" s="199"/>
      <c r="X1102" s="200"/>
      <c r="Y1102" s="200"/>
      <c r="Z1102" s="201"/>
      <c r="AA1102" s="150"/>
      <c r="AB1102" s="202"/>
      <c r="AC1102" s="203"/>
      <c r="AD1102" s="184"/>
      <c r="AE1102" s="203"/>
      <c r="AF1102" s="204"/>
      <c r="AG1102" s="193"/>
    </row>
    <row r="1103" spans="1:33" s="59" customFormat="1">
      <c r="A1103" s="194"/>
      <c r="B1103" s="195"/>
      <c r="C1103" s="196"/>
      <c r="D1103" s="197"/>
      <c r="E1103" s="196"/>
      <c r="F1103" s="197"/>
      <c r="G1103" s="198"/>
      <c r="H1103" s="180"/>
      <c r="I1103" s="181"/>
      <c r="J1103" s="181"/>
      <c r="K1103" s="181"/>
      <c r="L1103" s="181"/>
      <c r="M1103" s="181"/>
      <c r="N1103" s="180"/>
      <c r="O1103" s="182"/>
      <c r="P1103" s="182"/>
      <c r="Q1103" s="183"/>
      <c r="R1103" s="183"/>
      <c r="S1103" s="183"/>
      <c r="T1103" s="183"/>
      <c r="U1103" s="184"/>
      <c r="V1103" s="185"/>
      <c r="W1103" s="199"/>
      <c r="X1103" s="200"/>
      <c r="Y1103" s="200"/>
      <c r="Z1103" s="201"/>
      <c r="AA1103" s="150"/>
      <c r="AB1103" s="202"/>
      <c r="AC1103" s="203"/>
      <c r="AD1103" s="184"/>
      <c r="AE1103" s="203"/>
      <c r="AF1103" s="204"/>
      <c r="AG1103" s="193"/>
    </row>
    <row r="1104" spans="1:33" s="59" customFormat="1">
      <c r="A1104" s="194"/>
      <c r="B1104" s="195"/>
      <c r="C1104" s="196"/>
      <c r="D1104" s="197"/>
      <c r="E1104" s="196"/>
      <c r="F1104" s="197"/>
      <c r="G1104" s="198"/>
      <c r="H1104" s="180"/>
      <c r="I1104" s="181"/>
      <c r="J1104" s="181"/>
      <c r="K1104" s="181"/>
      <c r="L1104" s="181"/>
      <c r="M1104" s="181"/>
      <c r="N1104" s="180"/>
      <c r="O1104" s="182"/>
      <c r="P1104" s="182"/>
      <c r="Q1104" s="183"/>
      <c r="R1104" s="183"/>
      <c r="S1104" s="183"/>
      <c r="T1104" s="183"/>
      <c r="U1104" s="184"/>
      <c r="V1104" s="185"/>
      <c r="W1104" s="199"/>
      <c r="X1104" s="200"/>
      <c r="Y1104" s="200"/>
      <c r="Z1104" s="201"/>
      <c r="AA1104" s="150"/>
      <c r="AB1104" s="202"/>
      <c r="AC1104" s="203"/>
      <c r="AD1104" s="184"/>
      <c r="AE1104" s="203"/>
      <c r="AF1104" s="204"/>
      <c r="AG1104" s="193"/>
    </row>
    <row r="1105" spans="1:33" s="59" customFormat="1">
      <c r="A1105" s="194"/>
      <c r="B1105" s="195"/>
      <c r="C1105" s="196"/>
      <c r="D1105" s="197"/>
      <c r="E1105" s="196"/>
      <c r="F1105" s="197"/>
      <c r="G1105" s="198"/>
      <c r="H1105" s="180"/>
      <c r="I1105" s="181"/>
      <c r="J1105" s="181"/>
      <c r="K1105" s="181"/>
      <c r="L1105" s="181"/>
      <c r="M1105" s="181"/>
      <c r="N1105" s="180"/>
      <c r="O1105" s="182"/>
      <c r="P1105" s="182"/>
      <c r="Q1105" s="183"/>
      <c r="R1105" s="183"/>
      <c r="S1105" s="183"/>
      <c r="T1105" s="183"/>
      <c r="U1105" s="184"/>
      <c r="V1105" s="185"/>
      <c r="W1105" s="199"/>
      <c r="X1105" s="200"/>
      <c r="Y1105" s="200"/>
      <c r="Z1105" s="201"/>
      <c r="AA1105" s="150"/>
      <c r="AB1105" s="202"/>
      <c r="AC1105" s="203"/>
      <c r="AD1105" s="184"/>
      <c r="AE1105" s="203"/>
      <c r="AF1105" s="204"/>
      <c r="AG1105" s="193"/>
    </row>
    <row r="1106" spans="1:33" s="59" customFormat="1">
      <c r="A1106" s="194"/>
      <c r="B1106" s="195"/>
      <c r="C1106" s="196"/>
      <c r="D1106" s="197"/>
      <c r="E1106" s="196"/>
      <c r="F1106" s="197"/>
      <c r="G1106" s="198"/>
      <c r="H1106" s="180"/>
      <c r="I1106" s="181"/>
      <c r="J1106" s="181"/>
      <c r="K1106" s="181"/>
      <c r="L1106" s="181"/>
      <c r="M1106" s="181"/>
      <c r="N1106" s="180"/>
      <c r="O1106" s="182"/>
      <c r="P1106" s="182"/>
      <c r="Q1106" s="183"/>
      <c r="R1106" s="183"/>
      <c r="S1106" s="183"/>
      <c r="T1106" s="183"/>
      <c r="U1106" s="184"/>
      <c r="V1106" s="185"/>
      <c r="W1106" s="199"/>
      <c r="X1106" s="200"/>
      <c r="Y1106" s="200"/>
      <c r="Z1106" s="201"/>
      <c r="AA1106" s="150"/>
      <c r="AB1106" s="202"/>
      <c r="AC1106" s="203"/>
      <c r="AD1106" s="184"/>
      <c r="AE1106" s="203"/>
      <c r="AF1106" s="204"/>
      <c r="AG1106" s="193"/>
    </row>
    <row r="1107" spans="1:33" s="59" customFormat="1">
      <c r="A1107" s="194"/>
      <c r="B1107" s="195"/>
      <c r="C1107" s="196"/>
      <c r="D1107" s="197"/>
      <c r="E1107" s="196"/>
      <c r="F1107" s="197"/>
      <c r="G1107" s="198"/>
      <c r="H1107" s="180"/>
      <c r="I1107" s="181"/>
      <c r="J1107" s="181"/>
      <c r="K1107" s="181"/>
      <c r="L1107" s="181"/>
      <c r="M1107" s="181"/>
      <c r="N1107" s="180"/>
      <c r="O1107" s="182"/>
      <c r="P1107" s="182"/>
      <c r="Q1107" s="183"/>
      <c r="R1107" s="183"/>
      <c r="S1107" s="183"/>
      <c r="T1107" s="183"/>
      <c r="U1107" s="184"/>
      <c r="V1107" s="185"/>
      <c r="W1107" s="199"/>
      <c r="X1107" s="200"/>
      <c r="Y1107" s="200"/>
      <c r="Z1107" s="201"/>
      <c r="AA1107" s="150"/>
      <c r="AB1107" s="202"/>
      <c r="AC1107" s="203"/>
      <c r="AD1107" s="184"/>
      <c r="AE1107" s="203"/>
      <c r="AF1107" s="204"/>
      <c r="AG1107" s="193"/>
    </row>
    <row r="1108" spans="1:33" s="59" customFormat="1">
      <c r="A1108" s="194"/>
      <c r="B1108" s="195"/>
      <c r="C1108" s="196"/>
      <c r="D1108" s="197"/>
      <c r="E1108" s="196"/>
      <c r="F1108" s="197"/>
      <c r="G1108" s="198"/>
      <c r="H1108" s="180"/>
      <c r="I1108" s="181"/>
      <c r="J1108" s="181"/>
      <c r="K1108" s="181"/>
      <c r="L1108" s="181"/>
      <c r="M1108" s="181"/>
      <c r="N1108" s="180"/>
      <c r="O1108" s="182"/>
      <c r="P1108" s="182"/>
      <c r="Q1108" s="183"/>
      <c r="R1108" s="183"/>
      <c r="S1108" s="183"/>
      <c r="T1108" s="183"/>
      <c r="U1108" s="184"/>
      <c r="V1108" s="185"/>
      <c r="W1108" s="199"/>
      <c r="X1108" s="200"/>
      <c r="Y1108" s="200"/>
      <c r="Z1108" s="201"/>
      <c r="AA1108" s="150"/>
      <c r="AB1108" s="202"/>
      <c r="AC1108" s="203"/>
      <c r="AD1108" s="184"/>
      <c r="AE1108" s="203"/>
      <c r="AF1108" s="204"/>
      <c r="AG1108" s="193"/>
    </row>
    <row r="1109" spans="1:33" s="59" customFormat="1">
      <c r="A1109" s="194"/>
      <c r="B1109" s="195"/>
      <c r="C1109" s="196"/>
      <c r="D1109" s="197"/>
      <c r="E1109" s="196"/>
      <c r="F1109" s="197"/>
      <c r="G1109" s="198"/>
      <c r="H1109" s="180"/>
      <c r="I1109" s="181"/>
      <c r="J1109" s="181"/>
      <c r="K1109" s="181"/>
      <c r="L1109" s="181"/>
      <c r="M1109" s="181"/>
      <c r="N1109" s="180"/>
      <c r="O1109" s="182"/>
      <c r="P1109" s="182"/>
      <c r="Q1109" s="183"/>
      <c r="R1109" s="183"/>
      <c r="S1109" s="183"/>
      <c r="T1109" s="183"/>
      <c r="U1109" s="184"/>
      <c r="V1109" s="185"/>
      <c r="W1109" s="199"/>
      <c r="X1109" s="200"/>
      <c r="Y1109" s="200"/>
      <c r="Z1109" s="201"/>
      <c r="AA1109" s="150"/>
      <c r="AB1109" s="202"/>
      <c r="AC1109" s="203"/>
      <c r="AD1109" s="184"/>
      <c r="AE1109" s="203"/>
      <c r="AF1109" s="204"/>
      <c r="AG1109" s="193"/>
    </row>
    <row r="1110" spans="1:33" s="59" customFormat="1">
      <c r="A1110" s="194"/>
      <c r="B1110" s="195"/>
      <c r="C1110" s="196"/>
      <c r="D1110" s="197"/>
      <c r="E1110" s="196"/>
      <c r="F1110" s="197"/>
      <c r="G1110" s="198"/>
      <c r="H1110" s="180"/>
      <c r="I1110" s="181"/>
      <c r="J1110" s="181"/>
      <c r="K1110" s="181"/>
      <c r="L1110" s="181"/>
      <c r="M1110" s="181"/>
      <c r="N1110" s="180"/>
      <c r="O1110" s="182"/>
      <c r="P1110" s="182"/>
      <c r="Q1110" s="183"/>
      <c r="R1110" s="183"/>
      <c r="S1110" s="183"/>
      <c r="T1110" s="183"/>
      <c r="U1110" s="184"/>
      <c r="V1110" s="185"/>
      <c r="W1110" s="199"/>
      <c r="X1110" s="200"/>
      <c r="Y1110" s="200"/>
      <c r="Z1110" s="201"/>
      <c r="AA1110" s="150"/>
      <c r="AB1110" s="202"/>
      <c r="AC1110" s="203"/>
      <c r="AD1110" s="184"/>
      <c r="AE1110" s="203"/>
      <c r="AF1110" s="204"/>
      <c r="AG1110" s="193"/>
    </row>
    <row r="1111" spans="1:33" s="59" customFormat="1">
      <c r="A1111" s="194"/>
      <c r="B1111" s="195"/>
      <c r="C1111" s="196"/>
      <c r="D1111" s="197"/>
      <c r="E1111" s="196"/>
      <c r="F1111" s="197"/>
      <c r="G1111" s="198"/>
      <c r="H1111" s="180"/>
      <c r="I1111" s="181"/>
      <c r="J1111" s="181"/>
      <c r="K1111" s="181"/>
      <c r="L1111" s="181"/>
      <c r="M1111" s="181"/>
      <c r="N1111" s="180"/>
      <c r="O1111" s="182"/>
      <c r="P1111" s="182"/>
      <c r="Q1111" s="183"/>
      <c r="R1111" s="183"/>
      <c r="S1111" s="183"/>
      <c r="T1111" s="183"/>
      <c r="U1111" s="184"/>
      <c r="V1111" s="185"/>
      <c r="W1111" s="199"/>
      <c r="X1111" s="200"/>
      <c r="Y1111" s="200"/>
      <c r="Z1111" s="201"/>
      <c r="AA1111" s="150"/>
      <c r="AB1111" s="202"/>
      <c r="AC1111" s="203"/>
      <c r="AD1111" s="184"/>
      <c r="AE1111" s="203"/>
      <c r="AF1111" s="204"/>
      <c r="AG1111" s="193"/>
    </row>
    <row r="1112" spans="1:33" s="59" customFormat="1">
      <c r="A1112" s="194"/>
      <c r="B1112" s="195"/>
      <c r="C1112" s="196"/>
      <c r="D1112" s="197"/>
      <c r="E1112" s="196"/>
      <c r="F1112" s="197"/>
      <c r="G1112" s="198"/>
      <c r="H1112" s="180"/>
      <c r="I1112" s="181"/>
      <c r="J1112" s="181"/>
      <c r="K1112" s="181"/>
      <c r="L1112" s="181"/>
      <c r="M1112" s="181"/>
      <c r="N1112" s="180"/>
      <c r="O1112" s="182"/>
      <c r="P1112" s="182"/>
      <c r="Q1112" s="183"/>
      <c r="R1112" s="183"/>
      <c r="S1112" s="183"/>
      <c r="T1112" s="183"/>
      <c r="U1112" s="184"/>
      <c r="V1112" s="185"/>
      <c r="W1112" s="199"/>
      <c r="X1112" s="200"/>
      <c r="Y1112" s="200"/>
      <c r="Z1112" s="201"/>
      <c r="AA1112" s="150"/>
      <c r="AB1112" s="202"/>
      <c r="AC1112" s="203"/>
      <c r="AD1112" s="184"/>
      <c r="AE1112" s="203"/>
      <c r="AF1112" s="204"/>
      <c r="AG1112" s="193"/>
    </row>
    <row r="1113" spans="1:33" s="59" customFormat="1">
      <c r="A1113" s="194"/>
      <c r="B1113" s="195"/>
      <c r="C1113" s="196"/>
      <c r="D1113" s="197"/>
      <c r="E1113" s="196"/>
      <c r="F1113" s="197"/>
      <c r="G1113" s="198"/>
      <c r="H1113" s="180"/>
      <c r="I1113" s="181"/>
      <c r="J1113" s="181"/>
      <c r="K1113" s="181"/>
      <c r="L1113" s="181"/>
      <c r="M1113" s="181"/>
      <c r="N1113" s="180"/>
      <c r="O1113" s="182"/>
      <c r="P1113" s="182"/>
      <c r="Q1113" s="183"/>
      <c r="R1113" s="183"/>
      <c r="S1113" s="183"/>
      <c r="T1113" s="183"/>
      <c r="U1113" s="184"/>
      <c r="V1113" s="185"/>
      <c r="W1113" s="199"/>
      <c r="X1113" s="200"/>
      <c r="Y1113" s="200"/>
      <c r="Z1113" s="201"/>
      <c r="AA1113" s="150"/>
      <c r="AB1113" s="202"/>
      <c r="AC1113" s="203"/>
      <c r="AD1113" s="184"/>
      <c r="AE1113" s="203"/>
      <c r="AF1113" s="204"/>
      <c r="AG1113" s="193"/>
    </row>
    <row r="1114" spans="1:33" s="59" customFormat="1">
      <c r="A1114" s="194"/>
      <c r="B1114" s="195"/>
      <c r="C1114" s="196"/>
      <c r="D1114" s="197"/>
      <c r="E1114" s="196"/>
      <c r="F1114" s="197"/>
      <c r="G1114" s="198"/>
      <c r="H1114" s="180"/>
      <c r="I1114" s="181"/>
      <c r="J1114" s="181"/>
      <c r="K1114" s="181"/>
      <c r="L1114" s="181"/>
      <c r="M1114" s="181"/>
      <c r="N1114" s="180"/>
      <c r="O1114" s="182"/>
      <c r="P1114" s="182"/>
      <c r="Q1114" s="183"/>
      <c r="R1114" s="183"/>
      <c r="S1114" s="183"/>
      <c r="T1114" s="183"/>
      <c r="U1114" s="184"/>
      <c r="V1114" s="185"/>
      <c r="W1114" s="199"/>
      <c r="X1114" s="200"/>
      <c r="Y1114" s="200"/>
      <c r="Z1114" s="201"/>
      <c r="AA1114" s="150"/>
      <c r="AB1114" s="202"/>
      <c r="AC1114" s="203"/>
      <c r="AD1114" s="184"/>
      <c r="AE1114" s="203"/>
      <c r="AF1114" s="204"/>
      <c r="AG1114" s="193"/>
    </row>
    <row r="1115" spans="1:33" s="59" customFormat="1">
      <c r="A1115" s="194"/>
      <c r="B1115" s="195"/>
      <c r="C1115" s="196"/>
      <c r="D1115" s="197"/>
      <c r="E1115" s="196"/>
      <c r="F1115" s="197"/>
      <c r="G1115" s="198"/>
      <c r="H1115" s="180"/>
      <c r="I1115" s="181"/>
      <c r="J1115" s="181"/>
      <c r="K1115" s="181"/>
      <c r="L1115" s="181"/>
      <c r="M1115" s="181"/>
      <c r="N1115" s="180"/>
      <c r="O1115" s="182"/>
      <c r="P1115" s="182"/>
      <c r="Q1115" s="183"/>
      <c r="R1115" s="183"/>
      <c r="S1115" s="183"/>
      <c r="T1115" s="183"/>
      <c r="U1115" s="184"/>
      <c r="V1115" s="185"/>
      <c r="W1115" s="199"/>
      <c r="X1115" s="200"/>
      <c r="Y1115" s="200"/>
      <c r="Z1115" s="201"/>
      <c r="AA1115" s="150"/>
      <c r="AB1115" s="202"/>
      <c r="AC1115" s="203"/>
      <c r="AD1115" s="184"/>
      <c r="AE1115" s="203"/>
      <c r="AF1115" s="204"/>
      <c r="AG1115" s="193"/>
    </row>
    <row r="1116" spans="1:33" s="59" customFormat="1">
      <c r="A1116" s="194"/>
      <c r="B1116" s="195"/>
      <c r="C1116" s="196"/>
      <c r="D1116" s="197"/>
      <c r="E1116" s="196"/>
      <c r="F1116" s="197"/>
      <c r="G1116" s="198"/>
      <c r="H1116" s="180"/>
      <c r="I1116" s="181"/>
      <c r="J1116" s="181"/>
      <c r="K1116" s="181"/>
      <c r="L1116" s="181"/>
      <c r="M1116" s="181"/>
      <c r="N1116" s="180"/>
      <c r="O1116" s="182"/>
      <c r="P1116" s="182"/>
      <c r="Q1116" s="183"/>
      <c r="R1116" s="183"/>
      <c r="S1116" s="183"/>
      <c r="T1116" s="183"/>
      <c r="U1116" s="184"/>
      <c r="V1116" s="185"/>
      <c r="W1116" s="199"/>
      <c r="X1116" s="200"/>
      <c r="Y1116" s="200"/>
      <c r="Z1116" s="201"/>
      <c r="AA1116" s="150"/>
      <c r="AB1116" s="202"/>
      <c r="AC1116" s="203"/>
      <c r="AD1116" s="184"/>
      <c r="AE1116" s="203"/>
      <c r="AF1116" s="204"/>
      <c r="AG1116" s="193"/>
    </row>
    <row r="1117" spans="1:33" s="59" customFormat="1">
      <c r="A1117" s="194"/>
      <c r="B1117" s="195"/>
      <c r="C1117" s="196"/>
      <c r="D1117" s="197"/>
      <c r="E1117" s="196"/>
      <c r="F1117" s="197"/>
      <c r="G1117" s="198"/>
      <c r="H1117" s="180"/>
      <c r="I1117" s="181"/>
      <c r="J1117" s="181"/>
      <c r="K1117" s="181"/>
      <c r="L1117" s="181"/>
      <c r="M1117" s="181"/>
      <c r="N1117" s="180"/>
      <c r="O1117" s="182"/>
      <c r="P1117" s="182"/>
      <c r="Q1117" s="183"/>
      <c r="R1117" s="183"/>
      <c r="S1117" s="183"/>
      <c r="T1117" s="183"/>
      <c r="U1117" s="184"/>
      <c r="V1117" s="185"/>
      <c r="W1117" s="199"/>
      <c r="X1117" s="200"/>
      <c r="Y1117" s="200"/>
      <c r="Z1117" s="201"/>
      <c r="AA1117" s="150"/>
      <c r="AB1117" s="202"/>
      <c r="AC1117" s="203"/>
      <c r="AD1117" s="184"/>
      <c r="AE1117" s="203"/>
      <c r="AF1117" s="204"/>
      <c r="AG1117" s="193"/>
    </row>
    <row r="1118" spans="1:33" s="59" customFormat="1">
      <c r="A1118" s="194"/>
      <c r="B1118" s="195"/>
      <c r="C1118" s="196"/>
      <c r="D1118" s="197"/>
      <c r="E1118" s="196"/>
      <c r="F1118" s="197"/>
      <c r="G1118" s="198"/>
      <c r="H1118" s="180"/>
      <c r="I1118" s="181"/>
      <c r="J1118" s="181"/>
      <c r="K1118" s="181"/>
      <c r="L1118" s="181"/>
      <c r="M1118" s="181"/>
      <c r="N1118" s="180"/>
      <c r="O1118" s="182"/>
      <c r="P1118" s="182"/>
      <c r="Q1118" s="183"/>
      <c r="R1118" s="183"/>
      <c r="S1118" s="183"/>
      <c r="T1118" s="183"/>
      <c r="U1118" s="184"/>
      <c r="V1118" s="185"/>
      <c r="W1118" s="199"/>
      <c r="X1118" s="200"/>
      <c r="Y1118" s="200"/>
      <c r="Z1118" s="201"/>
      <c r="AA1118" s="150"/>
      <c r="AB1118" s="202"/>
      <c r="AC1118" s="203"/>
      <c r="AD1118" s="184"/>
      <c r="AE1118" s="203"/>
      <c r="AF1118" s="204"/>
      <c r="AG1118" s="193"/>
    </row>
    <row r="1119" spans="1:33" s="59" customFormat="1">
      <c r="A1119" s="194"/>
      <c r="B1119" s="195"/>
      <c r="C1119" s="196"/>
      <c r="D1119" s="197"/>
      <c r="E1119" s="196"/>
      <c r="F1119" s="197"/>
      <c r="G1119" s="198"/>
      <c r="H1119" s="180"/>
      <c r="I1119" s="181"/>
      <c r="J1119" s="181"/>
      <c r="K1119" s="181"/>
      <c r="L1119" s="181"/>
      <c r="M1119" s="181"/>
      <c r="N1119" s="180"/>
      <c r="O1119" s="182"/>
      <c r="P1119" s="182"/>
      <c r="Q1119" s="183"/>
      <c r="R1119" s="183"/>
      <c r="S1119" s="183"/>
      <c r="T1119" s="183"/>
      <c r="U1119" s="184"/>
      <c r="V1119" s="185"/>
      <c r="W1119" s="199"/>
      <c r="X1119" s="200"/>
      <c r="Y1119" s="200"/>
      <c r="Z1119" s="201"/>
      <c r="AA1119" s="150"/>
      <c r="AB1119" s="202"/>
      <c r="AC1119" s="203"/>
      <c r="AD1119" s="184"/>
      <c r="AE1119" s="203"/>
      <c r="AF1119" s="204"/>
      <c r="AG1119" s="193"/>
    </row>
    <row r="1120" spans="1:33" s="59" customFormat="1">
      <c r="A1120" s="194"/>
      <c r="B1120" s="195"/>
      <c r="C1120" s="196"/>
      <c r="D1120" s="197"/>
      <c r="E1120" s="196"/>
      <c r="F1120" s="197"/>
      <c r="G1120" s="198"/>
      <c r="H1120" s="180"/>
      <c r="I1120" s="181"/>
      <c r="J1120" s="181"/>
      <c r="K1120" s="181"/>
      <c r="L1120" s="181"/>
      <c r="M1120" s="181"/>
      <c r="N1120" s="180"/>
      <c r="O1120" s="182"/>
      <c r="P1120" s="182"/>
      <c r="Q1120" s="183"/>
      <c r="R1120" s="183"/>
      <c r="S1120" s="183"/>
      <c r="T1120" s="183"/>
      <c r="U1120" s="184"/>
      <c r="V1120" s="185"/>
      <c r="W1120" s="199"/>
      <c r="X1120" s="200"/>
      <c r="Y1120" s="200"/>
      <c r="Z1120" s="201"/>
      <c r="AA1120" s="150"/>
      <c r="AB1120" s="202"/>
      <c r="AC1120" s="203"/>
      <c r="AD1120" s="184"/>
      <c r="AE1120" s="203"/>
      <c r="AF1120" s="204"/>
      <c r="AG1120" s="193"/>
    </row>
    <row r="1121" spans="1:33" s="59" customFormat="1">
      <c r="A1121" s="194"/>
      <c r="B1121" s="195"/>
      <c r="C1121" s="196"/>
      <c r="D1121" s="197"/>
      <c r="E1121" s="196"/>
      <c r="F1121" s="197"/>
      <c r="G1121" s="198"/>
      <c r="H1121" s="180"/>
      <c r="I1121" s="181"/>
      <c r="J1121" s="181"/>
      <c r="K1121" s="181"/>
      <c r="L1121" s="181"/>
      <c r="M1121" s="181"/>
      <c r="N1121" s="180"/>
      <c r="O1121" s="182"/>
      <c r="P1121" s="182"/>
      <c r="Q1121" s="183"/>
      <c r="R1121" s="183"/>
      <c r="S1121" s="183"/>
      <c r="T1121" s="183"/>
      <c r="U1121" s="184"/>
      <c r="V1121" s="185"/>
      <c r="W1121" s="199"/>
      <c r="X1121" s="200"/>
      <c r="Y1121" s="200"/>
      <c r="Z1121" s="201"/>
      <c r="AA1121" s="150"/>
      <c r="AB1121" s="202"/>
      <c r="AC1121" s="203"/>
      <c r="AD1121" s="184"/>
      <c r="AE1121" s="203"/>
      <c r="AF1121" s="204"/>
      <c r="AG1121" s="193"/>
    </row>
    <row r="1122" spans="1:33" s="59" customFormat="1">
      <c r="A1122" s="194"/>
      <c r="B1122" s="195"/>
      <c r="C1122" s="196"/>
      <c r="D1122" s="197"/>
      <c r="E1122" s="196"/>
      <c r="F1122" s="197"/>
      <c r="G1122" s="198"/>
      <c r="H1122" s="180"/>
      <c r="I1122" s="181"/>
      <c r="J1122" s="181"/>
      <c r="K1122" s="181"/>
      <c r="L1122" s="181"/>
      <c r="M1122" s="181"/>
      <c r="N1122" s="180"/>
      <c r="O1122" s="182"/>
      <c r="P1122" s="182"/>
      <c r="Q1122" s="183"/>
      <c r="R1122" s="183"/>
      <c r="S1122" s="183"/>
      <c r="T1122" s="183"/>
      <c r="U1122" s="184"/>
      <c r="V1122" s="185"/>
      <c r="W1122" s="199"/>
      <c r="X1122" s="200"/>
      <c r="Y1122" s="200"/>
      <c r="Z1122" s="201"/>
      <c r="AA1122" s="150"/>
      <c r="AB1122" s="202"/>
      <c r="AC1122" s="203"/>
      <c r="AD1122" s="184"/>
      <c r="AE1122" s="203"/>
      <c r="AF1122" s="204"/>
      <c r="AG1122" s="193"/>
    </row>
    <row r="1123" spans="1:33" s="59" customFormat="1">
      <c r="A1123" s="194"/>
      <c r="B1123" s="195"/>
      <c r="C1123" s="196"/>
      <c r="D1123" s="197"/>
      <c r="E1123" s="196"/>
      <c r="F1123" s="197"/>
      <c r="G1123" s="198"/>
      <c r="H1123" s="180"/>
      <c r="I1123" s="181"/>
      <c r="J1123" s="181"/>
      <c r="K1123" s="181"/>
      <c r="L1123" s="181"/>
      <c r="M1123" s="181"/>
      <c r="N1123" s="180"/>
      <c r="O1123" s="182"/>
      <c r="P1123" s="182"/>
      <c r="Q1123" s="183"/>
      <c r="R1123" s="183"/>
      <c r="S1123" s="183"/>
      <c r="T1123" s="183"/>
      <c r="U1123" s="184"/>
      <c r="V1123" s="185"/>
      <c r="W1123" s="199"/>
      <c r="X1123" s="200"/>
      <c r="Y1123" s="200"/>
      <c r="Z1123" s="201"/>
      <c r="AA1123" s="150"/>
      <c r="AB1123" s="202"/>
      <c r="AC1123" s="203"/>
      <c r="AD1123" s="184"/>
      <c r="AE1123" s="203"/>
      <c r="AF1123" s="204"/>
      <c r="AG1123" s="193"/>
    </row>
    <row r="1124" spans="1:33" s="59" customFormat="1">
      <c r="A1124" s="194"/>
      <c r="B1124" s="195"/>
      <c r="C1124" s="196"/>
      <c r="D1124" s="197"/>
      <c r="E1124" s="196"/>
      <c r="F1124" s="197"/>
      <c r="G1124" s="198"/>
      <c r="H1124" s="180"/>
      <c r="I1124" s="181"/>
      <c r="J1124" s="181"/>
      <c r="K1124" s="181"/>
      <c r="L1124" s="181"/>
      <c r="M1124" s="181"/>
      <c r="N1124" s="180"/>
      <c r="O1124" s="182"/>
      <c r="P1124" s="182"/>
      <c r="Q1124" s="183"/>
      <c r="R1124" s="183"/>
      <c r="S1124" s="183"/>
      <c r="T1124" s="183"/>
      <c r="U1124" s="184"/>
      <c r="V1124" s="185"/>
      <c r="W1124" s="199"/>
      <c r="X1124" s="200"/>
      <c r="Y1124" s="200"/>
      <c r="Z1124" s="201"/>
      <c r="AA1124" s="150"/>
      <c r="AB1124" s="202"/>
      <c r="AC1124" s="203"/>
      <c r="AD1124" s="184"/>
      <c r="AE1124" s="203"/>
      <c r="AF1124" s="204"/>
      <c r="AG1124" s="193"/>
    </row>
    <row r="1125" spans="1:33" s="59" customFormat="1">
      <c r="A1125" s="194"/>
      <c r="B1125" s="195"/>
      <c r="C1125" s="196"/>
      <c r="D1125" s="197"/>
      <c r="E1125" s="196"/>
      <c r="F1125" s="197"/>
      <c r="G1125" s="198"/>
      <c r="H1125" s="180"/>
      <c r="I1125" s="181"/>
      <c r="J1125" s="181"/>
      <c r="K1125" s="181"/>
      <c r="L1125" s="181"/>
      <c r="M1125" s="181"/>
      <c r="N1125" s="180"/>
      <c r="O1125" s="182"/>
      <c r="P1125" s="182"/>
      <c r="Q1125" s="183"/>
      <c r="R1125" s="183"/>
      <c r="S1125" s="183"/>
      <c r="T1125" s="183"/>
      <c r="U1125" s="184"/>
      <c r="V1125" s="185"/>
      <c r="W1125" s="199"/>
      <c r="X1125" s="200"/>
      <c r="Y1125" s="200"/>
      <c r="Z1125" s="201"/>
      <c r="AA1125" s="150"/>
      <c r="AB1125" s="202"/>
      <c r="AC1125" s="203"/>
      <c r="AD1125" s="184"/>
      <c r="AE1125" s="203"/>
      <c r="AF1125" s="204"/>
      <c r="AG1125" s="193"/>
    </row>
    <row r="1126" spans="1:33" s="59" customFormat="1">
      <c r="A1126" s="194"/>
      <c r="B1126" s="195"/>
      <c r="C1126" s="196"/>
      <c r="D1126" s="197"/>
      <c r="E1126" s="196"/>
      <c r="F1126" s="197"/>
      <c r="G1126" s="198"/>
      <c r="H1126" s="180"/>
      <c r="I1126" s="181"/>
      <c r="J1126" s="181"/>
      <c r="K1126" s="181"/>
      <c r="L1126" s="181"/>
      <c r="M1126" s="181"/>
      <c r="N1126" s="180"/>
      <c r="O1126" s="182"/>
      <c r="P1126" s="182"/>
      <c r="Q1126" s="183"/>
      <c r="R1126" s="183"/>
      <c r="S1126" s="183"/>
      <c r="T1126" s="183"/>
      <c r="U1126" s="184"/>
      <c r="V1126" s="185"/>
      <c r="W1126" s="199"/>
      <c r="X1126" s="200"/>
      <c r="Y1126" s="200"/>
      <c r="Z1126" s="201"/>
      <c r="AA1126" s="150"/>
      <c r="AB1126" s="202"/>
      <c r="AC1126" s="203"/>
      <c r="AD1126" s="184"/>
      <c r="AE1126" s="203"/>
      <c r="AF1126" s="204"/>
      <c r="AG1126" s="193"/>
    </row>
    <row r="1127" spans="1:33" s="59" customFormat="1">
      <c r="A1127" s="194"/>
      <c r="B1127" s="195"/>
      <c r="C1127" s="196"/>
      <c r="D1127" s="197"/>
      <c r="E1127" s="196"/>
      <c r="F1127" s="197"/>
      <c r="G1127" s="198"/>
      <c r="H1127" s="180"/>
      <c r="I1127" s="181"/>
      <c r="J1127" s="181"/>
      <c r="K1127" s="181"/>
      <c r="L1127" s="181"/>
      <c r="M1127" s="181"/>
      <c r="N1127" s="180"/>
      <c r="O1127" s="182"/>
      <c r="P1127" s="182"/>
      <c r="Q1127" s="183"/>
      <c r="R1127" s="183"/>
      <c r="S1127" s="183"/>
      <c r="T1127" s="183"/>
      <c r="U1127" s="184"/>
      <c r="V1127" s="185"/>
      <c r="W1127" s="199"/>
      <c r="X1127" s="200"/>
      <c r="Y1127" s="200"/>
      <c r="Z1127" s="201"/>
      <c r="AA1127" s="150"/>
      <c r="AB1127" s="202"/>
      <c r="AC1127" s="203"/>
      <c r="AD1127" s="184"/>
      <c r="AE1127" s="203"/>
      <c r="AF1127" s="204"/>
      <c r="AG1127" s="193"/>
    </row>
    <row r="1128" spans="1:33" s="59" customFormat="1">
      <c r="A1128" s="194"/>
      <c r="B1128" s="195"/>
      <c r="C1128" s="196"/>
      <c r="D1128" s="197"/>
      <c r="E1128" s="196"/>
      <c r="F1128" s="197"/>
      <c r="G1128" s="198"/>
      <c r="H1128" s="180"/>
      <c r="I1128" s="181"/>
      <c r="J1128" s="181"/>
      <c r="K1128" s="181"/>
      <c r="L1128" s="181"/>
      <c r="M1128" s="181"/>
      <c r="N1128" s="180"/>
      <c r="O1128" s="182"/>
      <c r="P1128" s="182"/>
      <c r="Q1128" s="183"/>
      <c r="R1128" s="183"/>
      <c r="S1128" s="183"/>
      <c r="T1128" s="183"/>
      <c r="U1128" s="184"/>
      <c r="V1128" s="185"/>
      <c r="W1128" s="199"/>
      <c r="X1128" s="200"/>
      <c r="Y1128" s="200"/>
      <c r="Z1128" s="201"/>
      <c r="AA1128" s="150"/>
      <c r="AB1128" s="202"/>
      <c r="AC1128" s="203"/>
      <c r="AD1128" s="184"/>
      <c r="AE1128" s="203"/>
      <c r="AF1128" s="204"/>
      <c r="AG1128" s="193"/>
    </row>
    <row r="1129" spans="1:33" s="59" customFormat="1">
      <c r="A1129" s="194"/>
      <c r="B1129" s="195"/>
      <c r="C1129" s="196"/>
      <c r="D1129" s="197"/>
      <c r="E1129" s="196"/>
      <c r="F1129" s="197"/>
      <c r="G1129" s="198"/>
      <c r="H1129" s="180"/>
      <c r="I1129" s="181"/>
      <c r="J1129" s="181"/>
      <c r="K1129" s="181"/>
      <c r="L1129" s="181"/>
      <c r="M1129" s="181"/>
      <c r="N1129" s="180"/>
      <c r="O1129" s="182"/>
      <c r="P1129" s="182"/>
      <c r="Q1129" s="183"/>
      <c r="R1129" s="183"/>
      <c r="S1129" s="183"/>
      <c r="T1129" s="183"/>
      <c r="U1129" s="184"/>
      <c r="V1129" s="185"/>
      <c r="W1129" s="199"/>
      <c r="X1129" s="200"/>
      <c r="Y1129" s="200"/>
      <c r="Z1129" s="201"/>
      <c r="AA1129" s="150"/>
      <c r="AB1129" s="202"/>
      <c r="AC1129" s="203"/>
      <c r="AD1129" s="184"/>
      <c r="AE1129" s="203"/>
      <c r="AF1129" s="204"/>
      <c r="AG1129" s="193"/>
    </row>
    <row r="1130" spans="1:33" s="59" customFormat="1">
      <c r="A1130" s="194"/>
      <c r="B1130" s="195"/>
      <c r="C1130" s="196"/>
      <c r="D1130" s="197"/>
      <c r="E1130" s="196"/>
      <c r="F1130" s="197"/>
      <c r="G1130" s="198"/>
      <c r="H1130" s="180"/>
      <c r="I1130" s="181"/>
      <c r="J1130" s="181"/>
      <c r="K1130" s="181"/>
      <c r="L1130" s="181"/>
      <c r="M1130" s="181"/>
      <c r="N1130" s="180"/>
      <c r="O1130" s="182"/>
      <c r="P1130" s="182"/>
      <c r="Q1130" s="183"/>
      <c r="R1130" s="183"/>
      <c r="S1130" s="183"/>
      <c r="T1130" s="183"/>
      <c r="U1130" s="184"/>
      <c r="V1130" s="185"/>
      <c r="W1130" s="199"/>
      <c r="X1130" s="200"/>
      <c r="Y1130" s="200"/>
      <c r="Z1130" s="201"/>
      <c r="AA1130" s="150"/>
      <c r="AB1130" s="202"/>
      <c r="AC1130" s="203"/>
      <c r="AD1130" s="184"/>
      <c r="AE1130" s="203"/>
      <c r="AF1130" s="204"/>
      <c r="AG1130" s="193"/>
    </row>
    <row r="1131" spans="1:33" s="59" customFormat="1">
      <c r="A1131" s="194"/>
      <c r="B1131" s="195"/>
      <c r="C1131" s="196"/>
      <c r="D1131" s="197"/>
      <c r="E1131" s="196"/>
      <c r="F1131" s="197"/>
      <c r="G1131" s="198"/>
      <c r="H1131" s="180"/>
      <c r="I1131" s="181"/>
      <c r="J1131" s="181"/>
      <c r="K1131" s="181"/>
      <c r="L1131" s="181"/>
      <c r="M1131" s="181"/>
      <c r="N1131" s="180"/>
      <c r="O1131" s="182"/>
      <c r="P1131" s="182"/>
      <c r="Q1131" s="183"/>
      <c r="R1131" s="183"/>
      <c r="S1131" s="183"/>
      <c r="T1131" s="183"/>
      <c r="U1131" s="184"/>
      <c r="V1131" s="185"/>
      <c r="W1131" s="199"/>
      <c r="X1131" s="200"/>
      <c r="Y1131" s="200"/>
      <c r="Z1131" s="201"/>
      <c r="AA1131" s="150"/>
      <c r="AB1131" s="202"/>
      <c r="AC1131" s="203"/>
      <c r="AD1131" s="184"/>
      <c r="AE1131" s="203"/>
      <c r="AF1131" s="204"/>
      <c r="AG1131" s="193"/>
    </row>
    <row r="1132" spans="1:33" s="59" customFormat="1">
      <c r="A1132" s="194"/>
      <c r="B1132" s="195"/>
      <c r="C1132" s="196"/>
      <c r="D1132" s="197"/>
      <c r="E1132" s="196"/>
      <c r="F1132" s="197"/>
      <c r="G1132" s="198"/>
      <c r="H1132" s="180"/>
      <c r="I1132" s="181"/>
      <c r="J1132" s="181"/>
      <c r="K1132" s="181"/>
      <c r="L1132" s="181"/>
      <c r="M1132" s="181"/>
      <c r="N1132" s="180"/>
      <c r="O1132" s="182"/>
      <c r="P1132" s="182"/>
      <c r="Q1132" s="183"/>
      <c r="R1132" s="183"/>
      <c r="S1132" s="183"/>
      <c r="T1132" s="183"/>
      <c r="U1132" s="184"/>
      <c r="V1132" s="185"/>
      <c r="W1132" s="199"/>
      <c r="X1132" s="200"/>
      <c r="Y1132" s="200"/>
      <c r="Z1132" s="201"/>
      <c r="AA1132" s="150"/>
      <c r="AB1132" s="202"/>
      <c r="AC1132" s="203"/>
      <c r="AD1132" s="184"/>
      <c r="AE1132" s="203"/>
      <c r="AF1132" s="204"/>
      <c r="AG1132" s="193"/>
    </row>
    <row r="1133" spans="1:33" s="59" customFormat="1">
      <c r="A1133" s="194"/>
      <c r="B1133" s="195"/>
      <c r="C1133" s="196"/>
      <c r="D1133" s="197"/>
      <c r="E1133" s="196"/>
      <c r="F1133" s="197"/>
      <c r="G1133" s="198"/>
      <c r="H1133" s="180"/>
      <c r="I1133" s="181"/>
      <c r="J1133" s="181"/>
      <c r="K1133" s="181"/>
      <c r="L1133" s="181"/>
      <c r="M1133" s="181"/>
      <c r="N1133" s="180"/>
      <c r="O1133" s="182"/>
      <c r="P1133" s="182"/>
      <c r="Q1133" s="183"/>
      <c r="R1133" s="183"/>
      <c r="S1133" s="183"/>
      <c r="T1133" s="183"/>
      <c r="U1133" s="184"/>
      <c r="V1133" s="185"/>
      <c r="W1133" s="199"/>
      <c r="X1133" s="200"/>
      <c r="Y1133" s="200"/>
      <c r="Z1133" s="201"/>
      <c r="AA1133" s="150"/>
      <c r="AB1133" s="202"/>
      <c r="AC1133" s="203"/>
      <c r="AD1133" s="184"/>
      <c r="AE1133" s="203"/>
      <c r="AF1133" s="204"/>
      <c r="AG1133" s="193"/>
    </row>
    <row r="1134" spans="1:33" s="59" customFormat="1">
      <c r="A1134" s="194"/>
      <c r="B1134" s="195"/>
      <c r="C1134" s="196"/>
      <c r="D1134" s="197"/>
      <c r="E1134" s="196"/>
      <c r="F1134" s="197"/>
      <c r="G1134" s="198"/>
      <c r="H1134" s="180"/>
      <c r="I1134" s="181"/>
      <c r="J1134" s="181"/>
      <c r="K1134" s="181"/>
      <c r="L1134" s="181"/>
      <c r="M1134" s="181"/>
      <c r="N1134" s="180"/>
      <c r="O1134" s="182"/>
      <c r="P1134" s="182"/>
      <c r="Q1134" s="183"/>
      <c r="R1134" s="183"/>
      <c r="S1134" s="183"/>
      <c r="T1134" s="183"/>
      <c r="U1134" s="184"/>
      <c r="V1134" s="185"/>
      <c r="W1134" s="199"/>
      <c r="X1134" s="200"/>
      <c r="Y1134" s="200"/>
      <c r="Z1134" s="201"/>
      <c r="AA1134" s="150"/>
      <c r="AB1134" s="202"/>
      <c r="AC1134" s="203"/>
      <c r="AD1134" s="184"/>
      <c r="AE1134" s="203"/>
      <c r="AF1134" s="204"/>
      <c r="AG1134" s="193"/>
    </row>
    <row r="1135" spans="1:33" s="59" customFormat="1">
      <c r="A1135" s="194"/>
      <c r="B1135" s="195"/>
      <c r="C1135" s="196"/>
      <c r="D1135" s="197"/>
      <c r="E1135" s="196"/>
      <c r="F1135" s="197"/>
      <c r="G1135" s="198"/>
      <c r="H1135" s="180"/>
      <c r="I1135" s="181"/>
      <c r="J1135" s="181"/>
      <c r="K1135" s="181"/>
      <c r="L1135" s="181"/>
      <c r="M1135" s="181"/>
      <c r="N1135" s="180"/>
      <c r="O1135" s="182"/>
      <c r="P1135" s="182"/>
      <c r="Q1135" s="183"/>
      <c r="R1135" s="183"/>
      <c r="S1135" s="183"/>
      <c r="T1135" s="183"/>
      <c r="U1135" s="184"/>
      <c r="V1135" s="185"/>
      <c r="W1135" s="199"/>
      <c r="X1135" s="200"/>
      <c r="Y1135" s="200"/>
      <c r="Z1135" s="201"/>
      <c r="AA1135" s="150"/>
      <c r="AB1135" s="202"/>
      <c r="AC1135" s="203"/>
      <c r="AD1135" s="184"/>
      <c r="AE1135" s="203"/>
      <c r="AF1135" s="204"/>
      <c r="AG1135" s="193"/>
    </row>
    <row r="1136" spans="1:33" s="59" customFormat="1">
      <c r="A1136" s="194"/>
      <c r="B1136" s="195"/>
      <c r="C1136" s="196"/>
      <c r="D1136" s="197"/>
      <c r="E1136" s="196"/>
      <c r="F1136" s="197"/>
      <c r="G1136" s="198"/>
      <c r="H1136" s="180"/>
      <c r="I1136" s="181"/>
      <c r="J1136" s="181"/>
      <c r="K1136" s="181"/>
      <c r="L1136" s="181"/>
      <c r="M1136" s="181"/>
      <c r="N1136" s="180"/>
      <c r="O1136" s="182"/>
      <c r="P1136" s="182"/>
      <c r="Q1136" s="183"/>
      <c r="R1136" s="183"/>
      <c r="S1136" s="183"/>
      <c r="T1136" s="183"/>
      <c r="U1136" s="184"/>
      <c r="V1136" s="185"/>
      <c r="W1136" s="199"/>
      <c r="X1136" s="200"/>
      <c r="Y1136" s="200"/>
      <c r="Z1136" s="201"/>
      <c r="AA1136" s="150"/>
      <c r="AB1136" s="202"/>
      <c r="AC1136" s="203"/>
      <c r="AD1136" s="184"/>
      <c r="AE1136" s="203"/>
      <c r="AF1136" s="204"/>
      <c r="AG1136" s="193"/>
    </row>
    <row r="1137" spans="1:33" s="59" customFormat="1">
      <c r="A1137" s="194"/>
      <c r="B1137" s="195"/>
      <c r="C1137" s="196"/>
      <c r="D1137" s="197"/>
      <c r="E1137" s="196"/>
      <c r="F1137" s="197"/>
      <c r="G1137" s="198"/>
      <c r="H1137" s="180"/>
      <c r="I1137" s="181"/>
      <c r="J1137" s="181"/>
      <c r="K1137" s="181"/>
      <c r="L1137" s="181"/>
      <c r="M1137" s="181"/>
      <c r="N1137" s="180"/>
      <c r="O1137" s="182"/>
      <c r="P1137" s="182"/>
      <c r="Q1137" s="183"/>
      <c r="R1137" s="183"/>
      <c r="S1137" s="183"/>
      <c r="T1137" s="183"/>
      <c r="U1137" s="184"/>
      <c r="V1137" s="185"/>
      <c r="W1137" s="199"/>
      <c r="X1137" s="200"/>
      <c r="Y1137" s="200"/>
      <c r="Z1137" s="201"/>
      <c r="AA1137" s="150"/>
      <c r="AB1137" s="202"/>
      <c r="AC1137" s="203"/>
      <c r="AD1137" s="184"/>
      <c r="AE1137" s="203"/>
      <c r="AF1137" s="204"/>
      <c r="AG1137" s="193"/>
    </row>
    <row r="1138" spans="1:33" s="59" customFormat="1">
      <c r="A1138" s="194"/>
      <c r="B1138" s="195"/>
      <c r="C1138" s="196"/>
      <c r="D1138" s="197"/>
      <c r="E1138" s="196"/>
      <c r="F1138" s="197"/>
      <c r="G1138" s="198"/>
      <c r="H1138" s="180"/>
      <c r="I1138" s="181"/>
      <c r="J1138" s="181"/>
      <c r="K1138" s="181"/>
      <c r="L1138" s="181"/>
      <c r="M1138" s="181"/>
      <c r="N1138" s="180"/>
      <c r="O1138" s="182"/>
      <c r="P1138" s="182"/>
      <c r="Q1138" s="183"/>
      <c r="R1138" s="183"/>
      <c r="S1138" s="183"/>
      <c r="T1138" s="183"/>
      <c r="U1138" s="184"/>
      <c r="V1138" s="185"/>
      <c r="W1138" s="199"/>
      <c r="X1138" s="200"/>
      <c r="Y1138" s="200"/>
      <c r="Z1138" s="201"/>
      <c r="AA1138" s="150"/>
      <c r="AB1138" s="202"/>
      <c r="AC1138" s="203"/>
      <c r="AD1138" s="184"/>
      <c r="AE1138" s="203"/>
      <c r="AF1138" s="204"/>
      <c r="AG1138" s="193"/>
    </row>
    <row r="1139" spans="1:33" s="59" customFormat="1">
      <c r="A1139" s="194"/>
      <c r="B1139" s="195"/>
      <c r="C1139" s="196"/>
      <c r="D1139" s="197"/>
      <c r="E1139" s="196"/>
      <c r="F1139" s="197"/>
      <c r="G1139" s="198"/>
      <c r="H1139" s="180"/>
      <c r="I1139" s="181"/>
      <c r="J1139" s="181"/>
      <c r="K1139" s="181"/>
      <c r="L1139" s="181"/>
      <c r="M1139" s="181"/>
      <c r="N1139" s="180"/>
      <c r="O1139" s="182"/>
      <c r="P1139" s="182"/>
      <c r="Q1139" s="183"/>
      <c r="R1139" s="183"/>
      <c r="S1139" s="183"/>
      <c r="T1139" s="183"/>
      <c r="U1139" s="184"/>
      <c r="V1139" s="185"/>
      <c r="W1139" s="199"/>
      <c r="X1139" s="200"/>
      <c r="Y1139" s="200"/>
      <c r="Z1139" s="201"/>
      <c r="AA1139" s="150"/>
      <c r="AB1139" s="202"/>
      <c r="AC1139" s="203"/>
      <c r="AD1139" s="184"/>
      <c r="AE1139" s="203"/>
      <c r="AF1139" s="204"/>
      <c r="AG1139" s="193"/>
    </row>
    <row r="1140" spans="1:33" s="59" customFormat="1">
      <c r="A1140" s="194"/>
      <c r="B1140" s="195"/>
      <c r="C1140" s="196"/>
      <c r="D1140" s="197"/>
      <c r="E1140" s="196"/>
      <c r="F1140" s="197"/>
      <c r="G1140" s="198"/>
      <c r="H1140" s="180"/>
      <c r="I1140" s="181"/>
      <c r="J1140" s="181"/>
      <c r="K1140" s="181"/>
      <c r="L1140" s="181"/>
      <c r="M1140" s="181"/>
      <c r="N1140" s="180"/>
      <c r="O1140" s="182"/>
      <c r="P1140" s="182"/>
      <c r="Q1140" s="183"/>
      <c r="R1140" s="183"/>
      <c r="S1140" s="183"/>
      <c r="T1140" s="183"/>
      <c r="U1140" s="184"/>
      <c r="V1140" s="185"/>
      <c r="W1140" s="199"/>
      <c r="X1140" s="200"/>
      <c r="Y1140" s="200"/>
      <c r="Z1140" s="201"/>
      <c r="AA1140" s="150"/>
      <c r="AB1140" s="202"/>
      <c r="AC1140" s="203"/>
      <c r="AD1140" s="184"/>
      <c r="AE1140" s="203"/>
      <c r="AF1140" s="204"/>
      <c r="AG1140" s="193"/>
    </row>
    <row r="1141" spans="1:33" s="59" customFormat="1">
      <c r="A1141" s="194"/>
      <c r="B1141" s="195"/>
      <c r="C1141" s="196"/>
      <c r="D1141" s="197"/>
      <c r="E1141" s="196"/>
      <c r="F1141" s="197"/>
      <c r="G1141" s="198"/>
      <c r="H1141" s="180"/>
      <c r="I1141" s="181"/>
      <c r="J1141" s="181"/>
      <c r="K1141" s="181"/>
      <c r="L1141" s="181"/>
      <c r="M1141" s="181"/>
      <c r="N1141" s="180"/>
      <c r="O1141" s="182"/>
      <c r="P1141" s="182"/>
      <c r="Q1141" s="183"/>
      <c r="R1141" s="183"/>
      <c r="S1141" s="183"/>
      <c r="T1141" s="183"/>
      <c r="U1141" s="184"/>
      <c r="V1141" s="185"/>
      <c r="W1141" s="199"/>
      <c r="X1141" s="200"/>
      <c r="Y1141" s="200"/>
      <c r="Z1141" s="201"/>
      <c r="AA1141" s="150"/>
      <c r="AB1141" s="202"/>
      <c r="AC1141" s="203"/>
      <c r="AD1141" s="184"/>
      <c r="AE1141" s="203"/>
      <c r="AF1141" s="204"/>
      <c r="AG1141" s="193"/>
    </row>
    <row r="1142" spans="1:33" s="59" customFormat="1">
      <c r="A1142" s="194"/>
      <c r="B1142" s="195"/>
      <c r="C1142" s="196"/>
      <c r="D1142" s="197"/>
      <c r="E1142" s="196"/>
      <c r="F1142" s="197"/>
      <c r="G1142" s="198"/>
      <c r="H1142" s="180"/>
      <c r="I1142" s="181"/>
      <c r="J1142" s="181"/>
      <c r="K1142" s="181"/>
      <c r="L1142" s="181"/>
      <c r="M1142" s="181"/>
      <c r="N1142" s="180"/>
      <c r="O1142" s="182"/>
      <c r="P1142" s="182"/>
      <c r="Q1142" s="183"/>
      <c r="R1142" s="183"/>
      <c r="S1142" s="183"/>
      <c r="T1142" s="183"/>
      <c r="U1142" s="184"/>
      <c r="V1142" s="185"/>
      <c r="W1142" s="199"/>
      <c r="X1142" s="200"/>
      <c r="Y1142" s="200"/>
      <c r="Z1142" s="201"/>
      <c r="AA1142" s="150"/>
      <c r="AB1142" s="202"/>
      <c r="AC1142" s="203"/>
      <c r="AD1142" s="184"/>
      <c r="AE1142" s="203"/>
      <c r="AF1142" s="204"/>
      <c r="AG1142" s="193"/>
    </row>
    <row r="1143" spans="1:33" s="59" customFormat="1">
      <c r="A1143" s="194"/>
      <c r="B1143" s="195"/>
      <c r="C1143" s="196"/>
      <c r="D1143" s="197"/>
      <c r="E1143" s="196"/>
      <c r="F1143" s="197"/>
      <c r="G1143" s="198"/>
      <c r="H1143" s="180"/>
      <c r="I1143" s="181"/>
      <c r="J1143" s="181"/>
      <c r="K1143" s="181"/>
      <c r="L1143" s="181"/>
      <c r="M1143" s="181"/>
      <c r="N1143" s="180"/>
      <c r="O1143" s="182"/>
      <c r="P1143" s="182"/>
      <c r="Q1143" s="183"/>
      <c r="R1143" s="183"/>
      <c r="S1143" s="183"/>
      <c r="T1143" s="183"/>
      <c r="U1143" s="184"/>
      <c r="V1143" s="185"/>
      <c r="W1143" s="199"/>
      <c r="X1143" s="200"/>
      <c r="Y1143" s="200"/>
      <c r="Z1143" s="201"/>
      <c r="AA1143" s="150"/>
      <c r="AB1143" s="202"/>
      <c r="AC1143" s="203"/>
      <c r="AD1143" s="184"/>
      <c r="AE1143" s="203"/>
      <c r="AF1143" s="204"/>
      <c r="AG1143" s="193"/>
    </row>
    <row r="1144" spans="1:33" s="59" customFormat="1">
      <c r="A1144" s="194"/>
      <c r="B1144" s="195"/>
      <c r="C1144" s="196"/>
      <c r="D1144" s="197"/>
      <c r="E1144" s="196"/>
      <c r="F1144" s="197"/>
      <c r="G1144" s="198"/>
      <c r="H1144" s="180"/>
      <c r="I1144" s="181"/>
      <c r="J1144" s="181"/>
      <c r="K1144" s="181"/>
      <c r="L1144" s="181"/>
      <c r="M1144" s="181"/>
      <c r="N1144" s="180"/>
      <c r="O1144" s="182"/>
      <c r="P1144" s="182"/>
      <c r="Q1144" s="183"/>
      <c r="R1144" s="183"/>
      <c r="S1144" s="183"/>
      <c r="T1144" s="183"/>
      <c r="U1144" s="184"/>
      <c r="V1144" s="185"/>
      <c r="W1144" s="199"/>
      <c r="X1144" s="200"/>
      <c r="Y1144" s="200"/>
      <c r="Z1144" s="201"/>
      <c r="AA1144" s="150"/>
      <c r="AB1144" s="202"/>
      <c r="AC1144" s="203"/>
      <c r="AD1144" s="184"/>
      <c r="AE1144" s="203"/>
      <c r="AF1144" s="204"/>
      <c r="AG1144" s="193"/>
    </row>
    <row r="1145" spans="1:33" s="59" customFormat="1">
      <c r="A1145" s="194"/>
      <c r="B1145" s="195"/>
      <c r="C1145" s="196"/>
      <c r="D1145" s="197"/>
      <c r="E1145" s="196"/>
      <c r="F1145" s="197"/>
      <c r="G1145" s="198"/>
      <c r="H1145" s="180"/>
      <c r="I1145" s="181"/>
      <c r="J1145" s="181"/>
      <c r="K1145" s="181"/>
      <c r="L1145" s="181"/>
      <c r="M1145" s="181"/>
      <c r="N1145" s="180"/>
      <c r="O1145" s="182"/>
      <c r="P1145" s="182"/>
      <c r="Q1145" s="183"/>
      <c r="R1145" s="183"/>
      <c r="S1145" s="183"/>
      <c r="T1145" s="183"/>
      <c r="U1145" s="184"/>
      <c r="V1145" s="185"/>
      <c r="W1145" s="199"/>
      <c r="X1145" s="200"/>
      <c r="Y1145" s="200"/>
      <c r="Z1145" s="201"/>
      <c r="AA1145" s="150"/>
      <c r="AB1145" s="202"/>
      <c r="AC1145" s="203"/>
      <c r="AD1145" s="184"/>
      <c r="AE1145" s="203"/>
      <c r="AF1145" s="204"/>
      <c r="AG1145" s="193"/>
    </row>
    <row r="1146" spans="1:33" s="59" customFormat="1">
      <c r="A1146" s="194"/>
      <c r="B1146" s="195"/>
      <c r="C1146" s="196"/>
      <c r="D1146" s="197"/>
      <c r="E1146" s="196"/>
      <c r="F1146" s="197"/>
      <c r="G1146" s="198"/>
      <c r="H1146" s="180"/>
      <c r="I1146" s="181"/>
      <c r="J1146" s="181"/>
      <c r="K1146" s="181"/>
      <c r="L1146" s="181"/>
      <c r="M1146" s="181"/>
      <c r="N1146" s="180"/>
      <c r="O1146" s="182"/>
      <c r="P1146" s="182"/>
      <c r="Q1146" s="183"/>
      <c r="R1146" s="183"/>
      <c r="S1146" s="183"/>
      <c r="T1146" s="183"/>
      <c r="U1146" s="184"/>
      <c r="V1146" s="185"/>
      <c r="W1146" s="199"/>
      <c r="X1146" s="200"/>
      <c r="Y1146" s="200"/>
      <c r="Z1146" s="201"/>
      <c r="AA1146" s="150"/>
      <c r="AB1146" s="202"/>
      <c r="AC1146" s="203"/>
      <c r="AD1146" s="184"/>
      <c r="AE1146" s="203"/>
      <c r="AF1146" s="204"/>
      <c r="AG1146" s="193"/>
    </row>
    <row r="1147" spans="1:33" s="59" customFormat="1">
      <c r="A1147" s="194"/>
      <c r="B1147" s="195"/>
      <c r="C1147" s="196"/>
      <c r="D1147" s="197"/>
      <c r="E1147" s="196"/>
      <c r="F1147" s="197"/>
      <c r="G1147" s="198"/>
      <c r="H1147" s="180"/>
      <c r="I1147" s="181"/>
      <c r="J1147" s="181"/>
      <c r="K1147" s="181"/>
      <c r="L1147" s="181"/>
      <c r="M1147" s="181"/>
      <c r="N1147" s="180"/>
      <c r="O1147" s="182"/>
      <c r="P1147" s="182"/>
      <c r="Q1147" s="183"/>
      <c r="R1147" s="183"/>
      <c r="S1147" s="183"/>
      <c r="T1147" s="183"/>
      <c r="U1147" s="184"/>
      <c r="V1147" s="185"/>
      <c r="W1147" s="199"/>
      <c r="X1147" s="200"/>
      <c r="Y1147" s="200"/>
      <c r="Z1147" s="201"/>
      <c r="AA1147" s="150"/>
      <c r="AB1147" s="202"/>
      <c r="AC1147" s="203"/>
      <c r="AD1147" s="184"/>
      <c r="AE1147" s="203"/>
      <c r="AF1147" s="204"/>
      <c r="AG1147" s="193"/>
    </row>
    <row r="1148" spans="1:33" s="59" customFormat="1">
      <c r="A1148" s="194"/>
      <c r="B1148" s="195"/>
      <c r="C1148" s="196"/>
      <c r="D1148" s="197"/>
      <c r="E1148" s="196"/>
      <c r="F1148" s="197"/>
      <c r="G1148" s="198"/>
      <c r="H1148" s="180"/>
      <c r="I1148" s="181"/>
      <c r="J1148" s="181"/>
      <c r="K1148" s="181"/>
      <c r="L1148" s="181"/>
      <c r="M1148" s="181"/>
      <c r="N1148" s="180"/>
      <c r="O1148" s="182"/>
      <c r="P1148" s="182"/>
      <c r="Q1148" s="183"/>
      <c r="R1148" s="183"/>
      <c r="S1148" s="183"/>
      <c r="T1148" s="183"/>
      <c r="U1148" s="184"/>
      <c r="V1148" s="185"/>
      <c r="W1148" s="199"/>
      <c r="X1148" s="200"/>
      <c r="Y1148" s="200"/>
      <c r="Z1148" s="201"/>
      <c r="AA1148" s="150"/>
      <c r="AB1148" s="202"/>
      <c r="AC1148" s="203"/>
      <c r="AD1148" s="184"/>
      <c r="AE1148" s="203"/>
      <c r="AF1148" s="204"/>
      <c r="AG1148" s="193"/>
    </row>
    <row r="1149" spans="1:33" s="59" customFormat="1">
      <c r="A1149" s="194"/>
      <c r="B1149" s="195"/>
      <c r="C1149" s="196"/>
      <c r="D1149" s="197"/>
      <c r="E1149" s="196"/>
      <c r="F1149" s="197"/>
      <c r="G1149" s="198"/>
      <c r="H1149" s="180"/>
      <c r="I1149" s="181"/>
      <c r="J1149" s="181"/>
      <c r="K1149" s="181"/>
      <c r="L1149" s="181"/>
      <c r="M1149" s="181"/>
      <c r="N1149" s="180"/>
      <c r="O1149" s="182"/>
      <c r="P1149" s="182"/>
      <c r="Q1149" s="183"/>
      <c r="R1149" s="183"/>
      <c r="S1149" s="183"/>
      <c r="T1149" s="183"/>
      <c r="U1149" s="184"/>
      <c r="V1149" s="185"/>
      <c r="W1149" s="199"/>
      <c r="X1149" s="200"/>
      <c r="Y1149" s="200"/>
      <c r="Z1149" s="201"/>
      <c r="AA1149" s="150"/>
      <c r="AB1149" s="202"/>
      <c r="AC1149" s="203"/>
      <c r="AD1149" s="184"/>
      <c r="AE1149" s="203"/>
      <c r="AF1149" s="204"/>
      <c r="AG1149" s="193"/>
    </row>
    <row r="1150" spans="1:33" s="59" customFormat="1">
      <c r="A1150" s="194"/>
      <c r="B1150" s="195"/>
      <c r="C1150" s="196"/>
      <c r="D1150" s="197"/>
      <c r="E1150" s="196"/>
      <c r="F1150" s="197"/>
      <c r="G1150" s="198"/>
      <c r="H1150" s="180"/>
      <c r="I1150" s="181"/>
      <c r="J1150" s="181"/>
      <c r="K1150" s="181"/>
      <c r="L1150" s="181"/>
      <c r="M1150" s="181"/>
      <c r="N1150" s="180"/>
      <c r="O1150" s="182"/>
      <c r="P1150" s="182"/>
      <c r="Q1150" s="183"/>
      <c r="R1150" s="183"/>
      <c r="S1150" s="183"/>
      <c r="T1150" s="183"/>
      <c r="U1150" s="184"/>
      <c r="V1150" s="185"/>
      <c r="W1150" s="199"/>
      <c r="X1150" s="200"/>
      <c r="Y1150" s="200"/>
      <c r="Z1150" s="201"/>
      <c r="AA1150" s="150"/>
      <c r="AB1150" s="202"/>
      <c r="AC1150" s="203"/>
      <c r="AD1150" s="184"/>
      <c r="AE1150" s="203"/>
      <c r="AF1150" s="204"/>
      <c r="AG1150" s="193"/>
    </row>
    <row r="1151" spans="1:33" s="59" customFormat="1">
      <c r="A1151" s="194"/>
      <c r="B1151" s="195"/>
      <c r="C1151" s="196"/>
      <c r="D1151" s="197"/>
      <c r="E1151" s="196"/>
      <c r="F1151" s="197"/>
      <c r="G1151" s="198"/>
      <c r="H1151" s="180"/>
      <c r="I1151" s="181"/>
      <c r="J1151" s="181"/>
      <c r="K1151" s="181"/>
      <c r="L1151" s="181"/>
      <c r="M1151" s="181"/>
      <c r="N1151" s="180"/>
      <c r="O1151" s="182"/>
      <c r="P1151" s="182"/>
      <c r="Q1151" s="183"/>
      <c r="R1151" s="183"/>
      <c r="S1151" s="183"/>
      <c r="T1151" s="183"/>
      <c r="U1151" s="184"/>
      <c r="V1151" s="185"/>
      <c r="W1151" s="199"/>
      <c r="X1151" s="200"/>
      <c r="Y1151" s="200"/>
      <c r="Z1151" s="201"/>
      <c r="AA1151" s="150"/>
      <c r="AB1151" s="202"/>
      <c r="AC1151" s="203"/>
      <c r="AD1151" s="184"/>
      <c r="AE1151" s="203"/>
      <c r="AF1151" s="204"/>
      <c r="AG1151" s="193"/>
    </row>
    <row r="1152" spans="1:33" s="59" customFormat="1">
      <c r="A1152" s="194"/>
      <c r="B1152" s="195"/>
      <c r="C1152" s="196"/>
      <c r="D1152" s="197"/>
      <c r="E1152" s="196"/>
      <c r="F1152" s="197"/>
      <c r="G1152" s="198"/>
      <c r="H1152" s="180"/>
      <c r="I1152" s="181"/>
      <c r="J1152" s="181"/>
      <c r="K1152" s="181"/>
      <c r="L1152" s="181"/>
      <c r="M1152" s="181"/>
      <c r="N1152" s="180"/>
      <c r="O1152" s="182"/>
      <c r="P1152" s="182"/>
      <c r="Q1152" s="183"/>
      <c r="R1152" s="183"/>
      <c r="S1152" s="183"/>
      <c r="T1152" s="183"/>
      <c r="U1152" s="184"/>
      <c r="V1152" s="185"/>
      <c r="W1152" s="199"/>
      <c r="X1152" s="200"/>
      <c r="Y1152" s="200"/>
      <c r="Z1152" s="201"/>
      <c r="AA1152" s="150"/>
      <c r="AB1152" s="202"/>
      <c r="AC1152" s="203"/>
      <c r="AD1152" s="184"/>
      <c r="AE1152" s="203"/>
      <c r="AF1152" s="204"/>
      <c r="AG1152" s="193"/>
    </row>
    <row r="1153" spans="1:33" s="59" customFormat="1">
      <c r="A1153" s="194"/>
      <c r="B1153" s="195"/>
      <c r="C1153" s="196"/>
      <c r="D1153" s="197"/>
      <c r="E1153" s="196"/>
      <c r="F1153" s="197"/>
      <c r="G1153" s="198"/>
      <c r="H1153" s="180"/>
      <c r="I1153" s="181"/>
      <c r="J1153" s="181"/>
      <c r="K1153" s="181"/>
      <c r="L1153" s="181"/>
      <c r="M1153" s="181"/>
      <c r="N1153" s="180"/>
      <c r="O1153" s="182"/>
      <c r="P1153" s="182"/>
      <c r="Q1153" s="183"/>
      <c r="R1153" s="183"/>
      <c r="S1153" s="183"/>
      <c r="T1153" s="183"/>
      <c r="U1153" s="184"/>
      <c r="V1153" s="185"/>
      <c r="W1153" s="199"/>
      <c r="X1153" s="200"/>
      <c r="Y1153" s="200"/>
      <c r="Z1153" s="201"/>
      <c r="AA1153" s="150"/>
      <c r="AB1153" s="202"/>
      <c r="AC1153" s="203"/>
      <c r="AD1153" s="184"/>
      <c r="AE1153" s="203"/>
      <c r="AF1153" s="204"/>
      <c r="AG1153" s="193"/>
    </row>
    <row r="1154" spans="1:33" s="59" customFormat="1">
      <c r="A1154" s="194"/>
      <c r="B1154" s="195"/>
      <c r="C1154" s="196"/>
      <c r="D1154" s="197"/>
      <c r="E1154" s="196"/>
      <c r="F1154" s="197"/>
      <c r="G1154" s="198"/>
      <c r="H1154" s="180"/>
      <c r="I1154" s="181"/>
      <c r="J1154" s="181"/>
      <c r="K1154" s="181"/>
      <c r="L1154" s="181"/>
      <c r="M1154" s="181"/>
      <c r="N1154" s="180"/>
      <c r="O1154" s="182"/>
      <c r="P1154" s="182"/>
      <c r="Q1154" s="183"/>
      <c r="R1154" s="183"/>
      <c r="S1154" s="183"/>
      <c r="T1154" s="183"/>
      <c r="U1154" s="184"/>
      <c r="V1154" s="185"/>
      <c r="W1154" s="199"/>
      <c r="X1154" s="200"/>
      <c r="Y1154" s="200"/>
      <c r="Z1154" s="201"/>
      <c r="AA1154" s="150"/>
      <c r="AB1154" s="202"/>
      <c r="AC1154" s="203"/>
      <c r="AD1154" s="184"/>
      <c r="AE1154" s="203"/>
      <c r="AF1154" s="204"/>
      <c r="AG1154" s="193"/>
    </row>
    <row r="1155" spans="1:33" s="59" customFormat="1">
      <c r="A1155" s="194"/>
      <c r="B1155" s="195"/>
      <c r="C1155" s="196"/>
      <c r="D1155" s="197"/>
      <c r="E1155" s="196"/>
      <c r="F1155" s="197"/>
      <c r="G1155" s="198"/>
      <c r="H1155" s="180"/>
      <c r="I1155" s="181"/>
      <c r="J1155" s="181"/>
      <c r="K1155" s="181"/>
      <c r="L1155" s="181"/>
      <c r="M1155" s="181"/>
      <c r="N1155" s="180"/>
      <c r="O1155" s="182"/>
      <c r="P1155" s="182"/>
      <c r="Q1155" s="183"/>
      <c r="R1155" s="183"/>
      <c r="S1155" s="183"/>
      <c r="T1155" s="183"/>
      <c r="U1155" s="184"/>
      <c r="V1155" s="185"/>
      <c r="W1155" s="199"/>
      <c r="X1155" s="200"/>
      <c r="Y1155" s="200"/>
      <c r="Z1155" s="201"/>
      <c r="AA1155" s="150"/>
      <c r="AB1155" s="202"/>
      <c r="AC1155" s="203"/>
      <c r="AD1155" s="184"/>
      <c r="AE1155" s="203"/>
      <c r="AF1155" s="204"/>
      <c r="AG1155" s="193"/>
    </row>
    <row r="1156" spans="1:33" s="59" customFormat="1">
      <c r="A1156" s="194"/>
      <c r="B1156" s="195"/>
      <c r="C1156" s="196"/>
      <c r="D1156" s="197"/>
      <c r="E1156" s="196"/>
      <c r="F1156" s="197"/>
      <c r="G1156" s="198"/>
      <c r="H1156" s="180"/>
      <c r="I1156" s="181"/>
      <c r="J1156" s="181"/>
      <c r="K1156" s="181"/>
      <c r="L1156" s="181"/>
      <c r="M1156" s="181"/>
      <c r="N1156" s="180"/>
      <c r="O1156" s="182"/>
      <c r="P1156" s="182"/>
      <c r="Q1156" s="183"/>
      <c r="R1156" s="183"/>
      <c r="S1156" s="183"/>
      <c r="T1156" s="183"/>
      <c r="U1156" s="184"/>
      <c r="V1156" s="185"/>
      <c r="W1156" s="199"/>
      <c r="X1156" s="200"/>
      <c r="Y1156" s="200"/>
      <c r="Z1156" s="201"/>
      <c r="AA1156" s="150"/>
      <c r="AB1156" s="202"/>
      <c r="AC1156" s="203"/>
      <c r="AD1156" s="184"/>
      <c r="AE1156" s="203"/>
      <c r="AF1156" s="204"/>
      <c r="AG1156" s="193"/>
    </row>
    <row r="1157" spans="1:33" s="59" customFormat="1">
      <c r="A1157" s="194"/>
      <c r="B1157" s="195"/>
      <c r="C1157" s="196"/>
      <c r="D1157" s="197"/>
      <c r="E1157" s="196"/>
      <c r="F1157" s="197"/>
      <c r="G1157" s="198"/>
      <c r="H1157" s="180"/>
      <c r="I1157" s="181"/>
      <c r="J1157" s="181"/>
      <c r="K1157" s="181"/>
      <c r="L1157" s="181"/>
      <c r="M1157" s="181"/>
      <c r="N1157" s="180"/>
      <c r="O1157" s="182"/>
      <c r="P1157" s="182"/>
      <c r="Q1157" s="183"/>
      <c r="R1157" s="183"/>
      <c r="S1157" s="183"/>
      <c r="T1157" s="183"/>
      <c r="U1157" s="184"/>
      <c r="V1157" s="185"/>
      <c r="W1157" s="199"/>
      <c r="X1157" s="200"/>
      <c r="Y1157" s="200"/>
      <c r="Z1157" s="201"/>
      <c r="AA1157" s="150"/>
      <c r="AB1157" s="202"/>
      <c r="AC1157" s="203"/>
      <c r="AD1157" s="184"/>
      <c r="AE1157" s="203"/>
      <c r="AF1157" s="204"/>
      <c r="AG1157" s="193"/>
    </row>
    <row r="1158" spans="1:33" s="59" customFormat="1">
      <c r="A1158" s="194"/>
      <c r="B1158" s="195"/>
      <c r="C1158" s="196"/>
      <c r="D1158" s="197"/>
      <c r="E1158" s="196"/>
      <c r="F1158" s="197"/>
      <c r="G1158" s="198"/>
      <c r="H1158" s="180"/>
      <c r="I1158" s="181"/>
      <c r="J1158" s="181"/>
      <c r="K1158" s="181"/>
      <c r="L1158" s="181"/>
      <c r="M1158" s="181"/>
      <c r="N1158" s="180"/>
      <c r="O1158" s="182"/>
      <c r="P1158" s="182"/>
      <c r="Q1158" s="183"/>
      <c r="R1158" s="183"/>
      <c r="S1158" s="183"/>
      <c r="T1158" s="183"/>
      <c r="U1158" s="184"/>
      <c r="V1158" s="185"/>
      <c r="W1158" s="199"/>
      <c r="X1158" s="200"/>
      <c r="Y1158" s="200"/>
      <c r="Z1158" s="201"/>
      <c r="AA1158" s="150"/>
      <c r="AB1158" s="202"/>
      <c r="AC1158" s="203"/>
      <c r="AD1158" s="184"/>
      <c r="AE1158" s="203"/>
      <c r="AF1158" s="204"/>
      <c r="AG1158" s="193"/>
    </row>
    <row r="1159" spans="1:33" s="59" customFormat="1">
      <c r="A1159" s="194"/>
      <c r="B1159" s="195"/>
      <c r="C1159" s="196"/>
      <c r="D1159" s="197"/>
      <c r="E1159" s="196"/>
      <c r="F1159" s="197"/>
      <c r="G1159" s="198"/>
      <c r="H1159" s="180"/>
      <c r="I1159" s="181"/>
      <c r="J1159" s="181"/>
      <c r="K1159" s="181"/>
      <c r="L1159" s="181"/>
      <c r="M1159" s="181"/>
      <c r="N1159" s="180"/>
      <c r="O1159" s="182"/>
      <c r="P1159" s="182"/>
      <c r="Q1159" s="183"/>
      <c r="R1159" s="183"/>
      <c r="S1159" s="183"/>
      <c r="T1159" s="183"/>
      <c r="U1159" s="184"/>
      <c r="V1159" s="185"/>
      <c r="W1159" s="199"/>
      <c r="X1159" s="200"/>
      <c r="Y1159" s="200"/>
      <c r="Z1159" s="201"/>
      <c r="AA1159" s="150"/>
      <c r="AB1159" s="202"/>
      <c r="AC1159" s="203"/>
      <c r="AD1159" s="184"/>
      <c r="AE1159" s="203"/>
      <c r="AF1159" s="204"/>
      <c r="AG1159" s="193"/>
    </row>
    <row r="1160" spans="1:33" s="59" customFormat="1">
      <c r="A1160" s="194"/>
      <c r="B1160" s="195"/>
      <c r="C1160" s="196"/>
      <c r="D1160" s="197"/>
      <c r="E1160" s="196"/>
      <c r="F1160" s="197"/>
      <c r="G1160" s="198"/>
      <c r="H1160" s="180"/>
      <c r="I1160" s="181"/>
      <c r="J1160" s="181"/>
      <c r="K1160" s="181"/>
      <c r="L1160" s="181"/>
      <c r="M1160" s="181"/>
      <c r="N1160" s="180"/>
      <c r="O1160" s="182"/>
      <c r="P1160" s="182"/>
      <c r="Q1160" s="183"/>
      <c r="R1160" s="183"/>
      <c r="S1160" s="183"/>
      <c r="T1160" s="183"/>
      <c r="U1160" s="184"/>
      <c r="V1160" s="185"/>
      <c r="W1160" s="199"/>
      <c r="X1160" s="200"/>
      <c r="Y1160" s="200"/>
      <c r="Z1160" s="201"/>
      <c r="AA1160" s="150"/>
      <c r="AB1160" s="202"/>
      <c r="AC1160" s="203"/>
      <c r="AD1160" s="184"/>
      <c r="AE1160" s="203"/>
      <c r="AF1160" s="204"/>
      <c r="AG1160" s="193"/>
    </row>
    <row r="1161" spans="1:33" s="59" customFormat="1">
      <c r="A1161" s="194"/>
      <c r="B1161" s="195"/>
      <c r="C1161" s="196"/>
      <c r="D1161" s="197"/>
      <c r="E1161" s="196"/>
      <c r="F1161" s="197"/>
      <c r="G1161" s="198"/>
      <c r="H1161" s="180"/>
      <c r="I1161" s="181"/>
      <c r="J1161" s="181"/>
      <c r="K1161" s="181"/>
      <c r="L1161" s="181"/>
      <c r="M1161" s="181"/>
      <c r="N1161" s="180"/>
      <c r="O1161" s="182"/>
      <c r="P1161" s="182"/>
      <c r="Q1161" s="183"/>
      <c r="R1161" s="183"/>
      <c r="S1161" s="183"/>
      <c r="T1161" s="183"/>
      <c r="U1161" s="184"/>
      <c r="V1161" s="185"/>
      <c r="W1161" s="199"/>
      <c r="X1161" s="200"/>
      <c r="Y1161" s="200"/>
      <c r="Z1161" s="201"/>
      <c r="AA1161" s="150"/>
      <c r="AB1161" s="202"/>
      <c r="AC1161" s="203"/>
      <c r="AD1161" s="184"/>
      <c r="AE1161" s="203"/>
      <c r="AF1161" s="204"/>
      <c r="AG1161" s="193"/>
    </row>
    <row r="1162" spans="1:33" s="59" customFormat="1">
      <c r="A1162" s="194"/>
      <c r="B1162" s="195"/>
      <c r="C1162" s="196"/>
      <c r="D1162" s="197"/>
      <c r="E1162" s="196"/>
      <c r="F1162" s="197"/>
      <c r="G1162" s="198"/>
      <c r="H1162" s="180"/>
      <c r="I1162" s="181"/>
      <c r="J1162" s="181"/>
      <c r="K1162" s="181"/>
      <c r="L1162" s="181"/>
      <c r="M1162" s="181"/>
      <c r="N1162" s="180"/>
      <c r="O1162" s="182"/>
      <c r="P1162" s="182"/>
      <c r="Q1162" s="183"/>
      <c r="R1162" s="183"/>
      <c r="S1162" s="183"/>
      <c r="T1162" s="183"/>
      <c r="U1162" s="184"/>
      <c r="V1162" s="185"/>
      <c r="W1162" s="199"/>
      <c r="X1162" s="200"/>
      <c r="Y1162" s="200"/>
      <c r="Z1162" s="201"/>
      <c r="AA1162" s="150"/>
      <c r="AB1162" s="202"/>
      <c r="AC1162" s="203"/>
      <c r="AD1162" s="184"/>
      <c r="AE1162" s="203"/>
      <c r="AF1162" s="204"/>
      <c r="AG1162" s="193"/>
    </row>
    <row r="1163" spans="1:33" s="59" customFormat="1">
      <c r="A1163" s="194"/>
      <c r="B1163" s="195"/>
      <c r="C1163" s="196"/>
      <c r="D1163" s="197"/>
      <c r="E1163" s="196"/>
      <c r="F1163" s="197"/>
      <c r="G1163" s="198"/>
      <c r="H1163" s="180"/>
      <c r="I1163" s="181"/>
      <c r="J1163" s="181"/>
      <c r="K1163" s="181"/>
      <c r="L1163" s="181"/>
      <c r="M1163" s="181"/>
      <c r="N1163" s="180"/>
      <c r="O1163" s="182"/>
      <c r="P1163" s="182"/>
      <c r="Q1163" s="183"/>
      <c r="R1163" s="183"/>
      <c r="S1163" s="183"/>
      <c r="T1163" s="183"/>
      <c r="U1163" s="184"/>
      <c r="V1163" s="185"/>
      <c r="W1163" s="199"/>
      <c r="X1163" s="200"/>
      <c r="Y1163" s="200"/>
      <c r="Z1163" s="201"/>
      <c r="AA1163" s="150"/>
      <c r="AB1163" s="202"/>
      <c r="AC1163" s="203"/>
      <c r="AD1163" s="184"/>
      <c r="AE1163" s="203"/>
      <c r="AF1163" s="204"/>
      <c r="AG1163" s="193"/>
    </row>
    <row r="1164" spans="1:33" ht="5.65" customHeight="1">
      <c r="A1164" s="194"/>
      <c r="B1164" s="195"/>
      <c r="C1164" s="196"/>
      <c r="D1164" s="197"/>
      <c r="E1164" s="196"/>
      <c r="F1164" s="197"/>
      <c r="G1164" s="198"/>
      <c r="H1164" s="180"/>
      <c r="I1164" s="205"/>
      <c r="J1164" s="205"/>
      <c r="K1164" s="205"/>
      <c r="L1164" s="205"/>
      <c r="M1164" s="205"/>
      <c r="N1164" s="180"/>
      <c r="O1164" s="182"/>
      <c r="P1164" s="183"/>
      <c r="Q1164" s="183"/>
      <c r="R1164" s="183"/>
      <c r="S1164" s="183"/>
      <c r="T1164" s="184"/>
      <c r="U1164" s="206"/>
      <c r="V1164" s="207"/>
      <c r="W1164" s="207"/>
      <c r="X1164" s="182"/>
      <c r="Y1164" s="182"/>
      <c r="Z1164" s="182"/>
      <c r="AA1164" s="206"/>
      <c r="AB1164" s="182"/>
      <c r="AC1164" s="182"/>
      <c r="AD1164" s="182"/>
      <c r="AE1164" s="182"/>
      <c r="AF1164" s="208"/>
      <c r="AG1164" s="185"/>
    </row>
    <row r="1165" spans="1:33" ht="12.75" thickBot="1">
      <c r="A1165" s="209">
        <v>9999</v>
      </c>
      <c r="B1165" s="210" t="s">
        <v>592</v>
      </c>
      <c r="C1165" s="211" t="s">
        <v>592</v>
      </c>
      <c r="D1165" s="212" t="s">
        <v>592</v>
      </c>
      <c r="E1165" s="212" t="s">
        <v>592</v>
      </c>
      <c r="F1165" s="212" t="s">
        <v>592</v>
      </c>
      <c r="G1165" s="213" t="s">
        <v>592</v>
      </c>
      <c r="H1165" s="59" t="s">
        <v>591</v>
      </c>
      <c r="I1165" s="214" t="s">
        <v>592</v>
      </c>
      <c r="J1165" s="215" t="s">
        <v>592</v>
      </c>
      <c r="K1165" s="215" t="s">
        <v>592</v>
      </c>
      <c r="L1165" s="215" t="s">
        <v>592</v>
      </c>
      <c r="M1165" s="215" t="s">
        <v>592</v>
      </c>
      <c r="N1165" s="59" t="s">
        <v>591</v>
      </c>
      <c r="O1165" s="216">
        <f t="shared" ref="O1165:U1165" si="0">SUBTOTAL(9,O10:O1163)</f>
        <v>0</v>
      </c>
      <c r="P1165" s="216">
        <f t="shared" si="0"/>
        <v>0</v>
      </c>
      <c r="Q1165" s="217">
        <f t="shared" si="0"/>
        <v>0</v>
      </c>
      <c r="R1165" s="217">
        <f t="shared" si="0"/>
        <v>0</v>
      </c>
      <c r="S1165" s="217">
        <f t="shared" si="0"/>
        <v>0</v>
      </c>
      <c r="T1165" s="217">
        <f t="shared" si="0"/>
        <v>0</v>
      </c>
      <c r="U1165" s="218">
        <f t="shared" si="0"/>
        <v>0</v>
      </c>
      <c r="V1165" s="219"/>
      <c r="W1165" s="220">
        <f>SUBTOTAL(9,W10:W1163)</f>
        <v>0</v>
      </c>
      <c r="X1165" s="218" t="s">
        <v>592</v>
      </c>
      <c r="Y1165" s="218" t="s">
        <v>592</v>
      </c>
      <c r="Z1165" s="221" t="s">
        <v>592</v>
      </c>
      <c r="AA1165" s="219"/>
      <c r="AB1165" s="222">
        <f>SUBTOTAL(9,AB10:AB1163)</f>
        <v>0</v>
      </c>
      <c r="AC1165" s="222">
        <f>SUBTOTAL(9,AC10:AC1163)</f>
        <v>0</v>
      </c>
      <c r="AD1165" s="217">
        <f>SUBTOTAL(9,AD10:AD1163)</f>
        <v>0</v>
      </c>
      <c r="AE1165" s="223">
        <f>SUBTOTAL(9,AE10:AE1163)</f>
        <v>0</v>
      </c>
      <c r="AF1165" s="218">
        <f>SUBTOTAL(9,AF10:AF1163)</f>
        <v>0</v>
      </c>
      <c r="AG1165" s="219"/>
    </row>
  </sheetData>
  <autoFilter ref="A9:AH1163" xr:uid="{B358C043-AA00-4066-B791-4CA43F79606B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AC1081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defaultColWidth="8.7109375" defaultRowHeight="12"/>
  <cols>
    <col min="1" max="1" width="5.28515625" style="150" customWidth="1"/>
    <col min="2" max="2" width="11.7109375" style="150" customWidth="1"/>
    <col min="3" max="3" width="17.28515625" style="150" customWidth="1"/>
    <col min="4" max="4" width="5.7109375" style="150" customWidth="1"/>
    <col min="5" max="5" width="0" style="150" hidden="1" customWidth="1"/>
    <col min="6" max="6" width="4.5703125" style="150" customWidth="1"/>
    <col min="7" max="7" width="12" style="150" customWidth="1"/>
    <col min="8" max="8" width="8.28515625" style="150" customWidth="1"/>
    <col min="9" max="9" width="0.42578125" style="150" customWidth="1"/>
    <col min="10" max="10" width="9.28515625" style="150" customWidth="1"/>
    <col min="11" max="12" width="8.85546875" style="150" customWidth="1"/>
    <col min="13" max="13" width="0.42578125" style="150" customWidth="1"/>
    <col min="14" max="16" width="9" style="150" customWidth="1"/>
    <col min="17" max="18" width="9" style="150" hidden="1" customWidth="1"/>
    <col min="19" max="19" width="9" style="150" customWidth="1"/>
    <col min="20" max="20" width="0.85546875" style="150" customWidth="1"/>
    <col min="21" max="21" width="9.28515625" style="150" customWidth="1"/>
    <col min="22" max="23" width="8.85546875" style="150" customWidth="1"/>
    <col min="24" max="24" width="0.7109375" style="150" customWidth="1"/>
    <col min="25" max="25" width="11.140625" style="253" customWidth="1"/>
    <col min="26" max="27" width="8.7109375" style="253"/>
    <col min="28" max="28" width="7.42578125" style="253" customWidth="1"/>
    <col min="29" max="16384" width="8.7109375" style="150"/>
  </cols>
  <sheetData>
    <row r="1" spans="1:29" ht="15.75">
      <c r="A1" s="321" t="s">
        <v>593</v>
      </c>
    </row>
    <row r="2" spans="1:29" ht="17.25">
      <c r="A2" s="300" t="s">
        <v>594</v>
      </c>
    </row>
    <row r="3" spans="1:29" ht="18">
      <c r="A3" s="322" t="s">
        <v>779</v>
      </c>
    </row>
    <row r="4" spans="1:29" hidden="1"/>
    <row r="5" spans="1:29" hidden="1"/>
    <row r="7" spans="1:29" s="273" customFormat="1" ht="15.75">
      <c r="A7" s="270"/>
      <c r="B7" s="270"/>
      <c r="C7" s="271"/>
      <c r="D7" s="272"/>
      <c r="E7" s="271"/>
      <c r="F7" s="272"/>
      <c r="G7" s="271"/>
      <c r="H7" s="271"/>
      <c r="I7" s="271"/>
      <c r="J7" s="281" t="s">
        <v>639</v>
      </c>
      <c r="K7" s="282"/>
      <c r="L7" s="283"/>
      <c r="M7" s="271"/>
      <c r="N7" s="281" t="s">
        <v>640</v>
      </c>
      <c r="O7" s="282"/>
      <c r="P7" s="282"/>
      <c r="Q7" s="282"/>
      <c r="R7" s="282"/>
      <c r="S7" s="283"/>
      <c r="T7" s="270"/>
      <c r="U7" s="281" t="s">
        <v>668</v>
      </c>
      <c r="V7" s="282"/>
      <c r="W7" s="283"/>
      <c r="Y7" s="281" t="s">
        <v>777</v>
      </c>
      <c r="Z7" s="282"/>
      <c r="AA7" s="282"/>
      <c r="AB7" s="283"/>
    </row>
    <row r="8" spans="1:29" ht="62.25">
      <c r="A8" s="275" t="s">
        <v>581</v>
      </c>
      <c r="B8" s="247" t="s">
        <v>641</v>
      </c>
      <c r="C8" s="266" t="s">
        <v>598</v>
      </c>
      <c r="D8" s="267" t="s">
        <v>642</v>
      </c>
      <c r="E8" s="266" t="s">
        <v>584</v>
      </c>
      <c r="F8" s="267" t="s">
        <v>585</v>
      </c>
      <c r="G8" s="266" t="s">
        <v>599</v>
      </c>
      <c r="H8" s="268" t="s">
        <v>608</v>
      </c>
      <c r="I8" s="269" t="s">
        <v>591</v>
      </c>
      <c r="J8" s="289" t="s">
        <v>644</v>
      </c>
      <c r="K8" s="290" t="s">
        <v>658</v>
      </c>
      <c r="L8" s="291" t="s">
        <v>643</v>
      </c>
      <c r="M8" s="274" t="s">
        <v>591</v>
      </c>
      <c r="N8" s="289" t="s">
        <v>644</v>
      </c>
      <c r="O8" s="290" t="s">
        <v>663</v>
      </c>
      <c r="P8" s="290" t="s">
        <v>658</v>
      </c>
      <c r="Q8" s="290" t="s">
        <v>659</v>
      </c>
      <c r="R8" s="290" t="s">
        <v>660</v>
      </c>
      <c r="S8" s="291" t="s">
        <v>661</v>
      </c>
      <c r="T8" s="238" t="s">
        <v>591</v>
      </c>
      <c r="U8" s="289" t="s">
        <v>644</v>
      </c>
      <c r="V8" s="290" t="s">
        <v>658</v>
      </c>
      <c r="W8" s="291" t="s">
        <v>643</v>
      </c>
      <c r="Y8" s="289" t="s">
        <v>778</v>
      </c>
      <c r="Z8" s="290" t="s">
        <v>775</v>
      </c>
      <c r="AA8" s="290" t="s">
        <v>776</v>
      </c>
      <c r="AB8" s="291" t="s">
        <v>735</v>
      </c>
    </row>
    <row r="9" spans="1:29">
      <c r="A9" s="293" t="s">
        <v>581</v>
      </c>
      <c r="B9" s="294" t="s">
        <v>645</v>
      </c>
      <c r="C9" s="294" t="s">
        <v>598</v>
      </c>
      <c r="D9" s="294" t="s">
        <v>583</v>
      </c>
      <c r="E9" s="294" t="s">
        <v>584</v>
      </c>
      <c r="F9" s="294" t="s">
        <v>585</v>
      </c>
      <c r="G9" s="295" t="s">
        <v>599</v>
      </c>
      <c r="H9" s="292" t="s">
        <v>608</v>
      </c>
      <c r="I9" s="296" t="s">
        <v>591</v>
      </c>
      <c r="J9" s="297" t="s">
        <v>644</v>
      </c>
      <c r="K9" s="294" t="s">
        <v>658</v>
      </c>
      <c r="L9" s="298" t="s">
        <v>643</v>
      </c>
      <c r="M9" s="296" t="s">
        <v>591</v>
      </c>
      <c r="N9" s="297" t="s">
        <v>644</v>
      </c>
      <c r="O9" s="294" t="s">
        <v>663</v>
      </c>
      <c r="P9" s="294" t="s">
        <v>658</v>
      </c>
      <c r="Q9" s="294" t="s">
        <v>659</v>
      </c>
      <c r="R9" s="294" t="s">
        <v>660</v>
      </c>
      <c r="S9" s="298" t="s">
        <v>661</v>
      </c>
      <c r="T9" s="246" t="s">
        <v>591</v>
      </c>
      <c r="U9" s="297" t="s">
        <v>644</v>
      </c>
      <c r="V9" s="294" t="s">
        <v>658</v>
      </c>
      <c r="W9" s="298" t="s">
        <v>643</v>
      </c>
      <c r="X9" s="246" t="s">
        <v>591</v>
      </c>
      <c r="Y9" s="297" t="s">
        <v>778</v>
      </c>
      <c r="Z9" s="294" t="s">
        <v>775</v>
      </c>
      <c r="AA9" s="294" t="s">
        <v>776</v>
      </c>
      <c r="AB9" s="298" t="s">
        <v>735</v>
      </c>
      <c r="AC9" s="530" t="s">
        <v>591</v>
      </c>
    </row>
    <row r="10" spans="1:29" s="238" customFormat="1">
      <c r="A10" s="245">
        <v>409</v>
      </c>
      <c r="B10" s="245">
        <v>409201003</v>
      </c>
      <c r="C10" s="244" t="s">
        <v>502</v>
      </c>
      <c r="D10" s="245">
        <v>201</v>
      </c>
      <c r="E10" s="244" t="s">
        <v>228</v>
      </c>
      <c r="F10" s="245">
        <v>3</v>
      </c>
      <c r="G10" s="244" t="s">
        <v>30</v>
      </c>
      <c r="H10" s="243">
        <v>1</v>
      </c>
      <c r="I10" s="239"/>
      <c r="J10" s="242">
        <f t="shared" ref="J10:J73" si="0">IFERROR(VLOOKUP($B10,ratesPFY,9,FALSE),"")</f>
        <v>9394</v>
      </c>
      <c r="K10" s="241">
        <f t="shared" ref="K10:K73" si="1">IFERROR(VLOOKUP($B10,ratesQ2,8,FALSE),"")</f>
        <v>9935</v>
      </c>
      <c r="L10" s="240">
        <f>IFERROR(IF(J10="","",K10-J10),"")</f>
        <v>541</v>
      </c>
      <c r="M10" s="239"/>
      <c r="N10" s="242">
        <f t="shared" ref="N10:N73" si="2">IFERROR(VLOOKUP($B10,ratesPFY,10,FALSE),"")</f>
        <v>1766</v>
      </c>
      <c r="O10" s="241" t="str">
        <f>IFERROR(VLOOKUP($B10,ratesQ1,9,FALSE),"")</f>
        <v/>
      </c>
      <c r="P10" s="241">
        <f t="shared" ref="P10:P201" si="3">IFERROR(VLOOKUP($B10,ratesQ2,9,FALSE),"")</f>
        <v>1637</v>
      </c>
      <c r="Q10" s="241" t="str">
        <f t="shared" ref="Q10:Q201" si="4">IFERROR(VLOOKUP($B10,ratesQ3,9,FALSE),"")</f>
        <v/>
      </c>
      <c r="R10" s="241" t="str">
        <f t="shared" ref="R10:R201" si="5">IFERROR(VLOOKUP($B10,ratesQ4,9,FALSE),"")</f>
        <v/>
      </c>
      <c r="S10" s="240" t="str">
        <f>IFERROR(IF(P10="","",P10-O10),"")</f>
        <v/>
      </c>
      <c r="T10" s="239"/>
      <c r="U10" s="242">
        <f t="shared" ref="U10:U73" si="6">IFERROR(VLOOKUP($B10,ratesPFY,13,FALSE)-VLOOKUP($B10,ratesPFY,11,FALSE),"")</f>
        <v>12098</v>
      </c>
      <c r="V10" s="241">
        <f t="shared" ref="V10:V73" si="7">IFERROR(VLOOKUP($B10,ratesQ2,12,FALSE),"")</f>
        <v>12660</v>
      </c>
      <c r="W10" s="240">
        <f>IFERROR(IF(U10="","",V10-U10),"")</f>
        <v>562</v>
      </c>
      <c r="Y10" s="527">
        <f t="shared" ref="Y10:Y73" si="8">VLOOKUP($F10,rate_abvfndNEW,46,FALSE)</f>
        <v>-2.3182578923112374</v>
      </c>
      <c r="Z10" s="528">
        <f t="shared" ref="Z10:Z73" si="9">VLOOKUP($F10,rate_abvfndNEW,48,FALSE)</f>
        <v>6.833966505546095</v>
      </c>
      <c r="AA10" s="528">
        <f t="shared" ref="AA10:AA73" si="10">VLOOKUP($F10,rate_abvfndNEW,49,FALSE)</f>
        <v>4.3253395888644102</v>
      </c>
      <c r="AB10" s="529">
        <f t="shared" ref="AB10:AB73" si="11">VLOOKUP($F10,rate_abvfndNEW,50,FALSE)</f>
        <v>-2.5086269166816848</v>
      </c>
    </row>
    <row r="11" spans="1:29" s="238" customFormat="1">
      <c r="A11" s="245">
        <v>409</v>
      </c>
      <c r="B11" s="245">
        <v>409201095</v>
      </c>
      <c r="C11" s="244" t="s">
        <v>502</v>
      </c>
      <c r="D11" s="245">
        <v>201</v>
      </c>
      <c r="E11" s="244" t="s">
        <v>228</v>
      </c>
      <c r="F11" s="245">
        <v>95</v>
      </c>
      <c r="G11" s="244" t="s">
        <v>122</v>
      </c>
      <c r="H11" s="243">
        <v>1</v>
      </c>
      <c r="I11" s="239"/>
      <c r="J11" s="242">
        <f t="shared" si="0"/>
        <v>15088.768258785944</v>
      </c>
      <c r="K11" s="241">
        <f t="shared" si="1"/>
        <v>16591</v>
      </c>
      <c r="L11" s="240">
        <f t="shared" ref="L11:L74" si="12">IFERROR(IF(J11="","",K11-J11),"")</f>
        <v>1502.2317412140565</v>
      </c>
      <c r="M11" s="239"/>
      <c r="N11" s="242">
        <f t="shared" si="2"/>
        <v>0</v>
      </c>
      <c r="O11" s="241" t="str">
        <f t="shared" ref="O11:O201" si="13">IFERROR(VLOOKUP($B11,ratesQ1,9,FALSE),"")</f>
        <v/>
      </c>
      <c r="P11" s="241">
        <f t="shared" si="3"/>
        <v>40</v>
      </c>
      <c r="Q11" s="241" t="str">
        <f t="shared" si="4"/>
        <v/>
      </c>
      <c r="R11" s="241" t="str">
        <f t="shared" si="5"/>
        <v/>
      </c>
      <c r="S11" s="240" t="str">
        <f t="shared" ref="S11:S74" si="14">IFERROR(IF(P11="","",P11-O11),"")</f>
        <v/>
      </c>
      <c r="T11" s="239"/>
      <c r="U11" s="242">
        <f t="shared" si="6"/>
        <v>16026.768258785944</v>
      </c>
      <c r="V11" s="241">
        <f t="shared" si="7"/>
        <v>17719</v>
      </c>
      <c r="W11" s="240">
        <f t="shared" ref="W11:W74" si="15">IFERROR(IF(U11="","",V11-U11),"")</f>
        <v>1692.2317412140565</v>
      </c>
      <c r="X11" s="239"/>
      <c r="Y11" s="527">
        <f t="shared" si="8"/>
        <v>0.4545110847114131</v>
      </c>
      <c r="Z11" s="528">
        <f t="shared" si="9"/>
        <v>14.090416696360364</v>
      </c>
      <c r="AA11" s="528">
        <f t="shared" si="10"/>
        <v>14.635591242204656</v>
      </c>
      <c r="AB11" s="529">
        <f t="shared" si="11"/>
        <v>0.54517454584429181</v>
      </c>
    </row>
    <row r="12" spans="1:29" s="238" customFormat="1">
      <c r="A12" s="245">
        <v>409</v>
      </c>
      <c r="B12" s="245">
        <v>409201201</v>
      </c>
      <c r="C12" s="244" t="s">
        <v>502</v>
      </c>
      <c r="D12" s="245">
        <v>201</v>
      </c>
      <c r="E12" s="244" t="s">
        <v>228</v>
      </c>
      <c r="F12" s="245">
        <v>201</v>
      </c>
      <c r="G12" s="244" t="s">
        <v>228</v>
      </c>
      <c r="H12" s="243">
        <v>1034</v>
      </c>
      <c r="I12" s="239"/>
      <c r="J12" s="242">
        <f t="shared" si="0"/>
        <v>14396</v>
      </c>
      <c r="K12" s="241">
        <f t="shared" si="1"/>
        <v>15947</v>
      </c>
      <c r="L12" s="240">
        <f t="shared" si="12"/>
        <v>1551</v>
      </c>
      <c r="M12" s="239"/>
      <c r="N12" s="242">
        <f t="shared" si="2"/>
        <v>354</v>
      </c>
      <c r="O12" s="241">
        <f t="shared" si="13"/>
        <v>392</v>
      </c>
      <c r="P12" s="241">
        <f t="shared" si="3"/>
        <v>91</v>
      </c>
      <c r="Q12" s="241" t="str">
        <f t="shared" si="4"/>
        <v/>
      </c>
      <c r="R12" s="241" t="str">
        <f t="shared" si="5"/>
        <v/>
      </c>
      <c r="S12" s="240">
        <f t="shared" si="14"/>
        <v>-301</v>
      </c>
      <c r="T12" s="239"/>
      <c r="U12" s="242">
        <f t="shared" si="6"/>
        <v>15688</v>
      </c>
      <c r="V12" s="241">
        <f t="shared" si="7"/>
        <v>17126</v>
      </c>
      <c r="W12" s="240">
        <f t="shared" si="15"/>
        <v>1438</v>
      </c>
      <c r="X12" s="239"/>
      <c r="Y12" s="527">
        <f t="shared" si="8"/>
        <v>-1.8892487366850332</v>
      </c>
      <c r="Z12" s="528">
        <f t="shared" si="9"/>
        <v>13.191972931800414</v>
      </c>
      <c r="AA12" s="528">
        <f t="shared" si="10"/>
        <v>10.958569774749702</v>
      </c>
      <c r="AB12" s="529">
        <f t="shared" si="11"/>
        <v>-2.2334031570507129</v>
      </c>
    </row>
    <row r="13" spans="1:29" s="238" customFormat="1">
      <c r="A13" s="245">
        <v>409</v>
      </c>
      <c r="B13" s="245">
        <v>409201331</v>
      </c>
      <c r="C13" s="244" t="s">
        <v>502</v>
      </c>
      <c r="D13" s="245">
        <v>201</v>
      </c>
      <c r="E13" s="244" t="s">
        <v>228</v>
      </c>
      <c r="F13" s="245">
        <v>331</v>
      </c>
      <c r="G13" s="244" t="s">
        <v>358</v>
      </c>
      <c r="H13" s="243">
        <v>2</v>
      </c>
      <c r="I13" s="239"/>
      <c r="J13" s="242">
        <f t="shared" si="0"/>
        <v>9394</v>
      </c>
      <c r="K13" s="241">
        <f t="shared" si="1"/>
        <v>9935</v>
      </c>
      <c r="L13" s="240">
        <f t="shared" si="12"/>
        <v>541</v>
      </c>
      <c r="M13" s="239"/>
      <c r="N13" s="242">
        <f t="shared" si="2"/>
        <v>3327</v>
      </c>
      <c r="O13" s="241" t="str">
        <f t="shared" si="13"/>
        <v/>
      </c>
      <c r="P13" s="241">
        <f t="shared" si="3"/>
        <v>2219</v>
      </c>
      <c r="Q13" s="241" t="str">
        <f t="shared" si="4"/>
        <v/>
      </c>
      <c r="R13" s="241" t="str">
        <f t="shared" si="5"/>
        <v/>
      </c>
      <c r="S13" s="240" t="str">
        <f t="shared" si="14"/>
        <v/>
      </c>
      <c r="T13" s="239"/>
      <c r="U13" s="242">
        <f t="shared" si="6"/>
        <v>13659</v>
      </c>
      <c r="V13" s="241">
        <f t="shared" si="7"/>
        <v>13242</v>
      </c>
      <c r="W13" s="240">
        <f t="shared" si="15"/>
        <v>-417</v>
      </c>
      <c r="X13" s="239"/>
      <c r="Y13" s="527">
        <f t="shared" si="8"/>
        <v>-13.080892679463688</v>
      </c>
      <c r="Z13" s="528">
        <f t="shared" si="9"/>
        <v>14.147244065226205</v>
      </c>
      <c r="AA13" s="528">
        <f t="shared" si="10"/>
        <v>2.9069253942854112</v>
      </c>
      <c r="AB13" s="529">
        <f t="shared" si="11"/>
        <v>-11.240318670940795</v>
      </c>
    </row>
    <row r="14" spans="1:29" s="238" customFormat="1">
      <c r="A14" s="245">
        <v>410</v>
      </c>
      <c r="B14" s="245">
        <v>410035035</v>
      </c>
      <c r="C14" s="244" t="s">
        <v>503</v>
      </c>
      <c r="D14" s="245">
        <v>35</v>
      </c>
      <c r="E14" s="244" t="s">
        <v>62</v>
      </c>
      <c r="F14" s="245">
        <v>35</v>
      </c>
      <c r="G14" s="244" t="s">
        <v>62</v>
      </c>
      <c r="H14" s="243">
        <v>652</v>
      </c>
      <c r="I14" s="239"/>
      <c r="J14" s="242">
        <f t="shared" si="0"/>
        <v>15603</v>
      </c>
      <c r="K14" s="241">
        <f t="shared" si="1"/>
        <v>16888</v>
      </c>
      <c r="L14" s="240">
        <f t="shared" si="12"/>
        <v>1285</v>
      </c>
      <c r="M14" s="239"/>
      <c r="N14" s="242">
        <f t="shared" si="2"/>
        <v>6031</v>
      </c>
      <c r="O14" s="241">
        <f t="shared" si="13"/>
        <v>6528</v>
      </c>
      <c r="P14" s="241">
        <f t="shared" si="3"/>
        <v>7041</v>
      </c>
      <c r="Q14" s="241" t="str">
        <f t="shared" si="4"/>
        <v/>
      </c>
      <c r="R14" s="241" t="str">
        <f t="shared" si="5"/>
        <v/>
      </c>
      <c r="S14" s="240">
        <f t="shared" si="14"/>
        <v>513</v>
      </c>
      <c r="T14" s="239"/>
      <c r="U14" s="242">
        <f t="shared" si="6"/>
        <v>22572</v>
      </c>
      <c r="V14" s="241">
        <f t="shared" si="7"/>
        <v>25017</v>
      </c>
      <c r="W14" s="240">
        <f t="shared" si="15"/>
        <v>2445</v>
      </c>
      <c r="X14" s="239"/>
      <c r="Y14" s="527">
        <f t="shared" si="8"/>
        <v>3.0398411230968065</v>
      </c>
      <c r="Z14" s="528">
        <f t="shared" si="9"/>
        <v>3.4544456806830173</v>
      </c>
      <c r="AA14" s="528">
        <f t="shared" si="10"/>
        <v>5.5084897121533576</v>
      </c>
      <c r="AB14" s="529">
        <f t="shared" si="11"/>
        <v>2.0540440314703403</v>
      </c>
    </row>
    <row r="15" spans="1:29" s="238" customFormat="1">
      <c r="A15" s="245">
        <v>410</v>
      </c>
      <c r="B15" s="245">
        <v>410035044</v>
      </c>
      <c r="C15" s="244" t="s">
        <v>503</v>
      </c>
      <c r="D15" s="245">
        <v>35</v>
      </c>
      <c r="E15" s="244" t="s">
        <v>62</v>
      </c>
      <c r="F15" s="245">
        <v>44</v>
      </c>
      <c r="G15" s="244" t="s">
        <v>71</v>
      </c>
      <c r="H15" s="243">
        <v>2</v>
      </c>
      <c r="I15" s="239"/>
      <c r="J15" s="242" t="str">
        <f t="shared" si="0"/>
        <v/>
      </c>
      <c r="K15" s="241">
        <f t="shared" si="1"/>
        <v>16273.988402945508</v>
      </c>
      <c r="L15" s="240" t="str">
        <f t="shared" si="12"/>
        <v/>
      </c>
      <c r="M15" s="239"/>
      <c r="N15" s="242" t="str">
        <f t="shared" si="2"/>
        <v/>
      </c>
      <c r="O15" s="241" t="str">
        <f t="shared" si="13"/>
        <v/>
      </c>
      <c r="P15" s="241">
        <f t="shared" si="3"/>
        <v>283</v>
      </c>
      <c r="Q15" s="241" t="str">
        <f t="shared" si="4"/>
        <v/>
      </c>
      <c r="R15" s="241" t="str">
        <f t="shared" si="5"/>
        <v/>
      </c>
      <c r="S15" s="240" t="str">
        <f t="shared" si="14"/>
        <v/>
      </c>
      <c r="T15" s="239"/>
      <c r="U15" s="242" t="str">
        <f t="shared" si="6"/>
        <v/>
      </c>
      <c r="V15" s="241">
        <f t="shared" si="7"/>
        <v>17644.988402945506</v>
      </c>
      <c r="W15" s="240" t="str">
        <f t="shared" si="15"/>
        <v/>
      </c>
      <c r="X15" s="239"/>
      <c r="Y15" s="527">
        <f t="shared" si="8"/>
        <v>-1.1859608919302929</v>
      </c>
      <c r="Z15" s="528">
        <f t="shared" si="9"/>
        <v>5.4614634937540831</v>
      </c>
      <c r="AA15" s="528">
        <f t="shared" si="10"/>
        <v>4.1649657037556365</v>
      </c>
      <c r="AB15" s="529">
        <f t="shared" si="11"/>
        <v>-1.2964977899984467</v>
      </c>
    </row>
    <row r="16" spans="1:29" s="238" customFormat="1">
      <c r="A16" s="245">
        <v>410</v>
      </c>
      <c r="B16" s="245">
        <v>410035049</v>
      </c>
      <c r="C16" s="244" t="s">
        <v>503</v>
      </c>
      <c r="D16" s="245">
        <v>35</v>
      </c>
      <c r="E16" s="244" t="s">
        <v>62</v>
      </c>
      <c r="F16" s="245">
        <v>49</v>
      </c>
      <c r="G16" s="244" t="s">
        <v>76</v>
      </c>
      <c r="H16" s="243">
        <v>1</v>
      </c>
      <c r="I16" s="239"/>
      <c r="J16" s="242" t="str">
        <f t="shared" si="0"/>
        <v/>
      </c>
      <c r="K16" s="241">
        <f t="shared" si="1"/>
        <v>14975.444120746395</v>
      </c>
      <c r="L16" s="240" t="str">
        <f t="shared" si="12"/>
        <v/>
      </c>
      <c r="M16" s="239"/>
      <c r="N16" s="242" t="str">
        <f t="shared" si="2"/>
        <v/>
      </c>
      <c r="O16" s="241" t="str">
        <f t="shared" si="13"/>
        <v/>
      </c>
      <c r="P16" s="241">
        <f t="shared" si="3"/>
        <v>18919</v>
      </c>
      <c r="Q16" s="241" t="str">
        <f t="shared" si="4"/>
        <v/>
      </c>
      <c r="R16" s="241" t="str">
        <f t="shared" si="5"/>
        <v/>
      </c>
      <c r="S16" s="240" t="str">
        <f t="shared" si="14"/>
        <v/>
      </c>
      <c r="T16" s="239"/>
      <c r="U16" s="242" t="str">
        <f t="shared" si="6"/>
        <v/>
      </c>
      <c r="V16" s="241">
        <f t="shared" si="7"/>
        <v>34982.444120746397</v>
      </c>
      <c r="W16" s="240" t="str">
        <f t="shared" si="15"/>
        <v/>
      </c>
      <c r="X16" s="239"/>
      <c r="Y16" s="527">
        <f t="shared" si="8"/>
        <v>-7.2037177566357968E-2</v>
      </c>
      <c r="Z16" s="528">
        <f t="shared" si="9"/>
        <v>5.0451027674234243</v>
      </c>
      <c r="AA16" s="528">
        <f t="shared" si="10"/>
        <v>4.6986295952718438</v>
      </c>
      <c r="AB16" s="529">
        <f t="shared" si="11"/>
        <v>-0.34647317215158058</v>
      </c>
    </row>
    <row r="17" spans="1:28" s="238" customFormat="1">
      <c r="A17" s="245">
        <v>410</v>
      </c>
      <c r="B17" s="245">
        <v>410035057</v>
      </c>
      <c r="C17" s="244" t="s">
        <v>503</v>
      </c>
      <c r="D17" s="245">
        <v>35</v>
      </c>
      <c r="E17" s="244" t="s">
        <v>62</v>
      </c>
      <c r="F17" s="245">
        <v>57</v>
      </c>
      <c r="G17" s="244" t="s">
        <v>84</v>
      </c>
      <c r="H17" s="243">
        <v>327</v>
      </c>
      <c r="I17" s="239"/>
      <c r="J17" s="242">
        <f t="shared" si="0"/>
        <v>15833</v>
      </c>
      <c r="K17" s="241">
        <f t="shared" si="1"/>
        <v>17561</v>
      </c>
      <c r="L17" s="240">
        <f t="shared" si="12"/>
        <v>1728</v>
      </c>
      <c r="M17" s="239"/>
      <c r="N17" s="242">
        <f t="shared" si="2"/>
        <v>458</v>
      </c>
      <c r="O17" s="241">
        <f t="shared" si="13"/>
        <v>508</v>
      </c>
      <c r="P17" s="241">
        <f t="shared" si="3"/>
        <v>508</v>
      </c>
      <c r="Q17" s="241" t="str">
        <f t="shared" si="4"/>
        <v/>
      </c>
      <c r="R17" s="241" t="str">
        <f t="shared" si="5"/>
        <v/>
      </c>
      <c r="S17" s="240">
        <f t="shared" si="14"/>
        <v>0</v>
      </c>
      <c r="T17" s="239"/>
      <c r="U17" s="242">
        <f t="shared" si="6"/>
        <v>17229</v>
      </c>
      <c r="V17" s="241">
        <f t="shared" si="7"/>
        <v>19157</v>
      </c>
      <c r="W17" s="240">
        <f t="shared" si="15"/>
        <v>1928</v>
      </c>
      <c r="X17" s="239"/>
      <c r="Y17" s="527">
        <f t="shared" si="8"/>
        <v>0</v>
      </c>
      <c r="Z17" s="528">
        <f t="shared" si="9"/>
        <v>9.6290348314005829</v>
      </c>
      <c r="AA17" s="528">
        <f t="shared" si="10"/>
        <v>8.5937811411861276</v>
      </c>
      <c r="AB17" s="529">
        <f t="shared" si="11"/>
        <v>-1.0352536902144553</v>
      </c>
    </row>
    <row r="18" spans="1:28" s="238" customFormat="1">
      <c r="A18" s="245">
        <v>410</v>
      </c>
      <c r="B18" s="245">
        <v>410035093</v>
      </c>
      <c r="C18" s="244" t="s">
        <v>503</v>
      </c>
      <c r="D18" s="245">
        <v>35</v>
      </c>
      <c r="E18" s="244" t="s">
        <v>62</v>
      </c>
      <c r="F18" s="245">
        <v>93</v>
      </c>
      <c r="G18" s="244" t="s">
        <v>120</v>
      </c>
      <c r="H18" s="243">
        <v>18</v>
      </c>
      <c r="I18" s="239"/>
      <c r="J18" s="242">
        <f t="shared" si="0"/>
        <v>16866</v>
      </c>
      <c r="K18" s="241">
        <f t="shared" si="1"/>
        <v>18045</v>
      </c>
      <c r="L18" s="240">
        <f t="shared" si="12"/>
        <v>1179</v>
      </c>
      <c r="M18" s="239"/>
      <c r="N18" s="242">
        <f t="shared" si="2"/>
        <v>0</v>
      </c>
      <c r="O18" s="241">
        <f t="shared" si="13"/>
        <v>0</v>
      </c>
      <c r="P18" s="241">
        <f t="shared" si="3"/>
        <v>0</v>
      </c>
      <c r="Q18" s="241" t="str">
        <f t="shared" si="4"/>
        <v/>
      </c>
      <c r="R18" s="241" t="str">
        <f t="shared" si="5"/>
        <v/>
      </c>
      <c r="S18" s="240">
        <f t="shared" si="14"/>
        <v>0</v>
      </c>
      <c r="T18" s="239"/>
      <c r="U18" s="242">
        <f t="shared" si="6"/>
        <v>17804</v>
      </c>
      <c r="V18" s="241">
        <f t="shared" si="7"/>
        <v>19133</v>
      </c>
      <c r="W18" s="240">
        <f t="shared" si="15"/>
        <v>1329</v>
      </c>
      <c r="X18" s="239"/>
      <c r="Y18" s="527">
        <f t="shared" si="8"/>
        <v>-2.5128674723319335</v>
      </c>
      <c r="Z18" s="528">
        <f t="shared" si="9"/>
        <v>8.4919177432791706</v>
      </c>
      <c r="AA18" s="528">
        <f t="shared" si="10"/>
        <v>5.7407372962012415</v>
      </c>
      <c r="AB18" s="529">
        <f t="shared" si="11"/>
        <v>-2.7511804470779291</v>
      </c>
    </row>
    <row r="19" spans="1:28" s="238" customFormat="1">
      <c r="A19" s="245">
        <v>410</v>
      </c>
      <c r="B19" s="245">
        <v>410035160</v>
      </c>
      <c r="C19" s="244" t="s">
        <v>503</v>
      </c>
      <c r="D19" s="245">
        <v>35</v>
      </c>
      <c r="E19" s="244" t="s">
        <v>62</v>
      </c>
      <c r="F19" s="245">
        <v>160</v>
      </c>
      <c r="G19" s="244" t="s">
        <v>187</v>
      </c>
      <c r="H19" s="243">
        <v>3</v>
      </c>
      <c r="I19" s="239"/>
      <c r="J19" s="242">
        <f t="shared" si="0"/>
        <v>14498.69230261108</v>
      </c>
      <c r="K19" s="241">
        <f t="shared" si="1"/>
        <v>19084</v>
      </c>
      <c r="L19" s="240">
        <f t="shared" si="12"/>
        <v>4585.3076973889201</v>
      </c>
      <c r="M19" s="239"/>
      <c r="N19" s="242">
        <f t="shared" si="2"/>
        <v>187</v>
      </c>
      <c r="O19" s="241">
        <f t="shared" si="13"/>
        <v>246</v>
      </c>
      <c r="P19" s="241">
        <f t="shared" si="3"/>
        <v>39</v>
      </c>
      <c r="Q19" s="241" t="str">
        <f t="shared" si="4"/>
        <v/>
      </c>
      <c r="R19" s="241" t="str">
        <f t="shared" si="5"/>
        <v/>
      </c>
      <c r="S19" s="240">
        <f t="shared" si="14"/>
        <v>-207</v>
      </c>
      <c r="T19" s="239"/>
      <c r="U19" s="242">
        <f t="shared" si="6"/>
        <v>15623.69230261108</v>
      </c>
      <c r="V19" s="241">
        <f t="shared" si="7"/>
        <v>20211</v>
      </c>
      <c r="W19" s="240">
        <f t="shared" si="15"/>
        <v>4587.3076973889201</v>
      </c>
      <c r="X19" s="239"/>
      <c r="Y19" s="527">
        <f t="shared" si="8"/>
        <v>-1.0834564003411771</v>
      </c>
      <c r="Z19" s="528">
        <f t="shared" si="9"/>
        <v>10.83807853636673</v>
      </c>
      <c r="AA19" s="528">
        <f t="shared" si="10"/>
        <v>9.5671505272932613</v>
      </c>
      <c r="AB19" s="529">
        <f t="shared" si="11"/>
        <v>-1.2709280090734687</v>
      </c>
    </row>
    <row r="20" spans="1:28" s="238" customFormat="1">
      <c r="A20" s="245">
        <v>410</v>
      </c>
      <c r="B20" s="245">
        <v>410035163</v>
      </c>
      <c r="C20" s="244" t="s">
        <v>503</v>
      </c>
      <c r="D20" s="245">
        <v>35</v>
      </c>
      <c r="E20" s="244" t="s">
        <v>62</v>
      </c>
      <c r="F20" s="245">
        <v>163</v>
      </c>
      <c r="G20" s="244" t="s">
        <v>190</v>
      </c>
      <c r="H20" s="243">
        <v>30</v>
      </c>
      <c r="I20" s="239"/>
      <c r="J20" s="242">
        <f t="shared" si="0"/>
        <v>14471</v>
      </c>
      <c r="K20" s="241">
        <f t="shared" si="1"/>
        <v>16603</v>
      </c>
      <c r="L20" s="240">
        <f t="shared" si="12"/>
        <v>2132</v>
      </c>
      <c r="M20" s="239"/>
      <c r="N20" s="242">
        <f t="shared" si="2"/>
        <v>0</v>
      </c>
      <c r="O20" s="241">
        <f t="shared" si="13"/>
        <v>0</v>
      </c>
      <c r="P20" s="241">
        <f t="shared" si="3"/>
        <v>144</v>
      </c>
      <c r="Q20" s="241" t="str">
        <f t="shared" si="4"/>
        <v/>
      </c>
      <c r="R20" s="241" t="str">
        <f t="shared" si="5"/>
        <v/>
      </c>
      <c r="S20" s="240">
        <f t="shared" si="14"/>
        <v>144</v>
      </c>
      <c r="T20" s="239"/>
      <c r="U20" s="242">
        <f t="shared" si="6"/>
        <v>15409</v>
      </c>
      <c r="V20" s="241">
        <f t="shared" si="7"/>
        <v>17835</v>
      </c>
      <c r="W20" s="240">
        <f t="shared" si="15"/>
        <v>2426</v>
      </c>
      <c r="X20" s="239"/>
      <c r="Y20" s="527">
        <f t="shared" si="8"/>
        <v>2.7623462652228596</v>
      </c>
      <c r="Z20" s="528">
        <f t="shared" si="9"/>
        <v>11.699952273844042</v>
      </c>
      <c r="AA20" s="528">
        <f t="shared" si="10"/>
        <v>14.91230041183227</v>
      </c>
      <c r="AB20" s="529">
        <f t="shared" si="11"/>
        <v>3.2123481379882275</v>
      </c>
    </row>
    <row r="21" spans="1:28" s="238" customFormat="1">
      <c r="A21" s="245">
        <v>410</v>
      </c>
      <c r="B21" s="245">
        <v>410035165</v>
      </c>
      <c r="C21" s="244" t="s">
        <v>503</v>
      </c>
      <c r="D21" s="245">
        <v>35</v>
      </c>
      <c r="E21" s="244" t="s">
        <v>62</v>
      </c>
      <c r="F21" s="245">
        <v>165</v>
      </c>
      <c r="G21" s="244" t="s">
        <v>192</v>
      </c>
      <c r="H21" s="243">
        <v>6</v>
      </c>
      <c r="I21" s="239"/>
      <c r="J21" s="242">
        <f t="shared" si="0"/>
        <v>14589</v>
      </c>
      <c r="K21" s="241">
        <f t="shared" si="1"/>
        <v>15017</v>
      </c>
      <c r="L21" s="240">
        <f t="shared" si="12"/>
        <v>428</v>
      </c>
      <c r="M21" s="239"/>
      <c r="N21" s="242">
        <f t="shared" si="2"/>
        <v>335</v>
      </c>
      <c r="O21" s="241">
        <f t="shared" si="13"/>
        <v>345</v>
      </c>
      <c r="P21" s="241">
        <f t="shared" si="3"/>
        <v>0</v>
      </c>
      <c r="Q21" s="241" t="str">
        <f t="shared" si="4"/>
        <v/>
      </c>
      <c r="R21" s="241" t="str">
        <f t="shared" si="5"/>
        <v/>
      </c>
      <c r="S21" s="240">
        <f t="shared" si="14"/>
        <v>-345</v>
      </c>
      <c r="T21" s="239"/>
      <c r="U21" s="242">
        <f t="shared" si="6"/>
        <v>15862</v>
      </c>
      <c r="V21" s="241">
        <f t="shared" si="7"/>
        <v>16105</v>
      </c>
      <c r="W21" s="240">
        <f t="shared" si="15"/>
        <v>243</v>
      </c>
      <c r="X21" s="239"/>
      <c r="Y21" s="527">
        <f t="shared" si="8"/>
        <v>-3.8159824759430023</v>
      </c>
      <c r="Z21" s="528">
        <f t="shared" si="9"/>
        <v>7.8064028339625127</v>
      </c>
      <c r="AA21" s="528">
        <f t="shared" si="10"/>
        <v>3.5664528556429924</v>
      </c>
      <c r="AB21" s="529">
        <f t="shared" si="11"/>
        <v>-4.2399499783195207</v>
      </c>
    </row>
    <row r="22" spans="1:28" s="238" customFormat="1">
      <c r="A22" s="245">
        <v>410</v>
      </c>
      <c r="B22" s="245">
        <v>410035176</v>
      </c>
      <c r="C22" s="244" t="s">
        <v>503</v>
      </c>
      <c r="D22" s="245">
        <v>35</v>
      </c>
      <c r="E22" s="244" t="s">
        <v>62</v>
      </c>
      <c r="F22" s="245">
        <v>176</v>
      </c>
      <c r="G22" s="244" t="s">
        <v>203</v>
      </c>
      <c r="H22" s="243">
        <v>1</v>
      </c>
      <c r="I22" s="239"/>
      <c r="J22" s="242" t="str">
        <f t="shared" si="0"/>
        <v/>
      </c>
      <c r="K22" s="241">
        <f t="shared" si="1"/>
        <v>14579.208574859711</v>
      </c>
      <c r="L22" s="240" t="str">
        <f t="shared" si="12"/>
        <v/>
      </c>
      <c r="M22" s="239"/>
      <c r="N22" s="242" t="str">
        <f t="shared" si="2"/>
        <v/>
      </c>
      <c r="O22" s="241" t="str">
        <f t="shared" si="13"/>
        <v/>
      </c>
      <c r="P22" s="241">
        <f t="shared" si="3"/>
        <v>6136</v>
      </c>
      <c r="Q22" s="241" t="str">
        <f t="shared" si="4"/>
        <v/>
      </c>
      <c r="R22" s="241" t="str">
        <f t="shared" si="5"/>
        <v/>
      </c>
      <c r="S22" s="240" t="str">
        <f t="shared" si="14"/>
        <v/>
      </c>
      <c r="T22" s="239"/>
      <c r="U22" s="242" t="str">
        <f t="shared" si="6"/>
        <v/>
      </c>
      <c r="V22" s="241">
        <f t="shared" si="7"/>
        <v>21803.208574859709</v>
      </c>
      <c r="W22" s="240" t="str">
        <f t="shared" si="15"/>
        <v/>
      </c>
      <c r="X22" s="239"/>
      <c r="Y22" s="527">
        <f t="shared" si="8"/>
        <v>0</v>
      </c>
      <c r="Z22" s="528">
        <f t="shared" si="9"/>
        <v>9.7791779319207155</v>
      </c>
      <c r="AA22" s="528">
        <f t="shared" si="10"/>
        <v>4.2272731900033511</v>
      </c>
      <c r="AB22" s="529">
        <f t="shared" si="11"/>
        <v>-5.5519047419173644</v>
      </c>
    </row>
    <row r="23" spans="1:28" s="238" customFormat="1">
      <c r="A23" s="245">
        <v>410</v>
      </c>
      <c r="B23" s="245">
        <v>410035229</v>
      </c>
      <c r="C23" s="244" t="s">
        <v>503</v>
      </c>
      <c r="D23" s="245">
        <v>35</v>
      </c>
      <c r="E23" s="244" t="s">
        <v>62</v>
      </c>
      <c r="F23" s="245">
        <v>229</v>
      </c>
      <c r="G23" s="244" t="s">
        <v>256</v>
      </c>
      <c r="H23" s="243">
        <v>2</v>
      </c>
      <c r="I23" s="239"/>
      <c r="J23" s="242">
        <f t="shared" si="0"/>
        <v>12597.214677556576</v>
      </c>
      <c r="K23" s="241">
        <f t="shared" si="1"/>
        <v>14061.217885521883</v>
      </c>
      <c r="L23" s="240">
        <f t="shared" si="12"/>
        <v>1464.0032079653065</v>
      </c>
      <c r="M23" s="239"/>
      <c r="N23" s="242">
        <f t="shared" si="2"/>
        <v>1310</v>
      </c>
      <c r="O23" s="241">
        <f t="shared" si="13"/>
        <v>1462</v>
      </c>
      <c r="P23" s="241">
        <f t="shared" si="3"/>
        <v>1060</v>
      </c>
      <c r="Q23" s="241" t="str">
        <f t="shared" si="4"/>
        <v/>
      </c>
      <c r="R23" s="241" t="str">
        <f t="shared" si="5"/>
        <v/>
      </c>
      <c r="S23" s="240">
        <f t="shared" si="14"/>
        <v>-402</v>
      </c>
      <c r="T23" s="239"/>
      <c r="U23" s="242">
        <f t="shared" si="6"/>
        <v>14845.214677556576</v>
      </c>
      <c r="V23" s="241">
        <f t="shared" si="7"/>
        <v>16209.217885521883</v>
      </c>
      <c r="W23" s="240">
        <f t="shared" si="15"/>
        <v>1364.0032079653065</v>
      </c>
      <c r="X23" s="239"/>
      <c r="Y23" s="527">
        <f t="shared" si="8"/>
        <v>-2.8644438650107986</v>
      </c>
      <c r="Z23" s="528">
        <f t="shared" si="9"/>
        <v>12.818198782097145</v>
      </c>
      <c r="AA23" s="528">
        <f t="shared" si="10"/>
        <v>9.5332781594823413</v>
      </c>
      <c r="AB23" s="529">
        <f t="shared" si="11"/>
        <v>-3.2849206226148038</v>
      </c>
    </row>
    <row r="24" spans="1:28" s="238" customFormat="1">
      <c r="A24" s="245">
        <v>410</v>
      </c>
      <c r="B24" s="245">
        <v>410035244</v>
      </c>
      <c r="C24" s="244" t="s">
        <v>503</v>
      </c>
      <c r="D24" s="245">
        <v>35</v>
      </c>
      <c r="E24" s="244" t="s">
        <v>62</v>
      </c>
      <c r="F24" s="245">
        <v>244</v>
      </c>
      <c r="G24" s="244" t="s">
        <v>271</v>
      </c>
      <c r="H24" s="243">
        <v>1</v>
      </c>
      <c r="I24" s="239"/>
      <c r="J24" s="242">
        <f t="shared" si="0"/>
        <v>15408</v>
      </c>
      <c r="K24" s="241">
        <f t="shared" si="1"/>
        <v>18742</v>
      </c>
      <c r="L24" s="240">
        <f t="shared" si="12"/>
        <v>3334</v>
      </c>
      <c r="M24" s="239"/>
      <c r="N24" s="242">
        <f t="shared" si="2"/>
        <v>4619</v>
      </c>
      <c r="O24" s="241">
        <f t="shared" si="13"/>
        <v>5619</v>
      </c>
      <c r="P24" s="241">
        <f t="shared" si="3"/>
        <v>5619</v>
      </c>
      <c r="Q24" s="241" t="str">
        <f t="shared" si="4"/>
        <v/>
      </c>
      <c r="R24" s="241" t="str">
        <f t="shared" si="5"/>
        <v/>
      </c>
      <c r="S24" s="240">
        <f t="shared" si="14"/>
        <v>0</v>
      </c>
      <c r="T24" s="239"/>
      <c r="U24" s="242">
        <f t="shared" si="6"/>
        <v>20965</v>
      </c>
      <c r="V24" s="241">
        <f t="shared" si="7"/>
        <v>25449</v>
      </c>
      <c r="W24" s="240">
        <f t="shared" si="15"/>
        <v>4484</v>
      </c>
      <c r="X24" s="239"/>
      <c r="Y24" s="527">
        <f t="shared" si="8"/>
        <v>0</v>
      </c>
      <c r="Z24" s="528">
        <f t="shared" si="9"/>
        <v>6.1523267003519049</v>
      </c>
      <c r="AA24" s="528">
        <f t="shared" si="10"/>
        <v>5.3180718904184756</v>
      </c>
      <c r="AB24" s="529">
        <f t="shared" si="11"/>
        <v>-0.83425480993342926</v>
      </c>
    </row>
    <row r="25" spans="1:28" s="238" customFormat="1">
      <c r="A25" s="245">
        <v>410</v>
      </c>
      <c r="B25" s="245">
        <v>410035248</v>
      </c>
      <c r="C25" s="244" t="s">
        <v>503</v>
      </c>
      <c r="D25" s="245">
        <v>35</v>
      </c>
      <c r="E25" s="244" t="s">
        <v>62</v>
      </c>
      <c r="F25" s="245">
        <v>248</v>
      </c>
      <c r="G25" s="244" t="s">
        <v>275</v>
      </c>
      <c r="H25" s="243">
        <v>74</v>
      </c>
      <c r="I25" s="239"/>
      <c r="J25" s="242">
        <f t="shared" si="0"/>
        <v>15436</v>
      </c>
      <c r="K25" s="241">
        <f t="shared" si="1"/>
        <v>16290</v>
      </c>
      <c r="L25" s="240">
        <f t="shared" si="12"/>
        <v>854</v>
      </c>
      <c r="M25" s="239"/>
      <c r="N25" s="242">
        <f t="shared" si="2"/>
        <v>823</v>
      </c>
      <c r="O25" s="241">
        <f t="shared" si="13"/>
        <v>869</v>
      </c>
      <c r="P25" s="241">
        <f t="shared" si="3"/>
        <v>919</v>
      </c>
      <c r="Q25" s="241" t="str">
        <f t="shared" si="4"/>
        <v/>
      </c>
      <c r="R25" s="241" t="str">
        <f t="shared" si="5"/>
        <v/>
      </c>
      <c r="S25" s="240">
        <f t="shared" si="14"/>
        <v>50</v>
      </c>
      <c r="T25" s="239"/>
      <c r="U25" s="242">
        <f t="shared" si="6"/>
        <v>17197</v>
      </c>
      <c r="V25" s="241">
        <f t="shared" si="7"/>
        <v>18297</v>
      </c>
      <c r="W25" s="240">
        <f t="shared" si="15"/>
        <v>1100</v>
      </c>
      <c r="X25" s="239"/>
      <c r="Y25" s="527">
        <f t="shared" si="8"/>
        <v>0.3097394913158098</v>
      </c>
      <c r="Z25" s="528">
        <f t="shared" si="9"/>
        <v>5.0697310318241096</v>
      </c>
      <c r="AA25" s="528">
        <f t="shared" si="10"/>
        <v>5.4451056940976006</v>
      </c>
      <c r="AB25" s="529">
        <f t="shared" si="11"/>
        <v>0.37537466227349103</v>
      </c>
    </row>
    <row r="26" spans="1:28" s="238" customFormat="1">
      <c r="A26" s="245">
        <v>410</v>
      </c>
      <c r="B26" s="245">
        <v>410035262</v>
      </c>
      <c r="C26" s="244" t="s">
        <v>503</v>
      </c>
      <c r="D26" s="245">
        <v>35</v>
      </c>
      <c r="E26" s="244" t="s">
        <v>62</v>
      </c>
      <c r="F26" s="245">
        <v>262</v>
      </c>
      <c r="G26" s="244" t="s">
        <v>289</v>
      </c>
      <c r="H26" s="243">
        <v>4</v>
      </c>
      <c r="I26" s="239"/>
      <c r="J26" s="242">
        <f t="shared" si="0"/>
        <v>13860</v>
      </c>
      <c r="K26" s="241">
        <f t="shared" si="1"/>
        <v>19135</v>
      </c>
      <c r="L26" s="240">
        <f t="shared" si="12"/>
        <v>5275</v>
      </c>
      <c r="M26" s="239"/>
      <c r="N26" s="242">
        <f t="shared" si="2"/>
        <v>5593</v>
      </c>
      <c r="O26" s="241">
        <f t="shared" si="13"/>
        <v>7722</v>
      </c>
      <c r="P26" s="241">
        <f t="shared" si="3"/>
        <v>3804</v>
      </c>
      <c r="Q26" s="241" t="str">
        <f t="shared" si="4"/>
        <v/>
      </c>
      <c r="R26" s="241" t="str">
        <f t="shared" si="5"/>
        <v/>
      </c>
      <c r="S26" s="240">
        <f t="shared" si="14"/>
        <v>-3918</v>
      </c>
      <c r="T26" s="239"/>
      <c r="U26" s="242">
        <f t="shared" si="6"/>
        <v>20391</v>
      </c>
      <c r="V26" s="241">
        <f t="shared" si="7"/>
        <v>24027</v>
      </c>
      <c r="W26" s="240">
        <f t="shared" si="15"/>
        <v>3636</v>
      </c>
      <c r="X26" s="239"/>
      <c r="Y26" s="527">
        <f t="shared" si="8"/>
        <v>-20.476452549948164</v>
      </c>
      <c r="Z26" s="528">
        <f t="shared" si="9"/>
        <v>17.874594820198368</v>
      </c>
      <c r="AA26" s="528">
        <f t="shared" si="10"/>
        <v>-0.28058381802217547</v>
      </c>
      <c r="AB26" s="529">
        <f t="shared" si="11"/>
        <v>-18.155178638220544</v>
      </c>
    </row>
    <row r="27" spans="1:28" s="238" customFormat="1">
      <c r="A27" s="245">
        <v>410</v>
      </c>
      <c r="B27" s="245">
        <v>410035346</v>
      </c>
      <c r="C27" s="244" t="s">
        <v>503</v>
      </c>
      <c r="D27" s="245">
        <v>35</v>
      </c>
      <c r="E27" s="244" t="s">
        <v>62</v>
      </c>
      <c r="F27" s="245">
        <v>346</v>
      </c>
      <c r="G27" s="244" t="s">
        <v>373</v>
      </c>
      <c r="H27" s="243">
        <v>12</v>
      </c>
      <c r="I27" s="239"/>
      <c r="J27" s="242">
        <f t="shared" si="0"/>
        <v>13245</v>
      </c>
      <c r="K27" s="241">
        <f t="shared" si="1"/>
        <v>14788</v>
      </c>
      <c r="L27" s="240">
        <f t="shared" si="12"/>
        <v>1543</v>
      </c>
      <c r="M27" s="239"/>
      <c r="N27" s="242">
        <f t="shared" si="2"/>
        <v>2416</v>
      </c>
      <c r="O27" s="241">
        <f t="shared" si="13"/>
        <v>2697</v>
      </c>
      <c r="P27" s="241">
        <f t="shared" si="3"/>
        <v>2697</v>
      </c>
      <c r="Q27" s="241" t="str">
        <f t="shared" si="4"/>
        <v/>
      </c>
      <c r="R27" s="241" t="str">
        <f t="shared" si="5"/>
        <v/>
      </c>
      <c r="S27" s="240">
        <f t="shared" si="14"/>
        <v>0</v>
      </c>
      <c r="T27" s="239"/>
      <c r="U27" s="242">
        <f t="shared" si="6"/>
        <v>16599</v>
      </c>
      <c r="V27" s="241">
        <f t="shared" si="7"/>
        <v>18573</v>
      </c>
      <c r="W27" s="240">
        <f t="shared" si="15"/>
        <v>1974</v>
      </c>
      <c r="X27" s="239"/>
      <c r="Y27" s="527">
        <f t="shared" si="8"/>
        <v>0</v>
      </c>
      <c r="Z27" s="528">
        <f t="shared" si="9"/>
        <v>10.91270824209713</v>
      </c>
      <c r="AA27" s="528">
        <f t="shared" si="10"/>
        <v>4.3841032008277949</v>
      </c>
      <c r="AB27" s="529">
        <f t="shared" si="11"/>
        <v>-6.5286050412693353</v>
      </c>
    </row>
    <row r="28" spans="1:28" s="238" customFormat="1">
      <c r="A28" s="245">
        <v>410</v>
      </c>
      <c r="B28" s="245">
        <v>410057035</v>
      </c>
      <c r="C28" s="244" t="s">
        <v>503</v>
      </c>
      <c r="D28" s="245">
        <v>57</v>
      </c>
      <c r="E28" s="244" t="s">
        <v>84</v>
      </c>
      <c r="F28" s="245">
        <v>35</v>
      </c>
      <c r="G28" s="244" t="s">
        <v>62</v>
      </c>
      <c r="H28" s="243">
        <v>8</v>
      </c>
      <c r="I28" s="239"/>
      <c r="J28" s="242">
        <f t="shared" si="0"/>
        <v>13072</v>
      </c>
      <c r="K28" s="241">
        <f t="shared" si="1"/>
        <v>14694</v>
      </c>
      <c r="L28" s="240">
        <f t="shared" si="12"/>
        <v>1622</v>
      </c>
      <c r="M28" s="239"/>
      <c r="N28" s="242">
        <f t="shared" si="2"/>
        <v>5053</v>
      </c>
      <c r="O28" s="241">
        <f t="shared" si="13"/>
        <v>5680</v>
      </c>
      <c r="P28" s="241">
        <f t="shared" si="3"/>
        <v>6126</v>
      </c>
      <c r="Q28" s="241" t="str">
        <f t="shared" si="4"/>
        <v/>
      </c>
      <c r="R28" s="241" t="str">
        <f t="shared" si="5"/>
        <v/>
      </c>
      <c r="S28" s="240">
        <f t="shared" si="14"/>
        <v>446</v>
      </c>
      <c r="T28" s="239"/>
      <c r="U28" s="242">
        <f t="shared" si="6"/>
        <v>19063</v>
      </c>
      <c r="V28" s="241">
        <f t="shared" si="7"/>
        <v>21908</v>
      </c>
      <c r="W28" s="240">
        <f t="shared" si="15"/>
        <v>2845</v>
      </c>
      <c r="X28" s="239"/>
      <c r="Y28" s="527">
        <f t="shared" si="8"/>
        <v>3.0398411230968065</v>
      </c>
      <c r="Z28" s="528">
        <f t="shared" si="9"/>
        <v>3.4544456806830173</v>
      </c>
      <c r="AA28" s="528">
        <f t="shared" si="10"/>
        <v>5.5084897121533576</v>
      </c>
      <c r="AB28" s="529">
        <f t="shared" si="11"/>
        <v>2.0540440314703403</v>
      </c>
    </row>
    <row r="29" spans="1:28" s="238" customFormat="1">
      <c r="A29" s="245">
        <v>410</v>
      </c>
      <c r="B29" s="245">
        <v>410057057</v>
      </c>
      <c r="C29" s="244" t="s">
        <v>503</v>
      </c>
      <c r="D29" s="245">
        <v>57</v>
      </c>
      <c r="E29" s="244" t="s">
        <v>84</v>
      </c>
      <c r="F29" s="245">
        <v>57</v>
      </c>
      <c r="G29" s="244" t="s">
        <v>84</v>
      </c>
      <c r="H29" s="243">
        <v>194</v>
      </c>
      <c r="I29" s="239"/>
      <c r="J29" s="242">
        <f t="shared" si="0"/>
        <v>14568</v>
      </c>
      <c r="K29" s="241">
        <f t="shared" si="1"/>
        <v>15492</v>
      </c>
      <c r="L29" s="240">
        <f t="shared" si="12"/>
        <v>924</v>
      </c>
      <c r="M29" s="239"/>
      <c r="N29" s="242">
        <f t="shared" si="2"/>
        <v>422</v>
      </c>
      <c r="O29" s="241">
        <f t="shared" si="13"/>
        <v>449</v>
      </c>
      <c r="P29" s="241">
        <f t="shared" si="3"/>
        <v>449</v>
      </c>
      <c r="Q29" s="241" t="str">
        <f t="shared" si="4"/>
        <v/>
      </c>
      <c r="R29" s="241" t="str">
        <f t="shared" si="5"/>
        <v/>
      </c>
      <c r="S29" s="240">
        <f t="shared" si="14"/>
        <v>0</v>
      </c>
      <c r="T29" s="239"/>
      <c r="U29" s="242">
        <f t="shared" si="6"/>
        <v>15928</v>
      </c>
      <c r="V29" s="241">
        <f t="shared" si="7"/>
        <v>17029</v>
      </c>
      <c r="W29" s="240">
        <f t="shared" si="15"/>
        <v>1101</v>
      </c>
      <c r="X29" s="239"/>
      <c r="Y29" s="527">
        <f t="shared" si="8"/>
        <v>0</v>
      </c>
      <c r="Z29" s="528">
        <f t="shared" si="9"/>
        <v>9.6290348314005829</v>
      </c>
      <c r="AA29" s="528">
        <f t="shared" si="10"/>
        <v>8.5937811411861276</v>
      </c>
      <c r="AB29" s="529">
        <f t="shared" si="11"/>
        <v>-1.0352536902144553</v>
      </c>
    </row>
    <row r="30" spans="1:28" s="238" customFormat="1">
      <c r="A30" s="245">
        <v>410</v>
      </c>
      <c r="B30" s="245">
        <v>410057093</v>
      </c>
      <c r="C30" s="244" t="s">
        <v>503</v>
      </c>
      <c r="D30" s="245">
        <v>57</v>
      </c>
      <c r="E30" s="244" t="s">
        <v>84</v>
      </c>
      <c r="F30" s="245">
        <v>93</v>
      </c>
      <c r="G30" s="244" t="s">
        <v>120</v>
      </c>
      <c r="H30" s="243">
        <v>8</v>
      </c>
      <c r="I30" s="239"/>
      <c r="J30" s="242">
        <f t="shared" si="0"/>
        <v>15014</v>
      </c>
      <c r="K30" s="241">
        <f t="shared" si="1"/>
        <v>15448</v>
      </c>
      <c r="L30" s="240">
        <f t="shared" si="12"/>
        <v>434</v>
      </c>
      <c r="M30" s="239"/>
      <c r="N30" s="242">
        <f t="shared" si="2"/>
        <v>0</v>
      </c>
      <c r="O30" s="241">
        <f t="shared" si="13"/>
        <v>0</v>
      </c>
      <c r="P30" s="241">
        <f t="shared" si="3"/>
        <v>0</v>
      </c>
      <c r="Q30" s="241" t="str">
        <f t="shared" si="4"/>
        <v/>
      </c>
      <c r="R30" s="241" t="str">
        <f t="shared" si="5"/>
        <v/>
      </c>
      <c r="S30" s="240">
        <f t="shared" si="14"/>
        <v>0</v>
      </c>
      <c r="T30" s="239"/>
      <c r="U30" s="242">
        <f t="shared" si="6"/>
        <v>15952</v>
      </c>
      <c r="V30" s="241">
        <f t="shared" si="7"/>
        <v>16536</v>
      </c>
      <c r="W30" s="240">
        <f t="shared" si="15"/>
        <v>584</v>
      </c>
      <c r="X30" s="239"/>
      <c r="Y30" s="527">
        <f t="shared" si="8"/>
        <v>-2.5128674723319335</v>
      </c>
      <c r="Z30" s="528">
        <f t="shared" si="9"/>
        <v>8.4919177432791706</v>
      </c>
      <c r="AA30" s="528">
        <f t="shared" si="10"/>
        <v>5.7407372962012415</v>
      </c>
      <c r="AB30" s="529">
        <f t="shared" si="11"/>
        <v>-2.7511804470779291</v>
      </c>
    </row>
    <row r="31" spans="1:28" s="238" customFormat="1">
      <c r="A31" s="245">
        <v>410</v>
      </c>
      <c r="B31" s="245">
        <v>410057163</v>
      </c>
      <c r="C31" s="244" t="s">
        <v>503</v>
      </c>
      <c r="D31" s="245">
        <v>57</v>
      </c>
      <c r="E31" s="244" t="s">
        <v>84</v>
      </c>
      <c r="F31" s="245">
        <v>163</v>
      </c>
      <c r="G31" s="244" t="s">
        <v>190</v>
      </c>
      <c r="H31" s="243">
        <v>2</v>
      </c>
      <c r="I31" s="239"/>
      <c r="J31" s="242">
        <f t="shared" si="0"/>
        <v>14110</v>
      </c>
      <c r="K31" s="241">
        <f t="shared" si="1"/>
        <v>14848</v>
      </c>
      <c r="L31" s="240">
        <f t="shared" si="12"/>
        <v>738</v>
      </c>
      <c r="M31" s="239"/>
      <c r="N31" s="242">
        <f t="shared" si="2"/>
        <v>0</v>
      </c>
      <c r="O31" s="241">
        <f t="shared" si="13"/>
        <v>0</v>
      </c>
      <c r="P31" s="241">
        <f t="shared" si="3"/>
        <v>129</v>
      </c>
      <c r="Q31" s="241" t="str">
        <f t="shared" si="4"/>
        <v/>
      </c>
      <c r="R31" s="241" t="str">
        <f t="shared" si="5"/>
        <v/>
      </c>
      <c r="S31" s="240">
        <f t="shared" si="14"/>
        <v>129</v>
      </c>
      <c r="T31" s="239"/>
      <c r="U31" s="242">
        <f t="shared" si="6"/>
        <v>15048</v>
      </c>
      <c r="V31" s="241">
        <f t="shared" si="7"/>
        <v>16065</v>
      </c>
      <c r="W31" s="240">
        <f t="shared" si="15"/>
        <v>1017</v>
      </c>
      <c r="X31" s="239"/>
      <c r="Y31" s="527">
        <f t="shared" si="8"/>
        <v>2.7623462652228596</v>
      </c>
      <c r="Z31" s="528">
        <f t="shared" si="9"/>
        <v>11.699952273844042</v>
      </c>
      <c r="AA31" s="528">
        <f t="shared" si="10"/>
        <v>14.91230041183227</v>
      </c>
      <c r="AB31" s="529">
        <f t="shared" si="11"/>
        <v>3.2123481379882275</v>
      </c>
    </row>
    <row r="32" spans="1:28" s="238" customFormat="1">
      <c r="A32" s="245">
        <v>410</v>
      </c>
      <c r="B32" s="245">
        <v>410057248</v>
      </c>
      <c r="C32" s="244" t="s">
        <v>503</v>
      </c>
      <c r="D32" s="245">
        <v>57</v>
      </c>
      <c r="E32" s="244" t="s">
        <v>84</v>
      </c>
      <c r="F32" s="245">
        <v>248</v>
      </c>
      <c r="G32" s="244" t="s">
        <v>275</v>
      </c>
      <c r="H32" s="243">
        <v>17</v>
      </c>
      <c r="I32" s="239"/>
      <c r="J32" s="242">
        <f t="shared" si="0"/>
        <v>15541</v>
      </c>
      <c r="K32" s="241">
        <f t="shared" si="1"/>
        <v>14294</v>
      </c>
      <c r="L32" s="240">
        <f t="shared" si="12"/>
        <v>-1247</v>
      </c>
      <c r="M32" s="239"/>
      <c r="N32" s="242">
        <f t="shared" si="2"/>
        <v>829</v>
      </c>
      <c r="O32" s="241">
        <f t="shared" si="13"/>
        <v>762</v>
      </c>
      <c r="P32" s="241">
        <f t="shared" si="3"/>
        <v>806</v>
      </c>
      <c r="Q32" s="241" t="str">
        <f t="shared" si="4"/>
        <v/>
      </c>
      <c r="R32" s="241" t="str">
        <f t="shared" si="5"/>
        <v/>
      </c>
      <c r="S32" s="240">
        <f t="shared" si="14"/>
        <v>44</v>
      </c>
      <c r="T32" s="239"/>
      <c r="U32" s="242">
        <f t="shared" si="6"/>
        <v>17308</v>
      </c>
      <c r="V32" s="241">
        <f t="shared" si="7"/>
        <v>16188</v>
      </c>
      <c r="W32" s="240">
        <f t="shared" si="15"/>
        <v>-1120</v>
      </c>
      <c r="X32" s="239"/>
      <c r="Y32" s="527">
        <f t="shared" si="8"/>
        <v>0.3097394913158098</v>
      </c>
      <c r="Z32" s="528">
        <f t="shared" si="9"/>
        <v>5.0697310318241096</v>
      </c>
      <c r="AA32" s="528">
        <f t="shared" si="10"/>
        <v>5.4451056940976006</v>
      </c>
      <c r="AB32" s="529">
        <f t="shared" si="11"/>
        <v>0.37537466227349103</v>
      </c>
    </row>
    <row r="33" spans="1:28" s="238" customFormat="1">
      <c r="A33" s="245">
        <v>410</v>
      </c>
      <c r="B33" s="245">
        <v>410057262</v>
      </c>
      <c r="C33" s="244" t="s">
        <v>503</v>
      </c>
      <c r="D33" s="245">
        <v>57</v>
      </c>
      <c r="E33" s="244" t="s">
        <v>84</v>
      </c>
      <c r="F33" s="245">
        <v>262</v>
      </c>
      <c r="G33" s="244" t="s">
        <v>289</v>
      </c>
      <c r="H33" s="243">
        <v>1</v>
      </c>
      <c r="I33" s="239"/>
      <c r="J33" s="242">
        <f t="shared" si="0"/>
        <v>12199.429165390504</v>
      </c>
      <c r="K33" s="241">
        <f t="shared" si="1"/>
        <v>18861</v>
      </c>
      <c r="L33" s="240">
        <f t="shared" si="12"/>
        <v>6661.5708346094962</v>
      </c>
      <c r="M33" s="239"/>
      <c r="N33" s="242">
        <f t="shared" si="2"/>
        <v>4923</v>
      </c>
      <c r="O33" s="241">
        <f t="shared" si="13"/>
        <v>7612</v>
      </c>
      <c r="P33" s="241">
        <f t="shared" si="3"/>
        <v>3749</v>
      </c>
      <c r="Q33" s="241" t="str">
        <f t="shared" si="4"/>
        <v/>
      </c>
      <c r="R33" s="241" t="str">
        <f t="shared" si="5"/>
        <v/>
      </c>
      <c r="S33" s="240">
        <f t="shared" si="14"/>
        <v>-3863</v>
      </c>
      <c r="T33" s="239"/>
      <c r="U33" s="242">
        <f t="shared" si="6"/>
        <v>18060.429165390502</v>
      </c>
      <c r="V33" s="241">
        <f t="shared" si="7"/>
        <v>23698</v>
      </c>
      <c r="W33" s="240">
        <f t="shared" si="15"/>
        <v>5637.570834609498</v>
      </c>
      <c r="X33" s="239"/>
      <c r="Y33" s="527">
        <f t="shared" si="8"/>
        <v>-20.476452549948164</v>
      </c>
      <c r="Z33" s="528">
        <f t="shared" si="9"/>
        <v>17.874594820198368</v>
      </c>
      <c r="AA33" s="528">
        <f t="shared" si="10"/>
        <v>-0.28058381802217547</v>
      </c>
      <c r="AB33" s="529">
        <f t="shared" si="11"/>
        <v>-18.155178638220544</v>
      </c>
    </row>
    <row r="34" spans="1:28" s="238" customFormat="1">
      <c r="A34" s="245">
        <v>412</v>
      </c>
      <c r="B34" s="245">
        <v>412035035</v>
      </c>
      <c r="C34" s="244" t="s">
        <v>504</v>
      </c>
      <c r="D34" s="245">
        <v>35</v>
      </c>
      <c r="E34" s="244" t="s">
        <v>62</v>
      </c>
      <c r="F34" s="245">
        <v>35</v>
      </c>
      <c r="G34" s="244" t="s">
        <v>62</v>
      </c>
      <c r="H34" s="243">
        <v>435</v>
      </c>
      <c r="I34" s="239"/>
      <c r="J34" s="242">
        <f t="shared" si="0"/>
        <v>14250</v>
      </c>
      <c r="K34" s="241">
        <f t="shared" si="1"/>
        <v>16285</v>
      </c>
      <c r="L34" s="240">
        <f t="shared" si="12"/>
        <v>2035</v>
      </c>
      <c r="M34" s="239"/>
      <c r="N34" s="242">
        <f t="shared" si="2"/>
        <v>5508</v>
      </c>
      <c r="O34" s="241">
        <f t="shared" si="13"/>
        <v>6295</v>
      </c>
      <c r="P34" s="241">
        <f t="shared" si="3"/>
        <v>6790</v>
      </c>
      <c r="Q34" s="241" t="str">
        <f t="shared" si="4"/>
        <v/>
      </c>
      <c r="R34" s="241" t="str">
        <f t="shared" si="5"/>
        <v/>
      </c>
      <c r="S34" s="240">
        <f t="shared" si="14"/>
        <v>495</v>
      </c>
      <c r="T34" s="239"/>
      <c r="U34" s="242">
        <f t="shared" si="6"/>
        <v>20696</v>
      </c>
      <c r="V34" s="241">
        <f t="shared" si="7"/>
        <v>24163</v>
      </c>
      <c r="W34" s="240">
        <f t="shared" si="15"/>
        <v>3467</v>
      </c>
      <c r="X34" s="239"/>
      <c r="Y34" s="527">
        <f t="shared" si="8"/>
        <v>3.0398411230968065</v>
      </c>
      <c r="Z34" s="528">
        <f t="shared" si="9"/>
        <v>3.4544456806830173</v>
      </c>
      <c r="AA34" s="528">
        <f t="shared" si="10"/>
        <v>5.5084897121533576</v>
      </c>
      <c r="AB34" s="529">
        <f t="shared" si="11"/>
        <v>2.0540440314703403</v>
      </c>
    </row>
    <row r="35" spans="1:28" s="238" customFormat="1">
      <c r="A35" s="245">
        <v>412</v>
      </c>
      <c r="B35" s="245">
        <v>412035044</v>
      </c>
      <c r="C35" s="244" t="s">
        <v>504</v>
      </c>
      <c r="D35" s="245">
        <v>35</v>
      </c>
      <c r="E35" s="244" t="s">
        <v>62</v>
      </c>
      <c r="F35" s="245">
        <v>44</v>
      </c>
      <c r="G35" s="244" t="s">
        <v>71</v>
      </c>
      <c r="H35" s="243">
        <v>13</v>
      </c>
      <c r="I35" s="239"/>
      <c r="J35" s="242">
        <f t="shared" si="0"/>
        <v>16959</v>
      </c>
      <c r="K35" s="241">
        <f t="shared" si="1"/>
        <v>12886</v>
      </c>
      <c r="L35" s="240">
        <f t="shared" si="12"/>
        <v>-4073</v>
      </c>
      <c r="M35" s="239"/>
      <c r="N35" s="242">
        <f t="shared" si="2"/>
        <v>496</v>
      </c>
      <c r="O35" s="241">
        <f t="shared" si="13"/>
        <v>377</v>
      </c>
      <c r="P35" s="241">
        <f t="shared" si="3"/>
        <v>224</v>
      </c>
      <c r="Q35" s="241" t="str">
        <f t="shared" si="4"/>
        <v/>
      </c>
      <c r="R35" s="241" t="str">
        <f t="shared" si="5"/>
        <v/>
      </c>
      <c r="S35" s="240">
        <f t="shared" si="14"/>
        <v>-153</v>
      </c>
      <c r="T35" s="239"/>
      <c r="U35" s="242">
        <f t="shared" si="6"/>
        <v>18393</v>
      </c>
      <c r="V35" s="241">
        <f t="shared" si="7"/>
        <v>14198</v>
      </c>
      <c r="W35" s="240">
        <f t="shared" si="15"/>
        <v>-4195</v>
      </c>
      <c r="X35" s="239"/>
      <c r="Y35" s="527">
        <f t="shared" si="8"/>
        <v>-1.1859608919302929</v>
      </c>
      <c r="Z35" s="528">
        <f t="shared" si="9"/>
        <v>5.4614634937540831</v>
      </c>
      <c r="AA35" s="528">
        <f t="shared" si="10"/>
        <v>4.1649657037556365</v>
      </c>
      <c r="AB35" s="529">
        <f t="shared" si="11"/>
        <v>-1.2964977899984467</v>
      </c>
    </row>
    <row r="36" spans="1:28" s="238" customFormat="1">
      <c r="A36" s="245">
        <v>412</v>
      </c>
      <c r="B36" s="245">
        <v>412035189</v>
      </c>
      <c r="C36" s="244" t="s">
        <v>504</v>
      </c>
      <c r="D36" s="245">
        <v>35</v>
      </c>
      <c r="E36" s="244" t="s">
        <v>62</v>
      </c>
      <c r="F36" s="245">
        <v>189</v>
      </c>
      <c r="G36" s="244" t="s">
        <v>216</v>
      </c>
      <c r="H36" s="243">
        <v>2</v>
      </c>
      <c r="I36" s="239"/>
      <c r="J36" s="242" t="str">
        <f t="shared" si="0"/>
        <v/>
      </c>
      <c r="K36" s="241">
        <f t="shared" si="1"/>
        <v>11876.535469617698</v>
      </c>
      <c r="L36" s="240" t="str">
        <f t="shared" si="12"/>
        <v/>
      </c>
      <c r="M36" s="239"/>
      <c r="N36" s="242" t="str">
        <f t="shared" si="2"/>
        <v/>
      </c>
      <c r="O36" s="241" t="str">
        <f t="shared" si="13"/>
        <v/>
      </c>
      <c r="P36" s="241">
        <f t="shared" si="3"/>
        <v>4098</v>
      </c>
      <c r="Q36" s="241" t="str">
        <f t="shared" si="4"/>
        <v/>
      </c>
      <c r="R36" s="241" t="str">
        <f t="shared" si="5"/>
        <v/>
      </c>
      <c r="S36" s="240" t="str">
        <f t="shared" si="14"/>
        <v/>
      </c>
      <c r="T36" s="239"/>
      <c r="U36" s="242" t="str">
        <f t="shared" si="6"/>
        <v/>
      </c>
      <c r="V36" s="241">
        <f t="shared" si="7"/>
        <v>17062.535469617698</v>
      </c>
      <c r="W36" s="240" t="str">
        <f t="shared" si="15"/>
        <v/>
      </c>
      <c r="X36" s="239"/>
      <c r="Y36" s="527">
        <f t="shared" si="8"/>
        <v>-1.4037766908948299</v>
      </c>
      <c r="Z36" s="528">
        <f t="shared" si="9"/>
        <v>6.5740006196005094</v>
      </c>
      <c r="AA36" s="528">
        <f t="shared" si="10"/>
        <v>5.4391131704911482</v>
      </c>
      <c r="AB36" s="529">
        <f t="shared" si="11"/>
        <v>-1.1348874491093612</v>
      </c>
    </row>
    <row r="37" spans="1:28" s="238" customFormat="1">
      <c r="A37" s="245">
        <v>412</v>
      </c>
      <c r="B37" s="245">
        <v>412035218</v>
      </c>
      <c r="C37" s="244" t="s">
        <v>504</v>
      </c>
      <c r="D37" s="245">
        <v>35</v>
      </c>
      <c r="E37" s="244" t="s">
        <v>62</v>
      </c>
      <c r="F37" s="245">
        <v>218</v>
      </c>
      <c r="G37" s="244" t="s">
        <v>245</v>
      </c>
      <c r="H37" s="243">
        <v>1</v>
      </c>
      <c r="I37" s="239"/>
      <c r="J37" s="242" t="str">
        <f t="shared" si="0"/>
        <v/>
      </c>
      <c r="K37" s="241">
        <f t="shared" si="1"/>
        <v>12338.604342521465</v>
      </c>
      <c r="L37" s="240" t="str">
        <f t="shared" si="12"/>
        <v/>
      </c>
      <c r="M37" s="239"/>
      <c r="N37" s="242" t="str">
        <f t="shared" si="2"/>
        <v/>
      </c>
      <c r="O37" s="241" t="str">
        <f t="shared" si="13"/>
        <v/>
      </c>
      <c r="P37" s="241">
        <f t="shared" si="3"/>
        <v>5132</v>
      </c>
      <c r="Q37" s="241" t="str">
        <f t="shared" si="4"/>
        <v/>
      </c>
      <c r="R37" s="241" t="str">
        <f t="shared" si="5"/>
        <v/>
      </c>
      <c r="S37" s="240" t="str">
        <f t="shared" si="14"/>
        <v/>
      </c>
      <c r="T37" s="239"/>
      <c r="U37" s="242" t="str">
        <f t="shared" si="6"/>
        <v/>
      </c>
      <c r="V37" s="241">
        <f t="shared" si="7"/>
        <v>18558.604342521467</v>
      </c>
      <c r="W37" s="240" t="str">
        <f t="shared" si="15"/>
        <v/>
      </c>
      <c r="X37" s="239"/>
      <c r="Y37" s="527">
        <f t="shared" si="8"/>
        <v>1.1898034027675806</v>
      </c>
      <c r="Z37" s="528">
        <f t="shared" si="9"/>
        <v>3.7027297480845363</v>
      </c>
      <c r="AA37" s="528">
        <f t="shared" si="10"/>
        <v>4.1028834662789535</v>
      </c>
      <c r="AB37" s="529">
        <f t="shared" si="11"/>
        <v>0.40015371819441725</v>
      </c>
    </row>
    <row r="38" spans="1:28" s="238" customFormat="1">
      <c r="A38" s="245">
        <v>412</v>
      </c>
      <c r="B38" s="245">
        <v>412035220</v>
      </c>
      <c r="C38" s="244" t="s">
        <v>504</v>
      </c>
      <c r="D38" s="245">
        <v>35</v>
      </c>
      <c r="E38" s="244" t="s">
        <v>62</v>
      </c>
      <c r="F38" s="245">
        <v>220</v>
      </c>
      <c r="G38" s="244" t="s">
        <v>247</v>
      </c>
      <c r="H38" s="243">
        <v>3</v>
      </c>
      <c r="I38" s="239"/>
      <c r="J38" s="242">
        <f t="shared" si="0"/>
        <v>16194</v>
      </c>
      <c r="K38" s="241">
        <f t="shared" si="1"/>
        <v>15407</v>
      </c>
      <c r="L38" s="240">
        <f t="shared" si="12"/>
        <v>-787</v>
      </c>
      <c r="M38" s="239"/>
      <c r="N38" s="242">
        <f t="shared" si="2"/>
        <v>7351</v>
      </c>
      <c r="O38" s="241">
        <f t="shared" si="13"/>
        <v>6993</v>
      </c>
      <c r="P38" s="241">
        <f t="shared" si="3"/>
        <v>5989</v>
      </c>
      <c r="Q38" s="241" t="str">
        <f t="shared" si="4"/>
        <v/>
      </c>
      <c r="R38" s="241" t="str">
        <f t="shared" si="5"/>
        <v/>
      </c>
      <c r="S38" s="240">
        <f t="shared" si="14"/>
        <v>-1004</v>
      </c>
      <c r="T38" s="239"/>
      <c r="U38" s="242">
        <f t="shared" si="6"/>
        <v>24483</v>
      </c>
      <c r="V38" s="241">
        <f t="shared" si="7"/>
        <v>22484</v>
      </c>
      <c r="W38" s="240">
        <f t="shared" si="15"/>
        <v>-1999</v>
      </c>
      <c r="X38" s="239"/>
      <c r="Y38" s="527">
        <f t="shared" si="8"/>
        <v>-6.5202155710885847</v>
      </c>
      <c r="Z38" s="528">
        <f t="shared" si="9"/>
        <v>11.443959798939755</v>
      </c>
      <c r="AA38" s="528">
        <f t="shared" si="10"/>
        <v>6.7024871670267743</v>
      </c>
      <c r="AB38" s="529">
        <f t="shared" si="11"/>
        <v>-4.7414726319129805</v>
      </c>
    </row>
    <row r="39" spans="1:28" s="238" customFormat="1">
      <c r="A39" s="245">
        <v>412</v>
      </c>
      <c r="B39" s="245">
        <v>412035243</v>
      </c>
      <c r="C39" s="244" t="s">
        <v>504</v>
      </c>
      <c r="D39" s="245">
        <v>35</v>
      </c>
      <c r="E39" s="244" t="s">
        <v>62</v>
      </c>
      <c r="F39" s="245">
        <v>243</v>
      </c>
      <c r="G39" s="244" t="s">
        <v>270</v>
      </c>
      <c r="H39" s="243">
        <v>2</v>
      </c>
      <c r="I39" s="239"/>
      <c r="J39" s="242">
        <f t="shared" si="0"/>
        <v>15218</v>
      </c>
      <c r="K39" s="241">
        <f t="shared" si="1"/>
        <v>10434</v>
      </c>
      <c r="L39" s="240">
        <f t="shared" si="12"/>
        <v>-4784</v>
      </c>
      <c r="M39" s="239"/>
      <c r="N39" s="242">
        <f t="shared" si="2"/>
        <v>2302</v>
      </c>
      <c r="O39" s="241">
        <f t="shared" si="13"/>
        <v>1578</v>
      </c>
      <c r="P39" s="241">
        <f t="shared" si="3"/>
        <v>1486</v>
      </c>
      <c r="Q39" s="241" t="str">
        <f t="shared" si="4"/>
        <v/>
      </c>
      <c r="R39" s="241" t="str">
        <f t="shared" si="5"/>
        <v/>
      </c>
      <c r="S39" s="240">
        <f t="shared" si="14"/>
        <v>-92</v>
      </c>
      <c r="T39" s="239"/>
      <c r="U39" s="242">
        <f t="shared" si="6"/>
        <v>18458</v>
      </c>
      <c r="V39" s="241">
        <f t="shared" si="7"/>
        <v>13008</v>
      </c>
      <c r="W39" s="240">
        <f t="shared" si="15"/>
        <v>-5450</v>
      </c>
      <c r="X39" s="239"/>
      <c r="Y39" s="527">
        <f t="shared" si="8"/>
        <v>-0.8854435207992708</v>
      </c>
      <c r="Z39" s="528">
        <f t="shared" si="9"/>
        <v>6.0354276228984407</v>
      </c>
      <c r="AA39" s="528">
        <f t="shared" si="10"/>
        <v>5.027117511696332</v>
      </c>
      <c r="AB39" s="529">
        <f t="shared" si="11"/>
        <v>-1.0083101112021087</v>
      </c>
    </row>
    <row r="40" spans="1:28" s="238" customFormat="1">
      <c r="A40" s="245">
        <v>412</v>
      </c>
      <c r="B40" s="245">
        <v>412035244</v>
      </c>
      <c r="C40" s="244" t="s">
        <v>504</v>
      </c>
      <c r="D40" s="245">
        <v>35</v>
      </c>
      <c r="E40" s="244" t="s">
        <v>62</v>
      </c>
      <c r="F40" s="245">
        <v>244</v>
      </c>
      <c r="G40" s="244" t="s">
        <v>271</v>
      </c>
      <c r="H40" s="243">
        <v>5</v>
      </c>
      <c r="I40" s="239"/>
      <c r="J40" s="242">
        <f t="shared" si="0"/>
        <v>15130</v>
      </c>
      <c r="K40" s="241">
        <f t="shared" si="1"/>
        <v>15447</v>
      </c>
      <c r="L40" s="240">
        <f t="shared" si="12"/>
        <v>317</v>
      </c>
      <c r="M40" s="239"/>
      <c r="N40" s="242">
        <f t="shared" si="2"/>
        <v>4536</v>
      </c>
      <c r="O40" s="241">
        <f t="shared" si="13"/>
        <v>4631</v>
      </c>
      <c r="P40" s="241">
        <f t="shared" si="3"/>
        <v>4631</v>
      </c>
      <c r="Q40" s="241" t="str">
        <f t="shared" si="4"/>
        <v/>
      </c>
      <c r="R40" s="241" t="str">
        <f t="shared" si="5"/>
        <v/>
      </c>
      <c r="S40" s="240">
        <f t="shared" si="14"/>
        <v>0</v>
      </c>
      <c r="T40" s="239"/>
      <c r="U40" s="242">
        <f t="shared" si="6"/>
        <v>20604</v>
      </c>
      <c r="V40" s="241">
        <f t="shared" si="7"/>
        <v>21166</v>
      </c>
      <c r="W40" s="240">
        <f t="shared" si="15"/>
        <v>562</v>
      </c>
      <c r="X40" s="239"/>
      <c r="Y40" s="527">
        <f t="shared" si="8"/>
        <v>0</v>
      </c>
      <c r="Z40" s="528">
        <f t="shared" si="9"/>
        <v>6.1523267003519049</v>
      </c>
      <c r="AA40" s="528">
        <f t="shared" si="10"/>
        <v>5.3180718904184756</v>
      </c>
      <c r="AB40" s="529">
        <f t="shared" si="11"/>
        <v>-0.83425480993342926</v>
      </c>
    </row>
    <row r="41" spans="1:28" s="238" customFormat="1">
      <c r="A41" s="245">
        <v>412</v>
      </c>
      <c r="B41" s="245">
        <v>412035285</v>
      </c>
      <c r="C41" s="244" t="s">
        <v>504</v>
      </c>
      <c r="D41" s="245">
        <v>35</v>
      </c>
      <c r="E41" s="244" t="s">
        <v>62</v>
      </c>
      <c r="F41" s="245">
        <v>285</v>
      </c>
      <c r="G41" s="244" t="s">
        <v>312</v>
      </c>
      <c r="H41" s="243">
        <v>3</v>
      </c>
      <c r="I41" s="239"/>
      <c r="J41" s="242">
        <f t="shared" si="0"/>
        <v>11684</v>
      </c>
      <c r="K41" s="241">
        <f t="shared" si="1"/>
        <v>13683</v>
      </c>
      <c r="L41" s="240">
        <f t="shared" si="12"/>
        <v>1999</v>
      </c>
      <c r="M41" s="239"/>
      <c r="N41" s="242">
        <f t="shared" si="2"/>
        <v>3436</v>
      </c>
      <c r="O41" s="241">
        <f t="shared" si="13"/>
        <v>4024</v>
      </c>
      <c r="P41" s="241">
        <f t="shared" si="3"/>
        <v>2604</v>
      </c>
      <c r="Q41" s="241" t="str">
        <f t="shared" si="4"/>
        <v/>
      </c>
      <c r="R41" s="241" t="str">
        <f t="shared" si="5"/>
        <v/>
      </c>
      <c r="S41" s="240">
        <f t="shared" si="14"/>
        <v>-1420</v>
      </c>
      <c r="T41" s="239"/>
      <c r="U41" s="242">
        <f t="shared" si="6"/>
        <v>16058</v>
      </c>
      <c r="V41" s="241">
        <f t="shared" si="7"/>
        <v>17375</v>
      </c>
      <c r="W41" s="240">
        <f t="shared" si="15"/>
        <v>1317</v>
      </c>
      <c r="X41" s="239"/>
      <c r="Y41" s="527">
        <f t="shared" si="8"/>
        <v>-10.379880315663399</v>
      </c>
      <c r="Z41" s="528">
        <f t="shared" si="9"/>
        <v>12.648501366792827</v>
      </c>
      <c r="AA41" s="528">
        <f t="shared" si="10"/>
        <v>3.2764305979686674</v>
      </c>
      <c r="AB41" s="529">
        <f t="shared" si="11"/>
        <v>-9.3720707688241589</v>
      </c>
    </row>
    <row r="42" spans="1:28" s="238" customFormat="1">
      <c r="A42" s="245">
        <v>412</v>
      </c>
      <c r="B42" s="245">
        <v>412035293</v>
      </c>
      <c r="C42" s="244" t="s">
        <v>504</v>
      </c>
      <c r="D42" s="245">
        <v>35</v>
      </c>
      <c r="E42" s="244" t="s">
        <v>62</v>
      </c>
      <c r="F42" s="245">
        <v>293</v>
      </c>
      <c r="G42" s="244" t="s">
        <v>320</v>
      </c>
      <c r="H42" s="243">
        <v>1</v>
      </c>
      <c r="I42" s="239"/>
      <c r="J42" s="242">
        <f t="shared" si="0"/>
        <v>15408</v>
      </c>
      <c r="K42" s="241">
        <f t="shared" si="1"/>
        <v>10434</v>
      </c>
      <c r="L42" s="240">
        <f t="shared" si="12"/>
        <v>-4974</v>
      </c>
      <c r="M42" s="239"/>
      <c r="N42" s="242">
        <f t="shared" si="2"/>
        <v>672</v>
      </c>
      <c r="O42" s="241">
        <f t="shared" si="13"/>
        <v>455</v>
      </c>
      <c r="P42" s="241">
        <f t="shared" si="3"/>
        <v>292</v>
      </c>
      <c r="Q42" s="241" t="str">
        <f t="shared" si="4"/>
        <v/>
      </c>
      <c r="R42" s="241" t="str">
        <f t="shared" si="5"/>
        <v/>
      </c>
      <c r="S42" s="240">
        <f t="shared" si="14"/>
        <v>-163</v>
      </c>
      <c r="T42" s="239"/>
      <c r="U42" s="242">
        <f t="shared" si="6"/>
        <v>17018</v>
      </c>
      <c r="V42" s="241">
        <f t="shared" si="7"/>
        <v>11814</v>
      </c>
      <c r="W42" s="240">
        <f t="shared" si="15"/>
        <v>-5204</v>
      </c>
      <c r="X42" s="239"/>
      <c r="Y42" s="527">
        <f t="shared" si="8"/>
        <v>-1.5652743629430432</v>
      </c>
      <c r="Z42" s="528">
        <f t="shared" si="9"/>
        <v>10.916761586844705</v>
      </c>
      <c r="AA42" s="528">
        <f t="shared" si="10"/>
        <v>9.0725959147469855</v>
      </c>
      <c r="AB42" s="529">
        <f t="shared" si="11"/>
        <v>-1.84416567209772</v>
      </c>
    </row>
    <row r="43" spans="1:28" s="238" customFormat="1">
      <c r="A43" s="245">
        <v>412</v>
      </c>
      <c r="B43" s="245">
        <v>412035307</v>
      </c>
      <c r="C43" s="244" t="s">
        <v>504</v>
      </c>
      <c r="D43" s="245">
        <v>35</v>
      </c>
      <c r="E43" s="244" t="s">
        <v>62</v>
      </c>
      <c r="F43" s="245">
        <v>307</v>
      </c>
      <c r="G43" s="244" t="s">
        <v>334</v>
      </c>
      <c r="H43" s="243">
        <v>2</v>
      </c>
      <c r="I43" s="239"/>
      <c r="J43" s="242">
        <f t="shared" si="0"/>
        <v>11404.707830856421</v>
      </c>
      <c r="K43" s="241">
        <f t="shared" si="1"/>
        <v>12004</v>
      </c>
      <c r="L43" s="240">
        <f t="shared" si="12"/>
        <v>599.29216914357858</v>
      </c>
      <c r="M43" s="239"/>
      <c r="N43" s="242">
        <f t="shared" si="2"/>
        <v>5149</v>
      </c>
      <c r="O43" s="241">
        <f t="shared" si="13"/>
        <v>5419</v>
      </c>
      <c r="P43" s="241">
        <f t="shared" si="3"/>
        <v>5063</v>
      </c>
      <c r="Q43" s="241" t="str">
        <f t="shared" si="4"/>
        <v/>
      </c>
      <c r="R43" s="241" t="str">
        <f t="shared" si="5"/>
        <v/>
      </c>
      <c r="S43" s="240">
        <f t="shared" si="14"/>
        <v>-356</v>
      </c>
      <c r="T43" s="239"/>
      <c r="U43" s="242">
        <f t="shared" si="6"/>
        <v>17491.707830856423</v>
      </c>
      <c r="V43" s="241">
        <f t="shared" si="7"/>
        <v>18155</v>
      </c>
      <c r="W43" s="240">
        <f t="shared" si="15"/>
        <v>663.29216914357676</v>
      </c>
      <c r="X43" s="239"/>
      <c r="Y43" s="527">
        <f t="shared" si="8"/>
        <v>-2.9639694257599558</v>
      </c>
      <c r="Z43" s="528">
        <f t="shared" si="9"/>
        <v>6.0846920648806577</v>
      </c>
      <c r="AA43" s="528">
        <f t="shared" si="10"/>
        <v>3.7421949006584714</v>
      </c>
      <c r="AB43" s="529">
        <f t="shared" si="11"/>
        <v>-2.3424971642221863</v>
      </c>
    </row>
    <row r="44" spans="1:28" s="238" customFormat="1">
      <c r="A44" s="245">
        <v>413</v>
      </c>
      <c r="B44" s="245">
        <v>413114091</v>
      </c>
      <c r="C44" s="244" t="s">
        <v>505</v>
      </c>
      <c r="D44" s="245">
        <v>114</v>
      </c>
      <c r="E44" s="244" t="s">
        <v>141</v>
      </c>
      <c r="F44" s="245">
        <v>91</v>
      </c>
      <c r="G44" s="244" t="s">
        <v>118</v>
      </c>
      <c r="H44" s="243">
        <v>1</v>
      </c>
      <c r="I44" s="239"/>
      <c r="J44" s="242">
        <f t="shared" si="0"/>
        <v>14937</v>
      </c>
      <c r="K44" s="241">
        <f t="shared" si="1"/>
        <v>11611</v>
      </c>
      <c r="L44" s="240">
        <f t="shared" si="12"/>
        <v>-3326</v>
      </c>
      <c r="M44" s="239"/>
      <c r="N44" s="242">
        <f t="shared" si="2"/>
        <v>19347</v>
      </c>
      <c r="O44" s="241">
        <f t="shared" si="13"/>
        <v>15039</v>
      </c>
      <c r="P44" s="241">
        <f t="shared" si="3"/>
        <v>10099</v>
      </c>
      <c r="Q44" s="241" t="str">
        <f t="shared" si="4"/>
        <v/>
      </c>
      <c r="R44" s="241" t="str">
        <f t="shared" si="5"/>
        <v/>
      </c>
      <c r="S44" s="240">
        <f t="shared" si="14"/>
        <v>-4940</v>
      </c>
      <c r="T44" s="239"/>
      <c r="U44" s="242">
        <f t="shared" si="6"/>
        <v>35222</v>
      </c>
      <c r="V44" s="241">
        <f t="shared" si="7"/>
        <v>22798</v>
      </c>
      <c r="W44" s="240">
        <f t="shared" si="15"/>
        <v>-12424</v>
      </c>
      <c r="X44" s="239"/>
      <c r="Y44" s="527">
        <f t="shared" si="8"/>
        <v>-42.545794907459367</v>
      </c>
      <c r="Z44" s="528">
        <f t="shared" si="9"/>
        <v>6.2970249904988869</v>
      </c>
      <c r="AA44" s="528">
        <f t="shared" si="10"/>
        <v>-16.742196920775847</v>
      </c>
      <c r="AB44" s="529">
        <f t="shared" si="11"/>
        <v>-23.039221911274733</v>
      </c>
    </row>
    <row r="45" spans="1:28" s="238" customFormat="1">
      <c r="A45" s="245">
        <v>413</v>
      </c>
      <c r="B45" s="245">
        <v>413114114</v>
      </c>
      <c r="C45" s="244" t="s">
        <v>505</v>
      </c>
      <c r="D45" s="245">
        <v>114</v>
      </c>
      <c r="E45" s="244" t="s">
        <v>141</v>
      </c>
      <c r="F45" s="245">
        <v>114</v>
      </c>
      <c r="G45" s="244" t="s">
        <v>141</v>
      </c>
      <c r="H45" s="243">
        <v>84</v>
      </c>
      <c r="I45" s="239"/>
      <c r="J45" s="242">
        <f t="shared" si="0"/>
        <v>12169</v>
      </c>
      <c r="K45" s="241">
        <f t="shared" si="1"/>
        <v>13317</v>
      </c>
      <c r="L45" s="240">
        <f t="shared" si="12"/>
        <v>1148</v>
      </c>
      <c r="M45" s="239"/>
      <c r="N45" s="242">
        <f t="shared" si="2"/>
        <v>2352</v>
      </c>
      <c r="O45" s="241">
        <f t="shared" si="13"/>
        <v>2574</v>
      </c>
      <c r="P45" s="241">
        <f t="shared" si="3"/>
        <v>2172</v>
      </c>
      <c r="Q45" s="241" t="str">
        <f t="shared" si="4"/>
        <v/>
      </c>
      <c r="R45" s="241" t="str">
        <f t="shared" si="5"/>
        <v/>
      </c>
      <c r="S45" s="240">
        <f t="shared" si="14"/>
        <v>-402</v>
      </c>
      <c r="T45" s="239"/>
      <c r="U45" s="242">
        <f t="shared" si="6"/>
        <v>15459</v>
      </c>
      <c r="V45" s="241">
        <f t="shared" si="7"/>
        <v>16577</v>
      </c>
      <c r="W45" s="240">
        <f t="shared" si="15"/>
        <v>1118</v>
      </c>
      <c r="X45" s="239"/>
      <c r="Y45" s="527">
        <f t="shared" si="8"/>
        <v>-3.0167189752913828</v>
      </c>
      <c r="Z45" s="528">
        <f t="shared" si="9"/>
        <v>10.378846900883268</v>
      </c>
      <c r="AA45" s="528">
        <f t="shared" si="10"/>
        <v>7.7270136127029998</v>
      </c>
      <c r="AB45" s="529">
        <f t="shared" si="11"/>
        <v>-2.651833288180268</v>
      </c>
    </row>
    <row r="46" spans="1:28" s="238" customFormat="1">
      <c r="A46" s="245">
        <v>413</v>
      </c>
      <c r="B46" s="245">
        <v>413114127</v>
      </c>
      <c r="C46" s="244" t="s">
        <v>505</v>
      </c>
      <c r="D46" s="245">
        <v>114</v>
      </c>
      <c r="E46" s="244" t="s">
        <v>141</v>
      </c>
      <c r="F46" s="245">
        <v>127</v>
      </c>
      <c r="G46" s="244" t="s">
        <v>154</v>
      </c>
      <c r="H46" s="243">
        <v>2</v>
      </c>
      <c r="I46" s="239"/>
      <c r="J46" s="242">
        <f t="shared" si="0"/>
        <v>11023</v>
      </c>
      <c r="K46" s="241">
        <f t="shared" si="1"/>
        <v>11611</v>
      </c>
      <c r="L46" s="240">
        <f t="shared" si="12"/>
        <v>588</v>
      </c>
      <c r="M46" s="239"/>
      <c r="N46" s="242">
        <f t="shared" si="2"/>
        <v>5632</v>
      </c>
      <c r="O46" s="241">
        <f t="shared" si="13"/>
        <v>5932</v>
      </c>
      <c r="P46" s="241">
        <f t="shared" si="3"/>
        <v>6070</v>
      </c>
      <c r="Q46" s="241" t="str">
        <f t="shared" si="4"/>
        <v/>
      </c>
      <c r="R46" s="241" t="str">
        <f t="shared" si="5"/>
        <v/>
      </c>
      <c r="S46" s="240">
        <f t="shared" si="14"/>
        <v>138</v>
      </c>
      <c r="T46" s="239"/>
      <c r="U46" s="242">
        <f t="shared" si="6"/>
        <v>17593</v>
      </c>
      <c r="V46" s="241">
        <f t="shared" si="7"/>
        <v>18769</v>
      </c>
      <c r="W46" s="240">
        <f t="shared" si="15"/>
        <v>1176</v>
      </c>
      <c r="X46" s="239"/>
      <c r="Y46" s="527">
        <f t="shared" si="8"/>
        <v>1.1880393236759801</v>
      </c>
      <c r="Z46" s="528">
        <f t="shared" si="9"/>
        <v>6.3923813089091546</v>
      </c>
      <c r="AA46" s="528">
        <f t="shared" si="10"/>
        <v>9.0015863576200488</v>
      </c>
      <c r="AB46" s="529">
        <f t="shared" si="11"/>
        <v>2.6092050487108942</v>
      </c>
    </row>
    <row r="47" spans="1:28" s="238" customFormat="1">
      <c r="A47" s="245">
        <v>413</v>
      </c>
      <c r="B47" s="245">
        <v>413114210</v>
      </c>
      <c r="C47" s="244" t="s">
        <v>505</v>
      </c>
      <c r="D47" s="245">
        <v>114</v>
      </c>
      <c r="E47" s="244" t="s">
        <v>141</v>
      </c>
      <c r="F47" s="245">
        <v>210</v>
      </c>
      <c r="G47" s="244" t="s">
        <v>237</v>
      </c>
      <c r="H47" s="243">
        <v>1</v>
      </c>
      <c r="I47" s="239"/>
      <c r="J47" s="242">
        <f t="shared" si="0"/>
        <v>11550.662274096387</v>
      </c>
      <c r="K47" s="241">
        <f t="shared" si="1"/>
        <v>11611</v>
      </c>
      <c r="L47" s="240">
        <f t="shared" si="12"/>
        <v>60.337725903613318</v>
      </c>
      <c r="M47" s="239"/>
      <c r="N47" s="242">
        <f t="shared" si="2"/>
        <v>4739</v>
      </c>
      <c r="O47" s="241">
        <f t="shared" si="13"/>
        <v>4763</v>
      </c>
      <c r="P47" s="241">
        <f t="shared" si="3"/>
        <v>3780</v>
      </c>
      <c r="Q47" s="241" t="str">
        <f t="shared" si="4"/>
        <v/>
      </c>
      <c r="R47" s="241" t="str">
        <f t="shared" si="5"/>
        <v/>
      </c>
      <c r="S47" s="240">
        <f t="shared" si="14"/>
        <v>-983</v>
      </c>
      <c r="T47" s="239"/>
      <c r="U47" s="242">
        <f t="shared" si="6"/>
        <v>17227.662274096387</v>
      </c>
      <c r="V47" s="241">
        <f t="shared" si="7"/>
        <v>16479</v>
      </c>
      <c r="W47" s="240">
        <f t="shared" si="15"/>
        <v>-748.66227409638668</v>
      </c>
      <c r="X47" s="239"/>
      <c r="Y47" s="527">
        <f t="shared" si="8"/>
        <v>-8.4715364851652453</v>
      </c>
      <c r="Z47" s="528">
        <f t="shared" si="9"/>
        <v>9.9262718956258524</v>
      </c>
      <c r="AA47" s="528">
        <f t="shared" si="10"/>
        <v>3.0891229601820962</v>
      </c>
      <c r="AB47" s="529">
        <f t="shared" si="11"/>
        <v>-6.8371489354437562</v>
      </c>
    </row>
    <row r="48" spans="1:28" s="238" customFormat="1">
      <c r="A48" s="245">
        <v>413</v>
      </c>
      <c r="B48" s="245">
        <v>413114253</v>
      </c>
      <c r="C48" s="244" t="s">
        <v>505</v>
      </c>
      <c r="D48" s="245">
        <v>114</v>
      </c>
      <c r="E48" s="244" t="s">
        <v>141</v>
      </c>
      <c r="F48" s="245">
        <v>253</v>
      </c>
      <c r="G48" s="244" t="s">
        <v>280</v>
      </c>
      <c r="H48" s="243">
        <v>1</v>
      </c>
      <c r="I48" s="239"/>
      <c r="J48" s="242">
        <f t="shared" si="0"/>
        <v>11023</v>
      </c>
      <c r="K48" s="241">
        <f t="shared" si="1"/>
        <v>11611</v>
      </c>
      <c r="L48" s="240">
        <f t="shared" si="12"/>
        <v>588</v>
      </c>
      <c r="M48" s="239"/>
      <c r="N48" s="242">
        <f t="shared" si="2"/>
        <v>27560</v>
      </c>
      <c r="O48" s="241">
        <f t="shared" si="13"/>
        <v>29030</v>
      </c>
      <c r="P48" s="241">
        <f t="shared" si="3"/>
        <v>29030</v>
      </c>
      <c r="Q48" s="241" t="str">
        <f t="shared" si="4"/>
        <v/>
      </c>
      <c r="R48" s="241" t="str">
        <f t="shared" si="5"/>
        <v/>
      </c>
      <c r="S48" s="240">
        <f t="shared" si="14"/>
        <v>0</v>
      </c>
      <c r="T48" s="239"/>
      <c r="U48" s="242">
        <f t="shared" si="6"/>
        <v>39521</v>
      </c>
      <c r="V48" s="241">
        <f t="shared" si="7"/>
        <v>41729</v>
      </c>
      <c r="W48" s="240">
        <f t="shared" si="15"/>
        <v>2208</v>
      </c>
      <c r="X48" s="239"/>
      <c r="Y48" s="527">
        <f t="shared" si="8"/>
        <v>0</v>
      </c>
      <c r="Z48" s="528">
        <f t="shared" si="9"/>
        <v>18.391154944438195</v>
      </c>
      <c r="AA48" s="528">
        <f t="shared" si="10"/>
        <v>3.147572682823168</v>
      </c>
      <c r="AB48" s="529">
        <f t="shared" si="11"/>
        <v>-15.243582261615028</v>
      </c>
    </row>
    <row r="49" spans="1:28" s="238" customFormat="1">
      <c r="A49" s="245">
        <v>413</v>
      </c>
      <c r="B49" s="245">
        <v>413114605</v>
      </c>
      <c r="C49" s="244" t="s">
        <v>505</v>
      </c>
      <c r="D49" s="245">
        <v>114</v>
      </c>
      <c r="E49" s="244" t="s">
        <v>141</v>
      </c>
      <c r="F49" s="245">
        <v>605</v>
      </c>
      <c r="G49" s="244" t="s">
        <v>383</v>
      </c>
      <c r="H49" s="243">
        <v>1</v>
      </c>
      <c r="I49" s="239"/>
      <c r="J49" s="242">
        <f t="shared" si="0"/>
        <v>15484</v>
      </c>
      <c r="K49" s="241">
        <f t="shared" si="1"/>
        <v>15477</v>
      </c>
      <c r="L49" s="240">
        <f t="shared" si="12"/>
        <v>-7</v>
      </c>
      <c r="M49" s="239"/>
      <c r="N49" s="242">
        <f t="shared" si="2"/>
        <v>11210</v>
      </c>
      <c r="O49" s="241">
        <f t="shared" si="13"/>
        <v>11205</v>
      </c>
      <c r="P49" s="241">
        <f t="shared" si="3"/>
        <v>11205</v>
      </c>
      <c r="Q49" s="241" t="str">
        <f t="shared" si="4"/>
        <v/>
      </c>
      <c r="R49" s="241" t="str">
        <f t="shared" si="5"/>
        <v/>
      </c>
      <c r="S49" s="240">
        <f t="shared" si="14"/>
        <v>0</v>
      </c>
      <c r="T49" s="239"/>
      <c r="U49" s="242">
        <f t="shared" si="6"/>
        <v>27632</v>
      </c>
      <c r="V49" s="241">
        <f t="shared" si="7"/>
        <v>27770</v>
      </c>
      <c r="W49" s="240">
        <f t="shared" si="15"/>
        <v>138</v>
      </c>
      <c r="X49" s="239"/>
      <c r="Y49" s="527">
        <f t="shared" si="8"/>
        <v>0</v>
      </c>
      <c r="Z49" s="528">
        <f t="shared" si="9"/>
        <v>5.2545515315488593</v>
      </c>
      <c r="AA49" s="528">
        <f t="shared" si="10"/>
        <v>1.6716138203254107</v>
      </c>
      <c r="AB49" s="529">
        <f t="shared" si="11"/>
        <v>-3.5829377112234484</v>
      </c>
    </row>
    <row r="50" spans="1:28" s="238" customFormat="1">
      <c r="A50" s="245">
        <v>413</v>
      </c>
      <c r="B50" s="245">
        <v>413114615</v>
      </c>
      <c r="C50" s="244" t="s">
        <v>505</v>
      </c>
      <c r="D50" s="245">
        <v>114</v>
      </c>
      <c r="E50" s="244" t="s">
        <v>141</v>
      </c>
      <c r="F50" s="245">
        <v>615</v>
      </c>
      <c r="G50" s="244" t="s">
        <v>385</v>
      </c>
      <c r="H50" s="243">
        <v>1</v>
      </c>
      <c r="I50" s="239"/>
      <c r="J50" s="242">
        <f t="shared" si="0"/>
        <v>12914.785900360146</v>
      </c>
      <c r="K50" s="241">
        <f t="shared" si="1"/>
        <v>11611</v>
      </c>
      <c r="L50" s="240">
        <f t="shared" si="12"/>
        <v>-1303.7859003601461</v>
      </c>
      <c r="M50" s="239"/>
      <c r="N50" s="242">
        <f t="shared" si="2"/>
        <v>1045</v>
      </c>
      <c r="O50" s="241">
        <f t="shared" si="13"/>
        <v>940</v>
      </c>
      <c r="P50" s="241">
        <f t="shared" si="3"/>
        <v>0</v>
      </c>
      <c r="Q50" s="241" t="str">
        <f t="shared" si="4"/>
        <v/>
      </c>
      <c r="R50" s="241" t="str">
        <f t="shared" si="5"/>
        <v/>
      </c>
      <c r="S50" s="240">
        <f t="shared" si="14"/>
        <v>-940</v>
      </c>
      <c r="T50" s="239"/>
      <c r="U50" s="242">
        <f t="shared" si="6"/>
        <v>14897.785900360146</v>
      </c>
      <c r="V50" s="241">
        <f t="shared" si="7"/>
        <v>12699</v>
      </c>
      <c r="W50" s="240">
        <f t="shared" si="15"/>
        <v>-2198.7859003601461</v>
      </c>
      <c r="X50" s="239"/>
      <c r="Y50" s="527">
        <f t="shared" si="8"/>
        <v>-8.6676506457567655</v>
      </c>
      <c r="Z50" s="528">
        <f t="shared" si="9"/>
        <v>16.658249447560461</v>
      </c>
      <c r="AA50" s="528">
        <f t="shared" si="10"/>
        <v>5.9347439607530399</v>
      </c>
      <c r="AB50" s="529">
        <f t="shared" si="11"/>
        <v>-10.723505486807422</v>
      </c>
    </row>
    <row r="51" spans="1:28" s="238" customFormat="1">
      <c r="A51" s="245">
        <v>413</v>
      </c>
      <c r="B51" s="245">
        <v>413114670</v>
      </c>
      <c r="C51" s="244" t="s">
        <v>505</v>
      </c>
      <c r="D51" s="245">
        <v>114</v>
      </c>
      <c r="E51" s="244" t="s">
        <v>141</v>
      </c>
      <c r="F51" s="245">
        <v>670</v>
      </c>
      <c r="G51" s="244" t="s">
        <v>401</v>
      </c>
      <c r="H51" s="243">
        <v>15</v>
      </c>
      <c r="I51" s="239"/>
      <c r="J51" s="242">
        <f t="shared" si="0"/>
        <v>11719</v>
      </c>
      <c r="K51" s="241">
        <f t="shared" si="1"/>
        <v>11961</v>
      </c>
      <c r="L51" s="240">
        <f t="shared" si="12"/>
        <v>242</v>
      </c>
      <c r="M51" s="239"/>
      <c r="N51" s="242">
        <f t="shared" si="2"/>
        <v>8901</v>
      </c>
      <c r="O51" s="241">
        <f t="shared" si="13"/>
        <v>9085</v>
      </c>
      <c r="P51" s="241">
        <f t="shared" si="3"/>
        <v>8937</v>
      </c>
      <c r="Q51" s="241" t="str">
        <f t="shared" si="4"/>
        <v/>
      </c>
      <c r="R51" s="241" t="str">
        <f t="shared" si="5"/>
        <v/>
      </c>
      <c r="S51" s="240">
        <f t="shared" si="14"/>
        <v>-148</v>
      </c>
      <c r="T51" s="239"/>
      <c r="U51" s="242">
        <f t="shared" si="6"/>
        <v>21558</v>
      </c>
      <c r="V51" s="241">
        <f t="shared" si="7"/>
        <v>21986</v>
      </c>
      <c r="W51" s="240">
        <f t="shared" si="15"/>
        <v>428</v>
      </c>
      <c r="X51" s="239"/>
      <c r="Y51" s="527">
        <f t="shared" si="8"/>
        <v>-1.240693814747317</v>
      </c>
      <c r="Z51" s="528">
        <f t="shared" si="9"/>
        <v>2.0431702032812251</v>
      </c>
      <c r="AA51" s="528">
        <f t="shared" si="10"/>
        <v>1.6655048513108874</v>
      </c>
      <c r="AB51" s="529">
        <f t="shared" si="11"/>
        <v>-0.37766535197033768</v>
      </c>
    </row>
    <row r="52" spans="1:28" s="238" customFormat="1">
      <c r="A52" s="245">
        <v>413</v>
      </c>
      <c r="B52" s="245">
        <v>413114674</v>
      </c>
      <c r="C52" s="244" t="s">
        <v>505</v>
      </c>
      <c r="D52" s="245">
        <v>114</v>
      </c>
      <c r="E52" s="244" t="s">
        <v>141</v>
      </c>
      <c r="F52" s="245">
        <v>674</v>
      </c>
      <c r="G52" s="244" t="s">
        <v>404</v>
      </c>
      <c r="H52" s="243">
        <v>48</v>
      </c>
      <c r="I52" s="239"/>
      <c r="J52" s="242">
        <f t="shared" si="0"/>
        <v>11925</v>
      </c>
      <c r="K52" s="241">
        <f t="shared" si="1"/>
        <v>13239</v>
      </c>
      <c r="L52" s="240">
        <f t="shared" si="12"/>
        <v>1314</v>
      </c>
      <c r="M52" s="239"/>
      <c r="N52" s="242">
        <f t="shared" si="2"/>
        <v>6474</v>
      </c>
      <c r="O52" s="241">
        <f t="shared" si="13"/>
        <v>7187</v>
      </c>
      <c r="P52" s="241">
        <f t="shared" si="3"/>
        <v>5237</v>
      </c>
      <c r="Q52" s="241" t="str">
        <f t="shared" si="4"/>
        <v/>
      </c>
      <c r="R52" s="241" t="str">
        <f t="shared" si="5"/>
        <v/>
      </c>
      <c r="S52" s="240">
        <f t="shared" si="14"/>
        <v>-1950</v>
      </c>
      <c r="T52" s="239"/>
      <c r="U52" s="242">
        <f t="shared" si="6"/>
        <v>19337</v>
      </c>
      <c r="V52" s="241">
        <f t="shared" si="7"/>
        <v>19564</v>
      </c>
      <c r="W52" s="240">
        <f t="shared" si="15"/>
        <v>227</v>
      </c>
      <c r="X52" s="239"/>
      <c r="Y52" s="527">
        <f t="shared" si="8"/>
        <v>-14.727435926956048</v>
      </c>
      <c r="Z52" s="528">
        <f t="shared" si="9"/>
        <v>15.461772818231415</v>
      </c>
      <c r="AA52" s="528">
        <f t="shared" si="10"/>
        <v>4.5170235188708361</v>
      </c>
      <c r="AB52" s="529">
        <f t="shared" si="11"/>
        <v>-10.944749299360579</v>
      </c>
    </row>
    <row r="53" spans="1:28" s="238" customFormat="1">
      <c r="A53" s="245">
        <v>413</v>
      </c>
      <c r="B53" s="245">
        <v>413114717</v>
      </c>
      <c r="C53" s="244" t="s">
        <v>505</v>
      </c>
      <c r="D53" s="245">
        <v>114</v>
      </c>
      <c r="E53" s="244" t="s">
        <v>141</v>
      </c>
      <c r="F53" s="245">
        <v>717</v>
      </c>
      <c r="G53" s="244" t="s">
        <v>417</v>
      </c>
      <c r="H53" s="243">
        <v>28</v>
      </c>
      <c r="I53" s="239"/>
      <c r="J53" s="242">
        <f t="shared" si="0"/>
        <v>12194</v>
      </c>
      <c r="K53" s="241">
        <f t="shared" si="1"/>
        <v>13292</v>
      </c>
      <c r="L53" s="240">
        <f t="shared" si="12"/>
        <v>1098</v>
      </c>
      <c r="M53" s="239"/>
      <c r="N53" s="242">
        <f t="shared" si="2"/>
        <v>5043</v>
      </c>
      <c r="O53" s="241">
        <f t="shared" si="13"/>
        <v>5497</v>
      </c>
      <c r="P53" s="241">
        <f t="shared" si="3"/>
        <v>8425</v>
      </c>
      <c r="Q53" s="241" t="str">
        <f t="shared" si="4"/>
        <v/>
      </c>
      <c r="R53" s="241" t="str">
        <f t="shared" si="5"/>
        <v/>
      </c>
      <c r="S53" s="240">
        <f t="shared" si="14"/>
        <v>2928</v>
      </c>
      <c r="T53" s="239"/>
      <c r="U53" s="242">
        <f t="shared" si="6"/>
        <v>18175</v>
      </c>
      <c r="V53" s="241">
        <f t="shared" si="7"/>
        <v>22805</v>
      </c>
      <c r="W53" s="240">
        <f t="shared" si="15"/>
        <v>4630</v>
      </c>
      <c r="X53" s="239"/>
      <c r="Y53" s="527">
        <f t="shared" si="8"/>
        <v>22.026436746371104</v>
      </c>
      <c r="Z53" s="528">
        <f t="shared" si="9"/>
        <v>12.836310057561246</v>
      </c>
      <c r="AA53" s="528">
        <f t="shared" si="10"/>
        <v>17.521126125205118</v>
      </c>
      <c r="AB53" s="529">
        <f t="shared" si="11"/>
        <v>4.6848160676438724</v>
      </c>
    </row>
    <row r="54" spans="1:28" s="238" customFormat="1">
      <c r="A54" s="245">
        <v>413</v>
      </c>
      <c r="B54" s="245">
        <v>413114750</v>
      </c>
      <c r="C54" s="244" t="s">
        <v>505</v>
      </c>
      <c r="D54" s="245">
        <v>114</v>
      </c>
      <c r="E54" s="244" t="s">
        <v>141</v>
      </c>
      <c r="F54" s="245">
        <v>750</v>
      </c>
      <c r="G54" s="244" t="s">
        <v>425</v>
      </c>
      <c r="H54" s="243">
        <v>26</v>
      </c>
      <c r="I54" s="239"/>
      <c r="J54" s="242">
        <f t="shared" si="0"/>
        <v>11748</v>
      </c>
      <c r="K54" s="241">
        <f t="shared" si="1"/>
        <v>12688</v>
      </c>
      <c r="L54" s="240">
        <f t="shared" si="12"/>
        <v>940</v>
      </c>
      <c r="M54" s="239"/>
      <c r="N54" s="242">
        <f t="shared" si="2"/>
        <v>7438</v>
      </c>
      <c r="O54" s="241">
        <f t="shared" si="13"/>
        <v>8034</v>
      </c>
      <c r="P54" s="241">
        <f t="shared" si="3"/>
        <v>7656</v>
      </c>
      <c r="Q54" s="241" t="str">
        <f t="shared" si="4"/>
        <v/>
      </c>
      <c r="R54" s="241" t="str">
        <f t="shared" si="5"/>
        <v/>
      </c>
      <c r="S54" s="240">
        <f t="shared" si="14"/>
        <v>-378</v>
      </c>
      <c r="T54" s="239"/>
      <c r="U54" s="242">
        <f t="shared" si="6"/>
        <v>20124</v>
      </c>
      <c r="V54" s="241">
        <f t="shared" si="7"/>
        <v>21432</v>
      </c>
      <c r="W54" s="240">
        <f t="shared" si="15"/>
        <v>1308</v>
      </c>
      <c r="X54" s="239"/>
      <c r="Y54" s="527">
        <f t="shared" si="8"/>
        <v>-2.9767755621901983</v>
      </c>
      <c r="Z54" s="528">
        <f t="shared" si="9"/>
        <v>12.146746512936494</v>
      </c>
      <c r="AA54" s="528">
        <f t="shared" si="10"/>
        <v>4.7517408736425564</v>
      </c>
      <c r="AB54" s="529">
        <f t="shared" si="11"/>
        <v>-7.3950056392939372</v>
      </c>
    </row>
    <row r="55" spans="1:28" s="238" customFormat="1">
      <c r="A55" s="245">
        <v>413</v>
      </c>
      <c r="B55" s="245">
        <v>413114755</v>
      </c>
      <c r="C55" s="244" t="s">
        <v>505</v>
      </c>
      <c r="D55" s="245">
        <v>114</v>
      </c>
      <c r="E55" s="244" t="s">
        <v>141</v>
      </c>
      <c r="F55" s="245">
        <v>755</v>
      </c>
      <c r="G55" s="244" t="s">
        <v>427</v>
      </c>
      <c r="H55" s="243">
        <v>11</v>
      </c>
      <c r="I55" s="239"/>
      <c r="J55" s="242">
        <f t="shared" si="0"/>
        <v>11821</v>
      </c>
      <c r="K55" s="241">
        <f t="shared" si="1"/>
        <v>12144</v>
      </c>
      <c r="L55" s="240">
        <f t="shared" si="12"/>
        <v>323</v>
      </c>
      <c r="M55" s="239"/>
      <c r="N55" s="242">
        <f t="shared" si="2"/>
        <v>5525</v>
      </c>
      <c r="O55" s="241">
        <f t="shared" si="13"/>
        <v>5676</v>
      </c>
      <c r="P55" s="241">
        <f t="shared" si="3"/>
        <v>5525</v>
      </c>
      <c r="Q55" s="241" t="str">
        <f t="shared" si="4"/>
        <v/>
      </c>
      <c r="R55" s="241" t="str">
        <f t="shared" si="5"/>
        <v/>
      </c>
      <c r="S55" s="240">
        <f t="shared" si="14"/>
        <v>-151</v>
      </c>
      <c r="T55" s="239"/>
      <c r="U55" s="242">
        <f t="shared" si="6"/>
        <v>18284</v>
      </c>
      <c r="V55" s="241">
        <f t="shared" si="7"/>
        <v>18757</v>
      </c>
      <c r="W55" s="240">
        <f t="shared" si="15"/>
        <v>473</v>
      </c>
      <c r="X55" s="239"/>
      <c r="Y55" s="527">
        <f t="shared" si="8"/>
        <v>-1.2381147941594577</v>
      </c>
      <c r="Z55" s="528">
        <f t="shared" si="9"/>
        <v>3.9388546459701517</v>
      </c>
      <c r="AA55" s="528">
        <f t="shared" si="10"/>
        <v>2.463858830130651</v>
      </c>
      <c r="AB55" s="529">
        <f t="shared" si="11"/>
        <v>-1.4749958158395007</v>
      </c>
    </row>
    <row r="56" spans="1:28" s="238" customFormat="1">
      <c r="A56" s="245">
        <v>414</v>
      </c>
      <c r="B56" s="245">
        <v>414603063</v>
      </c>
      <c r="C56" s="244" t="s">
        <v>506</v>
      </c>
      <c r="D56" s="245">
        <v>603</v>
      </c>
      <c r="E56" s="244" t="s">
        <v>590</v>
      </c>
      <c r="F56" s="245">
        <v>63</v>
      </c>
      <c r="G56" s="244" t="s">
        <v>90</v>
      </c>
      <c r="H56" s="243">
        <v>1</v>
      </c>
      <c r="I56" s="239"/>
      <c r="J56" s="242">
        <f t="shared" si="0"/>
        <v>12312</v>
      </c>
      <c r="K56" s="241">
        <f t="shared" si="1"/>
        <v>13743</v>
      </c>
      <c r="L56" s="240">
        <f t="shared" si="12"/>
        <v>1431</v>
      </c>
      <c r="M56" s="239"/>
      <c r="N56" s="242">
        <f t="shared" si="2"/>
        <v>3981</v>
      </c>
      <c r="O56" s="241">
        <f t="shared" si="13"/>
        <v>4444</v>
      </c>
      <c r="P56" s="241">
        <f t="shared" si="3"/>
        <v>4444</v>
      </c>
      <c r="Q56" s="241" t="str">
        <f t="shared" si="4"/>
        <v/>
      </c>
      <c r="R56" s="241" t="str">
        <f t="shared" si="5"/>
        <v/>
      </c>
      <c r="S56" s="240">
        <f t="shared" si="14"/>
        <v>0</v>
      </c>
      <c r="T56" s="239"/>
      <c r="U56" s="242">
        <f t="shared" si="6"/>
        <v>17231</v>
      </c>
      <c r="V56" s="241">
        <f t="shared" si="7"/>
        <v>19275</v>
      </c>
      <c r="W56" s="240">
        <f t="shared" si="15"/>
        <v>2044</v>
      </c>
      <c r="X56" s="239"/>
      <c r="Y56" s="527">
        <f t="shared" si="8"/>
        <v>0</v>
      </c>
      <c r="Z56" s="528">
        <f t="shared" si="9"/>
        <v>19.930975260756316</v>
      </c>
      <c r="AA56" s="528">
        <f t="shared" si="10"/>
        <v>13.46327069972148</v>
      </c>
      <c r="AB56" s="529">
        <f t="shared" si="11"/>
        <v>-6.4677045610348358</v>
      </c>
    </row>
    <row r="57" spans="1:28" s="238" customFormat="1">
      <c r="A57" s="245">
        <v>414</v>
      </c>
      <c r="B57" s="245">
        <v>414603098</v>
      </c>
      <c r="C57" s="244" t="s">
        <v>506</v>
      </c>
      <c r="D57" s="245">
        <v>603</v>
      </c>
      <c r="E57" s="244" t="s">
        <v>590</v>
      </c>
      <c r="F57" s="245">
        <v>98</v>
      </c>
      <c r="G57" s="244" t="s">
        <v>125</v>
      </c>
      <c r="H57" s="243">
        <v>1</v>
      </c>
      <c r="I57" s="239"/>
      <c r="J57" s="242">
        <f t="shared" si="0"/>
        <v>11023</v>
      </c>
      <c r="K57" s="241">
        <f t="shared" si="1"/>
        <v>11611</v>
      </c>
      <c r="L57" s="240">
        <f t="shared" si="12"/>
        <v>588</v>
      </c>
      <c r="M57" s="239"/>
      <c r="N57" s="242">
        <f t="shared" si="2"/>
        <v>13723</v>
      </c>
      <c r="O57" s="241" t="str">
        <f t="shared" si="13"/>
        <v/>
      </c>
      <c r="P57" s="241">
        <f t="shared" si="3"/>
        <v>14455</v>
      </c>
      <c r="Q57" s="241" t="str">
        <f t="shared" si="4"/>
        <v/>
      </c>
      <c r="R57" s="241" t="str">
        <f t="shared" si="5"/>
        <v/>
      </c>
      <c r="S57" s="240" t="str">
        <f t="shared" si="14"/>
        <v/>
      </c>
      <c r="T57" s="239"/>
      <c r="U57" s="242">
        <f t="shared" si="6"/>
        <v>25684</v>
      </c>
      <c r="V57" s="241">
        <f t="shared" si="7"/>
        <v>27154</v>
      </c>
      <c r="W57" s="240">
        <f t="shared" si="15"/>
        <v>1470</v>
      </c>
      <c r="X57" s="239"/>
      <c r="Y57" s="527">
        <f t="shared" si="8"/>
        <v>0</v>
      </c>
      <c r="Z57" s="528">
        <f t="shared" si="9"/>
        <v>36.482719231106167</v>
      </c>
      <c r="AA57" s="528">
        <f t="shared" si="10"/>
        <v>1.6968679068053323</v>
      </c>
      <c r="AB57" s="529">
        <f t="shared" si="11"/>
        <v>-34.785851324300836</v>
      </c>
    </row>
    <row r="58" spans="1:28" s="238" customFormat="1">
      <c r="A58" s="245">
        <v>414</v>
      </c>
      <c r="B58" s="245">
        <v>414603209</v>
      </c>
      <c r="C58" s="244" t="s">
        <v>506</v>
      </c>
      <c r="D58" s="245">
        <v>603</v>
      </c>
      <c r="E58" s="244" t="s">
        <v>590</v>
      </c>
      <c r="F58" s="245">
        <v>209</v>
      </c>
      <c r="G58" s="244" t="s">
        <v>236</v>
      </c>
      <c r="H58" s="243">
        <v>69</v>
      </c>
      <c r="I58" s="239"/>
      <c r="J58" s="242">
        <f t="shared" si="0"/>
        <v>13764</v>
      </c>
      <c r="K58" s="241">
        <f t="shared" si="1"/>
        <v>14686</v>
      </c>
      <c r="L58" s="240">
        <f t="shared" si="12"/>
        <v>922</v>
      </c>
      <c r="M58" s="239"/>
      <c r="N58" s="242">
        <f t="shared" si="2"/>
        <v>3622</v>
      </c>
      <c r="O58" s="241">
        <f t="shared" si="13"/>
        <v>3865</v>
      </c>
      <c r="P58" s="241">
        <f t="shared" si="3"/>
        <v>2672</v>
      </c>
      <c r="Q58" s="241" t="str">
        <f t="shared" si="4"/>
        <v/>
      </c>
      <c r="R58" s="241" t="str">
        <f t="shared" si="5"/>
        <v/>
      </c>
      <c r="S58" s="240">
        <f t="shared" si="14"/>
        <v>-1193</v>
      </c>
      <c r="T58" s="239"/>
      <c r="U58" s="242">
        <f t="shared" si="6"/>
        <v>18324</v>
      </c>
      <c r="V58" s="241">
        <f t="shared" si="7"/>
        <v>18446</v>
      </c>
      <c r="W58" s="240">
        <f t="shared" si="15"/>
        <v>122</v>
      </c>
      <c r="X58" s="239"/>
      <c r="Y58" s="527">
        <f t="shared" si="8"/>
        <v>-8.1211018702225175</v>
      </c>
      <c r="Z58" s="528">
        <f t="shared" si="9"/>
        <v>12.846525177552518</v>
      </c>
      <c r="AA58" s="528">
        <f t="shared" si="10"/>
        <v>5.2348195635026995</v>
      </c>
      <c r="AB58" s="529">
        <f t="shared" si="11"/>
        <v>-7.6117056140498187</v>
      </c>
    </row>
    <row r="59" spans="1:28" s="238" customFormat="1">
      <c r="A59" s="245">
        <v>414</v>
      </c>
      <c r="B59" s="245">
        <v>414603236</v>
      </c>
      <c r="C59" s="244" t="s">
        <v>506</v>
      </c>
      <c r="D59" s="245">
        <v>603</v>
      </c>
      <c r="E59" s="244" t="s">
        <v>590</v>
      </c>
      <c r="F59" s="245">
        <v>236</v>
      </c>
      <c r="G59" s="244" t="s">
        <v>263</v>
      </c>
      <c r="H59" s="243">
        <v>154</v>
      </c>
      <c r="I59" s="239"/>
      <c r="J59" s="242">
        <f t="shared" si="0"/>
        <v>12995</v>
      </c>
      <c r="K59" s="241">
        <f t="shared" si="1"/>
        <v>14744</v>
      </c>
      <c r="L59" s="240">
        <f t="shared" si="12"/>
        <v>1749</v>
      </c>
      <c r="M59" s="239"/>
      <c r="N59" s="242">
        <f t="shared" si="2"/>
        <v>2347</v>
      </c>
      <c r="O59" s="241">
        <f t="shared" si="13"/>
        <v>2662</v>
      </c>
      <c r="P59" s="241">
        <f t="shared" si="3"/>
        <v>2625</v>
      </c>
      <c r="Q59" s="241" t="str">
        <f t="shared" si="4"/>
        <v/>
      </c>
      <c r="R59" s="241" t="str">
        <f t="shared" si="5"/>
        <v/>
      </c>
      <c r="S59" s="240">
        <f t="shared" si="14"/>
        <v>-37</v>
      </c>
      <c r="T59" s="239"/>
      <c r="U59" s="242">
        <f t="shared" si="6"/>
        <v>16280</v>
      </c>
      <c r="V59" s="241">
        <f t="shared" si="7"/>
        <v>18457</v>
      </c>
      <c r="W59" s="240">
        <f t="shared" si="15"/>
        <v>2177</v>
      </c>
      <c r="X59" s="239"/>
      <c r="Y59" s="527">
        <f t="shared" si="8"/>
        <v>-0.25116155292008102</v>
      </c>
      <c r="Z59" s="528">
        <f t="shared" si="9"/>
        <v>7.1028332039883209</v>
      </c>
      <c r="AA59" s="528">
        <f t="shared" si="10"/>
        <v>6.8407287045386829</v>
      </c>
      <c r="AB59" s="529">
        <f t="shared" si="11"/>
        <v>-0.26210449944963798</v>
      </c>
    </row>
    <row r="60" spans="1:28" s="238" customFormat="1">
      <c r="A60" s="245">
        <v>414</v>
      </c>
      <c r="B60" s="245">
        <v>414603249</v>
      </c>
      <c r="C60" s="244" t="s">
        <v>506</v>
      </c>
      <c r="D60" s="245">
        <v>603</v>
      </c>
      <c r="E60" s="244" t="s">
        <v>590</v>
      </c>
      <c r="F60" s="245">
        <v>249</v>
      </c>
      <c r="G60" s="244" t="s">
        <v>276</v>
      </c>
      <c r="H60" s="243">
        <v>1</v>
      </c>
      <c r="I60" s="239"/>
      <c r="J60" s="242">
        <f t="shared" si="0"/>
        <v>11555.954285714284</v>
      </c>
      <c r="K60" s="241">
        <f t="shared" si="1"/>
        <v>13387.845491803277</v>
      </c>
      <c r="L60" s="240">
        <f t="shared" si="12"/>
        <v>1831.8912060889925</v>
      </c>
      <c r="M60" s="239"/>
      <c r="N60" s="242">
        <f t="shared" si="2"/>
        <v>25507</v>
      </c>
      <c r="O60" s="241">
        <f t="shared" si="13"/>
        <v>29550</v>
      </c>
      <c r="P60" s="241">
        <f t="shared" si="3"/>
        <v>21294</v>
      </c>
      <c r="Q60" s="241" t="str">
        <f t="shared" si="4"/>
        <v/>
      </c>
      <c r="R60" s="241" t="str">
        <f t="shared" si="5"/>
        <v/>
      </c>
      <c r="S60" s="240">
        <f t="shared" si="14"/>
        <v>-8256</v>
      </c>
      <c r="T60" s="239"/>
      <c r="U60" s="242">
        <f t="shared" si="6"/>
        <v>38000.954285714281</v>
      </c>
      <c r="V60" s="241">
        <f t="shared" si="7"/>
        <v>35769.84549180328</v>
      </c>
      <c r="W60" s="240">
        <f t="shared" si="15"/>
        <v>-2231.1087939110002</v>
      </c>
      <c r="X60" s="239"/>
      <c r="Y60" s="527">
        <f t="shared" si="8"/>
        <v>-61.667156639206155</v>
      </c>
      <c r="Z60" s="528">
        <f t="shared" si="9"/>
        <v>26.196318181301205</v>
      </c>
      <c r="AA60" s="528">
        <f t="shared" si="10"/>
        <v>-0.93803561052071305</v>
      </c>
      <c r="AB60" s="529">
        <f t="shared" si="11"/>
        <v>-27.134353791821919</v>
      </c>
    </row>
    <row r="61" spans="1:28" s="238" customFormat="1">
      <c r="A61" s="245">
        <v>414</v>
      </c>
      <c r="B61" s="245">
        <v>414603263</v>
      </c>
      <c r="C61" s="244" t="s">
        <v>506</v>
      </c>
      <c r="D61" s="245">
        <v>603</v>
      </c>
      <c r="E61" s="244" t="s">
        <v>590</v>
      </c>
      <c r="F61" s="245">
        <v>263</v>
      </c>
      <c r="G61" s="244" t="s">
        <v>290</v>
      </c>
      <c r="H61" s="243">
        <v>1</v>
      </c>
      <c r="I61" s="239"/>
      <c r="J61" s="242">
        <f t="shared" si="0"/>
        <v>13632</v>
      </c>
      <c r="K61" s="241">
        <f t="shared" si="1"/>
        <v>11611</v>
      </c>
      <c r="L61" s="240">
        <f t="shared" si="12"/>
        <v>-2021</v>
      </c>
      <c r="M61" s="239"/>
      <c r="N61" s="242">
        <f t="shared" si="2"/>
        <v>9802</v>
      </c>
      <c r="O61" s="241">
        <f t="shared" si="13"/>
        <v>8349</v>
      </c>
      <c r="P61" s="241">
        <f t="shared" si="3"/>
        <v>8349</v>
      </c>
      <c r="Q61" s="241" t="str">
        <f t="shared" si="4"/>
        <v/>
      </c>
      <c r="R61" s="241" t="str">
        <f t="shared" si="5"/>
        <v/>
      </c>
      <c r="S61" s="240">
        <f t="shared" si="14"/>
        <v>0</v>
      </c>
      <c r="T61" s="239"/>
      <c r="U61" s="242">
        <f t="shared" si="6"/>
        <v>24372</v>
      </c>
      <c r="V61" s="241">
        <f t="shared" si="7"/>
        <v>21048</v>
      </c>
      <c r="W61" s="240">
        <f t="shared" si="15"/>
        <v>-3324</v>
      </c>
      <c r="X61" s="239"/>
      <c r="Y61" s="527">
        <f t="shared" si="8"/>
        <v>0</v>
      </c>
      <c r="Z61" s="528">
        <f t="shared" si="9"/>
        <v>20.31313530580038</v>
      </c>
      <c r="AA61" s="528">
        <f t="shared" si="10"/>
        <v>0.60581408700211425</v>
      </c>
      <c r="AB61" s="529">
        <f t="shared" si="11"/>
        <v>-19.707321218798267</v>
      </c>
    </row>
    <row r="62" spans="1:28" s="238" customFormat="1">
      <c r="A62" s="245">
        <v>414</v>
      </c>
      <c r="B62" s="245">
        <v>414603603</v>
      </c>
      <c r="C62" s="244" t="s">
        <v>506</v>
      </c>
      <c r="D62" s="245">
        <v>603</v>
      </c>
      <c r="E62" s="244" t="s">
        <v>590</v>
      </c>
      <c r="F62" s="245">
        <v>603</v>
      </c>
      <c r="G62" s="244" t="s">
        <v>590</v>
      </c>
      <c r="H62" s="243">
        <v>58</v>
      </c>
      <c r="I62" s="239"/>
      <c r="J62" s="242">
        <f t="shared" si="0"/>
        <v>13532</v>
      </c>
      <c r="K62" s="241">
        <f t="shared" si="1"/>
        <v>13872</v>
      </c>
      <c r="L62" s="240">
        <f t="shared" si="12"/>
        <v>340</v>
      </c>
      <c r="M62" s="239"/>
      <c r="N62" s="242">
        <f t="shared" si="2"/>
        <v>2562</v>
      </c>
      <c r="O62" s="241">
        <f t="shared" si="13"/>
        <v>2626</v>
      </c>
      <c r="P62" s="241">
        <f t="shared" si="3"/>
        <v>1702</v>
      </c>
      <c r="Q62" s="241" t="str">
        <f t="shared" si="4"/>
        <v/>
      </c>
      <c r="R62" s="241" t="str">
        <f t="shared" si="5"/>
        <v/>
      </c>
      <c r="S62" s="240">
        <f t="shared" si="14"/>
        <v>-924</v>
      </c>
      <c r="T62" s="239"/>
      <c r="U62" s="242">
        <f t="shared" si="6"/>
        <v>17032</v>
      </c>
      <c r="V62" s="241">
        <f t="shared" si="7"/>
        <v>16662</v>
      </c>
      <c r="W62" s="240">
        <f t="shared" si="15"/>
        <v>-370</v>
      </c>
      <c r="X62" s="239"/>
      <c r="Y62" s="527">
        <f t="shared" si="8"/>
        <v>-6.6614505813350462</v>
      </c>
      <c r="Z62" s="528">
        <f t="shared" si="9"/>
        <v>7.586272196910369</v>
      </c>
      <c r="AA62" s="528">
        <f t="shared" si="10"/>
        <v>1.0695485448393045</v>
      </c>
      <c r="AB62" s="529">
        <f t="shared" si="11"/>
        <v>-6.5167236520710645</v>
      </c>
    </row>
    <row r="63" spans="1:28" s="238" customFormat="1">
      <c r="A63" s="245">
        <v>414</v>
      </c>
      <c r="B63" s="245">
        <v>414603635</v>
      </c>
      <c r="C63" s="244" t="s">
        <v>506</v>
      </c>
      <c r="D63" s="245">
        <v>603</v>
      </c>
      <c r="E63" s="244" t="s">
        <v>590</v>
      </c>
      <c r="F63" s="245">
        <v>635</v>
      </c>
      <c r="G63" s="244" t="s">
        <v>392</v>
      </c>
      <c r="H63" s="243">
        <v>23</v>
      </c>
      <c r="I63" s="239"/>
      <c r="J63" s="242">
        <f t="shared" si="0"/>
        <v>11192</v>
      </c>
      <c r="K63" s="241">
        <f t="shared" si="1"/>
        <v>12905</v>
      </c>
      <c r="L63" s="240">
        <f t="shared" si="12"/>
        <v>1713</v>
      </c>
      <c r="M63" s="239"/>
      <c r="N63" s="242">
        <f t="shared" si="2"/>
        <v>4523</v>
      </c>
      <c r="O63" s="241">
        <f t="shared" si="13"/>
        <v>5216</v>
      </c>
      <c r="P63" s="241">
        <f t="shared" si="3"/>
        <v>4142</v>
      </c>
      <c r="Q63" s="241" t="str">
        <f t="shared" si="4"/>
        <v/>
      </c>
      <c r="R63" s="241" t="str">
        <f t="shared" si="5"/>
        <v/>
      </c>
      <c r="S63" s="240">
        <f t="shared" si="14"/>
        <v>-1074</v>
      </c>
      <c r="T63" s="239"/>
      <c r="U63" s="242">
        <f t="shared" si="6"/>
        <v>16653</v>
      </c>
      <c r="V63" s="241">
        <f t="shared" si="7"/>
        <v>18135</v>
      </c>
      <c r="W63" s="240">
        <f t="shared" si="15"/>
        <v>1482</v>
      </c>
      <c r="X63" s="239"/>
      <c r="Y63" s="527">
        <f t="shared" si="8"/>
        <v>-8.3205722455602711</v>
      </c>
      <c r="Z63" s="528">
        <f t="shared" si="9"/>
        <v>9.7585563556497181</v>
      </c>
      <c r="AA63" s="528">
        <f t="shared" si="10"/>
        <v>2.4439732713309916</v>
      </c>
      <c r="AB63" s="529">
        <f t="shared" si="11"/>
        <v>-7.3145830843187269</v>
      </c>
    </row>
    <row r="64" spans="1:28" s="238" customFormat="1">
      <c r="A64" s="245">
        <v>414</v>
      </c>
      <c r="B64" s="245">
        <v>414603715</v>
      </c>
      <c r="C64" s="244" t="s">
        <v>506</v>
      </c>
      <c r="D64" s="245">
        <v>603</v>
      </c>
      <c r="E64" s="244" t="s">
        <v>590</v>
      </c>
      <c r="F64" s="245">
        <v>715</v>
      </c>
      <c r="G64" s="244" t="s">
        <v>416</v>
      </c>
      <c r="H64" s="243">
        <v>8</v>
      </c>
      <c r="I64" s="239"/>
      <c r="J64" s="242">
        <f t="shared" si="0"/>
        <v>11201</v>
      </c>
      <c r="K64" s="241">
        <f t="shared" si="1"/>
        <v>11321</v>
      </c>
      <c r="L64" s="240">
        <f t="shared" si="12"/>
        <v>120</v>
      </c>
      <c r="M64" s="239"/>
      <c r="N64" s="242">
        <f t="shared" si="2"/>
        <v>9064</v>
      </c>
      <c r="O64" s="241">
        <f t="shared" si="13"/>
        <v>9161</v>
      </c>
      <c r="P64" s="241">
        <f t="shared" si="3"/>
        <v>6401</v>
      </c>
      <c r="Q64" s="241" t="str">
        <f t="shared" si="4"/>
        <v/>
      </c>
      <c r="R64" s="241" t="str">
        <f t="shared" si="5"/>
        <v/>
      </c>
      <c r="S64" s="240">
        <f t="shared" si="14"/>
        <v>-2760</v>
      </c>
      <c r="T64" s="239"/>
      <c r="U64" s="242">
        <f t="shared" si="6"/>
        <v>21203</v>
      </c>
      <c r="V64" s="241">
        <f t="shared" si="7"/>
        <v>18810</v>
      </c>
      <c r="W64" s="240">
        <f t="shared" si="15"/>
        <v>-2393</v>
      </c>
      <c r="X64" s="239"/>
      <c r="Y64" s="527">
        <f t="shared" si="8"/>
        <v>-24.384987483732971</v>
      </c>
      <c r="Z64" s="528">
        <f t="shared" si="9"/>
        <v>11.317612899876327</v>
      </c>
      <c r="AA64" s="528">
        <f t="shared" si="10"/>
        <v>-3.803566749125066</v>
      </c>
      <c r="AB64" s="529">
        <f t="shared" si="11"/>
        <v>-15.121179649001393</v>
      </c>
    </row>
    <row r="65" spans="1:28" s="238" customFormat="1">
      <c r="A65" s="245">
        <v>416</v>
      </c>
      <c r="B65" s="245">
        <v>416035018</v>
      </c>
      <c r="C65" s="244" t="s">
        <v>507</v>
      </c>
      <c r="D65" s="245">
        <v>35</v>
      </c>
      <c r="E65" s="244" t="s">
        <v>62</v>
      </c>
      <c r="F65" s="245">
        <v>18</v>
      </c>
      <c r="G65" s="244" t="s">
        <v>45</v>
      </c>
      <c r="H65" s="243">
        <v>1</v>
      </c>
      <c r="I65" s="239"/>
      <c r="J65" s="242" t="str">
        <f t="shared" si="0"/>
        <v/>
      </c>
      <c r="K65" s="241">
        <f t="shared" si="1"/>
        <v>14723.34220248668</v>
      </c>
      <c r="L65" s="240" t="str">
        <f t="shared" si="12"/>
        <v/>
      </c>
      <c r="M65" s="239"/>
      <c r="N65" s="242" t="str">
        <f t="shared" si="2"/>
        <v/>
      </c>
      <c r="O65" s="241" t="str">
        <f t="shared" si="13"/>
        <v/>
      </c>
      <c r="P65" s="241">
        <f t="shared" si="3"/>
        <v>7128</v>
      </c>
      <c r="Q65" s="241" t="str">
        <f t="shared" si="4"/>
        <v/>
      </c>
      <c r="R65" s="241" t="str">
        <f t="shared" si="5"/>
        <v/>
      </c>
      <c r="S65" s="240" t="str">
        <f t="shared" si="14"/>
        <v/>
      </c>
      <c r="T65" s="239"/>
      <c r="U65" s="242" t="str">
        <f t="shared" si="6"/>
        <v/>
      </c>
      <c r="V65" s="241">
        <f t="shared" si="7"/>
        <v>22939.342202486681</v>
      </c>
      <c r="W65" s="240" t="str">
        <f t="shared" si="15"/>
        <v/>
      </c>
      <c r="X65" s="239"/>
      <c r="Y65" s="527">
        <f t="shared" si="8"/>
        <v>-18.688486382425879</v>
      </c>
      <c r="Z65" s="528">
        <f t="shared" si="9"/>
        <v>18.143642555175777</v>
      </c>
      <c r="AA65" s="528">
        <f t="shared" si="10"/>
        <v>4.6886975424985167</v>
      </c>
      <c r="AB65" s="529">
        <f t="shared" si="11"/>
        <v>-13.454945012677261</v>
      </c>
    </row>
    <row r="66" spans="1:28" s="238" customFormat="1">
      <c r="A66" s="245">
        <v>416</v>
      </c>
      <c r="B66" s="245">
        <v>416035030</v>
      </c>
      <c r="C66" s="244" t="s">
        <v>507</v>
      </c>
      <c r="D66" s="245">
        <v>35</v>
      </c>
      <c r="E66" s="244" t="s">
        <v>62</v>
      </c>
      <c r="F66" s="245">
        <v>30</v>
      </c>
      <c r="G66" s="244" t="s">
        <v>57</v>
      </c>
      <c r="H66" s="243">
        <v>1</v>
      </c>
      <c r="I66" s="239"/>
      <c r="J66" s="242" t="str">
        <f t="shared" si="0"/>
        <v/>
      </c>
      <c r="K66" s="241">
        <f t="shared" si="1"/>
        <v>12755.293434167574</v>
      </c>
      <c r="L66" s="240" t="str">
        <f t="shared" si="12"/>
        <v/>
      </c>
      <c r="M66" s="239"/>
      <c r="N66" s="242" t="str">
        <f t="shared" si="2"/>
        <v/>
      </c>
      <c r="O66" s="241" t="str">
        <f t="shared" si="13"/>
        <v/>
      </c>
      <c r="P66" s="241">
        <f t="shared" si="3"/>
        <v>2909</v>
      </c>
      <c r="Q66" s="241" t="str">
        <f t="shared" si="4"/>
        <v/>
      </c>
      <c r="R66" s="241" t="str">
        <f t="shared" si="5"/>
        <v/>
      </c>
      <c r="S66" s="240" t="str">
        <f t="shared" si="14"/>
        <v/>
      </c>
      <c r="T66" s="239"/>
      <c r="U66" s="242" t="str">
        <f t="shared" si="6"/>
        <v/>
      </c>
      <c r="V66" s="241">
        <f t="shared" si="7"/>
        <v>16752.293434167572</v>
      </c>
      <c r="W66" s="240" t="str">
        <f t="shared" si="15"/>
        <v/>
      </c>
      <c r="X66" s="239"/>
      <c r="Y66" s="527">
        <f t="shared" si="8"/>
        <v>-2.1081974710191247</v>
      </c>
      <c r="Z66" s="528">
        <f t="shared" si="9"/>
        <v>8.6875921216036733</v>
      </c>
      <c r="AA66" s="528">
        <f t="shared" si="10"/>
        <v>6.18087902458789</v>
      </c>
      <c r="AB66" s="529">
        <f t="shared" si="11"/>
        <v>-2.5067130970157834</v>
      </c>
    </row>
    <row r="67" spans="1:28" s="238" customFormat="1">
      <c r="A67" s="245">
        <v>416</v>
      </c>
      <c r="B67" s="245">
        <v>416035035</v>
      </c>
      <c r="C67" s="244" t="s">
        <v>507</v>
      </c>
      <c r="D67" s="245">
        <v>35</v>
      </c>
      <c r="E67" s="244" t="s">
        <v>62</v>
      </c>
      <c r="F67" s="245">
        <v>35</v>
      </c>
      <c r="G67" s="244" t="s">
        <v>62</v>
      </c>
      <c r="H67" s="243">
        <v>674</v>
      </c>
      <c r="I67" s="239"/>
      <c r="J67" s="242">
        <f t="shared" si="0"/>
        <v>15427</v>
      </c>
      <c r="K67" s="241">
        <f t="shared" si="1"/>
        <v>17157</v>
      </c>
      <c r="L67" s="240">
        <f t="shared" si="12"/>
        <v>1730</v>
      </c>
      <c r="M67" s="239"/>
      <c r="N67" s="242">
        <f t="shared" si="2"/>
        <v>5963</v>
      </c>
      <c r="O67" s="241">
        <f t="shared" si="13"/>
        <v>6632</v>
      </c>
      <c r="P67" s="241">
        <f t="shared" si="3"/>
        <v>7153</v>
      </c>
      <c r="Q67" s="241" t="str">
        <f t="shared" si="4"/>
        <v/>
      </c>
      <c r="R67" s="241" t="str">
        <f t="shared" si="5"/>
        <v/>
      </c>
      <c r="S67" s="240">
        <f t="shared" si="14"/>
        <v>521</v>
      </c>
      <c r="T67" s="239"/>
      <c r="U67" s="242">
        <f t="shared" si="6"/>
        <v>22328</v>
      </c>
      <c r="V67" s="241">
        <f t="shared" si="7"/>
        <v>25398</v>
      </c>
      <c r="W67" s="240">
        <f t="shared" si="15"/>
        <v>3070</v>
      </c>
      <c r="X67" s="239"/>
      <c r="Y67" s="527">
        <f t="shared" si="8"/>
        <v>3.0398411230968065</v>
      </c>
      <c r="Z67" s="528">
        <f t="shared" si="9"/>
        <v>3.4544456806830173</v>
      </c>
      <c r="AA67" s="528">
        <f t="shared" si="10"/>
        <v>5.5084897121533576</v>
      </c>
      <c r="AB67" s="529">
        <f t="shared" si="11"/>
        <v>2.0540440314703403</v>
      </c>
    </row>
    <row r="68" spans="1:28" s="238" customFormat="1">
      <c r="A68" s="245">
        <v>416</v>
      </c>
      <c r="B68" s="245">
        <v>416035044</v>
      </c>
      <c r="C68" s="244" t="s">
        <v>507</v>
      </c>
      <c r="D68" s="245">
        <v>35</v>
      </c>
      <c r="E68" s="244" t="s">
        <v>62</v>
      </c>
      <c r="F68" s="245">
        <v>44</v>
      </c>
      <c r="G68" s="244" t="s">
        <v>71</v>
      </c>
      <c r="H68" s="243">
        <v>2</v>
      </c>
      <c r="I68" s="239"/>
      <c r="J68" s="242">
        <f t="shared" si="0"/>
        <v>18063</v>
      </c>
      <c r="K68" s="241">
        <f t="shared" si="1"/>
        <v>13115</v>
      </c>
      <c r="L68" s="240">
        <f t="shared" si="12"/>
        <v>-4948</v>
      </c>
      <c r="M68" s="239"/>
      <c r="N68" s="242">
        <f t="shared" si="2"/>
        <v>528</v>
      </c>
      <c r="O68" s="241">
        <f t="shared" si="13"/>
        <v>384</v>
      </c>
      <c r="P68" s="241">
        <f t="shared" si="3"/>
        <v>228</v>
      </c>
      <c r="Q68" s="241" t="str">
        <f t="shared" si="4"/>
        <v/>
      </c>
      <c r="R68" s="241" t="str">
        <f t="shared" si="5"/>
        <v/>
      </c>
      <c r="S68" s="240">
        <f t="shared" si="14"/>
        <v>-156</v>
      </c>
      <c r="T68" s="239"/>
      <c r="U68" s="242">
        <f t="shared" si="6"/>
        <v>19529</v>
      </c>
      <c r="V68" s="241">
        <f t="shared" si="7"/>
        <v>14431</v>
      </c>
      <c r="W68" s="240">
        <f t="shared" si="15"/>
        <v>-5098</v>
      </c>
      <c r="X68" s="239"/>
      <c r="Y68" s="527">
        <f t="shared" si="8"/>
        <v>-1.1859608919302929</v>
      </c>
      <c r="Z68" s="528">
        <f t="shared" si="9"/>
        <v>5.4614634937540831</v>
      </c>
      <c r="AA68" s="528">
        <f t="shared" si="10"/>
        <v>4.1649657037556365</v>
      </c>
      <c r="AB68" s="529">
        <f t="shared" si="11"/>
        <v>-1.2964977899984467</v>
      </c>
    </row>
    <row r="69" spans="1:28" s="238" customFormat="1">
      <c r="A69" s="245">
        <v>416</v>
      </c>
      <c r="B69" s="245">
        <v>416035073</v>
      </c>
      <c r="C69" s="244" t="s">
        <v>507</v>
      </c>
      <c r="D69" s="245">
        <v>35</v>
      </c>
      <c r="E69" s="244" t="s">
        <v>62</v>
      </c>
      <c r="F69" s="245">
        <v>73</v>
      </c>
      <c r="G69" s="244" t="s">
        <v>100</v>
      </c>
      <c r="H69" s="243">
        <v>2</v>
      </c>
      <c r="I69" s="239"/>
      <c r="J69" s="242">
        <f t="shared" si="0"/>
        <v>15594</v>
      </c>
      <c r="K69" s="241">
        <f t="shared" si="1"/>
        <v>12440</v>
      </c>
      <c r="L69" s="240">
        <f t="shared" si="12"/>
        <v>-3154</v>
      </c>
      <c r="M69" s="239"/>
      <c r="N69" s="242">
        <f t="shared" si="2"/>
        <v>11828</v>
      </c>
      <c r="O69" s="241">
        <f t="shared" si="13"/>
        <v>9436</v>
      </c>
      <c r="P69" s="241">
        <f t="shared" si="3"/>
        <v>9145</v>
      </c>
      <c r="Q69" s="241" t="str">
        <f t="shared" si="4"/>
        <v/>
      </c>
      <c r="R69" s="241" t="str">
        <f t="shared" si="5"/>
        <v/>
      </c>
      <c r="S69" s="240">
        <f t="shared" si="14"/>
        <v>-291</v>
      </c>
      <c r="T69" s="239"/>
      <c r="U69" s="242">
        <f t="shared" si="6"/>
        <v>28360</v>
      </c>
      <c r="V69" s="241">
        <f t="shared" si="7"/>
        <v>22673</v>
      </c>
      <c r="W69" s="240">
        <f t="shared" si="15"/>
        <v>-5687</v>
      </c>
      <c r="X69" s="239"/>
      <c r="Y69" s="527">
        <f t="shared" si="8"/>
        <v>-2.3389167549535159</v>
      </c>
      <c r="Z69" s="528">
        <f t="shared" si="9"/>
        <v>7.7717558941643086</v>
      </c>
      <c r="AA69" s="528">
        <f t="shared" si="10"/>
        <v>6.263262539340622</v>
      </c>
      <c r="AB69" s="529">
        <f t="shared" si="11"/>
        <v>-1.5084933548236865</v>
      </c>
    </row>
    <row r="70" spans="1:28" s="238" customFormat="1">
      <c r="A70" s="245">
        <v>416</v>
      </c>
      <c r="B70" s="245">
        <v>416035170</v>
      </c>
      <c r="C70" s="244" t="s">
        <v>507</v>
      </c>
      <c r="D70" s="245">
        <v>35</v>
      </c>
      <c r="E70" s="244" t="s">
        <v>62</v>
      </c>
      <c r="F70" s="245">
        <v>170</v>
      </c>
      <c r="G70" s="244" t="s">
        <v>197</v>
      </c>
      <c r="H70" s="243">
        <v>1</v>
      </c>
      <c r="I70" s="239"/>
      <c r="J70" s="242" t="str">
        <f t="shared" si="0"/>
        <v/>
      </c>
      <c r="K70" s="241">
        <f t="shared" si="1"/>
        <v>14817.053764139517</v>
      </c>
      <c r="L70" s="240" t="str">
        <f t="shared" si="12"/>
        <v/>
      </c>
      <c r="M70" s="239"/>
      <c r="N70" s="242" t="str">
        <f t="shared" si="2"/>
        <v/>
      </c>
      <c r="O70" s="241" t="str">
        <f t="shared" si="13"/>
        <v/>
      </c>
      <c r="P70" s="241">
        <f t="shared" si="3"/>
        <v>2221</v>
      </c>
      <c r="Q70" s="241" t="str">
        <f t="shared" si="4"/>
        <v/>
      </c>
      <c r="R70" s="241" t="str">
        <f t="shared" si="5"/>
        <v/>
      </c>
      <c r="S70" s="240" t="str">
        <f t="shared" si="14"/>
        <v/>
      </c>
      <c r="T70" s="239"/>
      <c r="U70" s="242" t="str">
        <f t="shared" si="6"/>
        <v/>
      </c>
      <c r="V70" s="241">
        <f t="shared" si="7"/>
        <v>18126.053764139517</v>
      </c>
      <c r="W70" s="240" t="str">
        <f t="shared" si="15"/>
        <v/>
      </c>
      <c r="X70" s="239"/>
      <c r="Y70" s="527">
        <f t="shared" si="8"/>
        <v>-10.710128214355336</v>
      </c>
      <c r="Z70" s="528">
        <f t="shared" si="9"/>
        <v>12.403137751372226</v>
      </c>
      <c r="AA70" s="528">
        <f t="shared" si="10"/>
        <v>2.0192339922809643</v>
      </c>
      <c r="AB70" s="529">
        <f t="shared" si="11"/>
        <v>-10.383903759091261</v>
      </c>
    </row>
    <row r="71" spans="1:28" s="238" customFormat="1">
      <c r="A71" s="245">
        <v>416</v>
      </c>
      <c r="B71" s="245">
        <v>416035189</v>
      </c>
      <c r="C71" s="244" t="s">
        <v>507</v>
      </c>
      <c r="D71" s="245">
        <v>35</v>
      </c>
      <c r="E71" s="244" t="s">
        <v>62</v>
      </c>
      <c r="F71" s="245">
        <v>189</v>
      </c>
      <c r="G71" s="244" t="s">
        <v>216</v>
      </c>
      <c r="H71" s="243">
        <v>1</v>
      </c>
      <c r="I71" s="239"/>
      <c r="J71" s="242">
        <f t="shared" si="0"/>
        <v>11082.30779281106</v>
      </c>
      <c r="K71" s="241">
        <f t="shared" si="1"/>
        <v>14955</v>
      </c>
      <c r="L71" s="240">
        <f t="shared" si="12"/>
        <v>3872.6922071889403</v>
      </c>
      <c r="M71" s="239"/>
      <c r="N71" s="242">
        <f t="shared" si="2"/>
        <v>3979</v>
      </c>
      <c r="O71" s="241">
        <f t="shared" si="13"/>
        <v>5370</v>
      </c>
      <c r="P71" s="241">
        <f t="shared" si="3"/>
        <v>5160</v>
      </c>
      <c r="Q71" s="241" t="str">
        <f t="shared" si="4"/>
        <v/>
      </c>
      <c r="R71" s="241" t="str">
        <f t="shared" si="5"/>
        <v/>
      </c>
      <c r="S71" s="240">
        <f t="shared" si="14"/>
        <v>-210</v>
      </c>
      <c r="T71" s="239"/>
      <c r="U71" s="242">
        <f t="shared" si="6"/>
        <v>15999.30779281106</v>
      </c>
      <c r="V71" s="241">
        <f t="shared" si="7"/>
        <v>21203</v>
      </c>
      <c r="W71" s="240">
        <f t="shared" si="15"/>
        <v>5203.6922071889403</v>
      </c>
      <c r="X71" s="239"/>
      <c r="Y71" s="527">
        <f t="shared" si="8"/>
        <v>-1.4037766908948299</v>
      </c>
      <c r="Z71" s="528">
        <f t="shared" si="9"/>
        <v>6.5740006196005094</v>
      </c>
      <c r="AA71" s="528">
        <f t="shared" si="10"/>
        <v>5.4391131704911482</v>
      </c>
      <c r="AB71" s="529">
        <f t="shared" si="11"/>
        <v>-1.1348874491093612</v>
      </c>
    </row>
    <row r="72" spans="1:28" s="238" customFormat="1">
      <c r="A72" s="245">
        <v>416</v>
      </c>
      <c r="B72" s="245">
        <v>416035244</v>
      </c>
      <c r="C72" s="244" t="s">
        <v>507</v>
      </c>
      <c r="D72" s="245">
        <v>35</v>
      </c>
      <c r="E72" s="244" t="s">
        <v>62</v>
      </c>
      <c r="F72" s="245">
        <v>244</v>
      </c>
      <c r="G72" s="244" t="s">
        <v>271</v>
      </c>
      <c r="H72" s="243">
        <v>9</v>
      </c>
      <c r="I72" s="239"/>
      <c r="J72" s="242">
        <f t="shared" si="0"/>
        <v>15357</v>
      </c>
      <c r="K72" s="241">
        <f t="shared" si="1"/>
        <v>16832</v>
      </c>
      <c r="L72" s="240">
        <f t="shared" si="12"/>
        <v>1475</v>
      </c>
      <c r="M72" s="239"/>
      <c r="N72" s="242">
        <f t="shared" si="2"/>
        <v>4604</v>
      </c>
      <c r="O72" s="241">
        <f t="shared" si="13"/>
        <v>5046</v>
      </c>
      <c r="P72" s="241">
        <f t="shared" si="3"/>
        <v>5046</v>
      </c>
      <c r="Q72" s="241" t="str">
        <f t="shared" si="4"/>
        <v/>
      </c>
      <c r="R72" s="241" t="str">
        <f t="shared" si="5"/>
        <v/>
      </c>
      <c r="S72" s="240">
        <f t="shared" si="14"/>
        <v>0</v>
      </c>
      <c r="T72" s="239"/>
      <c r="U72" s="242">
        <f t="shared" si="6"/>
        <v>20899</v>
      </c>
      <c r="V72" s="241">
        <f t="shared" si="7"/>
        <v>22966</v>
      </c>
      <c r="W72" s="240">
        <f t="shared" si="15"/>
        <v>2067</v>
      </c>
      <c r="X72" s="239"/>
      <c r="Y72" s="527">
        <f t="shared" si="8"/>
        <v>0</v>
      </c>
      <c r="Z72" s="528">
        <f t="shared" si="9"/>
        <v>6.1523267003519049</v>
      </c>
      <c r="AA72" s="528">
        <f t="shared" si="10"/>
        <v>5.3180718904184756</v>
      </c>
      <c r="AB72" s="529">
        <f t="shared" si="11"/>
        <v>-0.83425480993342926</v>
      </c>
    </row>
    <row r="73" spans="1:28" s="238" customFormat="1">
      <c r="A73" s="245">
        <v>416</v>
      </c>
      <c r="B73" s="245">
        <v>416035274</v>
      </c>
      <c r="C73" s="244" t="s">
        <v>507</v>
      </c>
      <c r="D73" s="245">
        <v>35</v>
      </c>
      <c r="E73" s="244" t="s">
        <v>62</v>
      </c>
      <c r="F73" s="245">
        <v>274</v>
      </c>
      <c r="G73" s="244" t="s">
        <v>301</v>
      </c>
      <c r="H73" s="243">
        <v>2</v>
      </c>
      <c r="I73" s="239"/>
      <c r="J73" s="242">
        <f t="shared" si="0"/>
        <v>15255.29345634383</v>
      </c>
      <c r="K73" s="241">
        <f t="shared" si="1"/>
        <v>15993.480452145281</v>
      </c>
      <c r="L73" s="240">
        <f t="shared" si="12"/>
        <v>738.18699580145039</v>
      </c>
      <c r="M73" s="239"/>
      <c r="N73" s="242">
        <f t="shared" si="2"/>
        <v>6171</v>
      </c>
      <c r="O73" s="241">
        <f t="shared" si="13"/>
        <v>6469</v>
      </c>
      <c r="P73" s="241">
        <f t="shared" si="3"/>
        <v>7521</v>
      </c>
      <c r="Q73" s="241" t="str">
        <f t="shared" si="4"/>
        <v/>
      </c>
      <c r="R73" s="241" t="str">
        <f t="shared" si="5"/>
        <v/>
      </c>
      <c r="S73" s="240">
        <f t="shared" si="14"/>
        <v>1052</v>
      </c>
      <c r="T73" s="239"/>
      <c r="U73" s="242">
        <f t="shared" si="6"/>
        <v>22364.293456343832</v>
      </c>
      <c r="V73" s="241">
        <f t="shared" si="7"/>
        <v>24602.480452145282</v>
      </c>
      <c r="W73" s="240">
        <f t="shared" si="15"/>
        <v>2238.1869958014504</v>
      </c>
      <c r="X73" s="239"/>
      <c r="Y73" s="527">
        <f t="shared" si="8"/>
        <v>6.5733936807689588</v>
      </c>
      <c r="Z73" s="528">
        <f t="shared" si="9"/>
        <v>4.0498478783375997</v>
      </c>
      <c r="AA73" s="528">
        <f t="shared" si="10"/>
        <v>8.9957171976758588</v>
      </c>
      <c r="AB73" s="529">
        <f t="shared" si="11"/>
        <v>4.945869319338259</v>
      </c>
    </row>
    <row r="74" spans="1:28" s="238" customFormat="1">
      <c r="A74" s="245">
        <v>416</v>
      </c>
      <c r="B74" s="245">
        <v>416035285</v>
      </c>
      <c r="C74" s="244" t="s">
        <v>507</v>
      </c>
      <c r="D74" s="245">
        <v>35</v>
      </c>
      <c r="E74" s="244" t="s">
        <v>62</v>
      </c>
      <c r="F74" s="245">
        <v>285</v>
      </c>
      <c r="G74" s="244" t="s">
        <v>312</v>
      </c>
      <c r="H74" s="243">
        <v>2</v>
      </c>
      <c r="I74" s="239"/>
      <c r="J74" s="242">
        <f t="shared" ref="J74:J137" si="16">IFERROR(VLOOKUP($B74,ratesPFY,9,FALSE),"")</f>
        <v>11303</v>
      </c>
      <c r="K74" s="241">
        <f t="shared" ref="K74:K137" si="17">IFERROR(VLOOKUP($B74,ratesQ2,8,FALSE),"")</f>
        <v>13302</v>
      </c>
      <c r="L74" s="240">
        <f t="shared" si="12"/>
        <v>1999</v>
      </c>
      <c r="M74" s="239"/>
      <c r="N74" s="242">
        <f t="shared" ref="N74:N137" si="18">IFERROR(VLOOKUP($B74,ratesPFY,10,FALSE),"")</f>
        <v>3324</v>
      </c>
      <c r="O74" s="241">
        <f t="shared" si="13"/>
        <v>3912</v>
      </c>
      <c r="P74" s="241">
        <f t="shared" si="3"/>
        <v>2532</v>
      </c>
      <c r="Q74" s="241" t="str">
        <f t="shared" si="4"/>
        <v/>
      </c>
      <c r="R74" s="241" t="str">
        <f t="shared" si="5"/>
        <v/>
      </c>
      <c r="S74" s="240">
        <f t="shared" si="14"/>
        <v>-1380</v>
      </c>
      <c r="T74" s="239"/>
      <c r="U74" s="242">
        <f t="shared" ref="U74:U137" si="19">IFERROR(VLOOKUP($B74,ratesPFY,13,FALSE)-VLOOKUP($B74,ratesPFY,11,FALSE),"")</f>
        <v>15565</v>
      </c>
      <c r="V74" s="241">
        <f t="shared" ref="V74:V137" si="20">IFERROR(VLOOKUP($B74,ratesQ2,12,FALSE),"")</f>
        <v>16922</v>
      </c>
      <c r="W74" s="240">
        <f t="shared" si="15"/>
        <v>1357</v>
      </c>
      <c r="X74" s="239"/>
      <c r="Y74" s="527">
        <f t="shared" ref="Y74:Y137" si="21">VLOOKUP($F74,rate_abvfndNEW,46,FALSE)</f>
        <v>-10.379880315663399</v>
      </c>
      <c r="Z74" s="528">
        <f t="shared" ref="Z74:Z137" si="22">VLOOKUP($F74,rate_abvfndNEW,48,FALSE)</f>
        <v>12.648501366792827</v>
      </c>
      <c r="AA74" s="528">
        <f t="shared" ref="AA74:AA137" si="23">VLOOKUP($F74,rate_abvfndNEW,49,FALSE)</f>
        <v>3.2764305979686674</v>
      </c>
      <c r="AB74" s="529">
        <f t="shared" ref="AB74:AB137" si="24">VLOOKUP($F74,rate_abvfndNEW,50,FALSE)</f>
        <v>-9.3720707688241589</v>
      </c>
    </row>
    <row r="75" spans="1:28" s="238" customFormat="1">
      <c r="A75" s="245">
        <v>417</v>
      </c>
      <c r="B75" s="245">
        <v>417035035</v>
      </c>
      <c r="C75" s="244" t="s">
        <v>508</v>
      </c>
      <c r="D75" s="245">
        <v>35</v>
      </c>
      <c r="E75" s="244" t="s">
        <v>62</v>
      </c>
      <c r="F75" s="245">
        <v>35</v>
      </c>
      <c r="G75" s="244" t="s">
        <v>62</v>
      </c>
      <c r="H75" s="243">
        <v>315</v>
      </c>
      <c r="I75" s="239"/>
      <c r="J75" s="242">
        <f t="shared" si="16"/>
        <v>16432</v>
      </c>
      <c r="K75" s="241">
        <f t="shared" si="17"/>
        <v>16795</v>
      </c>
      <c r="L75" s="240">
        <f t="shared" ref="L75:L138" si="25">IFERROR(IF(J75="","",K75-J75),"")</f>
        <v>363</v>
      </c>
      <c r="M75" s="239"/>
      <c r="N75" s="242">
        <f t="shared" si="18"/>
        <v>6351</v>
      </c>
      <c r="O75" s="241">
        <f t="shared" si="13"/>
        <v>6492</v>
      </c>
      <c r="P75" s="241">
        <f t="shared" si="3"/>
        <v>7002</v>
      </c>
      <c r="Q75" s="241" t="str">
        <f t="shared" si="4"/>
        <v/>
      </c>
      <c r="R75" s="241" t="str">
        <f t="shared" si="5"/>
        <v/>
      </c>
      <c r="S75" s="240">
        <f t="shared" ref="S75:S138" si="26">IFERROR(IF(P75="","",P75-O75),"")</f>
        <v>510</v>
      </c>
      <c r="T75" s="239"/>
      <c r="U75" s="242">
        <f t="shared" si="19"/>
        <v>23721</v>
      </c>
      <c r="V75" s="241">
        <f t="shared" si="20"/>
        <v>24885</v>
      </c>
      <c r="W75" s="240">
        <f t="shared" ref="W75:W138" si="27">IFERROR(IF(U75="","",V75-U75),"")</f>
        <v>1164</v>
      </c>
      <c r="X75" s="239"/>
      <c r="Y75" s="527">
        <f t="shared" si="21"/>
        <v>3.0398411230968065</v>
      </c>
      <c r="Z75" s="528">
        <f t="shared" si="22"/>
        <v>3.4544456806830173</v>
      </c>
      <c r="AA75" s="528">
        <f t="shared" si="23"/>
        <v>5.5084897121533576</v>
      </c>
      <c r="AB75" s="529">
        <f t="shared" si="24"/>
        <v>2.0540440314703403</v>
      </c>
    </row>
    <row r="76" spans="1:28" s="238" customFormat="1">
      <c r="A76" s="245">
        <v>417</v>
      </c>
      <c r="B76" s="245">
        <v>417035040</v>
      </c>
      <c r="C76" s="244" t="s">
        <v>508</v>
      </c>
      <c r="D76" s="245">
        <v>35</v>
      </c>
      <c r="E76" s="244" t="s">
        <v>62</v>
      </c>
      <c r="F76" s="245">
        <v>40</v>
      </c>
      <c r="G76" s="244" t="s">
        <v>67</v>
      </c>
      <c r="H76" s="243">
        <v>1</v>
      </c>
      <c r="I76" s="239"/>
      <c r="J76" s="242" t="str">
        <f t="shared" si="16"/>
        <v/>
      </c>
      <c r="K76" s="241">
        <f t="shared" si="17"/>
        <v>12954.484033485678</v>
      </c>
      <c r="L76" s="240" t="str">
        <f t="shared" si="25"/>
        <v/>
      </c>
      <c r="M76" s="239"/>
      <c r="N76" s="242" t="str">
        <f t="shared" si="18"/>
        <v/>
      </c>
      <c r="O76" s="241" t="str">
        <f t="shared" si="13"/>
        <v/>
      </c>
      <c r="P76" s="241">
        <f t="shared" si="3"/>
        <v>3091</v>
      </c>
      <c r="Q76" s="241" t="str">
        <f t="shared" si="4"/>
        <v/>
      </c>
      <c r="R76" s="241" t="str">
        <f t="shared" si="5"/>
        <v/>
      </c>
      <c r="S76" s="240" t="str">
        <f t="shared" si="26"/>
        <v/>
      </c>
      <c r="T76" s="239"/>
      <c r="U76" s="242" t="str">
        <f t="shared" si="19"/>
        <v/>
      </c>
      <c r="V76" s="241">
        <f t="shared" si="20"/>
        <v>17133.484033485678</v>
      </c>
      <c r="W76" s="240" t="str">
        <f t="shared" si="27"/>
        <v/>
      </c>
      <c r="X76" s="239"/>
      <c r="Y76" s="527">
        <f t="shared" si="21"/>
        <v>-4.4738973633773185</v>
      </c>
      <c r="Z76" s="528">
        <f t="shared" si="22"/>
        <v>7.8238794005697176</v>
      </c>
      <c r="AA76" s="528">
        <f t="shared" si="23"/>
        <v>4.0310424329666565</v>
      </c>
      <c r="AB76" s="529">
        <f t="shared" si="24"/>
        <v>-3.7928369676030611</v>
      </c>
    </row>
    <row r="77" spans="1:28" s="238" customFormat="1">
      <c r="A77" s="245">
        <v>417</v>
      </c>
      <c r="B77" s="245">
        <v>417035044</v>
      </c>
      <c r="C77" s="244" t="s">
        <v>508</v>
      </c>
      <c r="D77" s="245">
        <v>35</v>
      </c>
      <c r="E77" s="244" t="s">
        <v>62</v>
      </c>
      <c r="F77" s="245">
        <v>44</v>
      </c>
      <c r="G77" s="244" t="s">
        <v>71</v>
      </c>
      <c r="H77" s="243">
        <v>1</v>
      </c>
      <c r="I77" s="239"/>
      <c r="J77" s="242">
        <f t="shared" si="16"/>
        <v>16115</v>
      </c>
      <c r="K77" s="241">
        <f t="shared" si="17"/>
        <v>17476</v>
      </c>
      <c r="L77" s="240">
        <f t="shared" si="25"/>
        <v>1361</v>
      </c>
      <c r="M77" s="239"/>
      <c r="N77" s="242">
        <f t="shared" si="18"/>
        <v>471</v>
      </c>
      <c r="O77" s="241">
        <f t="shared" si="13"/>
        <v>511</v>
      </c>
      <c r="P77" s="241">
        <f t="shared" si="3"/>
        <v>304</v>
      </c>
      <c r="Q77" s="241" t="str">
        <f t="shared" si="4"/>
        <v/>
      </c>
      <c r="R77" s="241" t="str">
        <f t="shared" si="5"/>
        <v/>
      </c>
      <c r="S77" s="240">
        <f t="shared" si="26"/>
        <v>-207</v>
      </c>
      <c r="T77" s="239"/>
      <c r="U77" s="242">
        <f t="shared" si="19"/>
        <v>17524</v>
      </c>
      <c r="V77" s="241">
        <f t="shared" si="20"/>
        <v>18868</v>
      </c>
      <c r="W77" s="240">
        <f t="shared" si="27"/>
        <v>1344</v>
      </c>
      <c r="X77" s="239"/>
      <c r="Y77" s="527">
        <f t="shared" si="21"/>
        <v>-1.1859608919302929</v>
      </c>
      <c r="Z77" s="528">
        <f t="shared" si="22"/>
        <v>5.4614634937540831</v>
      </c>
      <c r="AA77" s="528">
        <f t="shared" si="23"/>
        <v>4.1649657037556365</v>
      </c>
      <c r="AB77" s="529">
        <f t="shared" si="24"/>
        <v>-1.2964977899984467</v>
      </c>
    </row>
    <row r="78" spans="1:28" s="238" customFormat="1">
      <c r="A78" s="245">
        <v>417</v>
      </c>
      <c r="B78" s="245">
        <v>417035100</v>
      </c>
      <c r="C78" s="244" t="s">
        <v>508</v>
      </c>
      <c r="D78" s="245">
        <v>35</v>
      </c>
      <c r="E78" s="244" t="s">
        <v>62</v>
      </c>
      <c r="F78" s="245">
        <v>100</v>
      </c>
      <c r="G78" s="244" t="s">
        <v>127</v>
      </c>
      <c r="H78" s="243">
        <v>4</v>
      </c>
      <c r="I78" s="239"/>
      <c r="J78" s="242">
        <f t="shared" si="16"/>
        <v>15490</v>
      </c>
      <c r="K78" s="241">
        <f t="shared" si="17"/>
        <v>16935</v>
      </c>
      <c r="L78" s="240">
        <f t="shared" si="25"/>
        <v>1445</v>
      </c>
      <c r="M78" s="239"/>
      <c r="N78" s="242">
        <f t="shared" si="18"/>
        <v>5764</v>
      </c>
      <c r="O78" s="241">
        <f t="shared" si="13"/>
        <v>6302</v>
      </c>
      <c r="P78" s="241">
        <f t="shared" si="3"/>
        <v>5502</v>
      </c>
      <c r="Q78" s="241" t="str">
        <f t="shared" si="4"/>
        <v/>
      </c>
      <c r="R78" s="241" t="str">
        <f t="shared" si="5"/>
        <v/>
      </c>
      <c r="S78" s="240">
        <f t="shared" si="26"/>
        <v>-800</v>
      </c>
      <c r="T78" s="239"/>
      <c r="U78" s="242">
        <f t="shared" si="19"/>
        <v>22192</v>
      </c>
      <c r="V78" s="241">
        <f t="shared" si="20"/>
        <v>23525</v>
      </c>
      <c r="W78" s="240">
        <f t="shared" si="27"/>
        <v>1333</v>
      </c>
      <c r="X78" s="239"/>
      <c r="Y78" s="527">
        <f t="shared" si="21"/>
        <v>-4.7239519531453595</v>
      </c>
      <c r="Z78" s="528">
        <f t="shared" si="22"/>
        <v>12.258764687353557</v>
      </c>
      <c r="AA78" s="528">
        <f t="shared" si="23"/>
        <v>7.4560818646210878</v>
      </c>
      <c r="AB78" s="529">
        <f t="shared" si="24"/>
        <v>-4.8026828227324687</v>
      </c>
    </row>
    <row r="79" spans="1:28" s="238" customFormat="1">
      <c r="A79" s="245">
        <v>417</v>
      </c>
      <c r="B79" s="245">
        <v>417035133</v>
      </c>
      <c r="C79" s="244" t="s">
        <v>508</v>
      </c>
      <c r="D79" s="245">
        <v>35</v>
      </c>
      <c r="E79" s="244" t="s">
        <v>62</v>
      </c>
      <c r="F79" s="245">
        <v>133</v>
      </c>
      <c r="G79" s="244" t="s">
        <v>160</v>
      </c>
      <c r="H79" s="243">
        <v>3</v>
      </c>
      <c r="I79" s="239"/>
      <c r="J79" s="242">
        <f t="shared" si="16"/>
        <v>11890</v>
      </c>
      <c r="K79" s="241">
        <f t="shared" si="17"/>
        <v>10723</v>
      </c>
      <c r="L79" s="240">
        <f t="shared" si="25"/>
        <v>-1167</v>
      </c>
      <c r="M79" s="239"/>
      <c r="N79" s="242">
        <f t="shared" si="18"/>
        <v>1233</v>
      </c>
      <c r="O79" s="241">
        <f t="shared" si="13"/>
        <v>1112</v>
      </c>
      <c r="P79" s="241">
        <f t="shared" si="3"/>
        <v>1437</v>
      </c>
      <c r="Q79" s="241" t="str">
        <f t="shared" si="4"/>
        <v/>
      </c>
      <c r="R79" s="241" t="str">
        <f t="shared" si="5"/>
        <v/>
      </c>
      <c r="S79" s="240">
        <f t="shared" si="26"/>
        <v>325</v>
      </c>
      <c r="T79" s="239"/>
      <c r="U79" s="242">
        <f t="shared" si="19"/>
        <v>14061</v>
      </c>
      <c r="V79" s="241">
        <f t="shared" si="20"/>
        <v>13248</v>
      </c>
      <c r="W79" s="240">
        <f t="shared" si="27"/>
        <v>-813</v>
      </c>
      <c r="X79" s="239"/>
      <c r="Y79" s="527">
        <f t="shared" si="21"/>
        <v>3.031905023530328</v>
      </c>
      <c r="Z79" s="528">
        <f t="shared" si="22"/>
        <v>8.240261993906179</v>
      </c>
      <c r="AA79" s="528">
        <f t="shared" si="23"/>
        <v>11.535021542774661</v>
      </c>
      <c r="AB79" s="529">
        <f t="shared" si="24"/>
        <v>3.2947595488684822</v>
      </c>
    </row>
    <row r="80" spans="1:28" s="238" customFormat="1">
      <c r="A80" s="245">
        <v>417</v>
      </c>
      <c r="B80" s="245">
        <v>417035244</v>
      </c>
      <c r="C80" s="244" t="s">
        <v>508</v>
      </c>
      <c r="D80" s="245">
        <v>35</v>
      </c>
      <c r="E80" s="244" t="s">
        <v>62</v>
      </c>
      <c r="F80" s="245">
        <v>244</v>
      </c>
      <c r="G80" s="244" t="s">
        <v>271</v>
      </c>
      <c r="H80" s="243">
        <v>5</v>
      </c>
      <c r="I80" s="239"/>
      <c r="J80" s="242">
        <f t="shared" si="16"/>
        <v>17268</v>
      </c>
      <c r="K80" s="241">
        <f t="shared" si="17"/>
        <v>16161</v>
      </c>
      <c r="L80" s="240">
        <f t="shared" si="25"/>
        <v>-1107</v>
      </c>
      <c r="M80" s="239"/>
      <c r="N80" s="242">
        <f t="shared" si="18"/>
        <v>5177</v>
      </c>
      <c r="O80" s="241">
        <f t="shared" si="13"/>
        <v>4845</v>
      </c>
      <c r="P80" s="241">
        <f t="shared" si="3"/>
        <v>4845</v>
      </c>
      <c r="Q80" s="241" t="str">
        <f t="shared" si="4"/>
        <v/>
      </c>
      <c r="R80" s="241" t="str">
        <f t="shared" si="5"/>
        <v/>
      </c>
      <c r="S80" s="240">
        <f t="shared" si="26"/>
        <v>0</v>
      </c>
      <c r="T80" s="239"/>
      <c r="U80" s="242">
        <f t="shared" si="19"/>
        <v>23383</v>
      </c>
      <c r="V80" s="241">
        <f t="shared" si="20"/>
        <v>22094</v>
      </c>
      <c r="W80" s="240">
        <f t="shared" si="27"/>
        <v>-1289</v>
      </c>
      <c r="X80" s="239"/>
      <c r="Y80" s="527">
        <f t="shared" si="21"/>
        <v>0</v>
      </c>
      <c r="Z80" s="528">
        <f t="shared" si="22"/>
        <v>6.1523267003519049</v>
      </c>
      <c r="AA80" s="528">
        <f t="shared" si="23"/>
        <v>5.3180718904184756</v>
      </c>
      <c r="AB80" s="529">
        <f t="shared" si="24"/>
        <v>-0.83425480993342926</v>
      </c>
    </row>
    <row r="81" spans="1:28" s="238" customFormat="1">
      <c r="A81" s="245">
        <v>417</v>
      </c>
      <c r="B81" s="245">
        <v>417035285</v>
      </c>
      <c r="C81" s="244" t="s">
        <v>508</v>
      </c>
      <c r="D81" s="245">
        <v>35</v>
      </c>
      <c r="E81" s="244" t="s">
        <v>62</v>
      </c>
      <c r="F81" s="245">
        <v>285</v>
      </c>
      <c r="G81" s="244" t="s">
        <v>312</v>
      </c>
      <c r="H81" s="243">
        <v>5</v>
      </c>
      <c r="I81" s="239"/>
      <c r="J81" s="242">
        <f t="shared" si="16"/>
        <v>11066</v>
      </c>
      <c r="K81" s="241">
        <f t="shared" si="17"/>
        <v>15438</v>
      </c>
      <c r="L81" s="240">
        <f t="shared" si="25"/>
        <v>4372</v>
      </c>
      <c r="M81" s="239"/>
      <c r="N81" s="242">
        <f t="shared" si="18"/>
        <v>3255</v>
      </c>
      <c r="O81" s="241">
        <f t="shared" si="13"/>
        <v>4541</v>
      </c>
      <c r="P81" s="241">
        <f t="shared" si="3"/>
        <v>2938</v>
      </c>
      <c r="Q81" s="241" t="str">
        <f t="shared" si="4"/>
        <v/>
      </c>
      <c r="R81" s="241" t="str">
        <f t="shared" si="5"/>
        <v/>
      </c>
      <c r="S81" s="240">
        <f t="shared" si="26"/>
        <v>-1603</v>
      </c>
      <c r="T81" s="239"/>
      <c r="U81" s="242">
        <f t="shared" si="19"/>
        <v>15259</v>
      </c>
      <c r="V81" s="241">
        <f t="shared" si="20"/>
        <v>19464</v>
      </c>
      <c r="W81" s="240">
        <f t="shared" si="27"/>
        <v>4205</v>
      </c>
      <c r="X81" s="239"/>
      <c r="Y81" s="527">
        <f t="shared" si="21"/>
        <v>-10.379880315663399</v>
      </c>
      <c r="Z81" s="528">
        <f t="shared" si="22"/>
        <v>12.648501366792827</v>
      </c>
      <c r="AA81" s="528">
        <f t="shared" si="23"/>
        <v>3.2764305979686674</v>
      </c>
      <c r="AB81" s="529">
        <f t="shared" si="24"/>
        <v>-9.3720707688241589</v>
      </c>
    </row>
    <row r="82" spans="1:28" s="238" customFormat="1">
      <c r="A82" s="245">
        <v>418</v>
      </c>
      <c r="B82" s="245">
        <v>418100014</v>
      </c>
      <c r="C82" s="244" t="s">
        <v>509</v>
      </c>
      <c r="D82" s="245">
        <v>100</v>
      </c>
      <c r="E82" s="244" t="s">
        <v>127</v>
      </c>
      <c r="F82" s="245">
        <v>14</v>
      </c>
      <c r="G82" s="244" t="s">
        <v>41</v>
      </c>
      <c r="H82" s="243">
        <v>2</v>
      </c>
      <c r="I82" s="239"/>
      <c r="J82" s="242">
        <f t="shared" si="16"/>
        <v>9382</v>
      </c>
      <c r="K82" s="241">
        <f t="shared" si="17"/>
        <v>9870</v>
      </c>
      <c r="L82" s="240">
        <f t="shared" si="25"/>
        <v>488</v>
      </c>
      <c r="M82" s="239"/>
      <c r="N82" s="242">
        <f t="shared" si="18"/>
        <v>3061</v>
      </c>
      <c r="O82" s="241">
        <f t="shared" si="13"/>
        <v>3220</v>
      </c>
      <c r="P82" s="241">
        <f t="shared" si="3"/>
        <v>2411</v>
      </c>
      <c r="Q82" s="241" t="str">
        <f t="shared" si="4"/>
        <v/>
      </c>
      <c r="R82" s="241" t="str">
        <f t="shared" si="5"/>
        <v/>
      </c>
      <c r="S82" s="240">
        <f t="shared" si="26"/>
        <v>-809</v>
      </c>
      <c r="T82" s="239"/>
      <c r="U82" s="242">
        <f t="shared" si="19"/>
        <v>13381</v>
      </c>
      <c r="V82" s="241">
        <f t="shared" si="20"/>
        <v>13369</v>
      </c>
      <c r="W82" s="240">
        <f t="shared" si="27"/>
        <v>-12</v>
      </c>
      <c r="X82" s="239"/>
      <c r="Y82" s="527">
        <f t="shared" si="21"/>
        <v>-8.2001395479502861</v>
      </c>
      <c r="Z82" s="528">
        <f t="shared" si="22"/>
        <v>12.588916985715661</v>
      </c>
      <c r="AA82" s="528">
        <f t="shared" si="23"/>
        <v>5.2365507138380538</v>
      </c>
      <c r="AB82" s="529">
        <f t="shared" si="24"/>
        <v>-7.3523662718776075</v>
      </c>
    </row>
    <row r="83" spans="1:28" s="238" customFormat="1">
      <c r="A83" s="245">
        <v>418</v>
      </c>
      <c r="B83" s="245">
        <v>418100100</v>
      </c>
      <c r="C83" s="244" t="s">
        <v>509</v>
      </c>
      <c r="D83" s="245">
        <v>100</v>
      </c>
      <c r="E83" s="244" t="s">
        <v>127</v>
      </c>
      <c r="F83" s="245">
        <v>100</v>
      </c>
      <c r="G83" s="244" t="s">
        <v>127</v>
      </c>
      <c r="H83" s="243">
        <v>300</v>
      </c>
      <c r="I83" s="239"/>
      <c r="J83" s="242">
        <f t="shared" si="16"/>
        <v>11772</v>
      </c>
      <c r="K83" s="241">
        <f t="shared" si="17"/>
        <v>13238</v>
      </c>
      <c r="L83" s="240">
        <f t="shared" si="25"/>
        <v>1466</v>
      </c>
      <c r="M83" s="239"/>
      <c r="N83" s="242">
        <f t="shared" si="18"/>
        <v>4380</v>
      </c>
      <c r="O83" s="241">
        <f t="shared" si="13"/>
        <v>4926</v>
      </c>
      <c r="P83" s="241">
        <f t="shared" si="3"/>
        <v>4301</v>
      </c>
      <c r="Q83" s="241" t="str">
        <f t="shared" si="4"/>
        <v/>
      </c>
      <c r="R83" s="241" t="str">
        <f t="shared" si="5"/>
        <v/>
      </c>
      <c r="S83" s="240">
        <f t="shared" si="26"/>
        <v>-625</v>
      </c>
      <c r="T83" s="239"/>
      <c r="U83" s="242">
        <f t="shared" si="19"/>
        <v>17090</v>
      </c>
      <c r="V83" s="241">
        <f t="shared" si="20"/>
        <v>18627</v>
      </c>
      <c r="W83" s="240">
        <f t="shared" si="27"/>
        <v>1537</v>
      </c>
      <c r="X83" s="239"/>
      <c r="Y83" s="527">
        <f t="shared" si="21"/>
        <v>-4.7239519531453595</v>
      </c>
      <c r="Z83" s="528">
        <f t="shared" si="22"/>
        <v>12.258764687353557</v>
      </c>
      <c r="AA83" s="528">
        <f t="shared" si="23"/>
        <v>7.4560818646210878</v>
      </c>
      <c r="AB83" s="529">
        <f t="shared" si="24"/>
        <v>-4.8026828227324687</v>
      </c>
    </row>
    <row r="84" spans="1:28" s="238" customFormat="1">
      <c r="A84" s="245">
        <v>418</v>
      </c>
      <c r="B84" s="245">
        <v>418100136</v>
      </c>
      <c r="C84" s="244" t="s">
        <v>509</v>
      </c>
      <c r="D84" s="245">
        <v>100</v>
      </c>
      <c r="E84" s="244" t="s">
        <v>127</v>
      </c>
      <c r="F84" s="245">
        <v>136</v>
      </c>
      <c r="G84" s="244" t="s">
        <v>163</v>
      </c>
      <c r="H84" s="243">
        <v>7</v>
      </c>
      <c r="I84" s="239"/>
      <c r="J84" s="242">
        <f t="shared" si="16"/>
        <v>9826</v>
      </c>
      <c r="K84" s="241">
        <f t="shared" si="17"/>
        <v>11758</v>
      </c>
      <c r="L84" s="240">
        <f t="shared" si="25"/>
        <v>1932</v>
      </c>
      <c r="M84" s="239"/>
      <c r="N84" s="242">
        <f t="shared" si="18"/>
        <v>3817</v>
      </c>
      <c r="O84" s="241">
        <f t="shared" si="13"/>
        <v>4568</v>
      </c>
      <c r="P84" s="241">
        <f t="shared" si="3"/>
        <v>3758</v>
      </c>
      <c r="Q84" s="241" t="str">
        <f t="shared" si="4"/>
        <v/>
      </c>
      <c r="R84" s="241" t="str">
        <f t="shared" si="5"/>
        <v/>
      </c>
      <c r="S84" s="240">
        <f t="shared" si="26"/>
        <v>-810</v>
      </c>
      <c r="T84" s="239"/>
      <c r="U84" s="242">
        <f t="shared" si="19"/>
        <v>14581</v>
      </c>
      <c r="V84" s="241">
        <f t="shared" si="20"/>
        <v>16604</v>
      </c>
      <c r="W84" s="240">
        <f t="shared" si="27"/>
        <v>2023</v>
      </c>
      <c r="X84" s="239"/>
      <c r="Y84" s="527">
        <f t="shared" si="21"/>
        <v>-6.8893436118373188</v>
      </c>
      <c r="Z84" s="528">
        <f t="shared" si="22"/>
        <v>10.862387729127027</v>
      </c>
      <c r="AA84" s="528">
        <f t="shared" si="23"/>
        <v>4.8641923958615028</v>
      </c>
      <c r="AB84" s="529">
        <f t="shared" si="24"/>
        <v>-5.9981953332655245</v>
      </c>
    </row>
    <row r="85" spans="1:28" s="238" customFormat="1">
      <c r="A85" s="245">
        <v>418</v>
      </c>
      <c r="B85" s="245">
        <v>418100170</v>
      </c>
      <c r="C85" s="244" t="s">
        <v>509</v>
      </c>
      <c r="D85" s="245">
        <v>100</v>
      </c>
      <c r="E85" s="244" t="s">
        <v>127</v>
      </c>
      <c r="F85" s="245">
        <v>170</v>
      </c>
      <c r="G85" s="244" t="s">
        <v>197</v>
      </c>
      <c r="H85" s="243">
        <v>3</v>
      </c>
      <c r="I85" s="239"/>
      <c r="J85" s="242">
        <f t="shared" si="16"/>
        <v>11486</v>
      </c>
      <c r="K85" s="241">
        <f t="shared" si="17"/>
        <v>12239</v>
      </c>
      <c r="L85" s="240">
        <f t="shared" si="25"/>
        <v>753</v>
      </c>
      <c r="M85" s="239"/>
      <c r="N85" s="242">
        <f t="shared" si="18"/>
        <v>2952</v>
      </c>
      <c r="O85" s="241">
        <f t="shared" si="13"/>
        <v>3145</v>
      </c>
      <c r="P85" s="241">
        <f t="shared" si="3"/>
        <v>1835</v>
      </c>
      <c r="Q85" s="241" t="str">
        <f t="shared" si="4"/>
        <v/>
      </c>
      <c r="R85" s="241" t="str">
        <f t="shared" si="5"/>
        <v/>
      </c>
      <c r="S85" s="240">
        <f t="shared" si="26"/>
        <v>-1310</v>
      </c>
      <c r="T85" s="239"/>
      <c r="U85" s="242">
        <f t="shared" si="19"/>
        <v>15376</v>
      </c>
      <c r="V85" s="241">
        <f t="shared" si="20"/>
        <v>15162</v>
      </c>
      <c r="W85" s="240">
        <f t="shared" si="27"/>
        <v>-214</v>
      </c>
      <c r="X85" s="239"/>
      <c r="Y85" s="527">
        <f t="shared" si="21"/>
        <v>-10.710128214355336</v>
      </c>
      <c r="Z85" s="528">
        <f t="shared" si="22"/>
        <v>12.403137751372226</v>
      </c>
      <c r="AA85" s="528">
        <f t="shared" si="23"/>
        <v>2.0192339922809643</v>
      </c>
      <c r="AB85" s="529">
        <f t="shared" si="24"/>
        <v>-10.383903759091261</v>
      </c>
    </row>
    <row r="86" spans="1:28" s="238" customFormat="1">
      <c r="A86" s="245">
        <v>418</v>
      </c>
      <c r="B86" s="245">
        <v>418100198</v>
      </c>
      <c r="C86" s="244" t="s">
        <v>509</v>
      </c>
      <c r="D86" s="245">
        <v>100</v>
      </c>
      <c r="E86" s="244" t="s">
        <v>127</v>
      </c>
      <c r="F86" s="245">
        <v>198</v>
      </c>
      <c r="G86" s="244" t="s">
        <v>225</v>
      </c>
      <c r="H86" s="243">
        <v>7</v>
      </c>
      <c r="I86" s="239"/>
      <c r="J86" s="242">
        <f t="shared" si="16"/>
        <v>9695</v>
      </c>
      <c r="K86" s="241">
        <f t="shared" si="17"/>
        <v>10197</v>
      </c>
      <c r="L86" s="240">
        <f t="shared" si="25"/>
        <v>502</v>
      </c>
      <c r="M86" s="239"/>
      <c r="N86" s="242">
        <f t="shared" si="18"/>
        <v>4955</v>
      </c>
      <c r="O86" s="241">
        <f t="shared" si="13"/>
        <v>5211</v>
      </c>
      <c r="P86" s="241">
        <f t="shared" si="3"/>
        <v>5211</v>
      </c>
      <c r="Q86" s="241" t="str">
        <f t="shared" si="4"/>
        <v/>
      </c>
      <c r="R86" s="241" t="str">
        <f t="shared" si="5"/>
        <v/>
      </c>
      <c r="S86" s="240">
        <f t="shared" si="26"/>
        <v>0</v>
      </c>
      <c r="T86" s="239"/>
      <c r="U86" s="242">
        <f t="shared" si="19"/>
        <v>15588</v>
      </c>
      <c r="V86" s="241">
        <f t="shared" si="20"/>
        <v>16496</v>
      </c>
      <c r="W86" s="240">
        <f t="shared" si="27"/>
        <v>908</v>
      </c>
      <c r="X86" s="239"/>
      <c r="Y86" s="527">
        <f t="shared" si="21"/>
        <v>0</v>
      </c>
      <c r="Z86" s="528">
        <f t="shared" si="22"/>
        <v>6.6516118045573354</v>
      </c>
      <c r="AA86" s="528">
        <f t="shared" si="23"/>
        <v>4.7459256175158027</v>
      </c>
      <c r="AB86" s="529">
        <f t="shared" si="24"/>
        <v>-1.9056861870415327</v>
      </c>
    </row>
    <row r="87" spans="1:28" s="238" customFormat="1">
      <c r="A87" s="245">
        <v>418</v>
      </c>
      <c r="B87" s="245">
        <v>418100208</v>
      </c>
      <c r="C87" s="244" t="s">
        <v>509</v>
      </c>
      <c r="D87" s="245">
        <v>100</v>
      </c>
      <c r="E87" s="244" t="s">
        <v>127</v>
      </c>
      <c r="F87" s="245">
        <v>208</v>
      </c>
      <c r="G87" s="244" t="s">
        <v>235</v>
      </c>
      <c r="H87" s="243">
        <v>2</v>
      </c>
      <c r="I87" s="239"/>
      <c r="J87" s="242" t="str">
        <f t="shared" si="16"/>
        <v/>
      </c>
      <c r="K87" s="241">
        <f t="shared" si="17"/>
        <v>11196.124777214076</v>
      </c>
      <c r="L87" s="240" t="str">
        <f t="shared" si="25"/>
        <v/>
      </c>
      <c r="M87" s="239"/>
      <c r="N87" s="242" t="str">
        <f t="shared" si="18"/>
        <v/>
      </c>
      <c r="O87" s="241" t="str">
        <f t="shared" si="13"/>
        <v/>
      </c>
      <c r="P87" s="241">
        <f t="shared" si="3"/>
        <v>4924</v>
      </c>
      <c r="Q87" s="241" t="str">
        <f t="shared" si="4"/>
        <v/>
      </c>
      <c r="R87" s="241" t="str">
        <f t="shared" si="5"/>
        <v/>
      </c>
      <c r="S87" s="240" t="str">
        <f t="shared" si="26"/>
        <v/>
      </c>
      <c r="T87" s="239"/>
      <c r="U87" s="242" t="str">
        <f t="shared" si="19"/>
        <v/>
      </c>
      <c r="V87" s="241">
        <f t="shared" si="20"/>
        <v>17208.124777214078</v>
      </c>
      <c r="W87" s="240" t="str">
        <f t="shared" si="27"/>
        <v/>
      </c>
      <c r="X87" s="239"/>
      <c r="Y87" s="527">
        <f t="shared" si="21"/>
        <v>-9.6057404435842955</v>
      </c>
      <c r="Z87" s="528">
        <f t="shared" si="22"/>
        <v>12.391734412188287</v>
      </c>
      <c r="AA87" s="528">
        <f t="shared" si="23"/>
        <v>5.1476731855030033</v>
      </c>
      <c r="AB87" s="529">
        <f t="shared" si="24"/>
        <v>-7.2440612266852833</v>
      </c>
    </row>
    <row r="88" spans="1:28" s="238" customFormat="1">
      <c r="A88" s="245">
        <v>418</v>
      </c>
      <c r="B88" s="245">
        <v>418100276</v>
      </c>
      <c r="C88" s="244" t="s">
        <v>509</v>
      </c>
      <c r="D88" s="245">
        <v>100</v>
      </c>
      <c r="E88" s="244" t="s">
        <v>127</v>
      </c>
      <c r="F88" s="245">
        <v>276</v>
      </c>
      <c r="G88" s="244" t="s">
        <v>303</v>
      </c>
      <c r="H88" s="243">
        <v>3</v>
      </c>
      <c r="I88" s="239"/>
      <c r="J88" s="242">
        <f t="shared" si="16"/>
        <v>10576.971847024222</v>
      </c>
      <c r="K88" s="241">
        <f t="shared" si="17"/>
        <v>9870</v>
      </c>
      <c r="L88" s="240">
        <f t="shared" si="25"/>
        <v>-706.97184702422237</v>
      </c>
      <c r="M88" s="239"/>
      <c r="N88" s="242">
        <f t="shared" si="18"/>
        <v>10876</v>
      </c>
      <c r="O88" s="241">
        <f t="shared" si="13"/>
        <v>10149</v>
      </c>
      <c r="P88" s="241">
        <f t="shared" si="3"/>
        <v>9474</v>
      </c>
      <c r="Q88" s="241" t="str">
        <f t="shared" si="4"/>
        <v/>
      </c>
      <c r="R88" s="241" t="str">
        <f t="shared" si="5"/>
        <v/>
      </c>
      <c r="S88" s="240">
        <f t="shared" si="26"/>
        <v>-675</v>
      </c>
      <c r="T88" s="239"/>
      <c r="U88" s="242">
        <f t="shared" si="19"/>
        <v>22390.971847024222</v>
      </c>
      <c r="V88" s="241">
        <f t="shared" si="20"/>
        <v>20432</v>
      </c>
      <c r="W88" s="240">
        <f t="shared" si="27"/>
        <v>-1958.9718470242224</v>
      </c>
      <c r="X88" s="239"/>
      <c r="Y88" s="527">
        <f t="shared" si="21"/>
        <v>-6.8382408884433517</v>
      </c>
      <c r="Z88" s="528">
        <f t="shared" si="22"/>
        <v>7.6873661115324152</v>
      </c>
      <c r="AA88" s="528">
        <f t="shared" si="23"/>
        <v>3.2190291634112556</v>
      </c>
      <c r="AB88" s="529">
        <f t="shared" si="24"/>
        <v>-4.4683369481211592</v>
      </c>
    </row>
    <row r="89" spans="1:28" s="238" customFormat="1">
      <c r="A89" s="245">
        <v>418</v>
      </c>
      <c r="B89" s="245">
        <v>418100288</v>
      </c>
      <c r="C89" s="244" t="s">
        <v>509</v>
      </c>
      <c r="D89" s="245">
        <v>100</v>
      </c>
      <c r="E89" s="244" t="s">
        <v>127</v>
      </c>
      <c r="F89" s="245">
        <v>288</v>
      </c>
      <c r="G89" s="244" t="s">
        <v>315</v>
      </c>
      <c r="H89" s="243">
        <v>1</v>
      </c>
      <c r="I89" s="239"/>
      <c r="J89" s="242">
        <f t="shared" si="16"/>
        <v>12378</v>
      </c>
      <c r="K89" s="241">
        <f t="shared" si="17"/>
        <v>12973</v>
      </c>
      <c r="L89" s="240">
        <f t="shared" si="25"/>
        <v>595</v>
      </c>
      <c r="M89" s="239"/>
      <c r="N89" s="242">
        <f t="shared" si="18"/>
        <v>9987</v>
      </c>
      <c r="O89" s="241">
        <f t="shared" si="13"/>
        <v>10467</v>
      </c>
      <c r="P89" s="241">
        <f t="shared" si="3"/>
        <v>9532</v>
      </c>
      <c r="Q89" s="241" t="str">
        <f t="shared" si="4"/>
        <v/>
      </c>
      <c r="R89" s="241" t="str">
        <f t="shared" si="5"/>
        <v/>
      </c>
      <c r="S89" s="240">
        <f t="shared" si="26"/>
        <v>-935</v>
      </c>
      <c r="T89" s="239"/>
      <c r="U89" s="242">
        <f t="shared" si="19"/>
        <v>23303</v>
      </c>
      <c r="V89" s="241">
        <f t="shared" si="20"/>
        <v>23593</v>
      </c>
      <c r="W89" s="240">
        <f t="shared" si="27"/>
        <v>290</v>
      </c>
      <c r="X89" s="239"/>
      <c r="Y89" s="527">
        <f t="shared" si="21"/>
        <v>-7.2060853204766602</v>
      </c>
      <c r="Z89" s="528">
        <f t="shared" si="22"/>
        <v>4.9180365564660811</v>
      </c>
      <c r="AA89" s="528">
        <f t="shared" si="23"/>
        <v>0.57618902419165885</v>
      </c>
      <c r="AB89" s="529">
        <f t="shared" si="24"/>
        <v>-4.3418475322744223</v>
      </c>
    </row>
    <row r="90" spans="1:28" s="238" customFormat="1">
      <c r="A90" s="245">
        <v>418</v>
      </c>
      <c r="B90" s="245">
        <v>418100308</v>
      </c>
      <c r="C90" s="244" t="s">
        <v>509</v>
      </c>
      <c r="D90" s="245">
        <v>100</v>
      </c>
      <c r="E90" s="244" t="s">
        <v>127</v>
      </c>
      <c r="F90" s="245">
        <v>308</v>
      </c>
      <c r="G90" s="244" t="s">
        <v>335</v>
      </c>
      <c r="H90" s="243">
        <v>1</v>
      </c>
      <c r="I90" s="239"/>
      <c r="J90" s="242" t="str">
        <f t="shared" si="16"/>
        <v/>
      </c>
      <c r="K90" s="241">
        <f t="shared" si="17"/>
        <v>15940.913815493748</v>
      </c>
      <c r="L90" s="240" t="str">
        <f t="shared" si="25"/>
        <v/>
      </c>
      <c r="M90" s="239"/>
      <c r="N90" s="242" t="str">
        <f t="shared" si="18"/>
        <v/>
      </c>
      <c r="O90" s="241">
        <f t="shared" si="13"/>
        <v>7627</v>
      </c>
      <c r="P90" s="241">
        <f t="shared" si="3"/>
        <v>6575</v>
      </c>
      <c r="Q90" s="241" t="str">
        <f t="shared" si="4"/>
        <v/>
      </c>
      <c r="R90" s="241" t="str">
        <f t="shared" si="5"/>
        <v/>
      </c>
      <c r="S90" s="240">
        <f t="shared" si="26"/>
        <v>-1052</v>
      </c>
      <c r="T90" s="239"/>
      <c r="U90" s="242" t="str">
        <f t="shared" si="19"/>
        <v/>
      </c>
      <c r="V90" s="241">
        <f t="shared" si="20"/>
        <v>23603.913815493746</v>
      </c>
      <c r="W90" s="240" t="str">
        <f t="shared" si="27"/>
        <v/>
      </c>
      <c r="X90" s="239"/>
      <c r="Y90" s="527">
        <f t="shared" si="21"/>
        <v>-6.6021675886861715</v>
      </c>
      <c r="Z90" s="528">
        <f t="shared" si="22"/>
        <v>11.186328695101471</v>
      </c>
      <c r="AA90" s="528">
        <f t="shared" si="23"/>
        <v>6.1873033400837523</v>
      </c>
      <c r="AB90" s="529">
        <f t="shared" si="24"/>
        <v>-4.9990253550177188</v>
      </c>
    </row>
    <row r="91" spans="1:28" s="238" customFormat="1">
      <c r="A91" s="245">
        <v>418</v>
      </c>
      <c r="B91" s="245">
        <v>418100315</v>
      </c>
      <c r="C91" s="244" t="s">
        <v>509</v>
      </c>
      <c r="D91" s="245">
        <v>100</v>
      </c>
      <c r="E91" s="244" t="s">
        <v>127</v>
      </c>
      <c r="F91" s="245">
        <v>315</v>
      </c>
      <c r="G91" s="244" t="s">
        <v>342</v>
      </c>
      <c r="H91" s="243">
        <v>1</v>
      </c>
      <c r="I91" s="239"/>
      <c r="J91" s="242">
        <f t="shared" si="16"/>
        <v>11021.915795776349</v>
      </c>
      <c r="K91" s="241">
        <f t="shared" si="17"/>
        <v>9870</v>
      </c>
      <c r="L91" s="240">
        <f t="shared" si="25"/>
        <v>-1151.9157957763491</v>
      </c>
      <c r="M91" s="239"/>
      <c r="N91" s="242">
        <f t="shared" si="18"/>
        <v>8285</v>
      </c>
      <c r="O91" s="241">
        <f t="shared" si="13"/>
        <v>7419</v>
      </c>
      <c r="P91" s="241">
        <f t="shared" si="3"/>
        <v>7175</v>
      </c>
      <c r="Q91" s="241" t="str">
        <f t="shared" si="4"/>
        <v/>
      </c>
      <c r="R91" s="241" t="str">
        <f t="shared" si="5"/>
        <v/>
      </c>
      <c r="S91" s="240">
        <f t="shared" si="26"/>
        <v>-244</v>
      </c>
      <c r="T91" s="239"/>
      <c r="U91" s="242">
        <f t="shared" si="19"/>
        <v>20244.915795776349</v>
      </c>
      <c r="V91" s="241">
        <f t="shared" si="20"/>
        <v>18133</v>
      </c>
      <c r="W91" s="240">
        <f t="shared" si="27"/>
        <v>-2111.9157957763491</v>
      </c>
      <c r="X91" s="239"/>
      <c r="Y91" s="527">
        <f t="shared" si="21"/>
        <v>-2.4751663198125016</v>
      </c>
      <c r="Z91" s="528">
        <f t="shared" si="22"/>
        <v>6.186761525082928</v>
      </c>
      <c r="AA91" s="528">
        <f t="shared" si="23"/>
        <v>4.9228389895358218</v>
      </c>
      <c r="AB91" s="529">
        <f t="shared" si="24"/>
        <v>-1.2639225355471062</v>
      </c>
    </row>
    <row r="92" spans="1:28" s="238" customFormat="1">
      <c r="A92" s="245">
        <v>418</v>
      </c>
      <c r="B92" s="245">
        <v>418100321</v>
      </c>
      <c r="C92" s="244" t="s">
        <v>509</v>
      </c>
      <c r="D92" s="245">
        <v>100</v>
      </c>
      <c r="E92" s="244" t="s">
        <v>127</v>
      </c>
      <c r="F92" s="245">
        <v>321</v>
      </c>
      <c r="G92" s="244" t="s">
        <v>348</v>
      </c>
      <c r="H92" s="243">
        <v>1</v>
      </c>
      <c r="I92" s="239"/>
      <c r="J92" s="242">
        <f t="shared" si="16"/>
        <v>11044.380300968334</v>
      </c>
      <c r="K92" s="241">
        <f t="shared" si="17"/>
        <v>14118</v>
      </c>
      <c r="L92" s="240">
        <f t="shared" si="25"/>
        <v>3073.6196990316657</v>
      </c>
      <c r="M92" s="239"/>
      <c r="N92" s="242">
        <f t="shared" si="18"/>
        <v>5701</v>
      </c>
      <c r="O92" s="241" t="str">
        <f t="shared" si="13"/>
        <v/>
      </c>
      <c r="P92" s="241">
        <f t="shared" si="3"/>
        <v>7156</v>
      </c>
      <c r="Q92" s="241" t="str">
        <f t="shared" si="4"/>
        <v/>
      </c>
      <c r="R92" s="241" t="str">
        <f t="shared" si="5"/>
        <v/>
      </c>
      <c r="S92" s="240" t="str">
        <f t="shared" si="26"/>
        <v/>
      </c>
      <c r="T92" s="239"/>
      <c r="U92" s="242">
        <f t="shared" si="19"/>
        <v>17683.380300968332</v>
      </c>
      <c r="V92" s="241">
        <f t="shared" si="20"/>
        <v>22362</v>
      </c>
      <c r="W92" s="240">
        <f t="shared" si="27"/>
        <v>4678.6196990316676</v>
      </c>
      <c r="X92" s="239"/>
      <c r="Y92" s="527">
        <f t="shared" si="21"/>
        <v>-0.92667405135651393</v>
      </c>
      <c r="Z92" s="528">
        <f t="shared" si="22"/>
        <v>7.0629762735664441</v>
      </c>
      <c r="AA92" s="528">
        <f t="shared" si="23"/>
        <v>6.7077317629641673</v>
      </c>
      <c r="AB92" s="529">
        <f t="shared" si="24"/>
        <v>-0.3552445106022768</v>
      </c>
    </row>
    <row r="93" spans="1:28" s="238" customFormat="1">
      <c r="A93" s="245">
        <v>418</v>
      </c>
      <c r="B93" s="245">
        <v>418100348</v>
      </c>
      <c r="C93" s="244" t="s">
        <v>509</v>
      </c>
      <c r="D93" s="245">
        <v>100</v>
      </c>
      <c r="E93" s="244" t="s">
        <v>127</v>
      </c>
      <c r="F93" s="245">
        <v>348</v>
      </c>
      <c r="G93" s="244" t="s">
        <v>375</v>
      </c>
      <c r="H93" s="243">
        <v>1</v>
      </c>
      <c r="I93" s="239"/>
      <c r="J93" s="242">
        <f t="shared" si="16"/>
        <v>15073.515544837977</v>
      </c>
      <c r="K93" s="241">
        <f t="shared" si="17"/>
        <v>9870</v>
      </c>
      <c r="L93" s="240">
        <f t="shared" si="25"/>
        <v>-5203.5155448379774</v>
      </c>
      <c r="M93" s="239"/>
      <c r="N93" s="242">
        <f t="shared" si="18"/>
        <v>0</v>
      </c>
      <c r="O93" s="241">
        <f t="shared" si="13"/>
        <v>0</v>
      </c>
      <c r="P93" s="241">
        <f t="shared" si="3"/>
        <v>33</v>
      </c>
      <c r="Q93" s="241" t="str">
        <f t="shared" si="4"/>
        <v/>
      </c>
      <c r="R93" s="241" t="str">
        <f t="shared" si="5"/>
        <v/>
      </c>
      <c r="S93" s="240">
        <f t="shared" si="26"/>
        <v>33</v>
      </c>
      <c r="T93" s="239"/>
      <c r="U93" s="242">
        <f t="shared" si="19"/>
        <v>16011.515544837977</v>
      </c>
      <c r="V93" s="241">
        <f t="shared" si="20"/>
        <v>10991</v>
      </c>
      <c r="W93" s="240">
        <f t="shared" si="27"/>
        <v>-5020.5155448379774</v>
      </c>
      <c r="X93" s="239"/>
      <c r="Y93" s="527">
        <f t="shared" si="21"/>
        <v>0.74808917700353561</v>
      </c>
      <c r="Z93" s="528">
        <f t="shared" si="22"/>
        <v>7.6255450828121853</v>
      </c>
      <c r="AA93" s="528">
        <f t="shared" si="23"/>
        <v>8.4658008596017069</v>
      </c>
      <c r="AB93" s="529">
        <f t="shared" si="24"/>
        <v>0.84025577678952157</v>
      </c>
    </row>
    <row r="94" spans="1:28" s="238" customFormat="1">
      <c r="A94" s="245">
        <v>419</v>
      </c>
      <c r="B94" s="245">
        <v>419035035</v>
      </c>
      <c r="C94" s="244" t="s">
        <v>510</v>
      </c>
      <c r="D94" s="245">
        <v>35</v>
      </c>
      <c r="E94" s="244" t="s">
        <v>62</v>
      </c>
      <c r="F94" s="245">
        <v>35</v>
      </c>
      <c r="G94" s="244" t="s">
        <v>62</v>
      </c>
      <c r="H94" s="243">
        <v>108</v>
      </c>
      <c r="I94" s="239"/>
      <c r="J94" s="242">
        <f t="shared" si="16"/>
        <v>14281</v>
      </c>
      <c r="K94" s="241">
        <f t="shared" si="17"/>
        <v>15617</v>
      </c>
      <c r="L94" s="240">
        <f t="shared" si="25"/>
        <v>1336</v>
      </c>
      <c r="M94" s="239"/>
      <c r="N94" s="242">
        <f t="shared" si="18"/>
        <v>5520</v>
      </c>
      <c r="O94" s="241">
        <f t="shared" si="13"/>
        <v>6036</v>
      </c>
      <c r="P94" s="241">
        <f t="shared" si="3"/>
        <v>6511</v>
      </c>
      <c r="Q94" s="241" t="str">
        <f t="shared" si="4"/>
        <v/>
      </c>
      <c r="R94" s="241" t="str">
        <f t="shared" si="5"/>
        <v/>
      </c>
      <c r="S94" s="240">
        <f t="shared" si="26"/>
        <v>475</v>
      </c>
      <c r="T94" s="239"/>
      <c r="U94" s="242">
        <f t="shared" si="19"/>
        <v>20739</v>
      </c>
      <c r="V94" s="241">
        <f t="shared" si="20"/>
        <v>23216</v>
      </c>
      <c r="W94" s="240">
        <f t="shared" si="27"/>
        <v>2477</v>
      </c>
      <c r="X94" s="239"/>
      <c r="Y94" s="527">
        <f t="shared" si="21"/>
        <v>3.0398411230968065</v>
      </c>
      <c r="Z94" s="528">
        <f t="shared" si="22"/>
        <v>3.4544456806830173</v>
      </c>
      <c r="AA94" s="528">
        <f t="shared" si="23"/>
        <v>5.5084897121533576</v>
      </c>
      <c r="AB94" s="529">
        <f t="shared" si="24"/>
        <v>2.0540440314703403</v>
      </c>
    </row>
    <row r="95" spans="1:28" s="238" customFormat="1">
      <c r="A95" s="245">
        <v>419</v>
      </c>
      <c r="B95" s="245">
        <v>419035044</v>
      </c>
      <c r="C95" s="244" t="s">
        <v>510</v>
      </c>
      <c r="D95" s="245">
        <v>35</v>
      </c>
      <c r="E95" s="244" t="s">
        <v>62</v>
      </c>
      <c r="F95" s="245">
        <v>44</v>
      </c>
      <c r="G95" s="244" t="s">
        <v>71</v>
      </c>
      <c r="H95" s="243">
        <v>2</v>
      </c>
      <c r="I95" s="239"/>
      <c r="J95" s="242">
        <f t="shared" si="16"/>
        <v>15734</v>
      </c>
      <c r="K95" s="241">
        <f t="shared" si="17"/>
        <v>14420</v>
      </c>
      <c r="L95" s="240">
        <f t="shared" si="25"/>
        <v>-1314</v>
      </c>
      <c r="M95" s="239"/>
      <c r="N95" s="242">
        <f t="shared" si="18"/>
        <v>460</v>
      </c>
      <c r="O95" s="241">
        <f t="shared" si="13"/>
        <v>422</v>
      </c>
      <c r="P95" s="241">
        <f t="shared" si="3"/>
        <v>251</v>
      </c>
      <c r="Q95" s="241" t="str">
        <f t="shared" si="4"/>
        <v/>
      </c>
      <c r="R95" s="241" t="str">
        <f t="shared" si="5"/>
        <v/>
      </c>
      <c r="S95" s="240">
        <f t="shared" si="26"/>
        <v>-171</v>
      </c>
      <c r="T95" s="239"/>
      <c r="U95" s="242">
        <f t="shared" si="19"/>
        <v>17132</v>
      </c>
      <c r="V95" s="241">
        <f t="shared" si="20"/>
        <v>15759</v>
      </c>
      <c r="W95" s="240">
        <f t="shared" si="27"/>
        <v>-1373</v>
      </c>
      <c r="X95" s="239"/>
      <c r="Y95" s="527">
        <f t="shared" si="21"/>
        <v>-1.1859608919302929</v>
      </c>
      <c r="Z95" s="528">
        <f t="shared" si="22"/>
        <v>5.4614634937540831</v>
      </c>
      <c r="AA95" s="528">
        <f t="shared" si="23"/>
        <v>4.1649657037556365</v>
      </c>
      <c r="AB95" s="529">
        <f t="shared" si="24"/>
        <v>-1.2964977899984467</v>
      </c>
    </row>
    <row r="96" spans="1:28" s="238" customFormat="1">
      <c r="A96" s="245">
        <v>419</v>
      </c>
      <c r="B96" s="245">
        <v>419035176</v>
      </c>
      <c r="C96" s="244" t="s">
        <v>510</v>
      </c>
      <c r="D96" s="245">
        <v>35</v>
      </c>
      <c r="E96" s="244" t="s">
        <v>62</v>
      </c>
      <c r="F96" s="245">
        <v>176</v>
      </c>
      <c r="G96" s="244" t="s">
        <v>203</v>
      </c>
      <c r="H96" s="243">
        <v>1</v>
      </c>
      <c r="I96" s="239"/>
      <c r="J96" s="242" t="str">
        <f t="shared" si="16"/>
        <v/>
      </c>
      <c r="K96" s="241">
        <f t="shared" si="17"/>
        <v>14579.208574859711</v>
      </c>
      <c r="L96" s="240" t="str">
        <f t="shared" si="25"/>
        <v/>
      </c>
      <c r="M96" s="239"/>
      <c r="N96" s="242" t="str">
        <f t="shared" si="18"/>
        <v/>
      </c>
      <c r="O96" s="241" t="str">
        <f t="shared" si="13"/>
        <v/>
      </c>
      <c r="P96" s="241">
        <f t="shared" si="3"/>
        <v>6136</v>
      </c>
      <c r="Q96" s="241" t="str">
        <f t="shared" si="4"/>
        <v/>
      </c>
      <c r="R96" s="241" t="str">
        <f t="shared" si="5"/>
        <v/>
      </c>
      <c r="S96" s="240" t="str">
        <f t="shared" si="26"/>
        <v/>
      </c>
      <c r="T96" s="239"/>
      <c r="U96" s="242" t="str">
        <f t="shared" si="19"/>
        <v/>
      </c>
      <c r="V96" s="241">
        <f t="shared" si="20"/>
        <v>21803.208574859709</v>
      </c>
      <c r="W96" s="240" t="str">
        <f t="shared" si="27"/>
        <v/>
      </c>
      <c r="X96" s="239"/>
      <c r="Y96" s="527">
        <f t="shared" si="21"/>
        <v>0</v>
      </c>
      <c r="Z96" s="528">
        <f t="shared" si="22"/>
        <v>9.7791779319207155</v>
      </c>
      <c r="AA96" s="528">
        <f t="shared" si="23"/>
        <v>4.2272731900033511</v>
      </c>
      <c r="AB96" s="529">
        <f t="shared" si="24"/>
        <v>-5.5519047419173644</v>
      </c>
    </row>
    <row r="97" spans="1:28" s="238" customFormat="1">
      <c r="A97" s="245">
        <v>419</v>
      </c>
      <c r="B97" s="245">
        <v>419035189</v>
      </c>
      <c r="C97" s="244" t="s">
        <v>510</v>
      </c>
      <c r="D97" s="245">
        <v>35</v>
      </c>
      <c r="E97" s="244" t="s">
        <v>62</v>
      </c>
      <c r="F97" s="245">
        <v>189</v>
      </c>
      <c r="G97" s="244" t="s">
        <v>216</v>
      </c>
      <c r="H97" s="243">
        <v>1</v>
      </c>
      <c r="I97" s="239"/>
      <c r="J97" s="242">
        <f t="shared" si="16"/>
        <v>11082.30779281106</v>
      </c>
      <c r="K97" s="241">
        <f t="shared" si="17"/>
        <v>11876.535469617698</v>
      </c>
      <c r="L97" s="240">
        <f t="shared" si="25"/>
        <v>794.22767680663856</v>
      </c>
      <c r="M97" s="239"/>
      <c r="N97" s="242">
        <f t="shared" si="18"/>
        <v>3979</v>
      </c>
      <c r="O97" s="241">
        <f t="shared" si="13"/>
        <v>4264</v>
      </c>
      <c r="P97" s="241">
        <f t="shared" si="3"/>
        <v>4098</v>
      </c>
      <c r="Q97" s="241" t="str">
        <f t="shared" si="4"/>
        <v/>
      </c>
      <c r="R97" s="241" t="str">
        <f t="shared" si="5"/>
        <v/>
      </c>
      <c r="S97" s="240">
        <f t="shared" si="26"/>
        <v>-166</v>
      </c>
      <c r="T97" s="239"/>
      <c r="U97" s="242">
        <f t="shared" si="19"/>
        <v>15999.30779281106</v>
      </c>
      <c r="V97" s="241">
        <f t="shared" si="20"/>
        <v>17062.535469617698</v>
      </c>
      <c r="W97" s="240">
        <f t="shared" si="27"/>
        <v>1063.2276768066386</v>
      </c>
      <c r="X97" s="239"/>
      <c r="Y97" s="527">
        <f t="shared" si="21"/>
        <v>-1.4037766908948299</v>
      </c>
      <c r="Z97" s="528">
        <f t="shared" si="22"/>
        <v>6.5740006196005094</v>
      </c>
      <c r="AA97" s="528">
        <f t="shared" si="23"/>
        <v>5.4391131704911482</v>
      </c>
      <c r="AB97" s="529">
        <f t="shared" si="24"/>
        <v>-1.1348874491093612</v>
      </c>
    </row>
    <row r="98" spans="1:28" s="238" customFormat="1">
      <c r="A98" s="245">
        <v>419</v>
      </c>
      <c r="B98" s="245">
        <v>419035244</v>
      </c>
      <c r="C98" s="244" t="s">
        <v>510</v>
      </c>
      <c r="D98" s="245">
        <v>35</v>
      </c>
      <c r="E98" s="244" t="s">
        <v>62</v>
      </c>
      <c r="F98" s="245">
        <v>244</v>
      </c>
      <c r="G98" s="244" t="s">
        <v>271</v>
      </c>
      <c r="H98" s="243">
        <v>2</v>
      </c>
      <c r="I98" s="239"/>
      <c r="J98" s="242">
        <f t="shared" si="16"/>
        <v>14713</v>
      </c>
      <c r="K98" s="241">
        <f t="shared" si="17"/>
        <v>13585</v>
      </c>
      <c r="L98" s="240">
        <f t="shared" si="25"/>
        <v>-1128</v>
      </c>
      <c r="M98" s="239"/>
      <c r="N98" s="242">
        <f t="shared" si="18"/>
        <v>4411</v>
      </c>
      <c r="O98" s="241">
        <f t="shared" si="13"/>
        <v>4073</v>
      </c>
      <c r="P98" s="241">
        <f t="shared" si="3"/>
        <v>4073</v>
      </c>
      <c r="Q98" s="241" t="str">
        <f t="shared" si="4"/>
        <v/>
      </c>
      <c r="R98" s="241" t="str">
        <f t="shared" si="5"/>
        <v/>
      </c>
      <c r="S98" s="240">
        <f t="shared" si="26"/>
        <v>0</v>
      </c>
      <c r="T98" s="239"/>
      <c r="U98" s="242">
        <f t="shared" si="19"/>
        <v>20062</v>
      </c>
      <c r="V98" s="241">
        <f t="shared" si="20"/>
        <v>18746</v>
      </c>
      <c r="W98" s="240">
        <f t="shared" si="27"/>
        <v>-1316</v>
      </c>
      <c r="X98" s="239"/>
      <c r="Y98" s="527">
        <f t="shared" si="21"/>
        <v>0</v>
      </c>
      <c r="Z98" s="528">
        <f t="shared" si="22"/>
        <v>6.1523267003519049</v>
      </c>
      <c r="AA98" s="528">
        <f t="shared" si="23"/>
        <v>5.3180718904184756</v>
      </c>
      <c r="AB98" s="529">
        <f t="shared" si="24"/>
        <v>-0.83425480993342926</v>
      </c>
    </row>
    <row r="99" spans="1:28" s="238" customFormat="1">
      <c r="A99" s="245">
        <v>420</v>
      </c>
      <c r="B99" s="245">
        <v>420049010</v>
      </c>
      <c r="C99" s="244" t="s">
        <v>511</v>
      </c>
      <c r="D99" s="245">
        <v>49</v>
      </c>
      <c r="E99" s="244" t="s">
        <v>76</v>
      </c>
      <c r="F99" s="245">
        <v>10</v>
      </c>
      <c r="G99" s="244" t="s">
        <v>37</v>
      </c>
      <c r="H99" s="243">
        <v>5</v>
      </c>
      <c r="I99" s="239"/>
      <c r="J99" s="242">
        <f t="shared" si="16"/>
        <v>14682</v>
      </c>
      <c r="K99" s="241">
        <f t="shared" si="17"/>
        <v>14427</v>
      </c>
      <c r="L99" s="240">
        <f t="shared" si="25"/>
        <v>-255</v>
      </c>
      <c r="M99" s="239"/>
      <c r="N99" s="242">
        <f t="shared" si="18"/>
        <v>6552</v>
      </c>
      <c r="O99" s="241">
        <f t="shared" si="13"/>
        <v>6438</v>
      </c>
      <c r="P99" s="241">
        <f t="shared" si="3"/>
        <v>6063</v>
      </c>
      <c r="Q99" s="241" t="str">
        <f t="shared" si="4"/>
        <v/>
      </c>
      <c r="R99" s="241" t="str">
        <f t="shared" si="5"/>
        <v/>
      </c>
      <c r="S99" s="240">
        <f t="shared" si="26"/>
        <v>-375</v>
      </c>
      <c r="T99" s="239"/>
      <c r="U99" s="242">
        <f t="shared" si="19"/>
        <v>22172</v>
      </c>
      <c r="V99" s="241">
        <f t="shared" si="20"/>
        <v>21578</v>
      </c>
      <c r="W99" s="240">
        <f t="shared" si="27"/>
        <v>-594</v>
      </c>
      <c r="X99" s="239"/>
      <c r="Y99" s="527">
        <f t="shared" si="21"/>
        <v>-2.6013671664243248</v>
      </c>
      <c r="Z99" s="528">
        <f t="shared" si="22"/>
        <v>7.8934883286888908</v>
      </c>
      <c r="AA99" s="528">
        <f t="shared" si="23"/>
        <v>5.4460539707653668</v>
      </c>
      <c r="AB99" s="529">
        <f t="shared" si="24"/>
        <v>-2.447434357923524</v>
      </c>
    </row>
    <row r="100" spans="1:28" s="238" customFormat="1">
      <c r="A100" s="245">
        <v>420</v>
      </c>
      <c r="B100" s="245">
        <v>420049026</v>
      </c>
      <c r="C100" s="244" t="s">
        <v>511</v>
      </c>
      <c r="D100" s="245">
        <v>49</v>
      </c>
      <c r="E100" s="244" t="s">
        <v>76</v>
      </c>
      <c r="F100" s="245">
        <v>26</v>
      </c>
      <c r="G100" s="244" t="s">
        <v>53</v>
      </c>
      <c r="H100" s="243">
        <v>5</v>
      </c>
      <c r="I100" s="239"/>
      <c r="J100" s="242">
        <f t="shared" si="16"/>
        <v>14441</v>
      </c>
      <c r="K100" s="241">
        <f t="shared" si="17"/>
        <v>12083</v>
      </c>
      <c r="L100" s="240">
        <f t="shared" si="25"/>
        <v>-2358</v>
      </c>
      <c r="M100" s="239"/>
      <c r="N100" s="242">
        <f t="shared" si="18"/>
        <v>5774</v>
      </c>
      <c r="O100" s="241">
        <f t="shared" si="13"/>
        <v>4831</v>
      </c>
      <c r="P100" s="241">
        <f t="shared" si="3"/>
        <v>4300</v>
      </c>
      <c r="Q100" s="241" t="str">
        <f t="shared" si="4"/>
        <v/>
      </c>
      <c r="R100" s="241" t="str">
        <f t="shared" si="5"/>
        <v/>
      </c>
      <c r="S100" s="240">
        <f t="shared" si="26"/>
        <v>-531</v>
      </c>
      <c r="T100" s="239"/>
      <c r="U100" s="242">
        <f t="shared" si="19"/>
        <v>21153</v>
      </c>
      <c r="V100" s="241">
        <f t="shared" si="20"/>
        <v>17471</v>
      </c>
      <c r="W100" s="240">
        <f t="shared" si="27"/>
        <v>-3682</v>
      </c>
      <c r="X100" s="239"/>
      <c r="Y100" s="527">
        <f t="shared" si="21"/>
        <v>-4.3919485666898197</v>
      </c>
      <c r="Z100" s="528">
        <f t="shared" si="22"/>
        <v>5.053052874982666</v>
      </c>
      <c r="AA100" s="528">
        <f t="shared" si="23"/>
        <v>0.8724077748387864</v>
      </c>
      <c r="AB100" s="529">
        <f t="shared" si="24"/>
        <v>-4.1806451001438791</v>
      </c>
    </row>
    <row r="101" spans="1:28" s="238" customFormat="1">
      <c r="A101" s="245">
        <v>420</v>
      </c>
      <c r="B101" s="245">
        <v>420049031</v>
      </c>
      <c r="C101" s="244" t="s">
        <v>511</v>
      </c>
      <c r="D101" s="245">
        <v>49</v>
      </c>
      <c r="E101" s="244" t="s">
        <v>76</v>
      </c>
      <c r="F101" s="245">
        <v>31</v>
      </c>
      <c r="G101" s="244" t="s">
        <v>58</v>
      </c>
      <c r="H101" s="243">
        <v>1</v>
      </c>
      <c r="I101" s="239"/>
      <c r="J101" s="242">
        <f t="shared" si="16"/>
        <v>12793</v>
      </c>
      <c r="K101" s="241">
        <f t="shared" si="17"/>
        <v>11003</v>
      </c>
      <c r="L101" s="240">
        <f t="shared" si="25"/>
        <v>-1790</v>
      </c>
      <c r="M101" s="239"/>
      <c r="N101" s="242">
        <f t="shared" si="18"/>
        <v>6841</v>
      </c>
      <c r="O101" s="241">
        <f t="shared" si="13"/>
        <v>5884</v>
      </c>
      <c r="P101" s="241">
        <f t="shared" si="3"/>
        <v>4935</v>
      </c>
      <c r="Q101" s="241" t="str">
        <f t="shared" si="4"/>
        <v/>
      </c>
      <c r="R101" s="241" t="str">
        <f t="shared" si="5"/>
        <v/>
      </c>
      <c r="S101" s="240">
        <f t="shared" si="26"/>
        <v>-949</v>
      </c>
      <c r="T101" s="239"/>
      <c r="U101" s="242">
        <f t="shared" si="19"/>
        <v>20572</v>
      </c>
      <c r="V101" s="241">
        <f t="shared" si="20"/>
        <v>17026</v>
      </c>
      <c r="W101" s="240">
        <f t="shared" si="27"/>
        <v>-3546</v>
      </c>
      <c r="X101" s="239"/>
      <c r="Y101" s="527">
        <f t="shared" si="21"/>
        <v>-8.6203842753208733</v>
      </c>
      <c r="Z101" s="528">
        <f t="shared" si="22"/>
        <v>10.450347480314559</v>
      </c>
      <c r="AA101" s="528">
        <f t="shared" si="23"/>
        <v>4.1631313956805558</v>
      </c>
      <c r="AB101" s="529">
        <f t="shared" si="24"/>
        <v>-6.2872160846340028</v>
      </c>
    </row>
    <row r="102" spans="1:28" s="238" customFormat="1">
      <c r="A102" s="245">
        <v>420</v>
      </c>
      <c r="B102" s="245">
        <v>420049035</v>
      </c>
      <c r="C102" s="244" t="s">
        <v>511</v>
      </c>
      <c r="D102" s="245">
        <v>49</v>
      </c>
      <c r="E102" s="244" t="s">
        <v>76</v>
      </c>
      <c r="F102" s="245">
        <v>35</v>
      </c>
      <c r="G102" s="244" t="s">
        <v>62</v>
      </c>
      <c r="H102" s="243">
        <v>27</v>
      </c>
      <c r="I102" s="239"/>
      <c r="J102" s="242">
        <f t="shared" si="16"/>
        <v>14382</v>
      </c>
      <c r="K102" s="241">
        <f t="shared" si="17"/>
        <v>15103</v>
      </c>
      <c r="L102" s="240">
        <f t="shared" si="25"/>
        <v>721</v>
      </c>
      <c r="M102" s="239"/>
      <c r="N102" s="242">
        <f t="shared" si="18"/>
        <v>5559</v>
      </c>
      <c r="O102" s="241">
        <f t="shared" si="13"/>
        <v>5838</v>
      </c>
      <c r="P102" s="241">
        <f t="shared" si="3"/>
        <v>6297</v>
      </c>
      <c r="Q102" s="241" t="str">
        <f t="shared" si="4"/>
        <v/>
      </c>
      <c r="R102" s="241" t="str">
        <f t="shared" si="5"/>
        <v/>
      </c>
      <c r="S102" s="240">
        <f t="shared" si="26"/>
        <v>459</v>
      </c>
      <c r="T102" s="239"/>
      <c r="U102" s="242">
        <f t="shared" si="19"/>
        <v>20879</v>
      </c>
      <c r="V102" s="241">
        <f t="shared" si="20"/>
        <v>22488</v>
      </c>
      <c r="W102" s="240">
        <f t="shared" si="27"/>
        <v>1609</v>
      </c>
      <c r="X102" s="239"/>
      <c r="Y102" s="527">
        <f t="shared" si="21"/>
        <v>3.0398411230968065</v>
      </c>
      <c r="Z102" s="528">
        <f t="shared" si="22"/>
        <v>3.4544456806830173</v>
      </c>
      <c r="AA102" s="528">
        <f t="shared" si="23"/>
        <v>5.5084897121533576</v>
      </c>
      <c r="AB102" s="529">
        <f t="shared" si="24"/>
        <v>2.0540440314703403</v>
      </c>
    </row>
    <row r="103" spans="1:28" s="238" customFormat="1">
      <c r="A103" s="245">
        <v>420</v>
      </c>
      <c r="B103" s="245">
        <v>420049044</v>
      </c>
      <c r="C103" s="244" t="s">
        <v>511</v>
      </c>
      <c r="D103" s="245">
        <v>49</v>
      </c>
      <c r="E103" s="244" t="s">
        <v>76</v>
      </c>
      <c r="F103" s="245">
        <v>44</v>
      </c>
      <c r="G103" s="244" t="s">
        <v>71</v>
      </c>
      <c r="H103" s="243">
        <v>6</v>
      </c>
      <c r="I103" s="239"/>
      <c r="J103" s="242">
        <f t="shared" si="16"/>
        <v>16388</v>
      </c>
      <c r="K103" s="241">
        <f t="shared" si="17"/>
        <v>14561</v>
      </c>
      <c r="L103" s="240">
        <f t="shared" si="25"/>
        <v>-1827</v>
      </c>
      <c r="M103" s="239"/>
      <c r="N103" s="242">
        <f t="shared" si="18"/>
        <v>479</v>
      </c>
      <c r="O103" s="241">
        <f t="shared" si="13"/>
        <v>426</v>
      </c>
      <c r="P103" s="241">
        <f t="shared" si="3"/>
        <v>253</v>
      </c>
      <c r="Q103" s="241" t="str">
        <f t="shared" si="4"/>
        <v/>
      </c>
      <c r="R103" s="241" t="str">
        <f t="shared" si="5"/>
        <v/>
      </c>
      <c r="S103" s="240">
        <f t="shared" si="26"/>
        <v>-173</v>
      </c>
      <c r="T103" s="239"/>
      <c r="U103" s="242">
        <f t="shared" si="19"/>
        <v>17805</v>
      </c>
      <c r="V103" s="241">
        <f t="shared" si="20"/>
        <v>15902</v>
      </c>
      <c r="W103" s="240">
        <f t="shared" si="27"/>
        <v>-1903</v>
      </c>
      <c r="X103" s="239"/>
      <c r="Y103" s="527">
        <f t="shared" si="21"/>
        <v>-1.1859608919302929</v>
      </c>
      <c r="Z103" s="528">
        <f t="shared" si="22"/>
        <v>5.4614634937540831</v>
      </c>
      <c r="AA103" s="528">
        <f t="shared" si="23"/>
        <v>4.1649657037556365</v>
      </c>
      <c r="AB103" s="529">
        <f t="shared" si="24"/>
        <v>-1.2964977899984467</v>
      </c>
    </row>
    <row r="104" spans="1:28" s="238" customFormat="1">
      <c r="A104" s="245">
        <v>420</v>
      </c>
      <c r="B104" s="245">
        <v>420049049</v>
      </c>
      <c r="C104" s="244" t="s">
        <v>511</v>
      </c>
      <c r="D104" s="245">
        <v>49</v>
      </c>
      <c r="E104" s="244" t="s">
        <v>76</v>
      </c>
      <c r="F104" s="245">
        <v>49</v>
      </c>
      <c r="G104" s="244" t="s">
        <v>76</v>
      </c>
      <c r="H104" s="243">
        <v>212</v>
      </c>
      <c r="I104" s="239"/>
      <c r="J104" s="242">
        <f t="shared" si="16"/>
        <v>14194</v>
      </c>
      <c r="K104" s="241">
        <f t="shared" si="17"/>
        <v>16041</v>
      </c>
      <c r="L104" s="240">
        <f t="shared" si="25"/>
        <v>1847</v>
      </c>
      <c r="M104" s="239"/>
      <c r="N104" s="242">
        <f t="shared" si="18"/>
        <v>17942</v>
      </c>
      <c r="O104" s="241">
        <f t="shared" si="13"/>
        <v>20277</v>
      </c>
      <c r="P104" s="241">
        <f t="shared" si="3"/>
        <v>20265</v>
      </c>
      <c r="Q104" s="241" t="str">
        <f t="shared" si="4"/>
        <v/>
      </c>
      <c r="R104" s="241" t="str">
        <f t="shared" si="5"/>
        <v/>
      </c>
      <c r="S104" s="240">
        <f t="shared" si="26"/>
        <v>-12</v>
      </c>
      <c r="T104" s="239"/>
      <c r="U104" s="242">
        <f t="shared" si="19"/>
        <v>33074</v>
      </c>
      <c r="V104" s="241">
        <f t="shared" si="20"/>
        <v>37394</v>
      </c>
      <c r="W104" s="240">
        <f t="shared" si="27"/>
        <v>4320</v>
      </c>
      <c r="X104" s="239"/>
      <c r="Y104" s="527">
        <f t="shared" si="21"/>
        <v>-7.2037177566357968E-2</v>
      </c>
      <c r="Z104" s="528">
        <f t="shared" si="22"/>
        <v>5.0451027674234243</v>
      </c>
      <c r="AA104" s="528">
        <f t="shared" si="23"/>
        <v>4.6986295952718438</v>
      </c>
      <c r="AB104" s="529">
        <f t="shared" si="24"/>
        <v>-0.34647317215158058</v>
      </c>
    </row>
    <row r="105" spans="1:28" s="238" customFormat="1">
      <c r="A105" s="245">
        <v>420</v>
      </c>
      <c r="B105" s="245">
        <v>420049057</v>
      </c>
      <c r="C105" s="244" t="s">
        <v>511</v>
      </c>
      <c r="D105" s="245">
        <v>49</v>
      </c>
      <c r="E105" s="244" t="s">
        <v>76</v>
      </c>
      <c r="F105" s="245">
        <v>57</v>
      </c>
      <c r="G105" s="244" t="s">
        <v>84</v>
      </c>
      <c r="H105" s="243">
        <v>3</v>
      </c>
      <c r="I105" s="239"/>
      <c r="J105" s="242">
        <f t="shared" si="16"/>
        <v>11905</v>
      </c>
      <c r="K105" s="241">
        <f t="shared" si="17"/>
        <v>12396</v>
      </c>
      <c r="L105" s="240">
        <f t="shared" si="25"/>
        <v>491</v>
      </c>
      <c r="M105" s="239"/>
      <c r="N105" s="242">
        <f t="shared" si="18"/>
        <v>345</v>
      </c>
      <c r="O105" s="241">
        <f t="shared" si="13"/>
        <v>359</v>
      </c>
      <c r="P105" s="241">
        <f t="shared" si="3"/>
        <v>359</v>
      </c>
      <c r="Q105" s="241" t="str">
        <f t="shared" si="4"/>
        <v/>
      </c>
      <c r="R105" s="241" t="str">
        <f t="shared" si="5"/>
        <v/>
      </c>
      <c r="S105" s="240">
        <f t="shared" si="26"/>
        <v>0</v>
      </c>
      <c r="T105" s="239"/>
      <c r="U105" s="242">
        <f t="shared" si="19"/>
        <v>13188</v>
      </c>
      <c r="V105" s="241">
        <f t="shared" si="20"/>
        <v>13843</v>
      </c>
      <c r="W105" s="240">
        <f t="shared" si="27"/>
        <v>655</v>
      </c>
      <c r="X105" s="239"/>
      <c r="Y105" s="527">
        <f t="shared" si="21"/>
        <v>0</v>
      </c>
      <c r="Z105" s="528">
        <f t="shared" si="22"/>
        <v>9.6290348314005829</v>
      </c>
      <c r="AA105" s="528">
        <f t="shared" si="23"/>
        <v>8.5937811411861276</v>
      </c>
      <c r="AB105" s="529">
        <f t="shared" si="24"/>
        <v>-1.0352536902144553</v>
      </c>
    </row>
    <row r="106" spans="1:28" s="238" customFormat="1">
      <c r="A106" s="245">
        <v>420</v>
      </c>
      <c r="B106" s="245">
        <v>420049067</v>
      </c>
      <c r="C106" s="244" t="s">
        <v>511</v>
      </c>
      <c r="D106" s="245">
        <v>49</v>
      </c>
      <c r="E106" s="244" t="s">
        <v>76</v>
      </c>
      <c r="F106" s="245">
        <v>67</v>
      </c>
      <c r="G106" s="244" t="s">
        <v>94</v>
      </c>
      <c r="H106" s="243">
        <v>1</v>
      </c>
      <c r="I106" s="239"/>
      <c r="J106" s="242">
        <f t="shared" si="16"/>
        <v>10405</v>
      </c>
      <c r="K106" s="241">
        <f t="shared" si="17"/>
        <v>15566</v>
      </c>
      <c r="L106" s="240">
        <f t="shared" si="25"/>
        <v>5161</v>
      </c>
      <c r="M106" s="239"/>
      <c r="N106" s="242">
        <f t="shared" si="18"/>
        <v>10814</v>
      </c>
      <c r="O106" s="241">
        <f t="shared" si="13"/>
        <v>16178</v>
      </c>
      <c r="P106" s="241">
        <f t="shared" si="3"/>
        <v>16074</v>
      </c>
      <c r="Q106" s="241" t="str">
        <f t="shared" si="4"/>
        <v/>
      </c>
      <c r="R106" s="241" t="str">
        <f t="shared" si="5"/>
        <v/>
      </c>
      <c r="S106" s="240">
        <f t="shared" si="26"/>
        <v>-104</v>
      </c>
      <c r="T106" s="239"/>
      <c r="U106" s="242">
        <f t="shared" si="19"/>
        <v>22157</v>
      </c>
      <c r="V106" s="241">
        <f t="shared" si="20"/>
        <v>32728</v>
      </c>
      <c r="W106" s="240">
        <f t="shared" si="27"/>
        <v>10571</v>
      </c>
      <c r="X106" s="239"/>
      <c r="Y106" s="527">
        <f t="shared" si="21"/>
        <v>-0.67124632120120964</v>
      </c>
      <c r="Z106" s="528">
        <f t="shared" si="22"/>
        <v>5.1779956754722889</v>
      </c>
      <c r="AA106" s="528">
        <f t="shared" si="23"/>
        <v>3.9520599532322143</v>
      </c>
      <c r="AB106" s="529">
        <f t="shared" si="24"/>
        <v>-1.2259357222400746</v>
      </c>
    </row>
    <row r="107" spans="1:28" s="238" customFormat="1">
      <c r="A107" s="245">
        <v>420</v>
      </c>
      <c r="B107" s="245">
        <v>420049093</v>
      </c>
      <c r="C107" s="244" t="s">
        <v>511</v>
      </c>
      <c r="D107" s="245">
        <v>49</v>
      </c>
      <c r="E107" s="244" t="s">
        <v>76</v>
      </c>
      <c r="F107" s="245">
        <v>93</v>
      </c>
      <c r="G107" s="244" t="s">
        <v>120</v>
      </c>
      <c r="H107" s="243">
        <v>14</v>
      </c>
      <c r="I107" s="239"/>
      <c r="J107" s="242">
        <f t="shared" si="16"/>
        <v>14872</v>
      </c>
      <c r="K107" s="241">
        <f t="shared" si="17"/>
        <v>14617</v>
      </c>
      <c r="L107" s="240">
        <f t="shared" si="25"/>
        <v>-255</v>
      </c>
      <c r="M107" s="239"/>
      <c r="N107" s="242">
        <f t="shared" si="18"/>
        <v>0</v>
      </c>
      <c r="O107" s="241">
        <f t="shared" si="13"/>
        <v>0</v>
      </c>
      <c r="P107" s="241">
        <f t="shared" si="3"/>
        <v>0</v>
      </c>
      <c r="Q107" s="241" t="str">
        <f t="shared" si="4"/>
        <v/>
      </c>
      <c r="R107" s="241" t="str">
        <f t="shared" si="5"/>
        <v/>
      </c>
      <c r="S107" s="240">
        <f t="shared" si="26"/>
        <v>0</v>
      </c>
      <c r="T107" s="239"/>
      <c r="U107" s="242">
        <f t="shared" si="19"/>
        <v>15810</v>
      </c>
      <c r="V107" s="241">
        <f t="shared" si="20"/>
        <v>15705</v>
      </c>
      <c r="W107" s="240">
        <f t="shared" si="27"/>
        <v>-105</v>
      </c>
      <c r="X107" s="239"/>
      <c r="Y107" s="527">
        <f t="shared" si="21"/>
        <v>-2.5128674723319335</v>
      </c>
      <c r="Z107" s="528">
        <f t="shared" si="22"/>
        <v>8.4919177432791706</v>
      </c>
      <c r="AA107" s="528">
        <f t="shared" si="23"/>
        <v>5.7407372962012415</v>
      </c>
      <c r="AB107" s="529">
        <f t="shared" si="24"/>
        <v>-2.7511804470779291</v>
      </c>
    </row>
    <row r="108" spans="1:28" s="238" customFormat="1">
      <c r="A108" s="245">
        <v>420</v>
      </c>
      <c r="B108" s="245">
        <v>420049097</v>
      </c>
      <c r="C108" s="244" t="s">
        <v>511</v>
      </c>
      <c r="D108" s="245">
        <v>49</v>
      </c>
      <c r="E108" s="244" t="s">
        <v>76</v>
      </c>
      <c r="F108" s="245">
        <v>97</v>
      </c>
      <c r="G108" s="244" t="s">
        <v>124</v>
      </c>
      <c r="H108" s="243">
        <v>2</v>
      </c>
      <c r="I108" s="239"/>
      <c r="J108" s="242" t="str">
        <f t="shared" si="16"/>
        <v/>
      </c>
      <c r="K108" s="241">
        <f t="shared" si="17"/>
        <v>15701.485072463767</v>
      </c>
      <c r="L108" s="240" t="str">
        <f t="shared" si="25"/>
        <v/>
      </c>
      <c r="M108" s="239"/>
      <c r="N108" s="242" t="str">
        <f t="shared" si="18"/>
        <v/>
      </c>
      <c r="O108" s="241" t="str">
        <f t="shared" si="13"/>
        <v/>
      </c>
      <c r="P108" s="241">
        <f t="shared" si="3"/>
        <v>0</v>
      </c>
      <c r="Q108" s="241" t="str">
        <f t="shared" si="4"/>
        <v/>
      </c>
      <c r="R108" s="241" t="str">
        <f t="shared" si="5"/>
        <v/>
      </c>
      <c r="S108" s="240" t="str">
        <f t="shared" si="26"/>
        <v/>
      </c>
      <c r="T108" s="239"/>
      <c r="U108" s="242" t="str">
        <f t="shared" si="19"/>
        <v/>
      </c>
      <c r="V108" s="241">
        <f t="shared" si="20"/>
        <v>16789.485072463765</v>
      </c>
      <c r="W108" s="240" t="str">
        <f t="shared" si="27"/>
        <v/>
      </c>
      <c r="X108" s="239"/>
      <c r="Y108" s="527">
        <f t="shared" si="21"/>
        <v>0.85817239630604547</v>
      </c>
      <c r="Z108" s="528">
        <f t="shared" si="22"/>
        <v>9.7478124560125732</v>
      </c>
      <c r="AA108" s="528">
        <f t="shared" si="23"/>
        <v>10.698842853808337</v>
      </c>
      <c r="AB108" s="529">
        <f t="shared" si="24"/>
        <v>0.9510303977957637</v>
      </c>
    </row>
    <row r="109" spans="1:28" s="238" customFormat="1">
      <c r="A109" s="245">
        <v>420</v>
      </c>
      <c r="B109" s="245">
        <v>420049128</v>
      </c>
      <c r="C109" s="244" t="s">
        <v>511</v>
      </c>
      <c r="D109" s="245">
        <v>49</v>
      </c>
      <c r="E109" s="244" t="s">
        <v>76</v>
      </c>
      <c r="F109" s="245">
        <v>128</v>
      </c>
      <c r="G109" s="244" t="s">
        <v>155</v>
      </c>
      <c r="H109" s="243">
        <v>1</v>
      </c>
      <c r="I109" s="239"/>
      <c r="J109" s="242">
        <f t="shared" si="16"/>
        <v>10254</v>
      </c>
      <c r="K109" s="241">
        <f t="shared" si="17"/>
        <v>17451</v>
      </c>
      <c r="L109" s="240">
        <f t="shared" si="25"/>
        <v>7197</v>
      </c>
      <c r="M109" s="239"/>
      <c r="N109" s="242">
        <f t="shared" si="18"/>
        <v>923</v>
      </c>
      <c r="O109" s="241">
        <f t="shared" si="13"/>
        <v>1570</v>
      </c>
      <c r="P109" s="241">
        <f t="shared" si="3"/>
        <v>1809</v>
      </c>
      <c r="Q109" s="241" t="str">
        <f t="shared" si="4"/>
        <v/>
      </c>
      <c r="R109" s="241" t="str">
        <f t="shared" si="5"/>
        <v/>
      </c>
      <c r="S109" s="240">
        <f t="shared" si="26"/>
        <v>239</v>
      </c>
      <c r="T109" s="239"/>
      <c r="U109" s="242">
        <f t="shared" si="19"/>
        <v>12115</v>
      </c>
      <c r="V109" s="241">
        <f t="shared" si="20"/>
        <v>20348</v>
      </c>
      <c r="W109" s="240">
        <f t="shared" si="27"/>
        <v>8233</v>
      </c>
      <c r="X109" s="239"/>
      <c r="Y109" s="527">
        <f t="shared" si="21"/>
        <v>1.365439996581074</v>
      </c>
      <c r="Z109" s="528">
        <f t="shared" si="22"/>
        <v>10.462913772517007</v>
      </c>
      <c r="AA109" s="528">
        <f t="shared" si="23"/>
        <v>11.968733995920463</v>
      </c>
      <c r="AB109" s="529">
        <f t="shared" si="24"/>
        <v>1.5058202234034557</v>
      </c>
    </row>
    <row r="110" spans="1:28" s="238" customFormat="1">
      <c r="A110" s="245">
        <v>420</v>
      </c>
      <c r="B110" s="245">
        <v>420049163</v>
      </c>
      <c r="C110" s="244" t="s">
        <v>511</v>
      </c>
      <c r="D110" s="245">
        <v>49</v>
      </c>
      <c r="E110" s="244" t="s">
        <v>76</v>
      </c>
      <c r="F110" s="245">
        <v>163</v>
      </c>
      <c r="G110" s="244" t="s">
        <v>190</v>
      </c>
      <c r="H110" s="243">
        <v>1</v>
      </c>
      <c r="I110" s="239"/>
      <c r="J110" s="242">
        <f t="shared" si="16"/>
        <v>13406</v>
      </c>
      <c r="K110" s="241">
        <f t="shared" si="17"/>
        <v>14254</v>
      </c>
      <c r="L110" s="240">
        <f t="shared" si="25"/>
        <v>848</v>
      </c>
      <c r="M110" s="239"/>
      <c r="N110" s="242">
        <f t="shared" si="18"/>
        <v>0</v>
      </c>
      <c r="O110" s="241">
        <f t="shared" si="13"/>
        <v>0</v>
      </c>
      <c r="P110" s="241">
        <f t="shared" si="3"/>
        <v>124</v>
      </c>
      <c r="Q110" s="241" t="str">
        <f t="shared" si="4"/>
        <v/>
      </c>
      <c r="R110" s="241" t="str">
        <f t="shared" si="5"/>
        <v/>
      </c>
      <c r="S110" s="240">
        <f t="shared" si="26"/>
        <v>124</v>
      </c>
      <c r="T110" s="239"/>
      <c r="U110" s="242">
        <f t="shared" si="19"/>
        <v>14344</v>
      </c>
      <c r="V110" s="241">
        <f t="shared" si="20"/>
        <v>15466</v>
      </c>
      <c r="W110" s="240">
        <f t="shared" si="27"/>
        <v>1122</v>
      </c>
      <c r="X110" s="239"/>
      <c r="Y110" s="527">
        <f t="shared" si="21"/>
        <v>2.7623462652228596</v>
      </c>
      <c r="Z110" s="528">
        <f t="shared" si="22"/>
        <v>11.699952273844042</v>
      </c>
      <c r="AA110" s="528">
        <f t="shared" si="23"/>
        <v>14.91230041183227</v>
      </c>
      <c r="AB110" s="529">
        <f t="shared" si="24"/>
        <v>3.2123481379882275</v>
      </c>
    </row>
    <row r="111" spans="1:28" s="238" customFormat="1">
      <c r="A111" s="245">
        <v>420</v>
      </c>
      <c r="B111" s="245">
        <v>420049165</v>
      </c>
      <c r="C111" s="244" t="s">
        <v>511</v>
      </c>
      <c r="D111" s="245">
        <v>49</v>
      </c>
      <c r="E111" s="244" t="s">
        <v>76</v>
      </c>
      <c r="F111" s="245">
        <v>165</v>
      </c>
      <c r="G111" s="244" t="s">
        <v>192</v>
      </c>
      <c r="H111" s="243">
        <v>10</v>
      </c>
      <c r="I111" s="239"/>
      <c r="J111" s="242">
        <f t="shared" si="16"/>
        <v>16014</v>
      </c>
      <c r="K111" s="241">
        <f t="shared" si="17"/>
        <v>15699</v>
      </c>
      <c r="L111" s="240">
        <f t="shared" si="25"/>
        <v>-315</v>
      </c>
      <c r="M111" s="239"/>
      <c r="N111" s="242">
        <f t="shared" si="18"/>
        <v>368</v>
      </c>
      <c r="O111" s="241">
        <f t="shared" si="13"/>
        <v>361</v>
      </c>
      <c r="P111" s="241">
        <f t="shared" si="3"/>
        <v>0</v>
      </c>
      <c r="Q111" s="241" t="str">
        <f t="shared" si="4"/>
        <v/>
      </c>
      <c r="R111" s="241" t="str">
        <f t="shared" si="5"/>
        <v/>
      </c>
      <c r="S111" s="240">
        <f t="shared" si="26"/>
        <v>-361</v>
      </c>
      <c r="T111" s="239"/>
      <c r="U111" s="242">
        <f t="shared" si="19"/>
        <v>17320</v>
      </c>
      <c r="V111" s="241">
        <f t="shared" si="20"/>
        <v>16787</v>
      </c>
      <c r="W111" s="240">
        <f t="shared" si="27"/>
        <v>-533</v>
      </c>
      <c r="X111" s="239"/>
      <c r="Y111" s="527">
        <f t="shared" si="21"/>
        <v>-3.8159824759430023</v>
      </c>
      <c r="Z111" s="528">
        <f t="shared" si="22"/>
        <v>7.8064028339625127</v>
      </c>
      <c r="AA111" s="528">
        <f t="shared" si="23"/>
        <v>3.5664528556429924</v>
      </c>
      <c r="AB111" s="529">
        <f t="shared" si="24"/>
        <v>-4.2399499783195207</v>
      </c>
    </row>
    <row r="112" spans="1:28" s="238" customFormat="1">
      <c r="A112" s="245">
        <v>420</v>
      </c>
      <c r="B112" s="245">
        <v>420049174</v>
      </c>
      <c r="C112" s="244" t="s">
        <v>511</v>
      </c>
      <c r="D112" s="245">
        <v>49</v>
      </c>
      <c r="E112" s="244" t="s">
        <v>76</v>
      </c>
      <c r="F112" s="245">
        <v>174</v>
      </c>
      <c r="G112" s="244" t="s">
        <v>201</v>
      </c>
      <c r="H112" s="243">
        <v>2</v>
      </c>
      <c r="I112" s="239"/>
      <c r="J112" s="242" t="str">
        <f t="shared" si="16"/>
        <v/>
      </c>
      <c r="K112" s="241">
        <f t="shared" si="17"/>
        <v>13014.052479418884</v>
      </c>
      <c r="L112" s="240" t="str">
        <f t="shared" si="25"/>
        <v/>
      </c>
      <c r="M112" s="239"/>
      <c r="N112" s="242" t="str">
        <f t="shared" si="18"/>
        <v/>
      </c>
      <c r="O112" s="241" t="str">
        <f t="shared" si="13"/>
        <v/>
      </c>
      <c r="P112" s="241">
        <f t="shared" si="3"/>
        <v>8542</v>
      </c>
      <c r="Q112" s="241" t="str">
        <f t="shared" si="4"/>
        <v/>
      </c>
      <c r="R112" s="241" t="str">
        <f t="shared" si="5"/>
        <v/>
      </c>
      <c r="S112" s="240" t="str">
        <f t="shared" si="26"/>
        <v/>
      </c>
      <c r="T112" s="239"/>
      <c r="U112" s="242" t="str">
        <f t="shared" si="19"/>
        <v/>
      </c>
      <c r="V112" s="241">
        <f t="shared" si="20"/>
        <v>22644.052479418882</v>
      </c>
      <c r="W112" s="240" t="str">
        <f t="shared" si="27"/>
        <v/>
      </c>
      <c r="X112" s="239"/>
      <c r="Y112" s="527">
        <f t="shared" si="21"/>
        <v>-5.9860892682163751</v>
      </c>
      <c r="Z112" s="528">
        <f t="shared" si="22"/>
        <v>8.4434905373901294</v>
      </c>
      <c r="AA112" s="528">
        <f t="shared" si="23"/>
        <v>4.040044403163173</v>
      </c>
      <c r="AB112" s="529">
        <f t="shared" si="24"/>
        <v>-4.4034461342269564</v>
      </c>
    </row>
    <row r="113" spans="1:28" s="238" customFormat="1">
      <c r="A113" s="245">
        <v>420</v>
      </c>
      <c r="B113" s="245">
        <v>420049176</v>
      </c>
      <c r="C113" s="244" t="s">
        <v>511</v>
      </c>
      <c r="D113" s="245">
        <v>49</v>
      </c>
      <c r="E113" s="244" t="s">
        <v>76</v>
      </c>
      <c r="F113" s="245">
        <v>176</v>
      </c>
      <c r="G113" s="244" t="s">
        <v>203</v>
      </c>
      <c r="H113" s="243">
        <v>17</v>
      </c>
      <c r="I113" s="239"/>
      <c r="J113" s="242">
        <f t="shared" si="16"/>
        <v>12677</v>
      </c>
      <c r="K113" s="241">
        <f t="shared" si="17"/>
        <v>14258</v>
      </c>
      <c r="L113" s="240">
        <f t="shared" si="25"/>
        <v>1581</v>
      </c>
      <c r="M113" s="239"/>
      <c r="N113" s="242">
        <f t="shared" si="18"/>
        <v>5336</v>
      </c>
      <c r="O113" s="241">
        <f t="shared" si="13"/>
        <v>6001</v>
      </c>
      <c r="P113" s="241">
        <f t="shared" si="3"/>
        <v>6001</v>
      </c>
      <c r="Q113" s="241" t="str">
        <f t="shared" si="4"/>
        <v/>
      </c>
      <c r="R113" s="241" t="str">
        <f t="shared" si="5"/>
        <v/>
      </c>
      <c r="S113" s="240">
        <f t="shared" si="26"/>
        <v>0</v>
      </c>
      <c r="T113" s="239"/>
      <c r="U113" s="242">
        <f t="shared" si="19"/>
        <v>18951</v>
      </c>
      <c r="V113" s="241">
        <f t="shared" si="20"/>
        <v>21347</v>
      </c>
      <c r="W113" s="240">
        <f t="shared" si="27"/>
        <v>2396</v>
      </c>
      <c r="X113" s="239"/>
      <c r="Y113" s="527">
        <f t="shared" si="21"/>
        <v>0</v>
      </c>
      <c r="Z113" s="528">
        <f t="shared" si="22"/>
        <v>9.7791779319207155</v>
      </c>
      <c r="AA113" s="528">
        <f t="shared" si="23"/>
        <v>4.2272731900033511</v>
      </c>
      <c r="AB113" s="529">
        <f t="shared" si="24"/>
        <v>-5.5519047419173644</v>
      </c>
    </row>
    <row r="114" spans="1:28" s="238" customFormat="1">
      <c r="A114" s="245">
        <v>420</v>
      </c>
      <c r="B114" s="245">
        <v>420049199</v>
      </c>
      <c r="C114" s="244" t="s">
        <v>511</v>
      </c>
      <c r="D114" s="245">
        <v>49</v>
      </c>
      <c r="E114" s="244" t="s">
        <v>76</v>
      </c>
      <c r="F114" s="245">
        <v>199</v>
      </c>
      <c r="G114" s="244" t="s">
        <v>226</v>
      </c>
      <c r="H114" s="243">
        <v>2</v>
      </c>
      <c r="I114" s="239"/>
      <c r="J114" s="242">
        <f t="shared" si="16"/>
        <v>16009</v>
      </c>
      <c r="K114" s="241">
        <f t="shared" si="17"/>
        <v>14303</v>
      </c>
      <c r="L114" s="240">
        <f t="shared" si="25"/>
        <v>-1706</v>
      </c>
      <c r="M114" s="239"/>
      <c r="N114" s="242">
        <f t="shared" si="18"/>
        <v>11803</v>
      </c>
      <c r="O114" s="241">
        <f t="shared" si="13"/>
        <v>10545</v>
      </c>
      <c r="P114" s="241">
        <f t="shared" si="3"/>
        <v>10443</v>
      </c>
      <c r="Q114" s="241" t="str">
        <f t="shared" si="4"/>
        <v/>
      </c>
      <c r="R114" s="241" t="str">
        <f t="shared" si="5"/>
        <v/>
      </c>
      <c r="S114" s="240">
        <f t="shared" si="26"/>
        <v>-102</v>
      </c>
      <c r="T114" s="239"/>
      <c r="U114" s="242">
        <f t="shared" si="19"/>
        <v>28750</v>
      </c>
      <c r="V114" s="241">
        <f t="shared" si="20"/>
        <v>25834</v>
      </c>
      <c r="W114" s="240">
        <f t="shared" si="27"/>
        <v>-2916</v>
      </c>
      <c r="X114" s="239"/>
      <c r="Y114" s="527">
        <f t="shared" si="21"/>
        <v>-0.71407300340698043</v>
      </c>
      <c r="Z114" s="528">
        <f t="shared" si="22"/>
        <v>6.2520090087487281</v>
      </c>
      <c r="AA114" s="528">
        <f t="shared" si="23"/>
        <v>5.6258861759490868</v>
      </c>
      <c r="AB114" s="529">
        <f t="shared" si="24"/>
        <v>-0.62612283279964132</v>
      </c>
    </row>
    <row r="115" spans="1:28" s="238" customFormat="1">
      <c r="A115" s="245">
        <v>420</v>
      </c>
      <c r="B115" s="245">
        <v>420049238</v>
      </c>
      <c r="C115" s="244" t="s">
        <v>511</v>
      </c>
      <c r="D115" s="245">
        <v>49</v>
      </c>
      <c r="E115" s="244" t="s">
        <v>76</v>
      </c>
      <c r="F115" s="245">
        <v>238</v>
      </c>
      <c r="G115" s="244" t="s">
        <v>265</v>
      </c>
      <c r="H115" s="243">
        <v>1</v>
      </c>
      <c r="I115" s="239"/>
      <c r="J115" s="242" t="str">
        <f t="shared" si="16"/>
        <v/>
      </c>
      <c r="K115" s="241">
        <f t="shared" si="17"/>
        <v>11994.716104477613</v>
      </c>
      <c r="L115" s="240" t="str">
        <f t="shared" si="25"/>
        <v/>
      </c>
      <c r="M115" s="239"/>
      <c r="N115" s="242" t="str">
        <f t="shared" si="18"/>
        <v/>
      </c>
      <c r="O115" s="241" t="str">
        <f t="shared" si="13"/>
        <v/>
      </c>
      <c r="P115" s="241">
        <f t="shared" si="3"/>
        <v>3964</v>
      </c>
      <c r="Q115" s="241" t="str">
        <f t="shared" si="4"/>
        <v/>
      </c>
      <c r="R115" s="241" t="str">
        <f t="shared" si="5"/>
        <v/>
      </c>
      <c r="S115" s="240" t="str">
        <f t="shared" si="26"/>
        <v/>
      </c>
      <c r="T115" s="239"/>
      <c r="U115" s="242" t="str">
        <f t="shared" si="19"/>
        <v/>
      </c>
      <c r="V115" s="241">
        <f t="shared" si="20"/>
        <v>17046.716104477615</v>
      </c>
      <c r="W115" s="240" t="str">
        <f t="shared" si="27"/>
        <v/>
      </c>
      <c r="X115" s="239"/>
      <c r="Y115" s="527">
        <f t="shared" si="21"/>
        <v>-9.0503754559542244</v>
      </c>
      <c r="Z115" s="528">
        <f t="shared" si="22"/>
        <v>12.748696771677565</v>
      </c>
      <c r="AA115" s="528">
        <f t="shared" si="23"/>
        <v>5.412316475563375</v>
      </c>
      <c r="AB115" s="529">
        <f t="shared" si="24"/>
        <v>-7.3363802961141902</v>
      </c>
    </row>
    <row r="116" spans="1:28" s="238" customFormat="1">
      <c r="A116" s="245">
        <v>420</v>
      </c>
      <c r="B116" s="245">
        <v>420049243</v>
      </c>
      <c r="C116" s="244" t="s">
        <v>511</v>
      </c>
      <c r="D116" s="245">
        <v>49</v>
      </c>
      <c r="E116" s="244" t="s">
        <v>76</v>
      </c>
      <c r="F116" s="245">
        <v>243</v>
      </c>
      <c r="G116" s="244" t="s">
        <v>270</v>
      </c>
      <c r="H116" s="243">
        <v>1</v>
      </c>
      <c r="I116" s="239"/>
      <c r="J116" s="242" t="str">
        <f t="shared" si="16"/>
        <v/>
      </c>
      <c r="K116" s="241">
        <f t="shared" si="17"/>
        <v>15518.332806854127</v>
      </c>
      <c r="L116" s="240" t="str">
        <f t="shared" si="25"/>
        <v/>
      </c>
      <c r="M116" s="239"/>
      <c r="N116" s="242" t="str">
        <f t="shared" si="18"/>
        <v/>
      </c>
      <c r="O116" s="241" t="str">
        <f t="shared" si="13"/>
        <v/>
      </c>
      <c r="P116" s="241">
        <f t="shared" si="3"/>
        <v>2210</v>
      </c>
      <c r="Q116" s="241" t="str">
        <f t="shared" si="4"/>
        <v/>
      </c>
      <c r="R116" s="241" t="str">
        <f t="shared" si="5"/>
        <v/>
      </c>
      <c r="S116" s="240" t="str">
        <f t="shared" si="26"/>
        <v/>
      </c>
      <c r="T116" s="239"/>
      <c r="U116" s="242" t="str">
        <f t="shared" si="19"/>
        <v/>
      </c>
      <c r="V116" s="241">
        <f t="shared" si="20"/>
        <v>18816.332806854127</v>
      </c>
      <c r="W116" s="240" t="str">
        <f t="shared" si="27"/>
        <v/>
      </c>
      <c r="X116" s="239"/>
      <c r="Y116" s="527">
        <f t="shared" si="21"/>
        <v>-0.8854435207992708</v>
      </c>
      <c r="Z116" s="528">
        <f t="shared" si="22"/>
        <v>6.0354276228984407</v>
      </c>
      <c r="AA116" s="528">
        <f t="shared" si="23"/>
        <v>5.027117511696332</v>
      </c>
      <c r="AB116" s="529">
        <f t="shared" si="24"/>
        <v>-1.0083101112021087</v>
      </c>
    </row>
    <row r="117" spans="1:28" s="238" customFormat="1">
      <c r="A117" s="245">
        <v>420</v>
      </c>
      <c r="B117" s="245">
        <v>420049248</v>
      </c>
      <c r="C117" s="244" t="s">
        <v>511</v>
      </c>
      <c r="D117" s="245">
        <v>49</v>
      </c>
      <c r="E117" s="244" t="s">
        <v>76</v>
      </c>
      <c r="F117" s="245">
        <v>248</v>
      </c>
      <c r="G117" s="244" t="s">
        <v>275</v>
      </c>
      <c r="H117" s="243">
        <v>7</v>
      </c>
      <c r="I117" s="239"/>
      <c r="J117" s="242">
        <f t="shared" si="16"/>
        <v>9566</v>
      </c>
      <c r="K117" s="241">
        <f t="shared" si="17"/>
        <v>11786</v>
      </c>
      <c r="L117" s="240">
        <f t="shared" si="25"/>
        <v>2220</v>
      </c>
      <c r="M117" s="239"/>
      <c r="N117" s="242">
        <f t="shared" si="18"/>
        <v>510</v>
      </c>
      <c r="O117" s="241">
        <f t="shared" si="13"/>
        <v>628</v>
      </c>
      <c r="P117" s="241">
        <f t="shared" si="3"/>
        <v>665</v>
      </c>
      <c r="Q117" s="241" t="str">
        <f t="shared" si="4"/>
        <v/>
      </c>
      <c r="R117" s="241" t="str">
        <f t="shared" si="5"/>
        <v/>
      </c>
      <c r="S117" s="240">
        <f t="shared" si="26"/>
        <v>37</v>
      </c>
      <c r="T117" s="239"/>
      <c r="U117" s="242">
        <f t="shared" si="19"/>
        <v>11014</v>
      </c>
      <c r="V117" s="241">
        <f t="shared" si="20"/>
        <v>13539</v>
      </c>
      <c r="W117" s="240">
        <f t="shared" si="27"/>
        <v>2525</v>
      </c>
      <c r="X117" s="239"/>
      <c r="Y117" s="527">
        <f t="shared" si="21"/>
        <v>0.3097394913158098</v>
      </c>
      <c r="Z117" s="528">
        <f t="shared" si="22"/>
        <v>5.0697310318241096</v>
      </c>
      <c r="AA117" s="528">
        <f t="shared" si="23"/>
        <v>5.4451056940976006</v>
      </c>
      <c r="AB117" s="529">
        <f t="shared" si="24"/>
        <v>0.37537466227349103</v>
      </c>
    </row>
    <row r="118" spans="1:28" s="238" customFormat="1">
      <c r="A118" s="245">
        <v>420</v>
      </c>
      <c r="B118" s="245">
        <v>420049262</v>
      </c>
      <c r="C118" s="244" t="s">
        <v>511</v>
      </c>
      <c r="D118" s="245">
        <v>49</v>
      </c>
      <c r="E118" s="244" t="s">
        <v>76</v>
      </c>
      <c r="F118" s="245">
        <v>262</v>
      </c>
      <c r="G118" s="244" t="s">
        <v>289</v>
      </c>
      <c r="H118" s="243">
        <v>2</v>
      </c>
      <c r="I118" s="239"/>
      <c r="J118" s="242">
        <f t="shared" si="16"/>
        <v>15491</v>
      </c>
      <c r="K118" s="241">
        <f t="shared" si="17"/>
        <v>17219</v>
      </c>
      <c r="L118" s="240">
        <f t="shared" si="25"/>
        <v>1728</v>
      </c>
      <c r="M118" s="239"/>
      <c r="N118" s="242">
        <f t="shared" si="18"/>
        <v>6252</v>
      </c>
      <c r="O118" s="241">
        <f t="shared" si="13"/>
        <v>6949</v>
      </c>
      <c r="P118" s="241">
        <f t="shared" si="3"/>
        <v>3423</v>
      </c>
      <c r="Q118" s="241" t="str">
        <f t="shared" si="4"/>
        <v/>
      </c>
      <c r="R118" s="241" t="str">
        <f t="shared" si="5"/>
        <v/>
      </c>
      <c r="S118" s="240">
        <f t="shared" si="26"/>
        <v>-3526</v>
      </c>
      <c r="T118" s="239"/>
      <c r="U118" s="242">
        <f t="shared" si="19"/>
        <v>22681</v>
      </c>
      <c r="V118" s="241">
        <f t="shared" si="20"/>
        <v>21730</v>
      </c>
      <c r="W118" s="240">
        <f t="shared" si="27"/>
        <v>-951</v>
      </c>
      <c r="X118" s="239"/>
      <c r="Y118" s="527">
        <f t="shared" si="21"/>
        <v>-20.476452549948164</v>
      </c>
      <c r="Z118" s="528">
        <f t="shared" si="22"/>
        <v>17.874594820198368</v>
      </c>
      <c r="AA118" s="528">
        <f t="shared" si="23"/>
        <v>-0.28058381802217547</v>
      </c>
      <c r="AB118" s="529">
        <f t="shared" si="24"/>
        <v>-18.155178638220544</v>
      </c>
    </row>
    <row r="119" spans="1:28" s="238" customFormat="1">
      <c r="A119" s="245">
        <v>420</v>
      </c>
      <c r="B119" s="245">
        <v>420049284</v>
      </c>
      <c r="C119" s="244" t="s">
        <v>511</v>
      </c>
      <c r="D119" s="245">
        <v>49</v>
      </c>
      <c r="E119" s="244" t="s">
        <v>76</v>
      </c>
      <c r="F119" s="245">
        <v>284</v>
      </c>
      <c r="G119" s="244" t="s">
        <v>311</v>
      </c>
      <c r="H119" s="243">
        <v>2</v>
      </c>
      <c r="I119" s="239"/>
      <c r="J119" s="242">
        <f t="shared" si="16"/>
        <v>4587</v>
      </c>
      <c r="K119" s="241">
        <f t="shared" si="17"/>
        <v>11003</v>
      </c>
      <c r="L119" s="240">
        <f t="shared" si="25"/>
        <v>6416</v>
      </c>
      <c r="M119" s="239"/>
      <c r="N119" s="242">
        <f t="shared" si="18"/>
        <v>2029</v>
      </c>
      <c r="O119" s="241">
        <f t="shared" si="13"/>
        <v>4868</v>
      </c>
      <c r="P119" s="241">
        <f t="shared" si="3"/>
        <v>5518</v>
      </c>
      <c r="Q119" s="241" t="str">
        <f t="shared" si="4"/>
        <v/>
      </c>
      <c r="R119" s="241" t="str">
        <f t="shared" si="5"/>
        <v/>
      </c>
      <c r="S119" s="240">
        <f t="shared" si="26"/>
        <v>650</v>
      </c>
      <c r="T119" s="239"/>
      <c r="U119" s="242">
        <f t="shared" si="19"/>
        <v>7554</v>
      </c>
      <c r="V119" s="241">
        <f t="shared" si="20"/>
        <v>17609</v>
      </c>
      <c r="W119" s="240">
        <f t="shared" si="27"/>
        <v>10055</v>
      </c>
      <c r="X119" s="239"/>
      <c r="Y119" s="527">
        <f t="shared" si="21"/>
        <v>5.9132686933119487</v>
      </c>
      <c r="Z119" s="528">
        <f t="shared" si="22"/>
        <v>5.8610270722351965</v>
      </c>
      <c r="AA119" s="528">
        <f t="shared" si="23"/>
        <v>12.960062262541882</v>
      </c>
      <c r="AB119" s="529">
        <f t="shared" si="24"/>
        <v>7.0990351903066857</v>
      </c>
    </row>
    <row r="120" spans="1:28" s="238" customFormat="1">
      <c r="A120" s="245">
        <v>420</v>
      </c>
      <c r="B120" s="245">
        <v>420049295</v>
      </c>
      <c r="C120" s="244" t="s">
        <v>511</v>
      </c>
      <c r="D120" s="245">
        <v>49</v>
      </c>
      <c r="E120" s="244" t="s">
        <v>76</v>
      </c>
      <c r="F120" s="245">
        <v>295</v>
      </c>
      <c r="G120" s="244" t="s">
        <v>322</v>
      </c>
      <c r="H120" s="243">
        <v>1</v>
      </c>
      <c r="I120" s="239"/>
      <c r="J120" s="242">
        <f t="shared" si="16"/>
        <v>14862</v>
      </c>
      <c r="K120" s="241">
        <f t="shared" si="17"/>
        <v>11060</v>
      </c>
      <c r="L120" s="240">
        <f t="shared" si="25"/>
        <v>-3802</v>
      </c>
      <c r="M120" s="239"/>
      <c r="N120" s="242">
        <f t="shared" si="18"/>
        <v>9177</v>
      </c>
      <c r="O120" s="241">
        <f t="shared" si="13"/>
        <v>6829</v>
      </c>
      <c r="P120" s="241">
        <f t="shared" si="3"/>
        <v>5892</v>
      </c>
      <c r="Q120" s="241" t="str">
        <f t="shared" si="4"/>
        <v/>
      </c>
      <c r="R120" s="241" t="str">
        <f t="shared" si="5"/>
        <v/>
      </c>
      <c r="S120" s="240">
        <f t="shared" si="26"/>
        <v>-937</v>
      </c>
      <c r="T120" s="239"/>
      <c r="U120" s="242">
        <f t="shared" si="19"/>
        <v>24977</v>
      </c>
      <c r="V120" s="241">
        <f t="shared" si="20"/>
        <v>18040</v>
      </c>
      <c r="W120" s="240">
        <f t="shared" si="27"/>
        <v>-6937</v>
      </c>
      <c r="X120" s="239"/>
      <c r="Y120" s="527">
        <f t="shared" si="21"/>
        <v>-8.4733029569441953</v>
      </c>
      <c r="Z120" s="528">
        <f t="shared" si="22"/>
        <v>7.1249638013346397</v>
      </c>
      <c r="AA120" s="528">
        <f t="shared" si="23"/>
        <v>1.1790774116493863</v>
      </c>
      <c r="AB120" s="529">
        <f t="shared" si="24"/>
        <v>-5.9458863896852536</v>
      </c>
    </row>
    <row r="121" spans="1:28" s="238" customFormat="1">
      <c r="A121" s="245">
        <v>420</v>
      </c>
      <c r="B121" s="245">
        <v>420049305</v>
      </c>
      <c r="C121" s="244" t="s">
        <v>511</v>
      </c>
      <c r="D121" s="245">
        <v>49</v>
      </c>
      <c r="E121" s="244" t="s">
        <v>76</v>
      </c>
      <c r="F121" s="245">
        <v>305</v>
      </c>
      <c r="G121" s="244" t="s">
        <v>332</v>
      </c>
      <c r="H121" s="243">
        <v>1</v>
      </c>
      <c r="I121" s="239"/>
      <c r="J121" s="242" t="str">
        <f t="shared" si="16"/>
        <v/>
      </c>
      <c r="K121" s="241">
        <f t="shared" si="17"/>
        <v>12188.46260643962</v>
      </c>
      <c r="L121" s="240" t="str">
        <f t="shared" si="25"/>
        <v/>
      </c>
      <c r="M121" s="239"/>
      <c r="N121" s="242" t="str">
        <f t="shared" si="18"/>
        <v/>
      </c>
      <c r="O121" s="241" t="str">
        <f t="shared" si="13"/>
        <v/>
      </c>
      <c r="P121" s="241">
        <f t="shared" si="3"/>
        <v>5115</v>
      </c>
      <c r="Q121" s="241" t="str">
        <f t="shared" si="4"/>
        <v/>
      </c>
      <c r="R121" s="241" t="str">
        <f t="shared" si="5"/>
        <v/>
      </c>
      <c r="S121" s="240" t="str">
        <f t="shared" si="26"/>
        <v/>
      </c>
      <c r="T121" s="239"/>
      <c r="U121" s="242" t="str">
        <f t="shared" si="19"/>
        <v/>
      </c>
      <c r="V121" s="241">
        <f t="shared" si="20"/>
        <v>18391.462606439622</v>
      </c>
      <c r="W121" s="240" t="str">
        <f t="shared" si="27"/>
        <v/>
      </c>
      <c r="X121" s="239"/>
      <c r="Y121" s="527">
        <f t="shared" si="21"/>
        <v>-2.3913456425561321</v>
      </c>
      <c r="Z121" s="528">
        <f t="shared" si="22"/>
        <v>6.0529036817722677</v>
      </c>
      <c r="AA121" s="528">
        <f t="shared" si="23"/>
        <v>4.1519757201407641</v>
      </c>
      <c r="AB121" s="529">
        <f t="shared" si="24"/>
        <v>-1.9009279616315036</v>
      </c>
    </row>
    <row r="122" spans="1:28" s="238" customFormat="1">
      <c r="A122" s="245">
        <v>420</v>
      </c>
      <c r="B122" s="245">
        <v>420049314</v>
      </c>
      <c r="C122" s="244" t="s">
        <v>511</v>
      </c>
      <c r="D122" s="245">
        <v>49</v>
      </c>
      <c r="E122" s="244" t="s">
        <v>76</v>
      </c>
      <c r="F122" s="245">
        <v>314</v>
      </c>
      <c r="G122" s="244" t="s">
        <v>341</v>
      </c>
      <c r="H122" s="243">
        <v>3</v>
      </c>
      <c r="I122" s="239"/>
      <c r="J122" s="242">
        <f t="shared" si="16"/>
        <v>12388</v>
      </c>
      <c r="K122" s="241">
        <f t="shared" si="17"/>
        <v>16621</v>
      </c>
      <c r="L122" s="240">
        <f t="shared" si="25"/>
        <v>4233</v>
      </c>
      <c r="M122" s="239"/>
      <c r="N122" s="242">
        <f t="shared" si="18"/>
        <v>9889</v>
      </c>
      <c r="O122" s="241">
        <f t="shared" si="13"/>
        <v>13268</v>
      </c>
      <c r="P122" s="241">
        <f t="shared" si="3"/>
        <v>12542</v>
      </c>
      <c r="Q122" s="241" t="str">
        <f t="shared" si="4"/>
        <v/>
      </c>
      <c r="R122" s="241" t="str">
        <f t="shared" si="5"/>
        <v/>
      </c>
      <c r="S122" s="240">
        <f t="shared" si="26"/>
        <v>-726</v>
      </c>
      <c r="T122" s="239"/>
      <c r="U122" s="242">
        <f t="shared" si="19"/>
        <v>23215</v>
      </c>
      <c r="V122" s="241">
        <f t="shared" si="20"/>
        <v>30251</v>
      </c>
      <c r="W122" s="240">
        <f t="shared" si="27"/>
        <v>7036</v>
      </c>
      <c r="X122" s="239"/>
      <c r="Y122" s="527">
        <f t="shared" si="21"/>
        <v>-4.3672239830768831</v>
      </c>
      <c r="Z122" s="528">
        <f t="shared" si="22"/>
        <v>8.0527849594298964</v>
      </c>
      <c r="AA122" s="528">
        <f t="shared" si="23"/>
        <v>4.3244395105315485</v>
      </c>
      <c r="AB122" s="529">
        <f t="shared" si="24"/>
        <v>-3.7283454488983478</v>
      </c>
    </row>
    <row r="123" spans="1:28" s="238" customFormat="1">
      <c r="A123" s="245">
        <v>420</v>
      </c>
      <c r="B123" s="245">
        <v>420049344</v>
      </c>
      <c r="C123" s="244" t="s">
        <v>511</v>
      </c>
      <c r="D123" s="245">
        <v>49</v>
      </c>
      <c r="E123" s="244" t="s">
        <v>76</v>
      </c>
      <c r="F123" s="245">
        <v>344</v>
      </c>
      <c r="G123" s="244" t="s">
        <v>371</v>
      </c>
      <c r="H123" s="243">
        <v>1</v>
      </c>
      <c r="I123" s="239"/>
      <c r="J123" s="242" t="str">
        <f t="shared" si="16"/>
        <v/>
      </c>
      <c r="K123" s="241">
        <f t="shared" si="17"/>
        <v>11664.974948618958</v>
      </c>
      <c r="L123" s="240" t="str">
        <f t="shared" si="25"/>
        <v/>
      </c>
      <c r="M123" s="239"/>
      <c r="N123" s="242" t="str">
        <f t="shared" si="18"/>
        <v/>
      </c>
      <c r="O123" s="241" t="str">
        <f t="shared" si="13"/>
        <v/>
      </c>
      <c r="P123" s="241">
        <f t="shared" si="3"/>
        <v>5205</v>
      </c>
      <c r="Q123" s="241" t="str">
        <f t="shared" si="4"/>
        <v/>
      </c>
      <c r="R123" s="241" t="str">
        <f t="shared" si="5"/>
        <v/>
      </c>
      <c r="S123" s="240" t="str">
        <f t="shared" si="26"/>
        <v/>
      </c>
      <c r="T123" s="239"/>
      <c r="U123" s="242" t="str">
        <f t="shared" si="19"/>
        <v/>
      </c>
      <c r="V123" s="241">
        <f t="shared" si="20"/>
        <v>17957.974948618958</v>
      </c>
      <c r="W123" s="240" t="str">
        <f t="shared" si="27"/>
        <v/>
      </c>
      <c r="X123" s="239"/>
      <c r="Y123" s="527">
        <f t="shared" si="21"/>
        <v>2.1574945907571816</v>
      </c>
      <c r="Z123" s="528">
        <f t="shared" si="22"/>
        <v>3.1386534952638274</v>
      </c>
      <c r="AA123" s="528">
        <f t="shared" si="23"/>
        <v>4.8367534935234628</v>
      </c>
      <c r="AB123" s="529">
        <f t="shared" si="24"/>
        <v>1.6980999982596354</v>
      </c>
    </row>
    <row r="124" spans="1:28" s="238" customFormat="1">
      <c r="A124" s="245">
        <v>420</v>
      </c>
      <c r="B124" s="245">
        <v>420049616</v>
      </c>
      <c r="C124" s="244" t="s">
        <v>511</v>
      </c>
      <c r="D124" s="245">
        <v>49</v>
      </c>
      <c r="E124" s="244" t="s">
        <v>76</v>
      </c>
      <c r="F124" s="245">
        <v>616</v>
      </c>
      <c r="G124" s="244" t="s">
        <v>386</v>
      </c>
      <c r="H124" s="243">
        <v>4</v>
      </c>
      <c r="I124" s="239"/>
      <c r="J124" s="242">
        <f t="shared" si="16"/>
        <v>10405</v>
      </c>
      <c r="K124" s="241">
        <f t="shared" si="17"/>
        <v>16323</v>
      </c>
      <c r="L124" s="240">
        <f t="shared" si="25"/>
        <v>5918</v>
      </c>
      <c r="M124" s="239"/>
      <c r="N124" s="242">
        <f t="shared" si="18"/>
        <v>3643</v>
      </c>
      <c r="O124" s="241">
        <f t="shared" si="13"/>
        <v>5715</v>
      </c>
      <c r="P124" s="241">
        <f t="shared" si="3"/>
        <v>4765</v>
      </c>
      <c r="Q124" s="241" t="str">
        <f t="shared" si="4"/>
        <v/>
      </c>
      <c r="R124" s="241" t="str">
        <f t="shared" si="5"/>
        <v/>
      </c>
      <c r="S124" s="240">
        <f t="shared" si="26"/>
        <v>-950</v>
      </c>
      <c r="T124" s="239"/>
      <c r="U124" s="242">
        <f t="shared" si="19"/>
        <v>14986</v>
      </c>
      <c r="V124" s="241">
        <f t="shared" si="20"/>
        <v>22176</v>
      </c>
      <c r="W124" s="240">
        <f t="shared" si="27"/>
        <v>7190</v>
      </c>
      <c r="X124" s="239"/>
      <c r="Y124" s="527">
        <f t="shared" si="21"/>
        <v>-5.8241397261220413</v>
      </c>
      <c r="Z124" s="528">
        <f t="shared" si="22"/>
        <v>7.5299553927218623</v>
      </c>
      <c r="AA124" s="528">
        <f t="shared" si="23"/>
        <v>2.4813373286738418</v>
      </c>
      <c r="AB124" s="529">
        <f t="shared" si="24"/>
        <v>-5.0486180640480205</v>
      </c>
    </row>
    <row r="125" spans="1:28" s="238" customFormat="1">
      <c r="A125" s="245">
        <v>428</v>
      </c>
      <c r="B125" s="245">
        <v>428035016</v>
      </c>
      <c r="C125" s="244" t="s">
        <v>513</v>
      </c>
      <c r="D125" s="245">
        <v>35</v>
      </c>
      <c r="E125" s="244" t="s">
        <v>62</v>
      </c>
      <c r="F125" s="245">
        <v>16</v>
      </c>
      <c r="G125" s="244" t="s">
        <v>43</v>
      </c>
      <c r="H125" s="243">
        <v>5</v>
      </c>
      <c r="I125" s="239"/>
      <c r="J125" s="242">
        <f t="shared" si="16"/>
        <v>15674</v>
      </c>
      <c r="K125" s="241">
        <f t="shared" si="17"/>
        <v>11717</v>
      </c>
      <c r="L125" s="240">
        <f t="shared" si="25"/>
        <v>-3957</v>
      </c>
      <c r="M125" s="239"/>
      <c r="N125" s="242">
        <f t="shared" si="18"/>
        <v>886</v>
      </c>
      <c r="O125" s="241">
        <f t="shared" si="13"/>
        <v>662</v>
      </c>
      <c r="P125" s="241">
        <f t="shared" si="3"/>
        <v>289</v>
      </c>
      <c r="Q125" s="241" t="str">
        <f t="shared" si="4"/>
        <v/>
      </c>
      <c r="R125" s="241" t="str">
        <f t="shared" si="5"/>
        <v/>
      </c>
      <c r="S125" s="240">
        <f t="shared" si="26"/>
        <v>-373</v>
      </c>
      <c r="T125" s="239"/>
      <c r="U125" s="242">
        <f t="shared" si="19"/>
        <v>17498</v>
      </c>
      <c r="V125" s="241">
        <f t="shared" si="20"/>
        <v>13094</v>
      </c>
      <c r="W125" s="240">
        <f t="shared" si="27"/>
        <v>-4404</v>
      </c>
      <c r="X125" s="239"/>
      <c r="Y125" s="527">
        <f t="shared" si="21"/>
        <v>-3.185985052259241</v>
      </c>
      <c r="Z125" s="528">
        <f t="shared" si="22"/>
        <v>10.613899355634443</v>
      </c>
      <c r="AA125" s="528">
        <f t="shared" si="23"/>
        <v>7.15239291312513</v>
      </c>
      <c r="AB125" s="529">
        <f t="shared" si="24"/>
        <v>-3.4615064425093127</v>
      </c>
    </row>
    <row r="126" spans="1:28" s="238" customFormat="1">
      <c r="A126" s="245">
        <v>428</v>
      </c>
      <c r="B126" s="245">
        <v>428035018</v>
      </c>
      <c r="C126" s="244" t="s">
        <v>513</v>
      </c>
      <c r="D126" s="245">
        <v>35</v>
      </c>
      <c r="E126" s="244" t="s">
        <v>62</v>
      </c>
      <c r="F126" s="245">
        <v>18</v>
      </c>
      <c r="G126" s="244" t="s">
        <v>45</v>
      </c>
      <c r="H126" s="243">
        <v>1</v>
      </c>
      <c r="I126" s="239"/>
      <c r="J126" s="242">
        <f t="shared" si="16"/>
        <v>10227</v>
      </c>
      <c r="K126" s="241">
        <f t="shared" si="17"/>
        <v>14723.34220248668</v>
      </c>
      <c r="L126" s="240">
        <f t="shared" si="25"/>
        <v>4496.3422024866795</v>
      </c>
      <c r="M126" s="239"/>
      <c r="N126" s="242">
        <f t="shared" si="18"/>
        <v>6862</v>
      </c>
      <c r="O126" s="241">
        <f t="shared" si="13"/>
        <v>9879</v>
      </c>
      <c r="P126" s="241">
        <f t="shared" si="3"/>
        <v>7128</v>
      </c>
      <c r="Q126" s="241" t="str">
        <f t="shared" si="4"/>
        <v/>
      </c>
      <c r="R126" s="241" t="str">
        <f t="shared" si="5"/>
        <v/>
      </c>
      <c r="S126" s="240">
        <f t="shared" si="26"/>
        <v>-2751</v>
      </c>
      <c r="T126" s="239"/>
      <c r="U126" s="242">
        <f t="shared" si="19"/>
        <v>18027</v>
      </c>
      <c r="V126" s="241">
        <f t="shared" si="20"/>
        <v>22939.342202486681</v>
      </c>
      <c r="W126" s="240">
        <f t="shared" si="27"/>
        <v>4912.3422024866813</v>
      </c>
      <c r="X126" s="239"/>
      <c r="Y126" s="527">
        <f t="shared" si="21"/>
        <v>-18.688486382425879</v>
      </c>
      <c r="Z126" s="528">
        <f t="shared" si="22"/>
        <v>18.143642555175777</v>
      </c>
      <c r="AA126" s="528">
        <f t="shared" si="23"/>
        <v>4.6886975424985167</v>
      </c>
      <c r="AB126" s="529">
        <f t="shared" si="24"/>
        <v>-13.454945012677261</v>
      </c>
    </row>
    <row r="127" spans="1:28" s="238" customFormat="1">
      <c r="A127" s="245">
        <v>428</v>
      </c>
      <c r="B127" s="245">
        <v>428035035</v>
      </c>
      <c r="C127" s="244" t="s">
        <v>513</v>
      </c>
      <c r="D127" s="245">
        <v>35</v>
      </c>
      <c r="E127" s="244" t="s">
        <v>62</v>
      </c>
      <c r="F127" s="245">
        <v>35</v>
      </c>
      <c r="G127" s="244" t="s">
        <v>62</v>
      </c>
      <c r="H127" s="243">
        <v>1861</v>
      </c>
      <c r="I127" s="239"/>
      <c r="J127" s="242">
        <f t="shared" si="16"/>
        <v>14705</v>
      </c>
      <c r="K127" s="241">
        <f t="shared" si="17"/>
        <v>16004</v>
      </c>
      <c r="L127" s="240">
        <f t="shared" si="25"/>
        <v>1299</v>
      </c>
      <c r="M127" s="239"/>
      <c r="N127" s="242">
        <f t="shared" si="18"/>
        <v>5684</v>
      </c>
      <c r="O127" s="241">
        <f t="shared" si="13"/>
        <v>6186</v>
      </c>
      <c r="P127" s="241">
        <f t="shared" si="3"/>
        <v>6672</v>
      </c>
      <c r="Q127" s="241" t="str">
        <f t="shared" si="4"/>
        <v/>
      </c>
      <c r="R127" s="241" t="str">
        <f t="shared" si="5"/>
        <v/>
      </c>
      <c r="S127" s="240">
        <f t="shared" si="26"/>
        <v>486</v>
      </c>
      <c r="T127" s="239"/>
      <c r="U127" s="242">
        <f t="shared" si="19"/>
        <v>21327</v>
      </c>
      <c r="V127" s="241">
        <f t="shared" si="20"/>
        <v>23764</v>
      </c>
      <c r="W127" s="240">
        <f t="shared" si="27"/>
        <v>2437</v>
      </c>
      <c r="X127" s="239"/>
      <c r="Y127" s="527">
        <f t="shared" si="21"/>
        <v>3.0398411230968065</v>
      </c>
      <c r="Z127" s="528">
        <f t="shared" si="22"/>
        <v>3.4544456806830173</v>
      </c>
      <c r="AA127" s="528">
        <f t="shared" si="23"/>
        <v>5.5084897121533576</v>
      </c>
      <c r="AB127" s="529">
        <f t="shared" si="24"/>
        <v>2.0540440314703403</v>
      </c>
    </row>
    <row r="128" spans="1:28" s="238" customFormat="1">
      <c r="A128" s="245">
        <v>428</v>
      </c>
      <c r="B128" s="245">
        <v>428035044</v>
      </c>
      <c r="C128" s="244" t="s">
        <v>513</v>
      </c>
      <c r="D128" s="245">
        <v>35</v>
      </c>
      <c r="E128" s="244" t="s">
        <v>62</v>
      </c>
      <c r="F128" s="245">
        <v>44</v>
      </c>
      <c r="G128" s="244" t="s">
        <v>71</v>
      </c>
      <c r="H128" s="243">
        <v>32</v>
      </c>
      <c r="I128" s="239"/>
      <c r="J128" s="242">
        <f t="shared" si="16"/>
        <v>14254</v>
      </c>
      <c r="K128" s="241">
        <f t="shared" si="17"/>
        <v>16407</v>
      </c>
      <c r="L128" s="240">
        <f t="shared" si="25"/>
        <v>2153</v>
      </c>
      <c r="M128" s="239"/>
      <c r="N128" s="242">
        <f t="shared" si="18"/>
        <v>417</v>
      </c>
      <c r="O128" s="241">
        <f t="shared" si="13"/>
        <v>480</v>
      </c>
      <c r="P128" s="241">
        <f t="shared" si="3"/>
        <v>285</v>
      </c>
      <c r="Q128" s="241" t="str">
        <f t="shared" si="4"/>
        <v/>
      </c>
      <c r="R128" s="241" t="str">
        <f t="shared" si="5"/>
        <v/>
      </c>
      <c r="S128" s="240">
        <f t="shared" si="26"/>
        <v>-195</v>
      </c>
      <c r="T128" s="239"/>
      <c r="U128" s="242">
        <f t="shared" si="19"/>
        <v>15609</v>
      </c>
      <c r="V128" s="241">
        <f t="shared" si="20"/>
        <v>17780</v>
      </c>
      <c r="W128" s="240">
        <f t="shared" si="27"/>
        <v>2171</v>
      </c>
      <c r="X128" s="239"/>
      <c r="Y128" s="527">
        <f t="shared" si="21"/>
        <v>-1.1859608919302929</v>
      </c>
      <c r="Z128" s="528">
        <f t="shared" si="22"/>
        <v>5.4614634937540831</v>
      </c>
      <c r="AA128" s="528">
        <f t="shared" si="23"/>
        <v>4.1649657037556365</v>
      </c>
      <c r="AB128" s="529">
        <f t="shared" si="24"/>
        <v>-1.2964977899984467</v>
      </c>
    </row>
    <row r="129" spans="1:28" s="238" customFormat="1">
      <c r="A129" s="245">
        <v>428</v>
      </c>
      <c r="B129" s="245">
        <v>428035050</v>
      </c>
      <c r="C129" s="244" t="s">
        <v>513</v>
      </c>
      <c r="D129" s="245">
        <v>35</v>
      </c>
      <c r="E129" s="244" t="s">
        <v>62</v>
      </c>
      <c r="F129" s="245">
        <v>50</v>
      </c>
      <c r="G129" s="244" t="s">
        <v>77</v>
      </c>
      <c r="H129" s="243">
        <v>1</v>
      </c>
      <c r="I129" s="239"/>
      <c r="J129" s="242">
        <f t="shared" si="16"/>
        <v>11568.768235992578</v>
      </c>
      <c r="K129" s="241">
        <f t="shared" si="17"/>
        <v>16007</v>
      </c>
      <c r="L129" s="240">
        <f t="shared" si="25"/>
        <v>4438.2317640074216</v>
      </c>
      <c r="M129" s="239"/>
      <c r="N129" s="242">
        <f t="shared" si="18"/>
        <v>5263</v>
      </c>
      <c r="O129" s="241">
        <f t="shared" si="13"/>
        <v>7283</v>
      </c>
      <c r="P129" s="241">
        <f t="shared" si="3"/>
        <v>7312</v>
      </c>
      <c r="Q129" s="241" t="str">
        <f t="shared" si="4"/>
        <v/>
      </c>
      <c r="R129" s="241" t="str">
        <f t="shared" si="5"/>
        <v/>
      </c>
      <c r="S129" s="240">
        <f t="shared" si="26"/>
        <v>29</v>
      </c>
      <c r="T129" s="239"/>
      <c r="U129" s="242">
        <f t="shared" si="19"/>
        <v>17769.768235992578</v>
      </c>
      <c r="V129" s="241">
        <f t="shared" si="20"/>
        <v>24407</v>
      </c>
      <c r="W129" s="240">
        <f t="shared" si="27"/>
        <v>6637.2317640074216</v>
      </c>
      <c r="X129" s="239"/>
      <c r="Y129" s="527">
        <f t="shared" si="21"/>
        <v>0.18551201783839133</v>
      </c>
      <c r="Z129" s="528">
        <f t="shared" si="22"/>
        <v>9.4827794699199028</v>
      </c>
      <c r="AA129" s="528">
        <f t="shared" si="23"/>
        <v>9.5244042415776864</v>
      </c>
      <c r="AB129" s="529">
        <f t="shared" si="24"/>
        <v>4.1624771657783555E-2</v>
      </c>
    </row>
    <row r="130" spans="1:28" s="238" customFormat="1">
      <c r="A130" s="245">
        <v>428</v>
      </c>
      <c r="B130" s="245">
        <v>428035057</v>
      </c>
      <c r="C130" s="244" t="s">
        <v>513</v>
      </c>
      <c r="D130" s="245">
        <v>35</v>
      </c>
      <c r="E130" s="244" t="s">
        <v>62</v>
      </c>
      <c r="F130" s="245">
        <v>57</v>
      </c>
      <c r="G130" s="244" t="s">
        <v>84</v>
      </c>
      <c r="H130" s="243">
        <v>172</v>
      </c>
      <c r="I130" s="239"/>
      <c r="J130" s="242">
        <f t="shared" si="16"/>
        <v>15750</v>
      </c>
      <c r="K130" s="241">
        <f t="shared" si="17"/>
        <v>16701</v>
      </c>
      <c r="L130" s="240">
        <f t="shared" si="25"/>
        <v>951</v>
      </c>
      <c r="M130" s="239"/>
      <c r="N130" s="242">
        <f t="shared" si="18"/>
        <v>456</v>
      </c>
      <c r="O130" s="241">
        <f t="shared" si="13"/>
        <v>484</v>
      </c>
      <c r="P130" s="241">
        <f t="shared" si="3"/>
        <v>484</v>
      </c>
      <c r="Q130" s="241" t="str">
        <f t="shared" si="4"/>
        <v/>
      </c>
      <c r="R130" s="241" t="str">
        <f t="shared" si="5"/>
        <v/>
      </c>
      <c r="S130" s="240">
        <f t="shared" si="26"/>
        <v>0</v>
      </c>
      <c r="T130" s="239"/>
      <c r="U130" s="242">
        <f t="shared" si="19"/>
        <v>17144</v>
      </c>
      <c r="V130" s="241">
        <f t="shared" si="20"/>
        <v>18273</v>
      </c>
      <c r="W130" s="240">
        <f t="shared" si="27"/>
        <v>1129</v>
      </c>
      <c r="X130" s="239"/>
      <c r="Y130" s="527">
        <f t="shared" si="21"/>
        <v>0</v>
      </c>
      <c r="Z130" s="528">
        <f t="shared" si="22"/>
        <v>9.6290348314005829</v>
      </c>
      <c r="AA130" s="528">
        <f t="shared" si="23"/>
        <v>8.5937811411861276</v>
      </c>
      <c r="AB130" s="529">
        <f t="shared" si="24"/>
        <v>-1.0352536902144553</v>
      </c>
    </row>
    <row r="131" spans="1:28" s="238" customFormat="1">
      <c r="A131" s="245">
        <v>428</v>
      </c>
      <c r="B131" s="245">
        <v>428035073</v>
      </c>
      <c r="C131" s="244" t="s">
        <v>513</v>
      </c>
      <c r="D131" s="245">
        <v>35</v>
      </c>
      <c r="E131" s="244" t="s">
        <v>62</v>
      </c>
      <c r="F131" s="245">
        <v>73</v>
      </c>
      <c r="G131" s="244" t="s">
        <v>100</v>
      </c>
      <c r="H131" s="243">
        <v>16</v>
      </c>
      <c r="I131" s="239"/>
      <c r="J131" s="242">
        <f t="shared" si="16"/>
        <v>14297</v>
      </c>
      <c r="K131" s="241">
        <f t="shared" si="17"/>
        <v>13937</v>
      </c>
      <c r="L131" s="240">
        <f t="shared" si="25"/>
        <v>-360</v>
      </c>
      <c r="M131" s="239"/>
      <c r="N131" s="242">
        <f t="shared" si="18"/>
        <v>10844</v>
      </c>
      <c r="O131" s="241">
        <f t="shared" si="13"/>
        <v>10571</v>
      </c>
      <c r="P131" s="241">
        <f t="shared" si="3"/>
        <v>10245</v>
      </c>
      <c r="Q131" s="241" t="str">
        <f t="shared" si="4"/>
        <v/>
      </c>
      <c r="R131" s="241" t="str">
        <f t="shared" si="5"/>
        <v/>
      </c>
      <c r="S131" s="240">
        <f t="shared" si="26"/>
        <v>-326</v>
      </c>
      <c r="T131" s="239"/>
      <c r="U131" s="242">
        <f t="shared" si="19"/>
        <v>26079</v>
      </c>
      <c r="V131" s="241">
        <f t="shared" si="20"/>
        <v>25270</v>
      </c>
      <c r="W131" s="240">
        <f t="shared" si="27"/>
        <v>-809</v>
      </c>
      <c r="X131" s="239"/>
      <c r="Y131" s="527">
        <f t="shared" si="21"/>
        <v>-2.3389167549535159</v>
      </c>
      <c r="Z131" s="528">
        <f t="shared" si="22"/>
        <v>7.7717558941643086</v>
      </c>
      <c r="AA131" s="528">
        <f t="shared" si="23"/>
        <v>6.263262539340622</v>
      </c>
      <c r="AB131" s="529">
        <f t="shared" si="24"/>
        <v>-1.5084933548236865</v>
      </c>
    </row>
    <row r="132" spans="1:28" s="238" customFormat="1">
      <c r="A132" s="245">
        <v>428</v>
      </c>
      <c r="B132" s="245">
        <v>428035093</v>
      </c>
      <c r="C132" s="244" t="s">
        <v>513</v>
      </c>
      <c r="D132" s="245">
        <v>35</v>
      </c>
      <c r="E132" s="244" t="s">
        <v>62</v>
      </c>
      <c r="F132" s="245">
        <v>93</v>
      </c>
      <c r="G132" s="244" t="s">
        <v>120</v>
      </c>
      <c r="H132" s="243">
        <v>7</v>
      </c>
      <c r="I132" s="239"/>
      <c r="J132" s="242">
        <f t="shared" si="16"/>
        <v>14929</v>
      </c>
      <c r="K132" s="241">
        <f t="shared" si="17"/>
        <v>17419</v>
      </c>
      <c r="L132" s="240">
        <f t="shared" si="25"/>
        <v>2490</v>
      </c>
      <c r="M132" s="239"/>
      <c r="N132" s="242">
        <f t="shared" si="18"/>
        <v>0</v>
      </c>
      <c r="O132" s="241">
        <f t="shared" si="13"/>
        <v>0</v>
      </c>
      <c r="P132" s="241">
        <f t="shared" si="3"/>
        <v>0</v>
      </c>
      <c r="Q132" s="241" t="str">
        <f t="shared" si="4"/>
        <v/>
      </c>
      <c r="R132" s="241" t="str">
        <f t="shared" si="5"/>
        <v/>
      </c>
      <c r="S132" s="240">
        <f t="shared" si="26"/>
        <v>0</v>
      </c>
      <c r="T132" s="239"/>
      <c r="U132" s="242">
        <f t="shared" si="19"/>
        <v>15867</v>
      </c>
      <c r="V132" s="241">
        <f t="shared" si="20"/>
        <v>18507</v>
      </c>
      <c r="W132" s="240">
        <f t="shared" si="27"/>
        <v>2640</v>
      </c>
      <c r="X132" s="239"/>
      <c r="Y132" s="527">
        <f t="shared" si="21"/>
        <v>-2.5128674723319335</v>
      </c>
      <c r="Z132" s="528">
        <f t="shared" si="22"/>
        <v>8.4919177432791706</v>
      </c>
      <c r="AA132" s="528">
        <f t="shared" si="23"/>
        <v>5.7407372962012415</v>
      </c>
      <c r="AB132" s="529">
        <f t="shared" si="24"/>
        <v>-2.7511804470779291</v>
      </c>
    </row>
    <row r="133" spans="1:28" s="238" customFormat="1">
      <c r="A133" s="245">
        <v>428</v>
      </c>
      <c r="B133" s="245">
        <v>428035095</v>
      </c>
      <c r="C133" s="244" t="s">
        <v>513</v>
      </c>
      <c r="D133" s="245">
        <v>35</v>
      </c>
      <c r="E133" s="244" t="s">
        <v>62</v>
      </c>
      <c r="F133" s="245">
        <v>95</v>
      </c>
      <c r="G133" s="244" t="s">
        <v>122</v>
      </c>
      <c r="H133" s="243">
        <v>1</v>
      </c>
      <c r="I133" s="239"/>
      <c r="J133" s="242">
        <f t="shared" si="16"/>
        <v>15952</v>
      </c>
      <c r="K133" s="241">
        <f t="shared" si="17"/>
        <v>17817</v>
      </c>
      <c r="L133" s="240">
        <f t="shared" si="25"/>
        <v>1865</v>
      </c>
      <c r="M133" s="239"/>
      <c r="N133" s="242">
        <f t="shared" si="18"/>
        <v>0</v>
      </c>
      <c r="O133" s="241">
        <f t="shared" si="13"/>
        <v>0</v>
      </c>
      <c r="P133" s="241">
        <f t="shared" si="3"/>
        <v>43</v>
      </c>
      <c r="Q133" s="241" t="str">
        <f t="shared" si="4"/>
        <v/>
      </c>
      <c r="R133" s="241" t="str">
        <f t="shared" si="5"/>
        <v/>
      </c>
      <c r="S133" s="240">
        <f t="shared" si="26"/>
        <v>43</v>
      </c>
      <c r="T133" s="239"/>
      <c r="U133" s="242">
        <f t="shared" si="19"/>
        <v>16890</v>
      </c>
      <c r="V133" s="241">
        <f t="shared" si="20"/>
        <v>18948</v>
      </c>
      <c r="W133" s="240">
        <f t="shared" si="27"/>
        <v>2058</v>
      </c>
      <c r="X133" s="239"/>
      <c r="Y133" s="527">
        <f t="shared" si="21"/>
        <v>0.4545110847114131</v>
      </c>
      <c r="Z133" s="528">
        <f t="shared" si="22"/>
        <v>14.090416696360364</v>
      </c>
      <c r="AA133" s="528">
        <f t="shared" si="23"/>
        <v>14.635591242204656</v>
      </c>
      <c r="AB133" s="529">
        <f t="shared" si="24"/>
        <v>0.54517454584429181</v>
      </c>
    </row>
    <row r="134" spans="1:28" s="238" customFormat="1">
      <c r="A134" s="245">
        <v>428</v>
      </c>
      <c r="B134" s="245">
        <v>428035128</v>
      </c>
      <c r="C134" s="244" t="s">
        <v>513</v>
      </c>
      <c r="D134" s="245">
        <v>35</v>
      </c>
      <c r="E134" s="244" t="s">
        <v>62</v>
      </c>
      <c r="F134" s="245">
        <v>128</v>
      </c>
      <c r="G134" s="244" t="s">
        <v>155</v>
      </c>
      <c r="H134" s="243">
        <v>1</v>
      </c>
      <c r="I134" s="239"/>
      <c r="J134" s="242">
        <f t="shared" si="16"/>
        <v>15788</v>
      </c>
      <c r="K134" s="241">
        <f t="shared" si="17"/>
        <v>17134</v>
      </c>
      <c r="L134" s="240">
        <f t="shared" si="25"/>
        <v>1346</v>
      </c>
      <c r="M134" s="239"/>
      <c r="N134" s="242">
        <f t="shared" si="18"/>
        <v>1421</v>
      </c>
      <c r="O134" s="241">
        <f t="shared" si="13"/>
        <v>1542</v>
      </c>
      <c r="P134" s="241">
        <f t="shared" si="3"/>
        <v>1776</v>
      </c>
      <c r="Q134" s="241" t="str">
        <f t="shared" si="4"/>
        <v/>
      </c>
      <c r="R134" s="241" t="str">
        <f t="shared" si="5"/>
        <v/>
      </c>
      <c r="S134" s="240">
        <f t="shared" si="26"/>
        <v>234</v>
      </c>
      <c r="T134" s="239"/>
      <c r="U134" s="242">
        <f t="shared" si="19"/>
        <v>18147</v>
      </c>
      <c r="V134" s="241">
        <f t="shared" si="20"/>
        <v>19998</v>
      </c>
      <c r="W134" s="240">
        <f t="shared" si="27"/>
        <v>1851</v>
      </c>
      <c r="X134" s="239"/>
      <c r="Y134" s="527">
        <f t="shared" si="21"/>
        <v>1.365439996581074</v>
      </c>
      <c r="Z134" s="528">
        <f t="shared" si="22"/>
        <v>10.462913772517007</v>
      </c>
      <c r="AA134" s="528">
        <f t="shared" si="23"/>
        <v>11.968733995920463</v>
      </c>
      <c r="AB134" s="529">
        <f t="shared" si="24"/>
        <v>1.5058202234034557</v>
      </c>
    </row>
    <row r="135" spans="1:28" s="238" customFormat="1">
      <c r="A135" s="245">
        <v>428</v>
      </c>
      <c r="B135" s="245">
        <v>428035133</v>
      </c>
      <c r="C135" s="244" t="s">
        <v>513</v>
      </c>
      <c r="D135" s="245">
        <v>35</v>
      </c>
      <c r="E135" s="244" t="s">
        <v>62</v>
      </c>
      <c r="F135" s="245">
        <v>133</v>
      </c>
      <c r="G135" s="244" t="s">
        <v>160</v>
      </c>
      <c r="H135" s="243">
        <v>4</v>
      </c>
      <c r="I135" s="239"/>
      <c r="J135" s="242">
        <f t="shared" si="16"/>
        <v>12411</v>
      </c>
      <c r="K135" s="241">
        <f t="shared" si="17"/>
        <v>13109</v>
      </c>
      <c r="L135" s="240">
        <f t="shared" si="25"/>
        <v>698</v>
      </c>
      <c r="M135" s="239"/>
      <c r="N135" s="242">
        <f t="shared" si="18"/>
        <v>1287</v>
      </c>
      <c r="O135" s="241">
        <f t="shared" si="13"/>
        <v>1359</v>
      </c>
      <c r="P135" s="241">
        <f t="shared" si="3"/>
        <v>1757</v>
      </c>
      <c r="Q135" s="241" t="str">
        <f t="shared" si="4"/>
        <v/>
      </c>
      <c r="R135" s="241" t="str">
        <f t="shared" si="5"/>
        <v/>
      </c>
      <c r="S135" s="240">
        <f t="shared" si="26"/>
        <v>398</v>
      </c>
      <c r="T135" s="239"/>
      <c r="U135" s="242">
        <f t="shared" si="19"/>
        <v>14636</v>
      </c>
      <c r="V135" s="241">
        <f t="shared" si="20"/>
        <v>15954</v>
      </c>
      <c r="W135" s="240">
        <f t="shared" si="27"/>
        <v>1318</v>
      </c>
      <c r="X135" s="239"/>
      <c r="Y135" s="527">
        <f t="shared" si="21"/>
        <v>3.031905023530328</v>
      </c>
      <c r="Z135" s="528">
        <f t="shared" si="22"/>
        <v>8.240261993906179</v>
      </c>
      <c r="AA135" s="528">
        <f t="shared" si="23"/>
        <v>11.535021542774661</v>
      </c>
      <c r="AB135" s="529">
        <f t="shared" si="24"/>
        <v>3.2947595488684822</v>
      </c>
    </row>
    <row r="136" spans="1:28" s="238" customFormat="1">
      <c r="A136" s="245">
        <v>428</v>
      </c>
      <c r="B136" s="245">
        <v>428035163</v>
      </c>
      <c r="C136" s="244" t="s">
        <v>513</v>
      </c>
      <c r="D136" s="245">
        <v>35</v>
      </c>
      <c r="E136" s="244" t="s">
        <v>62</v>
      </c>
      <c r="F136" s="245">
        <v>163</v>
      </c>
      <c r="G136" s="244" t="s">
        <v>190</v>
      </c>
      <c r="H136" s="243">
        <v>16</v>
      </c>
      <c r="I136" s="239"/>
      <c r="J136" s="242">
        <f t="shared" si="16"/>
        <v>16398</v>
      </c>
      <c r="K136" s="241">
        <f t="shared" si="17"/>
        <v>13795</v>
      </c>
      <c r="L136" s="240">
        <f t="shared" si="25"/>
        <v>-2603</v>
      </c>
      <c r="M136" s="239"/>
      <c r="N136" s="242">
        <f t="shared" si="18"/>
        <v>0</v>
      </c>
      <c r="O136" s="241">
        <f t="shared" si="13"/>
        <v>0</v>
      </c>
      <c r="P136" s="241">
        <f t="shared" si="3"/>
        <v>120</v>
      </c>
      <c r="Q136" s="241" t="str">
        <f t="shared" si="4"/>
        <v/>
      </c>
      <c r="R136" s="241" t="str">
        <f t="shared" si="5"/>
        <v/>
      </c>
      <c r="S136" s="240">
        <f t="shared" si="26"/>
        <v>120</v>
      </c>
      <c r="T136" s="239"/>
      <c r="U136" s="242">
        <f t="shared" si="19"/>
        <v>17336</v>
      </c>
      <c r="V136" s="241">
        <f t="shared" si="20"/>
        <v>15003</v>
      </c>
      <c r="W136" s="240">
        <f t="shared" si="27"/>
        <v>-2333</v>
      </c>
      <c r="X136" s="239"/>
      <c r="Y136" s="527">
        <f t="shared" si="21"/>
        <v>2.7623462652228596</v>
      </c>
      <c r="Z136" s="528">
        <f t="shared" si="22"/>
        <v>11.699952273844042</v>
      </c>
      <c r="AA136" s="528">
        <f t="shared" si="23"/>
        <v>14.91230041183227</v>
      </c>
      <c r="AB136" s="529">
        <f t="shared" si="24"/>
        <v>3.2123481379882275</v>
      </c>
    </row>
    <row r="137" spans="1:28" s="238" customFormat="1">
      <c r="A137" s="245">
        <v>428</v>
      </c>
      <c r="B137" s="245">
        <v>428035165</v>
      </c>
      <c r="C137" s="244" t="s">
        <v>513</v>
      </c>
      <c r="D137" s="245">
        <v>35</v>
      </c>
      <c r="E137" s="244" t="s">
        <v>62</v>
      </c>
      <c r="F137" s="245">
        <v>165</v>
      </c>
      <c r="G137" s="244" t="s">
        <v>192</v>
      </c>
      <c r="H137" s="243">
        <v>8</v>
      </c>
      <c r="I137" s="239"/>
      <c r="J137" s="242">
        <f t="shared" si="16"/>
        <v>14157</v>
      </c>
      <c r="K137" s="241">
        <f t="shared" si="17"/>
        <v>17352</v>
      </c>
      <c r="L137" s="240">
        <f t="shared" si="25"/>
        <v>3195</v>
      </c>
      <c r="M137" s="239"/>
      <c r="N137" s="242">
        <f t="shared" si="18"/>
        <v>325</v>
      </c>
      <c r="O137" s="241">
        <f t="shared" si="13"/>
        <v>399</v>
      </c>
      <c r="P137" s="241">
        <f t="shared" si="3"/>
        <v>0</v>
      </c>
      <c r="Q137" s="241" t="str">
        <f t="shared" si="4"/>
        <v/>
      </c>
      <c r="R137" s="241" t="str">
        <f t="shared" si="5"/>
        <v/>
      </c>
      <c r="S137" s="240">
        <f t="shared" si="26"/>
        <v>-399</v>
      </c>
      <c r="T137" s="239"/>
      <c r="U137" s="242">
        <f t="shared" si="19"/>
        <v>15420</v>
      </c>
      <c r="V137" s="241">
        <f t="shared" si="20"/>
        <v>18440</v>
      </c>
      <c r="W137" s="240">
        <f t="shared" si="27"/>
        <v>3020</v>
      </c>
      <c r="X137" s="239"/>
      <c r="Y137" s="527">
        <f t="shared" si="21"/>
        <v>-3.8159824759430023</v>
      </c>
      <c r="Z137" s="528">
        <f t="shared" si="22"/>
        <v>7.8064028339625127</v>
      </c>
      <c r="AA137" s="528">
        <f t="shared" si="23"/>
        <v>3.5664528556429924</v>
      </c>
      <c r="AB137" s="529">
        <f t="shared" si="24"/>
        <v>-4.2399499783195207</v>
      </c>
    </row>
    <row r="138" spans="1:28" s="238" customFormat="1">
      <c r="A138" s="245">
        <v>428</v>
      </c>
      <c r="B138" s="245">
        <v>428035189</v>
      </c>
      <c r="C138" s="244" t="s">
        <v>513</v>
      </c>
      <c r="D138" s="245">
        <v>35</v>
      </c>
      <c r="E138" s="244" t="s">
        <v>62</v>
      </c>
      <c r="F138" s="245">
        <v>189</v>
      </c>
      <c r="G138" s="244" t="s">
        <v>216</v>
      </c>
      <c r="H138" s="243">
        <v>1</v>
      </c>
      <c r="I138" s="239"/>
      <c r="J138" s="242">
        <f t="shared" ref="J138:J201" si="28">IFERROR(VLOOKUP($B138,ratesPFY,9,FALSE),"")</f>
        <v>12184</v>
      </c>
      <c r="K138" s="241">
        <f t="shared" ref="K138:K201" si="29">IFERROR(VLOOKUP($B138,ratesQ2,8,FALSE),"")</f>
        <v>12440</v>
      </c>
      <c r="L138" s="240">
        <f t="shared" si="25"/>
        <v>256</v>
      </c>
      <c r="M138" s="239"/>
      <c r="N138" s="242">
        <f t="shared" ref="N138:N201" si="30">IFERROR(VLOOKUP($B138,ratesPFY,10,FALSE),"")</f>
        <v>4375</v>
      </c>
      <c r="O138" s="241">
        <f t="shared" si="13"/>
        <v>4467</v>
      </c>
      <c r="P138" s="241">
        <f t="shared" si="3"/>
        <v>4292</v>
      </c>
      <c r="Q138" s="241" t="str">
        <f t="shared" si="4"/>
        <v/>
      </c>
      <c r="R138" s="241" t="str">
        <f t="shared" si="5"/>
        <v/>
      </c>
      <c r="S138" s="240">
        <f t="shared" si="26"/>
        <v>-175</v>
      </c>
      <c r="T138" s="239"/>
      <c r="U138" s="242">
        <f t="shared" ref="U138:U201" si="31">IFERROR(VLOOKUP($B138,ratesPFY,13,FALSE)-VLOOKUP($B138,ratesPFY,11,FALSE),"")</f>
        <v>17497</v>
      </c>
      <c r="V138" s="241">
        <f t="shared" ref="V138:V201" si="32">IFERROR(VLOOKUP($B138,ratesQ2,12,FALSE),"")</f>
        <v>17820</v>
      </c>
      <c r="W138" s="240">
        <f t="shared" si="27"/>
        <v>323</v>
      </c>
      <c r="X138" s="239"/>
      <c r="Y138" s="527">
        <f t="shared" ref="Y138:Y201" si="33">VLOOKUP($F138,rate_abvfndNEW,46,FALSE)</f>
        <v>-1.4037766908948299</v>
      </c>
      <c r="Z138" s="528">
        <f t="shared" ref="Z138:Z201" si="34">VLOOKUP($F138,rate_abvfndNEW,48,FALSE)</f>
        <v>6.5740006196005094</v>
      </c>
      <c r="AA138" s="528">
        <f t="shared" ref="AA138:AA201" si="35">VLOOKUP($F138,rate_abvfndNEW,49,FALSE)</f>
        <v>5.4391131704911482</v>
      </c>
      <c r="AB138" s="529">
        <f t="shared" ref="AB138:AB201" si="36">VLOOKUP($F138,rate_abvfndNEW,50,FALSE)</f>
        <v>-1.1348874491093612</v>
      </c>
    </row>
    <row r="139" spans="1:28" s="238" customFormat="1">
      <c r="A139" s="245">
        <v>428</v>
      </c>
      <c r="B139" s="245">
        <v>428035220</v>
      </c>
      <c r="C139" s="244" t="s">
        <v>513</v>
      </c>
      <c r="D139" s="245">
        <v>35</v>
      </c>
      <c r="E139" s="244" t="s">
        <v>62</v>
      </c>
      <c r="F139" s="245">
        <v>220</v>
      </c>
      <c r="G139" s="244" t="s">
        <v>247</v>
      </c>
      <c r="H139" s="243">
        <v>7</v>
      </c>
      <c r="I139" s="239"/>
      <c r="J139" s="242">
        <f t="shared" si="28"/>
        <v>15097</v>
      </c>
      <c r="K139" s="241">
        <f t="shared" si="29"/>
        <v>15065</v>
      </c>
      <c r="L139" s="240">
        <f t="shared" ref="L139:L202" si="37">IFERROR(IF(J139="","",K139-J139),"")</f>
        <v>-32</v>
      </c>
      <c r="M139" s="239"/>
      <c r="N139" s="242">
        <f t="shared" si="30"/>
        <v>6853</v>
      </c>
      <c r="O139" s="241">
        <f t="shared" si="13"/>
        <v>6838</v>
      </c>
      <c r="P139" s="241">
        <f t="shared" si="3"/>
        <v>5856</v>
      </c>
      <c r="Q139" s="241" t="str">
        <f t="shared" si="4"/>
        <v/>
      </c>
      <c r="R139" s="241" t="str">
        <f t="shared" si="5"/>
        <v/>
      </c>
      <c r="S139" s="240">
        <f t="shared" ref="S139:S202" si="38">IFERROR(IF(P139="","",P139-O139),"")</f>
        <v>-982</v>
      </c>
      <c r="T139" s="239"/>
      <c r="U139" s="242">
        <f t="shared" si="31"/>
        <v>22888</v>
      </c>
      <c r="V139" s="241">
        <f t="shared" si="32"/>
        <v>22009</v>
      </c>
      <c r="W139" s="240">
        <f t="shared" ref="W139:W202" si="39">IFERROR(IF(U139="","",V139-U139),"")</f>
        <v>-879</v>
      </c>
      <c r="X139" s="239"/>
      <c r="Y139" s="527">
        <f t="shared" si="33"/>
        <v>-6.5202155710885847</v>
      </c>
      <c r="Z139" s="528">
        <f t="shared" si="34"/>
        <v>11.443959798939755</v>
      </c>
      <c r="AA139" s="528">
        <f t="shared" si="35"/>
        <v>6.7024871670267743</v>
      </c>
      <c r="AB139" s="529">
        <f t="shared" si="36"/>
        <v>-4.7414726319129805</v>
      </c>
    </row>
    <row r="140" spans="1:28" s="238" customFormat="1">
      <c r="A140" s="245">
        <v>428</v>
      </c>
      <c r="B140" s="245">
        <v>428035243</v>
      </c>
      <c r="C140" s="244" t="s">
        <v>513</v>
      </c>
      <c r="D140" s="245">
        <v>35</v>
      </c>
      <c r="E140" s="244" t="s">
        <v>62</v>
      </c>
      <c r="F140" s="245">
        <v>243</v>
      </c>
      <c r="G140" s="244" t="s">
        <v>270</v>
      </c>
      <c r="H140" s="243">
        <v>4</v>
      </c>
      <c r="I140" s="239"/>
      <c r="J140" s="242">
        <f t="shared" si="28"/>
        <v>14005</v>
      </c>
      <c r="K140" s="241">
        <f t="shared" si="29"/>
        <v>11636</v>
      </c>
      <c r="L140" s="240">
        <f t="shared" si="37"/>
        <v>-2369</v>
      </c>
      <c r="M140" s="239"/>
      <c r="N140" s="242">
        <f t="shared" si="30"/>
        <v>2118</v>
      </c>
      <c r="O140" s="241">
        <f t="shared" si="13"/>
        <v>1760</v>
      </c>
      <c r="P140" s="241">
        <f t="shared" si="3"/>
        <v>1657</v>
      </c>
      <c r="Q140" s="241" t="str">
        <f t="shared" si="4"/>
        <v/>
      </c>
      <c r="R140" s="241" t="str">
        <f t="shared" si="5"/>
        <v/>
      </c>
      <c r="S140" s="240">
        <f t="shared" si="38"/>
        <v>-103</v>
      </c>
      <c r="T140" s="239"/>
      <c r="U140" s="242">
        <f t="shared" si="31"/>
        <v>17061</v>
      </c>
      <c r="V140" s="241">
        <f t="shared" si="32"/>
        <v>14381</v>
      </c>
      <c r="W140" s="240">
        <f t="shared" si="39"/>
        <v>-2680</v>
      </c>
      <c r="X140" s="239"/>
      <c r="Y140" s="527">
        <f t="shared" si="33"/>
        <v>-0.8854435207992708</v>
      </c>
      <c r="Z140" s="528">
        <f t="shared" si="34"/>
        <v>6.0354276228984407</v>
      </c>
      <c r="AA140" s="528">
        <f t="shared" si="35"/>
        <v>5.027117511696332</v>
      </c>
      <c r="AB140" s="529">
        <f t="shared" si="36"/>
        <v>-1.0083101112021087</v>
      </c>
    </row>
    <row r="141" spans="1:28" s="238" customFormat="1">
      <c r="A141" s="245">
        <v>428</v>
      </c>
      <c r="B141" s="245">
        <v>428035244</v>
      </c>
      <c r="C141" s="244" t="s">
        <v>513</v>
      </c>
      <c r="D141" s="245">
        <v>35</v>
      </c>
      <c r="E141" s="244" t="s">
        <v>62</v>
      </c>
      <c r="F141" s="245">
        <v>244</v>
      </c>
      <c r="G141" s="244" t="s">
        <v>271</v>
      </c>
      <c r="H141" s="243">
        <v>30</v>
      </c>
      <c r="I141" s="239"/>
      <c r="J141" s="242">
        <f t="shared" si="28"/>
        <v>14328</v>
      </c>
      <c r="K141" s="241">
        <f t="shared" si="29"/>
        <v>13586</v>
      </c>
      <c r="L141" s="240">
        <f t="shared" si="37"/>
        <v>-742</v>
      </c>
      <c r="M141" s="239"/>
      <c r="N141" s="242">
        <f t="shared" si="30"/>
        <v>4295</v>
      </c>
      <c r="O141" s="241">
        <f t="shared" si="13"/>
        <v>4073</v>
      </c>
      <c r="P141" s="241">
        <f t="shared" si="3"/>
        <v>4073</v>
      </c>
      <c r="Q141" s="241" t="str">
        <f t="shared" si="4"/>
        <v/>
      </c>
      <c r="R141" s="241" t="str">
        <f t="shared" si="5"/>
        <v/>
      </c>
      <c r="S141" s="240">
        <f t="shared" si="38"/>
        <v>0</v>
      </c>
      <c r="T141" s="239"/>
      <c r="U141" s="242">
        <f t="shared" si="31"/>
        <v>19561</v>
      </c>
      <c r="V141" s="241">
        <f t="shared" si="32"/>
        <v>18747</v>
      </c>
      <c r="W141" s="240">
        <f t="shared" si="39"/>
        <v>-814</v>
      </c>
      <c r="X141" s="239"/>
      <c r="Y141" s="527">
        <f t="shared" si="33"/>
        <v>0</v>
      </c>
      <c r="Z141" s="528">
        <f t="shared" si="34"/>
        <v>6.1523267003519049</v>
      </c>
      <c r="AA141" s="528">
        <f t="shared" si="35"/>
        <v>5.3180718904184756</v>
      </c>
      <c r="AB141" s="529">
        <f t="shared" si="36"/>
        <v>-0.83425480993342926</v>
      </c>
    </row>
    <row r="142" spans="1:28" s="238" customFormat="1">
      <c r="A142" s="245">
        <v>428</v>
      </c>
      <c r="B142" s="245">
        <v>428035248</v>
      </c>
      <c r="C142" s="244" t="s">
        <v>513</v>
      </c>
      <c r="D142" s="245">
        <v>35</v>
      </c>
      <c r="E142" s="244" t="s">
        <v>62</v>
      </c>
      <c r="F142" s="245">
        <v>248</v>
      </c>
      <c r="G142" s="244" t="s">
        <v>275</v>
      </c>
      <c r="H142" s="243">
        <v>25</v>
      </c>
      <c r="I142" s="239"/>
      <c r="J142" s="242">
        <f t="shared" si="28"/>
        <v>15027</v>
      </c>
      <c r="K142" s="241">
        <f t="shared" si="29"/>
        <v>15204</v>
      </c>
      <c r="L142" s="240">
        <f t="shared" si="37"/>
        <v>177</v>
      </c>
      <c r="M142" s="239"/>
      <c r="N142" s="242">
        <f t="shared" si="30"/>
        <v>801</v>
      </c>
      <c r="O142" s="241">
        <f t="shared" si="13"/>
        <v>811</v>
      </c>
      <c r="P142" s="241">
        <f t="shared" si="3"/>
        <v>858</v>
      </c>
      <c r="Q142" s="241" t="str">
        <f t="shared" si="4"/>
        <v/>
      </c>
      <c r="R142" s="241" t="str">
        <f t="shared" si="5"/>
        <v/>
      </c>
      <c r="S142" s="240">
        <f t="shared" si="38"/>
        <v>47</v>
      </c>
      <c r="T142" s="239"/>
      <c r="U142" s="242">
        <f t="shared" si="31"/>
        <v>16766</v>
      </c>
      <c r="V142" s="241">
        <f t="shared" si="32"/>
        <v>17150</v>
      </c>
      <c r="W142" s="240">
        <f t="shared" si="39"/>
        <v>384</v>
      </c>
      <c r="X142" s="239"/>
      <c r="Y142" s="527">
        <f t="shared" si="33"/>
        <v>0.3097394913158098</v>
      </c>
      <c r="Z142" s="528">
        <f t="shared" si="34"/>
        <v>5.0697310318241096</v>
      </c>
      <c r="AA142" s="528">
        <f t="shared" si="35"/>
        <v>5.4451056940976006</v>
      </c>
      <c r="AB142" s="529">
        <f t="shared" si="36"/>
        <v>0.37537466227349103</v>
      </c>
    </row>
    <row r="143" spans="1:28" s="238" customFormat="1">
      <c r="A143" s="245">
        <v>428</v>
      </c>
      <c r="B143" s="245">
        <v>428035258</v>
      </c>
      <c r="C143" s="244" t="s">
        <v>513</v>
      </c>
      <c r="D143" s="245">
        <v>35</v>
      </c>
      <c r="E143" s="244" t="s">
        <v>62</v>
      </c>
      <c r="F143" s="245">
        <v>258</v>
      </c>
      <c r="G143" s="244" t="s">
        <v>285</v>
      </c>
      <c r="H143" s="243">
        <v>2</v>
      </c>
      <c r="I143" s="239"/>
      <c r="J143" s="242" t="str">
        <f t="shared" si="28"/>
        <v/>
      </c>
      <c r="K143" s="241">
        <f t="shared" si="29"/>
        <v>15157.483749697996</v>
      </c>
      <c r="L143" s="240" t="str">
        <f t="shared" si="37"/>
        <v/>
      </c>
      <c r="M143" s="239"/>
      <c r="N143" s="242" t="str">
        <f t="shared" si="30"/>
        <v/>
      </c>
      <c r="O143" s="241" t="str">
        <f t="shared" si="13"/>
        <v/>
      </c>
      <c r="P143" s="241">
        <f t="shared" si="3"/>
        <v>5068</v>
      </c>
      <c r="Q143" s="241" t="str">
        <f t="shared" si="4"/>
        <v/>
      </c>
      <c r="R143" s="241" t="str">
        <f t="shared" si="5"/>
        <v/>
      </c>
      <c r="S143" s="240" t="str">
        <f t="shared" si="38"/>
        <v/>
      </c>
      <c r="T143" s="239"/>
      <c r="U143" s="242" t="str">
        <f t="shared" si="31"/>
        <v/>
      </c>
      <c r="V143" s="241">
        <f t="shared" si="32"/>
        <v>21313.483749697996</v>
      </c>
      <c r="W143" s="240" t="str">
        <f t="shared" si="39"/>
        <v/>
      </c>
      <c r="X143" s="239"/>
      <c r="Y143" s="527">
        <f t="shared" si="33"/>
        <v>1.0811264398743674</v>
      </c>
      <c r="Z143" s="528">
        <f t="shared" si="34"/>
        <v>4.6082714450012103</v>
      </c>
      <c r="AA143" s="528">
        <f t="shared" si="35"/>
        <v>5.0803062826328169</v>
      </c>
      <c r="AB143" s="529">
        <f t="shared" si="36"/>
        <v>0.47203483763160659</v>
      </c>
    </row>
    <row r="144" spans="1:28" s="238" customFormat="1">
      <c r="A144" s="245">
        <v>428</v>
      </c>
      <c r="B144" s="245">
        <v>428035262</v>
      </c>
      <c r="C144" s="244" t="s">
        <v>513</v>
      </c>
      <c r="D144" s="245">
        <v>35</v>
      </c>
      <c r="E144" s="244" t="s">
        <v>62</v>
      </c>
      <c r="F144" s="245">
        <v>262</v>
      </c>
      <c r="G144" s="244" t="s">
        <v>289</v>
      </c>
      <c r="H144" s="243">
        <v>3</v>
      </c>
      <c r="I144" s="239"/>
      <c r="J144" s="242">
        <f t="shared" si="28"/>
        <v>13766</v>
      </c>
      <c r="K144" s="241">
        <f t="shared" si="29"/>
        <v>16718</v>
      </c>
      <c r="L144" s="240">
        <f t="shared" si="37"/>
        <v>2952</v>
      </c>
      <c r="M144" s="239"/>
      <c r="N144" s="242">
        <f t="shared" si="30"/>
        <v>5555</v>
      </c>
      <c r="O144" s="241">
        <f t="shared" si="13"/>
        <v>6747</v>
      </c>
      <c r="P144" s="241">
        <f t="shared" si="3"/>
        <v>3323</v>
      </c>
      <c r="Q144" s="241" t="str">
        <f t="shared" si="4"/>
        <v/>
      </c>
      <c r="R144" s="241" t="str">
        <f t="shared" si="5"/>
        <v/>
      </c>
      <c r="S144" s="240">
        <f t="shared" si="38"/>
        <v>-3424</v>
      </c>
      <c r="T144" s="239"/>
      <c r="U144" s="242">
        <f t="shared" si="31"/>
        <v>20259</v>
      </c>
      <c r="V144" s="241">
        <f t="shared" si="32"/>
        <v>21129</v>
      </c>
      <c r="W144" s="240">
        <f t="shared" si="39"/>
        <v>870</v>
      </c>
      <c r="X144" s="239"/>
      <c r="Y144" s="527">
        <f t="shared" si="33"/>
        <v>-20.476452549948164</v>
      </c>
      <c r="Z144" s="528">
        <f t="shared" si="34"/>
        <v>17.874594820198368</v>
      </c>
      <c r="AA144" s="528">
        <f t="shared" si="35"/>
        <v>-0.28058381802217547</v>
      </c>
      <c r="AB144" s="529">
        <f t="shared" si="36"/>
        <v>-18.155178638220544</v>
      </c>
    </row>
    <row r="145" spans="1:28" s="238" customFormat="1">
      <c r="A145" s="245">
        <v>428</v>
      </c>
      <c r="B145" s="245">
        <v>428035285</v>
      </c>
      <c r="C145" s="244" t="s">
        <v>513</v>
      </c>
      <c r="D145" s="245">
        <v>35</v>
      </c>
      <c r="E145" s="244" t="s">
        <v>62</v>
      </c>
      <c r="F145" s="245">
        <v>285</v>
      </c>
      <c r="G145" s="244" t="s">
        <v>312</v>
      </c>
      <c r="H145" s="243">
        <v>3</v>
      </c>
      <c r="I145" s="239"/>
      <c r="J145" s="242">
        <f t="shared" si="28"/>
        <v>16779</v>
      </c>
      <c r="K145" s="241">
        <f t="shared" si="29"/>
        <v>12440</v>
      </c>
      <c r="L145" s="240">
        <f t="shared" si="37"/>
        <v>-4339</v>
      </c>
      <c r="M145" s="239"/>
      <c r="N145" s="242">
        <f t="shared" si="30"/>
        <v>4935</v>
      </c>
      <c r="O145" s="241">
        <f t="shared" si="13"/>
        <v>3659</v>
      </c>
      <c r="P145" s="241">
        <f t="shared" si="3"/>
        <v>2368</v>
      </c>
      <c r="Q145" s="241" t="str">
        <f t="shared" si="4"/>
        <v/>
      </c>
      <c r="R145" s="241" t="str">
        <f t="shared" si="5"/>
        <v/>
      </c>
      <c r="S145" s="240">
        <f t="shared" si="38"/>
        <v>-1291</v>
      </c>
      <c r="T145" s="239"/>
      <c r="U145" s="242">
        <f t="shared" si="31"/>
        <v>22652</v>
      </c>
      <c r="V145" s="241">
        <f t="shared" si="32"/>
        <v>15896</v>
      </c>
      <c r="W145" s="240">
        <f t="shared" si="39"/>
        <v>-6756</v>
      </c>
      <c r="X145" s="239"/>
      <c r="Y145" s="527">
        <f t="shared" si="33"/>
        <v>-10.379880315663399</v>
      </c>
      <c r="Z145" s="528">
        <f t="shared" si="34"/>
        <v>12.648501366792827</v>
      </c>
      <c r="AA145" s="528">
        <f t="shared" si="35"/>
        <v>3.2764305979686674</v>
      </c>
      <c r="AB145" s="529">
        <f t="shared" si="36"/>
        <v>-9.3720707688241589</v>
      </c>
    </row>
    <row r="146" spans="1:28" s="238" customFormat="1">
      <c r="A146" s="245">
        <v>428</v>
      </c>
      <c r="B146" s="245">
        <v>428035291</v>
      </c>
      <c r="C146" s="244" t="s">
        <v>513</v>
      </c>
      <c r="D146" s="245">
        <v>35</v>
      </c>
      <c r="E146" s="244" t="s">
        <v>62</v>
      </c>
      <c r="F146" s="245">
        <v>291</v>
      </c>
      <c r="G146" s="244" t="s">
        <v>318</v>
      </c>
      <c r="H146" s="243">
        <v>1</v>
      </c>
      <c r="I146" s="239"/>
      <c r="J146" s="242" t="str">
        <f t="shared" si="28"/>
        <v/>
      </c>
      <c r="K146" s="241">
        <f t="shared" si="29"/>
        <v>12113.383533760474</v>
      </c>
      <c r="L146" s="240" t="str">
        <f t="shared" si="37"/>
        <v/>
      </c>
      <c r="M146" s="239"/>
      <c r="N146" s="242" t="str">
        <f t="shared" si="30"/>
        <v/>
      </c>
      <c r="O146" s="241" t="str">
        <f t="shared" si="13"/>
        <v/>
      </c>
      <c r="P146" s="241">
        <f t="shared" si="3"/>
        <v>4747</v>
      </c>
      <c r="Q146" s="241" t="str">
        <f t="shared" si="4"/>
        <v/>
      </c>
      <c r="R146" s="241" t="str">
        <f t="shared" si="5"/>
        <v/>
      </c>
      <c r="S146" s="240" t="str">
        <f t="shared" si="38"/>
        <v/>
      </c>
      <c r="T146" s="239"/>
      <c r="U146" s="242" t="str">
        <f t="shared" si="31"/>
        <v/>
      </c>
      <c r="V146" s="241">
        <f t="shared" si="32"/>
        <v>17948.383533760476</v>
      </c>
      <c r="W146" s="240" t="str">
        <f t="shared" si="39"/>
        <v/>
      </c>
      <c r="X146" s="239"/>
      <c r="Y146" s="527">
        <f t="shared" si="33"/>
        <v>-2.0189639395011056</v>
      </c>
      <c r="Z146" s="528">
        <f t="shared" si="34"/>
        <v>4.5775387445507851</v>
      </c>
      <c r="AA146" s="528">
        <f t="shared" si="35"/>
        <v>3.0623961048952095</v>
      </c>
      <c r="AB146" s="529">
        <f t="shared" si="36"/>
        <v>-1.5151426396555756</v>
      </c>
    </row>
    <row r="147" spans="1:28" s="238" customFormat="1">
      <c r="A147" s="245">
        <v>428</v>
      </c>
      <c r="B147" s="245">
        <v>428035293</v>
      </c>
      <c r="C147" s="244" t="s">
        <v>513</v>
      </c>
      <c r="D147" s="245">
        <v>35</v>
      </c>
      <c r="E147" s="244" t="s">
        <v>62</v>
      </c>
      <c r="F147" s="245">
        <v>293</v>
      </c>
      <c r="G147" s="244" t="s">
        <v>320</v>
      </c>
      <c r="H147" s="243">
        <v>5</v>
      </c>
      <c r="I147" s="239"/>
      <c r="J147" s="242">
        <f t="shared" si="28"/>
        <v>16084</v>
      </c>
      <c r="K147" s="241">
        <f t="shared" si="29"/>
        <v>17436</v>
      </c>
      <c r="L147" s="240">
        <f t="shared" si="37"/>
        <v>1352</v>
      </c>
      <c r="M147" s="239"/>
      <c r="N147" s="242">
        <f t="shared" si="30"/>
        <v>702</v>
      </c>
      <c r="O147" s="241">
        <f t="shared" si="13"/>
        <v>761</v>
      </c>
      <c r="P147" s="241">
        <f t="shared" si="3"/>
        <v>488</v>
      </c>
      <c r="Q147" s="241" t="str">
        <f t="shared" si="4"/>
        <v/>
      </c>
      <c r="R147" s="241" t="str">
        <f t="shared" si="5"/>
        <v/>
      </c>
      <c r="S147" s="240">
        <f t="shared" si="38"/>
        <v>-273</v>
      </c>
      <c r="T147" s="239"/>
      <c r="U147" s="242">
        <f t="shared" si="31"/>
        <v>17724</v>
      </c>
      <c r="V147" s="241">
        <f t="shared" si="32"/>
        <v>19012</v>
      </c>
      <c r="W147" s="240">
        <f t="shared" si="39"/>
        <v>1288</v>
      </c>
      <c r="X147" s="239"/>
      <c r="Y147" s="527">
        <f t="shared" si="33"/>
        <v>-1.5652743629430432</v>
      </c>
      <c r="Z147" s="528">
        <f t="shared" si="34"/>
        <v>10.916761586844705</v>
      </c>
      <c r="AA147" s="528">
        <f t="shared" si="35"/>
        <v>9.0725959147469855</v>
      </c>
      <c r="AB147" s="529">
        <f t="shared" si="36"/>
        <v>-1.84416567209772</v>
      </c>
    </row>
    <row r="148" spans="1:28" s="238" customFormat="1">
      <c r="A148" s="245">
        <v>428</v>
      </c>
      <c r="B148" s="245">
        <v>428035307</v>
      </c>
      <c r="C148" s="244" t="s">
        <v>513</v>
      </c>
      <c r="D148" s="245">
        <v>35</v>
      </c>
      <c r="E148" s="244" t="s">
        <v>62</v>
      </c>
      <c r="F148" s="245">
        <v>307</v>
      </c>
      <c r="G148" s="244" t="s">
        <v>334</v>
      </c>
      <c r="H148" s="243">
        <v>3</v>
      </c>
      <c r="I148" s="239"/>
      <c r="J148" s="242">
        <f t="shared" si="28"/>
        <v>14394</v>
      </c>
      <c r="K148" s="241">
        <f t="shared" si="29"/>
        <v>15206</v>
      </c>
      <c r="L148" s="240">
        <f t="shared" si="37"/>
        <v>812</v>
      </c>
      <c r="M148" s="239"/>
      <c r="N148" s="242">
        <f t="shared" si="30"/>
        <v>6498</v>
      </c>
      <c r="O148" s="241">
        <f t="shared" si="13"/>
        <v>6865</v>
      </c>
      <c r="P148" s="241">
        <f t="shared" si="3"/>
        <v>6414</v>
      </c>
      <c r="Q148" s="241" t="str">
        <f t="shared" si="4"/>
        <v/>
      </c>
      <c r="R148" s="241" t="str">
        <f t="shared" si="5"/>
        <v/>
      </c>
      <c r="S148" s="240">
        <f t="shared" si="38"/>
        <v>-451</v>
      </c>
      <c r="T148" s="239"/>
      <c r="U148" s="242">
        <f t="shared" si="31"/>
        <v>21830</v>
      </c>
      <c r="V148" s="241">
        <f t="shared" si="32"/>
        <v>22708</v>
      </c>
      <c r="W148" s="240">
        <f t="shared" si="39"/>
        <v>878</v>
      </c>
      <c r="X148" s="239"/>
      <c r="Y148" s="527">
        <f t="shared" si="33"/>
        <v>-2.9639694257599558</v>
      </c>
      <c r="Z148" s="528">
        <f t="shared" si="34"/>
        <v>6.0846920648806577</v>
      </c>
      <c r="AA148" s="528">
        <f t="shared" si="35"/>
        <v>3.7421949006584714</v>
      </c>
      <c r="AB148" s="529">
        <f t="shared" si="36"/>
        <v>-2.3424971642221863</v>
      </c>
    </row>
    <row r="149" spans="1:28" s="238" customFormat="1">
      <c r="A149" s="245">
        <v>428</v>
      </c>
      <c r="B149" s="245">
        <v>428035314</v>
      </c>
      <c r="C149" s="244" t="s">
        <v>513</v>
      </c>
      <c r="D149" s="245">
        <v>35</v>
      </c>
      <c r="E149" s="244" t="s">
        <v>62</v>
      </c>
      <c r="F149" s="245">
        <v>314</v>
      </c>
      <c r="G149" s="244" t="s">
        <v>341</v>
      </c>
      <c r="H149" s="243">
        <v>2</v>
      </c>
      <c r="I149" s="239"/>
      <c r="J149" s="242">
        <f t="shared" si="28"/>
        <v>14646</v>
      </c>
      <c r="K149" s="241">
        <f t="shared" si="29"/>
        <v>13847</v>
      </c>
      <c r="L149" s="240">
        <f t="shared" si="37"/>
        <v>-799</v>
      </c>
      <c r="M149" s="239"/>
      <c r="N149" s="242">
        <f t="shared" si="30"/>
        <v>11691</v>
      </c>
      <c r="O149" s="241">
        <f t="shared" si="13"/>
        <v>11053</v>
      </c>
      <c r="P149" s="241">
        <f t="shared" si="3"/>
        <v>10448</v>
      </c>
      <c r="Q149" s="241" t="str">
        <f t="shared" si="4"/>
        <v/>
      </c>
      <c r="R149" s="241" t="str">
        <f t="shared" si="5"/>
        <v/>
      </c>
      <c r="S149" s="240">
        <f t="shared" si="38"/>
        <v>-605</v>
      </c>
      <c r="T149" s="239"/>
      <c r="U149" s="242">
        <f t="shared" si="31"/>
        <v>27275</v>
      </c>
      <c r="V149" s="241">
        <f t="shared" si="32"/>
        <v>25383</v>
      </c>
      <c r="W149" s="240">
        <f t="shared" si="39"/>
        <v>-1892</v>
      </c>
      <c r="X149" s="239"/>
      <c r="Y149" s="527">
        <f t="shared" si="33"/>
        <v>-4.3672239830768831</v>
      </c>
      <c r="Z149" s="528">
        <f t="shared" si="34"/>
        <v>8.0527849594298964</v>
      </c>
      <c r="AA149" s="528">
        <f t="shared" si="35"/>
        <v>4.3244395105315485</v>
      </c>
      <c r="AB149" s="529">
        <f t="shared" si="36"/>
        <v>-3.7283454488983478</v>
      </c>
    </row>
    <row r="150" spans="1:28" s="238" customFormat="1">
      <c r="A150" s="245">
        <v>428</v>
      </c>
      <c r="B150" s="245">
        <v>428035336</v>
      </c>
      <c r="C150" s="244" t="s">
        <v>513</v>
      </c>
      <c r="D150" s="245">
        <v>35</v>
      </c>
      <c r="E150" s="244" t="s">
        <v>62</v>
      </c>
      <c r="F150" s="245">
        <v>336</v>
      </c>
      <c r="G150" s="244" t="s">
        <v>363</v>
      </c>
      <c r="H150" s="243">
        <v>3</v>
      </c>
      <c r="I150" s="239"/>
      <c r="J150" s="242">
        <f t="shared" si="28"/>
        <v>10037</v>
      </c>
      <c r="K150" s="241">
        <f t="shared" si="29"/>
        <v>10699</v>
      </c>
      <c r="L150" s="240">
        <f t="shared" si="37"/>
        <v>662</v>
      </c>
      <c r="M150" s="239"/>
      <c r="N150" s="242">
        <f t="shared" si="30"/>
        <v>2440</v>
      </c>
      <c r="O150" s="241">
        <f t="shared" si="13"/>
        <v>2601</v>
      </c>
      <c r="P150" s="241">
        <f t="shared" si="3"/>
        <v>1452</v>
      </c>
      <c r="Q150" s="241" t="str">
        <f t="shared" si="4"/>
        <v/>
      </c>
      <c r="R150" s="241" t="str">
        <f t="shared" si="5"/>
        <v/>
      </c>
      <c r="S150" s="240">
        <f t="shared" si="38"/>
        <v>-1149</v>
      </c>
      <c r="T150" s="239"/>
      <c r="U150" s="242">
        <f t="shared" si="31"/>
        <v>13415</v>
      </c>
      <c r="V150" s="241">
        <f t="shared" si="32"/>
        <v>13239</v>
      </c>
      <c r="W150" s="240">
        <f t="shared" si="39"/>
        <v>-176</v>
      </c>
      <c r="X150" s="239"/>
      <c r="Y150" s="527">
        <f t="shared" si="33"/>
        <v>-10.738300274563841</v>
      </c>
      <c r="Z150" s="528">
        <f t="shared" si="34"/>
        <v>9.4926125080018622</v>
      </c>
      <c r="AA150" s="528">
        <f t="shared" si="35"/>
        <v>-1.2688101769763724</v>
      </c>
      <c r="AB150" s="529">
        <f t="shared" si="36"/>
        <v>-10.761422684978236</v>
      </c>
    </row>
    <row r="151" spans="1:28" s="238" customFormat="1">
      <c r="A151" s="245">
        <v>428</v>
      </c>
      <c r="B151" s="245">
        <v>428035346</v>
      </c>
      <c r="C151" s="244" t="s">
        <v>513</v>
      </c>
      <c r="D151" s="245">
        <v>35</v>
      </c>
      <c r="E151" s="244" t="s">
        <v>62</v>
      </c>
      <c r="F151" s="245">
        <v>346</v>
      </c>
      <c r="G151" s="244" t="s">
        <v>373</v>
      </c>
      <c r="H151" s="243">
        <v>8</v>
      </c>
      <c r="I151" s="239"/>
      <c r="J151" s="242">
        <f t="shared" si="28"/>
        <v>12353</v>
      </c>
      <c r="K151" s="241">
        <f t="shared" si="29"/>
        <v>14480</v>
      </c>
      <c r="L151" s="240">
        <f t="shared" si="37"/>
        <v>2127</v>
      </c>
      <c r="M151" s="239"/>
      <c r="N151" s="242">
        <f t="shared" si="30"/>
        <v>2253</v>
      </c>
      <c r="O151" s="241">
        <f t="shared" si="13"/>
        <v>2641</v>
      </c>
      <c r="P151" s="241">
        <f t="shared" si="3"/>
        <v>2641</v>
      </c>
      <c r="Q151" s="241" t="str">
        <f t="shared" si="4"/>
        <v/>
      </c>
      <c r="R151" s="241" t="str">
        <f t="shared" si="5"/>
        <v/>
      </c>
      <c r="S151" s="240">
        <f t="shared" si="38"/>
        <v>0</v>
      </c>
      <c r="T151" s="239"/>
      <c r="U151" s="242">
        <f t="shared" si="31"/>
        <v>15544</v>
      </c>
      <c r="V151" s="241">
        <f t="shared" si="32"/>
        <v>18209</v>
      </c>
      <c r="W151" s="240">
        <f t="shared" si="39"/>
        <v>2665</v>
      </c>
      <c r="X151" s="239"/>
      <c r="Y151" s="527">
        <f t="shared" si="33"/>
        <v>0</v>
      </c>
      <c r="Z151" s="528">
        <f t="shared" si="34"/>
        <v>10.91270824209713</v>
      </c>
      <c r="AA151" s="528">
        <f t="shared" si="35"/>
        <v>4.3841032008277949</v>
      </c>
      <c r="AB151" s="529">
        <f t="shared" si="36"/>
        <v>-6.5286050412693353</v>
      </c>
    </row>
    <row r="152" spans="1:28" s="238" customFormat="1">
      <c r="A152" s="245">
        <v>428</v>
      </c>
      <c r="B152" s="245">
        <v>428035350</v>
      </c>
      <c r="C152" s="244" t="s">
        <v>513</v>
      </c>
      <c r="D152" s="245">
        <v>35</v>
      </c>
      <c r="E152" s="244" t="s">
        <v>62</v>
      </c>
      <c r="F152" s="245">
        <v>350</v>
      </c>
      <c r="G152" s="244" t="s">
        <v>377</v>
      </c>
      <c r="H152" s="243">
        <v>1</v>
      </c>
      <c r="I152" s="239"/>
      <c r="J152" s="242">
        <f t="shared" si="28"/>
        <v>10582.617802238443</v>
      </c>
      <c r="K152" s="241">
        <f t="shared" si="29"/>
        <v>15353</v>
      </c>
      <c r="L152" s="240">
        <f t="shared" si="37"/>
        <v>4770.3821977615571</v>
      </c>
      <c r="M152" s="239"/>
      <c r="N152" s="242">
        <f t="shared" si="30"/>
        <v>9028</v>
      </c>
      <c r="O152" s="241">
        <f t="shared" si="13"/>
        <v>13098</v>
      </c>
      <c r="P152" s="241">
        <f t="shared" si="3"/>
        <v>10963</v>
      </c>
      <c r="Q152" s="241" t="str">
        <f t="shared" si="4"/>
        <v/>
      </c>
      <c r="R152" s="241" t="str">
        <f t="shared" si="5"/>
        <v/>
      </c>
      <c r="S152" s="240">
        <f t="shared" si="38"/>
        <v>-2135</v>
      </c>
      <c r="T152" s="239"/>
      <c r="U152" s="242">
        <f t="shared" si="31"/>
        <v>20548.617802238441</v>
      </c>
      <c r="V152" s="241">
        <f t="shared" si="32"/>
        <v>27404</v>
      </c>
      <c r="W152" s="240">
        <f t="shared" si="39"/>
        <v>6855.3821977615589</v>
      </c>
      <c r="X152" s="239"/>
      <c r="Y152" s="527">
        <f t="shared" si="33"/>
        <v>-13.908392449778773</v>
      </c>
      <c r="Z152" s="528">
        <f t="shared" si="34"/>
        <v>11.133874621384651</v>
      </c>
      <c r="AA152" s="528">
        <f t="shared" si="35"/>
        <v>2.1163324800707275</v>
      </c>
      <c r="AB152" s="529">
        <f t="shared" si="36"/>
        <v>-9.017542141313923</v>
      </c>
    </row>
    <row r="153" spans="1:28" s="238" customFormat="1">
      <c r="A153" s="245">
        <v>429</v>
      </c>
      <c r="B153" s="245">
        <v>429163030</v>
      </c>
      <c r="C153" s="244" t="s">
        <v>514</v>
      </c>
      <c r="D153" s="245">
        <v>163</v>
      </c>
      <c r="E153" s="244" t="s">
        <v>190</v>
      </c>
      <c r="F153" s="245">
        <v>30</v>
      </c>
      <c r="G153" s="244" t="s">
        <v>57</v>
      </c>
      <c r="H153" s="243">
        <v>4</v>
      </c>
      <c r="I153" s="239"/>
      <c r="J153" s="242">
        <f t="shared" si="28"/>
        <v>14583</v>
      </c>
      <c r="K153" s="241">
        <f t="shared" si="29"/>
        <v>16668</v>
      </c>
      <c r="L153" s="240">
        <f t="shared" si="37"/>
        <v>2085</v>
      </c>
      <c r="M153" s="239"/>
      <c r="N153" s="242">
        <f t="shared" si="30"/>
        <v>3633</v>
      </c>
      <c r="O153" s="241">
        <f t="shared" si="13"/>
        <v>4152</v>
      </c>
      <c r="P153" s="241">
        <f t="shared" si="3"/>
        <v>3801</v>
      </c>
      <c r="Q153" s="241" t="str">
        <f t="shared" si="4"/>
        <v/>
      </c>
      <c r="R153" s="241" t="str">
        <f t="shared" si="5"/>
        <v/>
      </c>
      <c r="S153" s="240">
        <f t="shared" si="38"/>
        <v>-351</v>
      </c>
      <c r="T153" s="239"/>
      <c r="U153" s="242">
        <f t="shared" si="31"/>
        <v>19154</v>
      </c>
      <c r="V153" s="241">
        <f t="shared" si="32"/>
        <v>21557</v>
      </c>
      <c r="W153" s="240">
        <f t="shared" si="39"/>
        <v>2403</v>
      </c>
      <c r="X153" s="239"/>
      <c r="Y153" s="527">
        <f t="shared" si="33"/>
        <v>-2.1081974710191247</v>
      </c>
      <c r="Z153" s="528">
        <f t="shared" si="34"/>
        <v>8.6875921216036733</v>
      </c>
      <c r="AA153" s="528">
        <f t="shared" si="35"/>
        <v>6.18087902458789</v>
      </c>
      <c r="AB153" s="529">
        <f t="shared" si="36"/>
        <v>-2.5067130970157834</v>
      </c>
    </row>
    <row r="154" spans="1:28" s="238" customFormat="1">
      <c r="A154" s="245">
        <v>429</v>
      </c>
      <c r="B154" s="245">
        <v>429163035</v>
      </c>
      <c r="C154" s="244" t="s">
        <v>514</v>
      </c>
      <c r="D154" s="245">
        <v>163</v>
      </c>
      <c r="E154" s="244" t="s">
        <v>190</v>
      </c>
      <c r="F154" s="245">
        <v>35</v>
      </c>
      <c r="G154" s="244" t="s">
        <v>62</v>
      </c>
      <c r="H154" s="243">
        <v>2</v>
      </c>
      <c r="I154" s="239"/>
      <c r="J154" s="242">
        <f t="shared" si="28"/>
        <v>16125.467753185127</v>
      </c>
      <c r="K154" s="241">
        <f t="shared" si="29"/>
        <v>10683</v>
      </c>
      <c r="L154" s="240">
        <f t="shared" si="37"/>
        <v>-5442.4677531851266</v>
      </c>
      <c r="M154" s="239"/>
      <c r="N154" s="242">
        <f t="shared" si="30"/>
        <v>6233</v>
      </c>
      <c r="O154" s="241">
        <f t="shared" si="13"/>
        <v>4129</v>
      </c>
      <c r="P154" s="241">
        <f t="shared" si="3"/>
        <v>4454</v>
      </c>
      <c r="Q154" s="241" t="str">
        <f t="shared" si="4"/>
        <v/>
      </c>
      <c r="R154" s="241" t="str">
        <f t="shared" si="5"/>
        <v/>
      </c>
      <c r="S154" s="240">
        <f t="shared" si="38"/>
        <v>325</v>
      </c>
      <c r="T154" s="239"/>
      <c r="U154" s="242">
        <f t="shared" si="31"/>
        <v>23296.467753185127</v>
      </c>
      <c r="V154" s="241">
        <f t="shared" si="32"/>
        <v>16225</v>
      </c>
      <c r="W154" s="240">
        <f t="shared" si="39"/>
        <v>-7071.4677531851266</v>
      </c>
      <c r="X154" s="239"/>
      <c r="Y154" s="527">
        <f t="shared" si="33"/>
        <v>3.0398411230968065</v>
      </c>
      <c r="Z154" s="528">
        <f t="shared" si="34"/>
        <v>3.4544456806830173</v>
      </c>
      <c r="AA154" s="528">
        <f t="shared" si="35"/>
        <v>5.5084897121533576</v>
      </c>
      <c r="AB154" s="529">
        <f t="shared" si="36"/>
        <v>2.0540440314703403</v>
      </c>
    </row>
    <row r="155" spans="1:28" s="238" customFormat="1">
      <c r="A155" s="245">
        <v>429</v>
      </c>
      <c r="B155" s="245">
        <v>429163049</v>
      </c>
      <c r="C155" s="244" t="s">
        <v>514</v>
      </c>
      <c r="D155" s="245">
        <v>163</v>
      </c>
      <c r="E155" s="244" t="s">
        <v>190</v>
      </c>
      <c r="F155" s="245">
        <v>49</v>
      </c>
      <c r="G155" s="244" t="s">
        <v>76</v>
      </c>
      <c r="H155" s="243">
        <v>1</v>
      </c>
      <c r="I155" s="239"/>
      <c r="J155" s="242">
        <f t="shared" si="28"/>
        <v>15838</v>
      </c>
      <c r="K155" s="241">
        <f t="shared" si="29"/>
        <v>16930</v>
      </c>
      <c r="L155" s="240">
        <f t="shared" si="37"/>
        <v>1092</v>
      </c>
      <c r="M155" s="239"/>
      <c r="N155" s="242">
        <f t="shared" si="30"/>
        <v>20020</v>
      </c>
      <c r="O155" s="241">
        <f t="shared" si="13"/>
        <v>21400</v>
      </c>
      <c r="P155" s="241">
        <f t="shared" si="3"/>
        <v>21388</v>
      </c>
      <c r="Q155" s="241" t="str">
        <f t="shared" si="4"/>
        <v/>
      </c>
      <c r="R155" s="241" t="str">
        <f t="shared" si="5"/>
        <v/>
      </c>
      <c r="S155" s="240">
        <f t="shared" si="38"/>
        <v>-12</v>
      </c>
      <c r="T155" s="239"/>
      <c r="U155" s="242">
        <f t="shared" si="31"/>
        <v>36796</v>
      </c>
      <c r="V155" s="241">
        <f t="shared" si="32"/>
        <v>39406</v>
      </c>
      <c r="W155" s="240">
        <f t="shared" si="39"/>
        <v>2610</v>
      </c>
      <c r="X155" s="239"/>
      <c r="Y155" s="527">
        <f t="shared" si="33"/>
        <v>-7.2037177566357968E-2</v>
      </c>
      <c r="Z155" s="528">
        <f t="shared" si="34"/>
        <v>5.0451027674234243</v>
      </c>
      <c r="AA155" s="528">
        <f t="shared" si="35"/>
        <v>4.6986295952718438</v>
      </c>
      <c r="AB155" s="529">
        <f t="shared" si="36"/>
        <v>-0.34647317215158058</v>
      </c>
    </row>
    <row r="156" spans="1:28" s="238" customFormat="1">
      <c r="A156" s="245">
        <v>429</v>
      </c>
      <c r="B156" s="245">
        <v>429163057</v>
      </c>
      <c r="C156" s="244" t="s">
        <v>514</v>
      </c>
      <c r="D156" s="245">
        <v>163</v>
      </c>
      <c r="E156" s="244" t="s">
        <v>190</v>
      </c>
      <c r="F156" s="245">
        <v>57</v>
      </c>
      <c r="G156" s="244" t="s">
        <v>84</v>
      </c>
      <c r="H156" s="243">
        <v>2</v>
      </c>
      <c r="I156" s="239"/>
      <c r="J156" s="242">
        <f t="shared" si="28"/>
        <v>17578</v>
      </c>
      <c r="K156" s="241">
        <f t="shared" si="29"/>
        <v>19346</v>
      </c>
      <c r="L156" s="240">
        <f t="shared" si="37"/>
        <v>1768</v>
      </c>
      <c r="M156" s="239"/>
      <c r="N156" s="242">
        <f t="shared" si="30"/>
        <v>509</v>
      </c>
      <c r="O156" s="241">
        <f t="shared" si="13"/>
        <v>560</v>
      </c>
      <c r="P156" s="241">
        <f t="shared" si="3"/>
        <v>560</v>
      </c>
      <c r="Q156" s="241" t="str">
        <f t="shared" si="4"/>
        <v/>
      </c>
      <c r="R156" s="241" t="str">
        <f t="shared" si="5"/>
        <v/>
      </c>
      <c r="S156" s="240">
        <f t="shared" si="38"/>
        <v>0</v>
      </c>
      <c r="T156" s="239"/>
      <c r="U156" s="242">
        <f t="shared" si="31"/>
        <v>19025</v>
      </c>
      <c r="V156" s="241">
        <f t="shared" si="32"/>
        <v>20994</v>
      </c>
      <c r="W156" s="240">
        <f t="shared" si="39"/>
        <v>1969</v>
      </c>
      <c r="X156" s="239"/>
      <c r="Y156" s="527">
        <f t="shared" si="33"/>
        <v>0</v>
      </c>
      <c r="Z156" s="528">
        <f t="shared" si="34"/>
        <v>9.6290348314005829</v>
      </c>
      <c r="AA156" s="528">
        <f t="shared" si="35"/>
        <v>8.5937811411861276</v>
      </c>
      <c r="AB156" s="529">
        <f t="shared" si="36"/>
        <v>-1.0352536902144553</v>
      </c>
    </row>
    <row r="157" spans="1:28" s="238" customFormat="1">
      <c r="A157" s="245">
        <v>429</v>
      </c>
      <c r="B157" s="245">
        <v>429163071</v>
      </c>
      <c r="C157" s="244" t="s">
        <v>514</v>
      </c>
      <c r="D157" s="245">
        <v>163</v>
      </c>
      <c r="E157" s="244" t="s">
        <v>190</v>
      </c>
      <c r="F157" s="245">
        <v>71</v>
      </c>
      <c r="G157" s="244" t="s">
        <v>98</v>
      </c>
      <c r="H157" s="243">
        <v>5</v>
      </c>
      <c r="I157" s="239"/>
      <c r="J157" s="242">
        <f t="shared" si="28"/>
        <v>13631</v>
      </c>
      <c r="K157" s="241">
        <f t="shared" si="29"/>
        <v>16022</v>
      </c>
      <c r="L157" s="240">
        <f t="shared" si="37"/>
        <v>2391</v>
      </c>
      <c r="M157" s="239"/>
      <c r="N157" s="242">
        <f t="shared" si="30"/>
        <v>6242</v>
      </c>
      <c r="O157" s="241">
        <f t="shared" si="13"/>
        <v>7336</v>
      </c>
      <c r="P157" s="241">
        <f t="shared" si="3"/>
        <v>6969</v>
      </c>
      <c r="Q157" s="241" t="str">
        <f t="shared" si="4"/>
        <v/>
      </c>
      <c r="R157" s="241" t="str">
        <f t="shared" si="5"/>
        <v/>
      </c>
      <c r="S157" s="240">
        <f t="shared" si="38"/>
        <v>-367</v>
      </c>
      <c r="T157" s="239"/>
      <c r="U157" s="242">
        <f t="shared" si="31"/>
        <v>20811</v>
      </c>
      <c r="V157" s="241">
        <f t="shared" si="32"/>
        <v>24079</v>
      </c>
      <c r="W157" s="240">
        <f t="shared" si="39"/>
        <v>3268</v>
      </c>
      <c r="X157" s="239"/>
      <c r="Y157" s="527">
        <f t="shared" si="33"/>
        <v>-2.2919239188791778</v>
      </c>
      <c r="Z157" s="528">
        <f t="shared" si="34"/>
        <v>5.4046019422481919</v>
      </c>
      <c r="AA157" s="528">
        <f t="shared" si="35"/>
        <v>3.6161810650045796</v>
      </c>
      <c r="AB157" s="529">
        <f t="shared" si="36"/>
        <v>-1.7884208772436123</v>
      </c>
    </row>
    <row r="158" spans="1:28" s="238" customFormat="1">
      <c r="A158" s="245">
        <v>429</v>
      </c>
      <c r="B158" s="245">
        <v>429163079</v>
      </c>
      <c r="C158" s="244" t="s">
        <v>514</v>
      </c>
      <c r="D158" s="245">
        <v>163</v>
      </c>
      <c r="E158" s="244" t="s">
        <v>190</v>
      </c>
      <c r="F158" s="245">
        <v>79</v>
      </c>
      <c r="G158" s="244" t="s">
        <v>106</v>
      </c>
      <c r="H158" s="243">
        <v>2</v>
      </c>
      <c r="I158" s="239"/>
      <c r="J158" s="242" t="str">
        <f t="shared" si="28"/>
        <v/>
      </c>
      <c r="K158" s="241">
        <f t="shared" si="29"/>
        <v>12809.629255589431</v>
      </c>
      <c r="L158" s="240" t="str">
        <f t="shared" si="37"/>
        <v/>
      </c>
      <c r="M158" s="239"/>
      <c r="N158" s="242" t="str">
        <f t="shared" si="30"/>
        <v/>
      </c>
      <c r="O158" s="241" t="str">
        <f t="shared" si="13"/>
        <v/>
      </c>
      <c r="P158" s="241">
        <f t="shared" si="3"/>
        <v>123</v>
      </c>
      <c r="Q158" s="241" t="str">
        <f t="shared" si="4"/>
        <v/>
      </c>
      <c r="R158" s="241" t="str">
        <f t="shared" si="5"/>
        <v/>
      </c>
      <c r="S158" s="240" t="str">
        <f t="shared" si="38"/>
        <v/>
      </c>
      <c r="T158" s="239"/>
      <c r="U158" s="242" t="str">
        <f t="shared" si="31"/>
        <v/>
      </c>
      <c r="V158" s="241">
        <f t="shared" si="32"/>
        <v>14020.629255589431</v>
      </c>
      <c r="W158" s="240" t="str">
        <f t="shared" si="39"/>
        <v/>
      </c>
      <c r="X158" s="239"/>
      <c r="Y158" s="527">
        <f t="shared" si="33"/>
        <v>0.69325800468267573</v>
      </c>
      <c r="Z158" s="528">
        <f t="shared" si="34"/>
        <v>9.4665082892840164</v>
      </c>
      <c r="AA158" s="528">
        <f t="shared" si="35"/>
        <v>10.278809414014106</v>
      </c>
      <c r="AB158" s="529">
        <f t="shared" si="36"/>
        <v>0.81230112473008909</v>
      </c>
    </row>
    <row r="159" spans="1:28" s="238" customFormat="1">
      <c r="A159" s="245">
        <v>429</v>
      </c>
      <c r="B159" s="245">
        <v>429163160</v>
      </c>
      <c r="C159" s="244" t="s">
        <v>514</v>
      </c>
      <c r="D159" s="245">
        <v>163</v>
      </c>
      <c r="E159" s="244" t="s">
        <v>190</v>
      </c>
      <c r="F159" s="245">
        <v>160</v>
      </c>
      <c r="G159" s="244" t="s">
        <v>187</v>
      </c>
      <c r="H159" s="243">
        <v>1</v>
      </c>
      <c r="I159" s="239"/>
      <c r="J159" s="242" t="str">
        <f t="shared" si="28"/>
        <v/>
      </c>
      <c r="K159" s="241">
        <f t="shared" si="29"/>
        <v>16013.193512137581</v>
      </c>
      <c r="L159" s="240" t="str">
        <f t="shared" si="37"/>
        <v/>
      </c>
      <c r="M159" s="239"/>
      <c r="N159" s="242" t="str">
        <f t="shared" si="30"/>
        <v/>
      </c>
      <c r="O159" s="241" t="str">
        <f t="shared" si="13"/>
        <v/>
      </c>
      <c r="P159" s="241">
        <f t="shared" si="3"/>
        <v>33</v>
      </c>
      <c r="Q159" s="241" t="str">
        <f t="shared" si="4"/>
        <v/>
      </c>
      <c r="R159" s="241" t="str">
        <f t="shared" si="5"/>
        <v/>
      </c>
      <c r="S159" s="240" t="str">
        <f t="shared" si="38"/>
        <v/>
      </c>
      <c r="T159" s="239"/>
      <c r="U159" s="242" t="str">
        <f t="shared" si="31"/>
        <v/>
      </c>
      <c r="V159" s="241">
        <f t="shared" si="32"/>
        <v>17134.193512137579</v>
      </c>
      <c r="W159" s="240" t="str">
        <f t="shared" si="39"/>
        <v/>
      </c>
      <c r="X159" s="239"/>
      <c r="Y159" s="527">
        <f t="shared" si="33"/>
        <v>-1.0834564003411771</v>
      </c>
      <c r="Z159" s="528">
        <f t="shared" si="34"/>
        <v>10.83807853636673</v>
      </c>
      <c r="AA159" s="528">
        <f t="shared" si="35"/>
        <v>9.5671505272932613</v>
      </c>
      <c r="AB159" s="529">
        <f t="shared" si="36"/>
        <v>-1.2709280090734687</v>
      </c>
    </row>
    <row r="160" spans="1:28" s="238" customFormat="1">
      <c r="A160" s="245">
        <v>429</v>
      </c>
      <c r="B160" s="245">
        <v>429163163</v>
      </c>
      <c r="C160" s="244" t="s">
        <v>514</v>
      </c>
      <c r="D160" s="245">
        <v>163</v>
      </c>
      <c r="E160" s="244" t="s">
        <v>190</v>
      </c>
      <c r="F160" s="245">
        <v>163</v>
      </c>
      <c r="G160" s="244" t="s">
        <v>190</v>
      </c>
      <c r="H160" s="243">
        <v>1538</v>
      </c>
      <c r="I160" s="239"/>
      <c r="J160" s="242">
        <f t="shared" si="28"/>
        <v>14783</v>
      </c>
      <c r="K160" s="241">
        <f t="shared" si="29"/>
        <v>15458</v>
      </c>
      <c r="L160" s="240">
        <f t="shared" si="37"/>
        <v>675</v>
      </c>
      <c r="M160" s="239"/>
      <c r="N160" s="242">
        <f t="shared" si="30"/>
        <v>0</v>
      </c>
      <c r="O160" s="241">
        <f t="shared" si="13"/>
        <v>0</v>
      </c>
      <c r="P160" s="241">
        <f t="shared" si="3"/>
        <v>134</v>
      </c>
      <c r="Q160" s="241" t="str">
        <f t="shared" si="4"/>
        <v/>
      </c>
      <c r="R160" s="241" t="str">
        <f t="shared" si="5"/>
        <v/>
      </c>
      <c r="S160" s="240">
        <f t="shared" si="38"/>
        <v>134</v>
      </c>
      <c r="T160" s="239"/>
      <c r="U160" s="242">
        <f t="shared" si="31"/>
        <v>15721</v>
      </c>
      <c r="V160" s="241">
        <f t="shared" si="32"/>
        <v>16680</v>
      </c>
      <c r="W160" s="240">
        <f t="shared" si="39"/>
        <v>959</v>
      </c>
      <c r="X160" s="239"/>
      <c r="Y160" s="527">
        <f t="shared" si="33"/>
        <v>2.7623462652228596</v>
      </c>
      <c r="Z160" s="528">
        <f t="shared" si="34"/>
        <v>11.699952273844042</v>
      </c>
      <c r="AA160" s="528">
        <f t="shared" si="35"/>
        <v>14.91230041183227</v>
      </c>
      <c r="AB160" s="529">
        <f t="shared" si="36"/>
        <v>3.2123481379882275</v>
      </c>
    </row>
    <row r="161" spans="1:28" s="238" customFormat="1">
      <c r="A161" s="245">
        <v>429</v>
      </c>
      <c r="B161" s="245">
        <v>429163165</v>
      </c>
      <c r="C161" s="244" t="s">
        <v>514</v>
      </c>
      <c r="D161" s="245">
        <v>163</v>
      </c>
      <c r="E161" s="244" t="s">
        <v>190</v>
      </c>
      <c r="F161" s="245">
        <v>165</v>
      </c>
      <c r="G161" s="244" t="s">
        <v>192</v>
      </c>
      <c r="H161" s="243">
        <v>1</v>
      </c>
      <c r="I161" s="239"/>
      <c r="J161" s="242">
        <f t="shared" si="28"/>
        <v>15464</v>
      </c>
      <c r="K161" s="241">
        <f t="shared" si="29"/>
        <v>15957</v>
      </c>
      <c r="L161" s="240">
        <f t="shared" si="37"/>
        <v>493</v>
      </c>
      <c r="M161" s="239"/>
      <c r="N161" s="242">
        <f t="shared" si="30"/>
        <v>355</v>
      </c>
      <c r="O161" s="241">
        <f t="shared" si="13"/>
        <v>367</v>
      </c>
      <c r="P161" s="241">
        <f t="shared" si="3"/>
        <v>0</v>
      </c>
      <c r="Q161" s="241" t="str">
        <f t="shared" si="4"/>
        <v/>
      </c>
      <c r="R161" s="241" t="str">
        <f t="shared" si="5"/>
        <v/>
      </c>
      <c r="S161" s="240">
        <f t="shared" si="38"/>
        <v>-367</v>
      </c>
      <c r="T161" s="239"/>
      <c r="U161" s="242">
        <f t="shared" si="31"/>
        <v>16757</v>
      </c>
      <c r="V161" s="241">
        <f t="shared" si="32"/>
        <v>17045</v>
      </c>
      <c r="W161" s="240">
        <f t="shared" si="39"/>
        <v>288</v>
      </c>
      <c r="X161" s="239"/>
      <c r="Y161" s="527">
        <f t="shared" si="33"/>
        <v>-3.8159824759430023</v>
      </c>
      <c r="Z161" s="528">
        <f t="shared" si="34"/>
        <v>7.8064028339625127</v>
      </c>
      <c r="AA161" s="528">
        <f t="shared" si="35"/>
        <v>3.5664528556429924</v>
      </c>
      <c r="AB161" s="529">
        <f t="shared" si="36"/>
        <v>-4.2399499783195207</v>
      </c>
    </row>
    <row r="162" spans="1:28" s="238" customFormat="1">
      <c r="A162" s="245">
        <v>429</v>
      </c>
      <c r="B162" s="245">
        <v>429163168</v>
      </c>
      <c r="C162" s="244" t="s">
        <v>514</v>
      </c>
      <c r="D162" s="245">
        <v>163</v>
      </c>
      <c r="E162" s="244" t="s">
        <v>190</v>
      </c>
      <c r="F162" s="245">
        <v>168</v>
      </c>
      <c r="G162" s="244" t="s">
        <v>195</v>
      </c>
      <c r="H162" s="243">
        <v>3</v>
      </c>
      <c r="I162" s="239"/>
      <c r="J162" s="242">
        <f t="shared" si="28"/>
        <v>11023</v>
      </c>
      <c r="K162" s="241">
        <f t="shared" si="29"/>
        <v>12959</v>
      </c>
      <c r="L162" s="240">
        <f t="shared" si="37"/>
        <v>1936</v>
      </c>
      <c r="M162" s="239"/>
      <c r="N162" s="242">
        <f t="shared" si="30"/>
        <v>7585</v>
      </c>
      <c r="O162" s="241">
        <f t="shared" si="13"/>
        <v>8918</v>
      </c>
      <c r="P162" s="241">
        <f t="shared" si="3"/>
        <v>9508</v>
      </c>
      <c r="Q162" s="241" t="str">
        <f t="shared" si="4"/>
        <v/>
      </c>
      <c r="R162" s="241" t="str">
        <f t="shared" si="5"/>
        <v/>
      </c>
      <c r="S162" s="240">
        <f t="shared" si="38"/>
        <v>590</v>
      </c>
      <c r="T162" s="239"/>
      <c r="U162" s="242">
        <f t="shared" si="31"/>
        <v>19546</v>
      </c>
      <c r="V162" s="241">
        <f t="shared" si="32"/>
        <v>23555</v>
      </c>
      <c r="W162" s="240">
        <f t="shared" si="39"/>
        <v>4009</v>
      </c>
      <c r="X162" s="239"/>
      <c r="Y162" s="527">
        <f t="shared" si="33"/>
        <v>4.5546729788960079</v>
      </c>
      <c r="Z162" s="528">
        <f t="shared" si="34"/>
        <v>2.2379164756068861</v>
      </c>
      <c r="AA162" s="528">
        <f t="shared" si="35"/>
        <v>5.7672441891487187</v>
      </c>
      <c r="AB162" s="529">
        <f t="shared" si="36"/>
        <v>3.5293277135418326</v>
      </c>
    </row>
    <row r="163" spans="1:28" s="238" customFormat="1">
      <c r="A163" s="245">
        <v>429</v>
      </c>
      <c r="B163" s="245">
        <v>429163229</v>
      </c>
      <c r="C163" s="244" t="s">
        <v>514</v>
      </c>
      <c r="D163" s="245">
        <v>163</v>
      </c>
      <c r="E163" s="244" t="s">
        <v>190</v>
      </c>
      <c r="F163" s="245">
        <v>229</v>
      </c>
      <c r="G163" s="244" t="s">
        <v>256</v>
      </c>
      <c r="H163" s="243">
        <v>8</v>
      </c>
      <c r="I163" s="239"/>
      <c r="J163" s="242">
        <f t="shared" si="28"/>
        <v>14117</v>
      </c>
      <c r="K163" s="241">
        <f t="shared" si="29"/>
        <v>15540</v>
      </c>
      <c r="L163" s="240">
        <f t="shared" si="37"/>
        <v>1423</v>
      </c>
      <c r="M163" s="239"/>
      <c r="N163" s="242">
        <f t="shared" si="30"/>
        <v>1468</v>
      </c>
      <c r="O163" s="241">
        <f t="shared" si="13"/>
        <v>1616</v>
      </c>
      <c r="P163" s="241">
        <f t="shared" si="3"/>
        <v>1171</v>
      </c>
      <c r="Q163" s="241" t="str">
        <f t="shared" si="4"/>
        <v/>
      </c>
      <c r="R163" s="241" t="str">
        <f t="shared" si="5"/>
        <v/>
      </c>
      <c r="S163" s="240">
        <f t="shared" si="38"/>
        <v>-445</v>
      </c>
      <c r="T163" s="239"/>
      <c r="U163" s="242">
        <f t="shared" si="31"/>
        <v>16523</v>
      </c>
      <c r="V163" s="241">
        <f t="shared" si="32"/>
        <v>17799</v>
      </c>
      <c r="W163" s="240">
        <f t="shared" si="39"/>
        <v>1276</v>
      </c>
      <c r="X163" s="239"/>
      <c r="Y163" s="527">
        <f t="shared" si="33"/>
        <v>-2.8644438650107986</v>
      </c>
      <c r="Z163" s="528">
        <f t="shared" si="34"/>
        <v>12.818198782097145</v>
      </c>
      <c r="AA163" s="528">
        <f t="shared" si="35"/>
        <v>9.5332781594823413</v>
      </c>
      <c r="AB163" s="529">
        <f t="shared" si="36"/>
        <v>-3.2849206226148038</v>
      </c>
    </row>
    <row r="164" spans="1:28" s="238" customFormat="1">
      <c r="A164" s="245">
        <v>429</v>
      </c>
      <c r="B164" s="245">
        <v>429163246</v>
      </c>
      <c r="C164" s="244" t="s">
        <v>514</v>
      </c>
      <c r="D164" s="245">
        <v>163</v>
      </c>
      <c r="E164" s="244" t="s">
        <v>190</v>
      </c>
      <c r="F164" s="245">
        <v>246</v>
      </c>
      <c r="G164" s="244" t="s">
        <v>273</v>
      </c>
      <c r="H164" s="243">
        <v>1</v>
      </c>
      <c r="I164" s="239"/>
      <c r="J164" s="242">
        <f t="shared" si="28"/>
        <v>11023.210257043025</v>
      </c>
      <c r="K164" s="241">
        <f t="shared" si="29"/>
        <v>11611</v>
      </c>
      <c r="L164" s="240">
        <f t="shared" si="37"/>
        <v>587.78974295697481</v>
      </c>
      <c r="M164" s="239"/>
      <c r="N164" s="242">
        <f t="shared" si="30"/>
        <v>4314</v>
      </c>
      <c r="O164" s="241">
        <f t="shared" si="13"/>
        <v>4544</v>
      </c>
      <c r="P164" s="241">
        <f t="shared" si="3"/>
        <v>4497</v>
      </c>
      <c r="Q164" s="241" t="str">
        <f t="shared" si="4"/>
        <v/>
      </c>
      <c r="R164" s="241" t="str">
        <f t="shared" si="5"/>
        <v/>
      </c>
      <c r="S164" s="240">
        <f t="shared" si="38"/>
        <v>-47</v>
      </c>
      <c r="T164" s="239"/>
      <c r="U164" s="242">
        <f t="shared" si="31"/>
        <v>16275.210257043025</v>
      </c>
      <c r="V164" s="241">
        <f t="shared" si="32"/>
        <v>17196</v>
      </c>
      <c r="W164" s="240">
        <f t="shared" si="39"/>
        <v>920.78974295697481</v>
      </c>
      <c r="X164" s="239"/>
      <c r="Y164" s="527">
        <f t="shared" si="33"/>
        <v>-0.40279224987827433</v>
      </c>
      <c r="Z164" s="528">
        <f t="shared" si="34"/>
        <v>2.1931648489570224</v>
      </c>
      <c r="AA164" s="528">
        <f t="shared" si="35"/>
        <v>1.9365090729123371</v>
      </c>
      <c r="AB164" s="529">
        <f t="shared" si="36"/>
        <v>-0.25665577604468526</v>
      </c>
    </row>
    <row r="165" spans="1:28" s="238" customFormat="1">
      <c r="A165" s="245">
        <v>429</v>
      </c>
      <c r="B165" s="245">
        <v>429163248</v>
      </c>
      <c r="C165" s="244" t="s">
        <v>514</v>
      </c>
      <c r="D165" s="245">
        <v>163</v>
      </c>
      <c r="E165" s="244" t="s">
        <v>190</v>
      </c>
      <c r="F165" s="245">
        <v>248</v>
      </c>
      <c r="G165" s="244" t="s">
        <v>275</v>
      </c>
      <c r="H165" s="243">
        <v>2</v>
      </c>
      <c r="I165" s="239"/>
      <c r="J165" s="242">
        <f t="shared" si="28"/>
        <v>13364</v>
      </c>
      <c r="K165" s="241">
        <f t="shared" si="29"/>
        <v>17272</v>
      </c>
      <c r="L165" s="240">
        <f t="shared" si="37"/>
        <v>3908</v>
      </c>
      <c r="M165" s="239"/>
      <c r="N165" s="242">
        <f t="shared" si="30"/>
        <v>713</v>
      </c>
      <c r="O165" s="241">
        <f t="shared" si="13"/>
        <v>921</v>
      </c>
      <c r="P165" s="241">
        <f t="shared" si="3"/>
        <v>974</v>
      </c>
      <c r="Q165" s="241" t="str">
        <f t="shared" si="4"/>
        <v/>
      </c>
      <c r="R165" s="241" t="str">
        <f t="shared" si="5"/>
        <v/>
      </c>
      <c r="S165" s="240">
        <f t="shared" si="38"/>
        <v>53</v>
      </c>
      <c r="T165" s="239"/>
      <c r="U165" s="242">
        <f t="shared" si="31"/>
        <v>15015</v>
      </c>
      <c r="V165" s="241">
        <f t="shared" si="32"/>
        <v>19334</v>
      </c>
      <c r="W165" s="240">
        <f t="shared" si="39"/>
        <v>4319</v>
      </c>
      <c r="X165" s="239"/>
      <c r="Y165" s="527">
        <f t="shared" si="33"/>
        <v>0.3097394913158098</v>
      </c>
      <c r="Z165" s="528">
        <f t="shared" si="34"/>
        <v>5.0697310318241096</v>
      </c>
      <c r="AA165" s="528">
        <f t="shared" si="35"/>
        <v>5.4451056940976006</v>
      </c>
      <c r="AB165" s="529">
        <f t="shared" si="36"/>
        <v>0.37537466227349103</v>
      </c>
    </row>
    <row r="166" spans="1:28" s="238" customFormat="1">
      <c r="A166" s="245">
        <v>429</v>
      </c>
      <c r="B166" s="245">
        <v>429163258</v>
      </c>
      <c r="C166" s="244" t="s">
        <v>514</v>
      </c>
      <c r="D166" s="245">
        <v>163</v>
      </c>
      <c r="E166" s="244" t="s">
        <v>190</v>
      </c>
      <c r="F166" s="245">
        <v>258</v>
      </c>
      <c r="G166" s="244" t="s">
        <v>285</v>
      </c>
      <c r="H166" s="243">
        <v>26</v>
      </c>
      <c r="I166" s="239"/>
      <c r="J166" s="242">
        <f t="shared" si="28"/>
        <v>13427</v>
      </c>
      <c r="K166" s="241">
        <f t="shared" si="29"/>
        <v>14457</v>
      </c>
      <c r="L166" s="240">
        <f t="shared" si="37"/>
        <v>1030</v>
      </c>
      <c r="M166" s="239"/>
      <c r="N166" s="242">
        <f t="shared" si="30"/>
        <v>4344</v>
      </c>
      <c r="O166" s="241">
        <f t="shared" si="13"/>
        <v>4678</v>
      </c>
      <c r="P166" s="241">
        <f t="shared" si="3"/>
        <v>4834</v>
      </c>
      <c r="Q166" s="241" t="str">
        <f t="shared" si="4"/>
        <v/>
      </c>
      <c r="R166" s="241" t="str">
        <f t="shared" si="5"/>
        <v/>
      </c>
      <c r="S166" s="240">
        <f t="shared" si="38"/>
        <v>156</v>
      </c>
      <c r="T166" s="239"/>
      <c r="U166" s="242">
        <f t="shared" si="31"/>
        <v>18709</v>
      </c>
      <c r="V166" s="241">
        <f t="shared" si="32"/>
        <v>20379</v>
      </c>
      <c r="W166" s="240">
        <f t="shared" si="39"/>
        <v>1670</v>
      </c>
      <c r="X166" s="239"/>
      <c r="Y166" s="527">
        <f t="shared" si="33"/>
        <v>1.0811264398743674</v>
      </c>
      <c r="Z166" s="528">
        <f t="shared" si="34"/>
        <v>4.6082714450012103</v>
      </c>
      <c r="AA166" s="528">
        <f t="shared" si="35"/>
        <v>5.0803062826328169</v>
      </c>
      <c r="AB166" s="529">
        <f t="shared" si="36"/>
        <v>0.47203483763160659</v>
      </c>
    </row>
    <row r="167" spans="1:28" s="238" customFormat="1">
      <c r="A167" s="245">
        <v>429</v>
      </c>
      <c r="B167" s="245">
        <v>429163262</v>
      </c>
      <c r="C167" s="244" t="s">
        <v>514</v>
      </c>
      <c r="D167" s="245">
        <v>163</v>
      </c>
      <c r="E167" s="244" t="s">
        <v>190</v>
      </c>
      <c r="F167" s="245">
        <v>262</v>
      </c>
      <c r="G167" s="244" t="s">
        <v>289</v>
      </c>
      <c r="H167" s="243">
        <v>9</v>
      </c>
      <c r="I167" s="239"/>
      <c r="J167" s="242">
        <f t="shared" si="28"/>
        <v>14760</v>
      </c>
      <c r="K167" s="241">
        <f t="shared" si="29"/>
        <v>16227</v>
      </c>
      <c r="L167" s="240">
        <f t="shared" si="37"/>
        <v>1467</v>
      </c>
      <c r="M167" s="239"/>
      <c r="N167" s="242">
        <f t="shared" si="30"/>
        <v>5957</v>
      </c>
      <c r="O167" s="241">
        <f t="shared" si="13"/>
        <v>6549</v>
      </c>
      <c r="P167" s="241">
        <f t="shared" si="3"/>
        <v>3226</v>
      </c>
      <c r="Q167" s="241" t="str">
        <f t="shared" si="4"/>
        <v/>
      </c>
      <c r="R167" s="241" t="str">
        <f t="shared" si="5"/>
        <v/>
      </c>
      <c r="S167" s="240">
        <f t="shared" si="38"/>
        <v>-3323</v>
      </c>
      <c r="T167" s="239"/>
      <c r="U167" s="242">
        <f t="shared" si="31"/>
        <v>21655</v>
      </c>
      <c r="V167" s="241">
        <f t="shared" si="32"/>
        <v>20541</v>
      </c>
      <c r="W167" s="240">
        <f t="shared" si="39"/>
        <v>-1114</v>
      </c>
      <c r="X167" s="239"/>
      <c r="Y167" s="527">
        <f t="shared" si="33"/>
        <v>-20.476452549948164</v>
      </c>
      <c r="Z167" s="528">
        <f t="shared" si="34"/>
        <v>17.874594820198368</v>
      </c>
      <c r="AA167" s="528">
        <f t="shared" si="35"/>
        <v>-0.28058381802217547</v>
      </c>
      <c r="AB167" s="529">
        <f t="shared" si="36"/>
        <v>-18.155178638220544</v>
      </c>
    </row>
    <row r="168" spans="1:28" s="238" customFormat="1">
      <c r="A168" s="245">
        <v>429</v>
      </c>
      <c r="B168" s="245">
        <v>429163291</v>
      </c>
      <c r="C168" s="244" t="s">
        <v>514</v>
      </c>
      <c r="D168" s="245">
        <v>163</v>
      </c>
      <c r="E168" s="244" t="s">
        <v>190</v>
      </c>
      <c r="F168" s="245">
        <v>291</v>
      </c>
      <c r="G168" s="244" t="s">
        <v>318</v>
      </c>
      <c r="H168" s="243">
        <v>7</v>
      </c>
      <c r="I168" s="239"/>
      <c r="J168" s="242">
        <f t="shared" si="28"/>
        <v>14543</v>
      </c>
      <c r="K168" s="241">
        <f t="shared" si="29"/>
        <v>14809</v>
      </c>
      <c r="L168" s="240">
        <f t="shared" si="37"/>
        <v>266</v>
      </c>
      <c r="M168" s="239"/>
      <c r="N168" s="242">
        <f t="shared" si="30"/>
        <v>5993</v>
      </c>
      <c r="O168" s="241">
        <f t="shared" si="13"/>
        <v>6102</v>
      </c>
      <c r="P168" s="241">
        <f t="shared" si="3"/>
        <v>5803</v>
      </c>
      <c r="Q168" s="241" t="str">
        <f t="shared" si="4"/>
        <v/>
      </c>
      <c r="R168" s="241" t="str">
        <f t="shared" si="5"/>
        <v/>
      </c>
      <c r="S168" s="240">
        <f t="shared" si="38"/>
        <v>-299</v>
      </c>
      <c r="T168" s="239"/>
      <c r="U168" s="242">
        <f t="shared" si="31"/>
        <v>21474</v>
      </c>
      <c r="V168" s="241">
        <f t="shared" si="32"/>
        <v>21700</v>
      </c>
      <c r="W168" s="240">
        <f t="shared" si="39"/>
        <v>226</v>
      </c>
      <c r="X168" s="239"/>
      <c r="Y168" s="527">
        <f t="shared" si="33"/>
        <v>-2.0189639395011056</v>
      </c>
      <c r="Z168" s="528">
        <f t="shared" si="34"/>
        <v>4.5775387445507851</v>
      </c>
      <c r="AA168" s="528">
        <f t="shared" si="35"/>
        <v>3.0623961048952095</v>
      </c>
      <c r="AB168" s="529">
        <f t="shared" si="36"/>
        <v>-1.5151426396555756</v>
      </c>
    </row>
    <row r="169" spans="1:28" s="238" customFormat="1">
      <c r="A169" s="245">
        <v>430</v>
      </c>
      <c r="B169" s="245">
        <v>430170025</v>
      </c>
      <c r="C169" s="244" t="s">
        <v>515</v>
      </c>
      <c r="D169" s="245">
        <v>170</v>
      </c>
      <c r="E169" s="244" t="s">
        <v>197</v>
      </c>
      <c r="F169" s="245">
        <v>25</v>
      </c>
      <c r="G169" s="244" t="s">
        <v>52</v>
      </c>
      <c r="H169" s="243">
        <v>2</v>
      </c>
      <c r="I169" s="239"/>
      <c r="J169" s="242">
        <f t="shared" si="28"/>
        <v>10676</v>
      </c>
      <c r="K169" s="241">
        <f t="shared" si="29"/>
        <v>11363</v>
      </c>
      <c r="L169" s="240">
        <f t="shared" si="37"/>
        <v>687</v>
      </c>
      <c r="M169" s="239"/>
      <c r="N169" s="242">
        <f t="shared" si="30"/>
        <v>4912</v>
      </c>
      <c r="O169" s="241">
        <f t="shared" si="13"/>
        <v>5228</v>
      </c>
      <c r="P169" s="241">
        <f t="shared" si="3"/>
        <v>4830</v>
      </c>
      <c r="Q169" s="241" t="str">
        <f t="shared" si="4"/>
        <v/>
      </c>
      <c r="R169" s="241" t="str">
        <f t="shared" si="5"/>
        <v/>
      </c>
      <c r="S169" s="240">
        <f t="shared" si="38"/>
        <v>-398</v>
      </c>
      <c r="T169" s="239"/>
      <c r="U169" s="242">
        <f t="shared" si="31"/>
        <v>16526</v>
      </c>
      <c r="V169" s="241">
        <f t="shared" si="32"/>
        <v>17281</v>
      </c>
      <c r="W169" s="240">
        <f t="shared" si="39"/>
        <v>755</v>
      </c>
      <c r="X169" s="239"/>
      <c r="Y169" s="527">
        <f t="shared" si="33"/>
        <v>-3.5065160159749951</v>
      </c>
      <c r="Z169" s="528">
        <f t="shared" si="34"/>
        <v>8.9096149142647914</v>
      </c>
      <c r="AA169" s="528">
        <f t="shared" si="35"/>
        <v>6.0301682982659681</v>
      </c>
      <c r="AB169" s="529">
        <f t="shared" si="36"/>
        <v>-2.8794466159988232</v>
      </c>
    </row>
    <row r="170" spans="1:28" s="238" customFormat="1">
      <c r="A170" s="245">
        <v>430</v>
      </c>
      <c r="B170" s="245">
        <v>430170064</v>
      </c>
      <c r="C170" s="244" t="s">
        <v>515</v>
      </c>
      <c r="D170" s="245">
        <v>170</v>
      </c>
      <c r="E170" s="244" t="s">
        <v>197</v>
      </c>
      <c r="F170" s="245">
        <v>64</v>
      </c>
      <c r="G170" s="244" t="s">
        <v>91</v>
      </c>
      <c r="H170" s="243">
        <v>78</v>
      </c>
      <c r="I170" s="239"/>
      <c r="J170" s="242">
        <f t="shared" si="28"/>
        <v>11136</v>
      </c>
      <c r="K170" s="241">
        <f t="shared" si="29"/>
        <v>12712</v>
      </c>
      <c r="L170" s="240">
        <f t="shared" si="37"/>
        <v>1576</v>
      </c>
      <c r="M170" s="239"/>
      <c r="N170" s="242">
        <f t="shared" si="30"/>
        <v>1629</v>
      </c>
      <c r="O170" s="241">
        <f t="shared" si="13"/>
        <v>1860</v>
      </c>
      <c r="P170" s="241">
        <f t="shared" si="3"/>
        <v>1213</v>
      </c>
      <c r="Q170" s="241" t="str">
        <f t="shared" si="4"/>
        <v/>
      </c>
      <c r="R170" s="241" t="str">
        <f t="shared" si="5"/>
        <v/>
      </c>
      <c r="S170" s="240">
        <f t="shared" si="38"/>
        <v>-647</v>
      </c>
      <c r="T170" s="239"/>
      <c r="U170" s="242">
        <f t="shared" si="31"/>
        <v>13703</v>
      </c>
      <c r="V170" s="241">
        <f t="shared" si="32"/>
        <v>15013</v>
      </c>
      <c r="W170" s="240">
        <f t="shared" si="39"/>
        <v>1310</v>
      </c>
      <c r="X170" s="239"/>
      <c r="Y170" s="527">
        <f t="shared" si="33"/>
        <v>-5.0883598243790402</v>
      </c>
      <c r="Z170" s="528">
        <f t="shared" si="34"/>
        <v>11.368626325947483</v>
      </c>
      <c r="AA170" s="528">
        <f t="shared" si="35"/>
        <v>6.9655886860021248</v>
      </c>
      <c r="AB170" s="529">
        <f t="shared" si="36"/>
        <v>-4.4030376399453584</v>
      </c>
    </row>
    <row r="171" spans="1:28" s="238" customFormat="1">
      <c r="A171" s="245">
        <v>430</v>
      </c>
      <c r="B171" s="245">
        <v>430170097</v>
      </c>
      <c r="C171" s="244" t="s">
        <v>515</v>
      </c>
      <c r="D171" s="245">
        <v>170</v>
      </c>
      <c r="E171" s="244" t="s">
        <v>197</v>
      </c>
      <c r="F171" s="245">
        <v>97</v>
      </c>
      <c r="G171" s="244" t="s">
        <v>124</v>
      </c>
      <c r="H171" s="243">
        <v>1</v>
      </c>
      <c r="I171" s="239"/>
      <c r="J171" s="242" t="str">
        <f t="shared" si="28"/>
        <v/>
      </c>
      <c r="K171" s="241">
        <f t="shared" si="29"/>
        <v>15701.485072463767</v>
      </c>
      <c r="L171" s="240" t="str">
        <f t="shared" si="37"/>
        <v/>
      </c>
      <c r="M171" s="239"/>
      <c r="N171" s="242" t="str">
        <f t="shared" si="30"/>
        <v/>
      </c>
      <c r="O171" s="241" t="str">
        <f t="shared" si="13"/>
        <v/>
      </c>
      <c r="P171" s="241">
        <f t="shared" si="3"/>
        <v>0</v>
      </c>
      <c r="Q171" s="241" t="str">
        <f t="shared" si="4"/>
        <v/>
      </c>
      <c r="R171" s="241" t="str">
        <f t="shared" si="5"/>
        <v/>
      </c>
      <c r="S171" s="240" t="str">
        <f t="shared" si="38"/>
        <v/>
      </c>
      <c r="T171" s="239"/>
      <c r="U171" s="242" t="str">
        <f t="shared" si="31"/>
        <v/>
      </c>
      <c r="V171" s="241">
        <f t="shared" si="32"/>
        <v>16789.485072463765</v>
      </c>
      <c r="W171" s="240" t="str">
        <f t="shared" si="39"/>
        <v/>
      </c>
      <c r="X171" s="239"/>
      <c r="Y171" s="527">
        <f t="shared" si="33"/>
        <v>0.85817239630604547</v>
      </c>
      <c r="Z171" s="528">
        <f t="shared" si="34"/>
        <v>9.7478124560125732</v>
      </c>
      <c r="AA171" s="528">
        <f t="shared" si="35"/>
        <v>10.698842853808337</v>
      </c>
      <c r="AB171" s="529">
        <f t="shared" si="36"/>
        <v>0.9510303977957637</v>
      </c>
    </row>
    <row r="172" spans="1:28" s="238" customFormat="1">
      <c r="A172" s="245">
        <v>430</v>
      </c>
      <c r="B172" s="245">
        <v>430170100</v>
      </c>
      <c r="C172" s="244" t="s">
        <v>515</v>
      </c>
      <c r="D172" s="245">
        <v>170</v>
      </c>
      <c r="E172" s="244" t="s">
        <v>197</v>
      </c>
      <c r="F172" s="245">
        <v>100</v>
      </c>
      <c r="G172" s="244" t="s">
        <v>127</v>
      </c>
      <c r="H172" s="243">
        <v>10</v>
      </c>
      <c r="I172" s="239"/>
      <c r="J172" s="242">
        <f t="shared" si="28"/>
        <v>11250</v>
      </c>
      <c r="K172" s="241">
        <f t="shared" si="29"/>
        <v>11205</v>
      </c>
      <c r="L172" s="240">
        <f t="shared" si="37"/>
        <v>-45</v>
      </c>
      <c r="M172" s="239"/>
      <c r="N172" s="242">
        <f t="shared" si="30"/>
        <v>4186</v>
      </c>
      <c r="O172" s="241">
        <f t="shared" si="13"/>
        <v>4169</v>
      </c>
      <c r="P172" s="241">
        <f t="shared" si="3"/>
        <v>3640</v>
      </c>
      <c r="Q172" s="241" t="str">
        <f t="shared" si="4"/>
        <v/>
      </c>
      <c r="R172" s="241" t="str">
        <f t="shared" si="5"/>
        <v/>
      </c>
      <c r="S172" s="240">
        <f t="shared" si="38"/>
        <v>-529</v>
      </c>
      <c r="T172" s="239"/>
      <c r="U172" s="242">
        <f t="shared" si="31"/>
        <v>16374</v>
      </c>
      <c r="V172" s="241">
        <f t="shared" si="32"/>
        <v>15933</v>
      </c>
      <c r="W172" s="240">
        <f t="shared" si="39"/>
        <v>-441</v>
      </c>
      <c r="X172" s="239"/>
      <c r="Y172" s="527">
        <f t="shared" si="33"/>
        <v>-4.7239519531453595</v>
      </c>
      <c r="Z172" s="528">
        <f t="shared" si="34"/>
        <v>12.258764687353557</v>
      </c>
      <c r="AA172" s="528">
        <f t="shared" si="35"/>
        <v>7.4560818646210878</v>
      </c>
      <c r="AB172" s="529">
        <f t="shared" si="36"/>
        <v>-4.8026828227324687</v>
      </c>
    </row>
    <row r="173" spans="1:28" s="238" customFormat="1">
      <c r="A173" s="245">
        <v>430</v>
      </c>
      <c r="B173" s="245">
        <v>430170101</v>
      </c>
      <c r="C173" s="244" t="s">
        <v>515</v>
      </c>
      <c r="D173" s="245">
        <v>170</v>
      </c>
      <c r="E173" s="244" t="s">
        <v>197</v>
      </c>
      <c r="F173" s="245">
        <v>101</v>
      </c>
      <c r="G173" s="244" t="s">
        <v>128</v>
      </c>
      <c r="H173" s="243">
        <v>3</v>
      </c>
      <c r="I173" s="239"/>
      <c r="J173" s="242">
        <f t="shared" si="28"/>
        <v>10367</v>
      </c>
      <c r="K173" s="241">
        <f t="shared" si="29"/>
        <v>10889</v>
      </c>
      <c r="L173" s="240">
        <f t="shared" si="37"/>
        <v>522</v>
      </c>
      <c r="M173" s="239"/>
      <c r="N173" s="242">
        <f t="shared" si="30"/>
        <v>3326</v>
      </c>
      <c r="O173" s="241">
        <f t="shared" si="13"/>
        <v>3494</v>
      </c>
      <c r="P173" s="241">
        <f t="shared" si="3"/>
        <v>3445</v>
      </c>
      <c r="Q173" s="241" t="str">
        <f t="shared" si="4"/>
        <v/>
      </c>
      <c r="R173" s="241" t="str">
        <f t="shared" si="5"/>
        <v/>
      </c>
      <c r="S173" s="240">
        <f t="shared" si="38"/>
        <v>-49</v>
      </c>
      <c r="T173" s="239"/>
      <c r="U173" s="242">
        <f t="shared" si="31"/>
        <v>14631</v>
      </c>
      <c r="V173" s="241">
        <f t="shared" si="32"/>
        <v>15422</v>
      </c>
      <c r="W173" s="240">
        <f t="shared" si="39"/>
        <v>791</v>
      </c>
      <c r="X173" s="239"/>
      <c r="Y173" s="527">
        <f t="shared" si="33"/>
        <v>-0.44647926814013772</v>
      </c>
      <c r="Z173" s="528">
        <f t="shared" si="34"/>
        <v>4.4997322490434088</v>
      </c>
      <c r="AA173" s="528">
        <f t="shared" si="35"/>
        <v>3.6180782924255368</v>
      </c>
      <c r="AB173" s="529">
        <f t="shared" si="36"/>
        <v>-0.88165395661787205</v>
      </c>
    </row>
    <row r="174" spans="1:28" s="238" customFormat="1">
      <c r="A174" s="245">
        <v>430</v>
      </c>
      <c r="B174" s="245">
        <v>430170110</v>
      </c>
      <c r="C174" s="244" t="s">
        <v>515</v>
      </c>
      <c r="D174" s="245">
        <v>170</v>
      </c>
      <c r="E174" s="244" t="s">
        <v>197</v>
      </c>
      <c r="F174" s="245">
        <v>110</v>
      </c>
      <c r="G174" s="244" t="s">
        <v>137</v>
      </c>
      <c r="H174" s="243">
        <v>9</v>
      </c>
      <c r="I174" s="239"/>
      <c r="J174" s="242">
        <f t="shared" si="28"/>
        <v>11048</v>
      </c>
      <c r="K174" s="241">
        <f t="shared" si="29"/>
        <v>11918</v>
      </c>
      <c r="L174" s="240">
        <f t="shared" si="37"/>
        <v>870</v>
      </c>
      <c r="M174" s="239"/>
      <c r="N174" s="242">
        <f t="shared" si="30"/>
        <v>3447</v>
      </c>
      <c r="O174" s="241">
        <f t="shared" si="13"/>
        <v>3719</v>
      </c>
      <c r="P174" s="241">
        <f t="shared" si="3"/>
        <v>3713</v>
      </c>
      <c r="Q174" s="241" t="str">
        <f t="shared" si="4"/>
        <v/>
      </c>
      <c r="R174" s="241" t="str">
        <f t="shared" si="5"/>
        <v/>
      </c>
      <c r="S174" s="240">
        <f t="shared" si="38"/>
        <v>-6</v>
      </c>
      <c r="T174" s="239"/>
      <c r="U174" s="242">
        <f t="shared" si="31"/>
        <v>15433</v>
      </c>
      <c r="V174" s="241">
        <f t="shared" si="32"/>
        <v>16719</v>
      </c>
      <c r="W174" s="240">
        <f t="shared" si="39"/>
        <v>1286</v>
      </c>
      <c r="X174" s="239"/>
      <c r="Y174" s="527">
        <f t="shared" si="33"/>
        <v>-4.657452729387046E-2</v>
      </c>
      <c r="Z174" s="528">
        <f t="shared" si="34"/>
        <v>8.7216874149984616</v>
      </c>
      <c r="AA174" s="528">
        <f t="shared" si="35"/>
        <v>8.6444768455906615</v>
      </c>
      <c r="AB174" s="529">
        <f t="shared" si="36"/>
        <v>-7.7210569407800023E-2</v>
      </c>
    </row>
    <row r="175" spans="1:28" s="238" customFormat="1">
      <c r="A175" s="245">
        <v>430</v>
      </c>
      <c r="B175" s="245">
        <v>430170136</v>
      </c>
      <c r="C175" s="244" t="s">
        <v>515</v>
      </c>
      <c r="D175" s="245">
        <v>170</v>
      </c>
      <c r="E175" s="244" t="s">
        <v>197</v>
      </c>
      <c r="F175" s="245">
        <v>136</v>
      </c>
      <c r="G175" s="244" t="s">
        <v>163</v>
      </c>
      <c r="H175" s="243">
        <v>2</v>
      </c>
      <c r="I175" s="239"/>
      <c r="J175" s="242">
        <f t="shared" si="28"/>
        <v>9441</v>
      </c>
      <c r="K175" s="241">
        <f t="shared" si="29"/>
        <v>9940</v>
      </c>
      <c r="L175" s="240">
        <f t="shared" si="37"/>
        <v>499</v>
      </c>
      <c r="M175" s="239"/>
      <c r="N175" s="242">
        <f t="shared" si="30"/>
        <v>3668</v>
      </c>
      <c r="O175" s="241">
        <f t="shared" si="13"/>
        <v>3862</v>
      </c>
      <c r="P175" s="241">
        <f t="shared" si="3"/>
        <v>3177</v>
      </c>
      <c r="Q175" s="241" t="str">
        <f t="shared" si="4"/>
        <v/>
      </c>
      <c r="R175" s="241" t="str">
        <f t="shared" si="5"/>
        <v/>
      </c>
      <c r="S175" s="240">
        <f t="shared" si="38"/>
        <v>-685</v>
      </c>
      <c r="T175" s="239"/>
      <c r="U175" s="242">
        <f t="shared" si="31"/>
        <v>14047</v>
      </c>
      <c r="V175" s="241">
        <f t="shared" si="32"/>
        <v>14205</v>
      </c>
      <c r="W175" s="240">
        <f t="shared" si="39"/>
        <v>158</v>
      </c>
      <c r="X175" s="239"/>
      <c r="Y175" s="527">
        <f t="shared" si="33"/>
        <v>-6.8893436118373188</v>
      </c>
      <c r="Z175" s="528">
        <f t="shared" si="34"/>
        <v>10.862387729127027</v>
      </c>
      <c r="AA175" s="528">
        <f t="shared" si="35"/>
        <v>4.8641923958615028</v>
      </c>
      <c r="AB175" s="529">
        <f t="shared" si="36"/>
        <v>-5.9981953332655245</v>
      </c>
    </row>
    <row r="176" spans="1:28" s="238" customFormat="1">
      <c r="A176" s="245">
        <v>430</v>
      </c>
      <c r="B176" s="245">
        <v>430170139</v>
      </c>
      <c r="C176" s="244" t="s">
        <v>515</v>
      </c>
      <c r="D176" s="245">
        <v>170</v>
      </c>
      <c r="E176" s="244" t="s">
        <v>197</v>
      </c>
      <c r="F176" s="245">
        <v>139</v>
      </c>
      <c r="G176" s="244" t="s">
        <v>166</v>
      </c>
      <c r="H176" s="243">
        <v>3</v>
      </c>
      <c r="I176" s="239"/>
      <c r="J176" s="242">
        <f t="shared" si="28"/>
        <v>10764</v>
      </c>
      <c r="K176" s="241">
        <f t="shared" si="29"/>
        <v>11205</v>
      </c>
      <c r="L176" s="240">
        <f t="shared" si="37"/>
        <v>441</v>
      </c>
      <c r="M176" s="239"/>
      <c r="N176" s="242">
        <f t="shared" si="30"/>
        <v>3931</v>
      </c>
      <c r="O176" s="241">
        <f t="shared" si="13"/>
        <v>4093</v>
      </c>
      <c r="P176" s="241">
        <f t="shared" si="3"/>
        <v>3612</v>
      </c>
      <c r="Q176" s="241" t="str">
        <f t="shared" si="4"/>
        <v/>
      </c>
      <c r="R176" s="241" t="str">
        <f t="shared" si="5"/>
        <v/>
      </c>
      <c r="S176" s="240">
        <f t="shared" si="38"/>
        <v>-481</v>
      </c>
      <c r="T176" s="239"/>
      <c r="U176" s="242">
        <f t="shared" si="31"/>
        <v>15633</v>
      </c>
      <c r="V176" s="241">
        <f t="shared" si="32"/>
        <v>15905</v>
      </c>
      <c r="W176" s="240">
        <f t="shared" si="39"/>
        <v>272</v>
      </c>
      <c r="X176" s="239"/>
      <c r="Y176" s="527">
        <f t="shared" si="33"/>
        <v>-4.2883878525365446</v>
      </c>
      <c r="Z176" s="528">
        <f t="shared" si="34"/>
        <v>7.2042460405281448</v>
      </c>
      <c r="AA176" s="528">
        <f t="shared" si="35"/>
        <v>3.721504492159212</v>
      </c>
      <c r="AB176" s="529">
        <f t="shared" si="36"/>
        <v>-3.4827415483689328</v>
      </c>
    </row>
    <row r="177" spans="1:28" s="238" customFormat="1">
      <c r="A177" s="245">
        <v>430</v>
      </c>
      <c r="B177" s="245">
        <v>430170141</v>
      </c>
      <c r="C177" s="244" t="s">
        <v>515</v>
      </c>
      <c r="D177" s="245">
        <v>170</v>
      </c>
      <c r="E177" s="244" t="s">
        <v>197</v>
      </c>
      <c r="F177" s="245">
        <v>141</v>
      </c>
      <c r="G177" s="244" t="s">
        <v>168</v>
      </c>
      <c r="H177" s="243">
        <v>196</v>
      </c>
      <c r="I177" s="239"/>
      <c r="J177" s="242">
        <f t="shared" si="28"/>
        <v>10828</v>
      </c>
      <c r="K177" s="241">
        <f t="shared" si="29"/>
        <v>11685</v>
      </c>
      <c r="L177" s="240">
        <f t="shared" si="37"/>
        <v>857</v>
      </c>
      <c r="M177" s="239"/>
      <c r="N177" s="242">
        <f t="shared" si="30"/>
        <v>5642</v>
      </c>
      <c r="O177" s="241">
        <f t="shared" si="13"/>
        <v>6089</v>
      </c>
      <c r="P177" s="241">
        <f t="shared" si="3"/>
        <v>5738</v>
      </c>
      <c r="Q177" s="241" t="str">
        <f t="shared" si="4"/>
        <v/>
      </c>
      <c r="R177" s="241" t="str">
        <f t="shared" si="5"/>
        <v/>
      </c>
      <c r="S177" s="240">
        <f t="shared" si="38"/>
        <v>-351</v>
      </c>
      <c r="T177" s="239"/>
      <c r="U177" s="242">
        <f t="shared" si="31"/>
        <v>17408</v>
      </c>
      <c r="V177" s="241">
        <f t="shared" si="32"/>
        <v>18511</v>
      </c>
      <c r="W177" s="240">
        <f t="shared" si="39"/>
        <v>1103</v>
      </c>
      <c r="X177" s="239"/>
      <c r="Y177" s="527">
        <f t="shared" si="33"/>
        <v>-3.0050180560523074</v>
      </c>
      <c r="Z177" s="528">
        <f t="shared" si="34"/>
        <v>5.7589004002909423</v>
      </c>
      <c r="AA177" s="528">
        <f t="shared" si="35"/>
        <v>3.9008779536108587</v>
      </c>
      <c r="AB177" s="529">
        <f t="shared" si="36"/>
        <v>-1.8580224466800837</v>
      </c>
    </row>
    <row r="178" spans="1:28" s="238" customFormat="1">
      <c r="A178" s="245">
        <v>430</v>
      </c>
      <c r="B178" s="245">
        <v>430170153</v>
      </c>
      <c r="C178" s="244" t="s">
        <v>515</v>
      </c>
      <c r="D178" s="245">
        <v>170</v>
      </c>
      <c r="E178" s="244" t="s">
        <v>197</v>
      </c>
      <c r="F178" s="245">
        <v>153</v>
      </c>
      <c r="G178" s="244" t="s">
        <v>180</v>
      </c>
      <c r="H178" s="243">
        <v>3</v>
      </c>
      <c r="I178" s="239"/>
      <c r="J178" s="242">
        <f t="shared" si="28"/>
        <v>11293</v>
      </c>
      <c r="K178" s="241">
        <f t="shared" si="29"/>
        <v>9940</v>
      </c>
      <c r="L178" s="240">
        <f t="shared" si="37"/>
        <v>-1353</v>
      </c>
      <c r="M178" s="239"/>
      <c r="N178" s="242">
        <f t="shared" si="30"/>
        <v>29</v>
      </c>
      <c r="O178" s="241">
        <f t="shared" si="13"/>
        <v>25</v>
      </c>
      <c r="P178" s="241">
        <f t="shared" si="3"/>
        <v>0</v>
      </c>
      <c r="Q178" s="241" t="str">
        <f t="shared" si="4"/>
        <v/>
      </c>
      <c r="R178" s="241" t="str">
        <f t="shared" si="5"/>
        <v/>
      </c>
      <c r="S178" s="240">
        <f t="shared" si="38"/>
        <v>-25</v>
      </c>
      <c r="T178" s="239"/>
      <c r="U178" s="242">
        <f t="shared" si="31"/>
        <v>12260</v>
      </c>
      <c r="V178" s="241">
        <f t="shared" si="32"/>
        <v>11028</v>
      </c>
      <c r="W178" s="240">
        <f t="shared" si="39"/>
        <v>-1232</v>
      </c>
      <c r="X178" s="239"/>
      <c r="Y178" s="527">
        <f t="shared" si="33"/>
        <v>-1.1436934812703612</v>
      </c>
      <c r="Z178" s="528">
        <f t="shared" si="34"/>
        <v>11.987121928975</v>
      </c>
      <c r="AA178" s="528">
        <f t="shared" si="35"/>
        <v>10.674243740389306</v>
      </c>
      <c r="AB178" s="529">
        <f t="shared" si="36"/>
        <v>-1.3128781885856942</v>
      </c>
    </row>
    <row r="179" spans="1:28" s="238" customFormat="1">
      <c r="A179" s="245">
        <v>430</v>
      </c>
      <c r="B179" s="245">
        <v>430170158</v>
      </c>
      <c r="C179" s="244" t="s">
        <v>515</v>
      </c>
      <c r="D179" s="245">
        <v>170</v>
      </c>
      <c r="E179" s="244" t="s">
        <v>197</v>
      </c>
      <c r="F179" s="245">
        <v>158</v>
      </c>
      <c r="G179" s="244" t="s">
        <v>185</v>
      </c>
      <c r="H179" s="243">
        <v>1</v>
      </c>
      <c r="I179" s="239"/>
      <c r="J179" s="242">
        <f t="shared" si="28"/>
        <v>11293</v>
      </c>
      <c r="K179" s="241">
        <f t="shared" si="29"/>
        <v>11837</v>
      </c>
      <c r="L179" s="240">
        <f t="shared" si="37"/>
        <v>544</v>
      </c>
      <c r="M179" s="239"/>
      <c r="N179" s="242">
        <f t="shared" si="30"/>
        <v>6832</v>
      </c>
      <c r="O179" s="241" t="str">
        <f t="shared" si="13"/>
        <v/>
      </c>
      <c r="P179" s="241">
        <f t="shared" si="3"/>
        <v>5994</v>
      </c>
      <c r="Q179" s="241" t="str">
        <f t="shared" si="4"/>
        <v/>
      </c>
      <c r="R179" s="241" t="str">
        <f t="shared" si="5"/>
        <v/>
      </c>
      <c r="S179" s="240" t="str">
        <f t="shared" si="38"/>
        <v/>
      </c>
      <c r="T179" s="239"/>
      <c r="U179" s="242">
        <f t="shared" si="31"/>
        <v>19063</v>
      </c>
      <c r="V179" s="241">
        <f t="shared" si="32"/>
        <v>18919</v>
      </c>
      <c r="W179" s="240">
        <f t="shared" si="39"/>
        <v>-144</v>
      </c>
      <c r="X179" s="239"/>
      <c r="Y179" s="527">
        <f t="shared" si="33"/>
        <v>-9.85923193015023</v>
      </c>
      <c r="Z179" s="528">
        <f t="shared" si="34"/>
        <v>13.79586423717018</v>
      </c>
      <c r="AA179" s="528">
        <f t="shared" si="35"/>
        <v>5.5325038882526441</v>
      </c>
      <c r="AB179" s="529">
        <f t="shared" si="36"/>
        <v>-8.2633603489175371</v>
      </c>
    </row>
    <row r="180" spans="1:28" s="238" customFormat="1">
      <c r="A180" s="245">
        <v>430</v>
      </c>
      <c r="B180" s="245">
        <v>430170162</v>
      </c>
      <c r="C180" s="244" t="s">
        <v>515</v>
      </c>
      <c r="D180" s="245">
        <v>170</v>
      </c>
      <c r="E180" s="244" t="s">
        <v>197</v>
      </c>
      <c r="F180" s="245">
        <v>162</v>
      </c>
      <c r="G180" s="244" t="s">
        <v>189</v>
      </c>
      <c r="H180" s="243">
        <v>1</v>
      </c>
      <c r="I180" s="239"/>
      <c r="J180" s="242">
        <f t="shared" si="28"/>
        <v>11116.235144927536</v>
      </c>
      <c r="K180" s="241">
        <f t="shared" si="29"/>
        <v>11837</v>
      </c>
      <c r="L180" s="240">
        <f t="shared" si="37"/>
        <v>720.76485507246434</v>
      </c>
      <c r="M180" s="239"/>
      <c r="N180" s="242">
        <f t="shared" si="30"/>
        <v>2869</v>
      </c>
      <c r="O180" s="241">
        <f t="shared" si="13"/>
        <v>3056</v>
      </c>
      <c r="P180" s="241">
        <f t="shared" si="3"/>
        <v>2456</v>
      </c>
      <c r="Q180" s="241" t="str">
        <f t="shared" si="4"/>
        <v/>
      </c>
      <c r="R180" s="241" t="str">
        <f t="shared" si="5"/>
        <v/>
      </c>
      <c r="S180" s="240">
        <f t="shared" si="38"/>
        <v>-600</v>
      </c>
      <c r="T180" s="239"/>
      <c r="U180" s="242">
        <f t="shared" si="31"/>
        <v>14923.235144927536</v>
      </c>
      <c r="V180" s="241">
        <f t="shared" si="32"/>
        <v>15381</v>
      </c>
      <c r="W180" s="240">
        <f t="shared" si="39"/>
        <v>457.76485507246434</v>
      </c>
      <c r="X180" s="239"/>
      <c r="Y180" s="527">
        <f t="shared" si="33"/>
        <v>-5.0677084179211391</v>
      </c>
      <c r="Z180" s="528">
        <f t="shared" si="34"/>
        <v>8.9531810150986111</v>
      </c>
      <c r="AA180" s="528">
        <f t="shared" si="35"/>
        <v>4.0410724961371542</v>
      </c>
      <c r="AB180" s="529">
        <f t="shared" si="36"/>
        <v>-4.9121085189614568</v>
      </c>
    </row>
    <row r="181" spans="1:28" s="238" customFormat="1">
      <c r="A181" s="245">
        <v>430</v>
      </c>
      <c r="B181" s="245">
        <v>430170170</v>
      </c>
      <c r="C181" s="244" t="s">
        <v>515</v>
      </c>
      <c r="D181" s="245">
        <v>170</v>
      </c>
      <c r="E181" s="244" t="s">
        <v>197</v>
      </c>
      <c r="F181" s="245">
        <v>170</v>
      </c>
      <c r="G181" s="244" t="s">
        <v>197</v>
      </c>
      <c r="H181" s="243">
        <v>517</v>
      </c>
      <c r="I181" s="239"/>
      <c r="J181" s="242">
        <f t="shared" si="28"/>
        <v>11333</v>
      </c>
      <c r="K181" s="241">
        <f t="shared" si="29"/>
        <v>12302</v>
      </c>
      <c r="L181" s="240">
        <f t="shared" si="37"/>
        <v>969</v>
      </c>
      <c r="M181" s="239"/>
      <c r="N181" s="242">
        <f t="shared" si="30"/>
        <v>2913</v>
      </c>
      <c r="O181" s="241">
        <f t="shared" si="13"/>
        <v>3162</v>
      </c>
      <c r="P181" s="241">
        <f t="shared" si="3"/>
        <v>1844</v>
      </c>
      <c r="Q181" s="241" t="str">
        <f t="shared" si="4"/>
        <v/>
      </c>
      <c r="R181" s="241" t="str">
        <f t="shared" si="5"/>
        <v/>
      </c>
      <c r="S181" s="240">
        <f t="shared" si="38"/>
        <v>-1318</v>
      </c>
      <c r="T181" s="239"/>
      <c r="U181" s="242">
        <f t="shared" si="31"/>
        <v>15184</v>
      </c>
      <c r="V181" s="241">
        <f t="shared" si="32"/>
        <v>15234</v>
      </c>
      <c r="W181" s="240">
        <f t="shared" si="39"/>
        <v>50</v>
      </c>
      <c r="X181" s="239"/>
      <c r="Y181" s="527">
        <f t="shared" si="33"/>
        <v>-10.710128214355336</v>
      </c>
      <c r="Z181" s="528">
        <f t="shared" si="34"/>
        <v>12.403137751372226</v>
      </c>
      <c r="AA181" s="528">
        <f t="shared" si="35"/>
        <v>2.0192339922809643</v>
      </c>
      <c r="AB181" s="529">
        <f t="shared" si="36"/>
        <v>-10.383903759091261</v>
      </c>
    </row>
    <row r="182" spans="1:28" s="238" customFormat="1">
      <c r="A182" s="245">
        <v>430</v>
      </c>
      <c r="B182" s="245">
        <v>430170174</v>
      </c>
      <c r="C182" s="244" t="s">
        <v>515</v>
      </c>
      <c r="D182" s="245">
        <v>170</v>
      </c>
      <c r="E182" s="244" t="s">
        <v>197</v>
      </c>
      <c r="F182" s="245">
        <v>174</v>
      </c>
      <c r="G182" s="244" t="s">
        <v>201</v>
      </c>
      <c r="H182" s="243">
        <v>59</v>
      </c>
      <c r="I182" s="239"/>
      <c r="J182" s="242">
        <f t="shared" si="28"/>
        <v>10672</v>
      </c>
      <c r="K182" s="241">
        <f t="shared" si="29"/>
        <v>11129</v>
      </c>
      <c r="L182" s="240">
        <f t="shared" si="37"/>
        <v>457</v>
      </c>
      <c r="M182" s="239"/>
      <c r="N182" s="242">
        <f t="shared" si="30"/>
        <v>7643</v>
      </c>
      <c r="O182" s="241">
        <f t="shared" si="13"/>
        <v>7971</v>
      </c>
      <c r="P182" s="241">
        <f t="shared" si="3"/>
        <v>7304</v>
      </c>
      <c r="Q182" s="241" t="str">
        <f t="shared" si="4"/>
        <v/>
      </c>
      <c r="R182" s="241" t="str">
        <f t="shared" si="5"/>
        <v/>
      </c>
      <c r="S182" s="240">
        <f t="shared" si="38"/>
        <v>-667</v>
      </c>
      <c r="T182" s="239"/>
      <c r="U182" s="242">
        <f t="shared" si="31"/>
        <v>19253</v>
      </c>
      <c r="V182" s="241">
        <f t="shared" si="32"/>
        <v>19521</v>
      </c>
      <c r="W182" s="240">
        <f t="shared" si="39"/>
        <v>268</v>
      </c>
      <c r="X182" s="239"/>
      <c r="Y182" s="527">
        <f t="shared" si="33"/>
        <v>-5.9860892682163751</v>
      </c>
      <c r="Z182" s="528">
        <f t="shared" si="34"/>
        <v>8.4434905373901294</v>
      </c>
      <c r="AA182" s="528">
        <f t="shared" si="35"/>
        <v>4.040044403163173</v>
      </c>
      <c r="AB182" s="529">
        <f t="shared" si="36"/>
        <v>-4.4034461342269564</v>
      </c>
    </row>
    <row r="183" spans="1:28" s="238" customFormat="1">
      <c r="A183" s="245">
        <v>430</v>
      </c>
      <c r="B183" s="245">
        <v>430170198</v>
      </c>
      <c r="C183" s="244" t="s">
        <v>515</v>
      </c>
      <c r="D183" s="245">
        <v>170</v>
      </c>
      <c r="E183" s="244" t="s">
        <v>197</v>
      </c>
      <c r="F183" s="245">
        <v>198</v>
      </c>
      <c r="G183" s="244" t="s">
        <v>225</v>
      </c>
      <c r="H183" s="243">
        <v>3</v>
      </c>
      <c r="I183" s="239"/>
      <c r="J183" s="242">
        <f t="shared" si="28"/>
        <v>10367</v>
      </c>
      <c r="K183" s="241">
        <f t="shared" si="29"/>
        <v>10889</v>
      </c>
      <c r="L183" s="240">
        <f t="shared" si="37"/>
        <v>522</v>
      </c>
      <c r="M183" s="239"/>
      <c r="N183" s="242">
        <f t="shared" si="30"/>
        <v>5298</v>
      </c>
      <c r="O183" s="241">
        <f t="shared" si="13"/>
        <v>5565</v>
      </c>
      <c r="P183" s="241">
        <f t="shared" si="3"/>
        <v>5565</v>
      </c>
      <c r="Q183" s="241" t="str">
        <f t="shared" si="4"/>
        <v/>
      </c>
      <c r="R183" s="241" t="str">
        <f t="shared" si="5"/>
        <v/>
      </c>
      <c r="S183" s="240">
        <f t="shared" si="38"/>
        <v>0</v>
      </c>
      <c r="T183" s="239"/>
      <c r="U183" s="242">
        <f t="shared" si="31"/>
        <v>16603</v>
      </c>
      <c r="V183" s="241">
        <f t="shared" si="32"/>
        <v>17542</v>
      </c>
      <c r="W183" s="240">
        <f t="shared" si="39"/>
        <v>939</v>
      </c>
      <c r="X183" s="239"/>
      <c r="Y183" s="527">
        <f t="shared" si="33"/>
        <v>0</v>
      </c>
      <c r="Z183" s="528">
        <f t="shared" si="34"/>
        <v>6.6516118045573354</v>
      </c>
      <c r="AA183" s="528">
        <f t="shared" si="35"/>
        <v>4.7459256175158027</v>
      </c>
      <c r="AB183" s="529">
        <f t="shared" si="36"/>
        <v>-1.9056861870415327</v>
      </c>
    </row>
    <row r="184" spans="1:28" s="238" customFormat="1">
      <c r="A184" s="245">
        <v>430</v>
      </c>
      <c r="B184" s="245">
        <v>430170213</v>
      </c>
      <c r="C184" s="244" t="s">
        <v>515</v>
      </c>
      <c r="D184" s="245">
        <v>170</v>
      </c>
      <c r="E184" s="244" t="s">
        <v>197</v>
      </c>
      <c r="F184" s="245">
        <v>213</v>
      </c>
      <c r="G184" s="244" t="s">
        <v>240</v>
      </c>
      <c r="H184" s="243">
        <v>3</v>
      </c>
      <c r="I184" s="239"/>
      <c r="J184" s="242">
        <f t="shared" si="28"/>
        <v>9441</v>
      </c>
      <c r="K184" s="241">
        <f t="shared" si="29"/>
        <v>9940</v>
      </c>
      <c r="L184" s="240">
        <f t="shared" si="37"/>
        <v>499</v>
      </c>
      <c r="M184" s="239"/>
      <c r="N184" s="242">
        <f t="shared" si="30"/>
        <v>7617</v>
      </c>
      <c r="O184" s="241">
        <f t="shared" si="13"/>
        <v>8019</v>
      </c>
      <c r="P184" s="241">
        <f t="shared" si="3"/>
        <v>7124</v>
      </c>
      <c r="Q184" s="241" t="str">
        <f t="shared" si="4"/>
        <v/>
      </c>
      <c r="R184" s="241" t="str">
        <f t="shared" si="5"/>
        <v/>
      </c>
      <c r="S184" s="240">
        <f t="shared" si="38"/>
        <v>-895</v>
      </c>
      <c r="T184" s="239"/>
      <c r="U184" s="242">
        <f t="shared" si="31"/>
        <v>17996</v>
      </c>
      <c r="V184" s="241">
        <f t="shared" si="32"/>
        <v>18152</v>
      </c>
      <c r="W184" s="240">
        <f t="shared" si="39"/>
        <v>156</v>
      </c>
      <c r="X184" s="239"/>
      <c r="Y184" s="527">
        <f t="shared" si="33"/>
        <v>-9.005354047942717</v>
      </c>
      <c r="Z184" s="528">
        <f t="shared" si="34"/>
        <v>8.918272796981066</v>
      </c>
      <c r="AA184" s="528">
        <f t="shared" si="35"/>
        <v>2.9086043162651731</v>
      </c>
      <c r="AB184" s="529">
        <f t="shared" si="36"/>
        <v>-6.0096684807158933</v>
      </c>
    </row>
    <row r="185" spans="1:28" s="238" customFormat="1">
      <c r="A185" s="245">
        <v>430</v>
      </c>
      <c r="B185" s="245">
        <v>430170271</v>
      </c>
      <c r="C185" s="244" t="s">
        <v>515</v>
      </c>
      <c r="D185" s="245">
        <v>170</v>
      </c>
      <c r="E185" s="244" t="s">
        <v>197</v>
      </c>
      <c r="F185" s="245">
        <v>271</v>
      </c>
      <c r="G185" s="244" t="s">
        <v>298</v>
      </c>
      <c r="H185" s="243">
        <v>16</v>
      </c>
      <c r="I185" s="239"/>
      <c r="J185" s="242">
        <f t="shared" si="28"/>
        <v>10739</v>
      </c>
      <c r="K185" s="241">
        <f t="shared" si="29"/>
        <v>11012</v>
      </c>
      <c r="L185" s="240">
        <f t="shared" si="37"/>
        <v>273</v>
      </c>
      <c r="M185" s="239"/>
      <c r="N185" s="242">
        <f t="shared" si="30"/>
        <v>3118</v>
      </c>
      <c r="O185" s="241">
        <f t="shared" si="13"/>
        <v>3197</v>
      </c>
      <c r="P185" s="241">
        <f t="shared" si="3"/>
        <v>3157</v>
      </c>
      <c r="Q185" s="241" t="str">
        <f t="shared" si="4"/>
        <v/>
      </c>
      <c r="R185" s="241" t="str">
        <f t="shared" si="5"/>
        <v/>
      </c>
      <c r="S185" s="240">
        <f t="shared" si="38"/>
        <v>-40</v>
      </c>
      <c r="T185" s="239"/>
      <c r="U185" s="242">
        <f t="shared" si="31"/>
        <v>14795</v>
      </c>
      <c r="V185" s="241">
        <f t="shared" si="32"/>
        <v>15257</v>
      </c>
      <c r="W185" s="240">
        <f t="shared" si="39"/>
        <v>462</v>
      </c>
      <c r="X185" s="239"/>
      <c r="Y185" s="527">
        <f t="shared" si="33"/>
        <v>-0.3659626271092975</v>
      </c>
      <c r="Z185" s="528">
        <f t="shared" si="34"/>
        <v>4.516159915694443</v>
      </c>
      <c r="AA185" s="528">
        <f t="shared" si="35"/>
        <v>3.9912196922058252</v>
      </c>
      <c r="AB185" s="529">
        <f t="shared" si="36"/>
        <v>-0.5249402234886178</v>
      </c>
    </row>
    <row r="186" spans="1:28" s="238" customFormat="1">
      <c r="A186" s="245">
        <v>430</v>
      </c>
      <c r="B186" s="245">
        <v>430170314</v>
      </c>
      <c r="C186" s="244" t="s">
        <v>515</v>
      </c>
      <c r="D186" s="245">
        <v>170</v>
      </c>
      <c r="E186" s="244" t="s">
        <v>197</v>
      </c>
      <c r="F186" s="245">
        <v>314</v>
      </c>
      <c r="G186" s="244" t="s">
        <v>341</v>
      </c>
      <c r="H186" s="243">
        <v>2</v>
      </c>
      <c r="I186" s="239"/>
      <c r="J186" s="242">
        <f t="shared" si="28"/>
        <v>12893.87921159187</v>
      </c>
      <c r="K186" s="241">
        <f t="shared" si="29"/>
        <v>13996.621915360309</v>
      </c>
      <c r="L186" s="240">
        <f t="shared" si="37"/>
        <v>1102.7427037684392</v>
      </c>
      <c r="M186" s="239"/>
      <c r="N186" s="242">
        <f t="shared" si="30"/>
        <v>10292</v>
      </c>
      <c r="O186" s="241">
        <f t="shared" si="13"/>
        <v>11173</v>
      </c>
      <c r="P186" s="241">
        <f t="shared" si="3"/>
        <v>10561</v>
      </c>
      <c r="Q186" s="241" t="str">
        <f t="shared" si="4"/>
        <v/>
      </c>
      <c r="R186" s="241" t="str">
        <f t="shared" si="5"/>
        <v/>
      </c>
      <c r="S186" s="240">
        <f t="shared" si="38"/>
        <v>-612</v>
      </c>
      <c r="T186" s="239"/>
      <c r="U186" s="242">
        <f t="shared" si="31"/>
        <v>24123.87921159187</v>
      </c>
      <c r="V186" s="241">
        <f t="shared" si="32"/>
        <v>25645.621915360309</v>
      </c>
      <c r="W186" s="240">
        <f t="shared" si="39"/>
        <v>1521.7427037684392</v>
      </c>
      <c r="X186" s="239"/>
      <c r="Y186" s="527">
        <f t="shared" si="33"/>
        <v>-4.3672239830768831</v>
      </c>
      <c r="Z186" s="528">
        <f t="shared" si="34"/>
        <v>8.0527849594298964</v>
      </c>
      <c r="AA186" s="528">
        <f t="shared" si="35"/>
        <v>4.3244395105315485</v>
      </c>
      <c r="AB186" s="529">
        <f t="shared" si="36"/>
        <v>-3.7283454488983478</v>
      </c>
    </row>
    <row r="187" spans="1:28" s="238" customFormat="1">
      <c r="A187" s="245">
        <v>430</v>
      </c>
      <c r="B187" s="245">
        <v>430170321</v>
      </c>
      <c r="C187" s="244" t="s">
        <v>515</v>
      </c>
      <c r="D187" s="245">
        <v>170</v>
      </c>
      <c r="E187" s="244" t="s">
        <v>197</v>
      </c>
      <c r="F187" s="245">
        <v>321</v>
      </c>
      <c r="G187" s="244" t="s">
        <v>348</v>
      </c>
      <c r="H187" s="243">
        <v>5</v>
      </c>
      <c r="I187" s="239"/>
      <c r="J187" s="242">
        <f t="shared" si="28"/>
        <v>11901</v>
      </c>
      <c r="K187" s="241">
        <f t="shared" si="29"/>
        <v>13130</v>
      </c>
      <c r="L187" s="240">
        <f t="shared" si="37"/>
        <v>1229</v>
      </c>
      <c r="M187" s="239"/>
      <c r="N187" s="242">
        <f t="shared" si="30"/>
        <v>6143</v>
      </c>
      <c r="O187" s="241">
        <f t="shared" si="13"/>
        <v>6777</v>
      </c>
      <c r="P187" s="241">
        <f t="shared" si="3"/>
        <v>6655</v>
      </c>
      <c r="Q187" s="241" t="str">
        <f t="shared" si="4"/>
        <v/>
      </c>
      <c r="R187" s="241" t="str">
        <f t="shared" si="5"/>
        <v/>
      </c>
      <c r="S187" s="240">
        <f t="shared" si="38"/>
        <v>-122</v>
      </c>
      <c r="T187" s="239"/>
      <c r="U187" s="242">
        <f t="shared" si="31"/>
        <v>18982</v>
      </c>
      <c r="V187" s="241">
        <f t="shared" si="32"/>
        <v>20873</v>
      </c>
      <c r="W187" s="240">
        <f t="shared" si="39"/>
        <v>1891</v>
      </c>
      <c r="X187" s="239"/>
      <c r="Y187" s="527">
        <f t="shared" si="33"/>
        <v>-0.92667405135651393</v>
      </c>
      <c r="Z187" s="528">
        <f t="shared" si="34"/>
        <v>7.0629762735664441</v>
      </c>
      <c r="AA187" s="528">
        <f t="shared" si="35"/>
        <v>6.7077317629641673</v>
      </c>
      <c r="AB187" s="529">
        <f t="shared" si="36"/>
        <v>-0.3552445106022768</v>
      </c>
    </row>
    <row r="188" spans="1:28" s="238" customFormat="1">
      <c r="A188" s="245">
        <v>430</v>
      </c>
      <c r="B188" s="245">
        <v>430170348</v>
      </c>
      <c r="C188" s="244" t="s">
        <v>515</v>
      </c>
      <c r="D188" s="245">
        <v>170</v>
      </c>
      <c r="E188" s="244" t="s">
        <v>197</v>
      </c>
      <c r="F188" s="245">
        <v>348</v>
      </c>
      <c r="G188" s="244" t="s">
        <v>375</v>
      </c>
      <c r="H188" s="243">
        <v>6</v>
      </c>
      <c r="I188" s="239"/>
      <c r="J188" s="242">
        <f t="shared" si="28"/>
        <v>13716</v>
      </c>
      <c r="K188" s="241">
        <f t="shared" si="29"/>
        <v>13364</v>
      </c>
      <c r="L188" s="240">
        <f t="shared" si="37"/>
        <v>-352</v>
      </c>
      <c r="M188" s="239"/>
      <c r="N188" s="242">
        <f t="shared" si="30"/>
        <v>0</v>
      </c>
      <c r="O188" s="241">
        <f t="shared" si="13"/>
        <v>0</v>
      </c>
      <c r="P188" s="241">
        <f t="shared" si="3"/>
        <v>45</v>
      </c>
      <c r="Q188" s="241" t="str">
        <f t="shared" si="4"/>
        <v/>
      </c>
      <c r="R188" s="241" t="str">
        <f t="shared" si="5"/>
        <v/>
      </c>
      <c r="S188" s="240">
        <f t="shared" si="38"/>
        <v>45</v>
      </c>
      <c r="T188" s="239"/>
      <c r="U188" s="242">
        <f t="shared" si="31"/>
        <v>14654</v>
      </c>
      <c r="V188" s="241">
        <f t="shared" si="32"/>
        <v>14497</v>
      </c>
      <c r="W188" s="240">
        <f t="shared" si="39"/>
        <v>-157</v>
      </c>
      <c r="X188" s="239"/>
      <c r="Y188" s="527">
        <f t="shared" si="33"/>
        <v>0.74808917700353561</v>
      </c>
      <c r="Z188" s="528">
        <f t="shared" si="34"/>
        <v>7.6255450828121853</v>
      </c>
      <c r="AA188" s="528">
        <f t="shared" si="35"/>
        <v>8.4658008596017069</v>
      </c>
      <c r="AB188" s="529">
        <f t="shared" si="36"/>
        <v>0.84025577678952157</v>
      </c>
    </row>
    <row r="189" spans="1:28" s="238" customFormat="1">
      <c r="A189" s="245">
        <v>430</v>
      </c>
      <c r="B189" s="245">
        <v>430170600</v>
      </c>
      <c r="C189" s="244" t="s">
        <v>515</v>
      </c>
      <c r="D189" s="245">
        <v>170</v>
      </c>
      <c r="E189" s="244" t="s">
        <v>197</v>
      </c>
      <c r="F189" s="245">
        <v>600</v>
      </c>
      <c r="G189" s="244" t="s">
        <v>381</v>
      </c>
      <c r="H189" s="243">
        <v>1</v>
      </c>
      <c r="I189" s="239"/>
      <c r="J189" s="242">
        <f t="shared" si="28"/>
        <v>11293.540591367186</v>
      </c>
      <c r="K189" s="241">
        <f t="shared" si="29"/>
        <v>14110</v>
      </c>
      <c r="L189" s="240">
        <f t="shared" si="37"/>
        <v>2816.4594086328143</v>
      </c>
      <c r="M189" s="239"/>
      <c r="N189" s="242">
        <f t="shared" si="30"/>
        <v>5208</v>
      </c>
      <c r="O189" s="241">
        <f t="shared" si="13"/>
        <v>6507</v>
      </c>
      <c r="P189" s="241">
        <f t="shared" si="3"/>
        <v>6172</v>
      </c>
      <c r="Q189" s="241" t="str">
        <f t="shared" si="4"/>
        <v/>
      </c>
      <c r="R189" s="241" t="str">
        <f t="shared" si="5"/>
        <v/>
      </c>
      <c r="S189" s="240">
        <f t="shared" si="38"/>
        <v>-335</v>
      </c>
      <c r="T189" s="239"/>
      <c r="U189" s="242">
        <f t="shared" si="31"/>
        <v>17439.540591367186</v>
      </c>
      <c r="V189" s="241">
        <f t="shared" si="32"/>
        <v>21370</v>
      </c>
      <c r="W189" s="240">
        <f t="shared" si="39"/>
        <v>3930.4594086328143</v>
      </c>
      <c r="X189" s="239"/>
      <c r="Y189" s="527">
        <f t="shared" si="33"/>
        <v>-2.3748391638960982</v>
      </c>
      <c r="Z189" s="528">
        <f t="shared" si="34"/>
        <v>5.7717761892635666</v>
      </c>
      <c r="AA189" s="528">
        <f t="shared" si="35"/>
        <v>3.6554034447087531</v>
      </c>
      <c r="AB189" s="529">
        <f t="shared" si="36"/>
        <v>-2.1163727445548135</v>
      </c>
    </row>
    <row r="190" spans="1:28" s="238" customFormat="1">
      <c r="A190" s="245">
        <v>430</v>
      </c>
      <c r="B190" s="245">
        <v>430170616</v>
      </c>
      <c r="C190" s="244" t="s">
        <v>515</v>
      </c>
      <c r="D190" s="245">
        <v>170</v>
      </c>
      <c r="E190" s="244" t="s">
        <v>197</v>
      </c>
      <c r="F190" s="245">
        <v>616</v>
      </c>
      <c r="G190" s="244" t="s">
        <v>386</v>
      </c>
      <c r="H190" s="243">
        <v>1</v>
      </c>
      <c r="I190" s="239"/>
      <c r="J190" s="242">
        <f t="shared" si="28"/>
        <v>11770.241333739343</v>
      </c>
      <c r="K190" s="241">
        <f t="shared" si="29"/>
        <v>9940</v>
      </c>
      <c r="L190" s="240">
        <f t="shared" si="37"/>
        <v>-1830.2413337393427</v>
      </c>
      <c r="M190" s="239"/>
      <c r="N190" s="242">
        <f t="shared" si="30"/>
        <v>4121</v>
      </c>
      <c r="O190" s="241">
        <f t="shared" si="13"/>
        <v>3480</v>
      </c>
      <c r="P190" s="241">
        <f t="shared" si="3"/>
        <v>2901</v>
      </c>
      <c r="Q190" s="241" t="str">
        <f t="shared" si="4"/>
        <v/>
      </c>
      <c r="R190" s="241" t="str">
        <f t="shared" si="5"/>
        <v/>
      </c>
      <c r="S190" s="240">
        <f t="shared" si="38"/>
        <v>-579</v>
      </c>
      <c r="T190" s="239"/>
      <c r="U190" s="242">
        <f t="shared" si="31"/>
        <v>16829.241333739345</v>
      </c>
      <c r="V190" s="241">
        <f t="shared" si="32"/>
        <v>13929</v>
      </c>
      <c r="W190" s="240">
        <f t="shared" si="39"/>
        <v>-2900.2413337393446</v>
      </c>
      <c r="X190" s="239"/>
      <c r="Y190" s="527">
        <f t="shared" si="33"/>
        <v>-5.8241397261220413</v>
      </c>
      <c r="Z190" s="528">
        <f t="shared" si="34"/>
        <v>7.5299553927218623</v>
      </c>
      <c r="AA190" s="528">
        <f t="shared" si="35"/>
        <v>2.4813373286738418</v>
      </c>
      <c r="AB190" s="529">
        <f t="shared" si="36"/>
        <v>-5.0486180640480205</v>
      </c>
    </row>
    <row r="191" spans="1:28" s="238" customFormat="1">
      <c r="A191" s="245">
        <v>430</v>
      </c>
      <c r="B191" s="245">
        <v>430170620</v>
      </c>
      <c r="C191" s="244" t="s">
        <v>515</v>
      </c>
      <c r="D191" s="245">
        <v>170</v>
      </c>
      <c r="E191" s="244" t="s">
        <v>197</v>
      </c>
      <c r="F191" s="245">
        <v>620</v>
      </c>
      <c r="G191" s="244" t="s">
        <v>388</v>
      </c>
      <c r="H191" s="243">
        <v>9</v>
      </c>
      <c r="I191" s="239"/>
      <c r="J191" s="242">
        <f t="shared" si="28"/>
        <v>11029</v>
      </c>
      <c r="K191" s="241">
        <f t="shared" si="29"/>
        <v>12337</v>
      </c>
      <c r="L191" s="240">
        <f t="shared" si="37"/>
        <v>1308</v>
      </c>
      <c r="M191" s="239"/>
      <c r="N191" s="242">
        <f t="shared" si="30"/>
        <v>6019</v>
      </c>
      <c r="O191" s="241">
        <f t="shared" si="13"/>
        <v>6733</v>
      </c>
      <c r="P191" s="241">
        <f t="shared" si="3"/>
        <v>6395</v>
      </c>
      <c r="Q191" s="241" t="str">
        <f t="shared" si="4"/>
        <v/>
      </c>
      <c r="R191" s="241" t="str">
        <f t="shared" si="5"/>
        <v/>
      </c>
      <c r="S191" s="240">
        <f t="shared" si="38"/>
        <v>-338</v>
      </c>
      <c r="T191" s="239"/>
      <c r="U191" s="242">
        <f t="shared" si="31"/>
        <v>17986</v>
      </c>
      <c r="V191" s="241">
        <f t="shared" si="32"/>
        <v>19820</v>
      </c>
      <c r="W191" s="240">
        <f t="shared" si="39"/>
        <v>1834</v>
      </c>
      <c r="X191" s="239"/>
      <c r="Y191" s="527">
        <f t="shared" si="33"/>
        <v>-2.7439550711191032</v>
      </c>
      <c r="Z191" s="528">
        <f t="shared" si="34"/>
        <v>6.8066987588943348</v>
      </c>
      <c r="AA191" s="528">
        <f t="shared" si="35"/>
        <v>5.6961517914830315</v>
      </c>
      <c r="AB191" s="529">
        <f t="shared" si="36"/>
        <v>-1.1105469674113033</v>
      </c>
    </row>
    <row r="192" spans="1:28" s="238" customFormat="1">
      <c r="A192" s="245">
        <v>430</v>
      </c>
      <c r="B192" s="245">
        <v>430170673</v>
      </c>
      <c r="C192" s="244" t="s">
        <v>515</v>
      </c>
      <c r="D192" s="245">
        <v>170</v>
      </c>
      <c r="E192" s="244" t="s">
        <v>197</v>
      </c>
      <c r="F192" s="245">
        <v>673</v>
      </c>
      <c r="G192" s="244" t="s">
        <v>403</v>
      </c>
      <c r="H192" s="243">
        <v>1</v>
      </c>
      <c r="I192" s="239"/>
      <c r="J192" s="242">
        <f t="shared" si="28"/>
        <v>9441</v>
      </c>
      <c r="K192" s="241">
        <f t="shared" si="29"/>
        <v>9940</v>
      </c>
      <c r="L192" s="240">
        <f t="shared" si="37"/>
        <v>499</v>
      </c>
      <c r="M192" s="239"/>
      <c r="N192" s="242">
        <f t="shared" si="30"/>
        <v>6062</v>
      </c>
      <c r="O192" s="241">
        <f t="shared" si="13"/>
        <v>6382</v>
      </c>
      <c r="P192" s="241">
        <f t="shared" si="3"/>
        <v>5700</v>
      </c>
      <c r="Q192" s="241" t="str">
        <f t="shared" si="4"/>
        <v/>
      </c>
      <c r="R192" s="241" t="str">
        <f t="shared" si="5"/>
        <v/>
      </c>
      <c r="S192" s="240">
        <f t="shared" si="38"/>
        <v>-682</v>
      </c>
      <c r="T192" s="239"/>
      <c r="U192" s="242">
        <f t="shared" si="31"/>
        <v>16441</v>
      </c>
      <c r="V192" s="241">
        <f t="shared" si="32"/>
        <v>16728</v>
      </c>
      <c r="W192" s="240">
        <f t="shared" si="39"/>
        <v>287</v>
      </c>
      <c r="X192" s="239"/>
      <c r="Y192" s="527">
        <f t="shared" si="33"/>
        <v>-6.8616223171111415</v>
      </c>
      <c r="Z192" s="528">
        <f t="shared" si="34"/>
        <v>8.4634455809098306</v>
      </c>
      <c r="AA192" s="528">
        <f t="shared" si="35"/>
        <v>3.5045157891983534</v>
      </c>
      <c r="AB192" s="529">
        <f t="shared" si="36"/>
        <v>-4.9589297917114772</v>
      </c>
    </row>
    <row r="193" spans="1:28" s="238" customFormat="1">
      <c r="A193" s="245">
        <v>430</v>
      </c>
      <c r="B193" s="245">
        <v>430170690</v>
      </c>
      <c r="C193" s="244" t="s">
        <v>515</v>
      </c>
      <c r="D193" s="245">
        <v>170</v>
      </c>
      <c r="E193" s="244" t="s">
        <v>197</v>
      </c>
      <c r="F193" s="245">
        <v>690</v>
      </c>
      <c r="G193" s="244" t="s">
        <v>409</v>
      </c>
      <c r="H193" s="243">
        <v>2</v>
      </c>
      <c r="I193" s="239"/>
      <c r="J193" s="242">
        <f t="shared" si="28"/>
        <v>9441</v>
      </c>
      <c r="K193" s="241">
        <f t="shared" si="29"/>
        <v>11837</v>
      </c>
      <c r="L193" s="240">
        <f t="shared" si="37"/>
        <v>2396</v>
      </c>
      <c r="M193" s="239"/>
      <c r="N193" s="242">
        <f t="shared" si="30"/>
        <v>3857</v>
      </c>
      <c r="O193" s="241">
        <f t="shared" si="13"/>
        <v>4836</v>
      </c>
      <c r="P193" s="241">
        <f t="shared" si="3"/>
        <v>4836</v>
      </c>
      <c r="Q193" s="241" t="str">
        <f t="shared" si="4"/>
        <v/>
      </c>
      <c r="R193" s="241" t="str">
        <f t="shared" si="5"/>
        <v/>
      </c>
      <c r="S193" s="240">
        <f t="shared" si="38"/>
        <v>0</v>
      </c>
      <c r="T193" s="239"/>
      <c r="U193" s="242">
        <f t="shared" si="31"/>
        <v>14236</v>
      </c>
      <c r="V193" s="241">
        <f t="shared" si="32"/>
        <v>17761</v>
      </c>
      <c r="W193" s="240">
        <f t="shared" si="39"/>
        <v>3525</v>
      </c>
      <c r="X193" s="239"/>
      <c r="Y193" s="527">
        <f t="shared" si="33"/>
        <v>0</v>
      </c>
      <c r="Z193" s="528">
        <f t="shared" si="34"/>
        <v>4.0344882712887316</v>
      </c>
      <c r="AA193" s="528">
        <f t="shared" si="35"/>
        <v>2.6742621428265281</v>
      </c>
      <c r="AB193" s="529">
        <f t="shared" si="36"/>
        <v>-1.3602261284622035</v>
      </c>
    </row>
    <row r="194" spans="1:28" s="238" customFormat="1">
      <c r="A194" s="245">
        <v>430</v>
      </c>
      <c r="B194" s="245">
        <v>430170695</v>
      </c>
      <c r="C194" s="244" t="s">
        <v>515</v>
      </c>
      <c r="D194" s="245">
        <v>170</v>
      </c>
      <c r="E194" s="244" t="s">
        <v>197</v>
      </c>
      <c r="F194" s="245">
        <v>695</v>
      </c>
      <c r="G194" s="244" t="s">
        <v>410</v>
      </c>
      <c r="H194" s="243">
        <v>1</v>
      </c>
      <c r="I194" s="239"/>
      <c r="J194" s="242">
        <f t="shared" si="28"/>
        <v>11293</v>
      </c>
      <c r="K194" s="241">
        <f t="shared" si="29"/>
        <v>11837</v>
      </c>
      <c r="L194" s="240">
        <f t="shared" si="37"/>
        <v>544</v>
      </c>
      <c r="M194" s="239"/>
      <c r="N194" s="242">
        <f t="shared" si="30"/>
        <v>7277</v>
      </c>
      <c r="O194" s="241">
        <f t="shared" si="13"/>
        <v>7628</v>
      </c>
      <c r="P194" s="241">
        <f t="shared" si="3"/>
        <v>7470</v>
      </c>
      <c r="Q194" s="241" t="str">
        <f t="shared" si="4"/>
        <v/>
      </c>
      <c r="R194" s="241" t="str">
        <f t="shared" si="5"/>
        <v/>
      </c>
      <c r="S194" s="240">
        <f t="shared" si="38"/>
        <v>-158</v>
      </c>
      <c r="T194" s="239"/>
      <c r="U194" s="242">
        <f t="shared" si="31"/>
        <v>19508</v>
      </c>
      <c r="V194" s="241">
        <f t="shared" si="32"/>
        <v>20395</v>
      </c>
      <c r="W194" s="240">
        <f t="shared" si="39"/>
        <v>887</v>
      </c>
      <c r="X194" s="239"/>
      <c r="Y194" s="527">
        <f t="shared" si="33"/>
        <v>-1.32896513449802</v>
      </c>
      <c r="Z194" s="528">
        <f t="shared" si="34"/>
        <v>4.6934015198586083</v>
      </c>
      <c r="AA194" s="528">
        <f t="shared" si="35"/>
        <v>3.0308321703669727</v>
      </c>
      <c r="AB194" s="529">
        <f t="shared" si="36"/>
        <v>-1.6625693494916356</v>
      </c>
    </row>
    <row r="195" spans="1:28" s="238" customFormat="1">
      <c r="A195" s="245">
        <v>430</v>
      </c>
      <c r="B195" s="245">
        <v>430170710</v>
      </c>
      <c r="C195" s="244" t="s">
        <v>515</v>
      </c>
      <c r="D195" s="245">
        <v>170</v>
      </c>
      <c r="E195" s="244" t="s">
        <v>197</v>
      </c>
      <c r="F195" s="245">
        <v>710</v>
      </c>
      <c r="G195" s="244" t="s">
        <v>414</v>
      </c>
      <c r="H195" s="243">
        <v>4</v>
      </c>
      <c r="I195" s="239"/>
      <c r="J195" s="242">
        <f t="shared" si="28"/>
        <v>10923</v>
      </c>
      <c r="K195" s="241">
        <f t="shared" si="29"/>
        <v>11363</v>
      </c>
      <c r="L195" s="240">
        <f t="shared" si="37"/>
        <v>440</v>
      </c>
      <c r="M195" s="239"/>
      <c r="N195" s="242">
        <f t="shared" si="30"/>
        <v>5279</v>
      </c>
      <c r="O195" s="241">
        <f t="shared" si="13"/>
        <v>5492</v>
      </c>
      <c r="P195" s="241">
        <f t="shared" si="3"/>
        <v>5255</v>
      </c>
      <c r="Q195" s="241" t="str">
        <f t="shared" si="4"/>
        <v/>
      </c>
      <c r="R195" s="241" t="str">
        <f t="shared" si="5"/>
        <v/>
      </c>
      <c r="S195" s="240">
        <f t="shared" si="38"/>
        <v>-237</v>
      </c>
      <c r="T195" s="239"/>
      <c r="U195" s="242">
        <f t="shared" si="31"/>
        <v>17140</v>
      </c>
      <c r="V195" s="241">
        <f t="shared" si="32"/>
        <v>17706</v>
      </c>
      <c r="W195" s="240">
        <f t="shared" si="39"/>
        <v>566</v>
      </c>
      <c r="X195" s="239"/>
      <c r="Y195" s="527">
        <f t="shared" si="33"/>
        <v>-2.0848192658720563</v>
      </c>
      <c r="Z195" s="528">
        <f t="shared" si="34"/>
        <v>5.8779148456018149</v>
      </c>
      <c r="AA195" s="528">
        <f t="shared" si="35"/>
        <v>3.7431951221409472</v>
      </c>
      <c r="AB195" s="529">
        <f t="shared" si="36"/>
        <v>-2.1347197234608677</v>
      </c>
    </row>
    <row r="196" spans="1:28" s="238" customFormat="1">
      <c r="A196" s="245">
        <v>430</v>
      </c>
      <c r="B196" s="245">
        <v>430170725</v>
      </c>
      <c r="C196" s="244" t="s">
        <v>515</v>
      </c>
      <c r="D196" s="245">
        <v>170</v>
      </c>
      <c r="E196" s="244" t="s">
        <v>197</v>
      </c>
      <c r="F196" s="245">
        <v>725</v>
      </c>
      <c r="G196" s="244" t="s">
        <v>419</v>
      </c>
      <c r="H196" s="243">
        <v>15</v>
      </c>
      <c r="I196" s="239"/>
      <c r="J196" s="242">
        <f t="shared" si="28"/>
        <v>10821</v>
      </c>
      <c r="K196" s="241">
        <f t="shared" si="29"/>
        <v>11364</v>
      </c>
      <c r="L196" s="240">
        <f t="shared" si="37"/>
        <v>543</v>
      </c>
      <c r="M196" s="239"/>
      <c r="N196" s="242">
        <f t="shared" si="30"/>
        <v>3515</v>
      </c>
      <c r="O196" s="241">
        <f t="shared" si="13"/>
        <v>3692</v>
      </c>
      <c r="P196" s="241">
        <f t="shared" si="3"/>
        <v>3273</v>
      </c>
      <c r="Q196" s="241" t="str">
        <f t="shared" si="4"/>
        <v/>
      </c>
      <c r="R196" s="241" t="str">
        <f t="shared" si="5"/>
        <v/>
      </c>
      <c r="S196" s="240">
        <f t="shared" si="38"/>
        <v>-419</v>
      </c>
      <c r="T196" s="239"/>
      <c r="U196" s="242">
        <f t="shared" si="31"/>
        <v>15274</v>
      </c>
      <c r="V196" s="241">
        <f t="shared" si="32"/>
        <v>15725</v>
      </c>
      <c r="W196" s="240">
        <f t="shared" si="39"/>
        <v>451</v>
      </c>
      <c r="X196" s="239"/>
      <c r="Y196" s="527">
        <f t="shared" si="33"/>
        <v>-3.6863585194714403</v>
      </c>
      <c r="Z196" s="528">
        <f t="shared" si="34"/>
        <v>6.946400531053869</v>
      </c>
      <c r="AA196" s="528">
        <f t="shared" si="35"/>
        <v>3.6316516828061736</v>
      </c>
      <c r="AB196" s="529">
        <f t="shared" si="36"/>
        <v>-3.3147488482476954</v>
      </c>
    </row>
    <row r="197" spans="1:28" s="238" customFormat="1">
      <c r="A197" s="245">
        <v>430</v>
      </c>
      <c r="B197" s="245">
        <v>430170730</v>
      </c>
      <c r="C197" s="244" t="s">
        <v>515</v>
      </c>
      <c r="D197" s="245">
        <v>170</v>
      </c>
      <c r="E197" s="244" t="s">
        <v>197</v>
      </c>
      <c r="F197" s="245">
        <v>730</v>
      </c>
      <c r="G197" s="244" t="s">
        <v>421</v>
      </c>
      <c r="H197" s="243">
        <v>7</v>
      </c>
      <c r="I197" s="239"/>
      <c r="J197" s="242">
        <f t="shared" si="28"/>
        <v>12299</v>
      </c>
      <c r="K197" s="241">
        <f t="shared" si="29"/>
        <v>12551</v>
      </c>
      <c r="L197" s="240">
        <f t="shared" si="37"/>
        <v>252</v>
      </c>
      <c r="M197" s="239"/>
      <c r="N197" s="242">
        <f t="shared" si="30"/>
        <v>4556</v>
      </c>
      <c r="O197" s="241">
        <f t="shared" si="13"/>
        <v>4650</v>
      </c>
      <c r="P197" s="241">
        <f t="shared" si="3"/>
        <v>5608</v>
      </c>
      <c r="Q197" s="241" t="str">
        <f t="shared" si="4"/>
        <v/>
      </c>
      <c r="R197" s="241" t="str">
        <f t="shared" si="5"/>
        <v/>
      </c>
      <c r="S197" s="240">
        <f t="shared" si="38"/>
        <v>958</v>
      </c>
      <c r="T197" s="239"/>
      <c r="U197" s="242">
        <f t="shared" si="31"/>
        <v>17793</v>
      </c>
      <c r="V197" s="241">
        <f t="shared" si="32"/>
        <v>19247</v>
      </c>
      <c r="W197" s="240">
        <f t="shared" si="39"/>
        <v>1454</v>
      </c>
      <c r="X197" s="239"/>
      <c r="Y197" s="527">
        <f t="shared" si="33"/>
        <v>7.6313933338508093</v>
      </c>
      <c r="Z197" s="528">
        <f t="shared" si="34"/>
        <v>0.20181740384971808</v>
      </c>
      <c r="AA197" s="528">
        <f t="shared" si="35"/>
        <v>5.9106702963094202</v>
      </c>
      <c r="AB197" s="529">
        <f t="shared" si="36"/>
        <v>5.708852892459702</v>
      </c>
    </row>
    <row r="198" spans="1:28" s="238" customFormat="1">
      <c r="A198" s="245">
        <v>430</v>
      </c>
      <c r="B198" s="245">
        <v>430170735</v>
      </c>
      <c r="C198" s="244" t="s">
        <v>515</v>
      </c>
      <c r="D198" s="245">
        <v>170</v>
      </c>
      <c r="E198" s="244" t="s">
        <v>197</v>
      </c>
      <c r="F198" s="245">
        <v>735</v>
      </c>
      <c r="G198" s="244" t="s">
        <v>422</v>
      </c>
      <c r="H198" s="243">
        <v>2</v>
      </c>
      <c r="I198" s="239"/>
      <c r="J198" s="242">
        <f t="shared" si="28"/>
        <v>10676</v>
      </c>
      <c r="K198" s="241">
        <f t="shared" si="29"/>
        <v>10889</v>
      </c>
      <c r="L198" s="240">
        <f t="shared" si="37"/>
        <v>213</v>
      </c>
      <c r="M198" s="239"/>
      <c r="N198" s="242">
        <f t="shared" si="30"/>
        <v>5034</v>
      </c>
      <c r="O198" s="241">
        <f t="shared" si="13"/>
        <v>5134</v>
      </c>
      <c r="P198" s="241">
        <f t="shared" si="3"/>
        <v>3814</v>
      </c>
      <c r="Q198" s="241" t="str">
        <f t="shared" si="4"/>
        <v/>
      </c>
      <c r="R198" s="241" t="str">
        <f t="shared" si="5"/>
        <v/>
      </c>
      <c r="S198" s="240">
        <f t="shared" si="38"/>
        <v>-1320</v>
      </c>
      <c r="T198" s="239"/>
      <c r="U198" s="242">
        <f t="shared" si="31"/>
        <v>16648</v>
      </c>
      <c r="V198" s="241">
        <f t="shared" si="32"/>
        <v>15791</v>
      </c>
      <c r="W198" s="240">
        <f t="shared" si="39"/>
        <v>-857</v>
      </c>
      <c r="X198" s="239"/>
      <c r="Y198" s="527">
        <f t="shared" si="33"/>
        <v>-12.123434170264261</v>
      </c>
      <c r="Z198" s="528">
        <f t="shared" si="34"/>
        <v>12.355831049429158</v>
      </c>
      <c r="AA198" s="528">
        <f t="shared" si="35"/>
        <v>2.3118478089986483</v>
      </c>
      <c r="AB198" s="529">
        <f t="shared" si="36"/>
        <v>-10.04398324043051</v>
      </c>
    </row>
    <row r="199" spans="1:28" s="238" customFormat="1">
      <c r="A199" s="245">
        <v>430</v>
      </c>
      <c r="B199" s="245">
        <v>430170775</v>
      </c>
      <c r="C199" s="244" t="s">
        <v>515</v>
      </c>
      <c r="D199" s="245">
        <v>170</v>
      </c>
      <c r="E199" s="244" t="s">
        <v>197</v>
      </c>
      <c r="F199" s="245">
        <v>775</v>
      </c>
      <c r="G199" s="244" t="s">
        <v>436</v>
      </c>
      <c r="H199" s="243">
        <v>3</v>
      </c>
      <c r="I199" s="239"/>
      <c r="J199" s="242">
        <f t="shared" si="28"/>
        <v>10676</v>
      </c>
      <c r="K199" s="241">
        <f t="shared" si="29"/>
        <v>13085</v>
      </c>
      <c r="L199" s="240">
        <f t="shared" si="37"/>
        <v>2409</v>
      </c>
      <c r="M199" s="239"/>
      <c r="N199" s="242">
        <f t="shared" si="30"/>
        <v>3008</v>
      </c>
      <c r="O199" s="241">
        <f t="shared" si="13"/>
        <v>3687</v>
      </c>
      <c r="P199" s="241">
        <f t="shared" si="3"/>
        <v>3687</v>
      </c>
      <c r="Q199" s="241" t="str">
        <f t="shared" si="4"/>
        <v/>
      </c>
      <c r="R199" s="241" t="str">
        <f t="shared" si="5"/>
        <v/>
      </c>
      <c r="S199" s="240">
        <f t="shared" si="38"/>
        <v>0</v>
      </c>
      <c r="T199" s="239"/>
      <c r="U199" s="242">
        <f t="shared" si="31"/>
        <v>14622</v>
      </c>
      <c r="V199" s="241">
        <f t="shared" si="32"/>
        <v>17860</v>
      </c>
      <c r="W199" s="240">
        <f t="shared" si="39"/>
        <v>3238</v>
      </c>
      <c r="X199" s="239"/>
      <c r="Y199" s="527">
        <f t="shared" si="33"/>
        <v>0</v>
      </c>
      <c r="Z199" s="528">
        <f t="shared" si="34"/>
        <v>8.6003424663754142</v>
      </c>
      <c r="AA199" s="528">
        <f t="shared" si="35"/>
        <v>4.8441131950882355</v>
      </c>
      <c r="AB199" s="529">
        <f t="shared" si="36"/>
        <v>-3.7562292712871788</v>
      </c>
    </row>
    <row r="200" spans="1:28" s="238" customFormat="1">
      <c r="A200" s="245">
        <v>432</v>
      </c>
      <c r="B200" s="245">
        <v>432712020</v>
      </c>
      <c r="C200" s="244" t="s">
        <v>517</v>
      </c>
      <c r="D200" s="245">
        <v>712</v>
      </c>
      <c r="E200" s="244" t="s">
        <v>415</v>
      </c>
      <c r="F200" s="245">
        <v>20</v>
      </c>
      <c r="G200" s="244" t="s">
        <v>47</v>
      </c>
      <c r="H200" s="243">
        <v>86</v>
      </c>
      <c r="I200" s="239"/>
      <c r="J200" s="242">
        <f t="shared" si="28"/>
        <v>9897</v>
      </c>
      <c r="K200" s="241">
        <f t="shared" si="29"/>
        <v>10785</v>
      </c>
      <c r="L200" s="240">
        <f t="shared" si="37"/>
        <v>888</v>
      </c>
      <c r="M200" s="239"/>
      <c r="N200" s="242">
        <f t="shared" si="30"/>
        <v>3093</v>
      </c>
      <c r="O200" s="241">
        <f t="shared" si="13"/>
        <v>3371</v>
      </c>
      <c r="P200" s="241">
        <f t="shared" si="3"/>
        <v>2483</v>
      </c>
      <c r="Q200" s="241" t="str">
        <f t="shared" si="4"/>
        <v/>
      </c>
      <c r="R200" s="241" t="str">
        <f t="shared" si="5"/>
        <v/>
      </c>
      <c r="S200" s="240">
        <f t="shared" si="38"/>
        <v>-888</v>
      </c>
      <c r="T200" s="239"/>
      <c r="U200" s="242">
        <f t="shared" si="31"/>
        <v>13928</v>
      </c>
      <c r="V200" s="241">
        <f t="shared" si="32"/>
        <v>14356</v>
      </c>
      <c r="W200" s="240">
        <f t="shared" si="39"/>
        <v>428</v>
      </c>
      <c r="X200" s="239"/>
      <c r="Y200" s="527">
        <f t="shared" si="33"/>
        <v>-8.2333882144749992</v>
      </c>
      <c r="Z200" s="528">
        <f t="shared" si="34"/>
        <v>15.874916722219906</v>
      </c>
      <c r="AA200" s="528">
        <f t="shared" si="35"/>
        <v>8.2452425685043398</v>
      </c>
      <c r="AB200" s="529">
        <f t="shared" si="36"/>
        <v>-7.6296741537155661</v>
      </c>
    </row>
    <row r="201" spans="1:28" s="238" customFormat="1">
      <c r="A201" s="245">
        <v>432</v>
      </c>
      <c r="B201" s="245">
        <v>432712172</v>
      </c>
      <c r="C201" s="244" t="s">
        <v>517</v>
      </c>
      <c r="D201" s="245">
        <v>712</v>
      </c>
      <c r="E201" s="244" t="s">
        <v>415</v>
      </c>
      <c r="F201" s="245">
        <v>172</v>
      </c>
      <c r="G201" s="244" t="s">
        <v>199</v>
      </c>
      <c r="H201" s="243">
        <v>2</v>
      </c>
      <c r="I201" s="239"/>
      <c r="J201" s="242">
        <f t="shared" si="28"/>
        <v>9220</v>
      </c>
      <c r="K201" s="241">
        <f t="shared" si="29"/>
        <v>9754</v>
      </c>
      <c r="L201" s="240">
        <f t="shared" si="37"/>
        <v>534</v>
      </c>
      <c r="M201" s="239"/>
      <c r="N201" s="242">
        <f t="shared" si="30"/>
        <v>6704</v>
      </c>
      <c r="O201" s="241">
        <f t="shared" si="13"/>
        <v>7092</v>
      </c>
      <c r="P201" s="241">
        <f t="shared" si="3"/>
        <v>8289</v>
      </c>
      <c r="Q201" s="241" t="str">
        <f t="shared" si="4"/>
        <v/>
      </c>
      <c r="R201" s="241" t="str">
        <f t="shared" si="5"/>
        <v/>
      </c>
      <c r="S201" s="240">
        <f t="shared" si="38"/>
        <v>1197</v>
      </c>
      <c r="T201" s="239"/>
      <c r="U201" s="242">
        <f t="shared" si="31"/>
        <v>16862</v>
      </c>
      <c r="V201" s="241">
        <f t="shared" si="32"/>
        <v>19131</v>
      </c>
      <c r="W201" s="240">
        <f t="shared" si="39"/>
        <v>2269</v>
      </c>
      <c r="X201" s="239"/>
      <c r="Y201" s="527">
        <f t="shared" si="33"/>
        <v>12.272631429590064</v>
      </c>
      <c r="Z201" s="528">
        <f t="shared" si="34"/>
        <v>7.5817192336905661</v>
      </c>
      <c r="AA201" s="528">
        <f t="shared" si="35"/>
        <v>15.241985538430198</v>
      </c>
      <c r="AB201" s="529">
        <f t="shared" si="36"/>
        <v>7.6602663047396318</v>
      </c>
    </row>
    <row r="202" spans="1:28" s="238" customFormat="1">
      <c r="A202" s="245">
        <v>432</v>
      </c>
      <c r="B202" s="245">
        <v>432712261</v>
      </c>
      <c r="C202" s="244" t="s">
        <v>517</v>
      </c>
      <c r="D202" s="245">
        <v>712</v>
      </c>
      <c r="E202" s="244" t="s">
        <v>415</v>
      </c>
      <c r="F202" s="245">
        <v>261</v>
      </c>
      <c r="G202" s="244" t="s">
        <v>288</v>
      </c>
      <c r="H202" s="243">
        <v>19</v>
      </c>
      <c r="I202" s="239"/>
      <c r="J202" s="242">
        <f t="shared" ref="J202:J265" si="40">IFERROR(VLOOKUP($B202,ratesPFY,9,FALSE),"")</f>
        <v>10236</v>
      </c>
      <c r="K202" s="241">
        <f t="shared" ref="K202:K265" si="41">IFERROR(VLOOKUP($B202,ratesQ2,8,FALSE),"")</f>
        <v>10195</v>
      </c>
      <c r="L202" s="240">
        <f t="shared" si="37"/>
        <v>-41</v>
      </c>
      <c r="M202" s="239"/>
      <c r="N202" s="242">
        <f t="shared" ref="N202:N265" si="42">IFERROR(VLOOKUP($B202,ratesPFY,10,FALSE),"")</f>
        <v>7651</v>
      </c>
      <c r="O202" s="241">
        <f t="shared" ref="O202:O265" si="43">IFERROR(VLOOKUP($B202,ratesQ1,9,FALSE),"")</f>
        <v>7620</v>
      </c>
      <c r="P202" s="241">
        <f t="shared" ref="P202:P265" si="44">IFERROR(VLOOKUP($B202,ratesQ2,9,FALSE),"")</f>
        <v>7138</v>
      </c>
      <c r="Q202" s="241" t="str">
        <f t="shared" ref="Q202:Q265" si="45">IFERROR(VLOOKUP($B202,ratesQ3,9,FALSE),"")</f>
        <v/>
      </c>
      <c r="R202" s="241" t="str">
        <f t="shared" ref="R202:R265" si="46">IFERROR(VLOOKUP($B202,ratesQ4,9,FALSE),"")</f>
        <v/>
      </c>
      <c r="S202" s="240">
        <f t="shared" si="38"/>
        <v>-482</v>
      </c>
      <c r="T202" s="239"/>
      <c r="U202" s="242">
        <f t="shared" ref="U202:U265" si="47">IFERROR(VLOOKUP($B202,ratesPFY,13,FALSE)-VLOOKUP($B202,ratesPFY,11,FALSE),"")</f>
        <v>18825</v>
      </c>
      <c r="V202" s="241">
        <f t="shared" ref="V202:V265" si="48">IFERROR(VLOOKUP($B202,ratesQ2,12,FALSE),"")</f>
        <v>18421</v>
      </c>
      <c r="W202" s="240">
        <f t="shared" si="39"/>
        <v>-404</v>
      </c>
      <c r="X202" s="239"/>
      <c r="Y202" s="527">
        <f t="shared" ref="Y202:Y265" si="49">VLOOKUP($F202,rate_abvfndNEW,46,FALSE)</f>
        <v>-4.7253096244679114</v>
      </c>
      <c r="Z202" s="528">
        <f t="shared" ref="Z202:Z265" si="50">VLOOKUP($F202,rate_abvfndNEW,48,FALSE)</f>
        <v>5.9365965191089725</v>
      </c>
      <c r="AA202" s="528">
        <f t="shared" ref="AA202:AA265" si="51">VLOOKUP($F202,rate_abvfndNEW,49,FALSE)</f>
        <v>2.5629243580097825</v>
      </c>
      <c r="AB202" s="529">
        <f t="shared" ref="AB202:AB265" si="52">VLOOKUP($F202,rate_abvfndNEW,50,FALSE)</f>
        <v>-3.37367216109919</v>
      </c>
    </row>
    <row r="203" spans="1:28" s="238" customFormat="1">
      <c r="A203" s="245">
        <v>432</v>
      </c>
      <c r="B203" s="245">
        <v>432712300</v>
      </c>
      <c r="C203" s="244" t="s">
        <v>517</v>
      </c>
      <c r="D203" s="245">
        <v>712</v>
      </c>
      <c r="E203" s="244" t="s">
        <v>415</v>
      </c>
      <c r="F203" s="245">
        <v>300</v>
      </c>
      <c r="G203" s="244" t="s">
        <v>327</v>
      </c>
      <c r="H203" s="243">
        <v>1</v>
      </c>
      <c r="I203" s="239"/>
      <c r="J203" s="242">
        <f t="shared" si="40"/>
        <v>14035</v>
      </c>
      <c r="K203" s="241">
        <f t="shared" si="41"/>
        <v>9754</v>
      </c>
      <c r="L203" s="240">
        <f t="shared" ref="L203:L266" si="53">IFERROR(IF(J203="","",K203-J203),"")</f>
        <v>-4281</v>
      </c>
      <c r="M203" s="239"/>
      <c r="N203" s="242">
        <f t="shared" si="42"/>
        <v>28108</v>
      </c>
      <c r="O203" s="241">
        <f t="shared" si="43"/>
        <v>19534</v>
      </c>
      <c r="P203" s="241">
        <f t="shared" si="44"/>
        <v>17638</v>
      </c>
      <c r="Q203" s="241" t="str">
        <f t="shared" si="45"/>
        <v/>
      </c>
      <c r="R203" s="241" t="str">
        <f t="shared" si="46"/>
        <v/>
      </c>
      <c r="S203" s="240">
        <f t="shared" ref="S203:S266" si="54">IFERROR(IF(P203="","",P203-O203),"")</f>
        <v>-1896</v>
      </c>
      <c r="T203" s="239"/>
      <c r="U203" s="242">
        <f t="shared" si="47"/>
        <v>43081</v>
      </c>
      <c r="V203" s="241">
        <f t="shared" si="48"/>
        <v>28480</v>
      </c>
      <c r="W203" s="240">
        <f t="shared" ref="W203:W266" si="55">IFERROR(IF(U203="","",V203-U203),"")</f>
        <v>-14601</v>
      </c>
      <c r="X203" s="239"/>
      <c r="Y203" s="527">
        <f t="shared" si="49"/>
        <v>-19.446412097422012</v>
      </c>
      <c r="Z203" s="528">
        <f t="shared" si="50"/>
        <v>2.8566834215060393</v>
      </c>
      <c r="AA203" s="528">
        <f t="shared" si="51"/>
        <v>-3.8399592747008842</v>
      </c>
      <c r="AB203" s="529">
        <f t="shared" si="52"/>
        <v>-6.6966426962069239</v>
      </c>
    </row>
    <row r="204" spans="1:28" s="238" customFormat="1">
      <c r="A204" s="245">
        <v>432</v>
      </c>
      <c r="B204" s="245">
        <v>432712645</v>
      </c>
      <c r="C204" s="244" t="s">
        <v>517</v>
      </c>
      <c r="D204" s="245">
        <v>712</v>
      </c>
      <c r="E204" s="244" t="s">
        <v>415</v>
      </c>
      <c r="F204" s="245">
        <v>645</v>
      </c>
      <c r="G204" s="244" t="s">
        <v>394</v>
      </c>
      <c r="H204" s="243">
        <v>45</v>
      </c>
      <c r="I204" s="239"/>
      <c r="J204" s="242">
        <f t="shared" si="40"/>
        <v>10574</v>
      </c>
      <c r="K204" s="241">
        <f t="shared" si="41"/>
        <v>11702</v>
      </c>
      <c r="L204" s="240">
        <f t="shared" si="53"/>
        <v>1128</v>
      </c>
      <c r="M204" s="239"/>
      <c r="N204" s="242">
        <f t="shared" si="42"/>
        <v>4995</v>
      </c>
      <c r="O204" s="241">
        <f t="shared" si="43"/>
        <v>5528</v>
      </c>
      <c r="P204" s="241">
        <f t="shared" si="44"/>
        <v>4622</v>
      </c>
      <c r="Q204" s="241" t="str">
        <f t="shared" si="45"/>
        <v/>
      </c>
      <c r="R204" s="241" t="str">
        <f t="shared" si="46"/>
        <v/>
      </c>
      <c r="S204" s="240">
        <f t="shared" si="54"/>
        <v>-906</v>
      </c>
      <c r="T204" s="239"/>
      <c r="U204" s="242">
        <f t="shared" si="47"/>
        <v>16507</v>
      </c>
      <c r="V204" s="241">
        <f t="shared" si="48"/>
        <v>17412</v>
      </c>
      <c r="W204" s="240">
        <f t="shared" si="55"/>
        <v>905</v>
      </c>
      <c r="X204" s="239"/>
      <c r="Y204" s="527">
        <f t="shared" si="49"/>
        <v>-7.7375549176022105</v>
      </c>
      <c r="Z204" s="528">
        <f t="shared" si="50"/>
        <v>14.063358061927362</v>
      </c>
      <c r="AA204" s="528">
        <f t="shared" si="51"/>
        <v>8.3911369263263307</v>
      </c>
      <c r="AB204" s="529">
        <f t="shared" si="52"/>
        <v>-5.6722211356010312</v>
      </c>
    </row>
    <row r="205" spans="1:28" s="238" customFormat="1">
      <c r="A205" s="245">
        <v>432</v>
      </c>
      <c r="B205" s="245">
        <v>432712660</v>
      </c>
      <c r="C205" s="244" t="s">
        <v>517</v>
      </c>
      <c r="D205" s="245">
        <v>712</v>
      </c>
      <c r="E205" s="244" t="s">
        <v>415</v>
      </c>
      <c r="F205" s="245">
        <v>660</v>
      </c>
      <c r="G205" s="244" t="s">
        <v>398</v>
      </c>
      <c r="H205" s="243">
        <v>84</v>
      </c>
      <c r="I205" s="239"/>
      <c r="J205" s="242">
        <f t="shared" si="40"/>
        <v>10468</v>
      </c>
      <c r="K205" s="241">
        <f t="shared" si="41"/>
        <v>11440</v>
      </c>
      <c r="L205" s="240">
        <f t="shared" si="53"/>
        <v>972</v>
      </c>
      <c r="M205" s="239"/>
      <c r="N205" s="242">
        <f t="shared" si="42"/>
        <v>11186</v>
      </c>
      <c r="O205" s="241">
        <f t="shared" si="43"/>
        <v>12224</v>
      </c>
      <c r="P205" s="241">
        <f t="shared" si="44"/>
        <v>9185</v>
      </c>
      <c r="Q205" s="241" t="str">
        <f t="shared" si="45"/>
        <v/>
      </c>
      <c r="R205" s="241" t="str">
        <f t="shared" si="46"/>
        <v/>
      </c>
      <c r="S205" s="240">
        <f t="shared" si="54"/>
        <v>-3039</v>
      </c>
      <c r="T205" s="239"/>
      <c r="U205" s="242">
        <f t="shared" si="47"/>
        <v>22592</v>
      </c>
      <c r="V205" s="241">
        <f t="shared" si="48"/>
        <v>21713</v>
      </c>
      <c r="W205" s="240">
        <f t="shared" si="55"/>
        <v>-879</v>
      </c>
      <c r="X205" s="239"/>
      <c r="Y205" s="527">
        <f t="shared" si="49"/>
        <v>-26.565000165512089</v>
      </c>
      <c r="Z205" s="528">
        <f t="shared" si="50"/>
        <v>13.536738031595316</v>
      </c>
      <c r="AA205" s="528">
        <f t="shared" si="51"/>
        <v>-3.1706144115982604</v>
      </c>
      <c r="AB205" s="529">
        <f t="shared" si="52"/>
        <v>-16.707352443193578</v>
      </c>
    </row>
    <row r="206" spans="1:28" s="238" customFormat="1">
      <c r="A206" s="245">
        <v>432</v>
      </c>
      <c r="B206" s="245">
        <v>432712712</v>
      </c>
      <c r="C206" s="244" t="s">
        <v>517</v>
      </c>
      <c r="D206" s="245">
        <v>712</v>
      </c>
      <c r="E206" s="244" t="s">
        <v>415</v>
      </c>
      <c r="F206" s="245">
        <v>712</v>
      </c>
      <c r="G206" s="244" t="s">
        <v>415</v>
      </c>
      <c r="H206" s="243">
        <v>13</v>
      </c>
      <c r="I206" s="239"/>
      <c r="J206" s="242">
        <f t="shared" si="40"/>
        <v>10250</v>
      </c>
      <c r="K206" s="241">
        <f t="shared" si="41"/>
        <v>11651</v>
      </c>
      <c r="L206" s="240">
        <f t="shared" si="53"/>
        <v>1401</v>
      </c>
      <c r="M206" s="239"/>
      <c r="N206" s="242">
        <f t="shared" si="42"/>
        <v>7484</v>
      </c>
      <c r="O206" s="241">
        <f t="shared" si="43"/>
        <v>8507</v>
      </c>
      <c r="P206" s="241">
        <f t="shared" si="44"/>
        <v>8736</v>
      </c>
      <c r="Q206" s="241" t="str">
        <f t="shared" si="45"/>
        <v/>
      </c>
      <c r="R206" s="241" t="str">
        <f t="shared" si="46"/>
        <v/>
      </c>
      <c r="S206" s="240">
        <f t="shared" si="54"/>
        <v>229</v>
      </c>
      <c r="T206" s="239"/>
      <c r="U206" s="242">
        <f t="shared" si="47"/>
        <v>18672</v>
      </c>
      <c r="V206" s="241">
        <f t="shared" si="48"/>
        <v>21475</v>
      </c>
      <c r="W206" s="240">
        <f t="shared" si="55"/>
        <v>2803</v>
      </c>
      <c r="X206" s="239"/>
      <c r="Y206" s="527">
        <f t="shared" si="49"/>
        <v>1.9673168366691698</v>
      </c>
      <c r="Z206" s="528">
        <f t="shared" si="50"/>
        <v>6.0877102411432151</v>
      </c>
      <c r="AA206" s="528">
        <f t="shared" si="51"/>
        <v>5.696424925594874</v>
      </c>
      <c r="AB206" s="529">
        <f t="shared" si="52"/>
        <v>-0.39128531554834112</v>
      </c>
    </row>
    <row r="207" spans="1:28" s="238" customFormat="1">
      <c r="A207" s="245">
        <v>435</v>
      </c>
      <c r="B207" s="245">
        <v>435301009</v>
      </c>
      <c r="C207" s="244" t="s">
        <v>518</v>
      </c>
      <c r="D207" s="245">
        <v>301</v>
      </c>
      <c r="E207" s="244" t="s">
        <v>328</v>
      </c>
      <c r="F207" s="245">
        <v>9</v>
      </c>
      <c r="G207" s="244" t="s">
        <v>36</v>
      </c>
      <c r="H207" s="243">
        <v>1</v>
      </c>
      <c r="I207" s="239"/>
      <c r="J207" s="242">
        <f t="shared" si="40"/>
        <v>11023</v>
      </c>
      <c r="K207" s="241">
        <f t="shared" si="41"/>
        <v>11611</v>
      </c>
      <c r="L207" s="240">
        <f t="shared" si="53"/>
        <v>588</v>
      </c>
      <c r="M207" s="239"/>
      <c r="N207" s="242">
        <f t="shared" si="42"/>
        <v>8022</v>
      </c>
      <c r="O207" s="241" t="str">
        <f t="shared" si="43"/>
        <v/>
      </c>
      <c r="P207" s="241">
        <f t="shared" si="44"/>
        <v>8147</v>
      </c>
      <c r="Q207" s="241" t="str">
        <f t="shared" si="45"/>
        <v/>
      </c>
      <c r="R207" s="241" t="str">
        <f t="shared" si="46"/>
        <v/>
      </c>
      <c r="S207" s="240" t="str">
        <f t="shared" si="54"/>
        <v/>
      </c>
      <c r="T207" s="239"/>
      <c r="U207" s="242">
        <f t="shared" si="47"/>
        <v>19983</v>
      </c>
      <c r="V207" s="241">
        <f t="shared" si="48"/>
        <v>20846</v>
      </c>
      <c r="W207" s="240">
        <f t="shared" si="55"/>
        <v>863</v>
      </c>
      <c r="X207" s="239"/>
      <c r="Y207" s="527">
        <f t="shared" si="49"/>
        <v>-2.6060584181095692</v>
      </c>
      <c r="Z207" s="528">
        <f t="shared" si="50"/>
        <v>4.0438247622467065</v>
      </c>
      <c r="AA207" s="528">
        <f t="shared" si="51"/>
        <v>1.646568910516873</v>
      </c>
      <c r="AB207" s="529">
        <f t="shared" si="52"/>
        <v>-2.3972558517298337</v>
      </c>
    </row>
    <row r="208" spans="1:28" s="238" customFormat="1">
      <c r="A208" s="245">
        <v>435</v>
      </c>
      <c r="B208" s="245">
        <v>435301031</v>
      </c>
      <c r="C208" s="244" t="s">
        <v>518</v>
      </c>
      <c r="D208" s="245">
        <v>301</v>
      </c>
      <c r="E208" s="244" t="s">
        <v>328</v>
      </c>
      <c r="F208" s="245">
        <v>31</v>
      </c>
      <c r="G208" s="244" t="s">
        <v>58</v>
      </c>
      <c r="H208" s="243">
        <v>63</v>
      </c>
      <c r="I208" s="239"/>
      <c r="J208" s="242">
        <f t="shared" si="40"/>
        <v>10561</v>
      </c>
      <c r="K208" s="241">
        <f t="shared" si="41"/>
        <v>11717</v>
      </c>
      <c r="L208" s="240">
        <f t="shared" si="53"/>
        <v>1156</v>
      </c>
      <c r="M208" s="239"/>
      <c r="N208" s="242">
        <f t="shared" si="42"/>
        <v>5647</v>
      </c>
      <c r="O208" s="241">
        <f t="shared" si="43"/>
        <v>6265</v>
      </c>
      <c r="P208" s="241">
        <f t="shared" si="44"/>
        <v>5255</v>
      </c>
      <c r="Q208" s="241" t="str">
        <f t="shared" si="45"/>
        <v/>
      </c>
      <c r="R208" s="241" t="str">
        <f t="shared" si="46"/>
        <v/>
      </c>
      <c r="S208" s="240">
        <f t="shared" si="54"/>
        <v>-1010</v>
      </c>
      <c r="T208" s="239"/>
      <c r="U208" s="242">
        <f t="shared" si="47"/>
        <v>17146</v>
      </c>
      <c r="V208" s="241">
        <f t="shared" si="48"/>
        <v>18060</v>
      </c>
      <c r="W208" s="240">
        <f t="shared" si="55"/>
        <v>914</v>
      </c>
      <c r="X208" s="239"/>
      <c r="Y208" s="527">
        <f t="shared" si="49"/>
        <v>-8.6203842753208733</v>
      </c>
      <c r="Z208" s="528">
        <f t="shared" si="50"/>
        <v>10.450347480314559</v>
      </c>
      <c r="AA208" s="528">
        <f t="shared" si="51"/>
        <v>4.1631313956805558</v>
      </c>
      <c r="AB208" s="529">
        <f t="shared" si="52"/>
        <v>-6.2872160846340028</v>
      </c>
    </row>
    <row r="209" spans="1:28" s="238" customFormat="1">
      <c r="A209" s="245">
        <v>435</v>
      </c>
      <c r="B209" s="245">
        <v>435301048</v>
      </c>
      <c r="C209" s="244" t="s">
        <v>518</v>
      </c>
      <c r="D209" s="245">
        <v>301</v>
      </c>
      <c r="E209" s="244" t="s">
        <v>328</v>
      </c>
      <c r="F209" s="245">
        <v>48</v>
      </c>
      <c r="G209" s="244" t="s">
        <v>75</v>
      </c>
      <c r="H209" s="243">
        <v>1</v>
      </c>
      <c r="I209" s="239"/>
      <c r="J209" s="242">
        <f t="shared" si="40"/>
        <v>11023</v>
      </c>
      <c r="K209" s="241">
        <f t="shared" si="41"/>
        <v>11611</v>
      </c>
      <c r="L209" s="240">
        <f t="shared" si="53"/>
        <v>588</v>
      </c>
      <c r="M209" s="239"/>
      <c r="N209" s="242">
        <f t="shared" si="42"/>
        <v>9861</v>
      </c>
      <c r="O209" s="241">
        <f t="shared" si="43"/>
        <v>10387</v>
      </c>
      <c r="P209" s="241">
        <f t="shared" si="44"/>
        <v>9413</v>
      </c>
      <c r="Q209" s="241" t="str">
        <f t="shared" si="45"/>
        <v/>
      </c>
      <c r="R209" s="241" t="str">
        <f t="shared" si="46"/>
        <v/>
      </c>
      <c r="S209" s="240">
        <f t="shared" si="54"/>
        <v>-974</v>
      </c>
      <c r="T209" s="239"/>
      <c r="U209" s="242">
        <f t="shared" si="47"/>
        <v>21822</v>
      </c>
      <c r="V209" s="241">
        <f t="shared" si="48"/>
        <v>22112</v>
      </c>
      <c r="W209" s="240">
        <f t="shared" si="55"/>
        <v>290</v>
      </c>
      <c r="X209" s="239"/>
      <c r="Y209" s="527">
        <f t="shared" si="49"/>
        <v>-8.3874852191925697</v>
      </c>
      <c r="Z209" s="528">
        <f t="shared" si="50"/>
        <v>10.162032460962292</v>
      </c>
      <c r="AA209" s="528">
        <f t="shared" si="51"/>
        <v>4.5926144718815918</v>
      </c>
      <c r="AB209" s="529">
        <f t="shared" si="52"/>
        <v>-5.5694179890807005</v>
      </c>
    </row>
    <row r="210" spans="1:28" s="238" customFormat="1">
      <c r="A210" s="245">
        <v>435</v>
      </c>
      <c r="B210" s="245">
        <v>435301056</v>
      </c>
      <c r="C210" s="244" t="s">
        <v>518</v>
      </c>
      <c r="D210" s="245">
        <v>301</v>
      </c>
      <c r="E210" s="244" t="s">
        <v>328</v>
      </c>
      <c r="F210" s="245">
        <v>56</v>
      </c>
      <c r="G210" s="244" t="s">
        <v>83</v>
      </c>
      <c r="H210" s="243">
        <v>86</v>
      </c>
      <c r="I210" s="239"/>
      <c r="J210" s="242">
        <f t="shared" si="40"/>
        <v>10573</v>
      </c>
      <c r="K210" s="241">
        <f t="shared" si="41"/>
        <v>11316</v>
      </c>
      <c r="L210" s="240">
        <f t="shared" si="53"/>
        <v>743</v>
      </c>
      <c r="M210" s="239"/>
      <c r="N210" s="242">
        <f t="shared" si="42"/>
        <v>4028</v>
      </c>
      <c r="O210" s="241">
        <f t="shared" si="43"/>
        <v>4311</v>
      </c>
      <c r="P210" s="241">
        <f t="shared" si="44"/>
        <v>3746</v>
      </c>
      <c r="Q210" s="241" t="str">
        <f t="shared" si="45"/>
        <v/>
      </c>
      <c r="R210" s="241" t="str">
        <f t="shared" si="46"/>
        <v/>
      </c>
      <c r="S210" s="240">
        <f t="shared" si="54"/>
        <v>-565</v>
      </c>
      <c r="T210" s="239"/>
      <c r="U210" s="242">
        <f t="shared" si="47"/>
        <v>15539</v>
      </c>
      <c r="V210" s="241">
        <f t="shared" si="48"/>
        <v>16150</v>
      </c>
      <c r="W210" s="240">
        <f t="shared" si="55"/>
        <v>611</v>
      </c>
      <c r="X210" s="239"/>
      <c r="Y210" s="527">
        <f t="shared" si="49"/>
        <v>-4.9965745952004283</v>
      </c>
      <c r="Z210" s="528">
        <f t="shared" si="50"/>
        <v>9.1469615073201744</v>
      </c>
      <c r="AA210" s="528">
        <f t="shared" si="51"/>
        <v>4.8531817354048377</v>
      </c>
      <c r="AB210" s="529">
        <f t="shared" si="52"/>
        <v>-4.2937797719153368</v>
      </c>
    </row>
    <row r="211" spans="1:28" s="238" customFormat="1">
      <c r="A211" s="245">
        <v>435</v>
      </c>
      <c r="B211" s="245">
        <v>435301079</v>
      </c>
      <c r="C211" s="244" t="s">
        <v>518</v>
      </c>
      <c r="D211" s="245">
        <v>301</v>
      </c>
      <c r="E211" s="244" t="s">
        <v>328</v>
      </c>
      <c r="F211" s="245">
        <v>79</v>
      </c>
      <c r="G211" s="244" t="s">
        <v>106</v>
      </c>
      <c r="H211" s="243">
        <v>161</v>
      </c>
      <c r="I211" s="239"/>
      <c r="J211" s="242">
        <f t="shared" si="40"/>
        <v>10729</v>
      </c>
      <c r="K211" s="241">
        <f t="shared" si="41"/>
        <v>12081</v>
      </c>
      <c r="L211" s="240">
        <f t="shared" si="53"/>
        <v>1352</v>
      </c>
      <c r="M211" s="239"/>
      <c r="N211" s="242">
        <f t="shared" si="42"/>
        <v>28</v>
      </c>
      <c r="O211" s="241">
        <f t="shared" si="43"/>
        <v>32</v>
      </c>
      <c r="P211" s="241">
        <f t="shared" si="44"/>
        <v>116</v>
      </c>
      <c r="Q211" s="241" t="str">
        <f t="shared" si="45"/>
        <v/>
      </c>
      <c r="R211" s="241" t="str">
        <f t="shared" si="46"/>
        <v/>
      </c>
      <c r="S211" s="240">
        <f t="shared" si="54"/>
        <v>84</v>
      </c>
      <c r="T211" s="239"/>
      <c r="U211" s="242">
        <f t="shared" si="47"/>
        <v>11695</v>
      </c>
      <c r="V211" s="241">
        <f t="shared" si="48"/>
        <v>13285</v>
      </c>
      <c r="W211" s="240">
        <f t="shared" si="55"/>
        <v>1590</v>
      </c>
      <c r="X211" s="239"/>
      <c r="Y211" s="527">
        <f t="shared" si="49"/>
        <v>0.69325800468267573</v>
      </c>
      <c r="Z211" s="528">
        <f t="shared" si="50"/>
        <v>9.4665082892840164</v>
      </c>
      <c r="AA211" s="528">
        <f t="shared" si="51"/>
        <v>10.278809414014106</v>
      </c>
      <c r="AB211" s="529">
        <f t="shared" si="52"/>
        <v>0.81230112473008909</v>
      </c>
    </row>
    <row r="212" spans="1:28" s="238" customFormat="1">
      <c r="A212" s="245">
        <v>435</v>
      </c>
      <c r="B212" s="245">
        <v>435301149</v>
      </c>
      <c r="C212" s="244" t="s">
        <v>518</v>
      </c>
      <c r="D212" s="245">
        <v>301</v>
      </c>
      <c r="E212" s="244" t="s">
        <v>328</v>
      </c>
      <c r="F212" s="245">
        <v>149</v>
      </c>
      <c r="G212" s="244" t="s">
        <v>176</v>
      </c>
      <c r="H212" s="243">
        <v>6</v>
      </c>
      <c r="I212" s="239"/>
      <c r="J212" s="242">
        <f t="shared" si="40"/>
        <v>11023</v>
      </c>
      <c r="K212" s="241">
        <f t="shared" si="41"/>
        <v>18088</v>
      </c>
      <c r="L212" s="240">
        <f t="shared" si="53"/>
        <v>7065</v>
      </c>
      <c r="M212" s="239"/>
      <c r="N212" s="242">
        <f t="shared" si="42"/>
        <v>407</v>
      </c>
      <c r="O212" s="241">
        <f t="shared" si="43"/>
        <v>668</v>
      </c>
      <c r="P212" s="241">
        <f t="shared" si="44"/>
        <v>131</v>
      </c>
      <c r="Q212" s="241" t="str">
        <f t="shared" si="45"/>
        <v/>
      </c>
      <c r="R212" s="241" t="str">
        <f t="shared" si="46"/>
        <v/>
      </c>
      <c r="S212" s="240">
        <f t="shared" si="54"/>
        <v>-537</v>
      </c>
      <c r="T212" s="239"/>
      <c r="U212" s="242">
        <f t="shared" si="47"/>
        <v>12368</v>
      </c>
      <c r="V212" s="241">
        <f t="shared" si="48"/>
        <v>19307</v>
      </c>
      <c r="W212" s="240">
        <f t="shared" si="55"/>
        <v>6939</v>
      </c>
      <c r="X212" s="239"/>
      <c r="Y212" s="527">
        <f t="shared" si="49"/>
        <v>-2.9706750289529396</v>
      </c>
      <c r="Z212" s="528">
        <f t="shared" si="50"/>
        <v>8.1512551461943072</v>
      </c>
      <c r="AA212" s="528">
        <f t="shared" si="51"/>
        <v>8.6285752559614224</v>
      </c>
      <c r="AB212" s="529">
        <f t="shared" si="52"/>
        <v>0.47732010976711514</v>
      </c>
    </row>
    <row r="213" spans="1:28" s="238" customFormat="1">
      <c r="A213" s="245">
        <v>435</v>
      </c>
      <c r="B213" s="245">
        <v>435301160</v>
      </c>
      <c r="C213" s="244" t="s">
        <v>518</v>
      </c>
      <c r="D213" s="245">
        <v>301</v>
      </c>
      <c r="E213" s="244" t="s">
        <v>328</v>
      </c>
      <c r="F213" s="245">
        <v>160</v>
      </c>
      <c r="G213" s="244" t="s">
        <v>187</v>
      </c>
      <c r="H213" s="243">
        <v>317</v>
      </c>
      <c r="I213" s="239"/>
      <c r="J213" s="242">
        <f t="shared" si="40"/>
        <v>11871</v>
      </c>
      <c r="K213" s="241">
        <f t="shared" si="41"/>
        <v>13129</v>
      </c>
      <c r="L213" s="240">
        <f t="shared" si="53"/>
        <v>1258</v>
      </c>
      <c r="M213" s="239"/>
      <c r="N213" s="242">
        <f t="shared" si="42"/>
        <v>153</v>
      </c>
      <c r="O213" s="241">
        <f t="shared" si="43"/>
        <v>169</v>
      </c>
      <c r="P213" s="241">
        <f t="shared" si="44"/>
        <v>27</v>
      </c>
      <c r="Q213" s="241" t="str">
        <f t="shared" si="45"/>
        <v/>
      </c>
      <c r="R213" s="241" t="str">
        <f t="shared" si="46"/>
        <v/>
      </c>
      <c r="S213" s="240">
        <f t="shared" si="54"/>
        <v>-142</v>
      </c>
      <c r="T213" s="239"/>
      <c r="U213" s="242">
        <f t="shared" si="47"/>
        <v>12962</v>
      </c>
      <c r="V213" s="241">
        <f t="shared" si="48"/>
        <v>14244</v>
      </c>
      <c r="W213" s="240">
        <f t="shared" si="55"/>
        <v>1282</v>
      </c>
      <c r="X213" s="239"/>
      <c r="Y213" s="527">
        <f t="shared" si="49"/>
        <v>-1.0834564003411771</v>
      </c>
      <c r="Z213" s="528">
        <f t="shared" si="50"/>
        <v>10.83807853636673</v>
      </c>
      <c r="AA213" s="528">
        <f t="shared" si="51"/>
        <v>9.5671505272932613</v>
      </c>
      <c r="AB213" s="529">
        <f t="shared" si="52"/>
        <v>-1.2709280090734687</v>
      </c>
    </row>
    <row r="214" spans="1:28" s="238" customFormat="1">
      <c r="A214" s="245">
        <v>435</v>
      </c>
      <c r="B214" s="245">
        <v>435301211</v>
      </c>
      <c r="C214" s="244" t="s">
        <v>518</v>
      </c>
      <c r="D214" s="245">
        <v>301</v>
      </c>
      <c r="E214" s="244" t="s">
        <v>328</v>
      </c>
      <c r="F214" s="245">
        <v>211</v>
      </c>
      <c r="G214" s="244" t="s">
        <v>238</v>
      </c>
      <c r="H214" s="243">
        <v>2</v>
      </c>
      <c r="I214" s="239"/>
      <c r="J214" s="242">
        <f t="shared" si="40"/>
        <v>11023</v>
      </c>
      <c r="K214" s="241">
        <f t="shared" si="41"/>
        <v>11611</v>
      </c>
      <c r="L214" s="240">
        <f t="shared" si="53"/>
        <v>588</v>
      </c>
      <c r="M214" s="239"/>
      <c r="N214" s="242">
        <f t="shared" si="42"/>
        <v>2782</v>
      </c>
      <c r="O214" s="241" t="str">
        <f t="shared" si="43"/>
        <v/>
      </c>
      <c r="P214" s="241">
        <f t="shared" si="44"/>
        <v>2861</v>
      </c>
      <c r="Q214" s="241" t="str">
        <f t="shared" si="45"/>
        <v/>
      </c>
      <c r="R214" s="241" t="str">
        <f t="shared" si="46"/>
        <v/>
      </c>
      <c r="S214" s="240" t="str">
        <f t="shared" si="54"/>
        <v/>
      </c>
      <c r="T214" s="239"/>
      <c r="U214" s="242">
        <f t="shared" si="47"/>
        <v>14743</v>
      </c>
      <c r="V214" s="241">
        <f t="shared" si="48"/>
        <v>15560</v>
      </c>
      <c r="W214" s="240">
        <f t="shared" si="55"/>
        <v>817</v>
      </c>
      <c r="X214" s="239"/>
      <c r="Y214" s="527">
        <f t="shared" si="49"/>
        <v>-0.59198459550459859</v>
      </c>
      <c r="Z214" s="528">
        <f t="shared" si="50"/>
        <v>6.1422069665415258</v>
      </c>
      <c r="AA214" s="528">
        <f t="shared" si="51"/>
        <v>5.7502407953955439</v>
      </c>
      <c r="AB214" s="529">
        <f t="shared" si="52"/>
        <v>-0.39196617114598187</v>
      </c>
    </row>
    <row r="215" spans="1:28" s="238" customFormat="1">
      <c r="A215" s="245">
        <v>435</v>
      </c>
      <c r="B215" s="245">
        <v>435301295</v>
      </c>
      <c r="C215" s="244" t="s">
        <v>518</v>
      </c>
      <c r="D215" s="245">
        <v>301</v>
      </c>
      <c r="E215" s="244" t="s">
        <v>328</v>
      </c>
      <c r="F215" s="245">
        <v>295</v>
      </c>
      <c r="G215" s="244" t="s">
        <v>322</v>
      </c>
      <c r="H215" s="243">
        <v>36</v>
      </c>
      <c r="I215" s="239"/>
      <c r="J215" s="242">
        <f t="shared" si="40"/>
        <v>10409</v>
      </c>
      <c r="K215" s="241">
        <f t="shared" si="41"/>
        <v>11154</v>
      </c>
      <c r="L215" s="240">
        <f t="shared" si="53"/>
        <v>745</v>
      </c>
      <c r="M215" s="239"/>
      <c r="N215" s="242">
        <f t="shared" si="42"/>
        <v>6427</v>
      </c>
      <c r="O215" s="241">
        <f t="shared" si="43"/>
        <v>6887</v>
      </c>
      <c r="P215" s="241">
        <f t="shared" si="44"/>
        <v>5942</v>
      </c>
      <c r="Q215" s="241" t="str">
        <f t="shared" si="45"/>
        <v/>
      </c>
      <c r="R215" s="241" t="str">
        <f t="shared" si="46"/>
        <v/>
      </c>
      <c r="S215" s="240">
        <f t="shared" si="54"/>
        <v>-945</v>
      </c>
      <c r="T215" s="239"/>
      <c r="U215" s="242">
        <f t="shared" si="47"/>
        <v>17774</v>
      </c>
      <c r="V215" s="241">
        <f t="shared" si="48"/>
        <v>18184</v>
      </c>
      <c r="W215" s="240">
        <f t="shared" si="55"/>
        <v>410</v>
      </c>
      <c r="X215" s="239"/>
      <c r="Y215" s="527">
        <f t="shared" si="49"/>
        <v>-8.4733029569441953</v>
      </c>
      <c r="Z215" s="528">
        <f t="shared" si="50"/>
        <v>7.1249638013346397</v>
      </c>
      <c r="AA215" s="528">
        <f t="shared" si="51"/>
        <v>1.1790774116493863</v>
      </c>
      <c r="AB215" s="529">
        <f t="shared" si="52"/>
        <v>-5.9458863896852536</v>
      </c>
    </row>
    <row r="216" spans="1:28" s="238" customFormat="1">
      <c r="A216" s="245">
        <v>435</v>
      </c>
      <c r="B216" s="245">
        <v>435301301</v>
      </c>
      <c r="C216" s="244" t="s">
        <v>518</v>
      </c>
      <c r="D216" s="245">
        <v>301</v>
      </c>
      <c r="E216" s="244" t="s">
        <v>328</v>
      </c>
      <c r="F216" s="245">
        <v>301</v>
      </c>
      <c r="G216" s="244" t="s">
        <v>328</v>
      </c>
      <c r="H216" s="243">
        <v>85</v>
      </c>
      <c r="I216" s="239"/>
      <c r="J216" s="242">
        <f t="shared" si="40"/>
        <v>11453</v>
      </c>
      <c r="K216" s="241">
        <f t="shared" si="41"/>
        <v>12543</v>
      </c>
      <c r="L216" s="240">
        <f t="shared" si="53"/>
        <v>1090</v>
      </c>
      <c r="M216" s="239"/>
      <c r="N216" s="242">
        <f t="shared" si="42"/>
        <v>4259</v>
      </c>
      <c r="O216" s="241">
        <f t="shared" si="43"/>
        <v>4664</v>
      </c>
      <c r="P216" s="241">
        <f t="shared" si="44"/>
        <v>4346</v>
      </c>
      <c r="Q216" s="241" t="str">
        <f t="shared" si="45"/>
        <v/>
      </c>
      <c r="R216" s="241" t="str">
        <f t="shared" si="46"/>
        <v/>
      </c>
      <c r="S216" s="240">
        <f t="shared" si="54"/>
        <v>-318</v>
      </c>
      <c r="T216" s="239"/>
      <c r="U216" s="242">
        <f t="shared" si="47"/>
        <v>16650</v>
      </c>
      <c r="V216" s="241">
        <f t="shared" si="48"/>
        <v>17977</v>
      </c>
      <c r="W216" s="240">
        <f t="shared" si="55"/>
        <v>1327</v>
      </c>
      <c r="X216" s="239"/>
      <c r="Y216" s="527">
        <f t="shared" si="49"/>
        <v>-2.5308860012087564</v>
      </c>
      <c r="Z216" s="528">
        <f t="shared" si="50"/>
        <v>10.775919719662975</v>
      </c>
      <c r="AA216" s="528">
        <f t="shared" si="51"/>
        <v>7.925105631415871</v>
      </c>
      <c r="AB216" s="529">
        <f t="shared" si="52"/>
        <v>-2.8508140882471036</v>
      </c>
    </row>
    <row r="217" spans="1:28" s="238" customFormat="1">
      <c r="A217" s="245">
        <v>435</v>
      </c>
      <c r="B217" s="245">
        <v>435301308</v>
      </c>
      <c r="C217" s="244" t="s">
        <v>518</v>
      </c>
      <c r="D217" s="245">
        <v>301</v>
      </c>
      <c r="E217" s="244" t="s">
        <v>328</v>
      </c>
      <c r="F217" s="245">
        <v>308</v>
      </c>
      <c r="G217" s="244" t="s">
        <v>335</v>
      </c>
      <c r="H217" s="243">
        <v>1</v>
      </c>
      <c r="I217" s="239"/>
      <c r="J217" s="242" t="str">
        <f t="shared" si="40"/>
        <v/>
      </c>
      <c r="K217" s="241">
        <f t="shared" si="41"/>
        <v>15940.913815493748</v>
      </c>
      <c r="L217" s="240" t="str">
        <f t="shared" si="53"/>
        <v/>
      </c>
      <c r="M217" s="239"/>
      <c r="N217" s="242" t="str">
        <f t="shared" si="42"/>
        <v/>
      </c>
      <c r="O217" s="241" t="str">
        <f t="shared" si="43"/>
        <v/>
      </c>
      <c r="P217" s="241">
        <f t="shared" si="44"/>
        <v>6575</v>
      </c>
      <c r="Q217" s="241" t="str">
        <f t="shared" si="45"/>
        <v/>
      </c>
      <c r="R217" s="241" t="str">
        <f t="shared" si="46"/>
        <v/>
      </c>
      <c r="S217" s="240" t="str">
        <f t="shared" si="54"/>
        <v/>
      </c>
      <c r="T217" s="239"/>
      <c r="U217" s="242" t="str">
        <f t="shared" si="47"/>
        <v/>
      </c>
      <c r="V217" s="241">
        <f t="shared" si="48"/>
        <v>23603.913815493746</v>
      </c>
      <c r="W217" s="240" t="str">
        <f t="shared" si="55"/>
        <v/>
      </c>
      <c r="X217" s="239"/>
      <c r="Y217" s="527">
        <f t="shared" si="49"/>
        <v>-6.6021675886861715</v>
      </c>
      <c r="Z217" s="528">
        <f t="shared" si="50"/>
        <v>11.186328695101471</v>
      </c>
      <c r="AA217" s="528">
        <f t="shared" si="51"/>
        <v>6.1873033400837523</v>
      </c>
      <c r="AB217" s="529">
        <f t="shared" si="52"/>
        <v>-4.9990253550177188</v>
      </c>
    </row>
    <row r="218" spans="1:28" s="238" customFormat="1">
      <c r="A218" s="245">
        <v>435</v>
      </c>
      <c r="B218" s="245">
        <v>435301326</v>
      </c>
      <c r="C218" s="244" t="s">
        <v>518</v>
      </c>
      <c r="D218" s="245">
        <v>301</v>
      </c>
      <c r="E218" s="244" t="s">
        <v>328</v>
      </c>
      <c r="F218" s="245">
        <v>326</v>
      </c>
      <c r="G218" s="244" t="s">
        <v>353</v>
      </c>
      <c r="H218" s="243">
        <v>7</v>
      </c>
      <c r="I218" s="239"/>
      <c r="J218" s="242">
        <f t="shared" si="40"/>
        <v>10099</v>
      </c>
      <c r="K218" s="241">
        <f t="shared" si="41"/>
        <v>10869</v>
      </c>
      <c r="L218" s="240">
        <f t="shared" si="53"/>
        <v>770</v>
      </c>
      <c r="M218" s="239"/>
      <c r="N218" s="242">
        <f t="shared" si="42"/>
        <v>4242</v>
      </c>
      <c r="O218" s="241">
        <f t="shared" si="43"/>
        <v>4565</v>
      </c>
      <c r="P218" s="241">
        <f t="shared" si="44"/>
        <v>4449</v>
      </c>
      <c r="Q218" s="241" t="str">
        <f t="shared" si="45"/>
        <v/>
      </c>
      <c r="R218" s="241" t="str">
        <f t="shared" si="46"/>
        <v/>
      </c>
      <c r="S218" s="240">
        <f t="shared" si="54"/>
        <v>-116</v>
      </c>
      <c r="T218" s="239"/>
      <c r="U218" s="242">
        <f t="shared" si="47"/>
        <v>15279</v>
      </c>
      <c r="V218" s="241">
        <f t="shared" si="48"/>
        <v>16406</v>
      </c>
      <c r="W218" s="240">
        <f t="shared" si="55"/>
        <v>1127</v>
      </c>
      <c r="X218" s="239"/>
      <c r="Y218" s="527">
        <f t="shared" si="49"/>
        <v>-1.0699726623448669</v>
      </c>
      <c r="Z218" s="528">
        <f t="shared" si="50"/>
        <v>3.4423376911902839</v>
      </c>
      <c r="AA218" s="528">
        <f t="shared" si="51"/>
        <v>2.2008406362717592</v>
      </c>
      <c r="AB218" s="529">
        <f t="shared" si="52"/>
        <v>-1.2414970549185247</v>
      </c>
    </row>
    <row r="219" spans="1:28" s="238" customFormat="1">
      <c r="A219" s="245">
        <v>435</v>
      </c>
      <c r="B219" s="245">
        <v>435301342</v>
      </c>
      <c r="C219" s="244" t="s">
        <v>518</v>
      </c>
      <c r="D219" s="245">
        <v>301</v>
      </c>
      <c r="E219" s="244" t="s">
        <v>328</v>
      </c>
      <c r="F219" s="245">
        <v>342</v>
      </c>
      <c r="G219" s="244" t="s">
        <v>369</v>
      </c>
      <c r="H219" s="243">
        <v>1</v>
      </c>
      <c r="I219" s="239"/>
      <c r="J219" s="242">
        <f t="shared" si="40"/>
        <v>11347.29420702626</v>
      </c>
      <c r="K219" s="241">
        <f t="shared" si="41"/>
        <v>12109.665687255454</v>
      </c>
      <c r="L219" s="240">
        <f t="shared" si="53"/>
        <v>762.37148022919428</v>
      </c>
      <c r="M219" s="239"/>
      <c r="N219" s="242">
        <f t="shared" si="42"/>
        <v>9313</v>
      </c>
      <c r="O219" s="241">
        <f t="shared" si="43"/>
        <v>9938</v>
      </c>
      <c r="P219" s="241">
        <f t="shared" si="44"/>
        <v>8863</v>
      </c>
      <c r="Q219" s="241" t="str">
        <f t="shared" si="45"/>
        <v/>
      </c>
      <c r="R219" s="241" t="str">
        <f t="shared" si="46"/>
        <v/>
      </c>
      <c r="S219" s="240">
        <f t="shared" si="54"/>
        <v>-1075</v>
      </c>
      <c r="T219" s="239"/>
      <c r="U219" s="242">
        <f t="shared" si="47"/>
        <v>21598.294207026258</v>
      </c>
      <c r="V219" s="241">
        <f t="shared" si="48"/>
        <v>22060.665687255452</v>
      </c>
      <c r="W219" s="240">
        <f t="shared" si="55"/>
        <v>462.37148022919428</v>
      </c>
      <c r="X219" s="239"/>
      <c r="Y219" s="527">
        <f t="shared" si="49"/>
        <v>-8.8753004335362107</v>
      </c>
      <c r="Z219" s="528">
        <f t="shared" si="50"/>
        <v>7.6274184293048854</v>
      </c>
      <c r="AA219" s="528">
        <f t="shared" si="51"/>
        <v>2.0706874757365332</v>
      </c>
      <c r="AB219" s="529">
        <f t="shared" si="52"/>
        <v>-5.5567309535683522</v>
      </c>
    </row>
    <row r="220" spans="1:28" s="238" customFormat="1">
      <c r="A220" s="245">
        <v>435</v>
      </c>
      <c r="B220" s="245">
        <v>435301616</v>
      </c>
      <c r="C220" s="244" t="s">
        <v>518</v>
      </c>
      <c r="D220" s="245">
        <v>301</v>
      </c>
      <c r="E220" s="244" t="s">
        <v>328</v>
      </c>
      <c r="F220" s="245">
        <v>616</v>
      </c>
      <c r="G220" s="244" t="s">
        <v>386</v>
      </c>
      <c r="H220" s="243">
        <v>1</v>
      </c>
      <c r="I220" s="239"/>
      <c r="J220" s="242">
        <f t="shared" si="40"/>
        <v>11770.241333739343</v>
      </c>
      <c r="K220" s="241">
        <f t="shared" si="41"/>
        <v>12534.397400482509</v>
      </c>
      <c r="L220" s="240">
        <f t="shared" si="53"/>
        <v>764.15606674316587</v>
      </c>
      <c r="M220" s="239"/>
      <c r="N220" s="242">
        <f t="shared" si="42"/>
        <v>4121</v>
      </c>
      <c r="O220" s="241">
        <f t="shared" si="43"/>
        <v>4389</v>
      </c>
      <c r="P220" s="241">
        <f t="shared" si="44"/>
        <v>3659</v>
      </c>
      <c r="Q220" s="241" t="str">
        <f t="shared" si="45"/>
        <v/>
      </c>
      <c r="R220" s="241" t="str">
        <f t="shared" si="46"/>
        <v/>
      </c>
      <c r="S220" s="240">
        <f t="shared" si="54"/>
        <v>-730</v>
      </c>
      <c r="T220" s="239"/>
      <c r="U220" s="242">
        <f t="shared" si="47"/>
        <v>16829.241333739345</v>
      </c>
      <c r="V220" s="241">
        <f t="shared" si="48"/>
        <v>17281.397400482507</v>
      </c>
      <c r="W220" s="240">
        <f t="shared" si="55"/>
        <v>452.15606674316223</v>
      </c>
      <c r="X220" s="239"/>
      <c r="Y220" s="527">
        <f t="shared" si="49"/>
        <v>-5.8241397261220413</v>
      </c>
      <c r="Z220" s="528">
        <f t="shared" si="50"/>
        <v>7.5299553927218623</v>
      </c>
      <c r="AA220" s="528">
        <f t="shared" si="51"/>
        <v>2.4813373286738418</v>
      </c>
      <c r="AB220" s="529">
        <f t="shared" si="52"/>
        <v>-5.0486180640480205</v>
      </c>
    </row>
    <row r="221" spans="1:28" s="238" customFormat="1">
      <c r="A221" s="245">
        <v>435</v>
      </c>
      <c r="B221" s="245">
        <v>435301673</v>
      </c>
      <c r="C221" s="244" t="s">
        <v>518</v>
      </c>
      <c r="D221" s="245">
        <v>301</v>
      </c>
      <c r="E221" s="244" t="s">
        <v>328</v>
      </c>
      <c r="F221" s="245">
        <v>673</v>
      </c>
      <c r="G221" s="244" t="s">
        <v>403</v>
      </c>
      <c r="H221" s="243">
        <v>18</v>
      </c>
      <c r="I221" s="239"/>
      <c r="J221" s="242">
        <f t="shared" si="40"/>
        <v>10820</v>
      </c>
      <c r="K221" s="241">
        <f t="shared" si="41"/>
        <v>11799</v>
      </c>
      <c r="L221" s="240">
        <f t="shared" si="53"/>
        <v>979</v>
      </c>
      <c r="M221" s="239"/>
      <c r="N221" s="242">
        <f t="shared" si="42"/>
        <v>6947</v>
      </c>
      <c r="O221" s="241">
        <f t="shared" si="43"/>
        <v>7576</v>
      </c>
      <c r="P221" s="241">
        <f t="shared" si="44"/>
        <v>6766</v>
      </c>
      <c r="Q221" s="241" t="str">
        <f t="shared" si="45"/>
        <v/>
      </c>
      <c r="R221" s="241" t="str">
        <f t="shared" si="46"/>
        <v/>
      </c>
      <c r="S221" s="240">
        <f t="shared" si="54"/>
        <v>-810</v>
      </c>
      <c r="T221" s="239"/>
      <c r="U221" s="242">
        <f t="shared" si="47"/>
        <v>18705</v>
      </c>
      <c r="V221" s="241">
        <f t="shared" si="48"/>
        <v>19653</v>
      </c>
      <c r="W221" s="240">
        <f t="shared" si="55"/>
        <v>948</v>
      </c>
      <c r="X221" s="239"/>
      <c r="Y221" s="527">
        <f t="shared" si="49"/>
        <v>-6.8616223171111415</v>
      </c>
      <c r="Z221" s="528">
        <f t="shared" si="50"/>
        <v>8.4634455809098306</v>
      </c>
      <c r="AA221" s="528">
        <f t="shared" si="51"/>
        <v>3.5045157891983534</v>
      </c>
      <c r="AB221" s="529">
        <f t="shared" si="52"/>
        <v>-4.9589297917114772</v>
      </c>
    </row>
    <row r="222" spans="1:28" s="238" customFormat="1">
      <c r="A222" s="245">
        <v>435</v>
      </c>
      <c r="B222" s="245">
        <v>435301725</v>
      </c>
      <c r="C222" s="244" t="s">
        <v>518</v>
      </c>
      <c r="D222" s="245">
        <v>301</v>
      </c>
      <c r="E222" s="244" t="s">
        <v>328</v>
      </c>
      <c r="F222" s="245">
        <v>725</v>
      </c>
      <c r="G222" s="244" t="s">
        <v>419</v>
      </c>
      <c r="H222" s="243">
        <v>1</v>
      </c>
      <c r="I222" s="239"/>
      <c r="J222" s="242">
        <f t="shared" si="40"/>
        <v>11081.280269630339</v>
      </c>
      <c r="K222" s="241">
        <f t="shared" si="41"/>
        <v>11611</v>
      </c>
      <c r="L222" s="240">
        <f t="shared" si="53"/>
        <v>529.71973036966119</v>
      </c>
      <c r="M222" s="239"/>
      <c r="N222" s="242">
        <f t="shared" si="42"/>
        <v>3600</v>
      </c>
      <c r="O222" s="241">
        <f t="shared" si="43"/>
        <v>3772</v>
      </c>
      <c r="P222" s="241">
        <f t="shared" si="44"/>
        <v>3344</v>
      </c>
      <c r="Q222" s="241" t="str">
        <f t="shared" si="45"/>
        <v/>
      </c>
      <c r="R222" s="241" t="str">
        <f t="shared" si="46"/>
        <v/>
      </c>
      <c r="S222" s="240">
        <f t="shared" si="54"/>
        <v>-428</v>
      </c>
      <c r="T222" s="239"/>
      <c r="U222" s="242">
        <f t="shared" si="47"/>
        <v>15619.280269630339</v>
      </c>
      <c r="V222" s="241">
        <f t="shared" si="48"/>
        <v>16043</v>
      </c>
      <c r="W222" s="240">
        <f t="shared" si="55"/>
        <v>423.71973036966119</v>
      </c>
      <c r="X222" s="239"/>
      <c r="Y222" s="527">
        <f t="shared" si="49"/>
        <v>-3.6863585194714403</v>
      </c>
      <c r="Z222" s="528">
        <f t="shared" si="50"/>
        <v>6.946400531053869</v>
      </c>
      <c r="AA222" s="528">
        <f t="shared" si="51"/>
        <v>3.6316516828061736</v>
      </c>
      <c r="AB222" s="529">
        <f t="shared" si="52"/>
        <v>-3.3147488482476954</v>
      </c>
    </row>
    <row r="223" spans="1:28" s="238" customFormat="1">
      <c r="A223" s="245">
        <v>435</v>
      </c>
      <c r="B223" s="245">
        <v>435301735</v>
      </c>
      <c r="C223" s="244" t="s">
        <v>518</v>
      </c>
      <c r="D223" s="245">
        <v>301</v>
      </c>
      <c r="E223" s="244" t="s">
        <v>328</v>
      </c>
      <c r="F223" s="245">
        <v>735</v>
      </c>
      <c r="G223" s="244" t="s">
        <v>422</v>
      </c>
      <c r="H223" s="243">
        <v>6</v>
      </c>
      <c r="I223" s="239"/>
      <c r="J223" s="242">
        <f t="shared" si="40"/>
        <v>9821</v>
      </c>
      <c r="K223" s="241">
        <f t="shared" si="41"/>
        <v>12116</v>
      </c>
      <c r="L223" s="240">
        <f t="shared" si="53"/>
        <v>2295</v>
      </c>
      <c r="M223" s="239"/>
      <c r="N223" s="242">
        <f t="shared" si="42"/>
        <v>4630</v>
      </c>
      <c r="O223" s="241">
        <f t="shared" si="43"/>
        <v>5713</v>
      </c>
      <c r="P223" s="241">
        <f t="shared" si="44"/>
        <v>4244</v>
      </c>
      <c r="Q223" s="241" t="str">
        <f t="shared" si="45"/>
        <v/>
      </c>
      <c r="R223" s="241" t="str">
        <f t="shared" si="46"/>
        <v/>
      </c>
      <c r="S223" s="240">
        <f t="shared" si="54"/>
        <v>-1469</v>
      </c>
      <c r="T223" s="239"/>
      <c r="U223" s="242">
        <f t="shared" si="47"/>
        <v>15389</v>
      </c>
      <c r="V223" s="241">
        <f t="shared" si="48"/>
        <v>17448</v>
      </c>
      <c r="W223" s="240">
        <f t="shared" si="55"/>
        <v>2059</v>
      </c>
      <c r="X223" s="239"/>
      <c r="Y223" s="527">
        <f t="shared" si="49"/>
        <v>-12.123434170264261</v>
      </c>
      <c r="Z223" s="528">
        <f t="shared" si="50"/>
        <v>12.355831049429158</v>
      </c>
      <c r="AA223" s="528">
        <f t="shared" si="51"/>
        <v>2.3118478089986483</v>
      </c>
      <c r="AB223" s="529">
        <f t="shared" si="52"/>
        <v>-10.04398324043051</v>
      </c>
    </row>
    <row r="224" spans="1:28" s="238" customFormat="1">
      <c r="A224" s="245">
        <v>436</v>
      </c>
      <c r="B224" s="245">
        <v>436049010</v>
      </c>
      <c r="C224" s="244" t="s">
        <v>519</v>
      </c>
      <c r="D224" s="245">
        <v>49</v>
      </c>
      <c r="E224" s="244" t="s">
        <v>76</v>
      </c>
      <c r="F224" s="245">
        <v>10</v>
      </c>
      <c r="G224" s="244" t="s">
        <v>37</v>
      </c>
      <c r="H224" s="243">
        <v>2</v>
      </c>
      <c r="I224" s="239"/>
      <c r="J224" s="242">
        <f t="shared" si="40"/>
        <v>15301</v>
      </c>
      <c r="K224" s="241">
        <f t="shared" si="41"/>
        <v>17330</v>
      </c>
      <c r="L224" s="240">
        <f t="shared" si="53"/>
        <v>2029</v>
      </c>
      <c r="M224" s="239"/>
      <c r="N224" s="242">
        <f t="shared" si="42"/>
        <v>6828</v>
      </c>
      <c r="O224" s="241">
        <f t="shared" si="43"/>
        <v>7734</v>
      </c>
      <c r="P224" s="241">
        <f t="shared" si="44"/>
        <v>7283</v>
      </c>
      <c r="Q224" s="241" t="str">
        <f t="shared" si="45"/>
        <v/>
      </c>
      <c r="R224" s="241" t="str">
        <f t="shared" si="46"/>
        <v/>
      </c>
      <c r="S224" s="240">
        <f t="shared" si="54"/>
        <v>-451</v>
      </c>
      <c r="T224" s="239"/>
      <c r="U224" s="242">
        <f t="shared" si="47"/>
        <v>23067</v>
      </c>
      <c r="V224" s="241">
        <f t="shared" si="48"/>
        <v>25701</v>
      </c>
      <c r="W224" s="240">
        <f t="shared" si="55"/>
        <v>2634</v>
      </c>
      <c r="X224" s="239"/>
      <c r="Y224" s="527">
        <f t="shared" si="49"/>
        <v>-2.6013671664243248</v>
      </c>
      <c r="Z224" s="528">
        <f t="shared" si="50"/>
        <v>7.8934883286888908</v>
      </c>
      <c r="AA224" s="528">
        <f t="shared" si="51"/>
        <v>5.4460539707653668</v>
      </c>
      <c r="AB224" s="529">
        <f t="shared" si="52"/>
        <v>-2.447434357923524</v>
      </c>
    </row>
    <row r="225" spans="1:28" s="238" customFormat="1">
      <c r="A225" s="245">
        <v>436</v>
      </c>
      <c r="B225" s="245">
        <v>436049026</v>
      </c>
      <c r="C225" s="244" t="s">
        <v>519</v>
      </c>
      <c r="D225" s="245">
        <v>49</v>
      </c>
      <c r="E225" s="244" t="s">
        <v>76</v>
      </c>
      <c r="F225" s="245">
        <v>26</v>
      </c>
      <c r="G225" s="244" t="s">
        <v>53</v>
      </c>
      <c r="H225" s="243">
        <v>1</v>
      </c>
      <c r="I225" s="239"/>
      <c r="J225" s="242" t="str">
        <f t="shared" si="40"/>
        <v/>
      </c>
      <c r="K225" s="241">
        <f t="shared" si="41"/>
        <v>11970.349152708473</v>
      </c>
      <c r="L225" s="240" t="str">
        <f t="shared" si="53"/>
        <v/>
      </c>
      <c r="M225" s="239"/>
      <c r="N225" s="242" t="str">
        <f t="shared" si="42"/>
        <v/>
      </c>
      <c r="O225" s="241" t="str">
        <f t="shared" si="43"/>
        <v/>
      </c>
      <c r="P225" s="241">
        <f t="shared" si="44"/>
        <v>4260</v>
      </c>
      <c r="Q225" s="241" t="str">
        <f t="shared" si="45"/>
        <v/>
      </c>
      <c r="R225" s="241" t="str">
        <f t="shared" si="46"/>
        <v/>
      </c>
      <c r="S225" s="240" t="str">
        <f t="shared" si="54"/>
        <v/>
      </c>
      <c r="T225" s="239"/>
      <c r="U225" s="242" t="str">
        <f t="shared" si="47"/>
        <v/>
      </c>
      <c r="V225" s="241">
        <f t="shared" si="48"/>
        <v>17318.349152708473</v>
      </c>
      <c r="W225" s="240" t="str">
        <f t="shared" si="55"/>
        <v/>
      </c>
      <c r="X225" s="239"/>
      <c r="Y225" s="527">
        <f t="shared" si="49"/>
        <v>-4.3919485666898197</v>
      </c>
      <c r="Z225" s="528">
        <f t="shared" si="50"/>
        <v>5.053052874982666</v>
      </c>
      <c r="AA225" s="528">
        <f t="shared" si="51"/>
        <v>0.8724077748387864</v>
      </c>
      <c r="AB225" s="529">
        <f t="shared" si="52"/>
        <v>-4.1806451001438791</v>
      </c>
    </row>
    <row r="226" spans="1:28" s="238" customFormat="1">
      <c r="A226" s="245">
        <v>436</v>
      </c>
      <c r="B226" s="245">
        <v>436049031</v>
      </c>
      <c r="C226" s="244" t="s">
        <v>519</v>
      </c>
      <c r="D226" s="245">
        <v>49</v>
      </c>
      <c r="E226" s="244" t="s">
        <v>76</v>
      </c>
      <c r="F226" s="245">
        <v>31</v>
      </c>
      <c r="G226" s="244" t="s">
        <v>58</v>
      </c>
      <c r="H226" s="243">
        <v>2</v>
      </c>
      <c r="I226" s="239"/>
      <c r="J226" s="242">
        <f t="shared" si="40"/>
        <v>11130.36939861099</v>
      </c>
      <c r="K226" s="241">
        <f t="shared" si="41"/>
        <v>17571</v>
      </c>
      <c r="L226" s="240">
        <f t="shared" si="53"/>
        <v>6440.6306013890098</v>
      </c>
      <c r="M226" s="239"/>
      <c r="N226" s="242">
        <f t="shared" si="42"/>
        <v>5952</v>
      </c>
      <c r="O226" s="241">
        <f t="shared" si="43"/>
        <v>9396</v>
      </c>
      <c r="P226" s="241">
        <f t="shared" si="44"/>
        <v>7881</v>
      </c>
      <c r="Q226" s="241" t="str">
        <f t="shared" si="45"/>
        <v/>
      </c>
      <c r="R226" s="241" t="str">
        <f t="shared" si="46"/>
        <v/>
      </c>
      <c r="S226" s="240">
        <f t="shared" si="54"/>
        <v>-1515</v>
      </c>
      <c r="T226" s="239"/>
      <c r="U226" s="242">
        <f t="shared" si="47"/>
        <v>18020.36939861099</v>
      </c>
      <c r="V226" s="241">
        <f t="shared" si="48"/>
        <v>26540</v>
      </c>
      <c r="W226" s="240">
        <f t="shared" si="55"/>
        <v>8519.6306013890098</v>
      </c>
      <c r="X226" s="239"/>
      <c r="Y226" s="527">
        <f t="shared" si="49"/>
        <v>-8.6203842753208733</v>
      </c>
      <c r="Z226" s="528">
        <f t="shared" si="50"/>
        <v>10.450347480314559</v>
      </c>
      <c r="AA226" s="528">
        <f t="shared" si="51"/>
        <v>4.1631313956805558</v>
      </c>
      <c r="AB226" s="529">
        <f t="shared" si="52"/>
        <v>-6.2872160846340028</v>
      </c>
    </row>
    <row r="227" spans="1:28" s="238" customFormat="1">
      <c r="A227" s="245">
        <v>436</v>
      </c>
      <c r="B227" s="245">
        <v>436049035</v>
      </c>
      <c r="C227" s="244" t="s">
        <v>519</v>
      </c>
      <c r="D227" s="245">
        <v>49</v>
      </c>
      <c r="E227" s="244" t="s">
        <v>76</v>
      </c>
      <c r="F227" s="245">
        <v>35</v>
      </c>
      <c r="G227" s="244" t="s">
        <v>62</v>
      </c>
      <c r="H227" s="243">
        <v>17</v>
      </c>
      <c r="I227" s="239"/>
      <c r="J227" s="242">
        <f t="shared" si="40"/>
        <v>14827</v>
      </c>
      <c r="K227" s="241">
        <f t="shared" si="41"/>
        <v>15920</v>
      </c>
      <c r="L227" s="240">
        <f t="shared" si="53"/>
        <v>1093</v>
      </c>
      <c r="M227" s="239"/>
      <c r="N227" s="242">
        <f t="shared" si="42"/>
        <v>5731</v>
      </c>
      <c r="O227" s="241">
        <f t="shared" si="43"/>
        <v>6153</v>
      </c>
      <c r="P227" s="241">
        <f t="shared" si="44"/>
        <v>6637</v>
      </c>
      <c r="Q227" s="241" t="str">
        <f t="shared" si="45"/>
        <v/>
      </c>
      <c r="R227" s="241" t="str">
        <f t="shared" si="46"/>
        <v/>
      </c>
      <c r="S227" s="240">
        <f t="shared" si="54"/>
        <v>484</v>
      </c>
      <c r="T227" s="239"/>
      <c r="U227" s="242">
        <f t="shared" si="47"/>
        <v>21496</v>
      </c>
      <c r="V227" s="241">
        <f t="shared" si="48"/>
        <v>23645</v>
      </c>
      <c r="W227" s="240">
        <f t="shared" si="55"/>
        <v>2149</v>
      </c>
      <c r="X227" s="239"/>
      <c r="Y227" s="527">
        <f t="shared" si="49"/>
        <v>3.0398411230968065</v>
      </c>
      <c r="Z227" s="528">
        <f t="shared" si="50"/>
        <v>3.4544456806830173</v>
      </c>
      <c r="AA227" s="528">
        <f t="shared" si="51"/>
        <v>5.5084897121533576</v>
      </c>
      <c r="AB227" s="529">
        <f t="shared" si="52"/>
        <v>2.0540440314703403</v>
      </c>
    </row>
    <row r="228" spans="1:28" s="238" customFormat="1">
      <c r="A228" s="245">
        <v>436</v>
      </c>
      <c r="B228" s="245">
        <v>436049049</v>
      </c>
      <c r="C228" s="244" t="s">
        <v>519</v>
      </c>
      <c r="D228" s="245">
        <v>49</v>
      </c>
      <c r="E228" s="244" t="s">
        <v>76</v>
      </c>
      <c r="F228" s="245">
        <v>49</v>
      </c>
      <c r="G228" s="244" t="s">
        <v>76</v>
      </c>
      <c r="H228" s="243">
        <v>176</v>
      </c>
      <c r="I228" s="239"/>
      <c r="J228" s="242">
        <f t="shared" si="40"/>
        <v>14008</v>
      </c>
      <c r="K228" s="241">
        <f t="shared" si="41"/>
        <v>16184</v>
      </c>
      <c r="L228" s="240">
        <f t="shared" si="53"/>
        <v>2176</v>
      </c>
      <c r="M228" s="239"/>
      <c r="N228" s="242">
        <f t="shared" si="42"/>
        <v>17707</v>
      </c>
      <c r="O228" s="241">
        <f t="shared" si="43"/>
        <v>20457</v>
      </c>
      <c r="P228" s="241">
        <f t="shared" si="44"/>
        <v>20446</v>
      </c>
      <c r="Q228" s="241" t="str">
        <f t="shared" si="45"/>
        <v/>
      </c>
      <c r="R228" s="241" t="str">
        <f t="shared" si="46"/>
        <v/>
      </c>
      <c r="S228" s="240">
        <f t="shared" si="54"/>
        <v>-11</v>
      </c>
      <c r="T228" s="239"/>
      <c r="U228" s="242">
        <f t="shared" si="47"/>
        <v>32653</v>
      </c>
      <c r="V228" s="241">
        <f t="shared" si="48"/>
        <v>37718</v>
      </c>
      <c r="W228" s="240">
        <f t="shared" si="55"/>
        <v>5065</v>
      </c>
      <c r="X228" s="239"/>
      <c r="Y228" s="527">
        <f t="shared" si="49"/>
        <v>-7.2037177566357968E-2</v>
      </c>
      <c r="Z228" s="528">
        <f t="shared" si="50"/>
        <v>5.0451027674234243</v>
      </c>
      <c r="AA228" s="528">
        <f t="shared" si="51"/>
        <v>4.6986295952718438</v>
      </c>
      <c r="AB228" s="529">
        <f t="shared" si="52"/>
        <v>-0.34647317215158058</v>
      </c>
    </row>
    <row r="229" spans="1:28" s="238" customFormat="1">
      <c r="A229" s="245">
        <v>436</v>
      </c>
      <c r="B229" s="245">
        <v>436049057</v>
      </c>
      <c r="C229" s="244" t="s">
        <v>519</v>
      </c>
      <c r="D229" s="245">
        <v>49</v>
      </c>
      <c r="E229" s="244" t="s">
        <v>76</v>
      </c>
      <c r="F229" s="245">
        <v>57</v>
      </c>
      <c r="G229" s="244" t="s">
        <v>84</v>
      </c>
      <c r="H229" s="243">
        <v>3</v>
      </c>
      <c r="I229" s="239"/>
      <c r="J229" s="242">
        <f t="shared" si="40"/>
        <v>14666</v>
      </c>
      <c r="K229" s="241">
        <f t="shared" si="41"/>
        <v>18011</v>
      </c>
      <c r="L229" s="240">
        <f t="shared" si="53"/>
        <v>3345</v>
      </c>
      <c r="M229" s="239"/>
      <c r="N229" s="242">
        <f t="shared" si="42"/>
        <v>425</v>
      </c>
      <c r="O229" s="241">
        <f t="shared" si="43"/>
        <v>522</v>
      </c>
      <c r="P229" s="241">
        <f t="shared" si="44"/>
        <v>522</v>
      </c>
      <c r="Q229" s="241" t="str">
        <f t="shared" si="45"/>
        <v/>
      </c>
      <c r="R229" s="241" t="str">
        <f t="shared" si="46"/>
        <v/>
      </c>
      <c r="S229" s="240">
        <f t="shared" si="54"/>
        <v>0</v>
      </c>
      <c r="T229" s="239"/>
      <c r="U229" s="242">
        <f t="shared" si="47"/>
        <v>16029</v>
      </c>
      <c r="V229" s="241">
        <f t="shared" si="48"/>
        <v>19621</v>
      </c>
      <c r="W229" s="240">
        <f t="shared" si="55"/>
        <v>3592</v>
      </c>
      <c r="X229" s="239"/>
      <c r="Y229" s="527">
        <f t="shared" si="49"/>
        <v>0</v>
      </c>
      <c r="Z229" s="528">
        <f t="shared" si="50"/>
        <v>9.6290348314005829</v>
      </c>
      <c r="AA229" s="528">
        <f t="shared" si="51"/>
        <v>8.5937811411861276</v>
      </c>
      <c r="AB229" s="529">
        <f t="shared" si="52"/>
        <v>-1.0352536902144553</v>
      </c>
    </row>
    <row r="230" spans="1:28" s="238" customFormat="1">
      <c r="A230" s="245">
        <v>436</v>
      </c>
      <c r="B230" s="245">
        <v>436049093</v>
      </c>
      <c r="C230" s="244" t="s">
        <v>519</v>
      </c>
      <c r="D230" s="245">
        <v>49</v>
      </c>
      <c r="E230" s="244" t="s">
        <v>76</v>
      </c>
      <c r="F230" s="245">
        <v>93</v>
      </c>
      <c r="G230" s="244" t="s">
        <v>120</v>
      </c>
      <c r="H230" s="243">
        <v>8</v>
      </c>
      <c r="I230" s="239"/>
      <c r="J230" s="242">
        <f t="shared" si="40"/>
        <v>15017</v>
      </c>
      <c r="K230" s="241">
        <f t="shared" si="41"/>
        <v>16893</v>
      </c>
      <c r="L230" s="240">
        <f t="shared" si="53"/>
        <v>1876</v>
      </c>
      <c r="M230" s="239"/>
      <c r="N230" s="242">
        <f t="shared" si="42"/>
        <v>0</v>
      </c>
      <c r="O230" s="241">
        <f t="shared" si="43"/>
        <v>0</v>
      </c>
      <c r="P230" s="241">
        <f t="shared" si="44"/>
        <v>0</v>
      </c>
      <c r="Q230" s="241" t="str">
        <f t="shared" si="45"/>
        <v/>
      </c>
      <c r="R230" s="241" t="str">
        <f t="shared" si="46"/>
        <v/>
      </c>
      <c r="S230" s="240">
        <f t="shared" si="54"/>
        <v>0</v>
      </c>
      <c r="T230" s="239"/>
      <c r="U230" s="242">
        <f t="shared" si="47"/>
        <v>15955</v>
      </c>
      <c r="V230" s="241">
        <f t="shared" si="48"/>
        <v>17981</v>
      </c>
      <c r="W230" s="240">
        <f t="shared" si="55"/>
        <v>2026</v>
      </c>
      <c r="X230" s="239"/>
      <c r="Y230" s="527">
        <f t="shared" si="49"/>
        <v>-2.5128674723319335</v>
      </c>
      <c r="Z230" s="528">
        <f t="shared" si="50"/>
        <v>8.4919177432791706</v>
      </c>
      <c r="AA230" s="528">
        <f t="shared" si="51"/>
        <v>5.7407372962012415</v>
      </c>
      <c r="AB230" s="529">
        <f t="shared" si="52"/>
        <v>-2.7511804470779291</v>
      </c>
    </row>
    <row r="231" spans="1:28" s="238" customFormat="1">
      <c r="A231" s="245">
        <v>436</v>
      </c>
      <c r="B231" s="245">
        <v>436049095</v>
      </c>
      <c r="C231" s="244" t="s">
        <v>519</v>
      </c>
      <c r="D231" s="245">
        <v>49</v>
      </c>
      <c r="E231" s="244" t="s">
        <v>76</v>
      </c>
      <c r="F231" s="245">
        <v>95</v>
      </c>
      <c r="G231" s="244" t="s">
        <v>122</v>
      </c>
      <c r="H231" s="243">
        <v>1</v>
      </c>
      <c r="I231" s="239"/>
      <c r="J231" s="242" t="str">
        <f t="shared" si="40"/>
        <v/>
      </c>
      <c r="K231" s="241">
        <f t="shared" si="41"/>
        <v>16917.565073122369</v>
      </c>
      <c r="L231" s="240" t="str">
        <f t="shared" si="53"/>
        <v/>
      </c>
      <c r="M231" s="239"/>
      <c r="N231" s="242" t="str">
        <f t="shared" si="42"/>
        <v/>
      </c>
      <c r="O231" s="241" t="str">
        <f t="shared" si="43"/>
        <v/>
      </c>
      <c r="P231" s="241">
        <f t="shared" si="44"/>
        <v>40</v>
      </c>
      <c r="Q231" s="241" t="str">
        <f t="shared" si="45"/>
        <v/>
      </c>
      <c r="R231" s="241" t="str">
        <f t="shared" si="46"/>
        <v/>
      </c>
      <c r="S231" s="240" t="str">
        <f t="shared" si="54"/>
        <v/>
      </c>
      <c r="T231" s="239"/>
      <c r="U231" s="242" t="str">
        <f t="shared" si="47"/>
        <v/>
      </c>
      <c r="V231" s="241">
        <f t="shared" si="48"/>
        <v>18045.565073122369</v>
      </c>
      <c r="W231" s="240" t="str">
        <f t="shared" si="55"/>
        <v/>
      </c>
      <c r="X231" s="239"/>
      <c r="Y231" s="527">
        <f t="shared" si="49"/>
        <v>0.4545110847114131</v>
      </c>
      <c r="Z231" s="528">
        <f t="shared" si="50"/>
        <v>14.090416696360364</v>
      </c>
      <c r="AA231" s="528">
        <f t="shared" si="51"/>
        <v>14.635591242204656</v>
      </c>
      <c r="AB231" s="529">
        <f t="shared" si="52"/>
        <v>0.54517454584429181</v>
      </c>
    </row>
    <row r="232" spans="1:28" s="238" customFormat="1">
      <c r="A232" s="245">
        <v>436</v>
      </c>
      <c r="B232" s="245">
        <v>436049133</v>
      </c>
      <c r="C232" s="244" t="s">
        <v>519</v>
      </c>
      <c r="D232" s="245">
        <v>49</v>
      </c>
      <c r="E232" s="244" t="s">
        <v>76</v>
      </c>
      <c r="F232" s="245">
        <v>133</v>
      </c>
      <c r="G232" s="244" t="s">
        <v>160</v>
      </c>
      <c r="H232" s="243">
        <v>1</v>
      </c>
      <c r="I232" s="239"/>
      <c r="J232" s="242">
        <f t="shared" si="40"/>
        <v>11996</v>
      </c>
      <c r="K232" s="241">
        <f t="shared" si="41"/>
        <v>12704</v>
      </c>
      <c r="L232" s="240">
        <f t="shared" si="53"/>
        <v>708</v>
      </c>
      <c r="M232" s="239"/>
      <c r="N232" s="242">
        <f t="shared" si="42"/>
        <v>1244</v>
      </c>
      <c r="O232" s="241" t="str">
        <f t="shared" si="43"/>
        <v/>
      </c>
      <c r="P232" s="241">
        <f t="shared" si="44"/>
        <v>1703</v>
      </c>
      <c r="Q232" s="241" t="str">
        <f t="shared" si="45"/>
        <v/>
      </c>
      <c r="R232" s="241" t="str">
        <f t="shared" si="46"/>
        <v/>
      </c>
      <c r="S232" s="240" t="str">
        <f t="shared" si="54"/>
        <v/>
      </c>
      <c r="T232" s="239"/>
      <c r="U232" s="242">
        <f t="shared" si="47"/>
        <v>14178</v>
      </c>
      <c r="V232" s="241">
        <f t="shared" si="48"/>
        <v>15495</v>
      </c>
      <c r="W232" s="240">
        <f t="shared" si="55"/>
        <v>1317</v>
      </c>
      <c r="X232" s="239"/>
      <c r="Y232" s="527">
        <f t="shared" si="49"/>
        <v>3.031905023530328</v>
      </c>
      <c r="Z232" s="528">
        <f t="shared" si="50"/>
        <v>8.240261993906179</v>
      </c>
      <c r="AA232" s="528">
        <f t="shared" si="51"/>
        <v>11.535021542774661</v>
      </c>
      <c r="AB232" s="529">
        <f t="shared" si="52"/>
        <v>3.2947595488684822</v>
      </c>
    </row>
    <row r="233" spans="1:28" s="238" customFormat="1">
      <c r="A233" s="245">
        <v>436</v>
      </c>
      <c r="B233" s="245">
        <v>436049149</v>
      </c>
      <c r="C233" s="244" t="s">
        <v>519</v>
      </c>
      <c r="D233" s="245">
        <v>49</v>
      </c>
      <c r="E233" s="244" t="s">
        <v>76</v>
      </c>
      <c r="F233" s="245">
        <v>149</v>
      </c>
      <c r="G233" s="244" t="s">
        <v>176</v>
      </c>
      <c r="H233" s="243">
        <v>3</v>
      </c>
      <c r="I233" s="239"/>
      <c r="J233" s="242">
        <f t="shared" si="40"/>
        <v>11996</v>
      </c>
      <c r="K233" s="241">
        <f t="shared" si="41"/>
        <v>12704</v>
      </c>
      <c r="L233" s="240">
        <f t="shared" si="53"/>
        <v>708</v>
      </c>
      <c r="M233" s="239"/>
      <c r="N233" s="242">
        <f t="shared" si="42"/>
        <v>443</v>
      </c>
      <c r="O233" s="241">
        <f t="shared" si="43"/>
        <v>469</v>
      </c>
      <c r="P233" s="241">
        <f t="shared" si="44"/>
        <v>92</v>
      </c>
      <c r="Q233" s="241" t="str">
        <f t="shared" si="45"/>
        <v/>
      </c>
      <c r="R233" s="241" t="str">
        <f t="shared" si="46"/>
        <v/>
      </c>
      <c r="S233" s="240">
        <f t="shared" si="54"/>
        <v>-377</v>
      </c>
      <c r="T233" s="239"/>
      <c r="U233" s="242">
        <f t="shared" si="47"/>
        <v>13377</v>
      </c>
      <c r="V233" s="241">
        <f t="shared" si="48"/>
        <v>13884</v>
      </c>
      <c r="W233" s="240">
        <f t="shared" si="55"/>
        <v>507</v>
      </c>
      <c r="X233" s="239"/>
      <c r="Y233" s="527">
        <f t="shared" si="49"/>
        <v>-2.9706750289529396</v>
      </c>
      <c r="Z233" s="528">
        <f t="shared" si="50"/>
        <v>8.1512551461943072</v>
      </c>
      <c r="AA233" s="528">
        <f t="shared" si="51"/>
        <v>8.6285752559614224</v>
      </c>
      <c r="AB233" s="529">
        <f t="shared" si="52"/>
        <v>0.47732010976711514</v>
      </c>
    </row>
    <row r="234" spans="1:28" s="238" customFormat="1">
      <c r="A234" s="245">
        <v>436</v>
      </c>
      <c r="B234" s="245">
        <v>436049153</v>
      </c>
      <c r="C234" s="244" t="s">
        <v>519</v>
      </c>
      <c r="D234" s="245">
        <v>49</v>
      </c>
      <c r="E234" s="244" t="s">
        <v>76</v>
      </c>
      <c r="F234" s="245">
        <v>153</v>
      </c>
      <c r="G234" s="244" t="s">
        <v>180</v>
      </c>
      <c r="H234" s="243">
        <v>1</v>
      </c>
      <c r="I234" s="239"/>
      <c r="J234" s="242" t="str">
        <f t="shared" si="40"/>
        <v/>
      </c>
      <c r="K234" s="241">
        <f t="shared" si="41"/>
        <v>15254.340083668003</v>
      </c>
      <c r="L234" s="240" t="str">
        <f t="shared" si="53"/>
        <v/>
      </c>
      <c r="M234" s="239"/>
      <c r="N234" s="242" t="str">
        <f t="shared" si="42"/>
        <v/>
      </c>
      <c r="O234" s="241" t="str">
        <f t="shared" si="43"/>
        <v/>
      </c>
      <c r="P234" s="241">
        <f t="shared" si="44"/>
        <v>0</v>
      </c>
      <c r="Q234" s="241" t="str">
        <f t="shared" si="45"/>
        <v/>
      </c>
      <c r="R234" s="241" t="str">
        <f t="shared" si="46"/>
        <v/>
      </c>
      <c r="S234" s="240" t="str">
        <f t="shared" si="54"/>
        <v/>
      </c>
      <c r="T234" s="239"/>
      <c r="U234" s="242" t="str">
        <f t="shared" si="47"/>
        <v/>
      </c>
      <c r="V234" s="241">
        <f t="shared" si="48"/>
        <v>16342.340083668003</v>
      </c>
      <c r="W234" s="240" t="str">
        <f t="shared" si="55"/>
        <v/>
      </c>
      <c r="X234" s="239"/>
      <c r="Y234" s="527">
        <f t="shared" si="49"/>
        <v>-1.1436934812703612</v>
      </c>
      <c r="Z234" s="528">
        <f t="shared" si="50"/>
        <v>11.987121928975</v>
      </c>
      <c r="AA234" s="528">
        <f t="shared" si="51"/>
        <v>10.674243740389306</v>
      </c>
      <c r="AB234" s="529">
        <f t="shared" si="52"/>
        <v>-1.3128781885856942</v>
      </c>
    </row>
    <row r="235" spans="1:28" s="238" customFormat="1">
      <c r="A235" s="245">
        <v>436</v>
      </c>
      <c r="B235" s="245">
        <v>436049155</v>
      </c>
      <c r="C235" s="244" t="s">
        <v>519</v>
      </c>
      <c r="D235" s="245">
        <v>49</v>
      </c>
      <c r="E235" s="244" t="s">
        <v>76</v>
      </c>
      <c r="F235" s="245">
        <v>155</v>
      </c>
      <c r="G235" s="244" t="s">
        <v>182</v>
      </c>
      <c r="H235" s="243">
        <v>1</v>
      </c>
      <c r="I235" s="239"/>
      <c r="J235" s="242">
        <f t="shared" si="40"/>
        <v>11006</v>
      </c>
      <c r="K235" s="241">
        <f t="shared" si="41"/>
        <v>11677</v>
      </c>
      <c r="L235" s="240">
        <f t="shared" si="53"/>
        <v>671</v>
      </c>
      <c r="M235" s="239"/>
      <c r="N235" s="242">
        <f t="shared" si="42"/>
        <v>8944</v>
      </c>
      <c r="O235" s="241">
        <f t="shared" si="43"/>
        <v>9489</v>
      </c>
      <c r="P235" s="241">
        <f t="shared" si="44"/>
        <v>9489</v>
      </c>
      <c r="Q235" s="241" t="str">
        <f t="shared" si="45"/>
        <v/>
      </c>
      <c r="R235" s="241" t="str">
        <f t="shared" si="46"/>
        <v/>
      </c>
      <c r="S235" s="240">
        <f t="shared" si="54"/>
        <v>0</v>
      </c>
      <c r="T235" s="239"/>
      <c r="U235" s="242">
        <f t="shared" si="47"/>
        <v>20888</v>
      </c>
      <c r="V235" s="241">
        <f t="shared" si="48"/>
        <v>22254</v>
      </c>
      <c r="W235" s="240">
        <f t="shared" si="55"/>
        <v>1366</v>
      </c>
      <c r="X235" s="239"/>
      <c r="Y235" s="527">
        <f t="shared" si="49"/>
        <v>0</v>
      </c>
      <c r="Z235" s="528">
        <f t="shared" si="50"/>
        <v>4.3431244437024352</v>
      </c>
      <c r="AA235" s="528">
        <f t="shared" si="51"/>
        <v>2.9727489146294017</v>
      </c>
      <c r="AB235" s="529">
        <f t="shared" si="52"/>
        <v>-1.3703755290730335</v>
      </c>
    </row>
    <row r="236" spans="1:28" s="238" customFormat="1">
      <c r="A236" s="245">
        <v>436</v>
      </c>
      <c r="B236" s="245">
        <v>436049163</v>
      </c>
      <c r="C236" s="244" t="s">
        <v>519</v>
      </c>
      <c r="D236" s="245">
        <v>49</v>
      </c>
      <c r="E236" s="244" t="s">
        <v>76</v>
      </c>
      <c r="F236" s="245">
        <v>163</v>
      </c>
      <c r="G236" s="244" t="s">
        <v>190</v>
      </c>
      <c r="H236" s="243">
        <v>5</v>
      </c>
      <c r="I236" s="239"/>
      <c r="J236" s="242">
        <f t="shared" si="40"/>
        <v>11006</v>
      </c>
      <c r="K236" s="241">
        <f t="shared" si="41"/>
        <v>12863</v>
      </c>
      <c r="L236" s="240">
        <f t="shared" si="53"/>
        <v>1857</v>
      </c>
      <c r="M236" s="239"/>
      <c r="N236" s="242">
        <f t="shared" si="42"/>
        <v>0</v>
      </c>
      <c r="O236" s="241">
        <f t="shared" si="43"/>
        <v>0</v>
      </c>
      <c r="P236" s="241">
        <f t="shared" si="44"/>
        <v>112</v>
      </c>
      <c r="Q236" s="241" t="str">
        <f t="shared" si="45"/>
        <v/>
      </c>
      <c r="R236" s="241" t="str">
        <f t="shared" si="46"/>
        <v/>
      </c>
      <c r="S236" s="240">
        <f t="shared" si="54"/>
        <v>112</v>
      </c>
      <c r="T236" s="239"/>
      <c r="U236" s="242">
        <f t="shared" si="47"/>
        <v>11944</v>
      </c>
      <c r="V236" s="241">
        <f t="shared" si="48"/>
        <v>14063</v>
      </c>
      <c r="W236" s="240">
        <f t="shared" si="55"/>
        <v>2119</v>
      </c>
      <c r="X236" s="239"/>
      <c r="Y236" s="527">
        <f t="shared" si="49"/>
        <v>2.7623462652228596</v>
      </c>
      <c r="Z236" s="528">
        <f t="shared" si="50"/>
        <v>11.699952273844042</v>
      </c>
      <c r="AA236" s="528">
        <f t="shared" si="51"/>
        <v>14.91230041183227</v>
      </c>
      <c r="AB236" s="529">
        <f t="shared" si="52"/>
        <v>3.2123481379882275</v>
      </c>
    </row>
    <row r="237" spans="1:28" s="238" customFormat="1">
      <c r="A237" s="245">
        <v>436</v>
      </c>
      <c r="B237" s="245">
        <v>436049165</v>
      </c>
      <c r="C237" s="244" t="s">
        <v>519</v>
      </c>
      <c r="D237" s="245">
        <v>49</v>
      </c>
      <c r="E237" s="244" t="s">
        <v>76</v>
      </c>
      <c r="F237" s="245">
        <v>165</v>
      </c>
      <c r="G237" s="244" t="s">
        <v>192</v>
      </c>
      <c r="H237" s="243">
        <v>11</v>
      </c>
      <c r="I237" s="239"/>
      <c r="J237" s="242">
        <f t="shared" si="40"/>
        <v>15142</v>
      </c>
      <c r="K237" s="241">
        <f t="shared" si="41"/>
        <v>15741</v>
      </c>
      <c r="L237" s="240">
        <f t="shared" si="53"/>
        <v>599</v>
      </c>
      <c r="M237" s="239"/>
      <c r="N237" s="242">
        <f t="shared" si="42"/>
        <v>348</v>
      </c>
      <c r="O237" s="241">
        <f t="shared" si="43"/>
        <v>362</v>
      </c>
      <c r="P237" s="241">
        <f t="shared" si="44"/>
        <v>0</v>
      </c>
      <c r="Q237" s="241" t="str">
        <f t="shared" si="45"/>
        <v/>
      </c>
      <c r="R237" s="241" t="str">
        <f t="shared" si="46"/>
        <v/>
      </c>
      <c r="S237" s="240">
        <f t="shared" si="54"/>
        <v>-362</v>
      </c>
      <c r="T237" s="239"/>
      <c r="U237" s="242">
        <f t="shared" si="47"/>
        <v>16428</v>
      </c>
      <c r="V237" s="241">
        <f t="shared" si="48"/>
        <v>16829</v>
      </c>
      <c r="W237" s="240">
        <f t="shared" si="55"/>
        <v>401</v>
      </c>
      <c r="X237" s="239"/>
      <c r="Y237" s="527">
        <f t="shared" si="49"/>
        <v>-3.8159824759430023</v>
      </c>
      <c r="Z237" s="528">
        <f t="shared" si="50"/>
        <v>7.8064028339625127</v>
      </c>
      <c r="AA237" s="528">
        <f t="shared" si="51"/>
        <v>3.5664528556429924</v>
      </c>
      <c r="AB237" s="529">
        <f t="shared" si="52"/>
        <v>-4.2399499783195207</v>
      </c>
    </row>
    <row r="238" spans="1:28" s="238" customFormat="1">
      <c r="A238" s="245">
        <v>436</v>
      </c>
      <c r="B238" s="245">
        <v>436049176</v>
      </c>
      <c r="C238" s="244" t="s">
        <v>519</v>
      </c>
      <c r="D238" s="245">
        <v>49</v>
      </c>
      <c r="E238" s="244" t="s">
        <v>76</v>
      </c>
      <c r="F238" s="245">
        <v>176</v>
      </c>
      <c r="G238" s="244" t="s">
        <v>203</v>
      </c>
      <c r="H238" s="243">
        <v>7</v>
      </c>
      <c r="I238" s="239"/>
      <c r="J238" s="242">
        <f t="shared" si="40"/>
        <v>13915</v>
      </c>
      <c r="K238" s="241">
        <f t="shared" si="41"/>
        <v>13364</v>
      </c>
      <c r="L238" s="240">
        <f t="shared" si="53"/>
        <v>-551</v>
      </c>
      <c r="M238" s="239"/>
      <c r="N238" s="242">
        <f t="shared" si="42"/>
        <v>5857</v>
      </c>
      <c r="O238" s="241">
        <f t="shared" si="43"/>
        <v>5625</v>
      </c>
      <c r="P238" s="241">
        <f t="shared" si="44"/>
        <v>5625</v>
      </c>
      <c r="Q238" s="241" t="str">
        <f t="shared" si="45"/>
        <v/>
      </c>
      <c r="R238" s="241" t="str">
        <f t="shared" si="46"/>
        <v/>
      </c>
      <c r="S238" s="240">
        <f t="shared" si="54"/>
        <v>0</v>
      </c>
      <c r="T238" s="239"/>
      <c r="U238" s="242">
        <f t="shared" si="47"/>
        <v>20710</v>
      </c>
      <c r="V238" s="241">
        <f t="shared" si="48"/>
        <v>20077</v>
      </c>
      <c r="W238" s="240">
        <f t="shared" si="55"/>
        <v>-633</v>
      </c>
      <c r="X238" s="239"/>
      <c r="Y238" s="527">
        <f t="shared" si="49"/>
        <v>0</v>
      </c>
      <c r="Z238" s="528">
        <f t="shared" si="50"/>
        <v>9.7791779319207155</v>
      </c>
      <c r="AA238" s="528">
        <f t="shared" si="51"/>
        <v>4.2272731900033511</v>
      </c>
      <c r="AB238" s="529">
        <f t="shared" si="52"/>
        <v>-5.5519047419173644</v>
      </c>
    </row>
    <row r="239" spans="1:28" s="238" customFormat="1">
      <c r="A239" s="245">
        <v>436</v>
      </c>
      <c r="B239" s="245">
        <v>436049244</v>
      </c>
      <c r="C239" s="244" t="s">
        <v>519</v>
      </c>
      <c r="D239" s="245">
        <v>49</v>
      </c>
      <c r="E239" s="244" t="s">
        <v>76</v>
      </c>
      <c r="F239" s="245">
        <v>244</v>
      </c>
      <c r="G239" s="244" t="s">
        <v>271</v>
      </c>
      <c r="H239" s="243">
        <v>2</v>
      </c>
      <c r="I239" s="239"/>
      <c r="J239" s="242">
        <f t="shared" si="40"/>
        <v>13413</v>
      </c>
      <c r="K239" s="241">
        <f t="shared" si="41"/>
        <v>12704</v>
      </c>
      <c r="L239" s="240">
        <f t="shared" si="53"/>
        <v>-709</v>
      </c>
      <c r="M239" s="239"/>
      <c r="N239" s="242">
        <f t="shared" si="42"/>
        <v>4021</v>
      </c>
      <c r="O239" s="241">
        <f t="shared" si="43"/>
        <v>3808</v>
      </c>
      <c r="P239" s="241">
        <f t="shared" si="44"/>
        <v>3808</v>
      </c>
      <c r="Q239" s="241" t="str">
        <f t="shared" si="45"/>
        <v/>
      </c>
      <c r="R239" s="241" t="str">
        <f t="shared" si="46"/>
        <v/>
      </c>
      <c r="S239" s="240">
        <f t="shared" si="54"/>
        <v>0</v>
      </c>
      <c r="T239" s="239"/>
      <c r="U239" s="242">
        <f t="shared" si="47"/>
        <v>18372</v>
      </c>
      <c r="V239" s="241">
        <f t="shared" si="48"/>
        <v>17600</v>
      </c>
      <c r="W239" s="240">
        <f t="shared" si="55"/>
        <v>-772</v>
      </c>
      <c r="X239" s="239"/>
      <c r="Y239" s="527">
        <f t="shared" si="49"/>
        <v>0</v>
      </c>
      <c r="Z239" s="528">
        <f t="shared" si="50"/>
        <v>6.1523267003519049</v>
      </c>
      <c r="AA239" s="528">
        <f t="shared" si="51"/>
        <v>5.3180718904184756</v>
      </c>
      <c r="AB239" s="529">
        <f t="shared" si="52"/>
        <v>-0.83425480993342926</v>
      </c>
    </row>
    <row r="240" spans="1:28" s="238" customFormat="1">
      <c r="A240" s="245">
        <v>436</v>
      </c>
      <c r="B240" s="245">
        <v>436049248</v>
      </c>
      <c r="C240" s="244" t="s">
        <v>519</v>
      </c>
      <c r="D240" s="245">
        <v>49</v>
      </c>
      <c r="E240" s="244" t="s">
        <v>76</v>
      </c>
      <c r="F240" s="245">
        <v>248</v>
      </c>
      <c r="G240" s="244" t="s">
        <v>275</v>
      </c>
      <c r="H240" s="243">
        <v>5</v>
      </c>
      <c r="I240" s="239"/>
      <c r="J240" s="242">
        <f t="shared" si="40"/>
        <v>14501</v>
      </c>
      <c r="K240" s="241">
        <f t="shared" si="41"/>
        <v>17289</v>
      </c>
      <c r="L240" s="240">
        <f t="shared" si="53"/>
        <v>2788</v>
      </c>
      <c r="M240" s="239"/>
      <c r="N240" s="242">
        <f t="shared" si="42"/>
        <v>773</v>
      </c>
      <c r="O240" s="241">
        <f t="shared" si="43"/>
        <v>922</v>
      </c>
      <c r="P240" s="241">
        <f t="shared" si="44"/>
        <v>975</v>
      </c>
      <c r="Q240" s="241" t="str">
        <f t="shared" si="45"/>
        <v/>
      </c>
      <c r="R240" s="241" t="str">
        <f t="shared" si="46"/>
        <v/>
      </c>
      <c r="S240" s="240">
        <f t="shared" si="54"/>
        <v>53</v>
      </c>
      <c r="T240" s="239"/>
      <c r="U240" s="242">
        <f t="shared" si="47"/>
        <v>16212</v>
      </c>
      <c r="V240" s="241">
        <f t="shared" si="48"/>
        <v>19352</v>
      </c>
      <c r="W240" s="240">
        <f t="shared" si="55"/>
        <v>3140</v>
      </c>
      <c r="X240" s="239"/>
      <c r="Y240" s="527">
        <f t="shared" si="49"/>
        <v>0.3097394913158098</v>
      </c>
      <c r="Z240" s="528">
        <f t="shared" si="50"/>
        <v>5.0697310318241096</v>
      </c>
      <c r="AA240" s="528">
        <f t="shared" si="51"/>
        <v>5.4451056940976006</v>
      </c>
      <c r="AB240" s="529">
        <f t="shared" si="52"/>
        <v>0.37537466227349103</v>
      </c>
    </row>
    <row r="241" spans="1:28" s="238" customFormat="1">
      <c r="A241" s="245">
        <v>436</v>
      </c>
      <c r="B241" s="245">
        <v>436049274</v>
      </c>
      <c r="C241" s="244" t="s">
        <v>519</v>
      </c>
      <c r="D241" s="245">
        <v>49</v>
      </c>
      <c r="E241" s="244" t="s">
        <v>76</v>
      </c>
      <c r="F241" s="245">
        <v>274</v>
      </c>
      <c r="G241" s="244" t="s">
        <v>301</v>
      </c>
      <c r="H241" s="243">
        <v>2</v>
      </c>
      <c r="I241" s="239"/>
      <c r="J241" s="242">
        <f t="shared" si="40"/>
        <v>15257</v>
      </c>
      <c r="K241" s="241">
        <f t="shared" si="41"/>
        <v>19842</v>
      </c>
      <c r="L241" s="240">
        <f t="shared" si="53"/>
        <v>4585</v>
      </c>
      <c r="M241" s="239"/>
      <c r="N241" s="242">
        <f t="shared" si="42"/>
        <v>6171</v>
      </c>
      <c r="O241" s="241">
        <f t="shared" si="43"/>
        <v>8026</v>
      </c>
      <c r="P241" s="241">
        <f t="shared" si="44"/>
        <v>9330</v>
      </c>
      <c r="Q241" s="241" t="str">
        <f t="shared" si="45"/>
        <v/>
      </c>
      <c r="R241" s="241" t="str">
        <f t="shared" si="46"/>
        <v/>
      </c>
      <c r="S241" s="240">
        <f t="shared" si="54"/>
        <v>1304</v>
      </c>
      <c r="T241" s="239"/>
      <c r="U241" s="242">
        <f t="shared" si="47"/>
        <v>22366</v>
      </c>
      <c r="V241" s="241">
        <f t="shared" si="48"/>
        <v>30260</v>
      </c>
      <c r="W241" s="240">
        <f t="shared" si="55"/>
        <v>7894</v>
      </c>
      <c r="X241" s="239"/>
      <c r="Y241" s="527">
        <f t="shared" si="49"/>
        <v>6.5733936807689588</v>
      </c>
      <c r="Z241" s="528">
        <f t="shared" si="50"/>
        <v>4.0498478783375997</v>
      </c>
      <c r="AA241" s="528">
        <f t="shared" si="51"/>
        <v>8.9957171976758588</v>
      </c>
      <c r="AB241" s="529">
        <f t="shared" si="52"/>
        <v>4.945869319338259</v>
      </c>
    </row>
    <row r="242" spans="1:28" s="238" customFormat="1">
      <c r="A242" s="245">
        <v>436</v>
      </c>
      <c r="B242" s="245">
        <v>436049308</v>
      </c>
      <c r="C242" s="244" t="s">
        <v>519</v>
      </c>
      <c r="D242" s="245">
        <v>49</v>
      </c>
      <c r="E242" s="244" t="s">
        <v>76</v>
      </c>
      <c r="F242" s="245">
        <v>308</v>
      </c>
      <c r="G242" s="244" t="s">
        <v>335</v>
      </c>
      <c r="H242" s="243">
        <v>3</v>
      </c>
      <c r="I242" s="239"/>
      <c r="J242" s="242">
        <f t="shared" si="40"/>
        <v>15515</v>
      </c>
      <c r="K242" s="241">
        <f t="shared" si="41"/>
        <v>15783</v>
      </c>
      <c r="L242" s="240">
        <f t="shared" si="53"/>
        <v>268</v>
      </c>
      <c r="M242" s="239"/>
      <c r="N242" s="242">
        <f t="shared" si="42"/>
        <v>7423</v>
      </c>
      <c r="O242" s="241" t="str">
        <f t="shared" si="43"/>
        <v/>
      </c>
      <c r="P242" s="241">
        <f t="shared" si="44"/>
        <v>6510</v>
      </c>
      <c r="Q242" s="241" t="str">
        <f t="shared" si="45"/>
        <v/>
      </c>
      <c r="R242" s="241" t="str">
        <f t="shared" si="46"/>
        <v/>
      </c>
      <c r="S242" s="240" t="str">
        <f t="shared" si="54"/>
        <v/>
      </c>
      <c r="T242" s="239"/>
      <c r="U242" s="242">
        <f t="shared" si="47"/>
        <v>23876</v>
      </c>
      <c r="V242" s="241">
        <f t="shared" si="48"/>
        <v>23381</v>
      </c>
      <c r="W242" s="240">
        <f t="shared" si="55"/>
        <v>-495</v>
      </c>
      <c r="X242" s="239"/>
      <c r="Y242" s="527">
        <f t="shared" si="49"/>
        <v>-6.6021675886861715</v>
      </c>
      <c r="Z242" s="528">
        <f t="shared" si="50"/>
        <v>11.186328695101471</v>
      </c>
      <c r="AA242" s="528">
        <f t="shared" si="51"/>
        <v>6.1873033400837523</v>
      </c>
      <c r="AB242" s="529">
        <f t="shared" si="52"/>
        <v>-4.9990253550177188</v>
      </c>
    </row>
    <row r="243" spans="1:28" s="238" customFormat="1">
      <c r="A243" s="245">
        <v>436</v>
      </c>
      <c r="B243" s="245">
        <v>436049314</v>
      </c>
      <c r="C243" s="244" t="s">
        <v>519</v>
      </c>
      <c r="D243" s="245">
        <v>49</v>
      </c>
      <c r="E243" s="244" t="s">
        <v>76</v>
      </c>
      <c r="F243" s="245">
        <v>314</v>
      </c>
      <c r="G243" s="244" t="s">
        <v>341</v>
      </c>
      <c r="H243" s="243">
        <v>1</v>
      </c>
      <c r="I243" s="239"/>
      <c r="J243" s="242" t="str">
        <f t="shared" si="40"/>
        <v/>
      </c>
      <c r="K243" s="241">
        <f t="shared" si="41"/>
        <v>13996.621915360309</v>
      </c>
      <c r="L243" s="240" t="str">
        <f t="shared" si="53"/>
        <v/>
      </c>
      <c r="M243" s="239"/>
      <c r="N243" s="242" t="str">
        <f t="shared" si="42"/>
        <v/>
      </c>
      <c r="O243" s="241" t="str">
        <f t="shared" si="43"/>
        <v/>
      </c>
      <c r="P243" s="241">
        <f t="shared" si="44"/>
        <v>10561</v>
      </c>
      <c r="Q243" s="241" t="str">
        <f t="shared" si="45"/>
        <v/>
      </c>
      <c r="R243" s="241" t="str">
        <f t="shared" si="46"/>
        <v/>
      </c>
      <c r="S243" s="240" t="str">
        <f t="shared" si="54"/>
        <v/>
      </c>
      <c r="T243" s="239"/>
      <c r="U243" s="242" t="str">
        <f t="shared" si="47"/>
        <v/>
      </c>
      <c r="V243" s="241">
        <f t="shared" si="48"/>
        <v>25645.621915360309</v>
      </c>
      <c r="W243" s="240" t="str">
        <f t="shared" si="55"/>
        <v/>
      </c>
      <c r="X243" s="239"/>
      <c r="Y243" s="527">
        <f t="shared" si="49"/>
        <v>-4.3672239830768831</v>
      </c>
      <c r="Z243" s="528">
        <f t="shared" si="50"/>
        <v>8.0527849594298964</v>
      </c>
      <c r="AA243" s="528">
        <f t="shared" si="51"/>
        <v>4.3244395105315485</v>
      </c>
      <c r="AB243" s="529">
        <f t="shared" si="52"/>
        <v>-3.7283454488983478</v>
      </c>
    </row>
    <row r="244" spans="1:28" s="238" customFormat="1">
      <c r="A244" s="245">
        <v>436</v>
      </c>
      <c r="B244" s="245">
        <v>436049336</v>
      </c>
      <c r="C244" s="244" t="s">
        <v>519</v>
      </c>
      <c r="D244" s="245">
        <v>49</v>
      </c>
      <c r="E244" s="244" t="s">
        <v>76</v>
      </c>
      <c r="F244" s="245">
        <v>336</v>
      </c>
      <c r="G244" s="244" t="s">
        <v>363</v>
      </c>
      <c r="H244" s="243">
        <v>1</v>
      </c>
      <c r="I244" s="239"/>
      <c r="J244" s="242">
        <f t="shared" si="40"/>
        <v>11996</v>
      </c>
      <c r="K244" s="241">
        <f t="shared" si="41"/>
        <v>12704</v>
      </c>
      <c r="L244" s="240">
        <f t="shared" si="53"/>
        <v>708</v>
      </c>
      <c r="M244" s="239"/>
      <c r="N244" s="242">
        <f t="shared" si="42"/>
        <v>2916</v>
      </c>
      <c r="O244" s="241">
        <f t="shared" si="43"/>
        <v>3088</v>
      </c>
      <c r="P244" s="241">
        <f t="shared" si="44"/>
        <v>1724</v>
      </c>
      <c r="Q244" s="241" t="str">
        <f t="shared" si="45"/>
        <v/>
      </c>
      <c r="R244" s="241" t="str">
        <f t="shared" si="46"/>
        <v/>
      </c>
      <c r="S244" s="240">
        <f t="shared" si="54"/>
        <v>-1364</v>
      </c>
      <c r="T244" s="239"/>
      <c r="U244" s="242">
        <f t="shared" si="47"/>
        <v>15850</v>
      </c>
      <c r="V244" s="241">
        <f t="shared" si="48"/>
        <v>15516</v>
      </c>
      <c r="W244" s="240">
        <f t="shared" si="55"/>
        <v>-334</v>
      </c>
      <c r="X244" s="239"/>
      <c r="Y244" s="527">
        <f t="shared" si="49"/>
        <v>-10.738300274563841</v>
      </c>
      <c r="Z244" s="528">
        <f t="shared" si="50"/>
        <v>9.4926125080018622</v>
      </c>
      <c r="AA244" s="528">
        <f t="shared" si="51"/>
        <v>-1.2688101769763724</v>
      </c>
      <c r="AB244" s="529">
        <f t="shared" si="52"/>
        <v>-10.761422684978236</v>
      </c>
    </row>
    <row r="245" spans="1:28" s="238" customFormat="1">
      <c r="A245" s="245">
        <v>437</v>
      </c>
      <c r="B245" s="245">
        <v>437035018</v>
      </c>
      <c r="C245" s="244" t="s">
        <v>574</v>
      </c>
      <c r="D245" s="245">
        <v>35</v>
      </c>
      <c r="E245" s="244" t="s">
        <v>62</v>
      </c>
      <c r="F245" s="245">
        <v>18</v>
      </c>
      <c r="G245" s="244" t="s">
        <v>45</v>
      </c>
      <c r="H245" s="243">
        <v>1</v>
      </c>
      <c r="I245" s="239"/>
      <c r="J245" s="242" t="str">
        <f t="shared" si="40"/>
        <v/>
      </c>
      <c r="K245" s="241">
        <f t="shared" si="41"/>
        <v>14723.34220248668</v>
      </c>
      <c r="L245" s="240" t="str">
        <f t="shared" si="53"/>
        <v/>
      </c>
      <c r="M245" s="239"/>
      <c r="N245" s="242" t="str">
        <f t="shared" si="42"/>
        <v/>
      </c>
      <c r="O245" s="241" t="str">
        <f t="shared" si="43"/>
        <v/>
      </c>
      <c r="P245" s="241">
        <f t="shared" si="44"/>
        <v>7128</v>
      </c>
      <c r="Q245" s="241" t="str">
        <f t="shared" si="45"/>
        <v/>
      </c>
      <c r="R245" s="241" t="str">
        <f t="shared" si="46"/>
        <v/>
      </c>
      <c r="S245" s="240" t="str">
        <f t="shared" si="54"/>
        <v/>
      </c>
      <c r="T245" s="239"/>
      <c r="U245" s="242" t="str">
        <f t="shared" si="47"/>
        <v/>
      </c>
      <c r="V245" s="241">
        <f t="shared" si="48"/>
        <v>22939.342202486681</v>
      </c>
      <c r="W245" s="240" t="str">
        <f t="shared" si="55"/>
        <v/>
      </c>
      <c r="X245" s="239"/>
      <c r="Y245" s="527">
        <f t="shared" si="49"/>
        <v>-18.688486382425879</v>
      </c>
      <c r="Z245" s="528">
        <f t="shared" si="50"/>
        <v>18.143642555175777</v>
      </c>
      <c r="AA245" s="528">
        <f t="shared" si="51"/>
        <v>4.6886975424985167</v>
      </c>
      <c r="AB245" s="529">
        <f t="shared" si="52"/>
        <v>-13.454945012677261</v>
      </c>
    </row>
    <row r="246" spans="1:28" s="238" customFormat="1">
      <c r="A246" s="245">
        <v>437</v>
      </c>
      <c r="B246" s="245">
        <v>437035035</v>
      </c>
      <c r="C246" s="244" t="s">
        <v>574</v>
      </c>
      <c r="D246" s="245">
        <v>35</v>
      </c>
      <c r="E246" s="244" t="s">
        <v>62</v>
      </c>
      <c r="F246" s="245">
        <v>35</v>
      </c>
      <c r="G246" s="244" t="s">
        <v>62</v>
      </c>
      <c r="H246" s="243">
        <v>176</v>
      </c>
      <c r="I246" s="239"/>
      <c r="J246" s="242">
        <f t="shared" si="40"/>
        <v>17154</v>
      </c>
      <c r="K246" s="241">
        <f t="shared" si="41"/>
        <v>18499</v>
      </c>
      <c r="L246" s="240">
        <f t="shared" si="53"/>
        <v>1345</v>
      </c>
      <c r="M246" s="239"/>
      <c r="N246" s="242">
        <f t="shared" si="42"/>
        <v>6630</v>
      </c>
      <c r="O246" s="241">
        <f t="shared" si="43"/>
        <v>7150</v>
      </c>
      <c r="P246" s="241">
        <f t="shared" si="44"/>
        <v>7713</v>
      </c>
      <c r="Q246" s="241" t="str">
        <f t="shared" si="45"/>
        <v/>
      </c>
      <c r="R246" s="241" t="str">
        <f t="shared" si="46"/>
        <v/>
      </c>
      <c r="S246" s="240">
        <f t="shared" si="54"/>
        <v>563</v>
      </c>
      <c r="T246" s="239"/>
      <c r="U246" s="242">
        <f t="shared" si="47"/>
        <v>24722</v>
      </c>
      <c r="V246" s="241">
        <f t="shared" si="48"/>
        <v>27300</v>
      </c>
      <c r="W246" s="240">
        <f t="shared" si="55"/>
        <v>2578</v>
      </c>
      <c r="X246" s="239"/>
      <c r="Y246" s="527">
        <f t="shared" si="49"/>
        <v>3.0398411230968065</v>
      </c>
      <c r="Z246" s="528">
        <f t="shared" si="50"/>
        <v>3.4544456806830173</v>
      </c>
      <c r="AA246" s="528">
        <f t="shared" si="51"/>
        <v>5.5084897121533576</v>
      </c>
      <c r="AB246" s="529">
        <f t="shared" si="52"/>
        <v>2.0540440314703403</v>
      </c>
    </row>
    <row r="247" spans="1:28" s="238" customFormat="1">
      <c r="A247" s="245">
        <v>437</v>
      </c>
      <c r="B247" s="245">
        <v>437035044</v>
      </c>
      <c r="C247" s="244" t="s">
        <v>574</v>
      </c>
      <c r="D247" s="245">
        <v>35</v>
      </c>
      <c r="E247" s="244" t="s">
        <v>62</v>
      </c>
      <c r="F247" s="245">
        <v>44</v>
      </c>
      <c r="G247" s="244" t="s">
        <v>71</v>
      </c>
      <c r="H247" s="243">
        <v>1</v>
      </c>
      <c r="I247" s="239"/>
      <c r="J247" s="242">
        <f t="shared" si="40"/>
        <v>15325.586625321792</v>
      </c>
      <c r="K247" s="241">
        <f t="shared" si="41"/>
        <v>12440</v>
      </c>
      <c r="L247" s="240">
        <f t="shared" si="53"/>
        <v>-2885.5866253217919</v>
      </c>
      <c r="M247" s="239"/>
      <c r="N247" s="242">
        <f t="shared" si="42"/>
        <v>448</v>
      </c>
      <c r="O247" s="241" t="str">
        <f t="shared" si="43"/>
        <v/>
      </c>
      <c r="P247" s="241">
        <f t="shared" si="44"/>
        <v>216</v>
      </c>
      <c r="Q247" s="241" t="str">
        <f t="shared" si="45"/>
        <v/>
      </c>
      <c r="R247" s="241" t="str">
        <f t="shared" si="46"/>
        <v/>
      </c>
      <c r="S247" s="240" t="str">
        <f t="shared" si="54"/>
        <v/>
      </c>
      <c r="T247" s="239"/>
      <c r="U247" s="242">
        <f t="shared" si="47"/>
        <v>16711.58662532179</v>
      </c>
      <c r="V247" s="241">
        <f t="shared" si="48"/>
        <v>13744</v>
      </c>
      <c r="W247" s="240">
        <f t="shared" si="55"/>
        <v>-2967.5866253217901</v>
      </c>
      <c r="X247" s="239"/>
      <c r="Y247" s="527">
        <f t="shared" si="49"/>
        <v>-1.1859608919302929</v>
      </c>
      <c r="Z247" s="528">
        <f t="shared" si="50"/>
        <v>5.4614634937540831</v>
      </c>
      <c r="AA247" s="528">
        <f t="shared" si="51"/>
        <v>4.1649657037556365</v>
      </c>
      <c r="AB247" s="529">
        <f t="shared" si="52"/>
        <v>-1.2964977899984467</v>
      </c>
    </row>
    <row r="248" spans="1:28" s="238" customFormat="1">
      <c r="A248" s="245">
        <v>437</v>
      </c>
      <c r="B248" s="245">
        <v>437035093</v>
      </c>
      <c r="C248" s="244" t="s">
        <v>574</v>
      </c>
      <c r="D248" s="245">
        <v>35</v>
      </c>
      <c r="E248" s="244" t="s">
        <v>62</v>
      </c>
      <c r="F248" s="245">
        <v>93</v>
      </c>
      <c r="G248" s="244" t="s">
        <v>120</v>
      </c>
      <c r="H248" s="243">
        <v>1</v>
      </c>
      <c r="I248" s="239"/>
      <c r="J248" s="242" t="str">
        <f t="shared" si="40"/>
        <v/>
      </c>
      <c r="K248" s="241">
        <f t="shared" si="41"/>
        <v>17625.341117535296</v>
      </c>
      <c r="L248" s="240" t="str">
        <f t="shared" si="53"/>
        <v/>
      </c>
      <c r="M248" s="239"/>
      <c r="N248" s="242" t="str">
        <f t="shared" si="42"/>
        <v/>
      </c>
      <c r="O248" s="241" t="str">
        <f t="shared" si="43"/>
        <v/>
      </c>
      <c r="P248" s="241">
        <f t="shared" si="44"/>
        <v>0</v>
      </c>
      <c r="Q248" s="241" t="str">
        <f t="shared" si="45"/>
        <v/>
      </c>
      <c r="R248" s="241" t="str">
        <f t="shared" si="46"/>
        <v/>
      </c>
      <c r="S248" s="240" t="str">
        <f t="shared" si="54"/>
        <v/>
      </c>
      <c r="T248" s="239"/>
      <c r="U248" s="242" t="str">
        <f t="shared" si="47"/>
        <v/>
      </c>
      <c r="V248" s="241">
        <f t="shared" si="48"/>
        <v>18713.341117535296</v>
      </c>
      <c r="W248" s="240" t="str">
        <f t="shared" si="55"/>
        <v/>
      </c>
      <c r="X248" s="239"/>
      <c r="Y248" s="527">
        <f t="shared" si="49"/>
        <v>-2.5128674723319335</v>
      </c>
      <c r="Z248" s="528">
        <f t="shared" si="50"/>
        <v>8.4919177432791706</v>
      </c>
      <c r="AA248" s="528">
        <f t="shared" si="51"/>
        <v>5.7407372962012415</v>
      </c>
      <c r="AB248" s="529">
        <f t="shared" si="52"/>
        <v>-2.7511804470779291</v>
      </c>
    </row>
    <row r="249" spans="1:28" s="238" customFormat="1">
      <c r="A249" s="245">
        <v>437</v>
      </c>
      <c r="B249" s="245">
        <v>437035244</v>
      </c>
      <c r="C249" s="244" t="s">
        <v>574</v>
      </c>
      <c r="D249" s="245">
        <v>35</v>
      </c>
      <c r="E249" s="244" t="s">
        <v>62</v>
      </c>
      <c r="F249" s="245">
        <v>244</v>
      </c>
      <c r="G249" s="244" t="s">
        <v>271</v>
      </c>
      <c r="H249" s="243">
        <v>3</v>
      </c>
      <c r="I249" s="239"/>
      <c r="J249" s="242">
        <f t="shared" si="40"/>
        <v>13712.576661316996</v>
      </c>
      <c r="K249" s="241">
        <f t="shared" si="41"/>
        <v>15441</v>
      </c>
      <c r="L249" s="240">
        <f t="shared" si="53"/>
        <v>1728.4233386830037</v>
      </c>
      <c r="M249" s="239"/>
      <c r="N249" s="242">
        <f t="shared" si="42"/>
        <v>4111</v>
      </c>
      <c r="O249" s="241" t="str">
        <f t="shared" si="43"/>
        <v/>
      </c>
      <c r="P249" s="241">
        <f t="shared" si="44"/>
        <v>4629</v>
      </c>
      <c r="Q249" s="241" t="str">
        <f t="shared" si="45"/>
        <v/>
      </c>
      <c r="R249" s="241" t="str">
        <f t="shared" si="46"/>
        <v/>
      </c>
      <c r="S249" s="240" t="str">
        <f t="shared" si="54"/>
        <v/>
      </c>
      <c r="T249" s="239"/>
      <c r="U249" s="242">
        <f t="shared" si="47"/>
        <v>18761.576661316998</v>
      </c>
      <c r="V249" s="241">
        <f t="shared" si="48"/>
        <v>21158</v>
      </c>
      <c r="W249" s="240">
        <f t="shared" si="55"/>
        <v>2396.4233386830019</v>
      </c>
      <c r="X249" s="239"/>
      <c r="Y249" s="527">
        <f t="shared" si="49"/>
        <v>0</v>
      </c>
      <c r="Z249" s="528">
        <f t="shared" si="50"/>
        <v>6.1523267003519049</v>
      </c>
      <c r="AA249" s="528">
        <f t="shared" si="51"/>
        <v>5.3180718904184756</v>
      </c>
      <c r="AB249" s="529">
        <f t="shared" si="52"/>
        <v>-0.83425480993342926</v>
      </c>
    </row>
    <row r="250" spans="1:28" s="238" customFormat="1">
      <c r="A250" s="245">
        <v>437</v>
      </c>
      <c r="B250" s="245">
        <v>437035336</v>
      </c>
      <c r="C250" s="244" t="s">
        <v>574</v>
      </c>
      <c r="D250" s="245">
        <v>35</v>
      </c>
      <c r="E250" s="244" t="s">
        <v>62</v>
      </c>
      <c r="F250" s="245">
        <v>336</v>
      </c>
      <c r="G250" s="244" t="s">
        <v>363</v>
      </c>
      <c r="H250" s="243">
        <v>1</v>
      </c>
      <c r="I250" s="239"/>
      <c r="J250" s="242" t="str">
        <f t="shared" si="40"/>
        <v/>
      </c>
      <c r="K250" s="241">
        <f t="shared" si="41"/>
        <v>14165.168426448598</v>
      </c>
      <c r="L250" s="240" t="str">
        <f t="shared" si="53"/>
        <v/>
      </c>
      <c r="M250" s="239"/>
      <c r="N250" s="242" t="str">
        <f t="shared" si="42"/>
        <v/>
      </c>
      <c r="O250" s="241" t="str">
        <f t="shared" si="43"/>
        <v/>
      </c>
      <c r="P250" s="241">
        <f t="shared" si="44"/>
        <v>1923</v>
      </c>
      <c r="Q250" s="241" t="str">
        <f t="shared" si="45"/>
        <v/>
      </c>
      <c r="R250" s="241" t="str">
        <f t="shared" si="46"/>
        <v/>
      </c>
      <c r="S250" s="240" t="str">
        <f t="shared" si="54"/>
        <v/>
      </c>
      <c r="T250" s="239"/>
      <c r="U250" s="242" t="str">
        <f t="shared" si="47"/>
        <v/>
      </c>
      <c r="V250" s="241">
        <f t="shared" si="48"/>
        <v>17176.168426448596</v>
      </c>
      <c r="W250" s="240" t="str">
        <f t="shared" si="55"/>
        <v/>
      </c>
      <c r="X250" s="239"/>
      <c r="Y250" s="527">
        <f t="shared" si="49"/>
        <v>-10.738300274563841</v>
      </c>
      <c r="Z250" s="528">
        <f t="shared" si="50"/>
        <v>9.4926125080018622</v>
      </c>
      <c r="AA250" s="528">
        <f t="shared" si="51"/>
        <v>-1.2688101769763724</v>
      </c>
      <c r="AB250" s="529">
        <f t="shared" si="52"/>
        <v>-10.761422684978236</v>
      </c>
    </row>
    <row r="251" spans="1:28" s="238" customFormat="1">
      <c r="A251" s="245">
        <v>438</v>
      </c>
      <c r="B251" s="245">
        <v>438035018</v>
      </c>
      <c r="C251" s="244" t="s">
        <v>520</v>
      </c>
      <c r="D251" s="245">
        <v>35</v>
      </c>
      <c r="E251" s="244" t="s">
        <v>62</v>
      </c>
      <c r="F251" s="245">
        <v>18</v>
      </c>
      <c r="G251" s="244" t="s">
        <v>45</v>
      </c>
      <c r="H251" s="243">
        <v>1</v>
      </c>
      <c r="I251" s="239"/>
      <c r="J251" s="242" t="str">
        <f t="shared" si="40"/>
        <v/>
      </c>
      <c r="K251" s="241">
        <f t="shared" si="41"/>
        <v>14723.34220248668</v>
      </c>
      <c r="L251" s="240" t="str">
        <f t="shared" si="53"/>
        <v/>
      </c>
      <c r="M251" s="239"/>
      <c r="N251" s="242" t="str">
        <f t="shared" si="42"/>
        <v/>
      </c>
      <c r="O251" s="241" t="str">
        <f t="shared" si="43"/>
        <v/>
      </c>
      <c r="P251" s="241">
        <f t="shared" si="44"/>
        <v>7128</v>
      </c>
      <c r="Q251" s="241" t="str">
        <f t="shared" si="45"/>
        <v/>
      </c>
      <c r="R251" s="241" t="str">
        <f t="shared" si="46"/>
        <v/>
      </c>
      <c r="S251" s="240" t="str">
        <f t="shared" si="54"/>
        <v/>
      </c>
      <c r="T251" s="239"/>
      <c r="U251" s="242" t="str">
        <f t="shared" si="47"/>
        <v/>
      </c>
      <c r="V251" s="241">
        <f t="shared" si="48"/>
        <v>22939.342202486681</v>
      </c>
      <c r="W251" s="240" t="str">
        <f t="shared" si="55"/>
        <v/>
      </c>
      <c r="X251" s="239"/>
      <c r="Y251" s="527">
        <f t="shared" si="49"/>
        <v>-18.688486382425879</v>
      </c>
      <c r="Z251" s="528">
        <f t="shared" si="50"/>
        <v>18.143642555175777</v>
      </c>
      <c r="AA251" s="528">
        <f t="shared" si="51"/>
        <v>4.6886975424985167</v>
      </c>
      <c r="AB251" s="529">
        <f t="shared" si="52"/>
        <v>-13.454945012677261</v>
      </c>
    </row>
    <row r="252" spans="1:28" s="238" customFormat="1">
      <c r="A252" s="245">
        <v>438</v>
      </c>
      <c r="B252" s="245">
        <v>438035035</v>
      </c>
      <c r="C252" s="244" t="s">
        <v>520</v>
      </c>
      <c r="D252" s="245">
        <v>35</v>
      </c>
      <c r="E252" s="244" t="s">
        <v>62</v>
      </c>
      <c r="F252" s="245">
        <v>35</v>
      </c>
      <c r="G252" s="244" t="s">
        <v>62</v>
      </c>
      <c r="H252" s="243">
        <v>321</v>
      </c>
      <c r="I252" s="239"/>
      <c r="J252" s="242">
        <f t="shared" si="40"/>
        <v>15246</v>
      </c>
      <c r="K252" s="241">
        <f t="shared" si="41"/>
        <v>17497</v>
      </c>
      <c r="L252" s="240">
        <f t="shared" si="53"/>
        <v>2251</v>
      </c>
      <c r="M252" s="239"/>
      <c r="N252" s="242">
        <f t="shared" si="42"/>
        <v>5893</v>
      </c>
      <c r="O252" s="241">
        <f t="shared" si="43"/>
        <v>6763</v>
      </c>
      <c r="P252" s="241">
        <f t="shared" si="44"/>
        <v>7295</v>
      </c>
      <c r="Q252" s="241" t="str">
        <f t="shared" si="45"/>
        <v/>
      </c>
      <c r="R252" s="241" t="str">
        <f t="shared" si="46"/>
        <v/>
      </c>
      <c r="S252" s="240">
        <f t="shared" si="54"/>
        <v>532</v>
      </c>
      <c r="T252" s="239"/>
      <c r="U252" s="242">
        <f t="shared" si="47"/>
        <v>22077</v>
      </c>
      <c r="V252" s="241">
        <f t="shared" si="48"/>
        <v>25880</v>
      </c>
      <c r="W252" s="240">
        <f t="shared" si="55"/>
        <v>3803</v>
      </c>
      <c r="X252" s="239"/>
      <c r="Y252" s="527">
        <f t="shared" si="49"/>
        <v>3.0398411230968065</v>
      </c>
      <c r="Z252" s="528">
        <f t="shared" si="50"/>
        <v>3.4544456806830173</v>
      </c>
      <c r="AA252" s="528">
        <f t="shared" si="51"/>
        <v>5.5084897121533576</v>
      </c>
      <c r="AB252" s="529">
        <f t="shared" si="52"/>
        <v>2.0540440314703403</v>
      </c>
    </row>
    <row r="253" spans="1:28" s="238" customFormat="1">
      <c r="A253" s="245">
        <v>438</v>
      </c>
      <c r="B253" s="245">
        <v>438035044</v>
      </c>
      <c r="C253" s="244" t="s">
        <v>520</v>
      </c>
      <c r="D253" s="245">
        <v>35</v>
      </c>
      <c r="E253" s="244" t="s">
        <v>62</v>
      </c>
      <c r="F253" s="245">
        <v>44</v>
      </c>
      <c r="G253" s="244" t="s">
        <v>71</v>
      </c>
      <c r="H253" s="243">
        <v>6</v>
      </c>
      <c r="I253" s="239"/>
      <c r="J253" s="242">
        <f t="shared" si="40"/>
        <v>16232</v>
      </c>
      <c r="K253" s="241">
        <f t="shared" si="41"/>
        <v>18109</v>
      </c>
      <c r="L253" s="240">
        <f t="shared" si="53"/>
        <v>1877</v>
      </c>
      <c r="M253" s="239"/>
      <c r="N253" s="242">
        <f t="shared" si="42"/>
        <v>475</v>
      </c>
      <c r="O253" s="241">
        <f t="shared" si="43"/>
        <v>530</v>
      </c>
      <c r="P253" s="241">
        <f t="shared" si="44"/>
        <v>315</v>
      </c>
      <c r="Q253" s="241" t="str">
        <f t="shared" si="45"/>
        <v/>
      </c>
      <c r="R253" s="241" t="str">
        <f t="shared" si="46"/>
        <v/>
      </c>
      <c r="S253" s="240">
        <f t="shared" si="54"/>
        <v>-215</v>
      </c>
      <c r="T253" s="239"/>
      <c r="U253" s="242">
        <f t="shared" si="47"/>
        <v>17645</v>
      </c>
      <c r="V253" s="241">
        <f t="shared" si="48"/>
        <v>19512</v>
      </c>
      <c r="W253" s="240">
        <f t="shared" si="55"/>
        <v>1867</v>
      </c>
      <c r="X253" s="239"/>
      <c r="Y253" s="527">
        <f t="shared" si="49"/>
        <v>-1.1859608919302929</v>
      </c>
      <c r="Z253" s="528">
        <f t="shared" si="50"/>
        <v>5.4614634937540831</v>
      </c>
      <c r="AA253" s="528">
        <f t="shared" si="51"/>
        <v>4.1649657037556365</v>
      </c>
      <c r="AB253" s="529">
        <f t="shared" si="52"/>
        <v>-1.2964977899984467</v>
      </c>
    </row>
    <row r="254" spans="1:28" s="238" customFormat="1">
      <c r="A254" s="245">
        <v>438</v>
      </c>
      <c r="B254" s="245">
        <v>438035220</v>
      </c>
      <c r="C254" s="244" t="s">
        <v>520</v>
      </c>
      <c r="D254" s="245">
        <v>35</v>
      </c>
      <c r="E254" s="244" t="s">
        <v>62</v>
      </c>
      <c r="F254" s="245">
        <v>220</v>
      </c>
      <c r="G254" s="244" t="s">
        <v>247</v>
      </c>
      <c r="H254" s="243">
        <v>1</v>
      </c>
      <c r="I254" s="239"/>
      <c r="J254" s="242" t="str">
        <f t="shared" si="40"/>
        <v/>
      </c>
      <c r="K254" s="241">
        <f t="shared" si="41"/>
        <v>13824.907319639307</v>
      </c>
      <c r="L254" s="240" t="str">
        <f t="shared" si="53"/>
        <v/>
      </c>
      <c r="M254" s="239"/>
      <c r="N254" s="242" t="str">
        <f t="shared" si="42"/>
        <v/>
      </c>
      <c r="O254" s="241" t="str">
        <f t="shared" si="43"/>
        <v/>
      </c>
      <c r="P254" s="241">
        <f t="shared" si="44"/>
        <v>5374</v>
      </c>
      <c r="Q254" s="241" t="str">
        <f t="shared" si="45"/>
        <v/>
      </c>
      <c r="R254" s="241" t="str">
        <f t="shared" si="46"/>
        <v/>
      </c>
      <c r="S254" s="240" t="str">
        <f t="shared" si="54"/>
        <v/>
      </c>
      <c r="T254" s="239"/>
      <c r="U254" s="242" t="str">
        <f t="shared" si="47"/>
        <v/>
      </c>
      <c r="V254" s="241">
        <f t="shared" si="48"/>
        <v>20286.907319639307</v>
      </c>
      <c r="W254" s="240" t="str">
        <f t="shared" si="55"/>
        <v/>
      </c>
      <c r="X254" s="239"/>
      <c r="Y254" s="527">
        <f t="shared" si="49"/>
        <v>-6.5202155710885847</v>
      </c>
      <c r="Z254" s="528">
        <f t="shared" si="50"/>
        <v>11.443959798939755</v>
      </c>
      <c r="AA254" s="528">
        <f t="shared" si="51"/>
        <v>6.7024871670267743</v>
      </c>
      <c r="AB254" s="529">
        <f t="shared" si="52"/>
        <v>-4.7414726319129805</v>
      </c>
    </row>
    <row r="255" spans="1:28" s="238" customFormat="1">
      <c r="A255" s="245">
        <v>438</v>
      </c>
      <c r="B255" s="245">
        <v>438035243</v>
      </c>
      <c r="C255" s="244" t="s">
        <v>520</v>
      </c>
      <c r="D255" s="245">
        <v>35</v>
      </c>
      <c r="E255" s="244" t="s">
        <v>62</v>
      </c>
      <c r="F255" s="245">
        <v>243</v>
      </c>
      <c r="G255" s="244" t="s">
        <v>270</v>
      </c>
      <c r="H255" s="243">
        <v>2</v>
      </c>
      <c r="I255" s="239"/>
      <c r="J255" s="242">
        <f t="shared" si="40"/>
        <v>12712</v>
      </c>
      <c r="K255" s="241">
        <f t="shared" si="41"/>
        <v>15518.332806854127</v>
      </c>
      <c r="L255" s="240">
        <f t="shared" si="53"/>
        <v>2806.3328068541268</v>
      </c>
      <c r="M255" s="239"/>
      <c r="N255" s="242">
        <f t="shared" si="42"/>
        <v>1923</v>
      </c>
      <c r="O255" s="241">
        <f t="shared" si="43"/>
        <v>2347</v>
      </c>
      <c r="P255" s="241">
        <f t="shared" si="44"/>
        <v>2210</v>
      </c>
      <c r="Q255" s="241" t="str">
        <f t="shared" si="45"/>
        <v/>
      </c>
      <c r="R255" s="241" t="str">
        <f t="shared" si="46"/>
        <v/>
      </c>
      <c r="S255" s="240">
        <f t="shared" si="54"/>
        <v>-137</v>
      </c>
      <c r="T255" s="239"/>
      <c r="U255" s="242">
        <f t="shared" si="47"/>
        <v>15573</v>
      </c>
      <c r="V255" s="241">
        <f t="shared" si="48"/>
        <v>18816.332806854127</v>
      </c>
      <c r="W255" s="240">
        <f t="shared" si="55"/>
        <v>3243.3328068541268</v>
      </c>
      <c r="X255" s="239"/>
      <c r="Y255" s="527">
        <f t="shared" si="49"/>
        <v>-0.8854435207992708</v>
      </c>
      <c r="Z255" s="528">
        <f t="shared" si="50"/>
        <v>6.0354276228984407</v>
      </c>
      <c r="AA255" s="528">
        <f t="shared" si="51"/>
        <v>5.027117511696332</v>
      </c>
      <c r="AB255" s="529">
        <f t="shared" si="52"/>
        <v>-1.0083101112021087</v>
      </c>
    </row>
    <row r="256" spans="1:28" s="238" customFormat="1">
      <c r="A256" s="245">
        <v>438</v>
      </c>
      <c r="B256" s="245">
        <v>438035244</v>
      </c>
      <c r="C256" s="244" t="s">
        <v>520</v>
      </c>
      <c r="D256" s="245">
        <v>35</v>
      </c>
      <c r="E256" s="244" t="s">
        <v>62</v>
      </c>
      <c r="F256" s="245">
        <v>244</v>
      </c>
      <c r="G256" s="244" t="s">
        <v>271</v>
      </c>
      <c r="H256" s="243">
        <v>4</v>
      </c>
      <c r="I256" s="239"/>
      <c r="J256" s="242">
        <f t="shared" si="40"/>
        <v>16674</v>
      </c>
      <c r="K256" s="241">
        <f t="shared" si="41"/>
        <v>18160</v>
      </c>
      <c r="L256" s="240">
        <f t="shared" si="53"/>
        <v>1486</v>
      </c>
      <c r="M256" s="239"/>
      <c r="N256" s="242">
        <f t="shared" si="42"/>
        <v>4999</v>
      </c>
      <c r="O256" s="241">
        <f t="shared" si="43"/>
        <v>5444</v>
      </c>
      <c r="P256" s="241">
        <f t="shared" si="44"/>
        <v>5444</v>
      </c>
      <c r="Q256" s="241" t="str">
        <f t="shared" si="45"/>
        <v/>
      </c>
      <c r="R256" s="241" t="str">
        <f t="shared" si="46"/>
        <v/>
      </c>
      <c r="S256" s="240">
        <f t="shared" si="54"/>
        <v>0</v>
      </c>
      <c r="T256" s="239"/>
      <c r="U256" s="242">
        <f t="shared" si="47"/>
        <v>22611</v>
      </c>
      <c r="V256" s="241">
        <f t="shared" si="48"/>
        <v>24692</v>
      </c>
      <c r="W256" s="240">
        <f t="shared" si="55"/>
        <v>2081</v>
      </c>
      <c r="X256" s="239"/>
      <c r="Y256" s="527">
        <f t="shared" si="49"/>
        <v>0</v>
      </c>
      <c r="Z256" s="528">
        <f t="shared" si="50"/>
        <v>6.1523267003519049</v>
      </c>
      <c r="AA256" s="528">
        <f t="shared" si="51"/>
        <v>5.3180718904184756</v>
      </c>
      <c r="AB256" s="529">
        <f t="shared" si="52"/>
        <v>-0.83425480993342926</v>
      </c>
    </row>
    <row r="257" spans="1:28" s="238" customFormat="1">
      <c r="A257" s="245">
        <v>438</v>
      </c>
      <c r="B257" s="245">
        <v>438035293</v>
      </c>
      <c r="C257" s="244" t="s">
        <v>520</v>
      </c>
      <c r="D257" s="245">
        <v>35</v>
      </c>
      <c r="E257" s="244" t="s">
        <v>62</v>
      </c>
      <c r="F257" s="245">
        <v>293</v>
      </c>
      <c r="G257" s="244" t="s">
        <v>320</v>
      </c>
      <c r="H257" s="243">
        <v>1</v>
      </c>
      <c r="I257" s="239"/>
      <c r="J257" s="242" t="str">
        <f t="shared" si="40"/>
        <v/>
      </c>
      <c r="K257" s="241">
        <f t="shared" si="41"/>
        <v>14953.293164987406</v>
      </c>
      <c r="L257" s="240" t="str">
        <f t="shared" si="53"/>
        <v/>
      </c>
      <c r="M257" s="239"/>
      <c r="N257" s="242" t="str">
        <f t="shared" si="42"/>
        <v/>
      </c>
      <c r="O257" s="241" t="str">
        <f t="shared" si="43"/>
        <v/>
      </c>
      <c r="P257" s="241">
        <f t="shared" si="44"/>
        <v>418</v>
      </c>
      <c r="Q257" s="241" t="str">
        <f t="shared" si="45"/>
        <v/>
      </c>
      <c r="R257" s="241" t="str">
        <f t="shared" si="46"/>
        <v/>
      </c>
      <c r="S257" s="240" t="str">
        <f t="shared" si="54"/>
        <v/>
      </c>
      <c r="T257" s="239"/>
      <c r="U257" s="242" t="str">
        <f t="shared" si="47"/>
        <v/>
      </c>
      <c r="V257" s="241">
        <f t="shared" si="48"/>
        <v>16459.293164987408</v>
      </c>
      <c r="W257" s="240" t="str">
        <f t="shared" si="55"/>
        <v/>
      </c>
      <c r="X257" s="239"/>
      <c r="Y257" s="527">
        <f t="shared" si="49"/>
        <v>-1.5652743629430432</v>
      </c>
      <c r="Z257" s="528">
        <f t="shared" si="50"/>
        <v>10.916761586844705</v>
      </c>
      <c r="AA257" s="528">
        <f t="shared" si="51"/>
        <v>9.0725959147469855</v>
      </c>
      <c r="AB257" s="529">
        <f t="shared" si="52"/>
        <v>-1.84416567209772</v>
      </c>
    </row>
    <row r="258" spans="1:28" s="238" customFormat="1">
      <c r="A258" s="245">
        <v>439</v>
      </c>
      <c r="B258" s="245">
        <v>439035035</v>
      </c>
      <c r="C258" s="244" t="s">
        <v>521</v>
      </c>
      <c r="D258" s="245">
        <v>35</v>
      </c>
      <c r="E258" s="244" t="s">
        <v>62</v>
      </c>
      <c r="F258" s="245">
        <v>35</v>
      </c>
      <c r="G258" s="244" t="s">
        <v>62</v>
      </c>
      <c r="H258" s="243">
        <v>432</v>
      </c>
      <c r="I258" s="239"/>
      <c r="J258" s="242">
        <f t="shared" si="40"/>
        <v>14236</v>
      </c>
      <c r="K258" s="241">
        <f t="shared" si="41"/>
        <v>16079</v>
      </c>
      <c r="L258" s="240">
        <f t="shared" si="53"/>
        <v>1843</v>
      </c>
      <c r="M258" s="239"/>
      <c r="N258" s="242">
        <f t="shared" si="42"/>
        <v>5503</v>
      </c>
      <c r="O258" s="241">
        <f t="shared" si="43"/>
        <v>6215</v>
      </c>
      <c r="P258" s="241">
        <f t="shared" si="44"/>
        <v>6704</v>
      </c>
      <c r="Q258" s="241" t="str">
        <f t="shared" si="45"/>
        <v/>
      </c>
      <c r="R258" s="241" t="str">
        <f t="shared" si="46"/>
        <v/>
      </c>
      <c r="S258" s="240">
        <f t="shared" si="54"/>
        <v>489</v>
      </c>
      <c r="T258" s="239"/>
      <c r="U258" s="242">
        <f t="shared" si="47"/>
        <v>20677</v>
      </c>
      <c r="V258" s="241">
        <f t="shared" si="48"/>
        <v>23871</v>
      </c>
      <c r="W258" s="240">
        <f t="shared" si="55"/>
        <v>3194</v>
      </c>
      <c r="X258" s="239"/>
      <c r="Y258" s="527">
        <f t="shared" si="49"/>
        <v>3.0398411230968065</v>
      </c>
      <c r="Z258" s="528">
        <f t="shared" si="50"/>
        <v>3.4544456806830173</v>
      </c>
      <c r="AA258" s="528">
        <f t="shared" si="51"/>
        <v>5.5084897121533576</v>
      </c>
      <c r="AB258" s="529">
        <f t="shared" si="52"/>
        <v>2.0540440314703403</v>
      </c>
    </row>
    <row r="259" spans="1:28" s="238" customFormat="1">
      <c r="A259" s="245">
        <v>439</v>
      </c>
      <c r="B259" s="245">
        <v>439035044</v>
      </c>
      <c r="C259" s="244" t="s">
        <v>521</v>
      </c>
      <c r="D259" s="245">
        <v>35</v>
      </c>
      <c r="E259" s="244" t="s">
        <v>62</v>
      </c>
      <c r="F259" s="245">
        <v>44</v>
      </c>
      <c r="G259" s="244" t="s">
        <v>71</v>
      </c>
      <c r="H259" s="243">
        <v>4</v>
      </c>
      <c r="I259" s="239"/>
      <c r="J259" s="242">
        <f t="shared" si="40"/>
        <v>16115</v>
      </c>
      <c r="K259" s="241">
        <f t="shared" si="41"/>
        <v>15961</v>
      </c>
      <c r="L259" s="240">
        <f t="shared" si="53"/>
        <v>-154</v>
      </c>
      <c r="M259" s="239"/>
      <c r="N259" s="242">
        <f t="shared" si="42"/>
        <v>471</v>
      </c>
      <c r="O259" s="241" t="str">
        <f t="shared" si="43"/>
        <v/>
      </c>
      <c r="P259" s="241">
        <f t="shared" si="44"/>
        <v>278</v>
      </c>
      <c r="Q259" s="241" t="str">
        <f t="shared" si="45"/>
        <v/>
      </c>
      <c r="R259" s="241" t="str">
        <f t="shared" si="46"/>
        <v/>
      </c>
      <c r="S259" s="240" t="str">
        <f t="shared" si="54"/>
        <v/>
      </c>
      <c r="T259" s="239"/>
      <c r="U259" s="242">
        <f t="shared" si="47"/>
        <v>17524</v>
      </c>
      <c r="V259" s="241">
        <f t="shared" si="48"/>
        <v>17327</v>
      </c>
      <c r="W259" s="240">
        <f t="shared" si="55"/>
        <v>-197</v>
      </c>
      <c r="X259" s="239"/>
      <c r="Y259" s="527">
        <f t="shared" si="49"/>
        <v>-1.1859608919302929</v>
      </c>
      <c r="Z259" s="528">
        <f t="shared" si="50"/>
        <v>5.4614634937540831</v>
      </c>
      <c r="AA259" s="528">
        <f t="shared" si="51"/>
        <v>4.1649657037556365</v>
      </c>
      <c r="AB259" s="529">
        <f t="shared" si="52"/>
        <v>-1.2964977899984467</v>
      </c>
    </row>
    <row r="260" spans="1:28" s="238" customFormat="1">
      <c r="A260" s="245">
        <v>439</v>
      </c>
      <c r="B260" s="245">
        <v>439035073</v>
      </c>
      <c r="C260" s="244" t="s">
        <v>521</v>
      </c>
      <c r="D260" s="245">
        <v>35</v>
      </c>
      <c r="E260" s="244" t="s">
        <v>62</v>
      </c>
      <c r="F260" s="245">
        <v>73</v>
      </c>
      <c r="G260" s="244" t="s">
        <v>100</v>
      </c>
      <c r="H260" s="243">
        <v>4</v>
      </c>
      <c r="I260" s="239"/>
      <c r="J260" s="242">
        <f t="shared" si="40"/>
        <v>11679</v>
      </c>
      <c r="K260" s="241">
        <f t="shared" si="41"/>
        <v>13389</v>
      </c>
      <c r="L260" s="240">
        <f t="shared" si="53"/>
        <v>1710</v>
      </c>
      <c r="M260" s="239"/>
      <c r="N260" s="242">
        <f t="shared" si="42"/>
        <v>8858</v>
      </c>
      <c r="O260" s="241" t="str">
        <f t="shared" si="43"/>
        <v/>
      </c>
      <c r="P260" s="241">
        <f t="shared" si="44"/>
        <v>9842</v>
      </c>
      <c r="Q260" s="241" t="str">
        <f t="shared" si="45"/>
        <v/>
      </c>
      <c r="R260" s="241" t="str">
        <f t="shared" si="46"/>
        <v/>
      </c>
      <c r="S260" s="240" t="str">
        <f t="shared" si="54"/>
        <v/>
      </c>
      <c r="T260" s="239"/>
      <c r="U260" s="242">
        <f t="shared" si="47"/>
        <v>21475</v>
      </c>
      <c r="V260" s="241">
        <f t="shared" si="48"/>
        <v>24319</v>
      </c>
      <c r="W260" s="240">
        <f t="shared" si="55"/>
        <v>2844</v>
      </c>
      <c r="X260" s="239"/>
      <c r="Y260" s="527">
        <f t="shared" si="49"/>
        <v>-2.3389167549535159</v>
      </c>
      <c r="Z260" s="528">
        <f t="shared" si="50"/>
        <v>7.7717558941643086</v>
      </c>
      <c r="AA260" s="528">
        <f t="shared" si="51"/>
        <v>6.263262539340622</v>
      </c>
      <c r="AB260" s="529">
        <f t="shared" si="52"/>
        <v>-1.5084933548236865</v>
      </c>
    </row>
    <row r="261" spans="1:28" s="238" customFormat="1">
      <c r="A261" s="245">
        <v>439</v>
      </c>
      <c r="B261" s="245">
        <v>439035088</v>
      </c>
      <c r="C261" s="244" t="s">
        <v>521</v>
      </c>
      <c r="D261" s="245">
        <v>35</v>
      </c>
      <c r="E261" s="244" t="s">
        <v>62</v>
      </c>
      <c r="F261" s="245">
        <v>88</v>
      </c>
      <c r="G261" s="244" t="s">
        <v>115</v>
      </c>
      <c r="H261" s="243">
        <v>1</v>
      </c>
      <c r="I261" s="239"/>
      <c r="J261" s="242">
        <f t="shared" si="40"/>
        <v>11069.702010080047</v>
      </c>
      <c r="K261" s="241">
        <f t="shared" si="41"/>
        <v>15471</v>
      </c>
      <c r="L261" s="240">
        <f t="shared" si="53"/>
        <v>4401.2979899199527</v>
      </c>
      <c r="M261" s="239"/>
      <c r="N261" s="242">
        <f t="shared" si="42"/>
        <v>3747</v>
      </c>
      <c r="O261" s="241" t="str">
        <f t="shared" si="43"/>
        <v/>
      </c>
      <c r="P261" s="241">
        <f t="shared" si="44"/>
        <v>4987</v>
      </c>
      <c r="Q261" s="241" t="str">
        <f t="shared" si="45"/>
        <v/>
      </c>
      <c r="R261" s="241" t="str">
        <f t="shared" si="46"/>
        <v/>
      </c>
      <c r="S261" s="240" t="str">
        <f t="shared" si="54"/>
        <v/>
      </c>
      <c r="T261" s="239"/>
      <c r="U261" s="242">
        <f t="shared" si="47"/>
        <v>15754.702010080047</v>
      </c>
      <c r="V261" s="241">
        <f t="shared" si="48"/>
        <v>21546</v>
      </c>
      <c r="W261" s="240">
        <f t="shared" si="55"/>
        <v>5791.2979899199527</v>
      </c>
      <c r="X261" s="239"/>
      <c r="Y261" s="527">
        <f t="shared" si="49"/>
        <v>-1.6092499766519381</v>
      </c>
      <c r="Z261" s="528">
        <f t="shared" si="50"/>
        <v>6.1852787585827915</v>
      </c>
      <c r="AA261" s="528">
        <f t="shared" si="51"/>
        <v>4.3593697748247857</v>
      </c>
      <c r="AB261" s="529">
        <f t="shared" si="52"/>
        <v>-1.8259089837580058</v>
      </c>
    </row>
    <row r="262" spans="1:28" s="238" customFormat="1">
      <c r="A262" s="245">
        <v>439</v>
      </c>
      <c r="B262" s="245">
        <v>439035163</v>
      </c>
      <c r="C262" s="244" t="s">
        <v>521</v>
      </c>
      <c r="D262" s="245">
        <v>35</v>
      </c>
      <c r="E262" s="244" t="s">
        <v>62</v>
      </c>
      <c r="F262" s="245">
        <v>163</v>
      </c>
      <c r="G262" s="244" t="s">
        <v>190</v>
      </c>
      <c r="H262" s="243">
        <v>2</v>
      </c>
      <c r="I262" s="239"/>
      <c r="J262" s="242" t="str">
        <f t="shared" si="40"/>
        <v/>
      </c>
      <c r="K262" s="241">
        <f t="shared" si="41"/>
        <v>16831.794551886796</v>
      </c>
      <c r="L262" s="240" t="str">
        <f t="shared" si="53"/>
        <v/>
      </c>
      <c r="M262" s="239"/>
      <c r="N262" s="242" t="str">
        <f t="shared" si="42"/>
        <v/>
      </c>
      <c r="O262" s="241" t="str">
        <f t="shared" si="43"/>
        <v/>
      </c>
      <c r="P262" s="241">
        <f t="shared" si="44"/>
        <v>146</v>
      </c>
      <c r="Q262" s="241" t="str">
        <f t="shared" si="45"/>
        <v/>
      </c>
      <c r="R262" s="241" t="str">
        <f t="shared" si="46"/>
        <v/>
      </c>
      <c r="S262" s="240" t="str">
        <f t="shared" si="54"/>
        <v/>
      </c>
      <c r="T262" s="239"/>
      <c r="U262" s="242" t="str">
        <f t="shared" si="47"/>
        <v/>
      </c>
      <c r="V262" s="241">
        <f t="shared" si="48"/>
        <v>18065.794551886796</v>
      </c>
      <c r="W262" s="240" t="str">
        <f t="shared" si="55"/>
        <v/>
      </c>
      <c r="X262" s="239"/>
      <c r="Y262" s="527">
        <f t="shared" si="49"/>
        <v>2.7623462652228596</v>
      </c>
      <c r="Z262" s="528">
        <f t="shared" si="50"/>
        <v>11.699952273844042</v>
      </c>
      <c r="AA262" s="528">
        <f t="shared" si="51"/>
        <v>14.91230041183227</v>
      </c>
      <c r="AB262" s="529">
        <f t="shared" si="52"/>
        <v>3.2123481379882275</v>
      </c>
    </row>
    <row r="263" spans="1:28" s="238" customFormat="1">
      <c r="A263" s="245">
        <v>439</v>
      </c>
      <c r="B263" s="245">
        <v>439035243</v>
      </c>
      <c r="C263" s="244" t="s">
        <v>521</v>
      </c>
      <c r="D263" s="245">
        <v>35</v>
      </c>
      <c r="E263" s="244" t="s">
        <v>62</v>
      </c>
      <c r="F263" s="245">
        <v>243</v>
      </c>
      <c r="G263" s="244" t="s">
        <v>270</v>
      </c>
      <c r="H263" s="243">
        <v>1</v>
      </c>
      <c r="I263" s="239"/>
      <c r="J263" s="242" t="str">
        <f t="shared" si="40"/>
        <v/>
      </c>
      <c r="K263" s="241">
        <f t="shared" si="41"/>
        <v>15518.332806854127</v>
      </c>
      <c r="L263" s="240" t="str">
        <f t="shared" si="53"/>
        <v/>
      </c>
      <c r="M263" s="239"/>
      <c r="N263" s="242" t="str">
        <f t="shared" si="42"/>
        <v/>
      </c>
      <c r="O263" s="241" t="str">
        <f t="shared" si="43"/>
        <v/>
      </c>
      <c r="P263" s="241">
        <f t="shared" si="44"/>
        <v>2210</v>
      </c>
      <c r="Q263" s="241" t="str">
        <f t="shared" si="45"/>
        <v/>
      </c>
      <c r="R263" s="241" t="str">
        <f t="shared" si="46"/>
        <v/>
      </c>
      <c r="S263" s="240" t="str">
        <f t="shared" si="54"/>
        <v/>
      </c>
      <c r="T263" s="239"/>
      <c r="U263" s="242" t="str">
        <f t="shared" si="47"/>
        <v/>
      </c>
      <c r="V263" s="241">
        <f t="shared" si="48"/>
        <v>18816.332806854127</v>
      </c>
      <c r="W263" s="240" t="str">
        <f t="shared" si="55"/>
        <v/>
      </c>
      <c r="X263" s="239"/>
      <c r="Y263" s="527">
        <f t="shared" si="49"/>
        <v>-0.8854435207992708</v>
      </c>
      <c r="Z263" s="528">
        <f t="shared" si="50"/>
        <v>6.0354276228984407</v>
      </c>
      <c r="AA263" s="528">
        <f t="shared" si="51"/>
        <v>5.027117511696332</v>
      </c>
      <c r="AB263" s="529">
        <f t="shared" si="52"/>
        <v>-1.0083101112021087</v>
      </c>
    </row>
    <row r="264" spans="1:28" s="238" customFormat="1">
      <c r="A264" s="245">
        <v>439</v>
      </c>
      <c r="B264" s="245">
        <v>439035244</v>
      </c>
      <c r="C264" s="244" t="s">
        <v>521</v>
      </c>
      <c r="D264" s="245">
        <v>35</v>
      </c>
      <c r="E264" s="244" t="s">
        <v>62</v>
      </c>
      <c r="F264" s="245">
        <v>244</v>
      </c>
      <c r="G264" s="244" t="s">
        <v>271</v>
      </c>
      <c r="H264" s="243">
        <v>4</v>
      </c>
      <c r="I264" s="239"/>
      <c r="J264" s="242">
        <f t="shared" si="40"/>
        <v>13259</v>
      </c>
      <c r="K264" s="241">
        <f t="shared" si="41"/>
        <v>13847</v>
      </c>
      <c r="L264" s="240">
        <f t="shared" si="53"/>
        <v>588</v>
      </c>
      <c r="M264" s="239"/>
      <c r="N264" s="242">
        <f t="shared" si="42"/>
        <v>3975</v>
      </c>
      <c r="O264" s="241" t="str">
        <f t="shared" si="43"/>
        <v/>
      </c>
      <c r="P264" s="241">
        <f t="shared" si="44"/>
        <v>4151</v>
      </c>
      <c r="Q264" s="241" t="str">
        <f t="shared" si="45"/>
        <v/>
      </c>
      <c r="R264" s="241" t="str">
        <f t="shared" si="46"/>
        <v/>
      </c>
      <c r="S264" s="240" t="str">
        <f t="shared" si="54"/>
        <v/>
      </c>
      <c r="T264" s="239"/>
      <c r="U264" s="242">
        <f t="shared" si="47"/>
        <v>18172</v>
      </c>
      <c r="V264" s="241">
        <f t="shared" si="48"/>
        <v>19086</v>
      </c>
      <c r="W264" s="240">
        <f t="shared" si="55"/>
        <v>914</v>
      </c>
      <c r="X264" s="239"/>
      <c r="Y264" s="527">
        <f t="shared" si="49"/>
        <v>0</v>
      </c>
      <c r="Z264" s="528">
        <f t="shared" si="50"/>
        <v>6.1523267003519049</v>
      </c>
      <c r="AA264" s="528">
        <f t="shared" si="51"/>
        <v>5.3180718904184756</v>
      </c>
      <c r="AB264" s="529">
        <f t="shared" si="52"/>
        <v>-0.83425480993342926</v>
      </c>
    </row>
    <row r="265" spans="1:28" s="238" customFormat="1">
      <c r="A265" s="245">
        <v>439</v>
      </c>
      <c r="B265" s="245">
        <v>439035284</v>
      </c>
      <c r="C265" s="244" t="s">
        <v>521</v>
      </c>
      <c r="D265" s="245">
        <v>35</v>
      </c>
      <c r="E265" s="244" t="s">
        <v>62</v>
      </c>
      <c r="F265" s="245">
        <v>284</v>
      </c>
      <c r="G265" s="244" t="s">
        <v>311</v>
      </c>
      <c r="H265" s="243">
        <v>2</v>
      </c>
      <c r="I265" s="239"/>
      <c r="J265" s="242">
        <f t="shared" si="40"/>
        <v>14653</v>
      </c>
      <c r="K265" s="241">
        <f t="shared" si="41"/>
        <v>15390</v>
      </c>
      <c r="L265" s="240">
        <f t="shared" si="53"/>
        <v>737</v>
      </c>
      <c r="M265" s="239"/>
      <c r="N265" s="242">
        <f t="shared" si="42"/>
        <v>6483</v>
      </c>
      <c r="O265" s="241" t="str">
        <f t="shared" si="43"/>
        <v/>
      </c>
      <c r="P265" s="241">
        <f t="shared" si="44"/>
        <v>7719</v>
      </c>
      <c r="Q265" s="241" t="str">
        <f t="shared" si="45"/>
        <v/>
      </c>
      <c r="R265" s="241" t="str">
        <f t="shared" si="46"/>
        <v/>
      </c>
      <c r="S265" s="240" t="str">
        <f t="shared" si="54"/>
        <v/>
      </c>
      <c r="T265" s="239"/>
      <c r="U265" s="242">
        <f t="shared" si="47"/>
        <v>22074</v>
      </c>
      <c r="V265" s="241">
        <f t="shared" si="48"/>
        <v>24197</v>
      </c>
      <c r="W265" s="240">
        <f t="shared" si="55"/>
        <v>2123</v>
      </c>
      <c r="X265" s="239"/>
      <c r="Y265" s="527">
        <f t="shared" si="49"/>
        <v>5.9132686933119487</v>
      </c>
      <c r="Z265" s="528">
        <f t="shared" si="50"/>
        <v>5.8610270722351965</v>
      </c>
      <c r="AA265" s="528">
        <f t="shared" si="51"/>
        <v>12.960062262541882</v>
      </c>
      <c r="AB265" s="529">
        <f t="shared" si="52"/>
        <v>7.0990351903066857</v>
      </c>
    </row>
    <row r="266" spans="1:28" s="238" customFormat="1">
      <c r="A266" s="245">
        <v>439</v>
      </c>
      <c r="B266" s="245">
        <v>439035285</v>
      </c>
      <c r="C266" s="244" t="s">
        <v>521</v>
      </c>
      <c r="D266" s="245">
        <v>35</v>
      </c>
      <c r="E266" s="244" t="s">
        <v>62</v>
      </c>
      <c r="F266" s="245">
        <v>285</v>
      </c>
      <c r="G266" s="244" t="s">
        <v>312</v>
      </c>
      <c r="H266" s="243">
        <v>2</v>
      </c>
      <c r="I266" s="239"/>
      <c r="J266" s="242">
        <f t="shared" ref="J266:J329" si="56">IFERROR(VLOOKUP($B266,ratesPFY,9,FALSE),"")</f>
        <v>12691.419891937852</v>
      </c>
      <c r="K266" s="241">
        <f t="shared" ref="K266:K329" si="57">IFERROR(VLOOKUP($B266,ratesQ2,8,FALSE),"")</f>
        <v>13672</v>
      </c>
      <c r="L266" s="240">
        <f t="shared" si="53"/>
        <v>980.5801080621477</v>
      </c>
      <c r="M266" s="239"/>
      <c r="N266" s="242">
        <f t="shared" ref="N266:N329" si="58">IFERROR(VLOOKUP($B266,ratesPFY,10,FALSE),"")</f>
        <v>3733</v>
      </c>
      <c r="O266" s="241" t="str">
        <f t="shared" ref="O266:O329" si="59">IFERROR(VLOOKUP($B266,ratesQ1,9,FALSE),"")</f>
        <v/>
      </c>
      <c r="P266" s="241">
        <f t="shared" ref="P266:P329" si="60">IFERROR(VLOOKUP($B266,ratesQ2,9,FALSE),"")</f>
        <v>2602</v>
      </c>
      <c r="Q266" s="241" t="str">
        <f t="shared" ref="Q266:Q329" si="61">IFERROR(VLOOKUP($B266,ratesQ3,9,FALSE),"")</f>
        <v/>
      </c>
      <c r="R266" s="241" t="str">
        <f t="shared" ref="R266:R329" si="62">IFERROR(VLOOKUP($B266,ratesQ4,9,FALSE),"")</f>
        <v/>
      </c>
      <c r="S266" s="240" t="str">
        <f t="shared" si="54"/>
        <v/>
      </c>
      <c r="T266" s="239"/>
      <c r="U266" s="242">
        <f t="shared" ref="U266:U329" si="63">IFERROR(VLOOKUP($B266,ratesPFY,13,FALSE)-VLOOKUP($B266,ratesPFY,11,FALSE),"")</f>
        <v>17362.419891937854</v>
      </c>
      <c r="V266" s="241">
        <f t="shared" ref="V266:V329" si="64">IFERROR(VLOOKUP($B266,ratesQ2,12,FALSE),"")</f>
        <v>17362</v>
      </c>
      <c r="W266" s="240">
        <f t="shared" si="55"/>
        <v>-0.41989193785411771</v>
      </c>
      <c r="X266" s="239"/>
      <c r="Y266" s="527">
        <f t="shared" ref="Y266:Y329" si="65">VLOOKUP($F266,rate_abvfndNEW,46,FALSE)</f>
        <v>-10.379880315663399</v>
      </c>
      <c r="Z266" s="528">
        <f t="shared" ref="Z266:Z329" si="66">VLOOKUP($F266,rate_abvfndNEW,48,FALSE)</f>
        <v>12.648501366792827</v>
      </c>
      <c r="AA266" s="528">
        <f t="shared" ref="AA266:AA329" si="67">VLOOKUP($F266,rate_abvfndNEW,49,FALSE)</f>
        <v>3.2764305979686674</v>
      </c>
      <c r="AB266" s="529">
        <f t="shared" ref="AB266:AB329" si="68">VLOOKUP($F266,rate_abvfndNEW,50,FALSE)</f>
        <v>-9.3720707688241589</v>
      </c>
    </row>
    <row r="267" spans="1:28" s="238" customFormat="1">
      <c r="A267" s="245">
        <v>439</v>
      </c>
      <c r="B267" s="245">
        <v>439035347</v>
      </c>
      <c r="C267" s="244" t="s">
        <v>521</v>
      </c>
      <c r="D267" s="245">
        <v>35</v>
      </c>
      <c r="E267" s="244" t="s">
        <v>62</v>
      </c>
      <c r="F267" s="245">
        <v>347</v>
      </c>
      <c r="G267" s="244" t="s">
        <v>374</v>
      </c>
      <c r="H267" s="243">
        <v>2</v>
      </c>
      <c r="I267" s="239"/>
      <c r="J267" s="242">
        <f t="shared" si="56"/>
        <v>12513.419490401462</v>
      </c>
      <c r="K267" s="241">
        <f t="shared" si="57"/>
        <v>17940</v>
      </c>
      <c r="L267" s="240">
        <f t="shared" ref="L267:L330" si="69">IFERROR(IF(J267="","",K267-J267),"")</f>
        <v>5426.5805095985379</v>
      </c>
      <c r="M267" s="239"/>
      <c r="N267" s="242">
        <f t="shared" si="58"/>
        <v>6459</v>
      </c>
      <c r="O267" s="241" t="str">
        <f t="shared" si="59"/>
        <v/>
      </c>
      <c r="P267" s="241">
        <f t="shared" si="60"/>
        <v>8016</v>
      </c>
      <c r="Q267" s="241" t="str">
        <f t="shared" si="61"/>
        <v/>
      </c>
      <c r="R267" s="241" t="str">
        <f t="shared" si="62"/>
        <v/>
      </c>
      <c r="S267" s="240" t="str">
        <f t="shared" ref="S267:S330" si="70">IFERROR(IF(P267="","",P267-O267),"")</f>
        <v/>
      </c>
      <c r="T267" s="239"/>
      <c r="U267" s="242">
        <f t="shared" si="63"/>
        <v>19910.419490401462</v>
      </c>
      <c r="V267" s="241">
        <f t="shared" si="64"/>
        <v>27044</v>
      </c>
      <c r="W267" s="240">
        <f t="shared" ref="W267:W330" si="71">IFERROR(IF(U267="","",V267-U267),"")</f>
        <v>7133.5805095985379</v>
      </c>
      <c r="X267" s="239"/>
      <c r="Y267" s="527">
        <f t="shared" si="65"/>
        <v>-6.9343412309440566</v>
      </c>
      <c r="Z267" s="528">
        <f t="shared" si="66"/>
        <v>11.184847758684297</v>
      </c>
      <c r="AA267" s="528">
        <f t="shared" si="67"/>
        <v>5.4986659262029978</v>
      </c>
      <c r="AB267" s="529">
        <f t="shared" si="68"/>
        <v>-5.6861818324812994</v>
      </c>
    </row>
    <row r="268" spans="1:28" s="238" customFormat="1">
      <c r="A268" s="245">
        <v>440</v>
      </c>
      <c r="B268" s="245">
        <v>440149009</v>
      </c>
      <c r="C268" s="244" t="s">
        <v>652</v>
      </c>
      <c r="D268" s="245">
        <v>149</v>
      </c>
      <c r="E268" s="244" t="s">
        <v>176</v>
      </c>
      <c r="F268" s="245">
        <v>9</v>
      </c>
      <c r="G268" s="244" t="s">
        <v>36</v>
      </c>
      <c r="H268" s="243">
        <v>2</v>
      </c>
      <c r="I268" s="239"/>
      <c r="J268" s="242" t="str">
        <f t="shared" si="56"/>
        <v/>
      </c>
      <c r="K268" s="241">
        <f t="shared" si="57"/>
        <v>11481</v>
      </c>
      <c r="L268" s="240" t="str">
        <f t="shared" si="69"/>
        <v/>
      </c>
      <c r="M268" s="239"/>
      <c r="N268" s="242" t="str">
        <f t="shared" si="58"/>
        <v/>
      </c>
      <c r="O268" s="241">
        <f t="shared" si="59"/>
        <v>8355</v>
      </c>
      <c r="P268" s="241">
        <f t="shared" si="60"/>
        <v>8056</v>
      </c>
      <c r="Q268" s="241" t="str">
        <f t="shared" si="61"/>
        <v/>
      </c>
      <c r="R268" s="241" t="str">
        <f t="shared" si="62"/>
        <v/>
      </c>
      <c r="S268" s="240">
        <f t="shared" si="70"/>
        <v>-299</v>
      </c>
      <c r="T268" s="239"/>
      <c r="U268" s="242" t="str">
        <f t="shared" si="63"/>
        <v/>
      </c>
      <c r="V268" s="241">
        <f t="shared" si="64"/>
        <v>20625</v>
      </c>
      <c r="W268" s="240" t="str">
        <f t="shared" si="71"/>
        <v/>
      </c>
      <c r="X268" s="239"/>
      <c r="Y268" s="527">
        <f t="shared" si="65"/>
        <v>-2.6060584181095692</v>
      </c>
      <c r="Z268" s="528">
        <f t="shared" si="66"/>
        <v>4.0438247622467065</v>
      </c>
      <c r="AA268" s="528">
        <f t="shared" si="67"/>
        <v>1.646568910516873</v>
      </c>
      <c r="AB268" s="529">
        <f t="shared" si="68"/>
        <v>-2.3972558517298337</v>
      </c>
    </row>
    <row r="269" spans="1:28" s="238" customFormat="1">
      <c r="A269" s="245">
        <v>440</v>
      </c>
      <c r="B269" s="245">
        <v>440149079</v>
      </c>
      <c r="C269" s="244" t="s">
        <v>652</v>
      </c>
      <c r="D269" s="245">
        <v>149</v>
      </c>
      <c r="E269" s="244" t="s">
        <v>176</v>
      </c>
      <c r="F269" s="245">
        <v>79</v>
      </c>
      <c r="G269" s="244" t="s">
        <v>106</v>
      </c>
      <c r="H269" s="243">
        <v>3</v>
      </c>
      <c r="I269" s="239"/>
      <c r="J269" s="242" t="str">
        <f t="shared" si="56"/>
        <v/>
      </c>
      <c r="K269" s="241">
        <f t="shared" si="57"/>
        <v>17725</v>
      </c>
      <c r="L269" s="240" t="str">
        <f t="shared" si="69"/>
        <v/>
      </c>
      <c r="M269" s="239"/>
      <c r="N269" s="242" t="str">
        <f t="shared" si="58"/>
        <v/>
      </c>
      <c r="O269" s="241">
        <f t="shared" si="59"/>
        <v>47</v>
      </c>
      <c r="P269" s="241">
        <f t="shared" si="60"/>
        <v>170</v>
      </c>
      <c r="Q269" s="241" t="str">
        <f t="shared" si="61"/>
        <v/>
      </c>
      <c r="R269" s="241" t="str">
        <f t="shared" si="62"/>
        <v/>
      </c>
      <c r="S269" s="240">
        <f t="shared" si="70"/>
        <v>123</v>
      </c>
      <c r="T269" s="239"/>
      <c r="U269" s="242" t="str">
        <f t="shared" si="63"/>
        <v/>
      </c>
      <c r="V269" s="241">
        <f t="shared" si="64"/>
        <v>18983</v>
      </c>
      <c r="W269" s="240" t="str">
        <f t="shared" si="71"/>
        <v/>
      </c>
      <c r="X269" s="239"/>
      <c r="Y269" s="527">
        <f t="shared" si="65"/>
        <v>0.69325800468267573</v>
      </c>
      <c r="Z269" s="528">
        <f t="shared" si="66"/>
        <v>9.4665082892840164</v>
      </c>
      <c r="AA269" s="528">
        <f t="shared" si="67"/>
        <v>10.278809414014106</v>
      </c>
      <c r="AB269" s="529">
        <f t="shared" si="68"/>
        <v>0.81230112473008909</v>
      </c>
    </row>
    <row r="270" spans="1:28" s="238" customFormat="1">
      <c r="A270" s="245">
        <v>440</v>
      </c>
      <c r="B270" s="245">
        <v>440149128</v>
      </c>
      <c r="C270" s="244" t="s">
        <v>652</v>
      </c>
      <c r="D270" s="245">
        <v>149</v>
      </c>
      <c r="E270" s="244" t="s">
        <v>176</v>
      </c>
      <c r="F270" s="245">
        <v>128</v>
      </c>
      <c r="G270" s="244" t="s">
        <v>155</v>
      </c>
      <c r="H270" s="243">
        <v>43</v>
      </c>
      <c r="I270" s="239"/>
      <c r="J270" s="242">
        <f t="shared" si="56"/>
        <v>11059</v>
      </c>
      <c r="K270" s="241">
        <f t="shared" si="57"/>
        <v>14361</v>
      </c>
      <c r="L270" s="240">
        <f t="shared" si="69"/>
        <v>3302</v>
      </c>
      <c r="M270" s="239"/>
      <c r="N270" s="242">
        <f t="shared" si="58"/>
        <v>995</v>
      </c>
      <c r="O270" s="241">
        <f t="shared" si="59"/>
        <v>1292</v>
      </c>
      <c r="P270" s="241">
        <f t="shared" si="60"/>
        <v>1488</v>
      </c>
      <c r="Q270" s="241" t="str">
        <f t="shared" si="61"/>
        <v/>
      </c>
      <c r="R270" s="241" t="str">
        <f t="shared" si="62"/>
        <v/>
      </c>
      <c r="S270" s="240">
        <f t="shared" si="70"/>
        <v>196</v>
      </c>
      <c r="T270" s="239"/>
      <c r="U270" s="242">
        <f t="shared" si="63"/>
        <v>12992</v>
      </c>
      <c r="V270" s="241">
        <f t="shared" si="64"/>
        <v>16937</v>
      </c>
      <c r="W270" s="240">
        <f t="shared" si="71"/>
        <v>3945</v>
      </c>
      <c r="X270" s="239"/>
      <c r="Y270" s="527">
        <f t="shared" si="65"/>
        <v>1.365439996581074</v>
      </c>
      <c r="Z270" s="528">
        <f t="shared" si="66"/>
        <v>10.462913772517007</v>
      </c>
      <c r="AA270" s="528">
        <f t="shared" si="67"/>
        <v>11.968733995920463</v>
      </c>
      <c r="AB270" s="529">
        <f t="shared" si="68"/>
        <v>1.5058202234034557</v>
      </c>
    </row>
    <row r="271" spans="1:28" s="238" customFormat="1">
      <c r="A271" s="245">
        <v>440</v>
      </c>
      <c r="B271" s="245">
        <v>440149149</v>
      </c>
      <c r="C271" s="244" t="s">
        <v>652</v>
      </c>
      <c r="D271" s="245">
        <v>149</v>
      </c>
      <c r="E271" s="244" t="s">
        <v>176</v>
      </c>
      <c r="F271" s="245">
        <v>149</v>
      </c>
      <c r="G271" s="244" t="s">
        <v>176</v>
      </c>
      <c r="H271" s="243">
        <v>1094</v>
      </c>
      <c r="I271" s="239"/>
      <c r="J271" s="242">
        <f t="shared" si="56"/>
        <v>14101</v>
      </c>
      <c r="K271" s="241">
        <f t="shared" si="57"/>
        <v>15811</v>
      </c>
      <c r="L271" s="240">
        <f t="shared" si="69"/>
        <v>1710</v>
      </c>
      <c r="M271" s="239"/>
      <c r="N271" s="242">
        <f t="shared" si="58"/>
        <v>521</v>
      </c>
      <c r="O271" s="241">
        <f t="shared" si="59"/>
        <v>584</v>
      </c>
      <c r="P271" s="241">
        <f t="shared" si="60"/>
        <v>115</v>
      </c>
      <c r="Q271" s="241" t="str">
        <f t="shared" si="61"/>
        <v/>
      </c>
      <c r="R271" s="241" t="str">
        <f t="shared" si="62"/>
        <v/>
      </c>
      <c r="S271" s="240">
        <f t="shared" si="70"/>
        <v>-469</v>
      </c>
      <c r="T271" s="239"/>
      <c r="U271" s="242">
        <f t="shared" si="63"/>
        <v>15560</v>
      </c>
      <c r="V271" s="241">
        <f t="shared" si="64"/>
        <v>17014</v>
      </c>
      <c r="W271" s="240">
        <f t="shared" si="71"/>
        <v>1454</v>
      </c>
      <c r="X271" s="239"/>
      <c r="Y271" s="527">
        <f t="shared" si="65"/>
        <v>-2.9706750289529396</v>
      </c>
      <c r="Z271" s="528">
        <f t="shared" si="66"/>
        <v>8.1512551461943072</v>
      </c>
      <c r="AA271" s="528">
        <f t="shared" si="67"/>
        <v>8.6285752559614224</v>
      </c>
      <c r="AB271" s="529">
        <f t="shared" si="68"/>
        <v>0.47732010976711514</v>
      </c>
    </row>
    <row r="272" spans="1:28" s="238" customFormat="1">
      <c r="A272" s="245">
        <v>440</v>
      </c>
      <c r="B272" s="245">
        <v>440149160</v>
      </c>
      <c r="C272" s="244" t="s">
        <v>652</v>
      </c>
      <c r="D272" s="245">
        <v>149</v>
      </c>
      <c r="E272" s="244" t="s">
        <v>176</v>
      </c>
      <c r="F272" s="245">
        <v>160</v>
      </c>
      <c r="G272" s="244" t="s">
        <v>187</v>
      </c>
      <c r="H272" s="243">
        <v>2</v>
      </c>
      <c r="I272" s="239"/>
      <c r="J272" s="242" t="str">
        <f t="shared" si="56"/>
        <v/>
      </c>
      <c r="K272" s="241">
        <f t="shared" si="57"/>
        <v>14249</v>
      </c>
      <c r="L272" s="240" t="str">
        <f t="shared" si="69"/>
        <v/>
      </c>
      <c r="M272" s="239"/>
      <c r="N272" s="242" t="str">
        <f t="shared" si="58"/>
        <v/>
      </c>
      <c r="O272" s="241">
        <f t="shared" si="59"/>
        <v>184</v>
      </c>
      <c r="P272" s="241">
        <f t="shared" si="60"/>
        <v>29</v>
      </c>
      <c r="Q272" s="241" t="str">
        <f t="shared" si="61"/>
        <v/>
      </c>
      <c r="R272" s="241" t="str">
        <f t="shared" si="62"/>
        <v/>
      </c>
      <c r="S272" s="240">
        <f t="shared" si="70"/>
        <v>-155</v>
      </c>
      <c r="T272" s="239"/>
      <c r="U272" s="242" t="str">
        <f t="shared" si="63"/>
        <v/>
      </c>
      <c r="V272" s="241">
        <f t="shared" si="64"/>
        <v>15366</v>
      </c>
      <c r="W272" s="240" t="str">
        <f t="shared" si="71"/>
        <v/>
      </c>
      <c r="X272" s="239"/>
      <c r="Y272" s="527">
        <f t="shared" si="65"/>
        <v>-1.0834564003411771</v>
      </c>
      <c r="Z272" s="528">
        <f t="shared" si="66"/>
        <v>10.83807853636673</v>
      </c>
      <c r="AA272" s="528">
        <f t="shared" si="67"/>
        <v>9.5671505272932613</v>
      </c>
      <c r="AB272" s="529">
        <f t="shared" si="68"/>
        <v>-1.2709280090734687</v>
      </c>
    </row>
    <row r="273" spans="1:28" s="238" customFormat="1">
      <c r="A273" s="245">
        <v>440</v>
      </c>
      <c r="B273" s="245">
        <v>440149181</v>
      </c>
      <c r="C273" s="244" t="s">
        <v>652</v>
      </c>
      <c r="D273" s="245">
        <v>149</v>
      </c>
      <c r="E273" s="244" t="s">
        <v>176</v>
      </c>
      <c r="F273" s="245">
        <v>181</v>
      </c>
      <c r="G273" s="244" t="s">
        <v>208</v>
      </c>
      <c r="H273" s="243">
        <v>47</v>
      </c>
      <c r="I273" s="239"/>
      <c r="J273" s="242">
        <f t="shared" si="56"/>
        <v>12673</v>
      </c>
      <c r="K273" s="241">
        <f t="shared" si="57"/>
        <v>13485</v>
      </c>
      <c r="L273" s="240">
        <f t="shared" si="69"/>
        <v>812</v>
      </c>
      <c r="M273" s="239"/>
      <c r="N273" s="242">
        <f t="shared" si="58"/>
        <v>440</v>
      </c>
      <c r="O273" s="241">
        <f t="shared" si="59"/>
        <v>468</v>
      </c>
      <c r="P273" s="241">
        <f t="shared" si="60"/>
        <v>253</v>
      </c>
      <c r="Q273" s="241" t="str">
        <f t="shared" si="61"/>
        <v/>
      </c>
      <c r="R273" s="241" t="str">
        <f t="shared" si="62"/>
        <v/>
      </c>
      <c r="S273" s="240">
        <f t="shared" si="70"/>
        <v>-215</v>
      </c>
      <c r="T273" s="239"/>
      <c r="U273" s="242">
        <f t="shared" si="63"/>
        <v>14051</v>
      </c>
      <c r="V273" s="241">
        <f t="shared" si="64"/>
        <v>14826</v>
      </c>
      <c r="W273" s="240">
        <f t="shared" si="71"/>
        <v>775</v>
      </c>
      <c r="X273" s="239"/>
      <c r="Y273" s="527">
        <f t="shared" si="65"/>
        <v>-1.5973384050298876</v>
      </c>
      <c r="Z273" s="528">
        <f t="shared" si="66"/>
        <v>11.106112566908283</v>
      </c>
      <c r="AA273" s="528">
        <f t="shared" si="67"/>
        <v>9.2154918313681797</v>
      </c>
      <c r="AB273" s="529">
        <f t="shared" si="68"/>
        <v>-1.8906207355401037</v>
      </c>
    </row>
    <row r="274" spans="1:28" s="238" customFormat="1">
      <c r="A274" s="245">
        <v>440</v>
      </c>
      <c r="B274" s="245">
        <v>440149211</v>
      </c>
      <c r="C274" s="244" t="s">
        <v>652</v>
      </c>
      <c r="D274" s="245">
        <v>149</v>
      </c>
      <c r="E274" s="244" t="s">
        <v>176</v>
      </c>
      <c r="F274" s="245">
        <v>211</v>
      </c>
      <c r="G274" s="244" t="s">
        <v>238</v>
      </c>
      <c r="H274" s="243">
        <v>3</v>
      </c>
      <c r="I274" s="239"/>
      <c r="J274" s="242">
        <f t="shared" si="56"/>
        <v>13583</v>
      </c>
      <c r="K274" s="241">
        <f t="shared" si="57"/>
        <v>12617</v>
      </c>
      <c r="L274" s="240">
        <f t="shared" si="69"/>
        <v>-966</v>
      </c>
      <c r="M274" s="239"/>
      <c r="N274" s="242">
        <f t="shared" si="58"/>
        <v>3428</v>
      </c>
      <c r="O274" s="241">
        <f t="shared" si="59"/>
        <v>3184</v>
      </c>
      <c r="P274" s="241">
        <f t="shared" si="60"/>
        <v>3109</v>
      </c>
      <c r="Q274" s="241" t="str">
        <f t="shared" si="61"/>
        <v/>
      </c>
      <c r="R274" s="241" t="str">
        <f t="shared" si="62"/>
        <v/>
      </c>
      <c r="S274" s="240">
        <f t="shared" si="70"/>
        <v>-75</v>
      </c>
      <c r="T274" s="239"/>
      <c r="U274" s="242">
        <f t="shared" si="63"/>
        <v>17949</v>
      </c>
      <c r="V274" s="241">
        <f t="shared" si="64"/>
        <v>16814</v>
      </c>
      <c r="W274" s="240">
        <f t="shared" si="71"/>
        <v>-1135</v>
      </c>
      <c r="X274" s="239"/>
      <c r="Y274" s="527">
        <f t="shared" si="65"/>
        <v>-0.59198459550459859</v>
      </c>
      <c r="Z274" s="528">
        <f t="shared" si="66"/>
        <v>6.1422069665415258</v>
      </c>
      <c r="AA274" s="528">
        <f t="shared" si="67"/>
        <v>5.7502407953955439</v>
      </c>
      <c r="AB274" s="529">
        <f t="shared" si="68"/>
        <v>-0.39196617114598187</v>
      </c>
    </row>
    <row r="275" spans="1:28" s="238" customFormat="1">
      <c r="A275" s="245">
        <v>440</v>
      </c>
      <c r="B275" s="245">
        <v>440149745</v>
      </c>
      <c r="C275" s="244" t="s">
        <v>652</v>
      </c>
      <c r="D275" s="245">
        <v>149</v>
      </c>
      <c r="E275" s="244" t="s">
        <v>176</v>
      </c>
      <c r="F275" s="245">
        <v>745</v>
      </c>
      <c r="G275" s="244" t="s">
        <v>424</v>
      </c>
      <c r="H275" s="243">
        <v>1</v>
      </c>
      <c r="I275" s="239"/>
      <c r="J275" s="242">
        <f t="shared" si="56"/>
        <v>9567</v>
      </c>
      <c r="K275" s="241">
        <f t="shared" si="57"/>
        <v>10115</v>
      </c>
      <c r="L275" s="240">
        <f t="shared" si="69"/>
        <v>548</v>
      </c>
      <c r="M275" s="239"/>
      <c r="N275" s="242">
        <f t="shared" si="58"/>
        <v>4521</v>
      </c>
      <c r="O275" s="241">
        <f t="shared" si="59"/>
        <v>4780</v>
      </c>
      <c r="P275" s="241">
        <f t="shared" si="60"/>
        <v>4404</v>
      </c>
      <c r="Q275" s="241" t="str">
        <f t="shared" si="61"/>
        <v/>
      </c>
      <c r="R275" s="241" t="str">
        <f t="shared" si="62"/>
        <v/>
      </c>
      <c r="S275" s="240">
        <f t="shared" si="70"/>
        <v>-376</v>
      </c>
      <c r="T275" s="239"/>
      <c r="U275" s="242">
        <f t="shared" si="63"/>
        <v>15026</v>
      </c>
      <c r="V275" s="241">
        <f t="shared" si="64"/>
        <v>15607</v>
      </c>
      <c r="W275" s="240">
        <f t="shared" si="71"/>
        <v>581</v>
      </c>
      <c r="X275" s="239"/>
      <c r="Y275" s="527">
        <f t="shared" si="65"/>
        <v>-3.7101258812651565</v>
      </c>
      <c r="Z275" s="528">
        <f t="shared" si="66"/>
        <v>5.6474035558797535</v>
      </c>
      <c r="AA275" s="528">
        <f t="shared" si="67"/>
        <v>2.3968857609761831</v>
      </c>
      <c r="AB275" s="529">
        <f t="shared" si="68"/>
        <v>-3.2505177949035704</v>
      </c>
    </row>
    <row r="276" spans="1:28" s="238" customFormat="1">
      <c r="A276" s="245">
        <v>441</v>
      </c>
      <c r="B276" s="245">
        <v>441281005</v>
      </c>
      <c r="C276" s="244" t="s">
        <v>624</v>
      </c>
      <c r="D276" s="245">
        <v>281</v>
      </c>
      <c r="E276" s="244" t="s">
        <v>308</v>
      </c>
      <c r="F276" s="245">
        <v>5</v>
      </c>
      <c r="G276" s="244" t="s">
        <v>32</v>
      </c>
      <c r="H276" s="243">
        <v>1</v>
      </c>
      <c r="I276" s="239"/>
      <c r="J276" s="242">
        <f t="shared" si="56"/>
        <v>14156</v>
      </c>
      <c r="K276" s="241">
        <f t="shared" si="57"/>
        <v>15433</v>
      </c>
      <c r="L276" s="240">
        <f t="shared" si="69"/>
        <v>1277</v>
      </c>
      <c r="M276" s="239"/>
      <c r="N276" s="242">
        <f t="shared" si="58"/>
        <v>6991</v>
      </c>
      <c r="O276" s="241">
        <f t="shared" si="59"/>
        <v>7622</v>
      </c>
      <c r="P276" s="241">
        <f t="shared" si="60"/>
        <v>6581</v>
      </c>
      <c r="Q276" s="241" t="str">
        <f t="shared" si="61"/>
        <v/>
      </c>
      <c r="R276" s="241" t="str">
        <f t="shared" si="62"/>
        <v/>
      </c>
      <c r="S276" s="240">
        <f t="shared" si="70"/>
        <v>-1041</v>
      </c>
      <c r="T276" s="239"/>
      <c r="U276" s="242">
        <f t="shared" si="63"/>
        <v>22085</v>
      </c>
      <c r="V276" s="241">
        <f t="shared" si="64"/>
        <v>23102</v>
      </c>
      <c r="W276" s="240">
        <f t="shared" si="71"/>
        <v>1017</v>
      </c>
      <c r="X276" s="239"/>
      <c r="Y276" s="527">
        <f t="shared" si="65"/>
        <v>-6.7435564184009138</v>
      </c>
      <c r="Z276" s="528">
        <f t="shared" si="66"/>
        <v>8.4608358365062273</v>
      </c>
      <c r="AA276" s="528">
        <f t="shared" si="67"/>
        <v>3.4468973791694308</v>
      </c>
      <c r="AB276" s="529">
        <f t="shared" si="68"/>
        <v>-5.0139384573367964</v>
      </c>
    </row>
    <row r="277" spans="1:28" s="238" customFormat="1">
      <c r="A277" s="245">
        <v>441</v>
      </c>
      <c r="B277" s="245">
        <v>441281061</v>
      </c>
      <c r="C277" s="244" t="s">
        <v>624</v>
      </c>
      <c r="D277" s="245">
        <v>281</v>
      </c>
      <c r="E277" s="244" t="s">
        <v>308</v>
      </c>
      <c r="F277" s="245">
        <v>61</v>
      </c>
      <c r="G277" s="244" t="s">
        <v>88</v>
      </c>
      <c r="H277" s="243">
        <v>1</v>
      </c>
      <c r="I277" s="239"/>
      <c r="J277" s="242">
        <f t="shared" si="56"/>
        <v>14649</v>
      </c>
      <c r="K277" s="241">
        <f t="shared" si="57"/>
        <v>16154</v>
      </c>
      <c r="L277" s="240">
        <f t="shared" si="69"/>
        <v>1505</v>
      </c>
      <c r="M277" s="239"/>
      <c r="N277" s="242">
        <f t="shared" si="58"/>
        <v>903</v>
      </c>
      <c r="O277" s="241">
        <f t="shared" si="59"/>
        <v>996</v>
      </c>
      <c r="P277" s="241">
        <f t="shared" si="60"/>
        <v>673</v>
      </c>
      <c r="Q277" s="241" t="str">
        <f t="shared" si="61"/>
        <v/>
      </c>
      <c r="R277" s="241" t="str">
        <f t="shared" si="62"/>
        <v/>
      </c>
      <c r="S277" s="240">
        <f t="shared" si="70"/>
        <v>-323</v>
      </c>
      <c r="T277" s="239"/>
      <c r="U277" s="242">
        <f t="shared" si="63"/>
        <v>16490</v>
      </c>
      <c r="V277" s="241">
        <f t="shared" si="64"/>
        <v>17915</v>
      </c>
      <c r="W277" s="240">
        <f t="shared" si="71"/>
        <v>1425</v>
      </c>
      <c r="X277" s="239"/>
      <c r="Y277" s="527">
        <f t="shared" si="65"/>
        <v>-2.0034002426298372</v>
      </c>
      <c r="Z277" s="528">
        <f t="shared" si="66"/>
        <v>8.7564306447856808</v>
      </c>
      <c r="AA277" s="528">
        <f t="shared" si="67"/>
        <v>6.6184792311503609</v>
      </c>
      <c r="AB277" s="529">
        <f t="shared" si="68"/>
        <v>-2.1379514136353199</v>
      </c>
    </row>
    <row r="278" spans="1:28" s="238" customFormat="1">
      <c r="A278" s="245">
        <v>441</v>
      </c>
      <c r="B278" s="245">
        <v>441281087</v>
      </c>
      <c r="C278" s="244" t="s">
        <v>624</v>
      </c>
      <c r="D278" s="245">
        <v>281</v>
      </c>
      <c r="E278" s="244" t="s">
        <v>308</v>
      </c>
      <c r="F278" s="245">
        <v>87</v>
      </c>
      <c r="G278" s="244" t="s">
        <v>114</v>
      </c>
      <c r="H278" s="243">
        <v>2</v>
      </c>
      <c r="I278" s="239"/>
      <c r="J278" s="242">
        <f t="shared" si="56"/>
        <v>13532</v>
      </c>
      <c r="K278" s="241">
        <f t="shared" si="57"/>
        <v>14904</v>
      </c>
      <c r="L278" s="240">
        <f t="shared" si="69"/>
        <v>1372</v>
      </c>
      <c r="M278" s="239"/>
      <c r="N278" s="242">
        <f t="shared" si="58"/>
        <v>5853</v>
      </c>
      <c r="O278" s="241">
        <f t="shared" si="59"/>
        <v>6446</v>
      </c>
      <c r="P278" s="241">
        <f t="shared" si="60"/>
        <v>5706</v>
      </c>
      <c r="Q278" s="241" t="str">
        <f t="shared" si="61"/>
        <v/>
      </c>
      <c r="R278" s="241" t="str">
        <f t="shared" si="62"/>
        <v/>
      </c>
      <c r="S278" s="240">
        <f t="shared" si="70"/>
        <v>-740</v>
      </c>
      <c r="T278" s="239"/>
      <c r="U278" s="242">
        <f t="shared" si="63"/>
        <v>20323</v>
      </c>
      <c r="V278" s="241">
        <f t="shared" si="64"/>
        <v>21698</v>
      </c>
      <c r="W278" s="240">
        <f t="shared" si="71"/>
        <v>1375</v>
      </c>
      <c r="X278" s="239"/>
      <c r="Y278" s="527">
        <f t="shared" si="65"/>
        <v>-4.9663917822049939</v>
      </c>
      <c r="Z278" s="528">
        <f t="shared" si="66"/>
        <v>10.776371583594244</v>
      </c>
      <c r="AA278" s="528">
        <f t="shared" si="67"/>
        <v>6.9373685200452853</v>
      </c>
      <c r="AB278" s="529">
        <f t="shared" si="68"/>
        <v>-3.8390030635489589</v>
      </c>
    </row>
    <row r="279" spans="1:28" s="238" customFormat="1">
      <c r="A279" s="245">
        <v>441</v>
      </c>
      <c r="B279" s="245">
        <v>441281137</v>
      </c>
      <c r="C279" s="244" t="s">
        <v>624</v>
      </c>
      <c r="D279" s="245">
        <v>281</v>
      </c>
      <c r="E279" s="244" t="s">
        <v>308</v>
      </c>
      <c r="F279" s="245">
        <v>137</v>
      </c>
      <c r="G279" s="244" t="s">
        <v>164</v>
      </c>
      <c r="H279" s="243">
        <v>5</v>
      </c>
      <c r="I279" s="239"/>
      <c r="J279" s="242">
        <f t="shared" si="56"/>
        <v>15294</v>
      </c>
      <c r="K279" s="241">
        <f t="shared" si="57"/>
        <v>18148</v>
      </c>
      <c r="L279" s="240">
        <f t="shared" si="69"/>
        <v>2854</v>
      </c>
      <c r="M279" s="239"/>
      <c r="N279" s="242">
        <f t="shared" si="58"/>
        <v>0</v>
      </c>
      <c r="O279" s="241">
        <f t="shared" si="59"/>
        <v>0</v>
      </c>
      <c r="P279" s="241">
        <f t="shared" si="60"/>
        <v>2029</v>
      </c>
      <c r="Q279" s="241" t="str">
        <f t="shared" si="61"/>
        <v/>
      </c>
      <c r="R279" s="241" t="str">
        <f t="shared" si="62"/>
        <v/>
      </c>
      <c r="S279" s="240">
        <f t="shared" si="70"/>
        <v>2029</v>
      </c>
      <c r="T279" s="239"/>
      <c r="U279" s="242">
        <f t="shared" si="63"/>
        <v>16232</v>
      </c>
      <c r="V279" s="241">
        <f t="shared" si="64"/>
        <v>21265</v>
      </c>
      <c r="W279" s="240">
        <f t="shared" si="71"/>
        <v>5033</v>
      </c>
      <c r="X279" s="239"/>
      <c r="Y279" s="527">
        <f t="shared" si="65"/>
        <v>11.592297052728739</v>
      </c>
      <c r="Z279" s="528">
        <f t="shared" si="66"/>
        <v>7.7026178424301968</v>
      </c>
      <c r="AA279" s="528">
        <f t="shared" si="67"/>
        <v>21.596814390289833</v>
      </c>
      <c r="AB279" s="529">
        <f t="shared" si="68"/>
        <v>13.894196547859636</v>
      </c>
    </row>
    <row r="280" spans="1:28" s="238" customFormat="1">
      <c r="A280" s="245">
        <v>441</v>
      </c>
      <c r="B280" s="245">
        <v>441281161</v>
      </c>
      <c r="C280" s="244" t="s">
        <v>624</v>
      </c>
      <c r="D280" s="245">
        <v>281</v>
      </c>
      <c r="E280" s="244" t="s">
        <v>308</v>
      </c>
      <c r="F280" s="245">
        <v>161</v>
      </c>
      <c r="G280" s="244" t="s">
        <v>188</v>
      </c>
      <c r="H280" s="243">
        <v>5</v>
      </c>
      <c r="I280" s="239"/>
      <c r="J280" s="242">
        <f t="shared" si="56"/>
        <v>12352</v>
      </c>
      <c r="K280" s="241">
        <f t="shared" si="57"/>
        <v>13211</v>
      </c>
      <c r="L280" s="240">
        <f t="shared" si="69"/>
        <v>859</v>
      </c>
      <c r="M280" s="239"/>
      <c r="N280" s="242">
        <f t="shared" si="58"/>
        <v>5205</v>
      </c>
      <c r="O280" s="241">
        <f t="shared" si="59"/>
        <v>5567</v>
      </c>
      <c r="P280" s="241">
        <f t="shared" si="60"/>
        <v>6843</v>
      </c>
      <c r="Q280" s="241" t="str">
        <f t="shared" si="61"/>
        <v/>
      </c>
      <c r="R280" s="241" t="str">
        <f t="shared" si="62"/>
        <v/>
      </c>
      <c r="S280" s="240">
        <f t="shared" si="70"/>
        <v>1276</v>
      </c>
      <c r="T280" s="239"/>
      <c r="U280" s="242">
        <f t="shared" si="63"/>
        <v>18495</v>
      </c>
      <c r="V280" s="241">
        <f t="shared" si="64"/>
        <v>21142</v>
      </c>
      <c r="W280" s="240">
        <f t="shared" si="71"/>
        <v>2647</v>
      </c>
      <c r="X280" s="239"/>
      <c r="Y280" s="527">
        <f t="shared" si="65"/>
        <v>9.6577887286298392</v>
      </c>
      <c r="Z280" s="528">
        <f t="shared" si="66"/>
        <v>6.4086066465211076</v>
      </c>
      <c r="AA280" s="528">
        <f t="shared" si="67"/>
        <v>18.24098617366101</v>
      </c>
      <c r="AB280" s="529">
        <f t="shared" si="68"/>
        <v>11.832379527139903</v>
      </c>
    </row>
    <row r="281" spans="1:28" s="238" customFormat="1">
      <c r="A281" s="245">
        <v>441</v>
      </c>
      <c r="B281" s="245">
        <v>441281191</v>
      </c>
      <c r="C281" s="244" t="s">
        <v>624</v>
      </c>
      <c r="D281" s="245">
        <v>281</v>
      </c>
      <c r="E281" s="244" t="s">
        <v>308</v>
      </c>
      <c r="F281" s="245">
        <v>191</v>
      </c>
      <c r="G281" s="244" t="s">
        <v>218</v>
      </c>
      <c r="H281" s="243">
        <v>1</v>
      </c>
      <c r="I281" s="239"/>
      <c r="J281" s="242">
        <f t="shared" si="56"/>
        <v>9567</v>
      </c>
      <c r="K281" s="241">
        <f t="shared" si="57"/>
        <v>10115</v>
      </c>
      <c r="L281" s="240">
        <f t="shared" si="69"/>
        <v>548</v>
      </c>
      <c r="M281" s="239"/>
      <c r="N281" s="242">
        <f t="shared" si="58"/>
        <v>3289</v>
      </c>
      <c r="O281" s="241">
        <f t="shared" si="59"/>
        <v>3477</v>
      </c>
      <c r="P281" s="241">
        <f t="shared" si="60"/>
        <v>3477</v>
      </c>
      <c r="Q281" s="241" t="str">
        <f t="shared" si="61"/>
        <v/>
      </c>
      <c r="R281" s="241" t="str">
        <f t="shared" si="62"/>
        <v/>
      </c>
      <c r="S281" s="240">
        <f t="shared" si="70"/>
        <v>0</v>
      </c>
      <c r="T281" s="239"/>
      <c r="U281" s="242">
        <f t="shared" si="63"/>
        <v>13794</v>
      </c>
      <c r="V281" s="241">
        <f t="shared" si="64"/>
        <v>14680</v>
      </c>
      <c r="W281" s="240">
        <f t="shared" si="71"/>
        <v>886</v>
      </c>
      <c r="X281" s="239"/>
      <c r="Y281" s="527">
        <f t="shared" si="65"/>
        <v>0</v>
      </c>
      <c r="Z281" s="528">
        <f t="shared" si="66"/>
        <v>6.4894705860445168</v>
      </c>
      <c r="AA281" s="528">
        <f t="shared" si="67"/>
        <v>1.8606221778098102</v>
      </c>
      <c r="AB281" s="529">
        <f t="shared" si="68"/>
        <v>-4.6288484082347061</v>
      </c>
    </row>
    <row r="282" spans="1:28" s="238" customFormat="1">
      <c r="A282" s="245">
        <v>441</v>
      </c>
      <c r="B282" s="245">
        <v>441281210</v>
      </c>
      <c r="C282" s="244" t="s">
        <v>624</v>
      </c>
      <c r="D282" s="245">
        <v>281</v>
      </c>
      <c r="E282" s="244" t="s">
        <v>308</v>
      </c>
      <c r="F282" s="245">
        <v>210</v>
      </c>
      <c r="G282" s="244" t="s">
        <v>237</v>
      </c>
      <c r="H282" s="243">
        <v>1</v>
      </c>
      <c r="I282" s="239"/>
      <c r="J282" s="242" t="str">
        <f t="shared" si="56"/>
        <v/>
      </c>
      <c r="K282" s="241">
        <f t="shared" si="57"/>
        <v>12602.315463378176</v>
      </c>
      <c r="L282" s="240" t="str">
        <f t="shared" si="69"/>
        <v/>
      </c>
      <c r="M282" s="239"/>
      <c r="N282" s="242" t="str">
        <f t="shared" si="58"/>
        <v/>
      </c>
      <c r="O282" s="241" t="str">
        <f t="shared" si="59"/>
        <v/>
      </c>
      <c r="P282" s="241">
        <f t="shared" si="60"/>
        <v>4102</v>
      </c>
      <c r="Q282" s="241" t="str">
        <f t="shared" si="61"/>
        <v/>
      </c>
      <c r="R282" s="241" t="str">
        <f t="shared" si="62"/>
        <v/>
      </c>
      <c r="S282" s="240" t="str">
        <f t="shared" si="70"/>
        <v/>
      </c>
      <c r="T282" s="239"/>
      <c r="U282" s="242" t="str">
        <f t="shared" si="63"/>
        <v/>
      </c>
      <c r="V282" s="241">
        <f t="shared" si="64"/>
        <v>17792.315463378174</v>
      </c>
      <c r="W282" s="240" t="str">
        <f t="shared" si="71"/>
        <v/>
      </c>
      <c r="X282" s="239"/>
      <c r="Y282" s="527">
        <f t="shared" si="65"/>
        <v>-8.4715364851652453</v>
      </c>
      <c r="Z282" s="528">
        <f t="shared" si="66"/>
        <v>9.9262718956258524</v>
      </c>
      <c r="AA282" s="528">
        <f t="shared" si="67"/>
        <v>3.0891229601820962</v>
      </c>
      <c r="AB282" s="529">
        <f t="shared" si="68"/>
        <v>-6.8371489354437562</v>
      </c>
    </row>
    <row r="283" spans="1:28" s="238" customFormat="1">
      <c r="A283" s="245">
        <v>441</v>
      </c>
      <c r="B283" s="245">
        <v>441281227</v>
      </c>
      <c r="C283" s="244" t="s">
        <v>624</v>
      </c>
      <c r="D283" s="245">
        <v>281</v>
      </c>
      <c r="E283" s="244" t="s">
        <v>308</v>
      </c>
      <c r="F283" s="245">
        <v>227</v>
      </c>
      <c r="G283" s="244" t="s">
        <v>254</v>
      </c>
      <c r="H283" s="243">
        <v>2</v>
      </c>
      <c r="I283" s="239"/>
      <c r="J283" s="242" t="str">
        <f t="shared" si="56"/>
        <v/>
      </c>
      <c r="K283" s="241">
        <f t="shared" si="57"/>
        <v>14071.793831919813</v>
      </c>
      <c r="L283" s="240" t="str">
        <f t="shared" si="69"/>
        <v/>
      </c>
      <c r="M283" s="239"/>
      <c r="N283" s="242" t="str">
        <f t="shared" si="58"/>
        <v/>
      </c>
      <c r="O283" s="241" t="str">
        <f t="shared" si="59"/>
        <v/>
      </c>
      <c r="P283" s="241">
        <f t="shared" si="60"/>
        <v>3718</v>
      </c>
      <c r="Q283" s="241" t="str">
        <f t="shared" si="61"/>
        <v/>
      </c>
      <c r="R283" s="241" t="str">
        <f t="shared" si="62"/>
        <v/>
      </c>
      <c r="S283" s="240" t="str">
        <f t="shared" si="70"/>
        <v/>
      </c>
      <c r="T283" s="239"/>
      <c r="U283" s="242" t="str">
        <f t="shared" si="63"/>
        <v/>
      </c>
      <c r="V283" s="241">
        <f t="shared" si="64"/>
        <v>18877.793831919815</v>
      </c>
      <c r="W283" s="240" t="str">
        <f t="shared" si="71"/>
        <v/>
      </c>
      <c r="X283" s="239"/>
      <c r="Y283" s="527">
        <f t="shared" si="65"/>
        <v>-2.3629072754288956</v>
      </c>
      <c r="Z283" s="528">
        <f t="shared" si="66"/>
        <v>9.2263909517083977</v>
      </c>
      <c r="AA283" s="528">
        <f t="shared" si="67"/>
        <v>7.0879914092843528</v>
      </c>
      <c r="AB283" s="529">
        <f t="shared" si="68"/>
        <v>-2.138399542424045</v>
      </c>
    </row>
    <row r="284" spans="1:28" s="238" customFormat="1">
      <c r="A284" s="245">
        <v>441</v>
      </c>
      <c r="B284" s="245">
        <v>441281275</v>
      </c>
      <c r="C284" s="244" t="s">
        <v>624</v>
      </c>
      <c r="D284" s="245">
        <v>281</v>
      </c>
      <c r="E284" s="244" t="s">
        <v>308</v>
      </c>
      <c r="F284" s="245">
        <v>275</v>
      </c>
      <c r="G284" s="244" t="s">
        <v>302</v>
      </c>
      <c r="H284" s="243">
        <v>1</v>
      </c>
      <c r="I284" s="239"/>
      <c r="J284" s="242" t="str">
        <f t="shared" si="56"/>
        <v/>
      </c>
      <c r="K284" s="241">
        <f t="shared" si="57"/>
        <v>12190.932270833333</v>
      </c>
      <c r="L284" s="240" t="str">
        <f t="shared" si="69"/>
        <v/>
      </c>
      <c r="M284" s="239"/>
      <c r="N284" s="242" t="str">
        <f t="shared" si="58"/>
        <v/>
      </c>
      <c r="O284" s="241" t="str">
        <f t="shared" si="59"/>
        <v/>
      </c>
      <c r="P284" s="241">
        <f t="shared" si="60"/>
        <v>3554</v>
      </c>
      <c r="Q284" s="241" t="str">
        <f t="shared" si="61"/>
        <v/>
      </c>
      <c r="R284" s="241" t="str">
        <f t="shared" si="62"/>
        <v/>
      </c>
      <c r="S284" s="240" t="str">
        <f t="shared" si="70"/>
        <v/>
      </c>
      <c r="T284" s="239"/>
      <c r="U284" s="242" t="str">
        <f t="shared" si="63"/>
        <v/>
      </c>
      <c r="V284" s="241">
        <f t="shared" si="64"/>
        <v>16832.932270833335</v>
      </c>
      <c r="W284" s="240" t="str">
        <f t="shared" si="71"/>
        <v/>
      </c>
      <c r="X284" s="239"/>
      <c r="Y284" s="527">
        <f t="shared" si="65"/>
        <v>-14.686089319512377</v>
      </c>
      <c r="Z284" s="528">
        <f t="shared" si="66"/>
        <v>14.835650472506536</v>
      </c>
      <c r="AA284" s="528">
        <f t="shared" si="67"/>
        <v>3.9541363485415899</v>
      </c>
      <c r="AB284" s="529">
        <f t="shared" si="68"/>
        <v>-10.881514123964946</v>
      </c>
    </row>
    <row r="285" spans="1:28" s="238" customFormat="1">
      <c r="A285" s="245">
        <v>441</v>
      </c>
      <c r="B285" s="245">
        <v>441281281</v>
      </c>
      <c r="C285" s="244" t="s">
        <v>624</v>
      </c>
      <c r="D285" s="245">
        <v>281</v>
      </c>
      <c r="E285" s="244" t="s">
        <v>308</v>
      </c>
      <c r="F285" s="245">
        <v>281</v>
      </c>
      <c r="G285" s="244" t="s">
        <v>308</v>
      </c>
      <c r="H285" s="243">
        <v>1491</v>
      </c>
      <c r="I285" s="239"/>
      <c r="J285" s="242">
        <f t="shared" si="56"/>
        <v>13108</v>
      </c>
      <c r="K285" s="241">
        <f t="shared" si="57"/>
        <v>14725</v>
      </c>
      <c r="L285" s="240">
        <f t="shared" si="69"/>
        <v>1617</v>
      </c>
      <c r="M285" s="239"/>
      <c r="N285" s="242">
        <f t="shared" si="58"/>
        <v>0</v>
      </c>
      <c r="O285" s="241">
        <f t="shared" si="59"/>
        <v>0</v>
      </c>
      <c r="P285" s="241">
        <f t="shared" si="60"/>
        <v>3</v>
      </c>
      <c r="Q285" s="241" t="str">
        <f t="shared" si="61"/>
        <v/>
      </c>
      <c r="R285" s="241" t="str">
        <f t="shared" si="62"/>
        <v/>
      </c>
      <c r="S285" s="240">
        <f t="shared" si="70"/>
        <v>3</v>
      </c>
      <c r="T285" s="239"/>
      <c r="U285" s="242">
        <f t="shared" si="63"/>
        <v>14046</v>
      </c>
      <c r="V285" s="241">
        <f t="shared" si="64"/>
        <v>15816</v>
      </c>
      <c r="W285" s="240">
        <f t="shared" si="71"/>
        <v>1770</v>
      </c>
      <c r="X285" s="239"/>
      <c r="Y285" s="527">
        <f t="shared" si="65"/>
        <v>0.11766517785436292</v>
      </c>
      <c r="Z285" s="528">
        <f t="shared" si="66"/>
        <v>8.3664610543893101</v>
      </c>
      <c r="AA285" s="528">
        <f t="shared" si="67"/>
        <v>8.4956348145192777</v>
      </c>
      <c r="AB285" s="529">
        <f t="shared" si="68"/>
        <v>0.12917376012996762</v>
      </c>
    </row>
    <row r="286" spans="1:28" s="238" customFormat="1">
      <c r="A286" s="245">
        <v>441</v>
      </c>
      <c r="B286" s="245">
        <v>441281332</v>
      </c>
      <c r="C286" s="244" t="s">
        <v>624</v>
      </c>
      <c r="D286" s="245">
        <v>281</v>
      </c>
      <c r="E286" s="244" t="s">
        <v>308</v>
      </c>
      <c r="F286" s="245">
        <v>332</v>
      </c>
      <c r="G286" s="244" t="s">
        <v>359</v>
      </c>
      <c r="H286" s="243">
        <v>2</v>
      </c>
      <c r="I286" s="239"/>
      <c r="J286" s="242">
        <f t="shared" si="56"/>
        <v>14389</v>
      </c>
      <c r="K286" s="241">
        <f t="shared" si="57"/>
        <v>14533</v>
      </c>
      <c r="L286" s="240">
        <f t="shared" si="69"/>
        <v>144</v>
      </c>
      <c r="M286" s="239"/>
      <c r="N286" s="242">
        <f t="shared" si="58"/>
        <v>1088</v>
      </c>
      <c r="O286" s="241" t="str">
        <f t="shared" si="59"/>
        <v/>
      </c>
      <c r="P286" s="241">
        <f t="shared" si="60"/>
        <v>1100</v>
      </c>
      <c r="Q286" s="241" t="str">
        <f t="shared" si="61"/>
        <v/>
      </c>
      <c r="R286" s="241" t="str">
        <f t="shared" si="62"/>
        <v/>
      </c>
      <c r="S286" s="240" t="str">
        <f t="shared" si="70"/>
        <v/>
      </c>
      <c r="T286" s="239"/>
      <c r="U286" s="242">
        <f t="shared" si="63"/>
        <v>16415</v>
      </c>
      <c r="V286" s="241">
        <f t="shared" si="64"/>
        <v>16721</v>
      </c>
      <c r="W286" s="240">
        <f t="shared" si="71"/>
        <v>306</v>
      </c>
      <c r="X286" s="239"/>
      <c r="Y286" s="527">
        <f t="shared" si="65"/>
        <v>9.5276486101596447E-3</v>
      </c>
      <c r="Z286" s="528">
        <f t="shared" si="66"/>
        <v>6.9484897380850859</v>
      </c>
      <c r="AA286" s="528">
        <f t="shared" si="67"/>
        <v>7.091743445592984</v>
      </c>
      <c r="AB286" s="529">
        <f t="shared" si="68"/>
        <v>0.14325370750789812</v>
      </c>
    </row>
    <row r="287" spans="1:28" s="238" customFormat="1">
      <c r="A287" s="245">
        <v>441</v>
      </c>
      <c r="B287" s="245">
        <v>441281672</v>
      </c>
      <c r="C287" s="244" t="s">
        <v>624</v>
      </c>
      <c r="D287" s="245">
        <v>281</v>
      </c>
      <c r="E287" s="244" t="s">
        <v>308</v>
      </c>
      <c r="F287" s="245">
        <v>672</v>
      </c>
      <c r="G287" s="244" t="s">
        <v>402</v>
      </c>
      <c r="H287" s="243">
        <v>5</v>
      </c>
      <c r="I287" s="239"/>
      <c r="J287" s="242" t="str">
        <f t="shared" si="56"/>
        <v/>
      </c>
      <c r="K287" s="241">
        <f t="shared" si="57"/>
        <v>13560.675742705571</v>
      </c>
      <c r="L287" s="240" t="str">
        <f t="shared" si="69"/>
        <v/>
      </c>
      <c r="M287" s="239"/>
      <c r="N287" s="242" t="str">
        <f t="shared" si="58"/>
        <v/>
      </c>
      <c r="O287" s="241" t="str">
        <f t="shared" si="59"/>
        <v/>
      </c>
      <c r="P287" s="241">
        <f t="shared" si="60"/>
        <v>4474</v>
      </c>
      <c r="Q287" s="241" t="str">
        <f t="shared" si="61"/>
        <v/>
      </c>
      <c r="R287" s="241" t="str">
        <f t="shared" si="62"/>
        <v/>
      </c>
      <c r="S287" s="240" t="str">
        <f t="shared" si="70"/>
        <v/>
      </c>
      <c r="T287" s="239"/>
      <c r="U287" s="242" t="str">
        <f t="shared" si="63"/>
        <v/>
      </c>
      <c r="V287" s="241">
        <f t="shared" si="64"/>
        <v>19122.675742705571</v>
      </c>
      <c r="W287" s="240" t="str">
        <f t="shared" si="71"/>
        <v/>
      </c>
      <c r="X287" s="239"/>
      <c r="Y287" s="527">
        <f t="shared" si="65"/>
        <v>-7.2736762425954566</v>
      </c>
      <c r="Z287" s="528">
        <f t="shared" si="66"/>
        <v>6.5851098010827211</v>
      </c>
      <c r="AA287" s="528">
        <f t="shared" si="67"/>
        <v>0.8562947019507402</v>
      </c>
      <c r="AB287" s="529">
        <f t="shared" si="68"/>
        <v>-5.7288150991319808</v>
      </c>
    </row>
    <row r="288" spans="1:28" s="238" customFormat="1">
      <c r="A288" s="245">
        <v>441</v>
      </c>
      <c r="B288" s="245">
        <v>441281680</v>
      </c>
      <c r="C288" s="244" t="s">
        <v>624</v>
      </c>
      <c r="D288" s="245">
        <v>281</v>
      </c>
      <c r="E288" s="244" t="s">
        <v>308</v>
      </c>
      <c r="F288" s="245">
        <v>680</v>
      </c>
      <c r="G288" s="244" t="s">
        <v>406</v>
      </c>
      <c r="H288" s="243">
        <v>3</v>
      </c>
      <c r="I288" s="239"/>
      <c r="J288" s="242">
        <f t="shared" si="56"/>
        <v>13458</v>
      </c>
      <c r="K288" s="241">
        <f t="shared" si="57"/>
        <v>11960</v>
      </c>
      <c r="L288" s="240">
        <f t="shared" si="69"/>
        <v>-1498</v>
      </c>
      <c r="M288" s="239"/>
      <c r="N288" s="242">
        <f t="shared" si="58"/>
        <v>5074</v>
      </c>
      <c r="O288" s="241">
        <f t="shared" si="59"/>
        <v>4509</v>
      </c>
      <c r="P288" s="241">
        <f t="shared" si="60"/>
        <v>3529</v>
      </c>
      <c r="Q288" s="241" t="str">
        <f t="shared" si="61"/>
        <v/>
      </c>
      <c r="R288" s="241" t="str">
        <f t="shared" si="62"/>
        <v/>
      </c>
      <c r="S288" s="240">
        <f t="shared" si="70"/>
        <v>-980</v>
      </c>
      <c r="T288" s="239"/>
      <c r="U288" s="242">
        <f t="shared" si="63"/>
        <v>19470</v>
      </c>
      <c r="V288" s="241">
        <f t="shared" si="64"/>
        <v>16577</v>
      </c>
      <c r="W288" s="240">
        <f t="shared" si="71"/>
        <v>-2893</v>
      </c>
      <c r="X288" s="239"/>
      <c r="Y288" s="527">
        <f t="shared" si="65"/>
        <v>-8.1924910351525853</v>
      </c>
      <c r="Z288" s="528">
        <f t="shared" si="66"/>
        <v>8.6285867471622169</v>
      </c>
      <c r="AA288" s="528">
        <f t="shared" si="67"/>
        <v>1.5463017700061543</v>
      </c>
      <c r="AB288" s="529">
        <f t="shared" si="68"/>
        <v>-7.0822849771560623</v>
      </c>
    </row>
    <row r="289" spans="1:28" s="238" customFormat="1">
      <c r="A289" s="245">
        <v>444</v>
      </c>
      <c r="B289" s="245">
        <v>444035016</v>
      </c>
      <c r="C289" s="244" t="s">
        <v>524</v>
      </c>
      <c r="D289" s="245">
        <v>35</v>
      </c>
      <c r="E289" s="244" t="s">
        <v>62</v>
      </c>
      <c r="F289" s="245">
        <v>16</v>
      </c>
      <c r="G289" s="244" t="s">
        <v>43</v>
      </c>
      <c r="H289" s="243">
        <v>1</v>
      </c>
      <c r="I289" s="239"/>
      <c r="J289" s="242" t="str">
        <f t="shared" si="56"/>
        <v/>
      </c>
      <c r="K289" s="241">
        <f t="shared" si="57"/>
        <v>14319.533367003367</v>
      </c>
      <c r="L289" s="240" t="str">
        <f t="shared" si="69"/>
        <v/>
      </c>
      <c r="M289" s="239"/>
      <c r="N289" s="242" t="str">
        <f t="shared" si="58"/>
        <v/>
      </c>
      <c r="O289" s="241">
        <f t="shared" si="59"/>
        <v>810</v>
      </c>
      <c r="P289" s="241">
        <f t="shared" si="60"/>
        <v>353</v>
      </c>
      <c r="Q289" s="241" t="str">
        <f t="shared" si="61"/>
        <v/>
      </c>
      <c r="R289" s="241" t="str">
        <f t="shared" si="62"/>
        <v/>
      </c>
      <c r="S289" s="240">
        <f t="shared" si="70"/>
        <v>-457</v>
      </c>
      <c r="T289" s="239"/>
      <c r="U289" s="242" t="str">
        <f t="shared" si="63"/>
        <v/>
      </c>
      <c r="V289" s="241">
        <f t="shared" si="64"/>
        <v>15760.533367003367</v>
      </c>
      <c r="W289" s="240" t="str">
        <f t="shared" si="71"/>
        <v/>
      </c>
      <c r="X289" s="239"/>
      <c r="Y289" s="527">
        <f t="shared" si="65"/>
        <v>-3.185985052259241</v>
      </c>
      <c r="Z289" s="528">
        <f t="shared" si="66"/>
        <v>10.613899355634443</v>
      </c>
      <c r="AA289" s="528">
        <f t="shared" si="67"/>
        <v>7.15239291312513</v>
      </c>
      <c r="AB289" s="529">
        <f t="shared" si="68"/>
        <v>-3.4615064425093127</v>
      </c>
    </row>
    <row r="290" spans="1:28" s="238" customFormat="1">
      <c r="A290" s="245">
        <v>444</v>
      </c>
      <c r="B290" s="245">
        <v>444035035</v>
      </c>
      <c r="C290" s="244" t="s">
        <v>524</v>
      </c>
      <c r="D290" s="245">
        <v>35</v>
      </c>
      <c r="E290" s="244" t="s">
        <v>62</v>
      </c>
      <c r="F290" s="245">
        <v>35</v>
      </c>
      <c r="G290" s="244" t="s">
        <v>62</v>
      </c>
      <c r="H290" s="243">
        <v>731</v>
      </c>
      <c r="I290" s="239"/>
      <c r="J290" s="242">
        <f t="shared" si="56"/>
        <v>14586</v>
      </c>
      <c r="K290" s="241">
        <f t="shared" si="57"/>
        <v>15957</v>
      </c>
      <c r="L290" s="240">
        <f t="shared" si="69"/>
        <v>1371</v>
      </c>
      <c r="M290" s="239"/>
      <c r="N290" s="242">
        <f t="shared" si="58"/>
        <v>5638</v>
      </c>
      <c r="O290" s="241">
        <f t="shared" si="59"/>
        <v>6168</v>
      </c>
      <c r="P290" s="241">
        <f t="shared" si="60"/>
        <v>6653</v>
      </c>
      <c r="Q290" s="241" t="str">
        <f t="shared" si="61"/>
        <v/>
      </c>
      <c r="R290" s="241" t="str">
        <f t="shared" si="62"/>
        <v/>
      </c>
      <c r="S290" s="240">
        <f t="shared" si="70"/>
        <v>485</v>
      </c>
      <c r="T290" s="239"/>
      <c r="U290" s="242">
        <f t="shared" si="63"/>
        <v>21162</v>
      </c>
      <c r="V290" s="241">
        <f t="shared" si="64"/>
        <v>23698</v>
      </c>
      <c r="W290" s="240">
        <f t="shared" si="71"/>
        <v>2536</v>
      </c>
      <c r="X290" s="239"/>
      <c r="Y290" s="527">
        <f t="shared" si="65"/>
        <v>3.0398411230968065</v>
      </c>
      <c r="Z290" s="528">
        <f t="shared" si="66"/>
        <v>3.4544456806830173</v>
      </c>
      <c r="AA290" s="528">
        <f t="shared" si="67"/>
        <v>5.5084897121533576</v>
      </c>
      <c r="AB290" s="529">
        <f t="shared" si="68"/>
        <v>2.0540440314703403</v>
      </c>
    </row>
    <row r="291" spans="1:28" s="238" customFormat="1">
      <c r="A291" s="245">
        <v>444</v>
      </c>
      <c r="B291" s="245">
        <v>444035040</v>
      </c>
      <c r="C291" s="244" t="s">
        <v>524</v>
      </c>
      <c r="D291" s="245">
        <v>35</v>
      </c>
      <c r="E291" s="244" t="s">
        <v>62</v>
      </c>
      <c r="F291" s="245">
        <v>40</v>
      </c>
      <c r="G291" s="244" t="s">
        <v>67</v>
      </c>
      <c r="H291" s="243">
        <v>1</v>
      </c>
      <c r="I291" s="239"/>
      <c r="J291" s="242" t="str">
        <f t="shared" si="56"/>
        <v/>
      </c>
      <c r="K291" s="241">
        <f t="shared" si="57"/>
        <v>12954.484033485678</v>
      </c>
      <c r="L291" s="240" t="str">
        <f t="shared" si="69"/>
        <v/>
      </c>
      <c r="M291" s="239"/>
      <c r="N291" s="242" t="str">
        <f t="shared" si="58"/>
        <v/>
      </c>
      <c r="O291" s="241" t="str">
        <f t="shared" si="59"/>
        <v/>
      </c>
      <c r="P291" s="241">
        <f t="shared" si="60"/>
        <v>3091</v>
      </c>
      <c r="Q291" s="241" t="str">
        <f t="shared" si="61"/>
        <v/>
      </c>
      <c r="R291" s="241" t="str">
        <f t="shared" si="62"/>
        <v/>
      </c>
      <c r="S291" s="240" t="str">
        <f t="shared" si="70"/>
        <v/>
      </c>
      <c r="T291" s="239"/>
      <c r="U291" s="242" t="str">
        <f t="shared" si="63"/>
        <v/>
      </c>
      <c r="V291" s="241">
        <f t="shared" si="64"/>
        <v>17133.484033485678</v>
      </c>
      <c r="W291" s="240" t="str">
        <f t="shared" si="71"/>
        <v/>
      </c>
      <c r="X291" s="239"/>
      <c r="Y291" s="527">
        <f t="shared" si="65"/>
        <v>-4.4738973633773185</v>
      </c>
      <c r="Z291" s="528">
        <f t="shared" si="66"/>
        <v>7.8238794005697176</v>
      </c>
      <c r="AA291" s="528">
        <f t="shared" si="67"/>
        <v>4.0310424329666565</v>
      </c>
      <c r="AB291" s="529">
        <f t="shared" si="68"/>
        <v>-3.7928369676030611</v>
      </c>
    </row>
    <row r="292" spans="1:28" s="238" customFormat="1">
      <c r="A292" s="245">
        <v>444</v>
      </c>
      <c r="B292" s="245">
        <v>444035044</v>
      </c>
      <c r="C292" s="244" t="s">
        <v>524</v>
      </c>
      <c r="D292" s="245">
        <v>35</v>
      </c>
      <c r="E292" s="244" t="s">
        <v>62</v>
      </c>
      <c r="F292" s="245">
        <v>44</v>
      </c>
      <c r="G292" s="244" t="s">
        <v>71</v>
      </c>
      <c r="H292" s="243">
        <v>9</v>
      </c>
      <c r="I292" s="239"/>
      <c r="J292" s="242">
        <f t="shared" si="56"/>
        <v>16066</v>
      </c>
      <c r="K292" s="241">
        <f t="shared" si="57"/>
        <v>14091</v>
      </c>
      <c r="L292" s="240">
        <f t="shared" si="69"/>
        <v>-1975</v>
      </c>
      <c r="M292" s="239"/>
      <c r="N292" s="242">
        <f t="shared" si="58"/>
        <v>470</v>
      </c>
      <c r="O292" s="241">
        <f t="shared" si="59"/>
        <v>412</v>
      </c>
      <c r="P292" s="241">
        <f t="shared" si="60"/>
        <v>245</v>
      </c>
      <c r="Q292" s="241" t="str">
        <f t="shared" si="61"/>
        <v/>
      </c>
      <c r="R292" s="241" t="str">
        <f t="shared" si="62"/>
        <v/>
      </c>
      <c r="S292" s="240">
        <f t="shared" si="70"/>
        <v>-167</v>
      </c>
      <c r="T292" s="239"/>
      <c r="U292" s="242">
        <f t="shared" si="63"/>
        <v>17474</v>
      </c>
      <c r="V292" s="241">
        <f t="shared" si="64"/>
        <v>15424</v>
      </c>
      <c r="W292" s="240">
        <f t="shared" si="71"/>
        <v>-2050</v>
      </c>
      <c r="X292" s="239"/>
      <c r="Y292" s="527">
        <f t="shared" si="65"/>
        <v>-1.1859608919302929</v>
      </c>
      <c r="Z292" s="528">
        <f t="shared" si="66"/>
        <v>5.4614634937540831</v>
      </c>
      <c r="AA292" s="528">
        <f t="shared" si="67"/>
        <v>4.1649657037556365</v>
      </c>
      <c r="AB292" s="529">
        <f t="shared" si="68"/>
        <v>-1.2964977899984467</v>
      </c>
    </row>
    <row r="293" spans="1:28" s="238" customFormat="1">
      <c r="A293" s="245">
        <v>444</v>
      </c>
      <c r="B293" s="245">
        <v>444035133</v>
      </c>
      <c r="C293" s="244" t="s">
        <v>524</v>
      </c>
      <c r="D293" s="245">
        <v>35</v>
      </c>
      <c r="E293" s="244" t="s">
        <v>62</v>
      </c>
      <c r="F293" s="245">
        <v>133</v>
      </c>
      <c r="G293" s="244" t="s">
        <v>160</v>
      </c>
      <c r="H293" s="243">
        <v>3</v>
      </c>
      <c r="I293" s="239"/>
      <c r="J293" s="242">
        <f t="shared" si="56"/>
        <v>16379</v>
      </c>
      <c r="K293" s="241">
        <f t="shared" si="57"/>
        <v>17839</v>
      </c>
      <c r="L293" s="240">
        <f t="shared" si="69"/>
        <v>1460</v>
      </c>
      <c r="M293" s="239"/>
      <c r="N293" s="242">
        <f t="shared" si="58"/>
        <v>1698</v>
      </c>
      <c r="O293" s="241">
        <f t="shared" si="59"/>
        <v>1850</v>
      </c>
      <c r="P293" s="241">
        <f t="shared" si="60"/>
        <v>2391</v>
      </c>
      <c r="Q293" s="241" t="str">
        <f t="shared" si="61"/>
        <v/>
      </c>
      <c r="R293" s="241" t="str">
        <f t="shared" si="62"/>
        <v/>
      </c>
      <c r="S293" s="240">
        <f t="shared" si="70"/>
        <v>541</v>
      </c>
      <c r="T293" s="239"/>
      <c r="U293" s="242">
        <f t="shared" si="63"/>
        <v>19015</v>
      </c>
      <c r="V293" s="241">
        <f t="shared" si="64"/>
        <v>21318</v>
      </c>
      <c r="W293" s="240">
        <f t="shared" si="71"/>
        <v>2303</v>
      </c>
      <c r="X293" s="239"/>
      <c r="Y293" s="527">
        <f t="shared" si="65"/>
        <v>3.031905023530328</v>
      </c>
      <c r="Z293" s="528">
        <f t="shared" si="66"/>
        <v>8.240261993906179</v>
      </c>
      <c r="AA293" s="528">
        <f t="shared" si="67"/>
        <v>11.535021542774661</v>
      </c>
      <c r="AB293" s="529">
        <f t="shared" si="68"/>
        <v>3.2947595488684822</v>
      </c>
    </row>
    <row r="294" spans="1:28" s="238" customFormat="1">
      <c r="A294" s="245">
        <v>444</v>
      </c>
      <c r="B294" s="245">
        <v>444035163</v>
      </c>
      <c r="C294" s="244" t="s">
        <v>524</v>
      </c>
      <c r="D294" s="245">
        <v>35</v>
      </c>
      <c r="E294" s="244" t="s">
        <v>62</v>
      </c>
      <c r="F294" s="245">
        <v>163</v>
      </c>
      <c r="G294" s="244" t="s">
        <v>190</v>
      </c>
      <c r="H294" s="243">
        <v>1</v>
      </c>
      <c r="I294" s="239"/>
      <c r="J294" s="242">
        <f t="shared" si="56"/>
        <v>15734</v>
      </c>
      <c r="K294" s="241">
        <f t="shared" si="57"/>
        <v>12440</v>
      </c>
      <c r="L294" s="240">
        <f t="shared" si="69"/>
        <v>-3294</v>
      </c>
      <c r="M294" s="239"/>
      <c r="N294" s="242">
        <f t="shared" si="58"/>
        <v>0</v>
      </c>
      <c r="O294" s="241">
        <f t="shared" si="59"/>
        <v>0</v>
      </c>
      <c r="P294" s="241">
        <f t="shared" si="60"/>
        <v>108</v>
      </c>
      <c r="Q294" s="241" t="str">
        <f t="shared" si="61"/>
        <v/>
      </c>
      <c r="R294" s="241" t="str">
        <f t="shared" si="62"/>
        <v/>
      </c>
      <c r="S294" s="240">
        <f t="shared" si="70"/>
        <v>108</v>
      </c>
      <c r="T294" s="239"/>
      <c r="U294" s="242">
        <f t="shared" si="63"/>
        <v>16672</v>
      </c>
      <c r="V294" s="241">
        <f t="shared" si="64"/>
        <v>13636</v>
      </c>
      <c r="W294" s="240">
        <f t="shared" si="71"/>
        <v>-3036</v>
      </c>
      <c r="X294" s="239"/>
      <c r="Y294" s="527">
        <f t="shared" si="65"/>
        <v>2.7623462652228596</v>
      </c>
      <c r="Z294" s="528">
        <f t="shared" si="66"/>
        <v>11.699952273844042</v>
      </c>
      <c r="AA294" s="528">
        <f t="shared" si="67"/>
        <v>14.91230041183227</v>
      </c>
      <c r="AB294" s="529">
        <f t="shared" si="68"/>
        <v>3.2123481379882275</v>
      </c>
    </row>
    <row r="295" spans="1:28" s="238" customFormat="1">
      <c r="A295" s="245">
        <v>444</v>
      </c>
      <c r="B295" s="245">
        <v>444035189</v>
      </c>
      <c r="C295" s="244" t="s">
        <v>524</v>
      </c>
      <c r="D295" s="245">
        <v>35</v>
      </c>
      <c r="E295" s="244" t="s">
        <v>62</v>
      </c>
      <c r="F295" s="245">
        <v>189</v>
      </c>
      <c r="G295" s="244" t="s">
        <v>216</v>
      </c>
      <c r="H295" s="243">
        <v>2</v>
      </c>
      <c r="I295" s="239"/>
      <c r="J295" s="242">
        <f t="shared" si="56"/>
        <v>11789</v>
      </c>
      <c r="K295" s="241">
        <f t="shared" si="57"/>
        <v>11876.535469617698</v>
      </c>
      <c r="L295" s="240">
        <f t="shared" si="69"/>
        <v>87.535469617698254</v>
      </c>
      <c r="M295" s="239"/>
      <c r="N295" s="242">
        <f t="shared" si="58"/>
        <v>4233</v>
      </c>
      <c r="O295" s="241">
        <f t="shared" si="59"/>
        <v>4264</v>
      </c>
      <c r="P295" s="241">
        <f t="shared" si="60"/>
        <v>4098</v>
      </c>
      <c r="Q295" s="241" t="str">
        <f t="shared" si="61"/>
        <v/>
      </c>
      <c r="R295" s="241" t="str">
        <f t="shared" si="62"/>
        <v/>
      </c>
      <c r="S295" s="240">
        <f t="shared" si="70"/>
        <v>-166</v>
      </c>
      <c r="T295" s="239"/>
      <c r="U295" s="242">
        <f t="shared" si="63"/>
        <v>16960</v>
      </c>
      <c r="V295" s="241">
        <f t="shared" si="64"/>
        <v>17062.535469617698</v>
      </c>
      <c r="W295" s="240">
        <f t="shared" si="71"/>
        <v>102.53546961769825</v>
      </c>
      <c r="X295" s="239"/>
      <c r="Y295" s="527">
        <f t="shared" si="65"/>
        <v>-1.4037766908948299</v>
      </c>
      <c r="Z295" s="528">
        <f t="shared" si="66"/>
        <v>6.5740006196005094</v>
      </c>
      <c r="AA295" s="528">
        <f t="shared" si="67"/>
        <v>5.4391131704911482</v>
      </c>
      <c r="AB295" s="529">
        <f t="shared" si="68"/>
        <v>-1.1348874491093612</v>
      </c>
    </row>
    <row r="296" spans="1:28" s="238" customFormat="1">
      <c r="A296" s="245">
        <v>444</v>
      </c>
      <c r="B296" s="245">
        <v>444035212</v>
      </c>
      <c r="C296" s="244" t="s">
        <v>524</v>
      </c>
      <c r="D296" s="245">
        <v>35</v>
      </c>
      <c r="E296" s="244" t="s">
        <v>62</v>
      </c>
      <c r="F296" s="245">
        <v>212</v>
      </c>
      <c r="G296" s="244" t="s">
        <v>239</v>
      </c>
      <c r="H296" s="243">
        <v>1</v>
      </c>
      <c r="I296" s="239"/>
      <c r="J296" s="242">
        <f t="shared" si="56"/>
        <v>16162</v>
      </c>
      <c r="K296" s="241">
        <f t="shared" si="57"/>
        <v>17197</v>
      </c>
      <c r="L296" s="240">
        <f t="shared" si="69"/>
        <v>1035</v>
      </c>
      <c r="M296" s="239"/>
      <c r="N296" s="242">
        <f t="shared" si="58"/>
        <v>4124</v>
      </c>
      <c r="O296" s="241">
        <f t="shared" si="59"/>
        <v>4388</v>
      </c>
      <c r="P296" s="241">
        <f t="shared" si="60"/>
        <v>4388</v>
      </c>
      <c r="Q296" s="241" t="str">
        <f t="shared" si="61"/>
        <v/>
      </c>
      <c r="R296" s="241" t="str">
        <f t="shared" si="62"/>
        <v/>
      </c>
      <c r="S296" s="240">
        <f t="shared" si="70"/>
        <v>0</v>
      </c>
      <c r="T296" s="239"/>
      <c r="U296" s="242">
        <f t="shared" si="63"/>
        <v>21224</v>
      </c>
      <c r="V296" s="241">
        <f t="shared" si="64"/>
        <v>22673</v>
      </c>
      <c r="W296" s="240">
        <f t="shared" si="71"/>
        <v>1449</v>
      </c>
      <c r="X296" s="239"/>
      <c r="Y296" s="527">
        <f t="shared" si="65"/>
        <v>0</v>
      </c>
      <c r="Z296" s="528">
        <f t="shared" si="66"/>
        <v>8.067611590401679</v>
      </c>
      <c r="AA296" s="528">
        <f t="shared" si="67"/>
        <v>2.403163045542775</v>
      </c>
      <c r="AB296" s="529">
        <f t="shared" si="68"/>
        <v>-5.6644485448589039</v>
      </c>
    </row>
    <row r="297" spans="1:28" s="238" customFormat="1">
      <c r="A297" s="245">
        <v>444</v>
      </c>
      <c r="B297" s="245">
        <v>444035220</v>
      </c>
      <c r="C297" s="244" t="s">
        <v>524</v>
      </c>
      <c r="D297" s="245">
        <v>35</v>
      </c>
      <c r="E297" s="244" t="s">
        <v>62</v>
      </c>
      <c r="F297" s="245">
        <v>220</v>
      </c>
      <c r="G297" s="244" t="s">
        <v>247</v>
      </c>
      <c r="H297" s="243">
        <v>1</v>
      </c>
      <c r="I297" s="239"/>
      <c r="J297" s="242">
        <f t="shared" si="56"/>
        <v>10227</v>
      </c>
      <c r="K297" s="241">
        <f t="shared" si="57"/>
        <v>10831</v>
      </c>
      <c r="L297" s="240">
        <f t="shared" si="69"/>
        <v>604</v>
      </c>
      <c r="M297" s="239"/>
      <c r="N297" s="242">
        <f t="shared" si="58"/>
        <v>4642</v>
      </c>
      <c r="O297" s="241">
        <f t="shared" si="59"/>
        <v>4916</v>
      </c>
      <c r="P297" s="241">
        <f t="shared" si="60"/>
        <v>4210</v>
      </c>
      <c r="Q297" s="241" t="str">
        <f t="shared" si="61"/>
        <v/>
      </c>
      <c r="R297" s="241" t="str">
        <f t="shared" si="62"/>
        <v/>
      </c>
      <c r="S297" s="240">
        <f t="shared" si="70"/>
        <v>-706</v>
      </c>
      <c r="T297" s="239"/>
      <c r="U297" s="242">
        <f t="shared" si="63"/>
        <v>15807</v>
      </c>
      <c r="V297" s="241">
        <f t="shared" si="64"/>
        <v>16129</v>
      </c>
      <c r="W297" s="240">
        <f t="shared" si="71"/>
        <v>322</v>
      </c>
      <c r="X297" s="239"/>
      <c r="Y297" s="527">
        <f t="shared" si="65"/>
        <v>-6.5202155710885847</v>
      </c>
      <c r="Z297" s="528">
        <f t="shared" si="66"/>
        <v>11.443959798939755</v>
      </c>
      <c r="AA297" s="528">
        <f t="shared" si="67"/>
        <v>6.7024871670267743</v>
      </c>
      <c r="AB297" s="529">
        <f t="shared" si="68"/>
        <v>-4.7414726319129805</v>
      </c>
    </row>
    <row r="298" spans="1:28" s="238" customFormat="1">
      <c r="A298" s="245">
        <v>444</v>
      </c>
      <c r="B298" s="245">
        <v>444035243</v>
      </c>
      <c r="C298" s="244" t="s">
        <v>524</v>
      </c>
      <c r="D298" s="245">
        <v>35</v>
      </c>
      <c r="E298" s="244" t="s">
        <v>62</v>
      </c>
      <c r="F298" s="245">
        <v>243</v>
      </c>
      <c r="G298" s="244" t="s">
        <v>270</v>
      </c>
      <c r="H298" s="243">
        <v>3</v>
      </c>
      <c r="I298" s="239"/>
      <c r="J298" s="242">
        <f t="shared" si="56"/>
        <v>14464</v>
      </c>
      <c r="K298" s="241">
        <f t="shared" si="57"/>
        <v>18459</v>
      </c>
      <c r="L298" s="240">
        <f t="shared" si="69"/>
        <v>3995</v>
      </c>
      <c r="M298" s="239"/>
      <c r="N298" s="242">
        <f t="shared" si="58"/>
        <v>2188</v>
      </c>
      <c r="O298" s="241">
        <f t="shared" si="59"/>
        <v>2792</v>
      </c>
      <c r="P298" s="241">
        <f t="shared" si="60"/>
        <v>2628</v>
      </c>
      <c r="Q298" s="241" t="str">
        <f t="shared" si="61"/>
        <v/>
      </c>
      <c r="R298" s="241" t="str">
        <f t="shared" si="62"/>
        <v/>
      </c>
      <c r="S298" s="240">
        <f t="shared" si="70"/>
        <v>-164</v>
      </c>
      <c r="T298" s="239"/>
      <c r="U298" s="242">
        <f t="shared" si="63"/>
        <v>17590</v>
      </c>
      <c r="V298" s="241">
        <f t="shared" si="64"/>
        <v>22175</v>
      </c>
      <c r="W298" s="240">
        <f t="shared" si="71"/>
        <v>4585</v>
      </c>
      <c r="X298" s="239"/>
      <c r="Y298" s="527">
        <f t="shared" si="65"/>
        <v>-0.8854435207992708</v>
      </c>
      <c r="Z298" s="528">
        <f t="shared" si="66"/>
        <v>6.0354276228984407</v>
      </c>
      <c r="AA298" s="528">
        <f t="shared" si="67"/>
        <v>5.027117511696332</v>
      </c>
      <c r="AB298" s="529">
        <f t="shared" si="68"/>
        <v>-1.0083101112021087</v>
      </c>
    </row>
    <row r="299" spans="1:28" s="238" customFormat="1">
      <c r="A299" s="245">
        <v>444</v>
      </c>
      <c r="B299" s="245">
        <v>444035244</v>
      </c>
      <c r="C299" s="244" t="s">
        <v>524</v>
      </c>
      <c r="D299" s="245">
        <v>35</v>
      </c>
      <c r="E299" s="244" t="s">
        <v>62</v>
      </c>
      <c r="F299" s="245">
        <v>244</v>
      </c>
      <c r="G299" s="244" t="s">
        <v>271</v>
      </c>
      <c r="H299" s="243">
        <v>8</v>
      </c>
      <c r="I299" s="239"/>
      <c r="J299" s="242">
        <f t="shared" si="56"/>
        <v>15420</v>
      </c>
      <c r="K299" s="241">
        <f t="shared" si="57"/>
        <v>17160</v>
      </c>
      <c r="L299" s="240">
        <f t="shared" si="69"/>
        <v>1740</v>
      </c>
      <c r="M299" s="239"/>
      <c r="N299" s="242">
        <f t="shared" si="58"/>
        <v>4623</v>
      </c>
      <c r="O299" s="241">
        <f t="shared" si="59"/>
        <v>5144</v>
      </c>
      <c r="P299" s="241">
        <f t="shared" si="60"/>
        <v>5144</v>
      </c>
      <c r="Q299" s="241" t="str">
        <f t="shared" si="61"/>
        <v/>
      </c>
      <c r="R299" s="241" t="str">
        <f t="shared" si="62"/>
        <v/>
      </c>
      <c r="S299" s="240">
        <f t="shared" si="70"/>
        <v>0</v>
      </c>
      <c r="T299" s="239"/>
      <c r="U299" s="242">
        <f t="shared" si="63"/>
        <v>20981</v>
      </c>
      <c r="V299" s="241">
        <f t="shared" si="64"/>
        <v>23392</v>
      </c>
      <c r="W299" s="240">
        <f t="shared" si="71"/>
        <v>2411</v>
      </c>
      <c r="X299" s="239"/>
      <c r="Y299" s="527">
        <f t="shared" si="65"/>
        <v>0</v>
      </c>
      <c r="Z299" s="528">
        <f t="shared" si="66"/>
        <v>6.1523267003519049</v>
      </c>
      <c r="AA299" s="528">
        <f t="shared" si="67"/>
        <v>5.3180718904184756</v>
      </c>
      <c r="AB299" s="529">
        <f t="shared" si="68"/>
        <v>-0.83425480993342926</v>
      </c>
    </row>
    <row r="300" spans="1:28" s="238" customFormat="1">
      <c r="A300" s="245">
        <v>444</v>
      </c>
      <c r="B300" s="245">
        <v>444035336</v>
      </c>
      <c r="C300" s="244" t="s">
        <v>524</v>
      </c>
      <c r="D300" s="245">
        <v>35</v>
      </c>
      <c r="E300" s="244" t="s">
        <v>62</v>
      </c>
      <c r="F300" s="245">
        <v>336</v>
      </c>
      <c r="G300" s="244" t="s">
        <v>363</v>
      </c>
      <c r="H300" s="243">
        <v>4</v>
      </c>
      <c r="I300" s="239"/>
      <c r="J300" s="242">
        <f t="shared" si="56"/>
        <v>12855</v>
      </c>
      <c r="K300" s="241">
        <f t="shared" si="57"/>
        <v>12312</v>
      </c>
      <c r="L300" s="240">
        <f t="shared" si="69"/>
        <v>-543</v>
      </c>
      <c r="M300" s="239"/>
      <c r="N300" s="242">
        <f t="shared" si="58"/>
        <v>3125</v>
      </c>
      <c r="O300" s="241">
        <f t="shared" si="59"/>
        <v>2993</v>
      </c>
      <c r="P300" s="241">
        <f t="shared" si="60"/>
        <v>1671</v>
      </c>
      <c r="Q300" s="241" t="str">
        <f t="shared" si="61"/>
        <v/>
      </c>
      <c r="R300" s="241" t="str">
        <f t="shared" si="62"/>
        <v/>
      </c>
      <c r="S300" s="240">
        <f t="shared" si="70"/>
        <v>-1322</v>
      </c>
      <c r="T300" s="239"/>
      <c r="U300" s="242">
        <f t="shared" si="63"/>
        <v>16918</v>
      </c>
      <c r="V300" s="241">
        <f t="shared" si="64"/>
        <v>15071</v>
      </c>
      <c r="W300" s="240">
        <f t="shared" si="71"/>
        <v>-1847</v>
      </c>
      <c r="X300" s="239"/>
      <c r="Y300" s="527">
        <f t="shared" si="65"/>
        <v>-10.738300274563841</v>
      </c>
      <c r="Z300" s="528">
        <f t="shared" si="66"/>
        <v>9.4926125080018622</v>
      </c>
      <c r="AA300" s="528">
        <f t="shared" si="67"/>
        <v>-1.2688101769763724</v>
      </c>
      <c r="AB300" s="529">
        <f t="shared" si="68"/>
        <v>-10.761422684978236</v>
      </c>
    </row>
    <row r="301" spans="1:28" s="238" customFormat="1">
      <c r="A301" s="245">
        <v>444</v>
      </c>
      <c r="B301" s="245">
        <v>444035625</v>
      </c>
      <c r="C301" s="244" t="s">
        <v>524</v>
      </c>
      <c r="D301" s="245">
        <v>35</v>
      </c>
      <c r="E301" s="244" t="s">
        <v>62</v>
      </c>
      <c r="F301" s="245">
        <v>625</v>
      </c>
      <c r="G301" s="244" t="s">
        <v>390</v>
      </c>
      <c r="H301" s="243">
        <v>1</v>
      </c>
      <c r="I301" s="239"/>
      <c r="J301" s="242">
        <f t="shared" si="56"/>
        <v>11145.183549394053</v>
      </c>
      <c r="K301" s="241">
        <f t="shared" si="57"/>
        <v>18890</v>
      </c>
      <c r="L301" s="240">
        <f t="shared" si="69"/>
        <v>7744.8164506059475</v>
      </c>
      <c r="M301" s="239"/>
      <c r="N301" s="242">
        <f t="shared" si="58"/>
        <v>1708</v>
      </c>
      <c r="O301" s="241">
        <f t="shared" si="59"/>
        <v>2895</v>
      </c>
      <c r="P301" s="241">
        <f t="shared" si="60"/>
        <v>2405</v>
      </c>
      <c r="Q301" s="241" t="str">
        <f t="shared" si="61"/>
        <v/>
      </c>
      <c r="R301" s="241" t="str">
        <f t="shared" si="62"/>
        <v/>
      </c>
      <c r="S301" s="240">
        <f t="shared" si="70"/>
        <v>-490</v>
      </c>
      <c r="T301" s="239"/>
      <c r="U301" s="242">
        <f t="shared" si="63"/>
        <v>13791.183549394053</v>
      </c>
      <c r="V301" s="241">
        <f t="shared" si="64"/>
        <v>22383</v>
      </c>
      <c r="W301" s="240">
        <f t="shared" si="71"/>
        <v>8591.8164506059475</v>
      </c>
      <c r="X301" s="239"/>
      <c r="Y301" s="527">
        <f t="shared" si="65"/>
        <v>-2.5940686348061774</v>
      </c>
      <c r="Z301" s="528">
        <f t="shared" si="66"/>
        <v>10.744594113489118</v>
      </c>
      <c r="AA301" s="528">
        <f t="shared" si="67"/>
        <v>7.84346617717899</v>
      </c>
      <c r="AB301" s="529">
        <f t="shared" si="68"/>
        <v>-2.9011279363101279</v>
      </c>
    </row>
    <row r="302" spans="1:28" s="238" customFormat="1">
      <c r="A302" s="245">
        <v>445</v>
      </c>
      <c r="B302" s="245">
        <v>445348017</v>
      </c>
      <c r="C302" s="244" t="s">
        <v>525</v>
      </c>
      <c r="D302" s="245">
        <v>348</v>
      </c>
      <c r="E302" s="244" t="s">
        <v>375</v>
      </c>
      <c r="F302" s="245">
        <v>17</v>
      </c>
      <c r="G302" s="244" t="s">
        <v>44</v>
      </c>
      <c r="H302" s="243">
        <v>4</v>
      </c>
      <c r="I302" s="239"/>
      <c r="J302" s="242">
        <f t="shared" si="56"/>
        <v>13870</v>
      </c>
      <c r="K302" s="241">
        <f t="shared" si="57"/>
        <v>16458</v>
      </c>
      <c r="L302" s="240">
        <f t="shared" si="69"/>
        <v>2588</v>
      </c>
      <c r="M302" s="239"/>
      <c r="N302" s="242">
        <f t="shared" si="58"/>
        <v>4073</v>
      </c>
      <c r="O302" s="241">
        <f t="shared" si="59"/>
        <v>4833</v>
      </c>
      <c r="P302" s="241">
        <f t="shared" si="60"/>
        <v>3678</v>
      </c>
      <c r="Q302" s="241" t="str">
        <f t="shared" si="61"/>
        <v/>
      </c>
      <c r="R302" s="241" t="str">
        <f t="shared" si="62"/>
        <v/>
      </c>
      <c r="S302" s="240">
        <f t="shared" si="70"/>
        <v>-1155</v>
      </c>
      <c r="T302" s="239"/>
      <c r="U302" s="242">
        <f t="shared" si="63"/>
        <v>18881</v>
      </c>
      <c r="V302" s="241">
        <f t="shared" si="64"/>
        <v>21224</v>
      </c>
      <c r="W302" s="240">
        <f t="shared" si="71"/>
        <v>2343</v>
      </c>
      <c r="X302" s="239"/>
      <c r="Y302" s="527">
        <f t="shared" si="65"/>
        <v>-7.0208270450308277</v>
      </c>
      <c r="Z302" s="528">
        <f t="shared" si="66"/>
        <v>10.542489001476122</v>
      </c>
      <c r="AA302" s="528">
        <f t="shared" si="67"/>
        <v>4.1374802792587673</v>
      </c>
      <c r="AB302" s="529">
        <f t="shared" si="68"/>
        <v>-6.4050087222173548</v>
      </c>
    </row>
    <row r="303" spans="1:28" s="238" customFormat="1">
      <c r="A303" s="245">
        <v>445</v>
      </c>
      <c r="B303" s="245">
        <v>445348097</v>
      </c>
      <c r="C303" s="244" t="s">
        <v>525</v>
      </c>
      <c r="D303" s="245">
        <v>348</v>
      </c>
      <c r="E303" s="244" t="s">
        <v>375</v>
      </c>
      <c r="F303" s="245">
        <v>97</v>
      </c>
      <c r="G303" s="244" t="s">
        <v>124</v>
      </c>
      <c r="H303" s="243">
        <v>2</v>
      </c>
      <c r="I303" s="239"/>
      <c r="J303" s="242">
        <f t="shared" si="56"/>
        <v>17287</v>
      </c>
      <c r="K303" s="241">
        <f t="shared" si="57"/>
        <v>18828</v>
      </c>
      <c r="L303" s="240">
        <f t="shared" si="69"/>
        <v>1541</v>
      </c>
      <c r="M303" s="239"/>
      <c r="N303" s="242">
        <f t="shared" si="58"/>
        <v>0</v>
      </c>
      <c r="O303" s="241">
        <f t="shared" si="59"/>
        <v>0</v>
      </c>
      <c r="P303" s="241">
        <f t="shared" si="60"/>
        <v>0</v>
      </c>
      <c r="Q303" s="241" t="str">
        <f t="shared" si="61"/>
        <v/>
      </c>
      <c r="R303" s="241" t="str">
        <f t="shared" si="62"/>
        <v/>
      </c>
      <c r="S303" s="240">
        <f t="shared" si="70"/>
        <v>0</v>
      </c>
      <c r="T303" s="239"/>
      <c r="U303" s="242">
        <f t="shared" si="63"/>
        <v>18225</v>
      </c>
      <c r="V303" s="241">
        <f t="shared" si="64"/>
        <v>19916</v>
      </c>
      <c r="W303" s="240">
        <f t="shared" si="71"/>
        <v>1691</v>
      </c>
      <c r="X303" s="239"/>
      <c r="Y303" s="527">
        <f t="shared" si="65"/>
        <v>0.85817239630604547</v>
      </c>
      <c r="Z303" s="528">
        <f t="shared" si="66"/>
        <v>9.7478124560125732</v>
      </c>
      <c r="AA303" s="528">
        <f t="shared" si="67"/>
        <v>10.698842853808337</v>
      </c>
      <c r="AB303" s="529">
        <f t="shared" si="68"/>
        <v>0.9510303977957637</v>
      </c>
    </row>
    <row r="304" spans="1:28" s="238" customFormat="1">
      <c r="A304" s="245">
        <v>445</v>
      </c>
      <c r="B304" s="245">
        <v>445348110</v>
      </c>
      <c r="C304" s="244" t="s">
        <v>525</v>
      </c>
      <c r="D304" s="245">
        <v>348</v>
      </c>
      <c r="E304" s="244" t="s">
        <v>375</v>
      </c>
      <c r="F304" s="245">
        <v>110</v>
      </c>
      <c r="G304" s="244" t="s">
        <v>137</v>
      </c>
      <c r="H304" s="243">
        <v>2</v>
      </c>
      <c r="I304" s="239"/>
      <c r="J304" s="242">
        <f t="shared" si="56"/>
        <v>14286</v>
      </c>
      <c r="K304" s="241">
        <f t="shared" si="57"/>
        <v>14984</v>
      </c>
      <c r="L304" s="240">
        <f t="shared" si="69"/>
        <v>698</v>
      </c>
      <c r="M304" s="239"/>
      <c r="N304" s="242">
        <f t="shared" si="58"/>
        <v>4457</v>
      </c>
      <c r="O304" s="241" t="str">
        <f t="shared" si="59"/>
        <v/>
      </c>
      <c r="P304" s="241">
        <f t="shared" si="60"/>
        <v>4668</v>
      </c>
      <c r="Q304" s="241" t="str">
        <f t="shared" si="61"/>
        <v/>
      </c>
      <c r="R304" s="241" t="str">
        <f t="shared" si="62"/>
        <v/>
      </c>
      <c r="S304" s="240" t="str">
        <f t="shared" si="70"/>
        <v/>
      </c>
      <c r="T304" s="239"/>
      <c r="U304" s="242">
        <f t="shared" si="63"/>
        <v>19681</v>
      </c>
      <c r="V304" s="241">
        <f t="shared" si="64"/>
        <v>20740</v>
      </c>
      <c r="W304" s="240">
        <f t="shared" si="71"/>
        <v>1059</v>
      </c>
      <c r="X304" s="239"/>
      <c r="Y304" s="527">
        <f t="shared" si="65"/>
        <v>-4.657452729387046E-2</v>
      </c>
      <c r="Z304" s="528">
        <f t="shared" si="66"/>
        <v>8.7216874149984616</v>
      </c>
      <c r="AA304" s="528">
        <f t="shared" si="67"/>
        <v>8.6444768455906615</v>
      </c>
      <c r="AB304" s="529">
        <f t="shared" si="68"/>
        <v>-7.7210569407800023E-2</v>
      </c>
    </row>
    <row r="305" spans="1:28" s="238" customFormat="1">
      <c r="A305" s="245">
        <v>445</v>
      </c>
      <c r="B305" s="245">
        <v>445348151</v>
      </c>
      <c r="C305" s="244" t="s">
        <v>525</v>
      </c>
      <c r="D305" s="245">
        <v>348</v>
      </c>
      <c r="E305" s="244" t="s">
        <v>375</v>
      </c>
      <c r="F305" s="245">
        <v>151</v>
      </c>
      <c r="G305" s="244" t="s">
        <v>178</v>
      </c>
      <c r="H305" s="243">
        <v>18</v>
      </c>
      <c r="I305" s="239"/>
      <c r="J305" s="242">
        <f t="shared" si="56"/>
        <v>13011</v>
      </c>
      <c r="K305" s="241">
        <f t="shared" si="57"/>
        <v>14536</v>
      </c>
      <c r="L305" s="240">
        <f t="shared" si="69"/>
        <v>1525</v>
      </c>
      <c r="M305" s="239"/>
      <c r="N305" s="242">
        <f t="shared" si="58"/>
        <v>2144</v>
      </c>
      <c r="O305" s="241">
        <f t="shared" si="59"/>
        <v>2396</v>
      </c>
      <c r="P305" s="241">
        <f t="shared" si="60"/>
        <v>1131</v>
      </c>
      <c r="Q305" s="241" t="str">
        <f t="shared" si="61"/>
        <v/>
      </c>
      <c r="R305" s="241" t="str">
        <f t="shared" si="62"/>
        <v/>
      </c>
      <c r="S305" s="240">
        <f t="shared" si="70"/>
        <v>-1265</v>
      </c>
      <c r="T305" s="239"/>
      <c r="U305" s="242">
        <f t="shared" si="63"/>
        <v>16093</v>
      </c>
      <c r="V305" s="241">
        <f t="shared" si="64"/>
        <v>16755</v>
      </c>
      <c r="W305" s="240">
        <f t="shared" si="71"/>
        <v>662</v>
      </c>
      <c r="X305" s="239"/>
      <c r="Y305" s="527">
        <f t="shared" si="65"/>
        <v>-8.7022519224984052</v>
      </c>
      <c r="Z305" s="528">
        <f t="shared" si="66"/>
        <v>8.2818406166669334</v>
      </c>
      <c r="AA305" s="528">
        <f t="shared" si="67"/>
        <v>-0.39781920082137545</v>
      </c>
      <c r="AB305" s="529">
        <f t="shared" si="68"/>
        <v>-8.6796598174883091</v>
      </c>
    </row>
    <row r="306" spans="1:28" s="238" customFormat="1">
      <c r="A306" s="245">
        <v>445</v>
      </c>
      <c r="B306" s="245">
        <v>445348153</v>
      </c>
      <c r="C306" s="244" t="s">
        <v>525</v>
      </c>
      <c r="D306" s="245">
        <v>348</v>
      </c>
      <c r="E306" s="244" t="s">
        <v>375</v>
      </c>
      <c r="F306" s="245">
        <v>153</v>
      </c>
      <c r="G306" s="244" t="s">
        <v>180</v>
      </c>
      <c r="H306" s="243">
        <v>3</v>
      </c>
      <c r="I306" s="239"/>
      <c r="J306" s="242">
        <f t="shared" si="56"/>
        <v>13589.676151919864</v>
      </c>
      <c r="K306" s="241">
        <f t="shared" si="57"/>
        <v>15777</v>
      </c>
      <c r="L306" s="240">
        <f t="shared" si="69"/>
        <v>2187.3238480801356</v>
      </c>
      <c r="M306" s="239"/>
      <c r="N306" s="242">
        <f t="shared" si="58"/>
        <v>35</v>
      </c>
      <c r="O306" s="241">
        <f t="shared" si="59"/>
        <v>40</v>
      </c>
      <c r="P306" s="241">
        <f t="shared" si="60"/>
        <v>0</v>
      </c>
      <c r="Q306" s="241" t="str">
        <f t="shared" si="61"/>
        <v/>
      </c>
      <c r="R306" s="241" t="str">
        <f t="shared" si="62"/>
        <v/>
      </c>
      <c r="S306" s="240">
        <f t="shared" si="70"/>
        <v>-40</v>
      </c>
      <c r="T306" s="239"/>
      <c r="U306" s="242">
        <f t="shared" si="63"/>
        <v>14562.676151919864</v>
      </c>
      <c r="V306" s="241">
        <f t="shared" si="64"/>
        <v>16865</v>
      </c>
      <c r="W306" s="240">
        <f t="shared" si="71"/>
        <v>2302.3238480801356</v>
      </c>
      <c r="X306" s="239"/>
      <c r="Y306" s="527">
        <f t="shared" si="65"/>
        <v>-1.1436934812703612</v>
      </c>
      <c r="Z306" s="528">
        <f t="shared" si="66"/>
        <v>11.987121928975</v>
      </c>
      <c r="AA306" s="528">
        <f t="shared" si="67"/>
        <v>10.674243740389306</v>
      </c>
      <c r="AB306" s="529">
        <f t="shared" si="68"/>
        <v>-1.3128781885856942</v>
      </c>
    </row>
    <row r="307" spans="1:28" s="238" customFormat="1">
      <c r="A307" s="245">
        <v>445</v>
      </c>
      <c r="B307" s="245">
        <v>445348170</v>
      </c>
      <c r="C307" s="244" t="s">
        <v>525</v>
      </c>
      <c r="D307" s="245">
        <v>348</v>
      </c>
      <c r="E307" s="244" t="s">
        <v>375</v>
      </c>
      <c r="F307" s="245">
        <v>170</v>
      </c>
      <c r="G307" s="244" t="s">
        <v>197</v>
      </c>
      <c r="H307" s="243">
        <v>1</v>
      </c>
      <c r="I307" s="239"/>
      <c r="J307" s="242">
        <f t="shared" si="56"/>
        <v>13209.911833378144</v>
      </c>
      <c r="K307" s="241">
        <f t="shared" si="57"/>
        <v>10115</v>
      </c>
      <c r="L307" s="240">
        <f t="shared" si="69"/>
        <v>-3094.9118333781444</v>
      </c>
      <c r="M307" s="239"/>
      <c r="N307" s="242">
        <f t="shared" si="58"/>
        <v>3395</v>
      </c>
      <c r="O307" s="241">
        <f t="shared" si="59"/>
        <v>2600</v>
      </c>
      <c r="P307" s="241">
        <f t="shared" si="60"/>
        <v>1516</v>
      </c>
      <c r="Q307" s="241" t="str">
        <f t="shared" si="61"/>
        <v/>
      </c>
      <c r="R307" s="241" t="str">
        <f t="shared" si="62"/>
        <v/>
      </c>
      <c r="S307" s="240">
        <f t="shared" si="70"/>
        <v>-1084</v>
      </c>
      <c r="T307" s="239"/>
      <c r="U307" s="242">
        <f t="shared" si="63"/>
        <v>17542.911833378144</v>
      </c>
      <c r="V307" s="241">
        <f t="shared" si="64"/>
        <v>12719</v>
      </c>
      <c r="W307" s="240">
        <f t="shared" si="71"/>
        <v>-4823.9118333781444</v>
      </c>
      <c r="X307" s="239"/>
      <c r="Y307" s="527">
        <f t="shared" si="65"/>
        <v>-10.710128214355336</v>
      </c>
      <c r="Z307" s="528">
        <f t="shared" si="66"/>
        <v>12.403137751372226</v>
      </c>
      <c r="AA307" s="528">
        <f t="shared" si="67"/>
        <v>2.0192339922809643</v>
      </c>
      <c r="AB307" s="529">
        <f t="shared" si="68"/>
        <v>-10.383903759091261</v>
      </c>
    </row>
    <row r="308" spans="1:28" s="238" customFormat="1">
      <c r="A308" s="245">
        <v>445</v>
      </c>
      <c r="B308" s="245">
        <v>445348186</v>
      </c>
      <c r="C308" s="244" t="s">
        <v>525</v>
      </c>
      <c r="D308" s="245">
        <v>348</v>
      </c>
      <c r="E308" s="244" t="s">
        <v>375</v>
      </c>
      <c r="F308" s="245">
        <v>186</v>
      </c>
      <c r="G308" s="244" t="s">
        <v>213</v>
      </c>
      <c r="H308" s="243">
        <v>8</v>
      </c>
      <c r="I308" s="239"/>
      <c r="J308" s="242">
        <f t="shared" si="56"/>
        <v>13110</v>
      </c>
      <c r="K308" s="241">
        <f t="shared" si="57"/>
        <v>14368</v>
      </c>
      <c r="L308" s="240">
        <f t="shared" si="69"/>
        <v>1258</v>
      </c>
      <c r="M308" s="239"/>
      <c r="N308" s="242">
        <f t="shared" si="58"/>
        <v>5238</v>
      </c>
      <c r="O308" s="241">
        <f t="shared" si="59"/>
        <v>5741</v>
      </c>
      <c r="P308" s="241">
        <f t="shared" si="60"/>
        <v>5180</v>
      </c>
      <c r="Q308" s="241" t="str">
        <f t="shared" si="61"/>
        <v/>
      </c>
      <c r="R308" s="241" t="str">
        <f t="shared" si="62"/>
        <v/>
      </c>
      <c r="S308" s="240">
        <f t="shared" si="70"/>
        <v>-561</v>
      </c>
      <c r="T308" s="239"/>
      <c r="U308" s="242">
        <f t="shared" si="63"/>
        <v>19286</v>
      </c>
      <c r="V308" s="241">
        <f t="shared" si="64"/>
        <v>20636</v>
      </c>
      <c r="W308" s="240">
        <f t="shared" si="71"/>
        <v>1350</v>
      </c>
      <c r="X308" s="239"/>
      <c r="Y308" s="527">
        <f t="shared" si="65"/>
        <v>-3.9003656797634392</v>
      </c>
      <c r="Z308" s="528">
        <f t="shared" si="66"/>
        <v>8.2017145432809535</v>
      </c>
      <c r="AA308" s="528">
        <f t="shared" si="67"/>
        <v>4.6313434359831414</v>
      </c>
      <c r="AB308" s="529">
        <f t="shared" si="68"/>
        <v>-3.5703711072978122</v>
      </c>
    </row>
    <row r="309" spans="1:28" s="238" customFormat="1">
      <c r="A309" s="245">
        <v>445</v>
      </c>
      <c r="B309" s="245">
        <v>445348214</v>
      </c>
      <c r="C309" s="244" t="s">
        <v>525</v>
      </c>
      <c r="D309" s="245">
        <v>348</v>
      </c>
      <c r="E309" s="244" t="s">
        <v>375</v>
      </c>
      <c r="F309" s="245">
        <v>214</v>
      </c>
      <c r="G309" s="244" t="s">
        <v>241</v>
      </c>
      <c r="H309" s="243">
        <v>1</v>
      </c>
      <c r="I309" s="239"/>
      <c r="J309" s="242">
        <f t="shared" si="56"/>
        <v>11896.361720217499</v>
      </c>
      <c r="K309" s="241">
        <f t="shared" si="57"/>
        <v>15073</v>
      </c>
      <c r="L309" s="240">
        <f t="shared" si="69"/>
        <v>3176.6382797825008</v>
      </c>
      <c r="M309" s="239"/>
      <c r="N309" s="242">
        <f t="shared" si="58"/>
        <v>2881</v>
      </c>
      <c r="O309" s="241">
        <f t="shared" si="59"/>
        <v>3651</v>
      </c>
      <c r="P309" s="241">
        <f t="shared" si="60"/>
        <v>2427</v>
      </c>
      <c r="Q309" s="241" t="str">
        <f t="shared" si="61"/>
        <v/>
      </c>
      <c r="R309" s="241" t="str">
        <f t="shared" si="62"/>
        <v/>
      </c>
      <c r="S309" s="240">
        <f t="shared" si="70"/>
        <v>-1224</v>
      </c>
      <c r="T309" s="239"/>
      <c r="U309" s="242">
        <f t="shared" si="63"/>
        <v>15715.361720217499</v>
      </c>
      <c r="V309" s="241">
        <f t="shared" si="64"/>
        <v>18588</v>
      </c>
      <c r="W309" s="240">
        <f t="shared" si="71"/>
        <v>2872.6382797825008</v>
      </c>
      <c r="X309" s="239"/>
      <c r="Y309" s="527">
        <f t="shared" si="65"/>
        <v>-8.1151408375885268</v>
      </c>
      <c r="Z309" s="528">
        <f t="shared" si="66"/>
        <v>9.711019096823378</v>
      </c>
      <c r="AA309" s="528">
        <f t="shared" si="67"/>
        <v>1.8093779638608785</v>
      </c>
      <c r="AB309" s="529">
        <f t="shared" si="68"/>
        <v>-7.9016411329624994</v>
      </c>
    </row>
    <row r="310" spans="1:28" s="238" customFormat="1">
      <c r="A310" s="245">
        <v>445</v>
      </c>
      <c r="B310" s="245">
        <v>445348226</v>
      </c>
      <c r="C310" s="244" t="s">
        <v>525</v>
      </c>
      <c r="D310" s="245">
        <v>348</v>
      </c>
      <c r="E310" s="244" t="s">
        <v>375</v>
      </c>
      <c r="F310" s="245">
        <v>226</v>
      </c>
      <c r="G310" s="244" t="s">
        <v>253</v>
      </c>
      <c r="H310" s="243">
        <v>28</v>
      </c>
      <c r="I310" s="239"/>
      <c r="J310" s="242">
        <f t="shared" si="56"/>
        <v>12342</v>
      </c>
      <c r="K310" s="241">
        <f t="shared" si="57"/>
        <v>13090</v>
      </c>
      <c r="L310" s="240">
        <f t="shared" si="69"/>
        <v>748</v>
      </c>
      <c r="M310" s="239"/>
      <c r="N310" s="242">
        <f t="shared" si="58"/>
        <v>2251</v>
      </c>
      <c r="O310" s="241">
        <f t="shared" si="59"/>
        <v>2388</v>
      </c>
      <c r="P310" s="241">
        <f t="shared" si="60"/>
        <v>1238</v>
      </c>
      <c r="Q310" s="241" t="str">
        <f t="shared" si="61"/>
        <v/>
      </c>
      <c r="R310" s="241" t="str">
        <f t="shared" si="62"/>
        <v/>
      </c>
      <c r="S310" s="240">
        <f t="shared" si="70"/>
        <v>-1150</v>
      </c>
      <c r="T310" s="239"/>
      <c r="U310" s="242">
        <f t="shared" si="63"/>
        <v>15531</v>
      </c>
      <c r="V310" s="241">
        <f t="shared" si="64"/>
        <v>15416</v>
      </c>
      <c r="W310" s="240">
        <f t="shared" si="71"/>
        <v>-115</v>
      </c>
      <c r="X310" s="239"/>
      <c r="Y310" s="527">
        <f t="shared" si="65"/>
        <v>-8.7798114897731523</v>
      </c>
      <c r="Z310" s="528">
        <f t="shared" si="66"/>
        <v>12.562949413347985</v>
      </c>
      <c r="AA310" s="528">
        <f t="shared" si="67"/>
        <v>3.6242072261162863</v>
      </c>
      <c r="AB310" s="529">
        <f t="shared" si="68"/>
        <v>-8.9387421872316981</v>
      </c>
    </row>
    <row r="311" spans="1:28" s="238" customFormat="1">
      <c r="A311" s="245">
        <v>445</v>
      </c>
      <c r="B311" s="245">
        <v>445348271</v>
      </c>
      <c r="C311" s="244" t="s">
        <v>525</v>
      </c>
      <c r="D311" s="245">
        <v>348</v>
      </c>
      <c r="E311" s="244" t="s">
        <v>375</v>
      </c>
      <c r="F311" s="245">
        <v>271</v>
      </c>
      <c r="G311" s="244" t="s">
        <v>298</v>
      </c>
      <c r="H311" s="243">
        <v>3</v>
      </c>
      <c r="I311" s="239"/>
      <c r="J311" s="242">
        <f t="shared" si="56"/>
        <v>12564</v>
      </c>
      <c r="K311" s="241">
        <f t="shared" si="57"/>
        <v>13362</v>
      </c>
      <c r="L311" s="240">
        <f t="shared" si="69"/>
        <v>798</v>
      </c>
      <c r="M311" s="239"/>
      <c r="N311" s="242">
        <f t="shared" si="58"/>
        <v>3648</v>
      </c>
      <c r="O311" s="241">
        <f t="shared" si="59"/>
        <v>3879</v>
      </c>
      <c r="P311" s="241">
        <f t="shared" si="60"/>
        <v>3830</v>
      </c>
      <c r="Q311" s="241" t="str">
        <f t="shared" si="61"/>
        <v/>
      </c>
      <c r="R311" s="241" t="str">
        <f t="shared" si="62"/>
        <v/>
      </c>
      <c r="S311" s="240">
        <f t="shared" si="70"/>
        <v>-49</v>
      </c>
      <c r="T311" s="239"/>
      <c r="U311" s="242">
        <f t="shared" si="63"/>
        <v>17150</v>
      </c>
      <c r="V311" s="241">
        <f t="shared" si="64"/>
        <v>18280</v>
      </c>
      <c r="W311" s="240">
        <f t="shared" si="71"/>
        <v>1130</v>
      </c>
      <c r="X311" s="239"/>
      <c r="Y311" s="527">
        <f t="shared" si="65"/>
        <v>-0.3659626271092975</v>
      </c>
      <c r="Z311" s="528">
        <f t="shared" si="66"/>
        <v>4.516159915694443</v>
      </c>
      <c r="AA311" s="528">
        <f t="shared" si="67"/>
        <v>3.9912196922058252</v>
      </c>
      <c r="AB311" s="529">
        <f t="shared" si="68"/>
        <v>-0.5249402234886178</v>
      </c>
    </row>
    <row r="312" spans="1:28" s="238" customFormat="1">
      <c r="A312" s="245">
        <v>445</v>
      </c>
      <c r="B312" s="245">
        <v>445348290</v>
      </c>
      <c r="C312" s="244" t="s">
        <v>525</v>
      </c>
      <c r="D312" s="245">
        <v>348</v>
      </c>
      <c r="E312" s="244" t="s">
        <v>375</v>
      </c>
      <c r="F312" s="245">
        <v>290</v>
      </c>
      <c r="G312" s="244" t="s">
        <v>317</v>
      </c>
      <c r="H312" s="243">
        <v>1</v>
      </c>
      <c r="I312" s="239"/>
      <c r="J312" s="242">
        <f t="shared" si="56"/>
        <v>9220</v>
      </c>
      <c r="K312" s="241">
        <f t="shared" si="57"/>
        <v>14056</v>
      </c>
      <c r="L312" s="240">
        <f t="shared" si="69"/>
        <v>4836</v>
      </c>
      <c r="M312" s="239"/>
      <c r="N312" s="242">
        <f t="shared" si="58"/>
        <v>4363</v>
      </c>
      <c r="O312" s="241">
        <f t="shared" si="59"/>
        <v>6652</v>
      </c>
      <c r="P312" s="241">
        <f t="shared" si="60"/>
        <v>5990</v>
      </c>
      <c r="Q312" s="241" t="str">
        <f t="shared" si="61"/>
        <v/>
      </c>
      <c r="R312" s="241" t="str">
        <f t="shared" si="62"/>
        <v/>
      </c>
      <c r="S312" s="240">
        <f t="shared" si="70"/>
        <v>-662</v>
      </c>
      <c r="T312" s="239"/>
      <c r="U312" s="242">
        <f t="shared" si="63"/>
        <v>14521</v>
      </c>
      <c r="V312" s="241">
        <f t="shared" si="64"/>
        <v>21134</v>
      </c>
      <c r="W312" s="240">
        <f t="shared" si="71"/>
        <v>6613</v>
      </c>
      <c r="X312" s="239"/>
      <c r="Y312" s="527">
        <f t="shared" si="65"/>
        <v>-4.7084812233983371</v>
      </c>
      <c r="Z312" s="528">
        <f t="shared" si="66"/>
        <v>5.5351657031733037</v>
      </c>
      <c r="AA312" s="528">
        <f t="shared" si="67"/>
        <v>2.0999999638730031</v>
      </c>
      <c r="AB312" s="529">
        <f t="shared" si="68"/>
        <v>-3.4351657393003006</v>
      </c>
    </row>
    <row r="313" spans="1:28" s="238" customFormat="1">
      <c r="A313" s="245">
        <v>445</v>
      </c>
      <c r="B313" s="245">
        <v>445348316</v>
      </c>
      <c r="C313" s="244" t="s">
        <v>525</v>
      </c>
      <c r="D313" s="245">
        <v>348</v>
      </c>
      <c r="E313" s="244" t="s">
        <v>375</v>
      </c>
      <c r="F313" s="245">
        <v>316</v>
      </c>
      <c r="G313" s="244" t="s">
        <v>343</v>
      </c>
      <c r="H313" s="243">
        <v>11</v>
      </c>
      <c r="I313" s="239"/>
      <c r="J313" s="242">
        <f t="shared" si="56"/>
        <v>12439</v>
      </c>
      <c r="K313" s="241">
        <f t="shared" si="57"/>
        <v>15648</v>
      </c>
      <c r="L313" s="240">
        <f t="shared" si="69"/>
        <v>3209</v>
      </c>
      <c r="M313" s="239"/>
      <c r="N313" s="242">
        <f t="shared" si="58"/>
        <v>1521</v>
      </c>
      <c r="O313" s="241">
        <f t="shared" si="59"/>
        <v>1914</v>
      </c>
      <c r="P313" s="241">
        <f t="shared" si="60"/>
        <v>1232</v>
      </c>
      <c r="Q313" s="241" t="str">
        <f t="shared" si="61"/>
        <v/>
      </c>
      <c r="R313" s="241" t="str">
        <f t="shared" si="62"/>
        <v/>
      </c>
      <c r="S313" s="240">
        <f t="shared" si="70"/>
        <v>-682</v>
      </c>
      <c r="T313" s="239"/>
      <c r="U313" s="242">
        <f t="shared" si="63"/>
        <v>14898</v>
      </c>
      <c r="V313" s="241">
        <f t="shared" si="64"/>
        <v>17968</v>
      </c>
      <c r="W313" s="240">
        <f t="shared" si="71"/>
        <v>3070</v>
      </c>
      <c r="X313" s="239"/>
      <c r="Y313" s="527">
        <f t="shared" si="65"/>
        <v>-4.3564990524485978</v>
      </c>
      <c r="Z313" s="528">
        <f t="shared" si="66"/>
        <v>14.541149320557972</v>
      </c>
      <c r="AA313" s="528">
        <f t="shared" si="67"/>
        <v>9.6882674158743498</v>
      </c>
      <c r="AB313" s="529">
        <f t="shared" si="68"/>
        <v>-4.8528819046836222</v>
      </c>
    </row>
    <row r="314" spans="1:28" s="238" customFormat="1">
      <c r="A314" s="245">
        <v>445</v>
      </c>
      <c r="B314" s="245">
        <v>445348322</v>
      </c>
      <c r="C314" s="244" t="s">
        <v>525</v>
      </c>
      <c r="D314" s="245">
        <v>348</v>
      </c>
      <c r="E314" s="244" t="s">
        <v>375</v>
      </c>
      <c r="F314" s="245">
        <v>322</v>
      </c>
      <c r="G314" s="244" t="s">
        <v>349</v>
      </c>
      <c r="H314" s="243">
        <v>1</v>
      </c>
      <c r="I314" s="239"/>
      <c r="J314" s="242">
        <f t="shared" si="56"/>
        <v>14526</v>
      </c>
      <c r="K314" s="241">
        <f t="shared" si="57"/>
        <v>16825</v>
      </c>
      <c r="L314" s="240">
        <f t="shared" si="69"/>
        <v>2299</v>
      </c>
      <c r="M314" s="239"/>
      <c r="N314" s="242">
        <f t="shared" si="58"/>
        <v>8397</v>
      </c>
      <c r="O314" s="241">
        <f t="shared" si="59"/>
        <v>9726</v>
      </c>
      <c r="P314" s="241">
        <f t="shared" si="60"/>
        <v>8119</v>
      </c>
      <c r="Q314" s="241" t="str">
        <f t="shared" si="61"/>
        <v/>
      </c>
      <c r="R314" s="241" t="str">
        <f t="shared" si="62"/>
        <v/>
      </c>
      <c r="S314" s="240">
        <f t="shared" si="70"/>
        <v>-1607</v>
      </c>
      <c r="T314" s="239"/>
      <c r="U314" s="242">
        <f t="shared" si="63"/>
        <v>23861</v>
      </c>
      <c r="V314" s="241">
        <f t="shared" si="64"/>
        <v>26032</v>
      </c>
      <c r="W314" s="240">
        <f t="shared" si="71"/>
        <v>2171</v>
      </c>
      <c r="X314" s="239"/>
      <c r="Y314" s="527">
        <f t="shared" si="65"/>
        <v>-9.5503792750561445</v>
      </c>
      <c r="Z314" s="528">
        <f t="shared" si="66"/>
        <v>8.6069997706224832</v>
      </c>
      <c r="AA314" s="528">
        <f t="shared" si="67"/>
        <v>1.3983787202732132</v>
      </c>
      <c r="AB314" s="529">
        <f t="shared" si="68"/>
        <v>-7.2086210503492705</v>
      </c>
    </row>
    <row r="315" spans="1:28" s="238" customFormat="1">
      <c r="A315" s="245">
        <v>445</v>
      </c>
      <c r="B315" s="245">
        <v>445348348</v>
      </c>
      <c r="C315" s="244" t="s">
        <v>525</v>
      </c>
      <c r="D315" s="245">
        <v>348</v>
      </c>
      <c r="E315" s="244" t="s">
        <v>375</v>
      </c>
      <c r="F315" s="245">
        <v>348</v>
      </c>
      <c r="G315" s="244" t="s">
        <v>375</v>
      </c>
      <c r="H315" s="243">
        <v>1306</v>
      </c>
      <c r="I315" s="239"/>
      <c r="J315" s="242">
        <f t="shared" si="56"/>
        <v>13818</v>
      </c>
      <c r="K315" s="241">
        <f t="shared" si="57"/>
        <v>14848</v>
      </c>
      <c r="L315" s="240">
        <f t="shared" si="69"/>
        <v>1030</v>
      </c>
      <c r="M315" s="239"/>
      <c r="N315" s="242">
        <f t="shared" si="58"/>
        <v>0</v>
      </c>
      <c r="O315" s="241">
        <f t="shared" si="59"/>
        <v>0</v>
      </c>
      <c r="P315" s="241">
        <f t="shared" si="60"/>
        <v>50</v>
      </c>
      <c r="Q315" s="241" t="str">
        <f t="shared" si="61"/>
        <v/>
      </c>
      <c r="R315" s="241" t="str">
        <f t="shared" si="62"/>
        <v/>
      </c>
      <c r="S315" s="240">
        <f t="shared" si="70"/>
        <v>50</v>
      </c>
      <c r="T315" s="239"/>
      <c r="U315" s="242">
        <f t="shared" si="63"/>
        <v>14756</v>
      </c>
      <c r="V315" s="241">
        <f t="shared" si="64"/>
        <v>15986</v>
      </c>
      <c r="W315" s="240">
        <f t="shared" si="71"/>
        <v>1230</v>
      </c>
      <c r="X315" s="239"/>
      <c r="Y315" s="527">
        <f t="shared" si="65"/>
        <v>0.74808917700353561</v>
      </c>
      <c r="Z315" s="528">
        <f t="shared" si="66"/>
        <v>7.6255450828121853</v>
      </c>
      <c r="AA315" s="528">
        <f t="shared" si="67"/>
        <v>8.4658008596017069</v>
      </c>
      <c r="AB315" s="529">
        <f t="shared" si="68"/>
        <v>0.84025577678952157</v>
      </c>
    </row>
    <row r="316" spans="1:28" s="238" customFormat="1">
      <c r="A316" s="245">
        <v>445</v>
      </c>
      <c r="B316" s="245">
        <v>445348620</v>
      </c>
      <c r="C316" s="244" t="s">
        <v>525</v>
      </c>
      <c r="D316" s="245">
        <v>348</v>
      </c>
      <c r="E316" s="244" t="s">
        <v>375</v>
      </c>
      <c r="F316" s="245">
        <v>620</v>
      </c>
      <c r="G316" s="244" t="s">
        <v>388</v>
      </c>
      <c r="H316" s="243">
        <v>1</v>
      </c>
      <c r="I316" s="239"/>
      <c r="J316" s="242">
        <f t="shared" si="56"/>
        <v>10948.730655066533</v>
      </c>
      <c r="K316" s="241">
        <f t="shared" si="57"/>
        <v>10115</v>
      </c>
      <c r="L316" s="240">
        <f t="shared" si="69"/>
        <v>-833.73065506653256</v>
      </c>
      <c r="M316" s="239"/>
      <c r="N316" s="242">
        <f t="shared" si="58"/>
        <v>5976</v>
      </c>
      <c r="O316" s="241">
        <f t="shared" si="59"/>
        <v>5521</v>
      </c>
      <c r="P316" s="241">
        <f t="shared" si="60"/>
        <v>5243</v>
      </c>
      <c r="Q316" s="241" t="str">
        <f t="shared" si="61"/>
        <v/>
      </c>
      <c r="R316" s="241" t="str">
        <f t="shared" si="62"/>
        <v/>
      </c>
      <c r="S316" s="240">
        <f t="shared" si="70"/>
        <v>-278</v>
      </c>
      <c r="T316" s="239"/>
      <c r="U316" s="242">
        <f t="shared" si="63"/>
        <v>17862.730655066531</v>
      </c>
      <c r="V316" s="241">
        <f t="shared" si="64"/>
        <v>16446</v>
      </c>
      <c r="W316" s="240">
        <f t="shared" si="71"/>
        <v>-1416.7306550665307</v>
      </c>
      <c r="X316" s="239"/>
      <c r="Y316" s="527">
        <f t="shared" si="65"/>
        <v>-2.7439550711191032</v>
      </c>
      <c r="Z316" s="528">
        <f t="shared" si="66"/>
        <v>6.8066987588943348</v>
      </c>
      <c r="AA316" s="528">
        <f t="shared" si="67"/>
        <v>5.6961517914830315</v>
      </c>
      <c r="AB316" s="529">
        <f t="shared" si="68"/>
        <v>-1.1105469674113033</v>
      </c>
    </row>
    <row r="317" spans="1:28" s="238" customFormat="1">
      <c r="A317" s="245">
        <v>445</v>
      </c>
      <c r="B317" s="245">
        <v>445348658</v>
      </c>
      <c r="C317" s="244" t="s">
        <v>525</v>
      </c>
      <c r="D317" s="245">
        <v>348</v>
      </c>
      <c r="E317" s="244" t="s">
        <v>375</v>
      </c>
      <c r="F317" s="245">
        <v>658</v>
      </c>
      <c r="G317" s="244" t="s">
        <v>397</v>
      </c>
      <c r="H317" s="243">
        <v>5</v>
      </c>
      <c r="I317" s="239"/>
      <c r="J317" s="242">
        <f t="shared" si="56"/>
        <v>11202</v>
      </c>
      <c r="K317" s="241">
        <f t="shared" si="57"/>
        <v>15752</v>
      </c>
      <c r="L317" s="240">
        <f t="shared" si="69"/>
        <v>4550</v>
      </c>
      <c r="M317" s="239"/>
      <c r="N317" s="242">
        <f t="shared" si="58"/>
        <v>2696</v>
      </c>
      <c r="O317" s="241">
        <f t="shared" si="59"/>
        <v>3791</v>
      </c>
      <c r="P317" s="241">
        <f t="shared" si="60"/>
        <v>2575</v>
      </c>
      <c r="Q317" s="241" t="str">
        <f t="shared" si="61"/>
        <v/>
      </c>
      <c r="R317" s="241" t="str">
        <f t="shared" si="62"/>
        <v/>
      </c>
      <c r="S317" s="240">
        <f t="shared" si="70"/>
        <v>-1216</v>
      </c>
      <c r="T317" s="239"/>
      <c r="U317" s="242">
        <f t="shared" si="63"/>
        <v>14836</v>
      </c>
      <c r="V317" s="241">
        <f t="shared" si="64"/>
        <v>19415</v>
      </c>
      <c r="W317" s="240">
        <f t="shared" si="71"/>
        <v>4579</v>
      </c>
      <c r="X317" s="239"/>
      <c r="Y317" s="527">
        <f t="shared" si="65"/>
        <v>-7.7204049890412421</v>
      </c>
      <c r="Z317" s="528">
        <f t="shared" si="66"/>
        <v>10.591756107504345</v>
      </c>
      <c r="AA317" s="528">
        <f t="shared" si="67"/>
        <v>3.5952709085612793</v>
      </c>
      <c r="AB317" s="529">
        <f t="shared" si="68"/>
        <v>-6.9964851989430663</v>
      </c>
    </row>
    <row r="318" spans="1:28" s="238" customFormat="1">
      <c r="A318" s="245">
        <v>445</v>
      </c>
      <c r="B318" s="245">
        <v>445348753</v>
      </c>
      <c r="C318" s="244" t="s">
        <v>525</v>
      </c>
      <c r="D318" s="245">
        <v>348</v>
      </c>
      <c r="E318" s="244" t="s">
        <v>375</v>
      </c>
      <c r="F318" s="245">
        <v>753</v>
      </c>
      <c r="G318" s="244" t="s">
        <v>426</v>
      </c>
      <c r="H318" s="243">
        <v>4</v>
      </c>
      <c r="I318" s="239"/>
      <c r="J318" s="242">
        <f t="shared" si="56"/>
        <v>11023</v>
      </c>
      <c r="K318" s="241">
        <f t="shared" si="57"/>
        <v>10477</v>
      </c>
      <c r="L318" s="240">
        <f t="shared" si="69"/>
        <v>-546</v>
      </c>
      <c r="M318" s="239"/>
      <c r="N318" s="242">
        <f t="shared" si="58"/>
        <v>4475</v>
      </c>
      <c r="O318" s="241">
        <f t="shared" si="59"/>
        <v>4254</v>
      </c>
      <c r="P318" s="241">
        <f t="shared" si="60"/>
        <v>2884</v>
      </c>
      <c r="Q318" s="241" t="str">
        <f t="shared" si="61"/>
        <v/>
      </c>
      <c r="R318" s="241" t="str">
        <f t="shared" si="62"/>
        <v/>
      </c>
      <c r="S318" s="240">
        <f t="shared" si="70"/>
        <v>-1370</v>
      </c>
      <c r="T318" s="239"/>
      <c r="U318" s="242">
        <f t="shared" si="63"/>
        <v>16436</v>
      </c>
      <c r="V318" s="241">
        <f t="shared" si="64"/>
        <v>14449</v>
      </c>
      <c r="W318" s="240">
        <f t="shared" si="71"/>
        <v>-1987</v>
      </c>
      <c r="X318" s="239"/>
      <c r="Y318" s="527">
        <f t="shared" si="65"/>
        <v>-13.072865791041622</v>
      </c>
      <c r="Z318" s="528">
        <f t="shared" si="66"/>
        <v>13.415499721605892</v>
      </c>
      <c r="AA318" s="528">
        <f t="shared" si="67"/>
        <v>2.695848915967237</v>
      </c>
      <c r="AB318" s="529">
        <f t="shared" si="68"/>
        <v>-10.719650805638654</v>
      </c>
    </row>
    <row r="319" spans="1:28" s="238" customFormat="1">
      <c r="A319" s="245">
        <v>445</v>
      </c>
      <c r="B319" s="245">
        <v>445348767</v>
      </c>
      <c r="C319" s="244" t="s">
        <v>525</v>
      </c>
      <c r="D319" s="245">
        <v>348</v>
      </c>
      <c r="E319" s="244" t="s">
        <v>375</v>
      </c>
      <c r="F319" s="245">
        <v>767</v>
      </c>
      <c r="G319" s="244" t="s">
        <v>432</v>
      </c>
      <c r="H319" s="243">
        <v>3</v>
      </c>
      <c r="I319" s="239"/>
      <c r="J319" s="242">
        <f t="shared" si="56"/>
        <v>10122</v>
      </c>
      <c r="K319" s="241">
        <f t="shared" si="57"/>
        <v>11611</v>
      </c>
      <c r="L319" s="240">
        <f t="shared" si="69"/>
        <v>1489</v>
      </c>
      <c r="M319" s="239"/>
      <c r="N319" s="242">
        <f t="shared" si="58"/>
        <v>2167</v>
      </c>
      <c r="O319" s="241">
        <f t="shared" si="59"/>
        <v>2486</v>
      </c>
      <c r="P319" s="241">
        <f t="shared" si="60"/>
        <v>1499</v>
      </c>
      <c r="Q319" s="241" t="str">
        <f t="shared" si="61"/>
        <v/>
      </c>
      <c r="R319" s="241" t="str">
        <f t="shared" si="62"/>
        <v/>
      </c>
      <c r="S319" s="240">
        <f t="shared" si="70"/>
        <v>-987</v>
      </c>
      <c r="T319" s="239"/>
      <c r="U319" s="242">
        <f t="shared" si="63"/>
        <v>13227</v>
      </c>
      <c r="V319" s="241">
        <f t="shared" si="64"/>
        <v>14198</v>
      </c>
      <c r="W319" s="240">
        <f t="shared" si="71"/>
        <v>971</v>
      </c>
      <c r="X319" s="239"/>
      <c r="Y319" s="527">
        <f t="shared" si="65"/>
        <v>-8.5007068696194352</v>
      </c>
      <c r="Z319" s="528">
        <f t="shared" si="66"/>
        <v>11.452014643132387</v>
      </c>
      <c r="AA319" s="528">
        <f t="shared" si="67"/>
        <v>2.3090250956007687</v>
      </c>
      <c r="AB319" s="529">
        <f t="shared" si="68"/>
        <v>-9.1429895475316183</v>
      </c>
    </row>
    <row r="320" spans="1:28" s="238" customFormat="1">
      <c r="A320" s="245">
        <v>445</v>
      </c>
      <c r="B320" s="245">
        <v>445348775</v>
      </c>
      <c r="C320" s="244" t="s">
        <v>525</v>
      </c>
      <c r="D320" s="245">
        <v>348</v>
      </c>
      <c r="E320" s="244" t="s">
        <v>375</v>
      </c>
      <c r="F320" s="245">
        <v>775</v>
      </c>
      <c r="G320" s="244" t="s">
        <v>436</v>
      </c>
      <c r="H320" s="243">
        <v>20</v>
      </c>
      <c r="I320" s="239"/>
      <c r="J320" s="242">
        <f t="shared" si="56"/>
        <v>10552</v>
      </c>
      <c r="K320" s="241">
        <f t="shared" si="57"/>
        <v>11126</v>
      </c>
      <c r="L320" s="240">
        <f t="shared" si="69"/>
        <v>574</v>
      </c>
      <c r="M320" s="239"/>
      <c r="N320" s="242">
        <f t="shared" si="58"/>
        <v>2973</v>
      </c>
      <c r="O320" s="241">
        <f t="shared" si="59"/>
        <v>3135</v>
      </c>
      <c r="P320" s="241">
        <f t="shared" si="60"/>
        <v>3135</v>
      </c>
      <c r="Q320" s="241" t="str">
        <f t="shared" si="61"/>
        <v/>
      </c>
      <c r="R320" s="241" t="str">
        <f t="shared" si="62"/>
        <v/>
      </c>
      <c r="S320" s="240">
        <f t="shared" si="70"/>
        <v>0</v>
      </c>
      <c r="T320" s="239"/>
      <c r="U320" s="242">
        <f t="shared" si="63"/>
        <v>14463</v>
      </c>
      <c r="V320" s="241">
        <f t="shared" si="64"/>
        <v>15349</v>
      </c>
      <c r="W320" s="240">
        <f t="shared" si="71"/>
        <v>886</v>
      </c>
      <c r="X320" s="239"/>
      <c r="Y320" s="527">
        <f t="shared" si="65"/>
        <v>0</v>
      </c>
      <c r="Z320" s="528">
        <f t="shared" si="66"/>
        <v>8.6003424663754142</v>
      </c>
      <c r="AA320" s="528">
        <f t="shared" si="67"/>
        <v>4.8441131950882355</v>
      </c>
      <c r="AB320" s="529">
        <f t="shared" si="68"/>
        <v>-3.7562292712871788</v>
      </c>
    </row>
    <row r="321" spans="1:28" s="238" customFormat="1">
      <c r="A321" s="245">
        <v>446</v>
      </c>
      <c r="B321" s="245">
        <v>446099001</v>
      </c>
      <c r="C321" s="244" t="s">
        <v>526</v>
      </c>
      <c r="D321" s="245">
        <v>99</v>
      </c>
      <c r="E321" s="244" t="s">
        <v>126</v>
      </c>
      <c r="F321" s="245">
        <v>1</v>
      </c>
      <c r="G321" s="244" t="s">
        <v>28</v>
      </c>
      <c r="H321" s="243">
        <v>1</v>
      </c>
      <c r="I321" s="239"/>
      <c r="J321" s="242">
        <f t="shared" si="56"/>
        <v>14733</v>
      </c>
      <c r="K321" s="241">
        <f t="shared" si="57"/>
        <v>15606</v>
      </c>
      <c r="L321" s="240">
        <f t="shared" si="69"/>
        <v>873</v>
      </c>
      <c r="M321" s="239"/>
      <c r="N321" s="242">
        <f t="shared" si="58"/>
        <v>2475</v>
      </c>
      <c r="O321" s="241">
        <f t="shared" si="59"/>
        <v>2622</v>
      </c>
      <c r="P321" s="241">
        <f t="shared" si="60"/>
        <v>1547</v>
      </c>
      <c r="Q321" s="241" t="str">
        <f t="shared" si="61"/>
        <v/>
      </c>
      <c r="R321" s="241" t="str">
        <f t="shared" si="62"/>
        <v/>
      </c>
      <c r="S321" s="240">
        <f t="shared" si="70"/>
        <v>-1075</v>
      </c>
      <c r="T321" s="239"/>
      <c r="U321" s="242">
        <f t="shared" si="63"/>
        <v>18146</v>
      </c>
      <c r="V321" s="241">
        <f t="shared" si="64"/>
        <v>18241</v>
      </c>
      <c r="W321" s="240">
        <f t="shared" si="71"/>
        <v>95</v>
      </c>
      <c r="X321" s="239"/>
      <c r="Y321" s="527">
        <f t="shared" si="65"/>
        <v>-6.8866493550741978</v>
      </c>
      <c r="Z321" s="528">
        <f t="shared" si="66"/>
        <v>11.433843269971938</v>
      </c>
      <c r="AA321" s="528">
        <f t="shared" si="67"/>
        <v>3.8509446137687151</v>
      </c>
      <c r="AB321" s="529">
        <f t="shared" si="68"/>
        <v>-7.5828986562032226</v>
      </c>
    </row>
    <row r="322" spans="1:28" s="238" customFormat="1">
      <c r="A322" s="245">
        <v>446</v>
      </c>
      <c r="B322" s="245">
        <v>446099016</v>
      </c>
      <c r="C322" s="244" t="s">
        <v>526</v>
      </c>
      <c r="D322" s="245">
        <v>99</v>
      </c>
      <c r="E322" s="244" t="s">
        <v>126</v>
      </c>
      <c r="F322" s="245">
        <v>16</v>
      </c>
      <c r="G322" s="244" t="s">
        <v>43</v>
      </c>
      <c r="H322" s="243">
        <v>260</v>
      </c>
      <c r="I322" s="239"/>
      <c r="J322" s="242">
        <f t="shared" si="56"/>
        <v>11467</v>
      </c>
      <c r="K322" s="241">
        <f t="shared" si="57"/>
        <v>12750</v>
      </c>
      <c r="L322" s="240">
        <f t="shared" si="69"/>
        <v>1283</v>
      </c>
      <c r="M322" s="239"/>
      <c r="N322" s="242">
        <f t="shared" si="58"/>
        <v>648</v>
      </c>
      <c r="O322" s="241">
        <f t="shared" si="59"/>
        <v>721</v>
      </c>
      <c r="P322" s="241">
        <f t="shared" si="60"/>
        <v>315</v>
      </c>
      <c r="Q322" s="241" t="str">
        <f t="shared" si="61"/>
        <v/>
      </c>
      <c r="R322" s="241" t="str">
        <f t="shared" si="62"/>
        <v/>
      </c>
      <c r="S322" s="240">
        <f t="shared" si="70"/>
        <v>-406</v>
      </c>
      <c r="T322" s="239"/>
      <c r="U322" s="242">
        <f t="shared" si="63"/>
        <v>13053</v>
      </c>
      <c r="V322" s="241">
        <f t="shared" si="64"/>
        <v>14153</v>
      </c>
      <c r="W322" s="240">
        <f t="shared" si="71"/>
        <v>1100</v>
      </c>
      <c r="X322" s="239"/>
      <c r="Y322" s="527">
        <f t="shared" si="65"/>
        <v>-3.185985052259241</v>
      </c>
      <c r="Z322" s="528">
        <f t="shared" si="66"/>
        <v>10.613899355634443</v>
      </c>
      <c r="AA322" s="528">
        <f t="shared" si="67"/>
        <v>7.15239291312513</v>
      </c>
      <c r="AB322" s="529">
        <f t="shared" si="68"/>
        <v>-3.4615064425093127</v>
      </c>
    </row>
    <row r="323" spans="1:28" s="238" customFormat="1">
      <c r="A323" s="245">
        <v>446</v>
      </c>
      <c r="B323" s="245">
        <v>446099018</v>
      </c>
      <c r="C323" s="244" t="s">
        <v>526</v>
      </c>
      <c r="D323" s="245">
        <v>99</v>
      </c>
      <c r="E323" s="244" t="s">
        <v>126</v>
      </c>
      <c r="F323" s="245">
        <v>18</v>
      </c>
      <c r="G323" s="244" t="s">
        <v>45</v>
      </c>
      <c r="H323" s="243">
        <v>8</v>
      </c>
      <c r="I323" s="239"/>
      <c r="J323" s="242">
        <f t="shared" si="56"/>
        <v>13142</v>
      </c>
      <c r="K323" s="241">
        <f t="shared" si="57"/>
        <v>13741</v>
      </c>
      <c r="L323" s="240">
        <f t="shared" si="69"/>
        <v>599</v>
      </c>
      <c r="M323" s="239"/>
      <c r="N323" s="242">
        <f t="shared" si="58"/>
        <v>8818</v>
      </c>
      <c r="O323" s="241">
        <f t="shared" si="59"/>
        <v>9220</v>
      </c>
      <c r="P323" s="241">
        <f t="shared" si="60"/>
        <v>6652</v>
      </c>
      <c r="Q323" s="241" t="str">
        <f t="shared" si="61"/>
        <v/>
      </c>
      <c r="R323" s="241" t="str">
        <f t="shared" si="62"/>
        <v/>
      </c>
      <c r="S323" s="240">
        <f t="shared" si="70"/>
        <v>-2568</v>
      </c>
      <c r="T323" s="239"/>
      <c r="U323" s="242">
        <f t="shared" si="63"/>
        <v>22898</v>
      </c>
      <c r="V323" s="241">
        <f t="shared" si="64"/>
        <v>21481</v>
      </c>
      <c r="W323" s="240">
        <f t="shared" si="71"/>
        <v>-1417</v>
      </c>
      <c r="X323" s="239"/>
      <c r="Y323" s="527">
        <f t="shared" si="65"/>
        <v>-18.688486382425879</v>
      </c>
      <c r="Z323" s="528">
        <f t="shared" si="66"/>
        <v>18.143642555175777</v>
      </c>
      <c r="AA323" s="528">
        <f t="shared" si="67"/>
        <v>4.6886975424985167</v>
      </c>
      <c r="AB323" s="529">
        <f t="shared" si="68"/>
        <v>-13.454945012677261</v>
      </c>
    </row>
    <row r="324" spans="1:28" s="238" customFormat="1">
      <c r="A324" s="245">
        <v>446</v>
      </c>
      <c r="B324" s="245">
        <v>446099025</v>
      </c>
      <c r="C324" s="244" t="s">
        <v>526</v>
      </c>
      <c r="D324" s="245">
        <v>99</v>
      </c>
      <c r="E324" s="244" t="s">
        <v>126</v>
      </c>
      <c r="F324" s="245">
        <v>25</v>
      </c>
      <c r="G324" s="244" t="s">
        <v>52</v>
      </c>
      <c r="H324" s="243">
        <v>5</v>
      </c>
      <c r="I324" s="239"/>
      <c r="J324" s="242">
        <f t="shared" si="56"/>
        <v>11358.004926739928</v>
      </c>
      <c r="K324" s="241">
        <f t="shared" si="57"/>
        <v>12518.995083410566</v>
      </c>
      <c r="L324" s="240">
        <f t="shared" si="69"/>
        <v>1160.9901566706376</v>
      </c>
      <c r="M324" s="239"/>
      <c r="N324" s="242">
        <f t="shared" si="58"/>
        <v>5226</v>
      </c>
      <c r="O324" s="241">
        <f t="shared" si="59"/>
        <v>5760</v>
      </c>
      <c r="P324" s="241">
        <f t="shared" si="60"/>
        <v>5321</v>
      </c>
      <c r="Q324" s="241" t="str">
        <f t="shared" si="61"/>
        <v/>
      </c>
      <c r="R324" s="241" t="str">
        <f t="shared" si="62"/>
        <v/>
      </c>
      <c r="S324" s="240">
        <f t="shared" si="70"/>
        <v>-439</v>
      </c>
      <c r="T324" s="239"/>
      <c r="U324" s="242">
        <f t="shared" si="63"/>
        <v>17522.00492673993</v>
      </c>
      <c r="V324" s="241">
        <f t="shared" si="64"/>
        <v>18927.995083410566</v>
      </c>
      <c r="W324" s="240">
        <f t="shared" si="71"/>
        <v>1405.9901566706358</v>
      </c>
      <c r="X324" s="239"/>
      <c r="Y324" s="527">
        <f t="shared" si="65"/>
        <v>-3.5065160159749951</v>
      </c>
      <c r="Z324" s="528">
        <f t="shared" si="66"/>
        <v>8.9096149142647914</v>
      </c>
      <c r="AA324" s="528">
        <f t="shared" si="67"/>
        <v>6.0301682982659681</v>
      </c>
      <c r="AB324" s="529">
        <f t="shared" si="68"/>
        <v>-2.8794466159988232</v>
      </c>
    </row>
    <row r="325" spans="1:28" s="238" customFormat="1">
      <c r="A325" s="245">
        <v>446</v>
      </c>
      <c r="B325" s="245">
        <v>446099035</v>
      </c>
      <c r="C325" s="244" t="s">
        <v>526</v>
      </c>
      <c r="D325" s="245">
        <v>99</v>
      </c>
      <c r="E325" s="244" t="s">
        <v>126</v>
      </c>
      <c r="F325" s="245">
        <v>35</v>
      </c>
      <c r="G325" s="244" t="s">
        <v>62</v>
      </c>
      <c r="H325" s="243">
        <v>1</v>
      </c>
      <c r="I325" s="239"/>
      <c r="J325" s="242">
        <f t="shared" si="56"/>
        <v>18153</v>
      </c>
      <c r="K325" s="241">
        <f t="shared" si="57"/>
        <v>19673</v>
      </c>
      <c r="L325" s="240">
        <f t="shared" si="69"/>
        <v>1520</v>
      </c>
      <c r="M325" s="239"/>
      <c r="N325" s="242">
        <f t="shared" si="58"/>
        <v>7017</v>
      </c>
      <c r="O325" s="241">
        <f t="shared" si="59"/>
        <v>7604</v>
      </c>
      <c r="P325" s="241">
        <f t="shared" si="60"/>
        <v>8202</v>
      </c>
      <c r="Q325" s="241" t="str">
        <f t="shared" si="61"/>
        <v/>
      </c>
      <c r="R325" s="241" t="str">
        <f t="shared" si="62"/>
        <v/>
      </c>
      <c r="S325" s="240">
        <f t="shared" si="70"/>
        <v>598</v>
      </c>
      <c r="T325" s="239"/>
      <c r="U325" s="242">
        <f t="shared" si="63"/>
        <v>26108</v>
      </c>
      <c r="V325" s="241">
        <f t="shared" si="64"/>
        <v>28963</v>
      </c>
      <c r="W325" s="240">
        <f t="shared" si="71"/>
        <v>2855</v>
      </c>
      <c r="X325" s="239"/>
      <c r="Y325" s="527">
        <f t="shared" si="65"/>
        <v>3.0398411230968065</v>
      </c>
      <c r="Z325" s="528">
        <f t="shared" si="66"/>
        <v>3.4544456806830173</v>
      </c>
      <c r="AA325" s="528">
        <f t="shared" si="67"/>
        <v>5.5084897121533576</v>
      </c>
      <c r="AB325" s="529">
        <f t="shared" si="68"/>
        <v>2.0540440314703403</v>
      </c>
    </row>
    <row r="326" spans="1:28" s="238" customFormat="1">
      <c r="A326" s="245">
        <v>446</v>
      </c>
      <c r="B326" s="245">
        <v>446099040</v>
      </c>
      <c r="C326" s="244" t="s">
        <v>526</v>
      </c>
      <c r="D326" s="245">
        <v>99</v>
      </c>
      <c r="E326" s="244" t="s">
        <v>126</v>
      </c>
      <c r="F326" s="245">
        <v>40</v>
      </c>
      <c r="G326" s="244" t="s">
        <v>67</v>
      </c>
      <c r="H326" s="243">
        <v>4</v>
      </c>
      <c r="I326" s="239"/>
      <c r="J326" s="242">
        <f t="shared" si="56"/>
        <v>11768.9727779491</v>
      </c>
      <c r="K326" s="241">
        <f t="shared" si="57"/>
        <v>16015</v>
      </c>
      <c r="L326" s="240">
        <f t="shared" si="69"/>
        <v>4246.0272220508996</v>
      </c>
      <c r="M326" s="239"/>
      <c r="N326" s="242">
        <f t="shared" si="58"/>
        <v>3335</v>
      </c>
      <c r="O326" s="241">
        <f t="shared" si="59"/>
        <v>4538</v>
      </c>
      <c r="P326" s="241">
        <f t="shared" si="60"/>
        <v>3821</v>
      </c>
      <c r="Q326" s="241" t="str">
        <f t="shared" si="61"/>
        <v/>
      </c>
      <c r="R326" s="241" t="str">
        <f t="shared" si="62"/>
        <v/>
      </c>
      <c r="S326" s="240">
        <f t="shared" si="70"/>
        <v>-717</v>
      </c>
      <c r="T326" s="239"/>
      <c r="U326" s="242">
        <f t="shared" si="63"/>
        <v>16041.9727779491</v>
      </c>
      <c r="V326" s="241">
        <f t="shared" si="64"/>
        <v>20924</v>
      </c>
      <c r="W326" s="240">
        <f t="shared" si="71"/>
        <v>4882.0272220508996</v>
      </c>
      <c r="X326" s="239"/>
      <c r="Y326" s="527">
        <f t="shared" si="65"/>
        <v>-4.4738973633773185</v>
      </c>
      <c r="Z326" s="528">
        <f t="shared" si="66"/>
        <v>7.8238794005697176</v>
      </c>
      <c r="AA326" s="528">
        <f t="shared" si="67"/>
        <v>4.0310424329666565</v>
      </c>
      <c r="AB326" s="529">
        <f t="shared" si="68"/>
        <v>-3.7928369676030611</v>
      </c>
    </row>
    <row r="327" spans="1:28" s="238" customFormat="1">
      <c r="A327" s="245">
        <v>446</v>
      </c>
      <c r="B327" s="245">
        <v>446099044</v>
      </c>
      <c r="C327" s="244" t="s">
        <v>526</v>
      </c>
      <c r="D327" s="245">
        <v>99</v>
      </c>
      <c r="E327" s="244" t="s">
        <v>126</v>
      </c>
      <c r="F327" s="245">
        <v>44</v>
      </c>
      <c r="G327" s="244" t="s">
        <v>71</v>
      </c>
      <c r="H327" s="243">
        <v>643</v>
      </c>
      <c r="I327" s="239"/>
      <c r="J327" s="242">
        <f t="shared" si="56"/>
        <v>13513</v>
      </c>
      <c r="K327" s="241">
        <f t="shared" si="57"/>
        <v>15088</v>
      </c>
      <c r="L327" s="240">
        <f t="shared" si="69"/>
        <v>1575</v>
      </c>
      <c r="M327" s="239"/>
      <c r="N327" s="242">
        <f t="shared" si="58"/>
        <v>395</v>
      </c>
      <c r="O327" s="241">
        <f t="shared" si="59"/>
        <v>441</v>
      </c>
      <c r="P327" s="241">
        <f t="shared" si="60"/>
        <v>262</v>
      </c>
      <c r="Q327" s="241" t="str">
        <f t="shared" si="61"/>
        <v/>
      </c>
      <c r="R327" s="241" t="str">
        <f t="shared" si="62"/>
        <v/>
      </c>
      <c r="S327" s="240">
        <f t="shared" si="70"/>
        <v>-179</v>
      </c>
      <c r="T327" s="239"/>
      <c r="U327" s="242">
        <f t="shared" si="63"/>
        <v>14846</v>
      </c>
      <c r="V327" s="241">
        <f t="shared" si="64"/>
        <v>16438</v>
      </c>
      <c r="W327" s="240">
        <f t="shared" si="71"/>
        <v>1592</v>
      </c>
      <c r="X327" s="239"/>
      <c r="Y327" s="527">
        <f t="shared" si="65"/>
        <v>-1.1859608919302929</v>
      </c>
      <c r="Z327" s="528">
        <f t="shared" si="66"/>
        <v>5.4614634937540831</v>
      </c>
      <c r="AA327" s="528">
        <f t="shared" si="67"/>
        <v>4.1649657037556365</v>
      </c>
      <c r="AB327" s="529">
        <f t="shared" si="68"/>
        <v>-1.2964977899984467</v>
      </c>
    </row>
    <row r="328" spans="1:28" s="238" customFormat="1">
      <c r="A328" s="245">
        <v>446</v>
      </c>
      <c r="B328" s="245">
        <v>446099050</v>
      </c>
      <c r="C328" s="244" t="s">
        <v>526</v>
      </c>
      <c r="D328" s="245">
        <v>99</v>
      </c>
      <c r="E328" s="244" t="s">
        <v>126</v>
      </c>
      <c r="F328" s="245">
        <v>50</v>
      </c>
      <c r="G328" s="244" t="s">
        <v>77</v>
      </c>
      <c r="H328" s="243">
        <v>8</v>
      </c>
      <c r="I328" s="239"/>
      <c r="J328" s="242">
        <f t="shared" si="56"/>
        <v>11348</v>
      </c>
      <c r="K328" s="241">
        <f t="shared" si="57"/>
        <v>15154</v>
      </c>
      <c r="L328" s="240">
        <f t="shared" si="69"/>
        <v>3806</v>
      </c>
      <c r="M328" s="239"/>
      <c r="N328" s="242">
        <f t="shared" si="58"/>
        <v>5163</v>
      </c>
      <c r="O328" s="241">
        <f t="shared" si="59"/>
        <v>6895</v>
      </c>
      <c r="P328" s="241">
        <f t="shared" si="60"/>
        <v>6923</v>
      </c>
      <c r="Q328" s="241" t="str">
        <f t="shared" si="61"/>
        <v/>
      </c>
      <c r="R328" s="241" t="str">
        <f t="shared" si="62"/>
        <v/>
      </c>
      <c r="S328" s="240">
        <f t="shared" si="70"/>
        <v>28</v>
      </c>
      <c r="T328" s="239"/>
      <c r="U328" s="242">
        <f t="shared" si="63"/>
        <v>17449</v>
      </c>
      <c r="V328" s="241">
        <f t="shared" si="64"/>
        <v>23165</v>
      </c>
      <c r="W328" s="240">
        <f t="shared" si="71"/>
        <v>5716</v>
      </c>
      <c r="X328" s="239"/>
      <c r="Y328" s="527">
        <f t="shared" si="65"/>
        <v>0.18551201783839133</v>
      </c>
      <c r="Z328" s="528">
        <f t="shared" si="66"/>
        <v>9.4827794699199028</v>
      </c>
      <c r="AA328" s="528">
        <f t="shared" si="67"/>
        <v>9.5244042415776864</v>
      </c>
      <c r="AB328" s="529">
        <f t="shared" si="68"/>
        <v>4.1624771657783555E-2</v>
      </c>
    </row>
    <row r="329" spans="1:28" s="238" customFormat="1">
      <c r="A329" s="245">
        <v>446</v>
      </c>
      <c r="B329" s="245">
        <v>446099073</v>
      </c>
      <c r="C329" s="244" t="s">
        <v>526</v>
      </c>
      <c r="D329" s="245">
        <v>99</v>
      </c>
      <c r="E329" s="244" t="s">
        <v>126</v>
      </c>
      <c r="F329" s="245">
        <v>73</v>
      </c>
      <c r="G329" s="244" t="s">
        <v>100</v>
      </c>
      <c r="H329" s="243">
        <v>3</v>
      </c>
      <c r="I329" s="239"/>
      <c r="J329" s="242">
        <f t="shared" si="56"/>
        <v>14269</v>
      </c>
      <c r="K329" s="241">
        <f t="shared" si="57"/>
        <v>15588</v>
      </c>
      <c r="L329" s="240">
        <f t="shared" si="69"/>
        <v>1319</v>
      </c>
      <c r="M329" s="239"/>
      <c r="N329" s="242">
        <f t="shared" si="58"/>
        <v>10823</v>
      </c>
      <c r="O329" s="241">
        <f t="shared" si="59"/>
        <v>11823</v>
      </c>
      <c r="P329" s="241">
        <f t="shared" si="60"/>
        <v>11459</v>
      </c>
      <c r="Q329" s="241" t="str">
        <f t="shared" si="61"/>
        <v/>
      </c>
      <c r="R329" s="241" t="str">
        <f t="shared" si="62"/>
        <v/>
      </c>
      <c r="S329" s="240">
        <f t="shared" si="70"/>
        <v>-364</v>
      </c>
      <c r="T329" s="239"/>
      <c r="U329" s="242">
        <f t="shared" si="63"/>
        <v>26030</v>
      </c>
      <c r="V329" s="241">
        <f t="shared" si="64"/>
        <v>28135</v>
      </c>
      <c r="W329" s="240">
        <f t="shared" si="71"/>
        <v>2105</v>
      </c>
      <c r="X329" s="239"/>
      <c r="Y329" s="527">
        <f t="shared" si="65"/>
        <v>-2.3389167549535159</v>
      </c>
      <c r="Z329" s="528">
        <f t="shared" si="66"/>
        <v>7.7717558941643086</v>
      </c>
      <c r="AA329" s="528">
        <f t="shared" si="67"/>
        <v>6.263262539340622</v>
      </c>
      <c r="AB329" s="529">
        <f t="shared" si="68"/>
        <v>-1.5084933548236865</v>
      </c>
    </row>
    <row r="330" spans="1:28" s="238" customFormat="1">
      <c r="A330" s="245">
        <v>446</v>
      </c>
      <c r="B330" s="245">
        <v>446099083</v>
      </c>
      <c r="C330" s="244" t="s">
        <v>526</v>
      </c>
      <c r="D330" s="245">
        <v>99</v>
      </c>
      <c r="E330" s="244" t="s">
        <v>126</v>
      </c>
      <c r="F330" s="245">
        <v>83</v>
      </c>
      <c r="G330" s="244" t="s">
        <v>110</v>
      </c>
      <c r="H330" s="243">
        <v>1</v>
      </c>
      <c r="I330" s="239"/>
      <c r="J330" s="242">
        <f t="shared" ref="J330:J393" si="72">IFERROR(VLOOKUP($B330,ratesPFY,9,FALSE),"")</f>
        <v>11937</v>
      </c>
      <c r="K330" s="241">
        <f t="shared" ref="K330:K393" si="73">IFERROR(VLOOKUP($B330,ratesQ2,8,FALSE),"")</f>
        <v>12223</v>
      </c>
      <c r="L330" s="240">
        <f t="shared" si="69"/>
        <v>286</v>
      </c>
      <c r="M330" s="239"/>
      <c r="N330" s="242">
        <f t="shared" ref="N330:N393" si="74">IFERROR(VLOOKUP($B330,ratesPFY,10,FALSE),"")</f>
        <v>2281</v>
      </c>
      <c r="O330" s="241">
        <f t="shared" ref="O330:O393" si="75">IFERROR(VLOOKUP($B330,ratesQ1,9,FALSE),"")</f>
        <v>2336</v>
      </c>
      <c r="P330" s="241">
        <f t="shared" ref="P330:P393" si="76">IFERROR(VLOOKUP($B330,ratesQ2,9,FALSE),"")</f>
        <v>1972</v>
      </c>
      <c r="Q330" s="241" t="str">
        <f t="shared" ref="Q330:Q393" si="77">IFERROR(VLOOKUP($B330,ratesQ3,9,FALSE),"")</f>
        <v/>
      </c>
      <c r="R330" s="241" t="str">
        <f t="shared" ref="R330:R393" si="78">IFERROR(VLOOKUP($B330,ratesQ4,9,FALSE),"")</f>
        <v/>
      </c>
      <c r="S330" s="240">
        <f t="shared" si="70"/>
        <v>-364</v>
      </c>
      <c r="T330" s="239"/>
      <c r="U330" s="242">
        <f t="shared" ref="U330:U393" si="79">IFERROR(VLOOKUP($B330,ratesPFY,13,FALSE)-VLOOKUP($B330,ratesPFY,11,FALSE),"")</f>
        <v>15156</v>
      </c>
      <c r="V330" s="241">
        <f t="shared" ref="V330:V393" si="80">IFERROR(VLOOKUP($B330,ratesQ2,12,FALSE),"")</f>
        <v>15283</v>
      </c>
      <c r="W330" s="240">
        <f t="shared" si="71"/>
        <v>127</v>
      </c>
      <c r="X330" s="239"/>
      <c r="Y330" s="527">
        <f t="shared" ref="Y330:Y393" si="81">VLOOKUP($F330,rate_abvfndNEW,46,FALSE)</f>
        <v>-2.9795717989981796</v>
      </c>
      <c r="Z330" s="528">
        <f t="shared" ref="Z330:Z393" si="82">VLOOKUP($F330,rate_abvfndNEW,48,FALSE)</f>
        <v>9.7802201032486291</v>
      </c>
      <c r="AA330" s="528">
        <f t="shared" ref="AA330:AA393" si="83">VLOOKUP($F330,rate_abvfndNEW,49,FALSE)</f>
        <v>6.7775595696644153</v>
      </c>
      <c r="AB330" s="529">
        <f t="shared" ref="AB330:AB393" si="84">VLOOKUP($F330,rate_abvfndNEW,50,FALSE)</f>
        <v>-3.0026605335842138</v>
      </c>
    </row>
    <row r="331" spans="1:28" s="238" customFormat="1">
      <c r="A331" s="245">
        <v>446</v>
      </c>
      <c r="B331" s="245">
        <v>446099088</v>
      </c>
      <c r="C331" s="244" t="s">
        <v>526</v>
      </c>
      <c r="D331" s="245">
        <v>99</v>
      </c>
      <c r="E331" s="244" t="s">
        <v>126</v>
      </c>
      <c r="F331" s="245">
        <v>88</v>
      </c>
      <c r="G331" s="244" t="s">
        <v>115</v>
      </c>
      <c r="H331" s="243">
        <v>14</v>
      </c>
      <c r="I331" s="239"/>
      <c r="J331" s="242">
        <f t="shared" si="72"/>
        <v>12622</v>
      </c>
      <c r="K331" s="241">
        <f t="shared" si="73"/>
        <v>12978</v>
      </c>
      <c r="L331" s="240">
        <f t="shared" ref="L331:L394" si="85">IFERROR(IF(J331="","",K331-J331),"")</f>
        <v>356</v>
      </c>
      <c r="M331" s="239"/>
      <c r="N331" s="242">
        <f t="shared" si="74"/>
        <v>4272</v>
      </c>
      <c r="O331" s="241">
        <f t="shared" si="75"/>
        <v>4393</v>
      </c>
      <c r="P331" s="241">
        <f t="shared" si="76"/>
        <v>4184</v>
      </c>
      <c r="Q331" s="241" t="str">
        <f t="shared" si="77"/>
        <v/>
      </c>
      <c r="R331" s="241" t="str">
        <f t="shared" si="78"/>
        <v/>
      </c>
      <c r="S331" s="240">
        <f t="shared" ref="S331:S394" si="86">IFERROR(IF(P331="","",P331-O331),"")</f>
        <v>-209</v>
      </c>
      <c r="T331" s="239"/>
      <c r="U331" s="242">
        <f t="shared" si="79"/>
        <v>17832</v>
      </c>
      <c r="V331" s="241">
        <f t="shared" si="80"/>
        <v>18250</v>
      </c>
      <c r="W331" s="240">
        <f t="shared" ref="W331:W394" si="87">IFERROR(IF(U331="","",V331-U331),"")</f>
        <v>418</v>
      </c>
      <c r="X331" s="239"/>
      <c r="Y331" s="527">
        <f t="shared" si="81"/>
        <v>-1.6092499766519381</v>
      </c>
      <c r="Z331" s="528">
        <f t="shared" si="82"/>
        <v>6.1852787585827915</v>
      </c>
      <c r="AA331" s="528">
        <f t="shared" si="83"/>
        <v>4.3593697748247857</v>
      </c>
      <c r="AB331" s="529">
        <f t="shared" si="84"/>
        <v>-1.8259089837580058</v>
      </c>
    </row>
    <row r="332" spans="1:28" s="238" customFormat="1">
      <c r="A332" s="245">
        <v>446</v>
      </c>
      <c r="B332" s="245">
        <v>446099095</v>
      </c>
      <c r="C332" s="244" t="s">
        <v>526</v>
      </c>
      <c r="D332" s="245">
        <v>99</v>
      </c>
      <c r="E332" s="244" t="s">
        <v>126</v>
      </c>
      <c r="F332" s="245">
        <v>95</v>
      </c>
      <c r="G332" s="244" t="s">
        <v>122</v>
      </c>
      <c r="H332" s="243">
        <v>3</v>
      </c>
      <c r="I332" s="239"/>
      <c r="J332" s="242">
        <f t="shared" si="72"/>
        <v>15088.768258785944</v>
      </c>
      <c r="K332" s="241">
        <f t="shared" si="73"/>
        <v>12223</v>
      </c>
      <c r="L332" s="240">
        <f t="shared" si="85"/>
        <v>-2865.7682587859435</v>
      </c>
      <c r="M332" s="239"/>
      <c r="N332" s="242">
        <f t="shared" si="74"/>
        <v>0</v>
      </c>
      <c r="O332" s="241">
        <f t="shared" si="75"/>
        <v>0</v>
      </c>
      <c r="P332" s="241">
        <f t="shared" si="76"/>
        <v>29</v>
      </c>
      <c r="Q332" s="241" t="str">
        <f t="shared" si="77"/>
        <v/>
      </c>
      <c r="R332" s="241" t="str">
        <f t="shared" si="78"/>
        <v/>
      </c>
      <c r="S332" s="240">
        <f t="shared" si="86"/>
        <v>29</v>
      </c>
      <c r="T332" s="239"/>
      <c r="U332" s="242">
        <f t="shared" si="79"/>
        <v>16026.768258785944</v>
      </c>
      <c r="V332" s="241">
        <f t="shared" si="80"/>
        <v>13340</v>
      </c>
      <c r="W332" s="240">
        <f t="shared" si="87"/>
        <v>-2686.7682587859435</v>
      </c>
      <c r="X332" s="239"/>
      <c r="Y332" s="527">
        <f t="shared" si="81"/>
        <v>0.4545110847114131</v>
      </c>
      <c r="Z332" s="528">
        <f t="shared" si="82"/>
        <v>14.090416696360364</v>
      </c>
      <c r="AA332" s="528">
        <f t="shared" si="83"/>
        <v>14.635591242204656</v>
      </c>
      <c r="AB332" s="529">
        <f t="shared" si="84"/>
        <v>0.54517454584429181</v>
      </c>
    </row>
    <row r="333" spans="1:28" s="238" customFormat="1">
      <c r="A333" s="245">
        <v>446</v>
      </c>
      <c r="B333" s="245">
        <v>446099099</v>
      </c>
      <c r="C333" s="244" t="s">
        <v>526</v>
      </c>
      <c r="D333" s="245">
        <v>99</v>
      </c>
      <c r="E333" s="244" t="s">
        <v>126</v>
      </c>
      <c r="F333" s="245">
        <v>99</v>
      </c>
      <c r="G333" s="244" t="s">
        <v>126</v>
      </c>
      <c r="H333" s="243">
        <v>101</v>
      </c>
      <c r="I333" s="239"/>
      <c r="J333" s="242">
        <f t="shared" si="72"/>
        <v>11554</v>
      </c>
      <c r="K333" s="241">
        <f t="shared" si="73"/>
        <v>13115</v>
      </c>
      <c r="L333" s="240">
        <f t="shared" si="85"/>
        <v>1561</v>
      </c>
      <c r="M333" s="239"/>
      <c r="N333" s="242">
        <f t="shared" si="74"/>
        <v>6668</v>
      </c>
      <c r="O333" s="241">
        <f t="shared" si="75"/>
        <v>7569</v>
      </c>
      <c r="P333" s="241">
        <f t="shared" si="76"/>
        <v>6461</v>
      </c>
      <c r="Q333" s="241" t="str">
        <f t="shared" si="77"/>
        <v/>
      </c>
      <c r="R333" s="241" t="str">
        <f t="shared" si="78"/>
        <v/>
      </c>
      <c r="S333" s="240">
        <f t="shared" si="86"/>
        <v>-1108</v>
      </c>
      <c r="T333" s="239"/>
      <c r="U333" s="242">
        <f t="shared" si="79"/>
        <v>19160</v>
      </c>
      <c r="V333" s="241">
        <f t="shared" si="80"/>
        <v>20664</v>
      </c>
      <c r="W333" s="240">
        <f t="shared" si="87"/>
        <v>1504</v>
      </c>
      <c r="X333" s="239"/>
      <c r="Y333" s="527">
        <f t="shared" si="81"/>
        <v>-8.4530605014331002</v>
      </c>
      <c r="Z333" s="528">
        <f t="shared" si="82"/>
        <v>8.1921521862364166</v>
      </c>
      <c r="AA333" s="528">
        <f t="shared" si="83"/>
        <v>1.8520981107358885</v>
      </c>
      <c r="AB333" s="529">
        <f t="shared" si="84"/>
        <v>-6.3400540755005279</v>
      </c>
    </row>
    <row r="334" spans="1:28" s="238" customFormat="1">
      <c r="A334" s="245">
        <v>446</v>
      </c>
      <c r="B334" s="245">
        <v>446099101</v>
      </c>
      <c r="C334" s="244" t="s">
        <v>526</v>
      </c>
      <c r="D334" s="245">
        <v>99</v>
      </c>
      <c r="E334" s="244" t="s">
        <v>126</v>
      </c>
      <c r="F334" s="245">
        <v>101</v>
      </c>
      <c r="G334" s="244" t="s">
        <v>128</v>
      </c>
      <c r="H334" s="243">
        <v>1</v>
      </c>
      <c r="I334" s="239"/>
      <c r="J334" s="242">
        <f t="shared" si="72"/>
        <v>9662</v>
      </c>
      <c r="K334" s="241">
        <f t="shared" si="73"/>
        <v>16659</v>
      </c>
      <c r="L334" s="240">
        <f t="shared" si="85"/>
        <v>6997</v>
      </c>
      <c r="M334" s="239"/>
      <c r="N334" s="242">
        <f t="shared" si="74"/>
        <v>3100</v>
      </c>
      <c r="O334" s="241">
        <f t="shared" si="75"/>
        <v>5345</v>
      </c>
      <c r="P334" s="241">
        <f t="shared" si="76"/>
        <v>5270</v>
      </c>
      <c r="Q334" s="241" t="str">
        <f t="shared" si="77"/>
        <v/>
      </c>
      <c r="R334" s="241" t="str">
        <f t="shared" si="78"/>
        <v/>
      </c>
      <c r="S334" s="240">
        <f t="shared" si="86"/>
        <v>-75</v>
      </c>
      <c r="T334" s="239"/>
      <c r="U334" s="242">
        <f t="shared" si="79"/>
        <v>13700</v>
      </c>
      <c r="V334" s="241">
        <f t="shared" si="80"/>
        <v>23017</v>
      </c>
      <c r="W334" s="240">
        <f t="shared" si="87"/>
        <v>9317</v>
      </c>
      <c r="X334" s="239"/>
      <c r="Y334" s="527">
        <f t="shared" si="81"/>
        <v>-0.44647926814013772</v>
      </c>
      <c r="Z334" s="528">
        <f t="shared" si="82"/>
        <v>4.4997322490434088</v>
      </c>
      <c r="AA334" s="528">
        <f t="shared" si="83"/>
        <v>3.6180782924255368</v>
      </c>
      <c r="AB334" s="529">
        <f t="shared" si="84"/>
        <v>-0.88165395661787205</v>
      </c>
    </row>
    <row r="335" spans="1:28" s="238" customFormat="1">
      <c r="A335" s="245">
        <v>446</v>
      </c>
      <c r="B335" s="245">
        <v>446099133</v>
      </c>
      <c r="C335" s="244" t="s">
        <v>526</v>
      </c>
      <c r="D335" s="245">
        <v>99</v>
      </c>
      <c r="E335" s="244" t="s">
        <v>126</v>
      </c>
      <c r="F335" s="245">
        <v>133</v>
      </c>
      <c r="G335" s="244" t="s">
        <v>160</v>
      </c>
      <c r="H335" s="243">
        <v>4</v>
      </c>
      <c r="I335" s="239"/>
      <c r="J335" s="242">
        <f t="shared" si="72"/>
        <v>13716</v>
      </c>
      <c r="K335" s="241">
        <f t="shared" si="73"/>
        <v>16946</v>
      </c>
      <c r="L335" s="240">
        <f t="shared" si="85"/>
        <v>3230</v>
      </c>
      <c r="M335" s="239"/>
      <c r="N335" s="242">
        <f t="shared" si="74"/>
        <v>1422</v>
      </c>
      <c r="O335" s="241">
        <f t="shared" si="75"/>
        <v>1757</v>
      </c>
      <c r="P335" s="241">
        <f t="shared" si="76"/>
        <v>2271</v>
      </c>
      <c r="Q335" s="241" t="str">
        <f t="shared" si="77"/>
        <v/>
      </c>
      <c r="R335" s="241" t="str">
        <f t="shared" si="78"/>
        <v/>
      </c>
      <c r="S335" s="240">
        <f t="shared" si="86"/>
        <v>514</v>
      </c>
      <c r="T335" s="239"/>
      <c r="U335" s="242">
        <f t="shared" si="79"/>
        <v>16076</v>
      </c>
      <c r="V335" s="241">
        <f t="shared" si="80"/>
        <v>20305</v>
      </c>
      <c r="W335" s="240">
        <f t="shared" si="87"/>
        <v>4229</v>
      </c>
      <c r="X335" s="239"/>
      <c r="Y335" s="527">
        <f t="shared" si="81"/>
        <v>3.031905023530328</v>
      </c>
      <c r="Z335" s="528">
        <f t="shared" si="82"/>
        <v>8.240261993906179</v>
      </c>
      <c r="AA335" s="528">
        <f t="shared" si="83"/>
        <v>11.535021542774661</v>
      </c>
      <c r="AB335" s="529">
        <f t="shared" si="84"/>
        <v>3.2947595488684822</v>
      </c>
    </row>
    <row r="336" spans="1:28" s="238" customFormat="1">
      <c r="A336" s="245">
        <v>446</v>
      </c>
      <c r="B336" s="245">
        <v>446099167</v>
      </c>
      <c r="C336" s="244" t="s">
        <v>526</v>
      </c>
      <c r="D336" s="245">
        <v>99</v>
      </c>
      <c r="E336" s="244" t="s">
        <v>126</v>
      </c>
      <c r="F336" s="245">
        <v>167</v>
      </c>
      <c r="G336" s="244" t="s">
        <v>194</v>
      </c>
      <c r="H336" s="243">
        <v>47</v>
      </c>
      <c r="I336" s="239"/>
      <c r="J336" s="242">
        <f t="shared" si="72"/>
        <v>11807</v>
      </c>
      <c r="K336" s="241">
        <f t="shared" si="73"/>
        <v>13359</v>
      </c>
      <c r="L336" s="240">
        <f t="shared" si="85"/>
        <v>1552</v>
      </c>
      <c r="M336" s="239"/>
      <c r="N336" s="242">
        <f t="shared" si="74"/>
        <v>5968</v>
      </c>
      <c r="O336" s="241">
        <f t="shared" si="75"/>
        <v>6753</v>
      </c>
      <c r="P336" s="241">
        <f t="shared" si="76"/>
        <v>6490</v>
      </c>
      <c r="Q336" s="241" t="str">
        <f t="shared" si="77"/>
        <v/>
      </c>
      <c r="R336" s="241" t="str">
        <f t="shared" si="78"/>
        <v/>
      </c>
      <c r="S336" s="240">
        <f t="shared" si="86"/>
        <v>-263</v>
      </c>
      <c r="T336" s="239"/>
      <c r="U336" s="242">
        <f t="shared" si="79"/>
        <v>18713</v>
      </c>
      <c r="V336" s="241">
        <f t="shared" si="80"/>
        <v>20937</v>
      </c>
      <c r="W336" s="240">
        <f t="shared" si="87"/>
        <v>2224</v>
      </c>
      <c r="X336" s="239"/>
      <c r="Y336" s="527">
        <f t="shared" si="81"/>
        <v>-1.9676398742585093</v>
      </c>
      <c r="Z336" s="528">
        <f t="shared" si="82"/>
        <v>5.2417376631354875</v>
      </c>
      <c r="AA336" s="528">
        <f t="shared" si="83"/>
        <v>3.0491974185924864</v>
      </c>
      <c r="AB336" s="529">
        <f t="shared" si="84"/>
        <v>-2.1925402445430011</v>
      </c>
    </row>
    <row r="337" spans="1:28" s="238" customFormat="1">
      <c r="A337" s="245">
        <v>446</v>
      </c>
      <c r="B337" s="245">
        <v>446099175</v>
      </c>
      <c r="C337" s="244" t="s">
        <v>526</v>
      </c>
      <c r="D337" s="245">
        <v>99</v>
      </c>
      <c r="E337" s="244" t="s">
        <v>126</v>
      </c>
      <c r="F337" s="245">
        <v>175</v>
      </c>
      <c r="G337" s="244" t="s">
        <v>202</v>
      </c>
      <c r="H337" s="243">
        <v>2</v>
      </c>
      <c r="I337" s="239"/>
      <c r="J337" s="242">
        <f t="shared" si="72"/>
        <v>10860.740439868472</v>
      </c>
      <c r="K337" s="241">
        <f t="shared" si="73"/>
        <v>11569.15140764924</v>
      </c>
      <c r="L337" s="240">
        <f t="shared" si="85"/>
        <v>708.41096778076826</v>
      </c>
      <c r="M337" s="239"/>
      <c r="N337" s="242">
        <f t="shared" si="74"/>
        <v>6311</v>
      </c>
      <c r="O337" s="241">
        <f t="shared" si="75"/>
        <v>6723</v>
      </c>
      <c r="P337" s="241">
        <f t="shared" si="76"/>
        <v>6461</v>
      </c>
      <c r="Q337" s="241" t="str">
        <f t="shared" si="77"/>
        <v/>
      </c>
      <c r="R337" s="241" t="str">
        <f t="shared" si="78"/>
        <v/>
      </c>
      <c r="S337" s="240">
        <f t="shared" si="86"/>
        <v>-262</v>
      </c>
      <c r="T337" s="239"/>
      <c r="U337" s="242">
        <f t="shared" si="79"/>
        <v>18109.740439868474</v>
      </c>
      <c r="V337" s="241">
        <f t="shared" si="80"/>
        <v>19118.151407649239</v>
      </c>
      <c r="W337" s="240">
        <f t="shared" si="87"/>
        <v>1008.4109677807646</v>
      </c>
      <c r="X337" s="239"/>
      <c r="Y337" s="527">
        <f t="shared" si="81"/>
        <v>-2.2619957752509379</v>
      </c>
      <c r="Z337" s="528">
        <f t="shared" si="82"/>
        <v>6.3475467711348763</v>
      </c>
      <c r="AA337" s="528">
        <f t="shared" si="83"/>
        <v>4.663463223818316</v>
      </c>
      <c r="AB337" s="529">
        <f t="shared" si="84"/>
        <v>-1.6840835473165603</v>
      </c>
    </row>
    <row r="338" spans="1:28" s="238" customFormat="1">
      <c r="A338" s="245">
        <v>446</v>
      </c>
      <c r="B338" s="245">
        <v>446099182</v>
      </c>
      <c r="C338" s="244" t="s">
        <v>526</v>
      </c>
      <c r="D338" s="245">
        <v>99</v>
      </c>
      <c r="E338" s="244" t="s">
        <v>126</v>
      </c>
      <c r="F338" s="245">
        <v>182</v>
      </c>
      <c r="G338" s="244" t="s">
        <v>209</v>
      </c>
      <c r="H338" s="243">
        <v>5</v>
      </c>
      <c r="I338" s="239"/>
      <c r="J338" s="242">
        <f t="shared" si="72"/>
        <v>11788</v>
      </c>
      <c r="K338" s="241">
        <f t="shared" si="73"/>
        <v>13138</v>
      </c>
      <c r="L338" s="240">
        <f t="shared" si="85"/>
        <v>1350</v>
      </c>
      <c r="M338" s="239"/>
      <c r="N338" s="242">
        <f t="shared" si="74"/>
        <v>2828</v>
      </c>
      <c r="O338" s="241">
        <f t="shared" si="75"/>
        <v>3152</v>
      </c>
      <c r="P338" s="241">
        <f t="shared" si="76"/>
        <v>2548</v>
      </c>
      <c r="Q338" s="241" t="str">
        <f t="shared" si="77"/>
        <v/>
      </c>
      <c r="R338" s="241" t="str">
        <f t="shared" si="78"/>
        <v/>
      </c>
      <c r="S338" s="240">
        <f t="shared" si="86"/>
        <v>-604</v>
      </c>
      <c r="T338" s="239"/>
      <c r="U338" s="242">
        <f t="shared" si="79"/>
        <v>15554</v>
      </c>
      <c r="V338" s="241">
        <f t="shared" si="80"/>
        <v>16774</v>
      </c>
      <c r="W338" s="240">
        <f t="shared" si="87"/>
        <v>1220</v>
      </c>
      <c r="X338" s="239"/>
      <c r="Y338" s="527">
        <f t="shared" si="81"/>
        <v>-4.5924731947885533</v>
      </c>
      <c r="Z338" s="528">
        <f t="shared" si="82"/>
        <v>14.354835353763503</v>
      </c>
      <c r="AA338" s="528">
        <f t="shared" si="83"/>
        <v>9.5080535591610715</v>
      </c>
      <c r="AB338" s="529">
        <f t="shared" si="84"/>
        <v>-4.8467817946024319</v>
      </c>
    </row>
    <row r="339" spans="1:28" s="238" customFormat="1">
      <c r="A339" s="245">
        <v>446</v>
      </c>
      <c r="B339" s="245">
        <v>446099185</v>
      </c>
      <c r="C339" s="244" t="s">
        <v>526</v>
      </c>
      <c r="D339" s="245">
        <v>99</v>
      </c>
      <c r="E339" s="244" t="s">
        <v>126</v>
      </c>
      <c r="F339" s="245">
        <v>185</v>
      </c>
      <c r="G339" s="244" t="s">
        <v>212</v>
      </c>
      <c r="H339" s="243">
        <v>2</v>
      </c>
      <c r="I339" s="239"/>
      <c r="J339" s="242" t="str">
        <f t="shared" si="72"/>
        <v/>
      </c>
      <c r="K339" s="241">
        <f t="shared" si="73"/>
        <v>14714.48574326034</v>
      </c>
      <c r="L339" s="240" t="str">
        <f t="shared" si="85"/>
        <v/>
      </c>
      <c r="M339" s="239"/>
      <c r="N339" s="242" t="str">
        <f t="shared" si="74"/>
        <v/>
      </c>
      <c r="O339" s="241" t="str">
        <f t="shared" si="75"/>
        <v/>
      </c>
      <c r="P339" s="241">
        <f t="shared" si="76"/>
        <v>1871</v>
      </c>
      <c r="Q339" s="241" t="str">
        <f t="shared" si="77"/>
        <v/>
      </c>
      <c r="R339" s="241" t="str">
        <f t="shared" si="78"/>
        <v/>
      </c>
      <c r="S339" s="240" t="str">
        <f t="shared" si="86"/>
        <v/>
      </c>
      <c r="T339" s="239"/>
      <c r="U339" s="242" t="str">
        <f t="shared" si="79"/>
        <v/>
      </c>
      <c r="V339" s="241">
        <f t="shared" si="80"/>
        <v>17673.485743260338</v>
      </c>
      <c r="W339" s="240" t="str">
        <f t="shared" si="87"/>
        <v/>
      </c>
      <c r="X339" s="239"/>
      <c r="Y339" s="527">
        <f t="shared" si="81"/>
        <v>-3.0802755539271658</v>
      </c>
      <c r="Z339" s="528">
        <f t="shared" si="82"/>
        <v>13.665680653805994</v>
      </c>
      <c r="AA339" s="528">
        <f t="shared" si="83"/>
        <v>10.43256383410692</v>
      </c>
      <c r="AB339" s="529">
        <f t="shared" si="84"/>
        <v>-3.2331168196990738</v>
      </c>
    </row>
    <row r="340" spans="1:28" s="238" customFormat="1">
      <c r="A340" s="245">
        <v>446</v>
      </c>
      <c r="B340" s="245">
        <v>446099187</v>
      </c>
      <c r="C340" s="244" t="s">
        <v>526</v>
      </c>
      <c r="D340" s="245">
        <v>99</v>
      </c>
      <c r="E340" s="244" t="s">
        <v>126</v>
      </c>
      <c r="F340" s="245">
        <v>187</v>
      </c>
      <c r="G340" s="244" t="s">
        <v>214</v>
      </c>
      <c r="H340" s="243">
        <v>3</v>
      </c>
      <c r="I340" s="239"/>
      <c r="J340" s="242">
        <f t="shared" si="72"/>
        <v>16758</v>
      </c>
      <c r="K340" s="241">
        <f t="shared" si="73"/>
        <v>17770</v>
      </c>
      <c r="L340" s="240">
        <f t="shared" si="85"/>
        <v>1012</v>
      </c>
      <c r="M340" s="239"/>
      <c r="N340" s="242">
        <f t="shared" si="74"/>
        <v>11349</v>
      </c>
      <c r="O340" s="241">
        <f t="shared" si="75"/>
        <v>12034</v>
      </c>
      <c r="P340" s="241">
        <f t="shared" si="76"/>
        <v>11392</v>
      </c>
      <c r="Q340" s="241" t="str">
        <f t="shared" si="77"/>
        <v/>
      </c>
      <c r="R340" s="241" t="str">
        <f t="shared" si="78"/>
        <v/>
      </c>
      <c r="S340" s="240">
        <f t="shared" si="86"/>
        <v>-642</v>
      </c>
      <c r="T340" s="239"/>
      <c r="U340" s="242">
        <f t="shared" si="79"/>
        <v>29045</v>
      </c>
      <c r="V340" s="241">
        <f t="shared" si="80"/>
        <v>30250</v>
      </c>
      <c r="W340" s="240">
        <f t="shared" si="87"/>
        <v>1205</v>
      </c>
      <c r="X340" s="239"/>
      <c r="Y340" s="527">
        <f t="shared" si="81"/>
        <v>-3.6095580463214105</v>
      </c>
      <c r="Z340" s="528">
        <f t="shared" si="82"/>
        <v>9.3661155989391389</v>
      </c>
      <c r="AA340" s="528">
        <f t="shared" si="83"/>
        <v>7.7364579414167647</v>
      </c>
      <c r="AB340" s="529">
        <f t="shared" si="84"/>
        <v>-1.6296576575223742</v>
      </c>
    </row>
    <row r="341" spans="1:28" s="238" customFormat="1">
      <c r="A341" s="245">
        <v>446</v>
      </c>
      <c r="B341" s="245">
        <v>446099208</v>
      </c>
      <c r="C341" s="244" t="s">
        <v>526</v>
      </c>
      <c r="D341" s="245">
        <v>99</v>
      </c>
      <c r="E341" s="244" t="s">
        <v>126</v>
      </c>
      <c r="F341" s="245">
        <v>208</v>
      </c>
      <c r="G341" s="244" t="s">
        <v>235</v>
      </c>
      <c r="H341" s="243">
        <v>4</v>
      </c>
      <c r="I341" s="239"/>
      <c r="J341" s="242">
        <f t="shared" si="72"/>
        <v>14143</v>
      </c>
      <c r="K341" s="241">
        <f t="shared" si="73"/>
        <v>13506</v>
      </c>
      <c r="L341" s="240">
        <f t="shared" si="85"/>
        <v>-637</v>
      </c>
      <c r="M341" s="239"/>
      <c r="N341" s="242">
        <f t="shared" si="74"/>
        <v>7579</v>
      </c>
      <c r="O341" s="241">
        <f t="shared" si="75"/>
        <v>7237</v>
      </c>
      <c r="P341" s="241">
        <f t="shared" si="76"/>
        <v>5940</v>
      </c>
      <c r="Q341" s="241" t="str">
        <f t="shared" si="77"/>
        <v/>
      </c>
      <c r="R341" s="241" t="str">
        <f t="shared" si="78"/>
        <v/>
      </c>
      <c r="S341" s="240">
        <f t="shared" si="86"/>
        <v>-1297</v>
      </c>
      <c r="T341" s="239"/>
      <c r="U341" s="242">
        <f t="shared" si="79"/>
        <v>22660</v>
      </c>
      <c r="V341" s="241">
        <f t="shared" si="80"/>
        <v>20534</v>
      </c>
      <c r="W341" s="240">
        <f t="shared" si="87"/>
        <v>-2126</v>
      </c>
      <c r="X341" s="239"/>
      <c r="Y341" s="527">
        <f t="shared" si="81"/>
        <v>-9.6057404435842955</v>
      </c>
      <c r="Z341" s="528">
        <f t="shared" si="82"/>
        <v>12.391734412188287</v>
      </c>
      <c r="AA341" s="528">
        <f t="shared" si="83"/>
        <v>5.1476731855030033</v>
      </c>
      <c r="AB341" s="529">
        <f t="shared" si="84"/>
        <v>-7.2440612266852833</v>
      </c>
    </row>
    <row r="342" spans="1:28" s="238" customFormat="1">
      <c r="A342" s="245">
        <v>446</v>
      </c>
      <c r="B342" s="245">
        <v>446099212</v>
      </c>
      <c r="C342" s="244" t="s">
        <v>526</v>
      </c>
      <c r="D342" s="245">
        <v>99</v>
      </c>
      <c r="E342" s="244" t="s">
        <v>126</v>
      </c>
      <c r="F342" s="245">
        <v>212</v>
      </c>
      <c r="G342" s="244" t="s">
        <v>239</v>
      </c>
      <c r="H342" s="243">
        <v>121</v>
      </c>
      <c r="I342" s="239"/>
      <c r="J342" s="242">
        <f t="shared" si="72"/>
        <v>11245</v>
      </c>
      <c r="K342" s="241">
        <f t="shared" si="73"/>
        <v>12456</v>
      </c>
      <c r="L342" s="240">
        <f t="shared" si="85"/>
        <v>1211</v>
      </c>
      <c r="M342" s="239"/>
      <c r="N342" s="242">
        <f t="shared" si="74"/>
        <v>2869</v>
      </c>
      <c r="O342" s="241">
        <f t="shared" si="75"/>
        <v>3178</v>
      </c>
      <c r="P342" s="241">
        <f t="shared" si="76"/>
        <v>3178</v>
      </c>
      <c r="Q342" s="241" t="str">
        <f t="shared" si="77"/>
        <v/>
      </c>
      <c r="R342" s="241" t="str">
        <f t="shared" si="78"/>
        <v/>
      </c>
      <c r="S342" s="240">
        <f t="shared" si="86"/>
        <v>0</v>
      </c>
      <c r="T342" s="239"/>
      <c r="U342" s="242">
        <f t="shared" si="79"/>
        <v>15052</v>
      </c>
      <c r="V342" s="241">
        <f t="shared" si="80"/>
        <v>16722</v>
      </c>
      <c r="W342" s="240">
        <f t="shared" si="87"/>
        <v>1670</v>
      </c>
      <c r="X342" s="239"/>
      <c r="Y342" s="527">
        <f t="shared" si="81"/>
        <v>0</v>
      </c>
      <c r="Z342" s="528">
        <f t="shared" si="82"/>
        <v>8.067611590401679</v>
      </c>
      <c r="AA342" s="528">
        <f t="shared" si="83"/>
        <v>2.403163045542775</v>
      </c>
      <c r="AB342" s="529">
        <f t="shared" si="84"/>
        <v>-5.6644485448589039</v>
      </c>
    </row>
    <row r="343" spans="1:28" s="238" customFormat="1">
      <c r="A343" s="245">
        <v>446</v>
      </c>
      <c r="B343" s="245">
        <v>446099214</v>
      </c>
      <c r="C343" s="244" t="s">
        <v>526</v>
      </c>
      <c r="D343" s="245">
        <v>99</v>
      </c>
      <c r="E343" s="244" t="s">
        <v>126</v>
      </c>
      <c r="F343" s="245">
        <v>214</v>
      </c>
      <c r="G343" s="244" t="s">
        <v>241</v>
      </c>
      <c r="H343" s="243">
        <v>1</v>
      </c>
      <c r="I343" s="239"/>
      <c r="J343" s="242" t="str">
        <f t="shared" si="72"/>
        <v/>
      </c>
      <c r="K343" s="241">
        <f t="shared" si="73"/>
        <v>13045.171249999999</v>
      </c>
      <c r="L343" s="240" t="str">
        <f t="shared" si="85"/>
        <v/>
      </c>
      <c r="M343" s="239"/>
      <c r="N343" s="242" t="str">
        <f t="shared" si="74"/>
        <v/>
      </c>
      <c r="O343" s="241" t="str">
        <f t="shared" si="75"/>
        <v/>
      </c>
      <c r="P343" s="241">
        <f t="shared" si="76"/>
        <v>2101</v>
      </c>
      <c r="Q343" s="241" t="str">
        <f t="shared" si="77"/>
        <v/>
      </c>
      <c r="R343" s="241" t="str">
        <f t="shared" si="78"/>
        <v/>
      </c>
      <c r="S343" s="240" t="str">
        <f t="shared" si="86"/>
        <v/>
      </c>
      <c r="T343" s="239"/>
      <c r="U343" s="242" t="str">
        <f t="shared" si="79"/>
        <v/>
      </c>
      <c r="V343" s="241">
        <f t="shared" si="80"/>
        <v>16234.171249999999</v>
      </c>
      <c r="W343" s="240" t="str">
        <f t="shared" si="87"/>
        <v/>
      </c>
      <c r="X343" s="239"/>
      <c r="Y343" s="527">
        <f t="shared" si="81"/>
        <v>-8.1151408375885268</v>
      </c>
      <c r="Z343" s="528">
        <f t="shared" si="82"/>
        <v>9.711019096823378</v>
      </c>
      <c r="AA343" s="528">
        <f t="shared" si="83"/>
        <v>1.8093779638608785</v>
      </c>
      <c r="AB343" s="529">
        <f t="shared" si="84"/>
        <v>-7.9016411329624994</v>
      </c>
    </row>
    <row r="344" spans="1:28" s="238" customFormat="1">
      <c r="A344" s="245">
        <v>446</v>
      </c>
      <c r="B344" s="245">
        <v>446099218</v>
      </c>
      <c r="C344" s="244" t="s">
        <v>526</v>
      </c>
      <c r="D344" s="245">
        <v>99</v>
      </c>
      <c r="E344" s="244" t="s">
        <v>126</v>
      </c>
      <c r="F344" s="245">
        <v>218</v>
      </c>
      <c r="G344" s="244" t="s">
        <v>245</v>
      </c>
      <c r="H344" s="243">
        <v>60</v>
      </c>
      <c r="I344" s="239"/>
      <c r="J344" s="242">
        <f t="shared" si="72"/>
        <v>11220</v>
      </c>
      <c r="K344" s="241">
        <f t="shared" si="73"/>
        <v>12265</v>
      </c>
      <c r="L344" s="240">
        <f t="shared" si="85"/>
        <v>1045</v>
      </c>
      <c r="M344" s="239"/>
      <c r="N344" s="242">
        <f t="shared" si="74"/>
        <v>4533</v>
      </c>
      <c r="O344" s="241">
        <f t="shared" si="75"/>
        <v>4955</v>
      </c>
      <c r="P344" s="241">
        <f t="shared" si="76"/>
        <v>5101</v>
      </c>
      <c r="Q344" s="241" t="str">
        <f t="shared" si="77"/>
        <v/>
      </c>
      <c r="R344" s="241" t="str">
        <f t="shared" si="78"/>
        <v/>
      </c>
      <c r="S344" s="240">
        <f t="shared" si="86"/>
        <v>146</v>
      </c>
      <c r="T344" s="239"/>
      <c r="U344" s="242">
        <f t="shared" si="79"/>
        <v>16691</v>
      </c>
      <c r="V344" s="241">
        <f t="shared" si="80"/>
        <v>18454</v>
      </c>
      <c r="W344" s="240">
        <f t="shared" si="87"/>
        <v>1763</v>
      </c>
      <c r="X344" s="239"/>
      <c r="Y344" s="527">
        <f t="shared" si="81"/>
        <v>1.1898034027675806</v>
      </c>
      <c r="Z344" s="528">
        <f t="shared" si="82"/>
        <v>3.7027297480845363</v>
      </c>
      <c r="AA344" s="528">
        <f t="shared" si="83"/>
        <v>4.1028834662789535</v>
      </c>
      <c r="AB344" s="529">
        <f t="shared" si="84"/>
        <v>0.40015371819441725</v>
      </c>
    </row>
    <row r="345" spans="1:28" s="238" customFormat="1">
      <c r="A345" s="245">
        <v>446</v>
      </c>
      <c r="B345" s="245">
        <v>446099220</v>
      </c>
      <c r="C345" s="244" t="s">
        <v>526</v>
      </c>
      <c r="D345" s="245">
        <v>99</v>
      </c>
      <c r="E345" s="244" t="s">
        <v>126</v>
      </c>
      <c r="F345" s="245">
        <v>220</v>
      </c>
      <c r="G345" s="244" t="s">
        <v>247</v>
      </c>
      <c r="H345" s="243">
        <v>39</v>
      </c>
      <c r="I345" s="239"/>
      <c r="J345" s="242">
        <f t="shared" si="72"/>
        <v>12662</v>
      </c>
      <c r="K345" s="241">
        <f t="shared" si="73"/>
        <v>13547</v>
      </c>
      <c r="L345" s="240">
        <f t="shared" si="85"/>
        <v>885</v>
      </c>
      <c r="M345" s="239"/>
      <c r="N345" s="242">
        <f t="shared" si="74"/>
        <v>5747</v>
      </c>
      <c r="O345" s="241">
        <f t="shared" si="75"/>
        <v>6149</v>
      </c>
      <c r="P345" s="241">
        <f t="shared" si="76"/>
        <v>5266</v>
      </c>
      <c r="Q345" s="241" t="str">
        <f t="shared" si="77"/>
        <v/>
      </c>
      <c r="R345" s="241" t="str">
        <f t="shared" si="78"/>
        <v/>
      </c>
      <c r="S345" s="240">
        <f t="shared" si="86"/>
        <v>-883</v>
      </c>
      <c r="T345" s="239"/>
      <c r="U345" s="242">
        <f t="shared" si="79"/>
        <v>19347</v>
      </c>
      <c r="V345" s="241">
        <f t="shared" si="80"/>
        <v>19901</v>
      </c>
      <c r="W345" s="240">
        <f t="shared" si="87"/>
        <v>554</v>
      </c>
      <c r="X345" s="239"/>
      <c r="Y345" s="527">
        <f t="shared" si="81"/>
        <v>-6.5202155710885847</v>
      </c>
      <c r="Z345" s="528">
        <f t="shared" si="82"/>
        <v>11.443959798939755</v>
      </c>
      <c r="AA345" s="528">
        <f t="shared" si="83"/>
        <v>6.7024871670267743</v>
      </c>
      <c r="AB345" s="529">
        <f t="shared" si="84"/>
        <v>-4.7414726319129805</v>
      </c>
    </row>
    <row r="346" spans="1:28" s="238" customFormat="1">
      <c r="A346" s="245">
        <v>446</v>
      </c>
      <c r="B346" s="245">
        <v>446099238</v>
      </c>
      <c r="C346" s="244" t="s">
        <v>526</v>
      </c>
      <c r="D346" s="245">
        <v>99</v>
      </c>
      <c r="E346" s="244" t="s">
        <v>126</v>
      </c>
      <c r="F346" s="245">
        <v>238</v>
      </c>
      <c r="G346" s="244" t="s">
        <v>265</v>
      </c>
      <c r="H346" s="243">
        <v>21</v>
      </c>
      <c r="I346" s="239"/>
      <c r="J346" s="242">
        <f t="shared" si="72"/>
        <v>11305</v>
      </c>
      <c r="K346" s="241">
        <f t="shared" si="73"/>
        <v>12572</v>
      </c>
      <c r="L346" s="240">
        <f t="shared" si="85"/>
        <v>1267</v>
      </c>
      <c r="M346" s="239"/>
      <c r="N346" s="242">
        <f t="shared" si="74"/>
        <v>4759</v>
      </c>
      <c r="O346" s="241">
        <f t="shared" si="75"/>
        <v>5292</v>
      </c>
      <c r="P346" s="241">
        <f t="shared" si="76"/>
        <v>4154</v>
      </c>
      <c r="Q346" s="241" t="str">
        <f t="shared" si="77"/>
        <v/>
      </c>
      <c r="R346" s="241" t="str">
        <f t="shared" si="78"/>
        <v/>
      </c>
      <c r="S346" s="240">
        <f t="shared" si="86"/>
        <v>-1138</v>
      </c>
      <c r="T346" s="239"/>
      <c r="U346" s="242">
        <f t="shared" si="79"/>
        <v>17002</v>
      </c>
      <c r="V346" s="241">
        <f t="shared" si="80"/>
        <v>17814</v>
      </c>
      <c r="W346" s="240">
        <f t="shared" si="87"/>
        <v>812</v>
      </c>
      <c r="X346" s="239"/>
      <c r="Y346" s="527">
        <f t="shared" si="81"/>
        <v>-9.0503754559542244</v>
      </c>
      <c r="Z346" s="528">
        <f t="shared" si="82"/>
        <v>12.748696771677565</v>
      </c>
      <c r="AA346" s="528">
        <f t="shared" si="83"/>
        <v>5.412316475563375</v>
      </c>
      <c r="AB346" s="529">
        <f t="shared" si="84"/>
        <v>-7.3363802961141902</v>
      </c>
    </row>
    <row r="347" spans="1:28" s="238" customFormat="1">
      <c r="A347" s="245">
        <v>446</v>
      </c>
      <c r="B347" s="245">
        <v>446099244</v>
      </c>
      <c r="C347" s="244" t="s">
        <v>526</v>
      </c>
      <c r="D347" s="245">
        <v>99</v>
      </c>
      <c r="E347" s="244" t="s">
        <v>126</v>
      </c>
      <c r="F347" s="245">
        <v>244</v>
      </c>
      <c r="G347" s="244" t="s">
        <v>271</v>
      </c>
      <c r="H347" s="243">
        <v>20</v>
      </c>
      <c r="I347" s="239"/>
      <c r="J347" s="242">
        <f t="shared" si="72"/>
        <v>15002</v>
      </c>
      <c r="K347" s="241">
        <f t="shared" si="73"/>
        <v>12433</v>
      </c>
      <c r="L347" s="240">
        <f t="shared" si="85"/>
        <v>-2569</v>
      </c>
      <c r="M347" s="239"/>
      <c r="N347" s="242">
        <f t="shared" si="74"/>
        <v>4497</v>
      </c>
      <c r="O347" s="241">
        <f t="shared" si="75"/>
        <v>3727</v>
      </c>
      <c r="P347" s="241">
        <f t="shared" si="76"/>
        <v>3727</v>
      </c>
      <c r="Q347" s="241" t="str">
        <f t="shared" si="77"/>
        <v/>
      </c>
      <c r="R347" s="241" t="str">
        <f t="shared" si="78"/>
        <v/>
      </c>
      <c r="S347" s="240">
        <f t="shared" si="86"/>
        <v>0</v>
      </c>
      <c r="T347" s="239"/>
      <c r="U347" s="242">
        <f t="shared" si="79"/>
        <v>20437</v>
      </c>
      <c r="V347" s="241">
        <f t="shared" si="80"/>
        <v>17248</v>
      </c>
      <c r="W347" s="240">
        <f t="shared" si="87"/>
        <v>-3189</v>
      </c>
      <c r="X347" s="239"/>
      <c r="Y347" s="527">
        <f t="shared" si="81"/>
        <v>0</v>
      </c>
      <c r="Z347" s="528">
        <f t="shared" si="82"/>
        <v>6.1523267003519049</v>
      </c>
      <c r="AA347" s="528">
        <f t="shared" si="83"/>
        <v>5.3180718904184756</v>
      </c>
      <c r="AB347" s="529">
        <f t="shared" si="84"/>
        <v>-0.83425480993342926</v>
      </c>
    </row>
    <row r="348" spans="1:28" s="238" customFormat="1">
      <c r="A348" s="245">
        <v>446</v>
      </c>
      <c r="B348" s="245">
        <v>446099266</v>
      </c>
      <c r="C348" s="244" t="s">
        <v>526</v>
      </c>
      <c r="D348" s="245">
        <v>99</v>
      </c>
      <c r="E348" s="244" t="s">
        <v>126</v>
      </c>
      <c r="F348" s="245">
        <v>266</v>
      </c>
      <c r="G348" s="244" t="s">
        <v>293</v>
      </c>
      <c r="H348" s="243">
        <v>11</v>
      </c>
      <c r="I348" s="239"/>
      <c r="J348" s="242">
        <f t="shared" si="72"/>
        <v>11762</v>
      </c>
      <c r="K348" s="241">
        <f t="shared" si="73"/>
        <v>12150</v>
      </c>
      <c r="L348" s="240">
        <f t="shared" si="85"/>
        <v>388</v>
      </c>
      <c r="M348" s="239"/>
      <c r="N348" s="242">
        <f t="shared" si="74"/>
        <v>6039</v>
      </c>
      <c r="O348" s="241">
        <f t="shared" si="75"/>
        <v>6239</v>
      </c>
      <c r="P348" s="241">
        <f t="shared" si="76"/>
        <v>5827</v>
      </c>
      <c r="Q348" s="241" t="str">
        <f t="shared" si="77"/>
        <v/>
      </c>
      <c r="R348" s="241" t="str">
        <f t="shared" si="78"/>
        <v/>
      </c>
      <c r="S348" s="240">
        <f t="shared" si="86"/>
        <v>-412</v>
      </c>
      <c r="T348" s="239"/>
      <c r="U348" s="242">
        <f t="shared" si="79"/>
        <v>18739</v>
      </c>
      <c r="V348" s="241">
        <f t="shared" si="80"/>
        <v>19065</v>
      </c>
      <c r="W348" s="240">
        <f t="shared" si="87"/>
        <v>326</v>
      </c>
      <c r="X348" s="239"/>
      <c r="Y348" s="527">
        <f t="shared" si="81"/>
        <v>-3.390965921249915</v>
      </c>
      <c r="Z348" s="528">
        <f t="shared" si="82"/>
        <v>8.7923495396311058</v>
      </c>
      <c r="AA348" s="528">
        <f t="shared" si="83"/>
        <v>5.9927948009960836</v>
      </c>
      <c r="AB348" s="529">
        <f t="shared" si="84"/>
        <v>-2.7995547386350221</v>
      </c>
    </row>
    <row r="349" spans="1:28" s="238" customFormat="1">
      <c r="A349" s="245">
        <v>446</v>
      </c>
      <c r="B349" s="245">
        <v>446099285</v>
      </c>
      <c r="C349" s="244" t="s">
        <v>526</v>
      </c>
      <c r="D349" s="245">
        <v>99</v>
      </c>
      <c r="E349" s="244" t="s">
        <v>126</v>
      </c>
      <c r="F349" s="245">
        <v>285</v>
      </c>
      <c r="G349" s="244" t="s">
        <v>312</v>
      </c>
      <c r="H349" s="243">
        <v>94</v>
      </c>
      <c r="I349" s="239"/>
      <c r="J349" s="242">
        <f t="shared" si="72"/>
        <v>11508</v>
      </c>
      <c r="K349" s="241">
        <f t="shared" si="73"/>
        <v>13311</v>
      </c>
      <c r="L349" s="240">
        <f t="shared" si="85"/>
        <v>1803</v>
      </c>
      <c r="M349" s="239"/>
      <c r="N349" s="242">
        <f t="shared" si="74"/>
        <v>3385</v>
      </c>
      <c r="O349" s="241">
        <f t="shared" si="75"/>
        <v>3915</v>
      </c>
      <c r="P349" s="241">
        <f t="shared" si="76"/>
        <v>2533</v>
      </c>
      <c r="Q349" s="241" t="str">
        <f t="shared" si="77"/>
        <v/>
      </c>
      <c r="R349" s="241" t="str">
        <f t="shared" si="78"/>
        <v/>
      </c>
      <c r="S349" s="240">
        <f t="shared" si="86"/>
        <v>-1382</v>
      </c>
      <c r="T349" s="239"/>
      <c r="U349" s="242">
        <f t="shared" si="79"/>
        <v>15831</v>
      </c>
      <c r="V349" s="241">
        <f t="shared" si="80"/>
        <v>16932</v>
      </c>
      <c r="W349" s="240">
        <f t="shared" si="87"/>
        <v>1101</v>
      </c>
      <c r="X349" s="239"/>
      <c r="Y349" s="527">
        <f t="shared" si="81"/>
        <v>-10.379880315663399</v>
      </c>
      <c r="Z349" s="528">
        <f t="shared" si="82"/>
        <v>12.648501366792827</v>
      </c>
      <c r="AA349" s="528">
        <f t="shared" si="83"/>
        <v>3.2764305979686674</v>
      </c>
      <c r="AB349" s="529">
        <f t="shared" si="84"/>
        <v>-9.3720707688241589</v>
      </c>
    </row>
    <row r="350" spans="1:28" s="238" customFormat="1">
      <c r="A350" s="245">
        <v>446</v>
      </c>
      <c r="B350" s="245">
        <v>446099293</v>
      </c>
      <c r="C350" s="244" t="s">
        <v>526</v>
      </c>
      <c r="D350" s="245">
        <v>99</v>
      </c>
      <c r="E350" s="244" t="s">
        <v>126</v>
      </c>
      <c r="F350" s="245">
        <v>293</v>
      </c>
      <c r="G350" s="244" t="s">
        <v>320</v>
      </c>
      <c r="H350" s="243">
        <v>26</v>
      </c>
      <c r="I350" s="239"/>
      <c r="J350" s="242">
        <f t="shared" si="72"/>
        <v>14560</v>
      </c>
      <c r="K350" s="241">
        <f t="shared" si="73"/>
        <v>16323</v>
      </c>
      <c r="L350" s="240">
        <f t="shared" si="85"/>
        <v>1763</v>
      </c>
      <c r="M350" s="239"/>
      <c r="N350" s="242">
        <f t="shared" si="74"/>
        <v>635</v>
      </c>
      <c r="O350" s="241">
        <f t="shared" si="75"/>
        <v>712</v>
      </c>
      <c r="P350" s="241">
        <f t="shared" si="76"/>
        <v>457</v>
      </c>
      <c r="Q350" s="241" t="str">
        <f t="shared" si="77"/>
        <v/>
      </c>
      <c r="R350" s="241" t="str">
        <f t="shared" si="78"/>
        <v/>
      </c>
      <c r="S350" s="240">
        <f t="shared" si="86"/>
        <v>-255</v>
      </c>
      <c r="T350" s="239"/>
      <c r="U350" s="242">
        <f t="shared" si="79"/>
        <v>16133</v>
      </c>
      <c r="V350" s="241">
        <f t="shared" si="80"/>
        <v>17868</v>
      </c>
      <c r="W350" s="240">
        <f t="shared" si="87"/>
        <v>1735</v>
      </c>
      <c r="X350" s="239"/>
      <c r="Y350" s="527">
        <f t="shared" si="81"/>
        <v>-1.5652743629430432</v>
      </c>
      <c r="Z350" s="528">
        <f t="shared" si="82"/>
        <v>10.916761586844705</v>
      </c>
      <c r="AA350" s="528">
        <f t="shared" si="83"/>
        <v>9.0725959147469855</v>
      </c>
      <c r="AB350" s="529">
        <f t="shared" si="84"/>
        <v>-1.84416567209772</v>
      </c>
    </row>
    <row r="351" spans="1:28" s="238" customFormat="1">
      <c r="A351" s="245">
        <v>446</v>
      </c>
      <c r="B351" s="245">
        <v>446099307</v>
      </c>
      <c r="C351" s="244" t="s">
        <v>526</v>
      </c>
      <c r="D351" s="245">
        <v>99</v>
      </c>
      <c r="E351" s="244" t="s">
        <v>126</v>
      </c>
      <c r="F351" s="245">
        <v>307</v>
      </c>
      <c r="G351" s="244" t="s">
        <v>334</v>
      </c>
      <c r="H351" s="243">
        <v>14</v>
      </c>
      <c r="I351" s="239"/>
      <c r="J351" s="242">
        <f t="shared" si="72"/>
        <v>12388</v>
      </c>
      <c r="K351" s="241">
        <f t="shared" si="73"/>
        <v>13840</v>
      </c>
      <c r="L351" s="240">
        <f t="shared" si="85"/>
        <v>1452</v>
      </c>
      <c r="M351" s="239"/>
      <c r="N351" s="242">
        <f t="shared" si="74"/>
        <v>5593</v>
      </c>
      <c r="O351" s="241">
        <f t="shared" si="75"/>
        <v>6248</v>
      </c>
      <c r="P351" s="241">
        <f t="shared" si="76"/>
        <v>5838</v>
      </c>
      <c r="Q351" s="241" t="str">
        <f t="shared" si="77"/>
        <v/>
      </c>
      <c r="R351" s="241" t="str">
        <f t="shared" si="78"/>
        <v/>
      </c>
      <c r="S351" s="240">
        <f t="shared" si="86"/>
        <v>-410</v>
      </c>
      <c r="T351" s="239"/>
      <c r="U351" s="242">
        <f t="shared" si="79"/>
        <v>18919</v>
      </c>
      <c r="V351" s="241">
        <f t="shared" si="80"/>
        <v>20766</v>
      </c>
      <c r="W351" s="240">
        <f t="shared" si="87"/>
        <v>1847</v>
      </c>
      <c r="X351" s="239"/>
      <c r="Y351" s="527">
        <f t="shared" si="81"/>
        <v>-2.9639694257599558</v>
      </c>
      <c r="Z351" s="528">
        <f t="shared" si="82"/>
        <v>6.0846920648806577</v>
      </c>
      <c r="AA351" s="528">
        <f t="shared" si="83"/>
        <v>3.7421949006584714</v>
      </c>
      <c r="AB351" s="529">
        <f t="shared" si="84"/>
        <v>-2.3424971642221863</v>
      </c>
    </row>
    <row r="352" spans="1:28" s="238" customFormat="1">
      <c r="A352" s="245">
        <v>446</v>
      </c>
      <c r="B352" s="245">
        <v>446099323</v>
      </c>
      <c r="C352" s="244" t="s">
        <v>526</v>
      </c>
      <c r="D352" s="245">
        <v>99</v>
      </c>
      <c r="E352" s="244" t="s">
        <v>126</v>
      </c>
      <c r="F352" s="245">
        <v>323</v>
      </c>
      <c r="G352" s="244" t="s">
        <v>350</v>
      </c>
      <c r="H352" s="243">
        <v>6</v>
      </c>
      <c r="I352" s="239"/>
      <c r="J352" s="242">
        <f t="shared" si="72"/>
        <v>10420</v>
      </c>
      <c r="K352" s="241">
        <f t="shared" si="73"/>
        <v>11187</v>
      </c>
      <c r="L352" s="240">
        <f t="shared" si="85"/>
        <v>767</v>
      </c>
      <c r="M352" s="239"/>
      <c r="N352" s="242">
        <f t="shared" si="74"/>
        <v>3561</v>
      </c>
      <c r="O352" s="241">
        <f t="shared" si="75"/>
        <v>3823</v>
      </c>
      <c r="P352" s="241">
        <f t="shared" si="76"/>
        <v>3374</v>
      </c>
      <c r="Q352" s="241" t="str">
        <f t="shared" si="77"/>
        <v/>
      </c>
      <c r="R352" s="241" t="str">
        <f t="shared" si="78"/>
        <v/>
      </c>
      <c r="S352" s="240">
        <f t="shared" si="86"/>
        <v>-449</v>
      </c>
      <c r="T352" s="239"/>
      <c r="U352" s="242">
        <f t="shared" si="79"/>
        <v>14919</v>
      </c>
      <c r="V352" s="241">
        <f t="shared" si="80"/>
        <v>15649</v>
      </c>
      <c r="W352" s="240">
        <f t="shared" si="87"/>
        <v>730</v>
      </c>
      <c r="X352" s="239"/>
      <c r="Y352" s="527">
        <f t="shared" si="81"/>
        <v>-4.0136515486796327</v>
      </c>
      <c r="Z352" s="528">
        <f t="shared" si="82"/>
        <v>8.6014510953361043</v>
      </c>
      <c r="AA352" s="528">
        <f t="shared" si="83"/>
        <v>5.1059479833663888</v>
      </c>
      <c r="AB352" s="529">
        <f t="shared" si="84"/>
        <v>-3.4955031119697155</v>
      </c>
    </row>
    <row r="353" spans="1:28" s="238" customFormat="1">
      <c r="A353" s="245">
        <v>446</v>
      </c>
      <c r="B353" s="245">
        <v>446099350</v>
      </c>
      <c r="C353" s="244" t="s">
        <v>526</v>
      </c>
      <c r="D353" s="245">
        <v>99</v>
      </c>
      <c r="E353" s="244" t="s">
        <v>126</v>
      </c>
      <c r="F353" s="245">
        <v>350</v>
      </c>
      <c r="G353" s="244" t="s">
        <v>377</v>
      </c>
      <c r="H353" s="243">
        <v>8</v>
      </c>
      <c r="I353" s="239"/>
      <c r="J353" s="242">
        <f t="shared" si="72"/>
        <v>12682</v>
      </c>
      <c r="K353" s="241">
        <f t="shared" si="73"/>
        <v>12922</v>
      </c>
      <c r="L353" s="240">
        <f t="shared" si="85"/>
        <v>240</v>
      </c>
      <c r="M353" s="239"/>
      <c r="N353" s="242">
        <f t="shared" si="74"/>
        <v>10819</v>
      </c>
      <c r="O353" s="241">
        <f t="shared" si="75"/>
        <v>11024</v>
      </c>
      <c r="P353" s="241">
        <f t="shared" si="76"/>
        <v>9227</v>
      </c>
      <c r="Q353" s="241" t="str">
        <f t="shared" si="77"/>
        <v/>
      </c>
      <c r="R353" s="241" t="str">
        <f t="shared" si="78"/>
        <v/>
      </c>
      <c r="S353" s="240">
        <f t="shared" si="86"/>
        <v>-1797</v>
      </c>
      <c r="T353" s="239"/>
      <c r="U353" s="242">
        <f t="shared" si="79"/>
        <v>24439</v>
      </c>
      <c r="V353" s="241">
        <f t="shared" si="80"/>
        <v>23237</v>
      </c>
      <c r="W353" s="240">
        <f t="shared" si="87"/>
        <v>-1202</v>
      </c>
      <c r="X353" s="239"/>
      <c r="Y353" s="527">
        <f t="shared" si="81"/>
        <v>-13.908392449778773</v>
      </c>
      <c r="Z353" s="528">
        <f t="shared" si="82"/>
        <v>11.133874621384651</v>
      </c>
      <c r="AA353" s="528">
        <f t="shared" si="83"/>
        <v>2.1163324800707275</v>
      </c>
      <c r="AB353" s="529">
        <f t="shared" si="84"/>
        <v>-9.017542141313923</v>
      </c>
    </row>
    <row r="354" spans="1:28" s="238" customFormat="1">
      <c r="A354" s="245">
        <v>446</v>
      </c>
      <c r="B354" s="245">
        <v>446099625</v>
      </c>
      <c r="C354" s="244" t="s">
        <v>526</v>
      </c>
      <c r="D354" s="245">
        <v>99</v>
      </c>
      <c r="E354" s="244" t="s">
        <v>126</v>
      </c>
      <c r="F354" s="245">
        <v>625</v>
      </c>
      <c r="G354" s="244" t="s">
        <v>390</v>
      </c>
      <c r="H354" s="243">
        <v>13</v>
      </c>
      <c r="I354" s="239"/>
      <c r="J354" s="242">
        <f t="shared" si="72"/>
        <v>13037</v>
      </c>
      <c r="K354" s="241">
        <f t="shared" si="73"/>
        <v>14881</v>
      </c>
      <c r="L354" s="240">
        <f t="shared" si="85"/>
        <v>1844</v>
      </c>
      <c r="M354" s="239"/>
      <c r="N354" s="242">
        <f t="shared" si="74"/>
        <v>1998</v>
      </c>
      <c r="O354" s="241">
        <f t="shared" si="75"/>
        <v>2281</v>
      </c>
      <c r="P354" s="241">
        <f t="shared" si="76"/>
        <v>1895</v>
      </c>
      <c r="Q354" s="241" t="str">
        <f t="shared" si="77"/>
        <v/>
      </c>
      <c r="R354" s="241" t="str">
        <f t="shared" si="78"/>
        <v/>
      </c>
      <c r="S354" s="240">
        <f t="shared" si="86"/>
        <v>-386</v>
      </c>
      <c r="T354" s="239"/>
      <c r="U354" s="242">
        <f t="shared" si="79"/>
        <v>15973</v>
      </c>
      <c r="V354" s="241">
        <f t="shared" si="80"/>
        <v>17864</v>
      </c>
      <c r="W354" s="240">
        <f t="shared" si="87"/>
        <v>1891</v>
      </c>
      <c r="X354" s="239"/>
      <c r="Y354" s="527">
        <f t="shared" si="81"/>
        <v>-2.5940686348061774</v>
      </c>
      <c r="Z354" s="528">
        <f t="shared" si="82"/>
        <v>10.744594113489118</v>
      </c>
      <c r="AA354" s="528">
        <f t="shared" si="83"/>
        <v>7.84346617717899</v>
      </c>
      <c r="AB354" s="529">
        <f t="shared" si="84"/>
        <v>-2.9011279363101279</v>
      </c>
    </row>
    <row r="355" spans="1:28" s="238" customFormat="1">
      <c r="A355" s="245">
        <v>446</v>
      </c>
      <c r="B355" s="245">
        <v>446099665</v>
      </c>
      <c r="C355" s="244" t="s">
        <v>526</v>
      </c>
      <c r="D355" s="245">
        <v>99</v>
      </c>
      <c r="E355" s="244" t="s">
        <v>126</v>
      </c>
      <c r="F355" s="245">
        <v>665</v>
      </c>
      <c r="G355" s="244" t="s">
        <v>400</v>
      </c>
      <c r="H355" s="243">
        <v>2</v>
      </c>
      <c r="I355" s="239"/>
      <c r="J355" s="242">
        <f t="shared" si="72"/>
        <v>10033</v>
      </c>
      <c r="K355" s="241">
        <f t="shared" si="73"/>
        <v>13573</v>
      </c>
      <c r="L355" s="240">
        <f t="shared" si="85"/>
        <v>3540</v>
      </c>
      <c r="M355" s="239"/>
      <c r="N355" s="242">
        <f t="shared" si="74"/>
        <v>2028</v>
      </c>
      <c r="O355" s="241">
        <f t="shared" si="75"/>
        <v>2744</v>
      </c>
      <c r="P355" s="241">
        <f t="shared" si="76"/>
        <v>1668</v>
      </c>
      <c r="Q355" s="241" t="str">
        <f t="shared" si="77"/>
        <v/>
      </c>
      <c r="R355" s="241" t="str">
        <f t="shared" si="78"/>
        <v/>
      </c>
      <c r="S355" s="240">
        <f t="shared" si="86"/>
        <v>-1076</v>
      </c>
      <c r="T355" s="239"/>
      <c r="U355" s="242">
        <f t="shared" si="79"/>
        <v>12999</v>
      </c>
      <c r="V355" s="241">
        <f t="shared" si="80"/>
        <v>16329</v>
      </c>
      <c r="W355" s="240">
        <f t="shared" si="87"/>
        <v>3330</v>
      </c>
      <c r="X355" s="239"/>
      <c r="Y355" s="527">
        <f t="shared" si="81"/>
        <v>-7.9261246700907151</v>
      </c>
      <c r="Z355" s="528">
        <f t="shared" si="82"/>
        <v>11.152741356953868</v>
      </c>
      <c r="AA355" s="528">
        <f t="shared" si="83"/>
        <v>3.0209338229223652</v>
      </c>
      <c r="AB355" s="529">
        <f t="shared" si="84"/>
        <v>-8.1318075340315019</v>
      </c>
    </row>
    <row r="356" spans="1:28" s="238" customFormat="1">
      <c r="A356" s="245">
        <v>446</v>
      </c>
      <c r="B356" s="245">
        <v>446099690</v>
      </c>
      <c r="C356" s="244" t="s">
        <v>526</v>
      </c>
      <c r="D356" s="245">
        <v>99</v>
      </c>
      <c r="E356" s="244" t="s">
        <v>126</v>
      </c>
      <c r="F356" s="245">
        <v>690</v>
      </c>
      <c r="G356" s="244" t="s">
        <v>409</v>
      </c>
      <c r="H356" s="243">
        <v>10</v>
      </c>
      <c r="I356" s="239"/>
      <c r="J356" s="242">
        <f t="shared" si="72"/>
        <v>11979</v>
      </c>
      <c r="K356" s="241">
        <f t="shared" si="73"/>
        <v>12780</v>
      </c>
      <c r="L356" s="240">
        <f t="shared" si="85"/>
        <v>801</v>
      </c>
      <c r="M356" s="239"/>
      <c r="N356" s="242">
        <f t="shared" si="74"/>
        <v>4894</v>
      </c>
      <c r="O356" s="241">
        <f t="shared" si="75"/>
        <v>5221</v>
      </c>
      <c r="P356" s="241">
        <f t="shared" si="76"/>
        <v>5221</v>
      </c>
      <c r="Q356" s="241" t="str">
        <f t="shared" si="77"/>
        <v/>
      </c>
      <c r="R356" s="241" t="str">
        <f t="shared" si="78"/>
        <v/>
      </c>
      <c r="S356" s="240">
        <f t="shared" si="86"/>
        <v>0</v>
      </c>
      <c r="T356" s="239"/>
      <c r="U356" s="242">
        <f t="shared" si="79"/>
        <v>17811</v>
      </c>
      <c r="V356" s="241">
        <f t="shared" si="80"/>
        <v>19089</v>
      </c>
      <c r="W356" s="240">
        <f t="shared" si="87"/>
        <v>1278</v>
      </c>
      <c r="X356" s="239"/>
      <c r="Y356" s="527">
        <f t="shared" si="81"/>
        <v>0</v>
      </c>
      <c r="Z356" s="528">
        <f t="shared" si="82"/>
        <v>4.0344882712887316</v>
      </c>
      <c r="AA356" s="528">
        <f t="shared" si="83"/>
        <v>2.6742621428265281</v>
      </c>
      <c r="AB356" s="529">
        <f t="shared" si="84"/>
        <v>-1.3602261284622035</v>
      </c>
    </row>
    <row r="357" spans="1:28" s="238" customFormat="1">
      <c r="A357" s="245">
        <v>446</v>
      </c>
      <c r="B357" s="245">
        <v>446099763</v>
      </c>
      <c r="C357" s="244" t="s">
        <v>526</v>
      </c>
      <c r="D357" s="245">
        <v>99</v>
      </c>
      <c r="E357" s="244" t="s">
        <v>126</v>
      </c>
      <c r="F357" s="245">
        <v>763</v>
      </c>
      <c r="G357" s="244" t="s">
        <v>429</v>
      </c>
      <c r="H357" s="243">
        <v>1</v>
      </c>
      <c r="I357" s="239"/>
      <c r="J357" s="242">
        <f t="shared" si="72"/>
        <v>11564</v>
      </c>
      <c r="K357" s="241">
        <f t="shared" si="73"/>
        <v>16890</v>
      </c>
      <c r="L357" s="240">
        <f t="shared" si="85"/>
        <v>5326</v>
      </c>
      <c r="M357" s="239"/>
      <c r="N357" s="242">
        <f t="shared" si="74"/>
        <v>2914</v>
      </c>
      <c r="O357" s="241">
        <f t="shared" si="75"/>
        <v>4256</v>
      </c>
      <c r="P357" s="241">
        <f t="shared" si="76"/>
        <v>4025</v>
      </c>
      <c r="Q357" s="241" t="str">
        <f t="shared" si="77"/>
        <v/>
      </c>
      <c r="R357" s="241" t="str">
        <f t="shared" si="78"/>
        <v/>
      </c>
      <c r="S357" s="240">
        <f t="shared" si="86"/>
        <v>-231</v>
      </c>
      <c r="T357" s="239"/>
      <c r="U357" s="242">
        <f t="shared" si="79"/>
        <v>15416</v>
      </c>
      <c r="V357" s="241">
        <f t="shared" si="80"/>
        <v>22003</v>
      </c>
      <c r="W357" s="240">
        <f t="shared" si="87"/>
        <v>6587</v>
      </c>
      <c r="X357" s="239"/>
      <c r="Y357" s="527">
        <f t="shared" si="81"/>
        <v>-1.3676156864717797</v>
      </c>
      <c r="Z357" s="528">
        <f t="shared" si="82"/>
        <v>4.3787930708663145</v>
      </c>
      <c r="AA357" s="528">
        <f t="shared" si="83"/>
        <v>2.7153890551996125</v>
      </c>
      <c r="AB357" s="529">
        <f t="shared" si="84"/>
        <v>-1.663404015666702</v>
      </c>
    </row>
    <row r="358" spans="1:28" s="238" customFormat="1">
      <c r="A358" s="245">
        <v>446</v>
      </c>
      <c r="B358" s="245">
        <v>446099780</v>
      </c>
      <c r="C358" s="244" t="s">
        <v>526</v>
      </c>
      <c r="D358" s="245">
        <v>99</v>
      </c>
      <c r="E358" s="244" t="s">
        <v>126</v>
      </c>
      <c r="F358" s="245">
        <v>780</v>
      </c>
      <c r="G358" s="244" t="s">
        <v>438</v>
      </c>
      <c r="H358" s="243">
        <v>2</v>
      </c>
      <c r="I358" s="239"/>
      <c r="J358" s="242">
        <f t="shared" si="72"/>
        <v>11356.910617913836</v>
      </c>
      <c r="K358" s="241">
        <f t="shared" si="73"/>
        <v>12399.629317257408</v>
      </c>
      <c r="L358" s="240">
        <f t="shared" si="85"/>
        <v>1042.7186993435716</v>
      </c>
      <c r="M358" s="239"/>
      <c r="N358" s="242">
        <f t="shared" si="74"/>
        <v>3176</v>
      </c>
      <c r="O358" s="241">
        <f t="shared" si="75"/>
        <v>3468</v>
      </c>
      <c r="P358" s="241">
        <f t="shared" si="76"/>
        <v>3468</v>
      </c>
      <c r="Q358" s="241" t="str">
        <f t="shared" si="77"/>
        <v/>
      </c>
      <c r="R358" s="241" t="str">
        <f t="shared" si="78"/>
        <v/>
      </c>
      <c r="S358" s="240">
        <f t="shared" si="86"/>
        <v>0</v>
      </c>
      <c r="T358" s="239"/>
      <c r="U358" s="242">
        <f t="shared" si="79"/>
        <v>15470.910617913836</v>
      </c>
      <c r="V358" s="241">
        <f t="shared" si="80"/>
        <v>16955.629317257408</v>
      </c>
      <c r="W358" s="240">
        <f t="shared" si="87"/>
        <v>1484.7186993435716</v>
      </c>
      <c r="X358" s="239"/>
      <c r="Y358" s="527">
        <f t="shared" si="81"/>
        <v>0</v>
      </c>
      <c r="Z358" s="528">
        <f t="shared" si="82"/>
        <v>6.5199083313789306</v>
      </c>
      <c r="AA358" s="528">
        <f t="shared" si="83"/>
        <v>1.9117387823417296</v>
      </c>
      <c r="AB358" s="529">
        <f t="shared" si="84"/>
        <v>-4.6081695490372008</v>
      </c>
    </row>
    <row r="359" spans="1:28" s="238" customFormat="1">
      <c r="A359" s="245">
        <v>447</v>
      </c>
      <c r="B359" s="245">
        <v>447101025</v>
      </c>
      <c r="C359" s="244" t="s">
        <v>527</v>
      </c>
      <c r="D359" s="245">
        <v>101</v>
      </c>
      <c r="E359" s="244" t="s">
        <v>128</v>
      </c>
      <c r="F359" s="245">
        <v>25</v>
      </c>
      <c r="G359" s="244" t="s">
        <v>52</v>
      </c>
      <c r="H359" s="243">
        <v>171</v>
      </c>
      <c r="I359" s="239"/>
      <c r="J359" s="242">
        <f t="shared" si="72"/>
        <v>10938</v>
      </c>
      <c r="K359" s="241">
        <f t="shared" si="73"/>
        <v>12001</v>
      </c>
      <c r="L359" s="240">
        <f t="shared" si="85"/>
        <v>1063</v>
      </c>
      <c r="M359" s="239"/>
      <c r="N359" s="242">
        <f t="shared" si="74"/>
        <v>5033</v>
      </c>
      <c r="O359" s="241">
        <f t="shared" si="75"/>
        <v>5522</v>
      </c>
      <c r="P359" s="241">
        <f t="shared" si="76"/>
        <v>5101</v>
      </c>
      <c r="Q359" s="241" t="str">
        <f t="shared" si="77"/>
        <v/>
      </c>
      <c r="R359" s="241" t="str">
        <f t="shared" si="78"/>
        <v/>
      </c>
      <c r="S359" s="240">
        <f t="shared" si="86"/>
        <v>-421</v>
      </c>
      <c r="T359" s="239"/>
      <c r="U359" s="242">
        <f t="shared" si="79"/>
        <v>16909</v>
      </c>
      <c r="V359" s="241">
        <f t="shared" si="80"/>
        <v>18190</v>
      </c>
      <c r="W359" s="240">
        <f t="shared" si="87"/>
        <v>1281</v>
      </c>
      <c r="X359" s="239"/>
      <c r="Y359" s="527">
        <f t="shared" si="81"/>
        <v>-3.5065160159749951</v>
      </c>
      <c r="Z359" s="528">
        <f t="shared" si="82"/>
        <v>8.9096149142647914</v>
      </c>
      <c r="AA359" s="528">
        <f t="shared" si="83"/>
        <v>6.0301682982659681</v>
      </c>
      <c r="AB359" s="529">
        <f t="shared" si="84"/>
        <v>-2.8794466159988232</v>
      </c>
    </row>
    <row r="360" spans="1:28" s="238" customFormat="1">
      <c r="A360" s="245">
        <v>447</v>
      </c>
      <c r="B360" s="245">
        <v>447101050</v>
      </c>
      <c r="C360" s="244" t="s">
        <v>527</v>
      </c>
      <c r="D360" s="245">
        <v>101</v>
      </c>
      <c r="E360" s="244" t="s">
        <v>128</v>
      </c>
      <c r="F360" s="245">
        <v>50</v>
      </c>
      <c r="G360" s="244" t="s">
        <v>77</v>
      </c>
      <c r="H360" s="243">
        <v>1</v>
      </c>
      <c r="I360" s="239"/>
      <c r="J360" s="242">
        <f t="shared" si="72"/>
        <v>9994</v>
      </c>
      <c r="K360" s="241">
        <f t="shared" si="73"/>
        <v>10187</v>
      </c>
      <c r="L360" s="240">
        <f t="shared" si="85"/>
        <v>193</v>
      </c>
      <c r="M360" s="239"/>
      <c r="N360" s="242">
        <f t="shared" si="74"/>
        <v>4547</v>
      </c>
      <c r="O360" s="241">
        <f t="shared" si="75"/>
        <v>4635</v>
      </c>
      <c r="P360" s="241">
        <f t="shared" si="76"/>
        <v>4654</v>
      </c>
      <c r="Q360" s="241" t="str">
        <f t="shared" si="77"/>
        <v/>
      </c>
      <c r="R360" s="241" t="str">
        <f t="shared" si="78"/>
        <v/>
      </c>
      <c r="S360" s="240">
        <f t="shared" si="86"/>
        <v>19</v>
      </c>
      <c r="T360" s="239"/>
      <c r="U360" s="242">
        <f t="shared" si="79"/>
        <v>15479</v>
      </c>
      <c r="V360" s="241">
        <f t="shared" si="80"/>
        <v>15929</v>
      </c>
      <c r="W360" s="240">
        <f t="shared" si="87"/>
        <v>450</v>
      </c>
      <c r="X360" s="239"/>
      <c r="Y360" s="527">
        <f t="shared" si="81"/>
        <v>0.18551201783839133</v>
      </c>
      <c r="Z360" s="528">
        <f t="shared" si="82"/>
        <v>9.4827794699199028</v>
      </c>
      <c r="AA360" s="528">
        <f t="shared" si="83"/>
        <v>9.5244042415776864</v>
      </c>
      <c r="AB360" s="529">
        <f t="shared" si="84"/>
        <v>4.1624771657783555E-2</v>
      </c>
    </row>
    <row r="361" spans="1:28" s="238" customFormat="1">
      <c r="A361" s="245">
        <v>447</v>
      </c>
      <c r="B361" s="245">
        <v>447101100</v>
      </c>
      <c r="C361" s="244" t="s">
        <v>527</v>
      </c>
      <c r="D361" s="245">
        <v>101</v>
      </c>
      <c r="E361" s="244" t="s">
        <v>128</v>
      </c>
      <c r="F361" s="245">
        <v>100</v>
      </c>
      <c r="G361" s="244" t="s">
        <v>127</v>
      </c>
      <c r="H361" s="243">
        <v>2</v>
      </c>
      <c r="I361" s="239"/>
      <c r="J361" s="242">
        <f t="shared" si="72"/>
        <v>15231</v>
      </c>
      <c r="K361" s="241">
        <f t="shared" si="73"/>
        <v>16706</v>
      </c>
      <c r="L361" s="240">
        <f t="shared" si="85"/>
        <v>1475</v>
      </c>
      <c r="M361" s="239"/>
      <c r="N361" s="242">
        <f t="shared" si="74"/>
        <v>5668</v>
      </c>
      <c r="O361" s="241">
        <f t="shared" si="75"/>
        <v>6216</v>
      </c>
      <c r="P361" s="241">
        <f t="shared" si="76"/>
        <v>5427</v>
      </c>
      <c r="Q361" s="241" t="str">
        <f t="shared" si="77"/>
        <v/>
      </c>
      <c r="R361" s="241" t="str">
        <f t="shared" si="78"/>
        <v/>
      </c>
      <c r="S361" s="240">
        <f t="shared" si="86"/>
        <v>-789</v>
      </c>
      <c r="T361" s="239"/>
      <c r="U361" s="242">
        <f t="shared" si="79"/>
        <v>21837</v>
      </c>
      <c r="V361" s="241">
        <f t="shared" si="80"/>
        <v>23221</v>
      </c>
      <c r="W361" s="240">
        <f t="shared" si="87"/>
        <v>1384</v>
      </c>
      <c r="X361" s="239"/>
      <c r="Y361" s="527">
        <f t="shared" si="81"/>
        <v>-4.7239519531453595</v>
      </c>
      <c r="Z361" s="528">
        <f t="shared" si="82"/>
        <v>12.258764687353557</v>
      </c>
      <c r="AA361" s="528">
        <f t="shared" si="83"/>
        <v>7.4560818646210878</v>
      </c>
      <c r="AB361" s="529">
        <f t="shared" si="84"/>
        <v>-4.8026828227324687</v>
      </c>
    </row>
    <row r="362" spans="1:28" s="238" customFormat="1">
      <c r="A362" s="245">
        <v>447</v>
      </c>
      <c r="B362" s="245">
        <v>447101101</v>
      </c>
      <c r="C362" s="244" t="s">
        <v>527</v>
      </c>
      <c r="D362" s="245">
        <v>101</v>
      </c>
      <c r="E362" s="244" t="s">
        <v>128</v>
      </c>
      <c r="F362" s="245">
        <v>101</v>
      </c>
      <c r="G362" s="244" t="s">
        <v>128</v>
      </c>
      <c r="H362" s="243">
        <v>345</v>
      </c>
      <c r="I362" s="239"/>
      <c r="J362" s="242">
        <f t="shared" si="72"/>
        <v>10320</v>
      </c>
      <c r="K362" s="241">
        <f t="shared" si="73"/>
        <v>11116</v>
      </c>
      <c r="L362" s="240">
        <f t="shared" si="85"/>
        <v>796</v>
      </c>
      <c r="M362" s="239"/>
      <c r="N362" s="242">
        <f t="shared" si="74"/>
        <v>3311</v>
      </c>
      <c r="O362" s="241">
        <f t="shared" si="75"/>
        <v>3566</v>
      </c>
      <c r="P362" s="241">
        <f t="shared" si="76"/>
        <v>3517</v>
      </c>
      <c r="Q362" s="241" t="str">
        <f t="shared" si="77"/>
        <v/>
      </c>
      <c r="R362" s="241" t="str">
        <f t="shared" si="78"/>
        <v/>
      </c>
      <c r="S362" s="240">
        <f t="shared" si="86"/>
        <v>-49</v>
      </c>
      <c r="T362" s="239"/>
      <c r="U362" s="242">
        <f t="shared" si="79"/>
        <v>14569</v>
      </c>
      <c r="V362" s="241">
        <f t="shared" si="80"/>
        <v>15721</v>
      </c>
      <c r="W362" s="240">
        <f t="shared" si="87"/>
        <v>1152</v>
      </c>
      <c r="X362" s="239"/>
      <c r="Y362" s="527">
        <f t="shared" si="81"/>
        <v>-0.44647926814013772</v>
      </c>
      <c r="Z362" s="528">
        <f t="shared" si="82"/>
        <v>4.4997322490434088</v>
      </c>
      <c r="AA362" s="528">
        <f t="shared" si="83"/>
        <v>3.6180782924255368</v>
      </c>
      <c r="AB362" s="529">
        <f t="shared" si="84"/>
        <v>-0.88165395661787205</v>
      </c>
    </row>
    <row r="363" spans="1:28" s="238" customFormat="1">
      <c r="A363" s="245">
        <v>447</v>
      </c>
      <c r="B363" s="245">
        <v>447101136</v>
      </c>
      <c r="C363" s="244" t="s">
        <v>527</v>
      </c>
      <c r="D363" s="245">
        <v>101</v>
      </c>
      <c r="E363" s="244" t="s">
        <v>128</v>
      </c>
      <c r="F363" s="245">
        <v>136</v>
      </c>
      <c r="G363" s="244" t="s">
        <v>163</v>
      </c>
      <c r="H363" s="243">
        <v>6</v>
      </c>
      <c r="I363" s="239"/>
      <c r="J363" s="242">
        <f t="shared" si="72"/>
        <v>10412</v>
      </c>
      <c r="K363" s="241">
        <f t="shared" si="73"/>
        <v>11029</v>
      </c>
      <c r="L363" s="240">
        <f t="shared" si="85"/>
        <v>617</v>
      </c>
      <c r="M363" s="239"/>
      <c r="N363" s="242">
        <f t="shared" si="74"/>
        <v>4045</v>
      </c>
      <c r="O363" s="241">
        <f t="shared" si="75"/>
        <v>4285</v>
      </c>
      <c r="P363" s="241">
        <f t="shared" si="76"/>
        <v>3525</v>
      </c>
      <c r="Q363" s="241" t="str">
        <f t="shared" si="77"/>
        <v/>
      </c>
      <c r="R363" s="241" t="str">
        <f t="shared" si="78"/>
        <v/>
      </c>
      <c r="S363" s="240">
        <f t="shared" si="86"/>
        <v>-760</v>
      </c>
      <c r="T363" s="239"/>
      <c r="U363" s="242">
        <f t="shared" si="79"/>
        <v>15395</v>
      </c>
      <c r="V363" s="241">
        <f t="shared" si="80"/>
        <v>15642</v>
      </c>
      <c r="W363" s="240">
        <f t="shared" si="87"/>
        <v>247</v>
      </c>
      <c r="X363" s="239"/>
      <c r="Y363" s="527">
        <f t="shared" si="81"/>
        <v>-6.8893436118373188</v>
      </c>
      <c r="Z363" s="528">
        <f t="shared" si="82"/>
        <v>10.862387729127027</v>
      </c>
      <c r="AA363" s="528">
        <f t="shared" si="83"/>
        <v>4.8641923958615028</v>
      </c>
      <c r="AB363" s="529">
        <f t="shared" si="84"/>
        <v>-5.9981953332655245</v>
      </c>
    </row>
    <row r="364" spans="1:28" s="238" customFormat="1">
      <c r="A364" s="245">
        <v>447</v>
      </c>
      <c r="B364" s="245">
        <v>447101138</v>
      </c>
      <c r="C364" s="244" t="s">
        <v>527</v>
      </c>
      <c r="D364" s="245">
        <v>101</v>
      </c>
      <c r="E364" s="244" t="s">
        <v>128</v>
      </c>
      <c r="F364" s="245">
        <v>138</v>
      </c>
      <c r="G364" s="244" t="s">
        <v>165</v>
      </c>
      <c r="H364" s="243">
        <v>3</v>
      </c>
      <c r="I364" s="239"/>
      <c r="J364" s="242">
        <f t="shared" si="72"/>
        <v>11466</v>
      </c>
      <c r="K364" s="241">
        <f t="shared" si="73"/>
        <v>12749</v>
      </c>
      <c r="L364" s="240">
        <f t="shared" si="85"/>
        <v>1283</v>
      </c>
      <c r="M364" s="239"/>
      <c r="N364" s="242">
        <f t="shared" si="74"/>
        <v>5893</v>
      </c>
      <c r="O364" s="241">
        <f t="shared" si="75"/>
        <v>6553</v>
      </c>
      <c r="P364" s="241">
        <f t="shared" si="76"/>
        <v>6102</v>
      </c>
      <c r="Q364" s="241" t="str">
        <f t="shared" si="77"/>
        <v/>
      </c>
      <c r="R364" s="241" t="str">
        <f t="shared" si="78"/>
        <v/>
      </c>
      <c r="S364" s="240">
        <f t="shared" si="86"/>
        <v>-451</v>
      </c>
      <c r="T364" s="239"/>
      <c r="U364" s="242">
        <f t="shared" si="79"/>
        <v>18297</v>
      </c>
      <c r="V364" s="241">
        <f t="shared" si="80"/>
        <v>19939</v>
      </c>
      <c r="W364" s="240">
        <f t="shared" si="87"/>
        <v>1642</v>
      </c>
      <c r="X364" s="239"/>
      <c r="Y364" s="527">
        <f t="shared" si="81"/>
        <v>-3.5351908920019639</v>
      </c>
      <c r="Z364" s="528">
        <f t="shared" si="82"/>
        <v>6.7494947597369377</v>
      </c>
      <c r="AA364" s="528">
        <f t="shared" si="83"/>
        <v>4.1402465889243754</v>
      </c>
      <c r="AB364" s="529">
        <f t="shared" si="84"/>
        <v>-2.6092481708125623</v>
      </c>
    </row>
    <row r="365" spans="1:28" s="238" customFormat="1">
      <c r="A365" s="245">
        <v>447</v>
      </c>
      <c r="B365" s="245">
        <v>447101177</v>
      </c>
      <c r="C365" s="244" t="s">
        <v>527</v>
      </c>
      <c r="D365" s="245">
        <v>101</v>
      </c>
      <c r="E365" s="244" t="s">
        <v>128</v>
      </c>
      <c r="F365" s="245">
        <v>177</v>
      </c>
      <c r="G365" s="244" t="s">
        <v>204</v>
      </c>
      <c r="H365" s="243">
        <v>16</v>
      </c>
      <c r="I365" s="239"/>
      <c r="J365" s="242">
        <f t="shared" si="72"/>
        <v>10842</v>
      </c>
      <c r="K365" s="241">
        <f t="shared" si="73"/>
        <v>11779</v>
      </c>
      <c r="L365" s="240">
        <f t="shared" si="85"/>
        <v>937</v>
      </c>
      <c r="M365" s="239"/>
      <c r="N365" s="242">
        <f t="shared" si="74"/>
        <v>5438</v>
      </c>
      <c r="O365" s="241">
        <f t="shared" si="75"/>
        <v>5908</v>
      </c>
      <c r="P365" s="241">
        <f t="shared" si="76"/>
        <v>5143</v>
      </c>
      <c r="Q365" s="241" t="str">
        <f t="shared" si="77"/>
        <v/>
      </c>
      <c r="R365" s="241" t="str">
        <f t="shared" si="78"/>
        <v/>
      </c>
      <c r="S365" s="240">
        <f t="shared" si="86"/>
        <v>-765</v>
      </c>
      <c r="T365" s="239"/>
      <c r="U365" s="242">
        <f t="shared" si="79"/>
        <v>17218</v>
      </c>
      <c r="V365" s="241">
        <f t="shared" si="80"/>
        <v>18010</v>
      </c>
      <c r="W365" s="240">
        <f t="shared" si="87"/>
        <v>792</v>
      </c>
      <c r="X365" s="239"/>
      <c r="Y365" s="527">
        <f t="shared" si="81"/>
        <v>-6.5008174007240598</v>
      </c>
      <c r="Z365" s="528">
        <f t="shared" si="82"/>
        <v>9.0660815098150991</v>
      </c>
      <c r="AA365" s="528">
        <f t="shared" si="83"/>
        <v>3.7043451719560658</v>
      </c>
      <c r="AB365" s="529">
        <f t="shared" si="84"/>
        <v>-5.3617363378590337</v>
      </c>
    </row>
    <row r="366" spans="1:28" s="238" customFormat="1">
      <c r="A366" s="245">
        <v>447</v>
      </c>
      <c r="B366" s="245">
        <v>447101185</v>
      </c>
      <c r="C366" s="244" t="s">
        <v>527</v>
      </c>
      <c r="D366" s="245">
        <v>101</v>
      </c>
      <c r="E366" s="244" t="s">
        <v>128</v>
      </c>
      <c r="F366" s="245">
        <v>185</v>
      </c>
      <c r="G366" s="244" t="s">
        <v>212</v>
      </c>
      <c r="H366" s="243">
        <v>130</v>
      </c>
      <c r="I366" s="239"/>
      <c r="J366" s="242">
        <f t="shared" si="72"/>
        <v>12016</v>
      </c>
      <c r="K366" s="241">
        <f t="shared" si="73"/>
        <v>13707</v>
      </c>
      <c r="L366" s="240">
        <f t="shared" si="85"/>
        <v>1691</v>
      </c>
      <c r="M366" s="239"/>
      <c r="N366" s="242">
        <f t="shared" si="74"/>
        <v>1898</v>
      </c>
      <c r="O366" s="241">
        <f t="shared" si="75"/>
        <v>2165</v>
      </c>
      <c r="P366" s="241">
        <f t="shared" si="76"/>
        <v>1743</v>
      </c>
      <c r="Q366" s="241" t="str">
        <f t="shared" si="77"/>
        <v/>
      </c>
      <c r="R366" s="241" t="str">
        <f t="shared" si="78"/>
        <v/>
      </c>
      <c r="S366" s="240">
        <f t="shared" si="86"/>
        <v>-422</v>
      </c>
      <c r="T366" s="239"/>
      <c r="U366" s="242">
        <f t="shared" si="79"/>
        <v>14852</v>
      </c>
      <c r="V366" s="241">
        <f t="shared" si="80"/>
        <v>16538</v>
      </c>
      <c r="W366" s="240">
        <f t="shared" si="87"/>
        <v>1686</v>
      </c>
      <c r="X366" s="239"/>
      <c r="Y366" s="527">
        <f t="shared" si="81"/>
        <v>-3.0802755539271658</v>
      </c>
      <c r="Z366" s="528">
        <f t="shared" si="82"/>
        <v>13.665680653805994</v>
      </c>
      <c r="AA366" s="528">
        <f t="shared" si="83"/>
        <v>10.43256383410692</v>
      </c>
      <c r="AB366" s="529">
        <f t="shared" si="84"/>
        <v>-3.2331168196990738</v>
      </c>
    </row>
    <row r="367" spans="1:28" s="238" customFormat="1">
      <c r="A367" s="245">
        <v>447</v>
      </c>
      <c r="B367" s="245">
        <v>447101187</v>
      </c>
      <c r="C367" s="244" t="s">
        <v>527</v>
      </c>
      <c r="D367" s="245">
        <v>101</v>
      </c>
      <c r="E367" s="244" t="s">
        <v>128</v>
      </c>
      <c r="F367" s="245">
        <v>187</v>
      </c>
      <c r="G367" s="244" t="s">
        <v>214</v>
      </c>
      <c r="H367" s="243">
        <v>3</v>
      </c>
      <c r="I367" s="239"/>
      <c r="J367" s="242">
        <f t="shared" si="72"/>
        <v>10949</v>
      </c>
      <c r="K367" s="241">
        <f t="shared" si="73"/>
        <v>11820</v>
      </c>
      <c r="L367" s="240">
        <f t="shared" si="85"/>
        <v>871</v>
      </c>
      <c r="M367" s="239"/>
      <c r="N367" s="242">
        <f t="shared" si="74"/>
        <v>7415</v>
      </c>
      <c r="O367" s="241">
        <f t="shared" si="75"/>
        <v>8005</v>
      </c>
      <c r="P367" s="241">
        <f t="shared" si="76"/>
        <v>7578</v>
      </c>
      <c r="Q367" s="241" t="str">
        <f t="shared" si="77"/>
        <v/>
      </c>
      <c r="R367" s="241" t="str">
        <f t="shared" si="78"/>
        <v/>
      </c>
      <c r="S367" s="240">
        <f t="shared" si="86"/>
        <v>-427</v>
      </c>
      <c r="T367" s="239"/>
      <c r="U367" s="242">
        <f t="shared" si="79"/>
        <v>19302</v>
      </c>
      <c r="V367" s="241">
        <f t="shared" si="80"/>
        <v>20486</v>
      </c>
      <c r="W367" s="240">
        <f t="shared" si="87"/>
        <v>1184</v>
      </c>
      <c r="X367" s="239"/>
      <c r="Y367" s="527">
        <f t="shared" si="81"/>
        <v>-3.6095580463214105</v>
      </c>
      <c r="Z367" s="528">
        <f t="shared" si="82"/>
        <v>9.3661155989391389</v>
      </c>
      <c r="AA367" s="528">
        <f t="shared" si="83"/>
        <v>7.7364579414167647</v>
      </c>
      <c r="AB367" s="529">
        <f t="shared" si="84"/>
        <v>-1.6296576575223742</v>
      </c>
    </row>
    <row r="368" spans="1:28" s="238" customFormat="1">
      <c r="A368" s="245">
        <v>447</v>
      </c>
      <c r="B368" s="245">
        <v>447101208</v>
      </c>
      <c r="C368" s="244" t="s">
        <v>527</v>
      </c>
      <c r="D368" s="245">
        <v>101</v>
      </c>
      <c r="E368" s="244" t="s">
        <v>128</v>
      </c>
      <c r="F368" s="245">
        <v>208</v>
      </c>
      <c r="G368" s="244" t="s">
        <v>235</v>
      </c>
      <c r="H368" s="243">
        <v>10</v>
      </c>
      <c r="I368" s="239"/>
      <c r="J368" s="242">
        <f t="shared" si="72"/>
        <v>10226</v>
      </c>
      <c r="K368" s="241">
        <f t="shared" si="73"/>
        <v>12070</v>
      </c>
      <c r="L368" s="240">
        <f t="shared" si="85"/>
        <v>1844</v>
      </c>
      <c r="M368" s="239"/>
      <c r="N368" s="242">
        <f t="shared" si="74"/>
        <v>5480</v>
      </c>
      <c r="O368" s="241">
        <f t="shared" si="75"/>
        <v>6468</v>
      </c>
      <c r="P368" s="241">
        <f t="shared" si="76"/>
        <v>5308</v>
      </c>
      <c r="Q368" s="241" t="str">
        <f t="shared" si="77"/>
        <v/>
      </c>
      <c r="R368" s="241" t="str">
        <f t="shared" si="78"/>
        <v/>
      </c>
      <c r="S368" s="240">
        <f t="shared" si="86"/>
        <v>-1160</v>
      </c>
      <c r="T368" s="239"/>
      <c r="U368" s="242">
        <f t="shared" si="79"/>
        <v>16644</v>
      </c>
      <c r="V368" s="241">
        <f t="shared" si="80"/>
        <v>18466</v>
      </c>
      <c r="W368" s="240">
        <f t="shared" si="87"/>
        <v>1822</v>
      </c>
      <c r="X368" s="239"/>
      <c r="Y368" s="527">
        <f t="shared" si="81"/>
        <v>-9.6057404435842955</v>
      </c>
      <c r="Z368" s="528">
        <f t="shared" si="82"/>
        <v>12.391734412188287</v>
      </c>
      <c r="AA368" s="528">
        <f t="shared" si="83"/>
        <v>5.1476731855030033</v>
      </c>
      <c r="AB368" s="529">
        <f t="shared" si="84"/>
        <v>-7.2440612266852833</v>
      </c>
    </row>
    <row r="369" spans="1:28" s="238" customFormat="1">
      <c r="A369" s="245">
        <v>447</v>
      </c>
      <c r="B369" s="245">
        <v>447101212</v>
      </c>
      <c r="C369" s="244" t="s">
        <v>527</v>
      </c>
      <c r="D369" s="245">
        <v>101</v>
      </c>
      <c r="E369" s="244" t="s">
        <v>128</v>
      </c>
      <c r="F369" s="245">
        <v>212</v>
      </c>
      <c r="G369" s="244" t="s">
        <v>239</v>
      </c>
      <c r="H369" s="243">
        <v>4</v>
      </c>
      <c r="I369" s="239"/>
      <c r="J369" s="242">
        <f t="shared" si="72"/>
        <v>10813</v>
      </c>
      <c r="K369" s="241">
        <f t="shared" si="73"/>
        <v>11334</v>
      </c>
      <c r="L369" s="240">
        <f t="shared" si="85"/>
        <v>521</v>
      </c>
      <c r="M369" s="239"/>
      <c r="N369" s="242">
        <f t="shared" si="74"/>
        <v>2759</v>
      </c>
      <c r="O369" s="241">
        <f t="shared" si="75"/>
        <v>2892</v>
      </c>
      <c r="P369" s="241">
        <f t="shared" si="76"/>
        <v>2892</v>
      </c>
      <c r="Q369" s="241" t="str">
        <f t="shared" si="77"/>
        <v/>
      </c>
      <c r="R369" s="241" t="str">
        <f t="shared" si="78"/>
        <v/>
      </c>
      <c r="S369" s="240">
        <f t="shared" si="86"/>
        <v>0</v>
      </c>
      <c r="T369" s="239"/>
      <c r="U369" s="242">
        <f t="shared" si="79"/>
        <v>14510</v>
      </c>
      <c r="V369" s="241">
        <f t="shared" si="80"/>
        <v>15314</v>
      </c>
      <c r="W369" s="240">
        <f t="shared" si="87"/>
        <v>804</v>
      </c>
      <c r="X369" s="239"/>
      <c r="Y369" s="527">
        <f t="shared" si="81"/>
        <v>0</v>
      </c>
      <c r="Z369" s="528">
        <f t="shared" si="82"/>
        <v>8.067611590401679</v>
      </c>
      <c r="AA369" s="528">
        <f t="shared" si="83"/>
        <v>2.403163045542775</v>
      </c>
      <c r="AB369" s="529">
        <f t="shared" si="84"/>
        <v>-5.6644485448589039</v>
      </c>
    </row>
    <row r="370" spans="1:28" s="238" customFormat="1">
      <c r="A370" s="245">
        <v>447</v>
      </c>
      <c r="B370" s="245">
        <v>447101214</v>
      </c>
      <c r="C370" s="244" t="s">
        <v>527</v>
      </c>
      <c r="D370" s="245">
        <v>101</v>
      </c>
      <c r="E370" s="244" t="s">
        <v>128</v>
      </c>
      <c r="F370" s="245">
        <v>214</v>
      </c>
      <c r="G370" s="244" t="s">
        <v>241</v>
      </c>
      <c r="H370" s="243">
        <v>2</v>
      </c>
      <c r="I370" s="239"/>
      <c r="J370" s="242">
        <f t="shared" si="72"/>
        <v>17370</v>
      </c>
      <c r="K370" s="241">
        <f t="shared" si="73"/>
        <v>18830</v>
      </c>
      <c r="L370" s="240">
        <f t="shared" si="85"/>
        <v>1460</v>
      </c>
      <c r="M370" s="239"/>
      <c r="N370" s="242">
        <f t="shared" si="74"/>
        <v>4207</v>
      </c>
      <c r="O370" s="241">
        <f t="shared" si="75"/>
        <v>4560</v>
      </c>
      <c r="P370" s="241">
        <f t="shared" si="76"/>
        <v>3032</v>
      </c>
      <c r="Q370" s="241" t="str">
        <f t="shared" si="77"/>
        <v/>
      </c>
      <c r="R370" s="241" t="str">
        <f t="shared" si="78"/>
        <v/>
      </c>
      <c r="S370" s="240">
        <f t="shared" si="86"/>
        <v>-1528</v>
      </c>
      <c r="T370" s="239"/>
      <c r="U370" s="242">
        <f t="shared" si="79"/>
        <v>22515</v>
      </c>
      <c r="V370" s="241">
        <f t="shared" si="80"/>
        <v>22950</v>
      </c>
      <c r="W370" s="240">
        <f t="shared" si="87"/>
        <v>435</v>
      </c>
      <c r="X370" s="239"/>
      <c r="Y370" s="527">
        <f t="shared" si="81"/>
        <v>-8.1151408375885268</v>
      </c>
      <c r="Z370" s="528">
        <f t="shared" si="82"/>
        <v>9.711019096823378</v>
      </c>
      <c r="AA370" s="528">
        <f t="shared" si="83"/>
        <v>1.8093779638608785</v>
      </c>
      <c r="AB370" s="529">
        <f t="shared" si="84"/>
        <v>-7.9016411329624994</v>
      </c>
    </row>
    <row r="371" spans="1:28" s="238" customFormat="1">
      <c r="A371" s="245">
        <v>447</v>
      </c>
      <c r="B371" s="245">
        <v>447101220</v>
      </c>
      <c r="C371" s="244" t="s">
        <v>527</v>
      </c>
      <c r="D371" s="245">
        <v>101</v>
      </c>
      <c r="E371" s="244" t="s">
        <v>128</v>
      </c>
      <c r="F371" s="245">
        <v>220</v>
      </c>
      <c r="G371" s="244" t="s">
        <v>247</v>
      </c>
      <c r="H371" s="243">
        <v>2</v>
      </c>
      <c r="I371" s="239"/>
      <c r="J371" s="242">
        <f t="shared" si="72"/>
        <v>9902</v>
      </c>
      <c r="K371" s="241">
        <f t="shared" si="73"/>
        <v>10187</v>
      </c>
      <c r="L371" s="240">
        <f t="shared" si="85"/>
        <v>285</v>
      </c>
      <c r="M371" s="239"/>
      <c r="N371" s="242">
        <f t="shared" si="74"/>
        <v>4495</v>
      </c>
      <c r="O371" s="241">
        <f t="shared" si="75"/>
        <v>4624</v>
      </c>
      <c r="P371" s="241">
        <f t="shared" si="76"/>
        <v>3960</v>
      </c>
      <c r="Q371" s="241" t="str">
        <f t="shared" si="77"/>
        <v/>
      </c>
      <c r="R371" s="241" t="str">
        <f t="shared" si="78"/>
        <v/>
      </c>
      <c r="S371" s="240">
        <f t="shared" si="86"/>
        <v>-664</v>
      </c>
      <c r="T371" s="239"/>
      <c r="U371" s="242">
        <f t="shared" si="79"/>
        <v>15335</v>
      </c>
      <c r="V371" s="241">
        <f t="shared" si="80"/>
        <v>15235</v>
      </c>
      <c r="W371" s="240">
        <f t="shared" si="87"/>
        <v>-100</v>
      </c>
      <c r="X371" s="239"/>
      <c r="Y371" s="527">
        <f t="shared" si="81"/>
        <v>-6.5202155710885847</v>
      </c>
      <c r="Z371" s="528">
        <f t="shared" si="82"/>
        <v>11.443959798939755</v>
      </c>
      <c r="AA371" s="528">
        <f t="shared" si="83"/>
        <v>6.7024871670267743</v>
      </c>
      <c r="AB371" s="529">
        <f t="shared" si="84"/>
        <v>-4.7414726319129805</v>
      </c>
    </row>
    <row r="372" spans="1:28" s="238" customFormat="1">
      <c r="A372" s="245">
        <v>447</v>
      </c>
      <c r="B372" s="245">
        <v>447101238</v>
      </c>
      <c r="C372" s="244" t="s">
        <v>527</v>
      </c>
      <c r="D372" s="245">
        <v>101</v>
      </c>
      <c r="E372" s="244" t="s">
        <v>128</v>
      </c>
      <c r="F372" s="245">
        <v>238</v>
      </c>
      <c r="G372" s="244" t="s">
        <v>265</v>
      </c>
      <c r="H372" s="243">
        <v>19</v>
      </c>
      <c r="I372" s="239"/>
      <c r="J372" s="242">
        <f t="shared" si="72"/>
        <v>10334</v>
      </c>
      <c r="K372" s="241">
        <f t="shared" si="73"/>
        <v>11328</v>
      </c>
      <c r="L372" s="240">
        <f t="shared" si="85"/>
        <v>994</v>
      </c>
      <c r="M372" s="239"/>
      <c r="N372" s="242">
        <f t="shared" si="74"/>
        <v>4350</v>
      </c>
      <c r="O372" s="241">
        <f t="shared" si="75"/>
        <v>4768</v>
      </c>
      <c r="P372" s="241">
        <f t="shared" si="76"/>
        <v>3743</v>
      </c>
      <c r="Q372" s="241" t="str">
        <f t="shared" si="77"/>
        <v/>
      </c>
      <c r="R372" s="241" t="str">
        <f t="shared" si="78"/>
        <v/>
      </c>
      <c r="S372" s="240">
        <f t="shared" si="86"/>
        <v>-1025</v>
      </c>
      <c r="T372" s="239"/>
      <c r="U372" s="242">
        <f t="shared" si="79"/>
        <v>15622</v>
      </c>
      <c r="V372" s="241">
        <f t="shared" si="80"/>
        <v>16159</v>
      </c>
      <c r="W372" s="240">
        <f t="shared" si="87"/>
        <v>537</v>
      </c>
      <c r="X372" s="239"/>
      <c r="Y372" s="527">
        <f t="shared" si="81"/>
        <v>-9.0503754559542244</v>
      </c>
      <c r="Z372" s="528">
        <f t="shared" si="82"/>
        <v>12.748696771677565</v>
      </c>
      <c r="AA372" s="528">
        <f t="shared" si="83"/>
        <v>5.412316475563375</v>
      </c>
      <c r="AB372" s="529">
        <f t="shared" si="84"/>
        <v>-7.3363802961141902</v>
      </c>
    </row>
    <row r="373" spans="1:28" s="238" customFormat="1">
      <c r="A373" s="245">
        <v>447</v>
      </c>
      <c r="B373" s="245">
        <v>447101266</v>
      </c>
      <c r="C373" s="244" t="s">
        <v>527</v>
      </c>
      <c r="D373" s="245">
        <v>101</v>
      </c>
      <c r="E373" s="244" t="s">
        <v>128</v>
      </c>
      <c r="F373" s="245">
        <v>266</v>
      </c>
      <c r="G373" s="244" t="s">
        <v>293</v>
      </c>
      <c r="H373" s="243">
        <v>1</v>
      </c>
      <c r="I373" s="239"/>
      <c r="J373" s="242">
        <f t="shared" si="72"/>
        <v>11131.769860754825</v>
      </c>
      <c r="K373" s="241">
        <f t="shared" si="73"/>
        <v>10571</v>
      </c>
      <c r="L373" s="240">
        <f t="shared" si="85"/>
        <v>-560.76986075482455</v>
      </c>
      <c r="M373" s="239"/>
      <c r="N373" s="242">
        <f t="shared" si="74"/>
        <v>5716</v>
      </c>
      <c r="O373" s="241">
        <f t="shared" si="75"/>
        <v>5428</v>
      </c>
      <c r="P373" s="241">
        <f t="shared" si="76"/>
        <v>5069</v>
      </c>
      <c r="Q373" s="241" t="str">
        <f t="shared" si="77"/>
        <v/>
      </c>
      <c r="R373" s="241" t="str">
        <f t="shared" si="78"/>
        <v/>
      </c>
      <c r="S373" s="240">
        <f t="shared" si="86"/>
        <v>-359</v>
      </c>
      <c r="T373" s="239"/>
      <c r="U373" s="242">
        <f t="shared" si="79"/>
        <v>17785.769860754823</v>
      </c>
      <c r="V373" s="241">
        <f t="shared" si="80"/>
        <v>16728</v>
      </c>
      <c r="W373" s="240">
        <f t="shared" si="87"/>
        <v>-1057.7698607548227</v>
      </c>
      <c r="X373" s="239"/>
      <c r="Y373" s="527">
        <f t="shared" si="81"/>
        <v>-3.390965921249915</v>
      </c>
      <c r="Z373" s="528">
        <f t="shared" si="82"/>
        <v>8.7923495396311058</v>
      </c>
      <c r="AA373" s="528">
        <f t="shared" si="83"/>
        <v>5.9927948009960836</v>
      </c>
      <c r="AB373" s="529">
        <f t="shared" si="84"/>
        <v>-2.7995547386350221</v>
      </c>
    </row>
    <row r="374" spans="1:28" s="238" customFormat="1">
      <c r="A374" s="245">
        <v>447</v>
      </c>
      <c r="B374" s="245">
        <v>447101307</v>
      </c>
      <c r="C374" s="244" t="s">
        <v>527</v>
      </c>
      <c r="D374" s="245">
        <v>101</v>
      </c>
      <c r="E374" s="244" t="s">
        <v>128</v>
      </c>
      <c r="F374" s="245">
        <v>307</v>
      </c>
      <c r="G374" s="244" t="s">
        <v>334</v>
      </c>
      <c r="H374" s="243">
        <v>4</v>
      </c>
      <c r="I374" s="239"/>
      <c r="J374" s="242">
        <f t="shared" si="72"/>
        <v>12226</v>
      </c>
      <c r="K374" s="241">
        <f t="shared" si="73"/>
        <v>10462</v>
      </c>
      <c r="L374" s="240">
        <f t="shared" si="85"/>
        <v>-1764</v>
      </c>
      <c r="M374" s="239"/>
      <c r="N374" s="242">
        <f t="shared" si="74"/>
        <v>5520</v>
      </c>
      <c r="O374" s="241">
        <f t="shared" si="75"/>
        <v>4723</v>
      </c>
      <c r="P374" s="241">
        <f t="shared" si="76"/>
        <v>4413</v>
      </c>
      <c r="Q374" s="241" t="str">
        <f t="shared" si="77"/>
        <v/>
      </c>
      <c r="R374" s="241" t="str">
        <f t="shared" si="78"/>
        <v/>
      </c>
      <c r="S374" s="240">
        <f t="shared" si="86"/>
        <v>-310</v>
      </c>
      <c r="T374" s="239"/>
      <c r="U374" s="242">
        <f t="shared" si="79"/>
        <v>18684</v>
      </c>
      <c r="V374" s="241">
        <f t="shared" si="80"/>
        <v>15963</v>
      </c>
      <c r="W374" s="240">
        <f t="shared" si="87"/>
        <v>-2721</v>
      </c>
      <c r="X374" s="239"/>
      <c r="Y374" s="527">
        <f t="shared" si="81"/>
        <v>-2.9639694257599558</v>
      </c>
      <c r="Z374" s="528">
        <f t="shared" si="82"/>
        <v>6.0846920648806577</v>
      </c>
      <c r="AA374" s="528">
        <f t="shared" si="83"/>
        <v>3.7421949006584714</v>
      </c>
      <c r="AB374" s="529">
        <f t="shared" si="84"/>
        <v>-2.3424971642221863</v>
      </c>
    </row>
    <row r="375" spans="1:28" s="238" customFormat="1">
      <c r="A375" s="245">
        <v>447</v>
      </c>
      <c r="B375" s="245">
        <v>447101350</v>
      </c>
      <c r="C375" s="244" t="s">
        <v>527</v>
      </c>
      <c r="D375" s="245">
        <v>101</v>
      </c>
      <c r="E375" s="244" t="s">
        <v>128</v>
      </c>
      <c r="F375" s="245">
        <v>350</v>
      </c>
      <c r="G375" s="244" t="s">
        <v>377</v>
      </c>
      <c r="H375" s="243">
        <v>46</v>
      </c>
      <c r="I375" s="239"/>
      <c r="J375" s="242">
        <f t="shared" si="72"/>
        <v>10723</v>
      </c>
      <c r="K375" s="241">
        <f t="shared" si="73"/>
        <v>11604</v>
      </c>
      <c r="L375" s="240">
        <f t="shared" si="85"/>
        <v>881</v>
      </c>
      <c r="M375" s="239"/>
      <c r="N375" s="242">
        <f t="shared" si="74"/>
        <v>9148</v>
      </c>
      <c r="O375" s="241">
        <f t="shared" si="75"/>
        <v>9900</v>
      </c>
      <c r="P375" s="241">
        <f t="shared" si="76"/>
        <v>8286</v>
      </c>
      <c r="Q375" s="241" t="str">
        <f t="shared" si="77"/>
        <v/>
      </c>
      <c r="R375" s="241" t="str">
        <f t="shared" si="78"/>
        <v/>
      </c>
      <c r="S375" s="240">
        <f t="shared" si="86"/>
        <v>-1614</v>
      </c>
      <c r="T375" s="239"/>
      <c r="U375" s="242">
        <f t="shared" si="79"/>
        <v>20809</v>
      </c>
      <c r="V375" s="241">
        <f t="shared" si="80"/>
        <v>20978</v>
      </c>
      <c r="W375" s="240">
        <f t="shared" si="87"/>
        <v>169</v>
      </c>
      <c r="X375" s="239"/>
      <c r="Y375" s="527">
        <f t="shared" si="81"/>
        <v>-13.908392449778773</v>
      </c>
      <c r="Z375" s="528">
        <f t="shared" si="82"/>
        <v>11.133874621384651</v>
      </c>
      <c r="AA375" s="528">
        <f t="shared" si="83"/>
        <v>2.1163324800707275</v>
      </c>
      <c r="AB375" s="529">
        <f t="shared" si="84"/>
        <v>-9.017542141313923</v>
      </c>
    </row>
    <row r="376" spans="1:28" s="238" customFormat="1">
      <c r="A376" s="245">
        <v>447</v>
      </c>
      <c r="B376" s="245">
        <v>447101622</v>
      </c>
      <c r="C376" s="244" t="s">
        <v>527</v>
      </c>
      <c r="D376" s="245">
        <v>101</v>
      </c>
      <c r="E376" s="244" t="s">
        <v>128</v>
      </c>
      <c r="F376" s="245">
        <v>622</v>
      </c>
      <c r="G376" s="244" t="s">
        <v>389</v>
      </c>
      <c r="H376" s="243">
        <v>68</v>
      </c>
      <c r="I376" s="239"/>
      <c r="J376" s="242">
        <f t="shared" si="72"/>
        <v>11270</v>
      </c>
      <c r="K376" s="241">
        <f t="shared" si="73"/>
        <v>11477</v>
      </c>
      <c r="L376" s="240">
        <f t="shared" si="85"/>
        <v>207</v>
      </c>
      <c r="M376" s="239"/>
      <c r="N376" s="242">
        <f t="shared" si="74"/>
        <v>2425</v>
      </c>
      <c r="O376" s="241">
        <f t="shared" si="75"/>
        <v>2470</v>
      </c>
      <c r="P376" s="241">
        <f t="shared" si="76"/>
        <v>1437</v>
      </c>
      <c r="Q376" s="241" t="str">
        <f t="shared" si="77"/>
        <v/>
      </c>
      <c r="R376" s="241" t="str">
        <f t="shared" si="78"/>
        <v/>
      </c>
      <c r="S376" s="240">
        <f t="shared" si="86"/>
        <v>-1033</v>
      </c>
      <c r="T376" s="239"/>
      <c r="U376" s="242">
        <f t="shared" si="79"/>
        <v>14633</v>
      </c>
      <c r="V376" s="241">
        <f t="shared" si="80"/>
        <v>14002</v>
      </c>
      <c r="W376" s="240">
        <f t="shared" si="87"/>
        <v>-631</v>
      </c>
      <c r="X376" s="239"/>
      <c r="Y376" s="527">
        <f t="shared" si="81"/>
        <v>-8.9995576812934814</v>
      </c>
      <c r="Z376" s="528">
        <f t="shared" si="82"/>
        <v>5.9574704831549736</v>
      </c>
      <c r="AA376" s="528">
        <f t="shared" si="83"/>
        <v>-3.0624059651711888</v>
      </c>
      <c r="AB376" s="529">
        <f t="shared" si="84"/>
        <v>-9.019876448326162</v>
      </c>
    </row>
    <row r="377" spans="1:28" s="238" customFormat="1">
      <c r="A377" s="245">
        <v>447</v>
      </c>
      <c r="B377" s="245">
        <v>447101690</v>
      </c>
      <c r="C377" s="244" t="s">
        <v>527</v>
      </c>
      <c r="D377" s="245">
        <v>101</v>
      </c>
      <c r="E377" s="244" t="s">
        <v>128</v>
      </c>
      <c r="F377" s="245">
        <v>690</v>
      </c>
      <c r="G377" s="244" t="s">
        <v>409</v>
      </c>
      <c r="H377" s="243">
        <v>16</v>
      </c>
      <c r="I377" s="239"/>
      <c r="J377" s="242">
        <f t="shared" si="72"/>
        <v>9625</v>
      </c>
      <c r="K377" s="241">
        <f t="shared" si="73"/>
        <v>10627</v>
      </c>
      <c r="L377" s="240">
        <f t="shared" si="85"/>
        <v>1002</v>
      </c>
      <c r="M377" s="239"/>
      <c r="N377" s="242">
        <f t="shared" si="74"/>
        <v>3932</v>
      </c>
      <c r="O377" s="241">
        <f t="shared" si="75"/>
        <v>4342</v>
      </c>
      <c r="P377" s="241">
        <f t="shared" si="76"/>
        <v>4342</v>
      </c>
      <c r="Q377" s="241" t="str">
        <f t="shared" si="77"/>
        <v/>
      </c>
      <c r="R377" s="241" t="str">
        <f t="shared" si="78"/>
        <v/>
      </c>
      <c r="S377" s="240">
        <f t="shared" si="86"/>
        <v>0</v>
      </c>
      <c r="T377" s="239"/>
      <c r="U377" s="242">
        <f t="shared" si="79"/>
        <v>14495</v>
      </c>
      <c r="V377" s="241">
        <f t="shared" si="80"/>
        <v>16057</v>
      </c>
      <c r="W377" s="240">
        <f t="shared" si="87"/>
        <v>1562</v>
      </c>
      <c r="X377" s="239"/>
      <c r="Y377" s="527">
        <f t="shared" si="81"/>
        <v>0</v>
      </c>
      <c r="Z377" s="528">
        <f t="shared" si="82"/>
        <v>4.0344882712887316</v>
      </c>
      <c r="AA377" s="528">
        <f t="shared" si="83"/>
        <v>2.6742621428265281</v>
      </c>
      <c r="AB377" s="529">
        <f t="shared" si="84"/>
        <v>-1.3602261284622035</v>
      </c>
    </row>
    <row r="378" spans="1:28" s="238" customFormat="1">
      <c r="A378" s="245">
        <v>447</v>
      </c>
      <c r="B378" s="245">
        <v>447101710</v>
      </c>
      <c r="C378" s="244" t="s">
        <v>527</v>
      </c>
      <c r="D378" s="245">
        <v>101</v>
      </c>
      <c r="E378" s="244" t="s">
        <v>128</v>
      </c>
      <c r="F378" s="245">
        <v>710</v>
      </c>
      <c r="G378" s="244" t="s">
        <v>414</v>
      </c>
      <c r="H378" s="243">
        <v>13</v>
      </c>
      <c r="I378" s="239"/>
      <c r="J378" s="242">
        <f t="shared" si="72"/>
        <v>11294</v>
      </c>
      <c r="K378" s="241">
        <f t="shared" si="73"/>
        <v>11415</v>
      </c>
      <c r="L378" s="240">
        <f t="shared" si="85"/>
        <v>121</v>
      </c>
      <c r="M378" s="239"/>
      <c r="N378" s="242">
        <f t="shared" si="74"/>
        <v>5458</v>
      </c>
      <c r="O378" s="241">
        <f t="shared" si="75"/>
        <v>5517</v>
      </c>
      <c r="P378" s="241">
        <f t="shared" si="76"/>
        <v>5279</v>
      </c>
      <c r="Q378" s="241" t="str">
        <f t="shared" si="77"/>
        <v/>
      </c>
      <c r="R378" s="241" t="str">
        <f t="shared" si="78"/>
        <v/>
      </c>
      <c r="S378" s="240">
        <f t="shared" si="86"/>
        <v>-238</v>
      </c>
      <c r="T378" s="239"/>
      <c r="U378" s="242">
        <f t="shared" si="79"/>
        <v>17690</v>
      </c>
      <c r="V378" s="241">
        <f t="shared" si="80"/>
        <v>17782</v>
      </c>
      <c r="W378" s="240">
        <f t="shared" si="87"/>
        <v>92</v>
      </c>
      <c r="X378" s="239"/>
      <c r="Y378" s="527">
        <f t="shared" si="81"/>
        <v>-2.0848192658720563</v>
      </c>
      <c r="Z378" s="528">
        <f t="shared" si="82"/>
        <v>5.8779148456018149</v>
      </c>
      <c r="AA378" s="528">
        <f t="shared" si="83"/>
        <v>3.7431951221409472</v>
      </c>
      <c r="AB378" s="529">
        <f t="shared" si="84"/>
        <v>-2.1347197234608677</v>
      </c>
    </row>
    <row r="379" spans="1:28" s="238" customFormat="1">
      <c r="A379" s="245">
        <v>449</v>
      </c>
      <c r="B379" s="245">
        <v>449035001</v>
      </c>
      <c r="C379" s="244" t="s">
        <v>528</v>
      </c>
      <c r="D379" s="245">
        <v>35</v>
      </c>
      <c r="E379" s="244" t="s">
        <v>62</v>
      </c>
      <c r="F379" s="245">
        <v>1</v>
      </c>
      <c r="G379" s="244" t="s">
        <v>28</v>
      </c>
      <c r="H379" s="243">
        <v>1</v>
      </c>
      <c r="I379" s="239"/>
      <c r="J379" s="242" t="str">
        <f t="shared" si="72"/>
        <v/>
      </c>
      <c r="K379" s="241">
        <f t="shared" si="73"/>
        <v>13209.638479441464</v>
      </c>
      <c r="L379" s="240" t="str">
        <f t="shared" si="85"/>
        <v/>
      </c>
      <c r="M379" s="239"/>
      <c r="N379" s="242" t="str">
        <f t="shared" si="74"/>
        <v/>
      </c>
      <c r="O379" s="241" t="str">
        <f t="shared" si="75"/>
        <v/>
      </c>
      <c r="P379" s="241">
        <f t="shared" si="76"/>
        <v>1310</v>
      </c>
      <c r="Q379" s="241" t="str">
        <f t="shared" si="77"/>
        <v/>
      </c>
      <c r="R379" s="241" t="str">
        <f t="shared" si="78"/>
        <v/>
      </c>
      <c r="S379" s="240" t="str">
        <f t="shared" si="86"/>
        <v/>
      </c>
      <c r="T379" s="239"/>
      <c r="U379" s="242" t="str">
        <f t="shared" si="79"/>
        <v/>
      </c>
      <c r="V379" s="241">
        <f t="shared" si="80"/>
        <v>15607.638479441464</v>
      </c>
      <c r="W379" s="240" t="str">
        <f t="shared" si="87"/>
        <v/>
      </c>
      <c r="X379" s="239"/>
      <c r="Y379" s="527">
        <f t="shared" si="81"/>
        <v>-6.8866493550741978</v>
      </c>
      <c r="Z379" s="528">
        <f t="shared" si="82"/>
        <v>11.433843269971938</v>
      </c>
      <c r="AA379" s="528">
        <f t="shared" si="83"/>
        <v>3.8509446137687151</v>
      </c>
      <c r="AB379" s="529">
        <f t="shared" si="84"/>
        <v>-7.5828986562032226</v>
      </c>
    </row>
    <row r="380" spans="1:28" s="238" customFormat="1">
      <c r="A380" s="245">
        <v>449</v>
      </c>
      <c r="B380" s="245">
        <v>449035018</v>
      </c>
      <c r="C380" s="244" t="s">
        <v>528</v>
      </c>
      <c r="D380" s="245">
        <v>35</v>
      </c>
      <c r="E380" s="244" t="s">
        <v>62</v>
      </c>
      <c r="F380" s="245">
        <v>18</v>
      </c>
      <c r="G380" s="244" t="s">
        <v>45</v>
      </c>
      <c r="H380" s="243">
        <v>2</v>
      </c>
      <c r="I380" s="239"/>
      <c r="J380" s="242" t="str">
        <f t="shared" si="72"/>
        <v/>
      </c>
      <c r="K380" s="241">
        <f t="shared" si="73"/>
        <v>14723.34220248668</v>
      </c>
      <c r="L380" s="240" t="str">
        <f t="shared" si="85"/>
        <v/>
      </c>
      <c r="M380" s="239"/>
      <c r="N380" s="242" t="str">
        <f t="shared" si="74"/>
        <v/>
      </c>
      <c r="O380" s="241">
        <f t="shared" si="75"/>
        <v>9879</v>
      </c>
      <c r="P380" s="241">
        <f t="shared" si="76"/>
        <v>7128</v>
      </c>
      <c r="Q380" s="241" t="str">
        <f t="shared" si="77"/>
        <v/>
      </c>
      <c r="R380" s="241" t="str">
        <f t="shared" si="78"/>
        <v/>
      </c>
      <c r="S380" s="240">
        <f t="shared" si="86"/>
        <v>-2751</v>
      </c>
      <c r="T380" s="239"/>
      <c r="U380" s="242" t="str">
        <f t="shared" si="79"/>
        <v/>
      </c>
      <c r="V380" s="241">
        <f t="shared" si="80"/>
        <v>22939.342202486681</v>
      </c>
      <c r="W380" s="240" t="str">
        <f t="shared" si="87"/>
        <v/>
      </c>
      <c r="X380" s="239"/>
      <c r="Y380" s="527">
        <f t="shared" si="81"/>
        <v>-18.688486382425879</v>
      </c>
      <c r="Z380" s="528">
        <f t="shared" si="82"/>
        <v>18.143642555175777</v>
      </c>
      <c r="AA380" s="528">
        <f t="shared" si="83"/>
        <v>4.6886975424985167</v>
      </c>
      <c r="AB380" s="529">
        <f t="shared" si="84"/>
        <v>-13.454945012677261</v>
      </c>
    </row>
    <row r="381" spans="1:28" s="238" customFormat="1">
      <c r="A381" s="245">
        <v>449</v>
      </c>
      <c r="B381" s="245">
        <v>449035035</v>
      </c>
      <c r="C381" s="244" t="s">
        <v>528</v>
      </c>
      <c r="D381" s="245">
        <v>35</v>
      </c>
      <c r="E381" s="244" t="s">
        <v>62</v>
      </c>
      <c r="F381" s="245">
        <v>35</v>
      </c>
      <c r="G381" s="244" t="s">
        <v>62</v>
      </c>
      <c r="H381" s="243">
        <v>680</v>
      </c>
      <c r="I381" s="239"/>
      <c r="J381" s="242">
        <f t="shared" si="72"/>
        <v>13372</v>
      </c>
      <c r="K381" s="241">
        <f t="shared" si="73"/>
        <v>14659</v>
      </c>
      <c r="L381" s="240">
        <f t="shared" si="85"/>
        <v>1287</v>
      </c>
      <c r="M381" s="239"/>
      <c r="N381" s="242">
        <f t="shared" si="74"/>
        <v>5169</v>
      </c>
      <c r="O381" s="241">
        <f t="shared" si="75"/>
        <v>5666</v>
      </c>
      <c r="P381" s="241">
        <f t="shared" si="76"/>
        <v>6112</v>
      </c>
      <c r="Q381" s="241" t="str">
        <f t="shared" si="77"/>
        <v/>
      </c>
      <c r="R381" s="241" t="str">
        <f t="shared" si="78"/>
        <v/>
      </c>
      <c r="S381" s="240">
        <f t="shared" si="86"/>
        <v>446</v>
      </c>
      <c r="T381" s="239"/>
      <c r="U381" s="242">
        <f t="shared" si="79"/>
        <v>19479</v>
      </c>
      <c r="V381" s="241">
        <f t="shared" si="80"/>
        <v>21859</v>
      </c>
      <c r="W381" s="240">
        <f t="shared" si="87"/>
        <v>2380</v>
      </c>
      <c r="X381" s="239"/>
      <c r="Y381" s="527">
        <f t="shared" si="81"/>
        <v>3.0398411230968065</v>
      </c>
      <c r="Z381" s="528">
        <f t="shared" si="82"/>
        <v>3.4544456806830173</v>
      </c>
      <c r="AA381" s="528">
        <f t="shared" si="83"/>
        <v>5.5084897121533576</v>
      </c>
      <c r="AB381" s="529">
        <f t="shared" si="84"/>
        <v>2.0540440314703403</v>
      </c>
    </row>
    <row r="382" spans="1:28" s="238" customFormat="1">
      <c r="A382" s="245">
        <v>449</v>
      </c>
      <c r="B382" s="245">
        <v>449035044</v>
      </c>
      <c r="C382" s="244" t="s">
        <v>528</v>
      </c>
      <c r="D382" s="245">
        <v>35</v>
      </c>
      <c r="E382" s="244" t="s">
        <v>62</v>
      </c>
      <c r="F382" s="245">
        <v>44</v>
      </c>
      <c r="G382" s="244" t="s">
        <v>71</v>
      </c>
      <c r="H382" s="243">
        <v>2</v>
      </c>
      <c r="I382" s="239"/>
      <c r="J382" s="242">
        <f t="shared" si="72"/>
        <v>13104</v>
      </c>
      <c r="K382" s="241">
        <f t="shared" si="73"/>
        <v>12440</v>
      </c>
      <c r="L382" s="240">
        <f t="shared" si="85"/>
        <v>-664</v>
      </c>
      <c r="M382" s="239"/>
      <c r="N382" s="242">
        <f t="shared" si="74"/>
        <v>383</v>
      </c>
      <c r="O382" s="241">
        <f t="shared" si="75"/>
        <v>364</v>
      </c>
      <c r="P382" s="241">
        <f t="shared" si="76"/>
        <v>216</v>
      </c>
      <c r="Q382" s="241" t="str">
        <f t="shared" si="77"/>
        <v/>
      </c>
      <c r="R382" s="241" t="str">
        <f t="shared" si="78"/>
        <v/>
      </c>
      <c r="S382" s="240">
        <f t="shared" si="86"/>
        <v>-148</v>
      </c>
      <c r="T382" s="239"/>
      <c r="U382" s="242">
        <f t="shared" si="79"/>
        <v>14425</v>
      </c>
      <c r="V382" s="241">
        <f t="shared" si="80"/>
        <v>13744</v>
      </c>
      <c r="W382" s="240">
        <f t="shared" si="87"/>
        <v>-681</v>
      </c>
      <c r="X382" s="239"/>
      <c r="Y382" s="527">
        <f t="shared" si="81"/>
        <v>-1.1859608919302929</v>
      </c>
      <c r="Z382" s="528">
        <f t="shared" si="82"/>
        <v>5.4614634937540831</v>
      </c>
      <c r="AA382" s="528">
        <f t="shared" si="83"/>
        <v>4.1649657037556365</v>
      </c>
      <c r="AB382" s="529">
        <f t="shared" si="84"/>
        <v>-1.2964977899984467</v>
      </c>
    </row>
    <row r="383" spans="1:28" s="238" customFormat="1">
      <c r="A383" s="245">
        <v>449</v>
      </c>
      <c r="B383" s="245">
        <v>449035050</v>
      </c>
      <c r="C383" s="244" t="s">
        <v>528</v>
      </c>
      <c r="D383" s="245">
        <v>35</v>
      </c>
      <c r="E383" s="244" t="s">
        <v>62</v>
      </c>
      <c r="F383" s="245">
        <v>50</v>
      </c>
      <c r="G383" s="244" t="s">
        <v>77</v>
      </c>
      <c r="H383" s="243">
        <v>1</v>
      </c>
      <c r="I383" s="239"/>
      <c r="J383" s="242">
        <f t="shared" si="72"/>
        <v>11568.768235992578</v>
      </c>
      <c r="K383" s="241">
        <f t="shared" si="73"/>
        <v>11437</v>
      </c>
      <c r="L383" s="240">
        <f t="shared" si="85"/>
        <v>-131.76823599257841</v>
      </c>
      <c r="M383" s="239"/>
      <c r="N383" s="242">
        <f t="shared" si="74"/>
        <v>5263</v>
      </c>
      <c r="O383" s="241">
        <f t="shared" si="75"/>
        <v>5203</v>
      </c>
      <c r="P383" s="241">
        <f t="shared" si="76"/>
        <v>5225</v>
      </c>
      <c r="Q383" s="241" t="str">
        <f t="shared" si="77"/>
        <v/>
      </c>
      <c r="R383" s="241" t="str">
        <f t="shared" si="78"/>
        <v/>
      </c>
      <c r="S383" s="240">
        <f t="shared" si="86"/>
        <v>22</v>
      </c>
      <c r="T383" s="239"/>
      <c r="U383" s="242">
        <f t="shared" si="79"/>
        <v>17769.768235992578</v>
      </c>
      <c r="V383" s="241">
        <f t="shared" si="80"/>
        <v>17750</v>
      </c>
      <c r="W383" s="240">
        <f t="shared" si="87"/>
        <v>-19.768235992578411</v>
      </c>
      <c r="X383" s="239"/>
      <c r="Y383" s="527">
        <f t="shared" si="81"/>
        <v>0.18551201783839133</v>
      </c>
      <c r="Z383" s="528">
        <f t="shared" si="82"/>
        <v>9.4827794699199028</v>
      </c>
      <c r="AA383" s="528">
        <f t="shared" si="83"/>
        <v>9.5244042415776864</v>
      </c>
      <c r="AB383" s="529">
        <f t="shared" si="84"/>
        <v>4.1624771657783555E-2</v>
      </c>
    </row>
    <row r="384" spans="1:28" s="238" customFormat="1">
      <c r="A384" s="245">
        <v>449</v>
      </c>
      <c r="B384" s="245">
        <v>449035073</v>
      </c>
      <c r="C384" s="244" t="s">
        <v>528</v>
      </c>
      <c r="D384" s="245">
        <v>35</v>
      </c>
      <c r="E384" s="244" t="s">
        <v>62</v>
      </c>
      <c r="F384" s="245">
        <v>73</v>
      </c>
      <c r="G384" s="244" t="s">
        <v>100</v>
      </c>
      <c r="H384" s="243">
        <v>1</v>
      </c>
      <c r="I384" s="239"/>
      <c r="J384" s="242">
        <f t="shared" si="72"/>
        <v>15270</v>
      </c>
      <c r="K384" s="241">
        <f t="shared" si="73"/>
        <v>17611</v>
      </c>
      <c r="L384" s="240">
        <f t="shared" si="85"/>
        <v>2341</v>
      </c>
      <c r="M384" s="239"/>
      <c r="N384" s="242">
        <f t="shared" si="74"/>
        <v>11582</v>
      </c>
      <c r="O384" s="241">
        <f t="shared" si="75"/>
        <v>13358</v>
      </c>
      <c r="P384" s="241">
        <f t="shared" si="76"/>
        <v>12946</v>
      </c>
      <c r="Q384" s="241" t="str">
        <f t="shared" si="77"/>
        <v/>
      </c>
      <c r="R384" s="241" t="str">
        <f t="shared" si="78"/>
        <v/>
      </c>
      <c r="S384" s="240">
        <f t="shared" si="86"/>
        <v>-412</v>
      </c>
      <c r="T384" s="239"/>
      <c r="U384" s="242">
        <f t="shared" si="79"/>
        <v>27790</v>
      </c>
      <c r="V384" s="241">
        <f t="shared" si="80"/>
        <v>31645</v>
      </c>
      <c r="W384" s="240">
        <f t="shared" si="87"/>
        <v>3855</v>
      </c>
      <c r="X384" s="239"/>
      <c r="Y384" s="527">
        <f t="shared" si="81"/>
        <v>-2.3389167549535159</v>
      </c>
      <c r="Z384" s="528">
        <f t="shared" si="82"/>
        <v>7.7717558941643086</v>
      </c>
      <c r="AA384" s="528">
        <f t="shared" si="83"/>
        <v>6.263262539340622</v>
      </c>
      <c r="AB384" s="529">
        <f t="shared" si="84"/>
        <v>-1.5084933548236865</v>
      </c>
    </row>
    <row r="385" spans="1:28" s="238" customFormat="1">
      <c r="A385" s="245">
        <v>449</v>
      </c>
      <c r="B385" s="245">
        <v>449035189</v>
      </c>
      <c r="C385" s="244" t="s">
        <v>528</v>
      </c>
      <c r="D385" s="245">
        <v>35</v>
      </c>
      <c r="E385" s="244" t="s">
        <v>62</v>
      </c>
      <c r="F385" s="245">
        <v>189</v>
      </c>
      <c r="G385" s="244" t="s">
        <v>216</v>
      </c>
      <c r="H385" s="243">
        <v>2</v>
      </c>
      <c r="I385" s="239"/>
      <c r="J385" s="242">
        <f t="shared" si="72"/>
        <v>11082.30779281106</v>
      </c>
      <c r="K385" s="241">
        <f t="shared" si="73"/>
        <v>15959</v>
      </c>
      <c r="L385" s="240">
        <f t="shared" si="85"/>
        <v>4876.6922071889403</v>
      </c>
      <c r="M385" s="239"/>
      <c r="N385" s="242">
        <f t="shared" si="74"/>
        <v>3979</v>
      </c>
      <c r="O385" s="241">
        <f t="shared" si="75"/>
        <v>5730</v>
      </c>
      <c r="P385" s="241">
        <f t="shared" si="76"/>
        <v>5506</v>
      </c>
      <c r="Q385" s="241" t="str">
        <f t="shared" si="77"/>
        <v/>
      </c>
      <c r="R385" s="241" t="str">
        <f t="shared" si="78"/>
        <v/>
      </c>
      <c r="S385" s="240">
        <f t="shared" si="86"/>
        <v>-224</v>
      </c>
      <c r="T385" s="239"/>
      <c r="U385" s="242">
        <f t="shared" si="79"/>
        <v>15999.30779281106</v>
      </c>
      <c r="V385" s="241">
        <f t="shared" si="80"/>
        <v>22553</v>
      </c>
      <c r="W385" s="240">
        <f t="shared" si="87"/>
        <v>6553.6922071889403</v>
      </c>
      <c r="X385" s="239"/>
      <c r="Y385" s="527">
        <f t="shared" si="81"/>
        <v>-1.4037766908948299</v>
      </c>
      <c r="Z385" s="528">
        <f t="shared" si="82"/>
        <v>6.5740006196005094</v>
      </c>
      <c r="AA385" s="528">
        <f t="shared" si="83"/>
        <v>5.4391131704911482</v>
      </c>
      <c r="AB385" s="529">
        <f t="shared" si="84"/>
        <v>-1.1348874491093612</v>
      </c>
    </row>
    <row r="386" spans="1:28" s="238" customFormat="1">
      <c r="A386" s="245">
        <v>449</v>
      </c>
      <c r="B386" s="245">
        <v>449035243</v>
      </c>
      <c r="C386" s="244" t="s">
        <v>528</v>
      </c>
      <c r="D386" s="245">
        <v>35</v>
      </c>
      <c r="E386" s="244" t="s">
        <v>62</v>
      </c>
      <c r="F386" s="245">
        <v>243</v>
      </c>
      <c r="G386" s="244" t="s">
        <v>270</v>
      </c>
      <c r="H386" s="243">
        <v>2</v>
      </c>
      <c r="I386" s="239"/>
      <c r="J386" s="242">
        <f t="shared" si="72"/>
        <v>14398</v>
      </c>
      <c r="K386" s="241">
        <f t="shared" si="73"/>
        <v>12440</v>
      </c>
      <c r="L386" s="240">
        <f t="shared" si="85"/>
        <v>-1958</v>
      </c>
      <c r="M386" s="239"/>
      <c r="N386" s="242">
        <f t="shared" si="74"/>
        <v>2178</v>
      </c>
      <c r="O386" s="241">
        <f t="shared" si="75"/>
        <v>1881</v>
      </c>
      <c r="P386" s="241">
        <f t="shared" si="76"/>
        <v>1771</v>
      </c>
      <c r="Q386" s="241" t="str">
        <f t="shared" si="77"/>
        <v/>
      </c>
      <c r="R386" s="241" t="str">
        <f t="shared" si="78"/>
        <v/>
      </c>
      <c r="S386" s="240">
        <f t="shared" si="86"/>
        <v>-110</v>
      </c>
      <c r="T386" s="239"/>
      <c r="U386" s="242">
        <f t="shared" si="79"/>
        <v>17514</v>
      </c>
      <c r="V386" s="241">
        <f t="shared" si="80"/>
        <v>15299</v>
      </c>
      <c r="W386" s="240">
        <f t="shared" si="87"/>
        <v>-2215</v>
      </c>
      <c r="X386" s="239"/>
      <c r="Y386" s="527">
        <f t="shared" si="81"/>
        <v>-0.8854435207992708</v>
      </c>
      <c r="Z386" s="528">
        <f t="shared" si="82"/>
        <v>6.0354276228984407</v>
      </c>
      <c r="AA386" s="528">
        <f t="shared" si="83"/>
        <v>5.027117511696332</v>
      </c>
      <c r="AB386" s="529">
        <f t="shared" si="84"/>
        <v>-1.0083101112021087</v>
      </c>
    </row>
    <row r="387" spans="1:28" s="238" customFormat="1">
      <c r="A387" s="245">
        <v>449</v>
      </c>
      <c r="B387" s="245">
        <v>449035244</v>
      </c>
      <c r="C387" s="244" t="s">
        <v>528</v>
      </c>
      <c r="D387" s="245">
        <v>35</v>
      </c>
      <c r="E387" s="244" t="s">
        <v>62</v>
      </c>
      <c r="F387" s="245">
        <v>244</v>
      </c>
      <c r="G387" s="244" t="s">
        <v>271</v>
      </c>
      <c r="H387" s="243">
        <v>4</v>
      </c>
      <c r="I387" s="239"/>
      <c r="J387" s="242">
        <f t="shared" si="72"/>
        <v>13540</v>
      </c>
      <c r="K387" s="241">
        <f t="shared" si="73"/>
        <v>13606</v>
      </c>
      <c r="L387" s="240">
        <f t="shared" si="85"/>
        <v>66</v>
      </c>
      <c r="M387" s="239"/>
      <c r="N387" s="242">
        <f t="shared" si="74"/>
        <v>4059</v>
      </c>
      <c r="O387" s="241">
        <f t="shared" si="75"/>
        <v>4079</v>
      </c>
      <c r="P387" s="241">
        <f t="shared" si="76"/>
        <v>4079</v>
      </c>
      <c r="Q387" s="241" t="str">
        <f t="shared" si="77"/>
        <v/>
      </c>
      <c r="R387" s="241" t="str">
        <f t="shared" si="78"/>
        <v/>
      </c>
      <c r="S387" s="240">
        <f t="shared" si="86"/>
        <v>0</v>
      </c>
      <c r="T387" s="239"/>
      <c r="U387" s="242">
        <f t="shared" si="79"/>
        <v>18537</v>
      </c>
      <c r="V387" s="241">
        <f t="shared" si="80"/>
        <v>18773</v>
      </c>
      <c r="W387" s="240">
        <f t="shared" si="87"/>
        <v>236</v>
      </c>
      <c r="X387" s="239"/>
      <c r="Y387" s="527">
        <f t="shared" si="81"/>
        <v>0</v>
      </c>
      <c r="Z387" s="528">
        <f t="shared" si="82"/>
        <v>6.1523267003519049</v>
      </c>
      <c r="AA387" s="528">
        <f t="shared" si="83"/>
        <v>5.3180718904184756</v>
      </c>
      <c r="AB387" s="529">
        <f t="shared" si="84"/>
        <v>-0.83425480993342926</v>
      </c>
    </row>
    <row r="388" spans="1:28" s="238" customFormat="1">
      <c r="A388" s="245">
        <v>449</v>
      </c>
      <c r="B388" s="245">
        <v>449035248</v>
      </c>
      <c r="C388" s="244" t="s">
        <v>528</v>
      </c>
      <c r="D388" s="245">
        <v>35</v>
      </c>
      <c r="E388" s="244" t="s">
        <v>62</v>
      </c>
      <c r="F388" s="245">
        <v>248</v>
      </c>
      <c r="G388" s="244" t="s">
        <v>275</v>
      </c>
      <c r="H388" s="243">
        <v>1</v>
      </c>
      <c r="I388" s="239"/>
      <c r="J388" s="242" t="str">
        <f t="shared" si="72"/>
        <v/>
      </c>
      <c r="K388" s="241">
        <f t="shared" si="73"/>
        <v>16220.126411195861</v>
      </c>
      <c r="L388" s="240" t="str">
        <f t="shared" si="85"/>
        <v/>
      </c>
      <c r="M388" s="239"/>
      <c r="N388" s="242" t="str">
        <f t="shared" si="74"/>
        <v/>
      </c>
      <c r="O388" s="241" t="str">
        <f t="shared" si="75"/>
        <v/>
      </c>
      <c r="P388" s="241">
        <f t="shared" si="76"/>
        <v>915</v>
      </c>
      <c r="Q388" s="241" t="str">
        <f t="shared" si="77"/>
        <v/>
      </c>
      <c r="R388" s="241" t="str">
        <f t="shared" si="78"/>
        <v/>
      </c>
      <c r="S388" s="240" t="str">
        <f t="shared" si="86"/>
        <v/>
      </c>
      <c r="T388" s="239"/>
      <c r="U388" s="242" t="str">
        <f t="shared" si="79"/>
        <v/>
      </c>
      <c r="V388" s="241">
        <f t="shared" si="80"/>
        <v>18223.126411195859</v>
      </c>
      <c r="W388" s="240" t="str">
        <f t="shared" si="87"/>
        <v/>
      </c>
      <c r="X388" s="239"/>
      <c r="Y388" s="527">
        <f t="shared" si="81"/>
        <v>0.3097394913158098</v>
      </c>
      <c r="Z388" s="528">
        <f t="shared" si="82"/>
        <v>5.0697310318241096</v>
      </c>
      <c r="AA388" s="528">
        <f t="shared" si="83"/>
        <v>5.4451056940976006</v>
      </c>
      <c r="AB388" s="529">
        <f t="shared" si="84"/>
        <v>0.37537466227349103</v>
      </c>
    </row>
    <row r="389" spans="1:28" s="238" customFormat="1">
      <c r="A389" s="245">
        <v>449</v>
      </c>
      <c r="B389" s="245">
        <v>449035336</v>
      </c>
      <c r="C389" s="244" t="s">
        <v>528</v>
      </c>
      <c r="D389" s="245">
        <v>35</v>
      </c>
      <c r="E389" s="244" t="s">
        <v>62</v>
      </c>
      <c r="F389" s="245">
        <v>336</v>
      </c>
      <c r="G389" s="244" t="s">
        <v>363</v>
      </c>
      <c r="H389" s="243">
        <v>1</v>
      </c>
      <c r="I389" s="239"/>
      <c r="J389" s="242">
        <f t="shared" si="72"/>
        <v>11789</v>
      </c>
      <c r="K389" s="241">
        <f t="shared" si="73"/>
        <v>12440</v>
      </c>
      <c r="L389" s="240">
        <f t="shared" si="85"/>
        <v>651</v>
      </c>
      <c r="M389" s="239"/>
      <c r="N389" s="242">
        <f t="shared" si="74"/>
        <v>2866</v>
      </c>
      <c r="O389" s="241">
        <f t="shared" si="75"/>
        <v>3024</v>
      </c>
      <c r="P389" s="241">
        <f t="shared" si="76"/>
        <v>1688</v>
      </c>
      <c r="Q389" s="241" t="str">
        <f t="shared" si="77"/>
        <v/>
      </c>
      <c r="R389" s="241" t="str">
        <f t="shared" si="78"/>
        <v/>
      </c>
      <c r="S389" s="240">
        <f t="shared" si="86"/>
        <v>-1336</v>
      </c>
      <c r="T389" s="239"/>
      <c r="U389" s="242">
        <f t="shared" si="79"/>
        <v>15593</v>
      </c>
      <c r="V389" s="241">
        <f t="shared" si="80"/>
        <v>15216</v>
      </c>
      <c r="W389" s="240">
        <f t="shared" si="87"/>
        <v>-377</v>
      </c>
      <c r="X389" s="239"/>
      <c r="Y389" s="527">
        <f t="shared" si="81"/>
        <v>-10.738300274563841</v>
      </c>
      <c r="Z389" s="528">
        <f t="shared" si="82"/>
        <v>9.4926125080018622</v>
      </c>
      <c r="AA389" s="528">
        <f t="shared" si="83"/>
        <v>-1.2688101769763724</v>
      </c>
      <c r="AB389" s="529">
        <f t="shared" si="84"/>
        <v>-10.761422684978236</v>
      </c>
    </row>
    <row r="390" spans="1:28" s="238" customFormat="1">
      <c r="A390" s="245">
        <v>449</v>
      </c>
      <c r="B390" s="245">
        <v>449035347</v>
      </c>
      <c r="C390" s="244" t="s">
        <v>528</v>
      </c>
      <c r="D390" s="245">
        <v>35</v>
      </c>
      <c r="E390" s="244" t="s">
        <v>62</v>
      </c>
      <c r="F390" s="245">
        <v>347</v>
      </c>
      <c r="G390" s="244" t="s">
        <v>374</v>
      </c>
      <c r="H390" s="243">
        <v>1</v>
      </c>
      <c r="I390" s="239"/>
      <c r="J390" s="242">
        <f t="shared" si="72"/>
        <v>14646</v>
      </c>
      <c r="K390" s="241">
        <f t="shared" si="73"/>
        <v>16170</v>
      </c>
      <c r="L390" s="240">
        <f t="shared" si="85"/>
        <v>1524</v>
      </c>
      <c r="M390" s="239"/>
      <c r="N390" s="242">
        <f t="shared" si="74"/>
        <v>7560</v>
      </c>
      <c r="O390" s="241">
        <f t="shared" si="75"/>
        <v>8346</v>
      </c>
      <c r="P390" s="241">
        <f t="shared" si="76"/>
        <v>7225</v>
      </c>
      <c r="Q390" s="241" t="str">
        <f t="shared" si="77"/>
        <v/>
      </c>
      <c r="R390" s="241" t="str">
        <f t="shared" si="78"/>
        <v/>
      </c>
      <c r="S390" s="240">
        <f t="shared" si="86"/>
        <v>-1121</v>
      </c>
      <c r="T390" s="239"/>
      <c r="U390" s="242">
        <f t="shared" si="79"/>
        <v>23144</v>
      </c>
      <c r="V390" s="241">
        <f t="shared" si="80"/>
        <v>24483</v>
      </c>
      <c r="W390" s="240">
        <f t="shared" si="87"/>
        <v>1339</v>
      </c>
      <c r="X390" s="239"/>
      <c r="Y390" s="527">
        <f t="shared" si="81"/>
        <v>-6.9343412309440566</v>
      </c>
      <c r="Z390" s="528">
        <f t="shared" si="82"/>
        <v>11.184847758684297</v>
      </c>
      <c r="AA390" s="528">
        <f t="shared" si="83"/>
        <v>5.4986659262029978</v>
      </c>
      <c r="AB390" s="529">
        <f t="shared" si="84"/>
        <v>-5.6861818324812994</v>
      </c>
    </row>
    <row r="391" spans="1:28" s="238" customFormat="1">
      <c r="A391" s="245">
        <v>450</v>
      </c>
      <c r="B391" s="245">
        <v>450086008</v>
      </c>
      <c r="C391" s="244" t="s">
        <v>529</v>
      </c>
      <c r="D391" s="245">
        <v>86</v>
      </c>
      <c r="E391" s="244" t="s">
        <v>113</v>
      </c>
      <c r="F391" s="245">
        <v>8</v>
      </c>
      <c r="G391" s="244" t="s">
        <v>35</v>
      </c>
      <c r="H391" s="243">
        <v>3</v>
      </c>
      <c r="I391" s="239"/>
      <c r="J391" s="242">
        <f t="shared" si="72"/>
        <v>9428</v>
      </c>
      <c r="K391" s="241">
        <f t="shared" si="73"/>
        <v>10025</v>
      </c>
      <c r="L391" s="240">
        <f t="shared" si="85"/>
        <v>597</v>
      </c>
      <c r="M391" s="239"/>
      <c r="N391" s="242">
        <f t="shared" si="74"/>
        <v>9754</v>
      </c>
      <c r="O391" s="241">
        <f t="shared" si="75"/>
        <v>10371</v>
      </c>
      <c r="P391" s="241">
        <f t="shared" si="76"/>
        <v>10371</v>
      </c>
      <c r="Q391" s="241" t="str">
        <f t="shared" si="77"/>
        <v/>
      </c>
      <c r="R391" s="241" t="str">
        <f t="shared" si="78"/>
        <v/>
      </c>
      <c r="S391" s="240">
        <f t="shared" si="86"/>
        <v>0</v>
      </c>
      <c r="T391" s="239"/>
      <c r="U391" s="242">
        <f t="shared" si="79"/>
        <v>20120</v>
      </c>
      <c r="V391" s="241">
        <f t="shared" si="80"/>
        <v>21484</v>
      </c>
      <c r="W391" s="240">
        <f t="shared" si="87"/>
        <v>1364</v>
      </c>
      <c r="X391" s="239"/>
      <c r="Y391" s="527">
        <f t="shared" si="81"/>
        <v>0</v>
      </c>
      <c r="Z391" s="528">
        <f t="shared" si="82"/>
        <v>5.2051961937401661</v>
      </c>
      <c r="AA391" s="528">
        <f t="shared" si="83"/>
        <v>2.6985398973551251</v>
      </c>
      <c r="AB391" s="529">
        <f t="shared" si="84"/>
        <v>-2.5066562963850409</v>
      </c>
    </row>
    <row r="392" spans="1:28" s="238" customFormat="1">
      <c r="A392" s="245">
        <v>450</v>
      </c>
      <c r="B392" s="245">
        <v>450086086</v>
      </c>
      <c r="C392" s="244" t="s">
        <v>529</v>
      </c>
      <c r="D392" s="245">
        <v>86</v>
      </c>
      <c r="E392" s="244" t="s">
        <v>113</v>
      </c>
      <c r="F392" s="245">
        <v>86</v>
      </c>
      <c r="G392" s="244" t="s">
        <v>113</v>
      </c>
      <c r="H392" s="243">
        <v>75</v>
      </c>
      <c r="I392" s="239"/>
      <c r="J392" s="242">
        <f t="shared" si="72"/>
        <v>10809</v>
      </c>
      <c r="K392" s="241">
        <f t="shared" si="73"/>
        <v>11728</v>
      </c>
      <c r="L392" s="240">
        <f t="shared" si="85"/>
        <v>919</v>
      </c>
      <c r="M392" s="239"/>
      <c r="N392" s="242">
        <f t="shared" si="74"/>
        <v>1570</v>
      </c>
      <c r="O392" s="241">
        <f t="shared" si="75"/>
        <v>1704</v>
      </c>
      <c r="P392" s="241">
        <f t="shared" si="76"/>
        <v>1194</v>
      </c>
      <c r="Q392" s="241" t="str">
        <f t="shared" si="77"/>
        <v/>
      </c>
      <c r="R392" s="241" t="str">
        <f t="shared" si="78"/>
        <v/>
      </c>
      <c r="S392" s="240">
        <f t="shared" si="86"/>
        <v>-510</v>
      </c>
      <c r="T392" s="239"/>
      <c r="U392" s="242">
        <f t="shared" si="79"/>
        <v>13317</v>
      </c>
      <c r="V392" s="241">
        <f t="shared" si="80"/>
        <v>14010</v>
      </c>
      <c r="W392" s="240">
        <f t="shared" si="87"/>
        <v>693</v>
      </c>
      <c r="X392" s="239"/>
      <c r="Y392" s="527">
        <f t="shared" si="81"/>
        <v>-4.3507634132396475</v>
      </c>
      <c r="Z392" s="528">
        <f t="shared" si="82"/>
        <v>7.9445669714546145</v>
      </c>
      <c r="AA392" s="528">
        <f t="shared" si="83"/>
        <v>3.5367744521781668</v>
      </c>
      <c r="AB392" s="529">
        <f t="shared" si="84"/>
        <v>-4.4077925192764482</v>
      </c>
    </row>
    <row r="393" spans="1:28" s="238" customFormat="1">
      <c r="A393" s="245">
        <v>450</v>
      </c>
      <c r="B393" s="245">
        <v>450086114</v>
      </c>
      <c r="C393" s="244" t="s">
        <v>529</v>
      </c>
      <c r="D393" s="245">
        <v>86</v>
      </c>
      <c r="E393" s="244" t="s">
        <v>113</v>
      </c>
      <c r="F393" s="245">
        <v>114</v>
      </c>
      <c r="G393" s="244" t="s">
        <v>141</v>
      </c>
      <c r="H393" s="243">
        <v>1</v>
      </c>
      <c r="I393" s="239"/>
      <c r="J393" s="242" t="str">
        <f t="shared" si="72"/>
        <v/>
      </c>
      <c r="K393" s="241">
        <f t="shared" si="73"/>
        <v>14245.961293290045</v>
      </c>
      <c r="L393" s="240" t="str">
        <f t="shared" si="85"/>
        <v/>
      </c>
      <c r="M393" s="239"/>
      <c r="N393" s="242" t="str">
        <f t="shared" si="74"/>
        <v/>
      </c>
      <c r="O393" s="241" t="str">
        <f t="shared" si="75"/>
        <v/>
      </c>
      <c r="P393" s="241">
        <f t="shared" si="76"/>
        <v>2324</v>
      </c>
      <c r="Q393" s="241" t="str">
        <f t="shared" si="77"/>
        <v/>
      </c>
      <c r="R393" s="241" t="str">
        <f t="shared" si="78"/>
        <v/>
      </c>
      <c r="S393" s="240" t="str">
        <f t="shared" si="86"/>
        <v/>
      </c>
      <c r="T393" s="239"/>
      <c r="U393" s="242" t="str">
        <f t="shared" si="79"/>
        <v/>
      </c>
      <c r="V393" s="241">
        <f t="shared" si="80"/>
        <v>17657.961293290045</v>
      </c>
      <c r="W393" s="240" t="str">
        <f t="shared" si="87"/>
        <v/>
      </c>
      <c r="X393" s="239"/>
      <c r="Y393" s="527">
        <f t="shared" si="81"/>
        <v>-3.0167189752913828</v>
      </c>
      <c r="Z393" s="528">
        <f t="shared" si="82"/>
        <v>10.378846900883268</v>
      </c>
      <c r="AA393" s="528">
        <f t="shared" si="83"/>
        <v>7.7270136127029998</v>
      </c>
      <c r="AB393" s="529">
        <f t="shared" si="84"/>
        <v>-2.651833288180268</v>
      </c>
    </row>
    <row r="394" spans="1:28" s="238" customFormat="1">
      <c r="A394" s="245">
        <v>450</v>
      </c>
      <c r="B394" s="245">
        <v>450086117</v>
      </c>
      <c r="C394" s="244" t="s">
        <v>529</v>
      </c>
      <c r="D394" s="245">
        <v>86</v>
      </c>
      <c r="E394" s="244" t="s">
        <v>113</v>
      </c>
      <c r="F394" s="245">
        <v>117</v>
      </c>
      <c r="G394" s="244" t="s">
        <v>144</v>
      </c>
      <c r="H394" s="243">
        <v>1</v>
      </c>
      <c r="I394" s="239"/>
      <c r="J394" s="242">
        <f t="shared" ref="J394:J457" si="88">IFERROR(VLOOKUP($B394,ratesPFY,9,FALSE),"")</f>
        <v>11426</v>
      </c>
      <c r="K394" s="241">
        <f t="shared" ref="K394:K457" si="89">IFERROR(VLOOKUP($B394,ratesQ2,8,FALSE),"")</f>
        <v>10115</v>
      </c>
      <c r="L394" s="240">
        <f t="shared" si="85"/>
        <v>-1311</v>
      </c>
      <c r="M394" s="239"/>
      <c r="N394" s="242">
        <f t="shared" ref="N394:N457" si="90">IFERROR(VLOOKUP($B394,ratesPFY,10,FALSE),"")</f>
        <v>5546</v>
      </c>
      <c r="O394" s="241">
        <f t="shared" ref="O394:O457" si="91">IFERROR(VLOOKUP($B394,ratesQ1,9,FALSE),"")</f>
        <v>4910</v>
      </c>
      <c r="P394" s="241">
        <f t="shared" ref="P394:P457" si="92">IFERROR(VLOOKUP($B394,ratesQ2,9,FALSE),"")</f>
        <v>5288</v>
      </c>
      <c r="Q394" s="241" t="str">
        <f t="shared" ref="Q394:Q457" si="93">IFERROR(VLOOKUP($B394,ratesQ3,9,FALSE),"")</f>
        <v/>
      </c>
      <c r="R394" s="241" t="str">
        <f t="shared" ref="R394:R457" si="94">IFERROR(VLOOKUP($B394,ratesQ4,9,FALSE),"")</f>
        <v/>
      </c>
      <c r="S394" s="240">
        <f t="shared" si="86"/>
        <v>378</v>
      </c>
      <c r="T394" s="239"/>
      <c r="U394" s="242">
        <f t="shared" ref="U394:U457" si="95">IFERROR(VLOOKUP($B394,ratesPFY,13,FALSE)-VLOOKUP($B394,ratesPFY,11,FALSE),"")</f>
        <v>17910</v>
      </c>
      <c r="V394" s="241">
        <f t="shared" ref="V394:V457" si="96">IFERROR(VLOOKUP($B394,ratesQ2,12,FALSE),"")</f>
        <v>16491</v>
      </c>
      <c r="W394" s="240">
        <f t="shared" si="87"/>
        <v>-1419</v>
      </c>
      <c r="X394" s="239"/>
      <c r="Y394" s="527">
        <f t="shared" ref="Y394:Y457" si="97">VLOOKUP($F394,rate_abvfndNEW,46,FALSE)</f>
        <v>3.7391492650978648</v>
      </c>
      <c r="Z394" s="528">
        <f t="shared" ref="Z394:Z457" si="98">VLOOKUP($F394,rate_abvfndNEW,48,FALSE)</f>
        <v>2.8691514614141505</v>
      </c>
      <c r="AA394" s="528">
        <f t="shared" ref="AA394:AA457" si="99">VLOOKUP($F394,rate_abvfndNEW,49,FALSE)</f>
        <v>4.8264320563928518</v>
      </c>
      <c r="AB394" s="529">
        <f t="shared" ref="AB394:AB457" si="100">VLOOKUP($F394,rate_abvfndNEW,50,FALSE)</f>
        <v>1.9572805949787013</v>
      </c>
    </row>
    <row r="395" spans="1:28" s="238" customFormat="1">
      <c r="A395" s="245">
        <v>450</v>
      </c>
      <c r="B395" s="245">
        <v>450086127</v>
      </c>
      <c r="C395" s="244" t="s">
        <v>529</v>
      </c>
      <c r="D395" s="245">
        <v>86</v>
      </c>
      <c r="E395" s="244" t="s">
        <v>113</v>
      </c>
      <c r="F395" s="245">
        <v>127</v>
      </c>
      <c r="G395" s="244" t="s">
        <v>154</v>
      </c>
      <c r="H395" s="243">
        <v>2</v>
      </c>
      <c r="I395" s="239"/>
      <c r="J395" s="242">
        <f t="shared" si="88"/>
        <v>9480</v>
      </c>
      <c r="K395" s="241">
        <f t="shared" si="89"/>
        <v>10115</v>
      </c>
      <c r="L395" s="240">
        <f t="shared" ref="L395:L458" si="101">IFERROR(IF(J395="","",K395-J395),"")</f>
        <v>635</v>
      </c>
      <c r="M395" s="239"/>
      <c r="N395" s="242">
        <f t="shared" si="90"/>
        <v>4843</v>
      </c>
      <c r="O395" s="241">
        <f t="shared" si="91"/>
        <v>5168</v>
      </c>
      <c r="P395" s="241">
        <f t="shared" si="92"/>
        <v>5288</v>
      </c>
      <c r="Q395" s="241" t="str">
        <f t="shared" si="93"/>
        <v/>
      </c>
      <c r="R395" s="241" t="str">
        <f t="shared" si="94"/>
        <v/>
      </c>
      <c r="S395" s="240">
        <f t="shared" ref="S395:S458" si="102">IFERROR(IF(P395="","",P395-O395),"")</f>
        <v>120</v>
      </c>
      <c r="T395" s="239"/>
      <c r="U395" s="242">
        <f t="shared" si="95"/>
        <v>15261</v>
      </c>
      <c r="V395" s="241">
        <f t="shared" si="96"/>
        <v>16491</v>
      </c>
      <c r="W395" s="240">
        <f t="shared" ref="W395:W458" si="103">IFERROR(IF(U395="","",V395-U395),"")</f>
        <v>1230</v>
      </c>
      <c r="X395" s="239"/>
      <c r="Y395" s="527">
        <f t="shared" si="97"/>
        <v>1.1880393236759801</v>
      </c>
      <c r="Z395" s="528">
        <f t="shared" si="98"/>
        <v>6.3923813089091546</v>
      </c>
      <c r="AA395" s="528">
        <f t="shared" si="99"/>
        <v>9.0015863576200488</v>
      </c>
      <c r="AB395" s="529">
        <f t="shared" si="100"/>
        <v>2.6092050487108942</v>
      </c>
    </row>
    <row r="396" spans="1:28" s="238" customFormat="1">
      <c r="A396" s="245">
        <v>450</v>
      </c>
      <c r="B396" s="245">
        <v>450086137</v>
      </c>
      <c r="C396" s="244" t="s">
        <v>529</v>
      </c>
      <c r="D396" s="245">
        <v>86</v>
      </c>
      <c r="E396" s="244" t="s">
        <v>113</v>
      </c>
      <c r="F396" s="245">
        <v>137</v>
      </c>
      <c r="G396" s="244" t="s">
        <v>164</v>
      </c>
      <c r="H396" s="243">
        <v>2</v>
      </c>
      <c r="I396" s="239"/>
      <c r="J396" s="242">
        <f t="shared" si="88"/>
        <v>9394</v>
      </c>
      <c r="K396" s="241">
        <f t="shared" si="89"/>
        <v>16842.922068622574</v>
      </c>
      <c r="L396" s="240">
        <f t="shared" si="101"/>
        <v>7448.9220686225744</v>
      </c>
      <c r="M396" s="239"/>
      <c r="N396" s="242">
        <f t="shared" si="90"/>
        <v>0</v>
      </c>
      <c r="O396" s="241">
        <f t="shared" si="91"/>
        <v>0</v>
      </c>
      <c r="P396" s="241">
        <f t="shared" si="92"/>
        <v>1883</v>
      </c>
      <c r="Q396" s="241" t="str">
        <f t="shared" si="93"/>
        <v/>
      </c>
      <c r="R396" s="241" t="str">
        <f t="shared" si="94"/>
        <v/>
      </c>
      <c r="S396" s="240">
        <f t="shared" si="102"/>
        <v>1883</v>
      </c>
      <c r="T396" s="239"/>
      <c r="U396" s="242">
        <f t="shared" si="95"/>
        <v>10332</v>
      </c>
      <c r="V396" s="241">
        <f t="shared" si="96"/>
        <v>19813.922068622574</v>
      </c>
      <c r="W396" s="240">
        <f t="shared" si="103"/>
        <v>9481.9220686225744</v>
      </c>
      <c r="X396" s="239"/>
      <c r="Y396" s="527">
        <f t="shared" si="97"/>
        <v>11.592297052728739</v>
      </c>
      <c r="Z396" s="528">
        <f t="shared" si="98"/>
        <v>7.7026178424301968</v>
      </c>
      <c r="AA396" s="528">
        <f t="shared" si="99"/>
        <v>21.596814390289833</v>
      </c>
      <c r="AB396" s="529">
        <f t="shared" si="100"/>
        <v>13.894196547859636</v>
      </c>
    </row>
    <row r="397" spans="1:28" s="238" customFormat="1">
      <c r="A397" s="245">
        <v>450</v>
      </c>
      <c r="B397" s="245">
        <v>450086210</v>
      </c>
      <c r="C397" s="244" t="s">
        <v>529</v>
      </c>
      <c r="D397" s="245">
        <v>86</v>
      </c>
      <c r="E397" s="244" t="s">
        <v>113</v>
      </c>
      <c r="F397" s="245">
        <v>210</v>
      </c>
      <c r="G397" s="244" t="s">
        <v>237</v>
      </c>
      <c r="H397" s="243">
        <v>95</v>
      </c>
      <c r="I397" s="239"/>
      <c r="J397" s="242">
        <f t="shared" si="88"/>
        <v>10086</v>
      </c>
      <c r="K397" s="241">
        <f t="shared" si="89"/>
        <v>11025</v>
      </c>
      <c r="L397" s="240">
        <f t="shared" si="101"/>
        <v>939</v>
      </c>
      <c r="M397" s="239"/>
      <c r="N397" s="242">
        <f t="shared" si="90"/>
        <v>4138</v>
      </c>
      <c r="O397" s="241">
        <f t="shared" si="91"/>
        <v>4523</v>
      </c>
      <c r="P397" s="241">
        <f t="shared" si="92"/>
        <v>3589</v>
      </c>
      <c r="Q397" s="241" t="str">
        <f t="shared" si="93"/>
        <v/>
      </c>
      <c r="R397" s="241" t="str">
        <f t="shared" si="94"/>
        <v/>
      </c>
      <c r="S397" s="240">
        <f t="shared" si="102"/>
        <v>-934</v>
      </c>
      <c r="T397" s="239"/>
      <c r="U397" s="242">
        <f t="shared" si="95"/>
        <v>15162</v>
      </c>
      <c r="V397" s="241">
        <f t="shared" si="96"/>
        <v>15702</v>
      </c>
      <c r="W397" s="240">
        <f t="shared" si="103"/>
        <v>540</v>
      </c>
      <c r="X397" s="239"/>
      <c r="Y397" s="527">
        <f t="shared" si="97"/>
        <v>-8.4715364851652453</v>
      </c>
      <c r="Z397" s="528">
        <f t="shared" si="98"/>
        <v>9.9262718956258524</v>
      </c>
      <c r="AA397" s="528">
        <f t="shared" si="99"/>
        <v>3.0891229601820962</v>
      </c>
      <c r="AB397" s="529">
        <f t="shared" si="100"/>
        <v>-6.8371489354437562</v>
      </c>
    </row>
    <row r="398" spans="1:28" s="238" customFormat="1">
      <c r="A398" s="245">
        <v>450</v>
      </c>
      <c r="B398" s="245">
        <v>450086275</v>
      </c>
      <c r="C398" s="244" t="s">
        <v>529</v>
      </c>
      <c r="D398" s="245">
        <v>86</v>
      </c>
      <c r="E398" s="244" t="s">
        <v>113</v>
      </c>
      <c r="F398" s="245">
        <v>275</v>
      </c>
      <c r="G398" s="244" t="s">
        <v>302</v>
      </c>
      <c r="H398" s="243">
        <v>6</v>
      </c>
      <c r="I398" s="239"/>
      <c r="J398" s="242">
        <f t="shared" si="88"/>
        <v>10301</v>
      </c>
      <c r="K398" s="241">
        <f t="shared" si="89"/>
        <v>10032</v>
      </c>
      <c r="L398" s="240">
        <f t="shared" si="101"/>
        <v>-269</v>
      </c>
      <c r="M398" s="239"/>
      <c r="N398" s="242">
        <f t="shared" si="90"/>
        <v>4515</v>
      </c>
      <c r="O398" s="241">
        <f t="shared" si="91"/>
        <v>4398</v>
      </c>
      <c r="P398" s="241">
        <f t="shared" si="92"/>
        <v>2924</v>
      </c>
      <c r="Q398" s="241" t="str">
        <f t="shared" si="93"/>
        <v/>
      </c>
      <c r="R398" s="241" t="str">
        <f t="shared" si="94"/>
        <v/>
      </c>
      <c r="S398" s="240">
        <f t="shared" si="102"/>
        <v>-1474</v>
      </c>
      <c r="T398" s="239"/>
      <c r="U398" s="242">
        <f t="shared" si="95"/>
        <v>15754</v>
      </c>
      <c r="V398" s="241">
        <f t="shared" si="96"/>
        <v>14044</v>
      </c>
      <c r="W398" s="240">
        <f t="shared" si="103"/>
        <v>-1710</v>
      </c>
      <c r="X398" s="239"/>
      <c r="Y398" s="527">
        <f t="shared" si="97"/>
        <v>-14.686089319512377</v>
      </c>
      <c r="Z398" s="528">
        <f t="shared" si="98"/>
        <v>14.835650472506536</v>
      </c>
      <c r="AA398" s="528">
        <f t="shared" si="99"/>
        <v>3.9541363485415899</v>
      </c>
      <c r="AB398" s="529">
        <f t="shared" si="100"/>
        <v>-10.881514123964946</v>
      </c>
    </row>
    <row r="399" spans="1:28" s="238" customFormat="1">
      <c r="A399" s="245">
        <v>450</v>
      </c>
      <c r="B399" s="245">
        <v>450086278</v>
      </c>
      <c r="C399" s="244" t="s">
        <v>529</v>
      </c>
      <c r="D399" s="245">
        <v>86</v>
      </c>
      <c r="E399" s="244" t="s">
        <v>113</v>
      </c>
      <c r="F399" s="245">
        <v>278</v>
      </c>
      <c r="G399" s="244" t="s">
        <v>305</v>
      </c>
      <c r="H399" s="243">
        <v>12</v>
      </c>
      <c r="I399" s="239"/>
      <c r="J399" s="242">
        <f t="shared" si="88"/>
        <v>12302</v>
      </c>
      <c r="K399" s="241">
        <f t="shared" si="89"/>
        <v>11447</v>
      </c>
      <c r="L399" s="240">
        <f t="shared" si="101"/>
        <v>-855</v>
      </c>
      <c r="M399" s="239"/>
      <c r="N399" s="242">
        <f t="shared" si="90"/>
        <v>2806</v>
      </c>
      <c r="O399" s="241">
        <f t="shared" si="91"/>
        <v>2611</v>
      </c>
      <c r="P399" s="241">
        <f t="shared" si="92"/>
        <v>2611</v>
      </c>
      <c r="Q399" s="241" t="str">
        <f t="shared" si="93"/>
        <v/>
      </c>
      <c r="R399" s="241" t="str">
        <f t="shared" si="94"/>
        <v/>
      </c>
      <c r="S399" s="240">
        <f t="shared" si="102"/>
        <v>0</v>
      </c>
      <c r="T399" s="239"/>
      <c r="U399" s="242">
        <f t="shared" si="95"/>
        <v>16046</v>
      </c>
      <c r="V399" s="241">
        <f t="shared" si="96"/>
        <v>15146</v>
      </c>
      <c r="W399" s="240">
        <f t="shared" si="103"/>
        <v>-900</v>
      </c>
      <c r="X399" s="239"/>
      <c r="Y399" s="527">
        <f t="shared" si="97"/>
        <v>0</v>
      </c>
      <c r="Z399" s="528">
        <f t="shared" si="98"/>
        <v>9.2880677305316226</v>
      </c>
      <c r="AA399" s="528">
        <f t="shared" si="99"/>
        <v>6.1049868525218818</v>
      </c>
      <c r="AB399" s="529">
        <f t="shared" si="100"/>
        <v>-3.1830808780097408</v>
      </c>
    </row>
    <row r="400" spans="1:28" s="238" customFormat="1">
      <c r="A400" s="245">
        <v>450</v>
      </c>
      <c r="B400" s="245">
        <v>450086327</v>
      </c>
      <c r="C400" s="244" t="s">
        <v>529</v>
      </c>
      <c r="D400" s="245">
        <v>86</v>
      </c>
      <c r="E400" s="244" t="s">
        <v>113</v>
      </c>
      <c r="F400" s="245">
        <v>327</v>
      </c>
      <c r="G400" s="244" t="s">
        <v>354</v>
      </c>
      <c r="H400" s="243">
        <v>2</v>
      </c>
      <c r="I400" s="239"/>
      <c r="J400" s="242">
        <f t="shared" si="88"/>
        <v>9567</v>
      </c>
      <c r="K400" s="241">
        <f t="shared" si="89"/>
        <v>9978</v>
      </c>
      <c r="L400" s="240">
        <f t="shared" si="101"/>
        <v>411</v>
      </c>
      <c r="M400" s="239"/>
      <c r="N400" s="242">
        <f t="shared" si="90"/>
        <v>11248</v>
      </c>
      <c r="O400" s="241">
        <f t="shared" si="91"/>
        <v>11731</v>
      </c>
      <c r="P400" s="241">
        <f t="shared" si="92"/>
        <v>11127</v>
      </c>
      <c r="Q400" s="241" t="str">
        <f t="shared" si="93"/>
        <v/>
      </c>
      <c r="R400" s="241" t="str">
        <f t="shared" si="94"/>
        <v/>
      </c>
      <c r="S400" s="240">
        <f t="shared" si="102"/>
        <v>-604</v>
      </c>
      <c r="T400" s="239"/>
      <c r="U400" s="242">
        <f t="shared" si="95"/>
        <v>21753</v>
      </c>
      <c r="V400" s="241">
        <f t="shared" si="96"/>
        <v>22193</v>
      </c>
      <c r="W400" s="240">
        <f t="shared" si="103"/>
        <v>440</v>
      </c>
      <c r="X400" s="239"/>
      <c r="Y400" s="527">
        <f t="shared" si="97"/>
        <v>-6.0537114712984987</v>
      </c>
      <c r="Z400" s="528">
        <f t="shared" si="98"/>
        <v>4.5673737148856706</v>
      </c>
      <c r="AA400" s="528">
        <f t="shared" si="99"/>
        <v>3.1530709361930649</v>
      </c>
      <c r="AB400" s="529">
        <f t="shared" si="100"/>
        <v>-1.4143027786926057</v>
      </c>
    </row>
    <row r="401" spans="1:28" s="238" customFormat="1">
      <c r="A401" s="245">
        <v>450</v>
      </c>
      <c r="B401" s="245">
        <v>450086337</v>
      </c>
      <c r="C401" s="244" t="s">
        <v>529</v>
      </c>
      <c r="D401" s="245">
        <v>86</v>
      </c>
      <c r="E401" s="244" t="s">
        <v>113</v>
      </c>
      <c r="F401" s="245">
        <v>337</v>
      </c>
      <c r="G401" s="244" t="s">
        <v>364</v>
      </c>
      <c r="H401" s="243">
        <v>2</v>
      </c>
      <c r="I401" s="239"/>
      <c r="J401" s="242">
        <f t="shared" si="88"/>
        <v>14028</v>
      </c>
      <c r="K401" s="241">
        <f t="shared" si="89"/>
        <v>14525</v>
      </c>
      <c r="L401" s="240">
        <f t="shared" si="101"/>
        <v>497</v>
      </c>
      <c r="M401" s="239"/>
      <c r="N401" s="242">
        <f t="shared" si="90"/>
        <v>18365</v>
      </c>
      <c r="O401" s="241">
        <f t="shared" si="91"/>
        <v>19015</v>
      </c>
      <c r="P401" s="241">
        <f t="shared" si="92"/>
        <v>19352</v>
      </c>
      <c r="Q401" s="241" t="str">
        <f t="shared" si="93"/>
        <v/>
      </c>
      <c r="R401" s="241" t="str">
        <f t="shared" si="94"/>
        <v/>
      </c>
      <c r="S401" s="240">
        <f t="shared" si="102"/>
        <v>337</v>
      </c>
      <c r="T401" s="239"/>
      <c r="U401" s="242">
        <f t="shared" si="95"/>
        <v>33331</v>
      </c>
      <c r="V401" s="241">
        <f t="shared" si="96"/>
        <v>34965</v>
      </c>
      <c r="W401" s="240">
        <f t="shared" si="103"/>
        <v>1634</v>
      </c>
      <c r="X401" s="239"/>
      <c r="Y401" s="527">
        <f t="shared" si="97"/>
        <v>2.3209950323237649</v>
      </c>
      <c r="Z401" s="528">
        <f t="shared" si="98"/>
        <v>0.60244895372240359</v>
      </c>
      <c r="AA401" s="528">
        <f t="shared" si="99"/>
        <v>1.452583033700469</v>
      </c>
      <c r="AB401" s="529">
        <f t="shared" si="100"/>
        <v>0.85013407997806545</v>
      </c>
    </row>
    <row r="402" spans="1:28" s="238" customFormat="1">
      <c r="A402" s="245">
        <v>450</v>
      </c>
      <c r="B402" s="245">
        <v>450086340</v>
      </c>
      <c r="C402" s="244" t="s">
        <v>529</v>
      </c>
      <c r="D402" s="245">
        <v>86</v>
      </c>
      <c r="E402" s="244" t="s">
        <v>113</v>
      </c>
      <c r="F402" s="245">
        <v>340</v>
      </c>
      <c r="G402" s="244" t="s">
        <v>367</v>
      </c>
      <c r="H402" s="243">
        <v>5</v>
      </c>
      <c r="I402" s="239"/>
      <c r="J402" s="242">
        <f t="shared" si="88"/>
        <v>9948</v>
      </c>
      <c r="K402" s="241">
        <f t="shared" si="89"/>
        <v>10012</v>
      </c>
      <c r="L402" s="240">
        <f t="shared" si="101"/>
        <v>64</v>
      </c>
      <c r="M402" s="239"/>
      <c r="N402" s="242">
        <f t="shared" si="90"/>
        <v>6644</v>
      </c>
      <c r="O402" s="241">
        <f t="shared" si="91"/>
        <v>6686</v>
      </c>
      <c r="P402" s="241">
        <f t="shared" si="92"/>
        <v>5859</v>
      </c>
      <c r="Q402" s="241" t="str">
        <f t="shared" si="93"/>
        <v/>
      </c>
      <c r="R402" s="241" t="str">
        <f t="shared" si="94"/>
        <v/>
      </c>
      <c r="S402" s="240">
        <f t="shared" si="102"/>
        <v>-827</v>
      </c>
      <c r="T402" s="239"/>
      <c r="U402" s="242">
        <f t="shared" si="95"/>
        <v>17530</v>
      </c>
      <c r="V402" s="241">
        <f t="shared" si="96"/>
        <v>16959</v>
      </c>
      <c r="W402" s="240">
        <f t="shared" si="103"/>
        <v>-571</v>
      </c>
      <c r="X402" s="239"/>
      <c r="Y402" s="527">
        <f t="shared" si="97"/>
        <v>-8.2616833747472924</v>
      </c>
      <c r="Z402" s="528">
        <f t="shared" si="98"/>
        <v>7.5502985292520908</v>
      </c>
      <c r="AA402" s="528">
        <f t="shared" si="99"/>
        <v>0.49309039622800604</v>
      </c>
      <c r="AB402" s="529">
        <f t="shared" si="100"/>
        <v>-7.0572081330240843</v>
      </c>
    </row>
    <row r="403" spans="1:28" s="238" customFormat="1">
      <c r="A403" s="245">
        <v>450</v>
      </c>
      <c r="B403" s="245">
        <v>450086605</v>
      </c>
      <c r="C403" s="244" t="s">
        <v>529</v>
      </c>
      <c r="D403" s="245">
        <v>86</v>
      </c>
      <c r="E403" s="244" t="s">
        <v>113</v>
      </c>
      <c r="F403" s="245">
        <v>605</v>
      </c>
      <c r="G403" s="244" t="s">
        <v>383</v>
      </c>
      <c r="H403" s="243">
        <v>4</v>
      </c>
      <c r="I403" s="239"/>
      <c r="J403" s="242">
        <f t="shared" si="88"/>
        <v>9220</v>
      </c>
      <c r="K403" s="241">
        <f t="shared" si="89"/>
        <v>9754</v>
      </c>
      <c r="L403" s="240">
        <f t="shared" si="101"/>
        <v>534</v>
      </c>
      <c r="M403" s="239"/>
      <c r="N403" s="242">
        <f t="shared" si="90"/>
        <v>6675</v>
      </c>
      <c r="O403" s="241">
        <f t="shared" si="91"/>
        <v>7061</v>
      </c>
      <c r="P403" s="241">
        <f t="shared" si="92"/>
        <v>7061</v>
      </c>
      <c r="Q403" s="241" t="str">
        <f t="shared" si="93"/>
        <v/>
      </c>
      <c r="R403" s="241" t="str">
        <f t="shared" si="94"/>
        <v/>
      </c>
      <c r="S403" s="240">
        <f t="shared" si="102"/>
        <v>0</v>
      </c>
      <c r="T403" s="239"/>
      <c r="U403" s="242">
        <f t="shared" si="95"/>
        <v>16833</v>
      </c>
      <c r="V403" s="241">
        <f t="shared" si="96"/>
        <v>17903</v>
      </c>
      <c r="W403" s="240">
        <f t="shared" si="103"/>
        <v>1070</v>
      </c>
      <c r="X403" s="239"/>
      <c r="Y403" s="527">
        <f t="shared" si="97"/>
        <v>0</v>
      </c>
      <c r="Z403" s="528">
        <f t="shared" si="98"/>
        <v>5.2545515315488593</v>
      </c>
      <c r="AA403" s="528">
        <f t="shared" si="99"/>
        <v>1.6716138203254107</v>
      </c>
      <c r="AB403" s="529">
        <f t="shared" si="100"/>
        <v>-3.5829377112234484</v>
      </c>
    </row>
    <row r="404" spans="1:28" s="238" customFormat="1">
      <c r="A404" s="245">
        <v>450</v>
      </c>
      <c r="B404" s="245">
        <v>450086683</v>
      </c>
      <c r="C404" s="244" t="s">
        <v>529</v>
      </c>
      <c r="D404" s="245">
        <v>86</v>
      </c>
      <c r="E404" s="244" t="s">
        <v>113</v>
      </c>
      <c r="F404" s="245">
        <v>683</v>
      </c>
      <c r="G404" s="244" t="s">
        <v>407</v>
      </c>
      <c r="H404" s="243">
        <v>7</v>
      </c>
      <c r="I404" s="239"/>
      <c r="J404" s="242">
        <f t="shared" si="88"/>
        <v>9220</v>
      </c>
      <c r="K404" s="241">
        <f t="shared" si="89"/>
        <v>9754</v>
      </c>
      <c r="L404" s="240">
        <f t="shared" si="101"/>
        <v>534</v>
      </c>
      <c r="M404" s="239"/>
      <c r="N404" s="242">
        <f t="shared" si="90"/>
        <v>7477</v>
      </c>
      <c r="O404" s="241">
        <f t="shared" si="91"/>
        <v>7910</v>
      </c>
      <c r="P404" s="241">
        <f t="shared" si="92"/>
        <v>8121</v>
      </c>
      <c r="Q404" s="241" t="str">
        <f t="shared" si="93"/>
        <v/>
      </c>
      <c r="R404" s="241" t="str">
        <f t="shared" si="94"/>
        <v/>
      </c>
      <c r="S404" s="240">
        <f t="shared" si="102"/>
        <v>211</v>
      </c>
      <c r="T404" s="239"/>
      <c r="U404" s="242">
        <f t="shared" si="95"/>
        <v>17635</v>
      </c>
      <c r="V404" s="241">
        <f t="shared" si="96"/>
        <v>18963</v>
      </c>
      <c r="W404" s="240">
        <f t="shared" si="103"/>
        <v>1328</v>
      </c>
      <c r="X404" s="239"/>
      <c r="Y404" s="527">
        <f t="shared" si="97"/>
        <v>2.1672657528069124</v>
      </c>
      <c r="Z404" s="528">
        <f t="shared" si="98"/>
        <v>3.0779372623177417</v>
      </c>
      <c r="AA404" s="528">
        <f t="shared" si="99"/>
        <v>4.7346002753221095</v>
      </c>
      <c r="AB404" s="529">
        <f t="shared" si="100"/>
        <v>1.6566630130043678</v>
      </c>
    </row>
    <row r="405" spans="1:28" s="238" customFormat="1">
      <c r="A405" s="245">
        <v>453</v>
      </c>
      <c r="B405" s="245">
        <v>453137005</v>
      </c>
      <c r="C405" s="244" t="s">
        <v>530</v>
      </c>
      <c r="D405" s="245">
        <v>137</v>
      </c>
      <c r="E405" s="244" t="s">
        <v>164</v>
      </c>
      <c r="F405" s="245">
        <v>5</v>
      </c>
      <c r="G405" s="244" t="s">
        <v>32</v>
      </c>
      <c r="H405" s="243">
        <v>3</v>
      </c>
      <c r="I405" s="239"/>
      <c r="J405" s="242">
        <f t="shared" si="88"/>
        <v>14205</v>
      </c>
      <c r="K405" s="241">
        <f t="shared" si="89"/>
        <v>11854</v>
      </c>
      <c r="L405" s="240">
        <f t="shared" si="101"/>
        <v>-2351</v>
      </c>
      <c r="M405" s="239"/>
      <c r="N405" s="242">
        <f t="shared" si="90"/>
        <v>7016</v>
      </c>
      <c r="O405" s="241">
        <f t="shared" si="91"/>
        <v>5855</v>
      </c>
      <c r="P405" s="241">
        <f t="shared" si="92"/>
        <v>5055</v>
      </c>
      <c r="Q405" s="241" t="str">
        <f t="shared" si="93"/>
        <v/>
      </c>
      <c r="R405" s="241" t="str">
        <f t="shared" si="94"/>
        <v/>
      </c>
      <c r="S405" s="240">
        <f t="shared" si="102"/>
        <v>-800</v>
      </c>
      <c r="T405" s="239"/>
      <c r="U405" s="242">
        <f t="shared" si="95"/>
        <v>22159</v>
      </c>
      <c r="V405" s="241">
        <f t="shared" si="96"/>
        <v>17997</v>
      </c>
      <c r="W405" s="240">
        <f t="shared" si="103"/>
        <v>-4162</v>
      </c>
      <c r="X405" s="239"/>
      <c r="Y405" s="527">
        <f t="shared" si="97"/>
        <v>-6.7435564184009138</v>
      </c>
      <c r="Z405" s="528">
        <f t="shared" si="98"/>
        <v>8.4608358365062273</v>
      </c>
      <c r="AA405" s="528">
        <f t="shared" si="99"/>
        <v>3.4468973791694308</v>
      </c>
      <c r="AB405" s="529">
        <f t="shared" si="100"/>
        <v>-5.0139384573367964</v>
      </c>
    </row>
    <row r="406" spans="1:28" s="238" customFormat="1">
      <c r="A406" s="245">
        <v>453</v>
      </c>
      <c r="B406" s="245">
        <v>453137061</v>
      </c>
      <c r="C406" s="244" t="s">
        <v>530</v>
      </c>
      <c r="D406" s="245">
        <v>137</v>
      </c>
      <c r="E406" s="244" t="s">
        <v>164</v>
      </c>
      <c r="F406" s="245">
        <v>61</v>
      </c>
      <c r="G406" s="244" t="s">
        <v>88</v>
      </c>
      <c r="H406" s="243">
        <v>80</v>
      </c>
      <c r="I406" s="239"/>
      <c r="J406" s="242">
        <f t="shared" si="88"/>
        <v>13943</v>
      </c>
      <c r="K406" s="241">
        <f t="shared" si="89"/>
        <v>14959</v>
      </c>
      <c r="L406" s="240">
        <f t="shared" si="101"/>
        <v>1016</v>
      </c>
      <c r="M406" s="239"/>
      <c r="N406" s="242">
        <f t="shared" si="90"/>
        <v>860</v>
      </c>
      <c r="O406" s="241">
        <f t="shared" si="91"/>
        <v>923</v>
      </c>
      <c r="P406" s="241">
        <f t="shared" si="92"/>
        <v>623</v>
      </c>
      <c r="Q406" s="241" t="str">
        <f t="shared" si="93"/>
        <v/>
      </c>
      <c r="R406" s="241" t="str">
        <f t="shared" si="94"/>
        <v/>
      </c>
      <c r="S406" s="240">
        <f t="shared" si="102"/>
        <v>-300</v>
      </c>
      <c r="T406" s="239"/>
      <c r="U406" s="242">
        <f t="shared" si="95"/>
        <v>15741</v>
      </c>
      <c r="V406" s="241">
        <f t="shared" si="96"/>
        <v>16670</v>
      </c>
      <c r="W406" s="240">
        <f t="shared" si="103"/>
        <v>929</v>
      </c>
      <c r="X406" s="239"/>
      <c r="Y406" s="527">
        <f t="shared" si="97"/>
        <v>-2.0034002426298372</v>
      </c>
      <c r="Z406" s="528">
        <f t="shared" si="98"/>
        <v>8.7564306447856808</v>
      </c>
      <c r="AA406" s="528">
        <f t="shared" si="99"/>
        <v>6.6184792311503609</v>
      </c>
      <c r="AB406" s="529">
        <f t="shared" si="100"/>
        <v>-2.1379514136353199</v>
      </c>
    </row>
    <row r="407" spans="1:28" s="238" customFormat="1">
      <c r="A407" s="245">
        <v>453</v>
      </c>
      <c r="B407" s="245">
        <v>453137086</v>
      </c>
      <c r="C407" s="244" t="s">
        <v>530</v>
      </c>
      <c r="D407" s="245">
        <v>137</v>
      </c>
      <c r="E407" s="244" t="s">
        <v>164</v>
      </c>
      <c r="F407" s="245">
        <v>86</v>
      </c>
      <c r="G407" s="244" t="s">
        <v>113</v>
      </c>
      <c r="H407" s="243">
        <v>1</v>
      </c>
      <c r="I407" s="239"/>
      <c r="J407" s="242">
        <f t="shared" si="88"/>
        <v>13974</v>
      </c>
      <c r="K407" s="241">
        <f t="shared" si="89"/>
        <v>15193</v>
      </c>
      <c r="L407" s="240">
        <f t="shared" si="101"/>
        <v>1219</v>
      </c>
      <c r="M407" s="239"/>
      <c r="N407" s="242">
        <f t="shared" si="90"/>
        <v>2030</v>
      </c>
      <c r="O407" s="241">
        <f t="shared" si="91"/>
        <v>2207</v>
      </c>
      <c r="P407" s="241">
        <f t="shared" si="92"/>
        <v>1546</v>
      </c>
      <c r="Q407" s="241" t="str">
        <f t="shared" si="93"/>
        <v/>
      </c>
      <c r="R407" s="241" t="str">
        <f t="shared" si="94"/>
        <v/>
      </c>
      <c r="S407" s="240">
        <f t="shared" si="102"/>
        <v>-661</v>
      </c>
      <c r="T407" s="239"/>
      <c r="U407" s="242">
        <f t="shared" si="95"/>
        <v>16942</v>
      </c>
      <c r="V407" s="241">
        <f t="shared" si="96"/>
        <v>17827</v>
      </c>
      <c r="W407" s="240">
        <f t="shared" si="103"/>
        <v>885</v>
      </c>
      <c r="X407" s="239"/>
      <c r="Y407" s="527">
        <f t="shared" si="97"/>
        <v>-4.3507634132396475</v>
      </c>
      <c r="Z407" s="528">
        <f t="shared" si="98"/>
        <v>7.9445669714546145</v>
      </c>
      <c r="AA407" s="528">
        <f t="shared" si="99"/>
        <v>3.5367744521781668</v>
      </c>
      <c r="AB407" s="529">
        <f t="shared" si="100"/>
        <v>-4.4077925192764482</v>
      </c>
    </row>
    <row r="408" spans="1:28" s="238" customFormat="1">
      <c r="A408" s="245">
        <v>453</v>
      </c>
      <c r="B408" s="245">
        <v>453137114</v>
      </c>
      <c r="C408" s="244" t="s">
        <v>530</v>
      </c>
      <c r="D408" s="245">
        <v>137</v>
      </c>
      <c r="E408" s="244" t="s">
        <v>164</v>
      </c>
      <c r="F408" s="245">
        <v>114</v>
      </c>
      <c r="G408" s="244" t="s">
        <v>141</v>
      </c>
      <c r="H408" s="243">
        <v>2</v>
      </c>
      <c r="I408" s="239"/>
      <c r="J408" s="242">
        <f t="shared" si="88"/>
        <v>14736</v>
      </c>
      <c r="K408" s="241">
        <f t="shared" si="89"/>
        <v>15777</v>
      </c>
      <c r="L408" s="240">
        <f t="shared" si="101"/>
        <v>1041</v>
      </c>
      <c r="M408" s="239"/>
      <c r="N408" s="242">
        <f t="shared" si="90"/>
        <v>2848</v>
      </c>
      <c r="O408" s="241">
        <f t="shared" si="91"/>
        <v>3049</v>
      </c>
      <c r="P408" s="241">
        <f t="shared" si="92"/>
        <v>2573</v>
      </c>
      <c r="Q408" s="241" t="str">
        <f t="shared" si="93"/>
        <v/>
      </c>
      <c r="R408" s="241" t="str">
        <f t="shared" si="94"/>
        <v/>
      </c>
      <c r="S408" s="240">
        <f t="shared" si="102"/>
        <v>-476</v>
      </c>
      <c r="T408" s="239"/>
      <c r="U408" s="242">
        <f t="shared" si="95"/>
        <v>18522</v>
      </c>
      <c r="V408" s="241">
        <f t="shared" si="96"/>
        <v>19438</v>
      </c>
      <c r="W408" s="240">
        <f t="shared" si="103"/>
        <v>916</v>
      </c>
      <c r="X408" s="239"/>
      <c r="Y408" s="527">
        <f t="shared" si="97"/>
        <v>-3.0167189752913828</v>
      </c>
      <c r="Z408" s="528">
        <f t="shared" si="98"/>
        <v>10.378846900883268</v>
      </c>
      <c r="AA408" s="528">
        <f t="shared" si="99"/>
        <v>7.7270136127029998</v>
      </c>
      <c r="AB408" s="529">
        <f t="shared" si="100"/>
        <v>-2.651833288180268</v>
      </c>
    </row>
    <row r="409" spans="1:28" s="238" customFormat="1">
      <c r="A409" s="245">
        <v>453</v>
      </c>
      <c r="B409" s="245">
        <v>453137137</v>
      </c>
      <c r="C409" s="244" t="s">
        <v>530</v>
      </c>
      <c r="D409" s="245">
        <v>137</v>
      </c>
      <c r="E409" s="244" t="s">
        <v>164</v>
      </c>
      <c r="F409" s="245">
        <v>137</v>
      </c>
      <c r="G409" s="244" t="s">
        <v>164</v>
      </c>
      <c r="H409" s="243">
        <v>474</v>
      </c>
      <c r="I409" s="239"/>
      <c r="J409" s="242">
        <f t="shared" si="88"/>
        <v>14349</v>
      </c>
      <c r="K409" s="241">
        <f t="shared" si="89"/>
        <v>16116</v>
      </c>
      <c r="L409" s="240">
        <f t="shared" si="101"/>
        <v>1767</v>
      </c>
      <c r="M409" s="239"/>
      <c r="N409" s="242">
        <f t="shared" si="90"/>
        <v>0</v>
      </c>
      <c r="O409" s="241">
        <f t="shared" si="91"/>
        <v>0</v>
      </c>
      <c r="P409" s="241">
        <f t="shared" si="92"/>
        <v>1802</v>
      </c>
      <c r="Q409" s="241" t="str">
        <f t="shared" si="93"/>
        <v/>
      </c>
      <c r="R409" s="241" t="str">
        <f t="shared" si="94"/>
        <v/>
      </c>
      <c r="S409" s="240">
        <f t="shared" si="102"/>
        <v>1802</v>
      </c>
      <c r="T409" s="239"/>
      <c r="U409" s="242">
        <f t="shared" si="95"/>
        <v>15287</v>
      </c>
      <c r="V409" s="241">
        <f t="shared" si="96"/>
        <v>19006</v>
      </c>
      <c r="W409" s="240">
        <f t="shared" si="103"/>
        <v>3719</v>
      </c>
      <c r="X409" s="239"/>
      <c r="Y409" s="527">
        <f t="shared" si="97"/>
        <v>11.592297052728739</v>
      </c>
      <c r="Z409" s="528">
        <f t="shared" si="98"/>
        <v>7.7026178424301968</v>
      </c>
      <c r="AA409" s="528">
        <f t="shared" si="99"/>
        <v>21.596814390289833</v>
      </c>
      <c r="AB409" s="529">
        <f t="shared" si="100"/>
        <v>13.894196547859636</v>
      </c>
    </row>
    <row r="410" spans="1:28" s="238" customFormat="1">
      <c r="A410" s="245">
        <v>453</v>
      </c>
      <c r="B410" s="245">
        <v>453137161</v>
      </c>
      <c r="C410" s="244" t="s">
        <v>530</v>
      </c>
      <c r="D410" s="245">
        <v>137</v>
      </c>
      <c r="E410" s="244" t="s">
        <v>164</v>
      </c>
      <c r="F410" s="245">
        <v>161</v>
      </c>
      <c r="G410" s="244" t="s">
        <v>188</v>
      </c>
      <c r="H410" s="243">
        <v>1</v>
      </c>
      <c r="I410" s="239"/>
      <c r="J410" s="242">
        <f t="shared" si="88"/>
        <v>9394</v>
      </c>
      <c r="K410" s="241">
        <f t="shared" si="89"/>
        <v>15171</v>
      </c>
      <c r="L410" s="240">
        <f t="shared" si="101"/>
        <v>5777</v>
      </c>
      <c r="M410" s="239"/>
      <c r="N410" s="242">
        <f t="shared" si="90"/>
        <v>3958</v>
      </c>
      <c r="O410" s="241">
        <f t="shared" si="91"/>
        <v>6393</v>
      </c>
      <c r="P410" s="241">
        <f t="shared" si="92"/>
        <v>7858</v>
      </c>
      <c r="Q410" s="241" t="str">
        <f t="shared" si="93"/>
        <v/>
      </c>
      <c r="R410" s="241" t="str">
        <f t="shared" si="94"/>
        <v/>
      </c>
      <c r="S410" s="240">
        <f t="shared" si="102"/>
        <v>1465</v>
      </c>
      <c r="T410" s="239"/>
      <c r="U410" s="242">
        <f t="shared" si="95"/>
        <v>14290</v>
      </c>
      <c r="V410" s="241">
        <f t="shared" si="96"/>
        <v>24117</v>
      </c>
      <c r="W410" s="240">
        <f t="shared" si="103"/>
        <v>9827</v>
      </c>
      <c r="X410" s="239"/>
      <c r="Y410" s="527">
        <f t="shared" si="97"/>
        <v>9.6577887286298392</v>
      </c>
      <c r="Z410" s="528">
        <f t="shared" si="98"/>
        <v>6.4086066465211076</v>
      </c>
      <c r="AA410" s="528">
        <f t="shared" si="99"/>
        <v>18.24098617366101</v>
      </c>
      <c r="AB410" s="529">
        <f t="shared" si="100"/>
        <v>11.832379527139903</v>
      </c>
    </row>
    <row r="411" spans="1:28" s="238" customFormat="1">
      <c r="A411" s="245">
        <v>453</v>
      </c>
      <c r="B411" s="245">
        <v>453137210</v>
      </c>
      <c r="C411" s="244" t="s">
        <v>530</v>
      </c>
      <c r="D411" s="245">
        <v>137</v>
      </c>
      <c r="E411" s="244" t="s">
        <v>164</v>
      </c>
      <c r="F411" s="245">
        <v>210</v>
      </c>
      <c r="G411" s="244" t="s">
        <v>237</v>
      </c>
      <c r="H411" s="243">
        <v>2</v>
      </c>
      <c r="I411" s="239"/>
      <c r="J411" s="242">
        <f t="shared" si="88"/>
        <v>13573</v>
      </c>
      <c r="K411" s="241">
        <f t="shared" si="89"/>
        <v>14729</v>
      </c>
      <c r="L411" s="240">
        <f t="shared" si="101"/>
        <v>1156</v>
      </c>
      <c r="M411" s="239"/>
      <c r="N411" s="242">
        <f t="shared" si="90"/>
        <v>5568</v>
      </c>
      <c r="O411" s="241">
        <f t="shared" si="91"/>
        <v>6043</v>
      </c>
      <c r="P411" s="241">
        <f t="shared" si="92"/>
        <v>4795</v>
      </c>
      <c r="Q411" s="241" t="str">
        <f t="shared" si="93"/>
        <v/>
      </c>
      <c r="R411" s="241" t="str">
        <f t="shared" si="94"/>
        <v/>
      </c>
      <c r="S411" s="240">
        <f t="shared" si="102"/>
        <v>-1248</v>
      </c>
      <c r="T411" s="239"/>
      <c r="U411" s="242">
        <f t="shared" si="95"/>
        <v>20079</v>
      </c>
      <c r="V411" s="241">
        <f t="shared" si="96"/>
        <v>20612</v>
      </c>
      <c r="W411" s="240">
        <f t="shared" si="103"/>
        <v>533</v>
      </c>
      <c r="X411" s="239"/>
      <c r="Y411" s="527">
        <f t="shared" si="97"/>
        <v>-8.4715364851652453</v>
      </c>
      <c r="Z411" s="528">
        <f t="shared" si="98"/>
        <v>9.9262718956258524</v>
      </c>
      <c r="AA411" s="528">
        <f t="shared" si="99"/>
        <v>3.0891229601820962</v>
      </c>
      <c r="AB411" s="529">
        <f t="shared" si="100"/>
        <v>-6.8371489354437562</v>
      </c>
    </row>
    <row r="412" spans="1:28" s="238" customFormat="1">
      <c r="A412" s="245">
        <v>453</v>
      </c>
      <c r="B412" s="245">
        <v>453137227</v>
      </c>
      <c r="C412" s="244" t="s">
        <v>530</v>
      </c>
      <c r="D412" s="245">
        <v>137</v>
      </c>
      <c r="E412" s="244" t="s">
        <v>164</v>
      </c>
      <c r="F412" s="245">
        <v>227</v>
      </c>
      <c r="G412" s="244" t="s">
        <v>254</v>
      </c>
      <c r="H412" s="243">
        <v>1</v>
      </c>
      <c r="I412" s="239"/>
      <c r="J412" s="242">
        <f t="shared" si="88"/>
        <v>16958</v>
      </c>
      <c r="K412" s="241">
        <f t="shared" si="89"/>
        <v>18511</v>
      </c>
      <c r="L412" s="240">
        <f t="shared" si="101"/>
        <v>1553</v>
      </c>
      <c r="M412" s="239"/>
      <c r="N412" s="242">
        <f t="shared" si="90"/>
        <v>4882</v>
      </c>
      <c r="O412" s="241">
        <f t="shared" si="91"/>
        <v>5329</v>
      </c>
      <c r="P412" s="241">
        <f t="shared" si="92"/>
        <v>4891</v>
      </c>
      <c r="Q412" s="241" t="str">
        <f t="shared" si="93"/>
        <v/>
      </c>
      <c r="R412" s="241" t="str">
        <f t="shared" si="94"/>
        <v/>
      </c>
      <c r="S412" s="240">
        <f t="shared" si="102"/>
        <v>-438</v>
      </c>
      <c r="T412" s="239"/>
      <c r="U412" s="242">
        <f t="shared" si="95"/>
        <v>22778</v>
      </c>
      <c r="V412" s="241">
        <f t="shared" si="96"/>
        <v>24490</v>
      </c>
      <c r="W412" s="240">
        <f t="shared" si="103"/>
        <v>1712</v>
      </c>
      <c r="X412" s="239"/>
      <c r="Y412" s="527">
        <f t="shared" si="97"/>
        <v>-2.3629072754288956</v>
      </c>
      <c r="Z412" s="528">
        <f t="shared" si="98"/>
        <v>9.2263909517083977</v>
      </c>
      <c r="AA412" s="528">
        <f t="shared" si="99"/>
        <v>7.0879914092843528</v>
      </c>
      <c r="AB412" s="529">
        <f t="shared" si="100"/>
        <v>-2.138399542424045</v>
      </c>
    </row>
    <row r="413" spans="1:28" s="238" customFormat="1">
      <c r="A413" s="245">
        <v>453</v>
      </c>
      <c r="B413" s="245">
        <v>453137278</v>
      </c>
      <c r="C413" s="244" t="s">
        <v>530</v>
      </c>
      <c r="D413" s="245">
        <v>137</v>
      </c>
      <c r="E413" s="244" t="s">
        <v>164</v>
      </c>
      <c r="F413" s="245">
        <v>278</v>
      </c>
      <c r="G413" s="244" t="s">
        <v>305</v>
      </c>
      <c r="H413" s="243">
        <v>9</v>
      </c>
      <c r="I413" s="239"/>
      <c r="J413" s="242">
        <f t="shared" si="88"/>
        <v>13386</v>
      </c>
      <c r="K413" s="241">
        <f t="shared" si="89"/>
        <v>12553</v>
      </c>
      <c r="L413" s="240">
        <f t="shared" si="101"/>
        <v>-833</v>
      </c>
      <c r="M413" s="239"/>
      <c r="N413" s="242">
        <f t="shared" si="90"/>
        <v>3053</v>
      </c>
      <c r="O413" s="241">
        <f t="shared" si="91"/>
        <v>2863</v>
      </c>
      <c r="P413" s="241">
        <f t="shared" si="92"/>
        <v>2863</v>
      </c>
      <c r="Q413" s="241" t="str">
        <f t="shared" si="93"/>
        <v/>
      </c>
      <c r="R413" s="241" t="str">
        <f t="shared" si="94"/>
        <v/>
      </c>
      <c r="S413" s="240">
        <f t="shared" si="102"/>
        <v>0</v>
      </c>
      <c r="T413" s="239"/>
      <c r="U413" s="242">
        <f t="shared" si="95"/>
        <v>17377</v>
      </c>
      <c r="V413" s="241">
        <f t="shared" si="96"/>
        <v>16504</v>
      </c>
      <c r="W413" s="240">
        <f t="shared" si="103"/>
        <v>-873</v>
      </c>
      <c r="X413" s="239"/>
      <c r="Y413" s="527">
        <f t="shared" si="97"/>
        <v>0</v>
      </c>
      <c r="Z413" s="528">
        <f t="shared" si="98"/>
        <v>9.2880677305316226</v>
      </c>
      <c r="AA413" s="528">
        <f t="shared" si="99"/>
        <v>6.1049868525218818</v>
      </c>
      <c r="AB413" s="529">
        <f t="shared" si="100"/>
        <v>-3.1830808780097408</v>
      </c>
    </row>
    <row r="414" spans="1:28" s="238" customFormat="1">
      <c r="A414" s="245">
        <v>453</v>
      </c>
      <c r="B414" s="245">
        <v>453137281</v>
      </c>
      <c r="C414" s="244" t="s">
        <v>530</v>
      </c>
      <c r="D414" s="245">
        <v>137</v>
      </c>
      <c r="E414" s="244" t="s">
        <v>164</v>
      </c>
      <c r="F414" s="245">
        <v>281</v>
      </c>
      <c r="G414" s="244" t="s">
        <v>308</v>
      </c>
      <c r="H414" s="243">
        <v>93</v>
      </c>
      <c r="I414" s="239"/>
      <c r="J414" s="242">
        <f t="shared" si="88"/>
        <v>14160</v>
      </c>
      <c r="K414" s="241">
        <f t="shared" si="89"/>
        <v>15868</v>
      </c>
      <c r="L414" s="240">
        <f t="shared" si="101"/>
        <v>1708</v>
      </c>
      <c r="M414" s="239"/>
      <c r="N414" s="242">
        <f t="shared" si="90"/>
        <v>0</v>
      </c>
      <c r="O414" s="241">
        <f t="shared" si="91"/>
        <v>0</v>
      </c>
      <c r="P414" s="241">
        <f t="shared" si="92"/>
        <v>3</v>
      </c>
      <c r="Q414" s="241" t="str">
        <f t="shared" si="93"/>
        <v/>
      </c>
      <c r="R414" s="241" t="str">
        <f t="shared" si="94"/>
        <v/>
      </c>
      <c r="S414" s="240">
        <f t="shared" si="102"/>
        <v>3</v>
      </c>
      <c r="T414" s="239"/>
      <c r="U414" s="242">
        <f t="shared" si="95"/>
        <v>15098</v>
      </c>
      <c r="V414" s="241">
        <f t="shared" si="96"/>
        <v>16959</v>
      </c>
      <c r="W414" s="240">
        <f t="shared" si="103"/>
        <v>1861</v>
      </c>
      <c r="X414" s="239"/>
      <c r="Y414" s="527">
        <f t="shared" si="97"/>
        <v>0.11766517785436292</v>
      </c>
      <c r="Z414" s="528">
        <f t="shared" si="98"/>
        <v>8.3664610543893101</v>
      </c>
      <c r="AA414" s="528">
        <f t="shared" si="99"/>
        <v>8.4956348145192777</v>
      </c>
      <c r="AB414" s="529">
        <f t="shared" si="100"/>
        <v>0.12917376012996762</v>
      </c>
    </row>
    <row r="415" spans="1:28" s="238" customFormat="1">
      <c r="A415" s="245">
        <v>453</v>
      </c>
      <c r="B415" s="245">
        <v>453137325</v>
      </c>
      <c r="C415" s="244" t="s">
        <v>530</v>
      </c>
      <c r="D415" s="245">
        <v>137</v>
      </c>
      <c r="E415" s="244" t="s">
        <v>164</v>
      </c>
      <c r="F415" s="245">
        <v>325</v>
      </c>
      <c r="G415" s="244" t="s">
        <v>352</v>
      </c>
      <c r="H415" s="243">
        <v>3</v>
      </c>
      <c r="I415" s="239"/>
      <c r="J415" s="242">
        <f t="shared" si="88"/>
        <v>14576</v>
      </c>
      <c r="K415" s="241">
        <f t="shared" si="89"/>
        <v>16018</v>
      </c>
      <c r="L415" s="240">
        <f t="shared" si="101"/>
        <v>1442</v>
      </c>
      <c r="M415" s="239"/>
      <c r="N415" s="242">
        <f t="shared" si="90"/>
        <v>2036</v>
      </c>
      <c r="O415" s="241">
        <f t="shared" si="91"/>
        <v>2238</v>
      </c>
      <c r="P415" s="241">
        <f t="shared" si="92"/>
        <v>1553</v>
      </c>
      <c r="Q415" s="241" t="str">
        <f t="shared" si="93"/>
        <v/>
      </c>
      <c r="R415" s="241" t="str">
        <f t="shared" si="94"/>
        <v/>
      </c>
      <c r="S415" s="240">
        <f t="shared" si="102"/>
        <v>-685</v>
      </c>
      <c r="T415" s="239"/>
      <c r="U415" s="242">
        <f t="shared" si="95"/>
        <v>17550</v>
      </c>
      <c r="V415" s="241">
        <f t="shared" si="96"/>
        <v>18659</v>
      </c>
      <c r="W415" s="240">
        <f t="shared" si="103"/>
        <v>1109</v>
      </c>
      <c r="X415" s="239"/>
      <c r="Y415" s="527">
        <f t="shared" si="97"/>
        <v>-4.27275085853843</v>
      </c>
      <c r="Z415" s="528">
        <f t="shared" si="98"/>
        <v>7.0307513959549777</v>
      </c>
      <c r="AA415" s="528">
        <f t="shared" si="99"/>
        <v>2.686092270785132</v>
      </c>
      <c r="AB415" s="529">
        <f t="shared" si="100"/>
        <v>-4.3446591251698461</v>
      </c>
    </row>
    <row r="416" spans="1:28" s="238" customFormat="1">
      <c r="A416" s="245">
        <v>453</v>
      </c>
      <c r="B416" s="245">
        <v>453137332</v>
      </c>
      <c r="C416" s="244" t="s">
        <v>530</v>
      </c>
      <c r="D416" s="245">
        <v>137</v>
      </c>
      <c r="E416" s="244" t="s">
        <v>164</v>
      </c>
      <c r="F416" s="245">
        <v>332</v>
      </c>
      <c r="G416" s="244" t="s">
        <v>359</v>
      </c>
      <c r="H416" s="243">
        <v>14</v>
      </c>
      <c r="I416" s="239"/>
      <c r="J416" s="242">
        <f t="shared" si="88"/>
        <v>13759</v>
      </c>
      <c r="K416" s="241">
        <f t="shared" si="89"/>
        <v>15079</v>
      </c>
      <c r="L416" s="240">
        <f t="shared" si="101"/>
        <v>1320</v>
      </c>
      <c r="M416" s="239"/>
      <c r="N416" s="242">
        <f t="shared" si="90"/>
        <v>1040</v>
      </c>
      <c r="O416" s="241">
        <f t="shared" si="91"/>
        <v>1140</v>
      </c>
      <c r="P416" s="241">
        <f t="shared" si="92"/>
        <v>1142</v>
      </c>
      <c r="Q416" s="241" t="str">
        <f t="shared" si="93"/>
        <v/>
      </c>
      <c r="R416" s="241" t="str">
        <f t="shared" si="94"/>
        <v/>
      </c>
      <c r="S416" s="240">
        <f t="shared" si="102"/>
        <v>2</v>
      </c>
      <c r="T416" s="239"/>
      <c r="U416" s="242">
        <f t="shared" si="95"/>
        <v>15737</v>
      </c>
      <c r="V416" s="241">
        <f t="shared" si="96"/>
        <v>17309</v>
      </c>
      <c r="W416" s="240">
        <f t="shared" si="103"/>
        <v>1572</v>
      </c>
      <c r="X416" s="239"/>
      <c r="Y416" s="527">
        <f t="shared" si="97"/>
        <v>9.5276486101596447E-3</v>
      </c>
      <c r="Z416" s="528">
        <f t="shared" si="98"/>
        <v>6.9484897380850859</v>
      </c>
      <c r="AA416" s="528">
        <f t="shared" si="99"/>
        <v>7.091743445592984</v>
      </c>
      <c r="AB416" s="529">
        <f t="shared" si="100"/>
        <v>0.14325370750789812</v>
      </c>
    </row>
    <row r="417" spans="1:28" s="238" customFormat="1">
      <c r="A417" s="245">
        <v>453</v>
      </c>
      <c r="B417" s="245">
        <v>453137680</v>
      </c>
      <c r="C417" s="244" t="s">
        <v>530</v>
      </c>
      <c r="D417" s="245">
        <v>137</v>
      </c>
      <c r="E417" s="244" t="s">
        <v>164</v>
      </c>
      <c r="F417" s="245">
        <v>680</v>
      </c>
      <c r="G417" s="244" t="s">
        <v>406</v>
      </c>
      <c r="H417" s="243">
        <v>2</v>
      </c>
      <c r="I417" s="239"/>
      <c r="J417" s="242">
        <f t="shared" si="88"/>
        <v>9543</v>
      </c>
      <c r="K417" s="241">
        <f t="shared" si="89"/>
        <v>10115</v>
      </c>
      <c r="L417" s="240">
        <f t="shared" si="101"/>
        <v>572</v>
      </c>
      <c r="M417" s="239"/>
      <c r="N417" s="242">
        <f t="shared" si="90"/>
        <v>3598</v>
      </c>
      <c r="O417" s="241">
        <f t="shared" si="91"/>
        <v>3814</v>
      </c>
      <c r="P417" s="241">
        <f t="shared" si="92"/>
        <v>2985</v>
      </c>
      <c r="Q417" s="241" t="str">
        <f t="shared" si="93"/>
        <v/>
      </c>
      <c r="R417" s="241" t="str">
        <f t="shared" si="94"/>
        <v/>
      </c>
      <c r="S417" s="240">
        <f t="shared" si="102"/>
        <v>-829</v>
      </c>
      <c r="T417" s="239"/>
      <c r="U417" s="242">
        <f t="shared" si="95"/>
        <v>14079</v>
      </c>
      <c r="V417" s="241">
        <f t="shared" si="96"/>
        <v>14188</v>
      </c>
      <c r="W417" s="240">
        <f t="shared" si="103"/>
        <v>109</v>
      </c>
      <c r="X417" s="239"/>
      <c r="Y417" s="527">
        <f t="shared" si="97"/>
        <v>-8.1924910351525853</v>
      </c>
      <c r="Z417" s="528">
        <f t="shared" si="98"/>
        <v>8.6285867471622169</v>
      </c>
      <c r="AA417" s="528">
        <f t="shared" si="99"/>
        <v>1.5463017700061543</v>
      </c>
      <c r="AB417" s="529">
        <f t="shared" si="100"/>
        <v>-7.0822849771560623</v>
      </c>
    </row>
    <row r="418" spans="1:28" s="238" customFormat="1">
      <c r="A418" s="245">
        <v>454</v>
      </c>
      <c r="B418" s="245">
        <v>454149009</v>
      </c>
      <c r="C418" s="244" t="s">
        <v>531</v>
      </c>
      <c r="D418" s="245">
        <v>149</v>
      </c>
      <c r="E418" s="244" t="s">
        <v>176</v>
      </c>
      <c r="F418" s="245">
        <v>9</v>
      </c>
      <c r="G418" s="244" t="s">
        <v>36</v>
      </c>
      <c r="H418" s="243">
        <v>3</v>
      </c>
      <c r="I418" s="239"/>
      <c r="J418" s="242">
        <f t="shared" si="88"/>
        <v>12345</v>
      </c>
      <c r="K418" s="241">
        <f t="shared" si="89"/>
        <v>14225</v>
      </c>
      <c r="L418" s="240">
        <f t="shared" si="101"/>
        <v>1880</v>
      </c>
      <c r="M418" s="239"/>
      <c r="N418" s="242">
        <f t="shared" si="90"/>
        <v>8984</v>
      </c>
      <c r="O418" s="241">
        <f t="shared" si="91"/>
        <v>10352</v>
      </c>
      <c r="P418" s="241">
        <f t="shared" si="92"/>
        <v>9981</v>
      </c>
      <c r="Q418" s="241" t="str">
        <f t="shared" si="93"/>
        <v/>
      </c>
      <c r="R418" s="241" t="str">
        <f t="shared" si="94"/>
        <v/>
      </c>
      <c r="S418" s="240">
        <f t="shared" si="102"/>
        <v>-371</v>
      </c>
      <c r="T418" s="239"/>
      <c r="U418" s="242">
        <f t="shared" si="95"/>
        <v>22267</v>
      </c>
      <c r="V418" s="241">
        <f t="shared" si="96"/>
        <v>25294</v>
      </c>
      <c r="W418" s="240">
        <f t="shared" si="103"/>
        <v>3027</v>
      </c>
      <c r="X418" s="239"/>
      <c r="Y418" s="527">
        <f t="shared" si="97"/>
        <v>-2.6060584181095692</v>
      </c>
      <c r="Z418" s="528">
        <f t="shared" si="98"/>
        <v>4.0438247622467065</v>
      </c>
      <c r="AA418" s="528">
        <f t="shared" si="99"/>
        <v>1.646568910516873</v>
      </c>
      <c r="AB418" s="529">
        <f t="shared" si="100"/>
        <v>-2.3972558517298337</v>
      </c>
    </row>
    <row r="419" spans="1:28" s="238" customFormat="1">
      <c r="A419" s="245">
        <v>454</v>
      </c>
      <c r="B419" s="245">
        <v>454149128</v>
      </c>
      <c r="C419" s="244" t="s">
        <v>531</v>
      </c>
      <c r="D419" s="245">
        <v>149</v>
      </c>
      <c r="E419" s="244" t="s">
        <v>176</v>
      </c>
      <c r="F419" s="245">
        <v>128</v>
      </c>
      <c r="G419" s="244" t="s">
        <v>155</v>
      </c>
      <c r="H419" s="243">
        <v>27</v>
      </c>
      <c r="I419" s="239"/>
      <c r="J419" s="242">
        <f t="shared" si="88"/>
        <v>14762</v>
      </c>
      <c r="K419" s="241">
        <f t="shared" si="89"/>
        <v>15552</v>
      </c>
      <c r="L419" s="240">
        <f t="shared" si="101"/>
        <v>790</v>
      </c>
      <c r="M419" s="239"/>
      <c r="N419" s="242">
        <f t="shared" si="90"/>
        <v>1328</v>
      </c>
      <c r="O419" s="241">
        <f t="shared" si="91"/>
        <v>1400</v>
      </c>
      <c r="P419" s="241">
        <f t="shared" si="92"/>
        <v>1612</v>
      </c>
      <c r="Q419" s="241" t="str">
        <f t="shared" si="93"/>
        <v/>
      </c>
      <c r="R419" s="241" t="str">
        <f t="shared" si="94"/>
        <v/>
      </c>
      <c r="S419" s="240">
        <f t="shared" si="102"/>
        <v>212</v>
      </c>
      <c r="T419" s="239"/>
      <c r="U419" s="242">
        <f t="shared" si="95"/>
        <v>17028</v>
      </c>
      <c r="V419" s="241">
        <f t="shared" si="96"/>
        <v>18252</v>
      </c>
      <c r="W419" s="240">
        <f t="shared" si="103"/>
        <v>1224</v>
      </c>
      <c r="X419" s="239"/>
      <c r="Y419" s="527">
        <f t="shared" si="97"/>
        <v>1.365439996581074</v>
      </c>
      <c r="Z419" s="528">
        <f t="shared" si="98"/>
        <v>10.462913772517007</v>
      </c>
      <c r="AA419" s="528">
        <f t="shared" si="99"/>
        <v>11.968733995920463</v>
      </c>
      <c r="AB419" s="529">
        <f t="shared" si="100"/>
        <v>1.5058202234034557</v>
      </c>
    </row>
    <row r="420" spans="1:28" s="238" customFormat="1">
      <c r="A420" s="245">
        <v>454</v>
      </c>
      <c r="B420" s="245">
        <v>454149149</v>
      </c>
      <c r="C420" s="244" t="s">
        <v>531</v>
      </c>
      <c r="D420" s="245">
        <v>149</v>
      </c>
      <c r="E420" s="244" t="s">
        <v>176</v>
      </c>
      <c r="F420" s="245">
        <v>149</v>
      </c>
      <c r="G420" s="244" t="s">
        <v>176</v>
      </c>
      <c r="H420" s="243">
        <v>735</v>
      </c>
      <c r="I420" s="239"/>
      <c r="J420" s="242">
        <f t="shared" si="88"/>
        <v>15044</v>
      </c>
      <c r="K420" s="241">
        <f t="shared" si="89"/>
        <v>16132</v>
      </c>
      <c r="L420" s="240">
        <f t="shared" si="101"/>
        <v>1088</v>
      </c>
      <c r="M420" s="239"/>
      <c r="N420" s="242">
        <f t="shared" si="90"/>
        <v>556</v>
      </c>
      <c r="O420" s="241">
        <f t="shared" si="91"/>
        <v>596</v>
      </c>
      <c r="P420" s="241">
        <f t="shared" si="92"/>
        <v>117</v>
      </c>
      <c r="Q420" s="241" t="str">
        <f t="shared" si="93"/>
        <v/>
      </c>
      <c r="R420" s="241" t="str">
        <f t="shared" si="94"/>
        <v/>
      </c>
      <c r="S420" s="240">
        <f t="shared" si="102"/>
        <v>-479</v>
      </c>
      <c r="T420" s="239"/>
      <c r="U420" s="242">
        <f t="shared" si="95"/>
        <v>16537.999999999996</v>
      </c>
      <c r="V420" s="241">
        <f t="shared" si="96"/>
        <v>17337</v>
      </c>
      <c r="W420" s="240">
        <f t="shared" si="103"/>
        <v>799.00000000000364</v>
      </c>
      <c r="X420" s="239"/>
      <c r="Y420" s="527">
        <f t="shared" si="97"/>
        <v>-2.9706750289529396</v>
      </c>
      <c r="Z420" s="528">
        <f t="shared" si="98"/>
        <v>8.1512551461943072</v>
      </c>
      <c r="AA420" s="528">
        <f t="shared" si="99"/>
        <v>8.6285752559614224</v>
      </c>
      <c r="AB420" s="529">
        <f t="shared" si="100"/>
        <v>0.47732010976711514</v>
      </c>
    </row>
    <row r="421" spans="1:28" s="238" customFormat="1">
      <c r="A421" s="245">
        <v>454</v>
      </c>
      <c r="B421" s="245">
        <v>454149181</v>
      </c>
      <c r="C421" s="244" t="s">
        <v>531</v>
      </c>
      <c r="D421" s="245">
        <v>149</v>
      </c>
      <c r="E421" s="244" t="s">
        <v>176</v>
      </c>
      <c r="F421" s="245">
        <v>181</v>
      </c>
      <c r="G421" s="244" t="s">
        <v>208</v>
      </c>
      <c r="H421" s="243">
        <v>88</v>
      </c>
      <c r="I421" s="239"/>
      <c r="J421" s="242">
        <f t="shared" si="88"/>
        <v>13856</v>
      </c>
      <c r="K421" s="241">
        <f t="shared" si="89"/>
        <v>15204</v>
      </c>
      <c r="L421" s="240">
        <f t="shared" si="101"/>
        <v>1348</v>
      </c>
      <c r="M421" s="239"/>
      <c r="N421" s="242">
        <f t="shared" si="90"/>
        <v>481</v>
      </c>
      <c r="O421" s="241">
        <f t="shared" si="91"/>
        <v>528</v>
      </c>
      <c r="P421" s="241">
        <f t="shared" si="92"/>
        <v>285</v>
      </c>
      <c r="Q421" s="241" t="str">
        <f t="shared" si="93"/>
        <v/>
      </c>
      <c r="R421" s="241" t="str">
        <f t="shared" si="94"/>
        <v/>
      </c>
      <c r="S421" s="240">
        <f t="shared" si="102"/>
        <v>-243</v>
      </c>
      <c r="T421" s="239"/>
      <c r="U421" s="242">
        <f t="shared" si="95"/>
        <v>15275</v>
      </c>
      <c r="V421" s="241">
        <f t="shared" si="96"/>
        <v>16577</v>
      </c>
      <c r="W421" s="240">
        <f t="shared" si="103"/>
        <v>1302</v>
      </c>
      <c r="X421" s="239"/>
      <c r="Y421" s="527">
        <f t="shared" si="97"/>
        <v>-1.5973384050298876</v>
      </c>
      <c r="Z421" s="528">
        <f t="shared" si="98"/>
        <v>11.106112566908283</v>
      </c>
      <c r="AA421" s="528">
        <f t="shared" si="99"/>
        <v>9.2154918313681797</v>
      </c>
      <c r="AB421" s="529">
        <f t="shared" si="100"/>
        <v>-1.8906207355401037</v>
      </c>
    </row>
    <row r="422" spans="1:28" s="238" customFormat="1">
      <c r="A422" s="245">
        <v>454</v>
      </c>
      <c r="B422" s="245">
        <v>454149211</v>
      </c>
      <c r="C422" s="244" t="s">
        <v>531</v>
      </c>
      <c r="D422" s="245">
        <v>149</v>
      </c>
      <c r="E422" s="244" t="s">
        <v>176</v>
      </c>
      <c r="F422" s="245">
        <v>211</v>
      </c>
      <c r="G422" s="244" t="s">
        <v>238</v>
      </c>
      <c r="H422" s="243">
        <v>1</v>
      </c>
      <c r="I422" s="239"/>
      <c r="J422" s="242">
        <f t="shared" si="88"/>
        <v>13631</v>
      </c>
      <c r="K422" s="241">
        <f t="shared" si="89"/>
        <v>12935</v>
      </c>
      <c r="L422" s="240">
        <f t="shared" si="101"/>
        <v>-696</v>
      </c>
      <c r="M422" s="239"/>
      <c r="N422" s="242">
        <f t="shared" si="90"/>
        <v>3440</v>
      </c>
      <c r="O422" s="241">
        <f t="shared" si="91"/>
        <v>3264</v>
      </c>
      <c r="P422" s="241">
        <f t="shared" si="92"/>
        <v>3187</v>
      </c>
      <c r="Q422" s="241" t="str">
        <f t="shared" si="93"/>
        <v/>
      </c>
      <c r="R422" s="241" t="str">
        <f t="shared" si="94"/>
        <v/>
      </c>
      <c r="S422" s="240">
        <f t="shared" si="102"/>
        <v>-77</v>
      </c>
      <c r="T422" s="239"/>
      <c r="U422" s="242">
        <f t="shared" si="95"/>
        <v>18009</v>
      </c>
      <c r="V422" s="241">
        <f t="shared" si="96"/>
        <v>17210</v>
      </c>
      <c r="W422" s="240">
        <f t="shared" si="103"/>
        <v>-799</v>
      </c>
      <c r="X422" s="239"/>
      <c r="Y422" s="527">
        <f t="shared" si="97"/>
        <v>-0.59198459550459859</v>
      </c>
      <c r="Z422" s="528">
        <f t="shared" si="98"/>
        <v>6.1422069665415258</v>
      </c>
      <c r="AA422" s="528">
        <f t="shared" si="99"/>
        <v>5.7502407953955439</v>
      </c>
      <c r="AB422" s="529">
        <f t="shared" si="100"/>
        <v>-0.39196617114598187</v>
      </c>
    </row>
    <row r="423" spans="1:28" s="238" customFormat="1">
      <c r="A423" s="245">
        <v>455</v>
      </c>
      <c r="B423" s="245">
        <v>455128105</v>
      </c>
      <c r="C423" s="244" t="s">
        <v>532</v>
      </c>
      <c r="D423" s="245">
        <v>128</v>
      </c>
      <c r="E423" s="244" t="s">
        <v>155</v>
      </c>
      <c r="F423" s="245">
        <v>105</v>
      </c>
      <c r="G423" s="244" t="s">
        <v>132</v>
      </c>
      <c r="H423" s="243">
        <v>2</v>
      </c>
      <c r="I423" s="239"/>
      <c r="J423" s="242" t="str">
        <f t="shared" si="88"/>
        <v/>
      </c>
      <c r="K423" s="241">
        <f t="shared" si="89"/>
        <v>11439.080834001601</v>
      </c>
      <c r="L423" s="240" t="str">
        <f t="shared" si="101"/>
        <v/>
      </c>
      <c r="M423" s="239"/>
      <c r="N423" s="242" t="str">
        <f t="shared" si="90"/>
        <v/>
      </c>
      <c r="O423" s="241" t="str">
        <f t="shared" si="91"/>
        <v/>
      </c>
      <c r="P423" s="241">
        <f t="shared" si="92"/>
        <v>4706</v>
      </c>
      <c r="Q423" s="241" t="str">
        <f t="shared" si="93"/>
        <v/>
      </c>
      <c r="R423" s="241" t="str">
        <f t="shared" si="94"/>
        <v/>
      </c>
      <c r="S423" s="240" t="str">
        <f t="shared" si="102"/>
        <v/>
      </c>
      <c r="T423" s="239"/>
      <c r="U423" s="242" t="str">
        <f t="shared" si="95"/>
        <v/>
      </c>
      <c r="V423" s="241">
        <f t="shared" si="96"/>
        <v>17233.080834001601</v>
      </c>
      <c r="W423" s="240" t="str">
        <f t="shared" si="103"/>
        <v/>
      </c>
      <c r="X423" s="239"/>
      <c r="Y423" s="527">
        <f t="shared" si="97"/>
        <v>-5.0674778443302557</v>
      </c>
      <c r="Z423" s="528">
        <f t="shared" si="98"/>
        <v>7.5066009891433803</v>
      </c>
      <c r="AA423" s="528">
        <f t="shared" si="99"/>
        <v>3.5990558825028525</v>
      </c>
      <c r="AB423" s="529">
        <f t="shared" si="100"/>
        <v>-3.9075451066405278</v>
      </c>
    </row>
    <row r="424" spans="1:28" s="238" customFormat="1">
      <c r="A424" s="245">
        <v>455</v>
      </c>
      <c r="B424" s="245">
        <v>455128128</v>
      </c>
      <c r="C424" s="244" t="s">
        <v>532</v>
      </c>
      <c r="D424" s="245">
        <v>128</v>
      </c>
      <c r="E424" s="244" t="s">
        <v>155</v>
      </c>
      <c r="F424" s="245">
        <v>128</v>
      </c>
      <c r="G424" s="244" t="s">
        <v>155</v>
      </c>
      <c r="H424" s="243">
        <v>288</v>
      </c>
      <c r="I424" s="239"/>
      <c r="J424" s="242">
        <f t="shared" si="88"/>
        <v>11364</v>
      </c>
      <c r="K424" s="241">
        <f t="shared" si="89"/>
        <v>12530</v>
      </c>
      <c r="L424" s="240">
        <f t="shared" si="101"/>
        <v>1166</v>
      </c>
      <c r="M424" s="239"/>
      <c r="N424" s="242">
        <f t="shared" si="90"/>
        <v>1023</v>
      </c>
      <c r="O424" s="241">
        <f t="shared" si="91"/>
        <v>1128</v>
      </c>
      <c r="P424" s="241">
        <f t="shared" si="92"/>
        <v>1299</v>
      </c>
      <c r="Q424" s="241" t="str">
        <f t="shared" si="93"/>
        <v/>
      </c>
      <c r="R424" s="241" t="str">
        <f t="shared" si="94"/>
        <v/>
      </c>
      <c r="S424" s="240">
        <f t="shared" si="102"/>
        <v>171</v>
      </c>
      <c r="T424" s="239"/>
      <c r="U424" s="242">
        <f t="shared" si="95"/>
        <v>13325</v>
      </c>
      <c r="V424" s="241">
        <f t="shared" si="96"/>
        <v>14917</v>
      </c>
      <c r="W424" s="240">
        <f t="shared" si="103"/>
        <v>1592</v>
      </c>
      <c r="X424" s="239"/>
      <c r="Y424" s="527">
        <f t="shared" si="97"/>
        <v>1.365439996581074</v>
      </c>
      <c r="Z424" s="528">
        <f t="shared" si="98"/>
        <v>10.462913772517007</v>
      </c>
      <c r="AA424" s="528">
        <f t="shared" si="99"/>
        <v>11.968733995920463</v>
      </c>
      <c r="AB424" s="529">
        <f t="shared" si="100"/>
        <v>1.5058202234034557</v>
      </c>
    </row>
    <row r="425" spans="1:28" s="238" customFormat="1">
      <c r="A425" s="245">
        <v>455</v>
      </c>
      <c r="B425" s="245">
        <v>455128149</v>
      </c>
      <c r="C425" s="244" t="s">
        <v>532</v>
      </c>
      <c r="D425" s="245">
        <v>128</v>
      </c>
      <c r="E425" s="244" t="s">
        <v>155</v>
      </c>
      <c r="F425" s="245">
        <v>149</v>
      </c>
      <c r="G425" s="244" t="s">
        <v>176</v>
      </c>
      <c r="H425" s="243">
        <v>4</v>
      </c>
      <c r="I425" s="239"/>
      <c r="J425" s="242">
        <f t="shared" si="88"/>
        <v>14953</v>
      </c>
      <c r="K425" s="241">
        <f t="shared" si="89"/>
        <v>13263</v>
      </c>
      <c r="L425" s="240">
        <f t="shared" si="101"/>
        <v>-1690</v>
      </c>
      <c r="M425" s="239"/>
      <c r="N425" s="242">
        <f t="shared" si="90"/>
        <v>553</v>
      </c>
      <c r="O425" s="241">
        <f t="shared" si="91"/>
        <v>490</v>
      </c>
      <c r="P425" s="241">
        <f t="shared" si="92"/>
        <v>96</v>
      </c>
      <c r="Q425" s="241" t="str">
        <f t="shared" si="93"/>
        <v/>
      </c>
      <c r="R425" s="241" t="str">
        <f t="shared" si="94"/>
        <v/>
      </c>
      <c r="S425" s="240">
        <f t="shared" si="102"/>
        <v>-394</v>
      </c>
      <c r="T425" s="239"/>
      <c r="U425" s="242">
        <f t="shared" si="95"/>
        <v>16444</v>
      </c>
      <c r="V425" s="241">
        <f t="shared" si="96"/>
        <v>14447</v>
      </c>
      <c r="W425" s="240">
        <f t="shared" si="103"/>
        <v>-1997</v>
      </c>
      <c r="X425" s="239"/>
      <c r="Y425" s="527">
        <f t="shared" si="97"/>
        <v>-2.9706750289529396</v>
      </c>
      <c r="Z425" s="528">
        <f t="shared" si="98"/>
        <v>8.1512551461943072</v>
      </c>
      <c r="AA425" s="528">
        <f t="shared" si="99"/>
        <v>8.6285752559614224</v>
      </c>
      <c r="AB425" s="529">
        <f t="shared" si="100"/>
        <v>0.47732010976711514</v>
      </c>
    </row>
    <row r="426" spans="1:28" s="238" customFormat="1">
      <c r="A426" s="245">
        <v>455</v>
      </c>
      <c r="B426" s="245">
        <v>455128181</v>
      </c>
      <c r="C426" s="244" t="s">
        <v>532</v>
      </c>
      <c r="D426" s="245">
        <v>128</v>
      </c>
      <c r="E426" s="244" t="s">
        <v>155</v>
      </c>
      <c r="F426" s="245">
        <v>181</v>
      </c>
      <c r="G426" s="244" t="s">
        <v>208</v>
      </c>
      <c r="H426" s="243">
        <v>3</v>
      </c>
      <c r="I426" s="239"/>
      <c r="J426" s="242">
        <f t="shared" si="88"/>
        <v>9567</v>
      </c>
      <c r="K426" s="241">
        <f t="shared" si="89"/>
        <v>9875</v>
      </c>
      <c r="L426" s="240">
        <f t="shared" si="101"/>
        <v>308</v>
      </c>
      <c r="M426" s="239"/>
      <c r="N426" s="242">
        <f t="shared" si="90"/>
        <v>332</v>
      </c>
      <c r="O426" s="241">
        <f t="shared" si="91"/>
        <v>343</v>
      </c>
      <c r="P426" s="241">
        <f t="shared" si="92"/>
        <v>185</v>
      </c>
      <c r="Q426" s="241" t="str">
        <f t="shared" si="93"/>
        <v/>
      </c>
      <c r="R426" s="241" t="str">
        <f t="shared" si="94"/>
        <v/>
      </c>
      <c r="S426" s="240">
        <f t="shared" si="102"/>
        <v>-158</v>
      </c>
      <c r="T426" s="239"/>
      <c r="U426" s="242">
        <f t="shared" si="95"/>
        <v>10837</v>
      </c>
      <c r="V426" s="241">
        <f t="shared" si="96"/>
        <v>11148</v>
      </c>
      <c r="W426" s="240">
        <f t="shared" si="103"/>
        <v>311</v>
      </c>
      <c r="X426" s="239"/>
      <c r="Y426" s="527">
        <f t="shared" si="97"/>
        <v>-1.5973384050298876</v>
      </c>
      <c r="Z426" s="528">
        <f t="shared" si="98"/>
        <v>11.106112566908283</v>
      </c>
      <c r="AA426" s="528">
        <f t="shared" si="99"/>
        <v>9.2154918313681797</v>
      </c>
      <c r="AB426" s="529">
        <f t="shared" si="100"/>
        <v>-1.8906207355401037</v>
      </c>
    </row>
    <row r="427" spans="1:28" s="238" customFormat="1">
      <c r="A427" s="245">
        <v>455</v>
      </c>
      <c r="B427" s="245">
        <v>455128211</v>
      </c>
      <c r="C427" s="244" t="s">
        <v>532</v>
      </c>
      <c r="D427" s="245">
        <v>128</v>
      </c>
      <c r="E427" s="244" t="s">
        <v>155</v>
      </c>
      <c r="F427" s="245">
        <v>211</v>
      </c>
      <c r="G427" s="244" t="s">
        <v>238</v>
      </c>
      <c r="H427" s="243">
        <v>2</v>
      </c>
      <c r="I427" s="239"/>
      <c r="J427" s="242" t="str">
        <f t="shared" si="88"/>
        <v/>
      </c>
      <c r="K427" s="241">
        <f t="shared" si="89"/>
        <v>11958.603272487353</v>
      </c>
      <c r="L427" s="240" t="str">
        <f t="shared" si="101"/>
        <v/>
      </c>
      <c r="M427" s="239"/>
      <c r="N427" s="242" t="str">
        <f t="shared" si="90"/>
        <v/>
      </c>
      <c r="O427" s="241">
        <f t="shared" si="91"/>
        <v>3018</v>
      </c>
      <c r="P427" s="241">
        <f t="shared" si="92"/>
        <v>2947</v>
      </c>
      <c r="Q427" s="241" t="str">
        <f t="shared" si="93"/>
        <v/>
      </c>
      <c r="R427" s="241" t="str">
        <f t="shared" si="94"/>
        <v/>
      </c>
      <c r="S427" s="240">
        <f t="shared" si="102"/>
        <v>-71</v>
      </c>
      <c r="T427" s="239"/>
      <c r="U427" s="242" t="str">
        <f t="shared" si="95"/>
        <v/>
      </c>
      <c r="V427" s="241">
        <f t="shared" si="96"/>
        <v>15993.603272487353</v>
      </c>
      <c r="W427" s="240" t="str">
        <f t="shared" si="103"/>
        <v/>
      </c>
      <c r="X427" s="239"/>
      <c r="Y427" s="527">
        <f t="shared" si="97"/>
        <v>-0.59198459550459859</v>
      </c>
      <c r="Z427" s="528">
        <f t="shared" si="98"/>
        <v>6.1422069665415258</v>
      </c>
      <c r="AA427" s="528">
        <f t="shared" si="99"/>
        <v>5.7502407953955439</v>
      </c>
      <c r="AB427" s="529">
        <f t="shared" si="100"/>
        <v>-0.39196617114598187</v>
      </c>
    </row>
    <row r="428" spans="1:28" s="238" customFormat="1">
      <c r="A428" s="245">
        <v>455</v>
      </c>
      <c r="B428" s="245">
        <v>455128305</v>
      </c>
      <c r="C428" s="244" t="s">
        <v>532</v>
      </c>
      <c r="D428" s="245">
        <v>128</v>
      </c>
      <c r="E428" s="244" t="s">
        <v>155</v>
      </c>
      <c r="F428" s="245">
        <v>305</v>
      </c>
      <c r="G428" s="244" t="s">
        <v>332</v>
      </c>
      <c r="H428" s="243">
        <v>2</v>
      </c>
      <c r="I428" s="239"/>
      <c r="J428" s="242" t="str">
        <f t="shared" si="88"/>
        <v/>
      </c>
      <c r="K428" s="241">
        <f t="shared" si="89"/>
        <v>12188.46260643962</v>
      </c>
      <c r="L428" s="240" t="str">
        <f t="shared" si="101"/>
        <v/>
      </c>
      <c r="M428" s="239"/>
      <c r="N428" s="242" t="str">
        <f t="shared" si="90"/>
        <v/>
      </c>
      <c r="O428" s="241" t="str">
        <f t="shared" si="91"/>
        <v/>
      </c>
      <c r="P428" s="241">
        <f t="shared" si="92"/>
        <v>5115</v>
      </c>
      <c r="Q428" s="241" t="str">
        <f t="shared" si="93"/>
        <v/>
      </c>
      <c r="R428" s="241" t="str">
        <f t="shared" si="94"/>
        <v/>
      </c>
      <c r="S428" s="240" t="str">
        <f t="shared" si="102"/>
        <v/>
      </c>
      <c r="T428" s="239"/>
      <c r="U428" s="242" t="str">
        <f t="shared" si="95"/>
        <v/>
      </c>
      <c r="V428" s="241">
        <f t="shared" si="96"/>
        <v>18391.462606439622</v>
      </c>
      <c r="W428" s="240" t="str">
        <f t="shared" si="103"/>
        <v/>
      </c>
      <c r="X428" s="239"/>
      <c r="Y428" s="527">
        <f t="shared" si="97"/>
        <v>-2.3913456425561321</v>
      </c>
      <c r="Z428" s="528">
        <f t="shared" si="98"/>
        <v>6.0529036817722677</v>
      </c>
      <c r="AA428" s="528">
        <f t="shared" si="99"/>
        <v>4.1519757201407641</v>
      </c>
      <c r="AB428" s="529">
        <f t="shared" si="100"/>
        <v>-1.9009279616315036</v>
      </c>
    </row>
    <row r="429" spans="1:28" s="238" customFormat="1">
      <c r="A429" s="245">
        <v>455</v>
      </c>
      <c r="B429" s="245">
        <v>455128745</v>
      </c>
      <c r="C429" s="244" t="s">
        <v>532</v>
      </c>
      <c r="D429" s="245">
        <v>128</v>
      </c>
      <c r="E429" s="244" t="s">
        <v>155</v>
      </c>
      <c r="F429" s="245">
        <v>745</v>
      </c>
      <c r="G429" s="244" t="s">
        <v>424</v>
      </c>
      <c r="H429" s="243">
        <v>5</v>
      </c>
      <c r="I429" s="239"/>
      <c r="J429" s="242">
        <f t="shared" si="88"/>
        <v>13384</v>
      </c>
      <c r="K429" s="241">
        <f t="shared" si="89"/>
        <v>12789</v>
      </c>
      <c r="L429" s="240">
        <f t="shared" si="101"/>
        <v>-595</v>
      </c>
      <c r="M429" s="239"/>
      <c r="N429" s="242">
        <f t="shared" si="90"/>
        <v>6324</v>
      </c>
      <c r="O429" s="241">
        <f t="shared" si="91"/>
        <v>6043</v>
      </c>
      <c r="P429" s="241">
        <f t="shared" si="92"/>
        <v>5569</v>
      </c>
      <c r="Q429" s="241" t="str">
        <f t="shared" si="93"/>
        <v/>
      </c>
      <c r="R429" s="241" t="str">
        <f t="shared" si="94"/>
        <v/>
      </c>
      <c r="S429" s="240">
        <f t="shared" si="102"/>
        <v>-474</v>
      </c>
      <c r="T429" s="239"/>
      <c r="U429" s="242">
        <f t="shared" si="95"/>
        <v>20646</v>
      </c>
      <c r="V429" s="241">
        <f t="shared" si="96"/>
        <v>19446</v>
      </c>
      <c r="W429" s="240">
        <f t="shared" si="103"/>
        <v>-1200</v>
      </c>
      <c r="X429" s="239"/>
      <c r="Y429" s="527">
        <f t="shared" si="97"/>
        <v>-3.7101258812651565</v>
      </c>
      <c r="Z429" s="528">
        <f t="shared" si="98"/>
        <v>5.6474035558797535</v>
      </c>
      <c r="AA429" s="528">
        <f t="shared" si="99"/>
        <v>2.3968857609761831</v>
      </c>
      <c r="AB429" s="529">
        <f t="shared" si="100"/>
        <v>-3.2505177949035704</v>
      </c>
    </row>
    <row r="430" spans="1:28" s="238" customFormat="1">
      <c r="A430" s="245">
        <v>456</v>
      </c>
      <c r="B430" s="245">
        <v>456160009</v>
      </c>
      <c r="C430" s="244" t="s">
        <v>533</v>
      </c>
      <c r="D430" s="245">
        <v>160</v>
      </c>
      <c r="E430" s="244" t="s">
        <v>187</v>
      </c>
      <c r="F430" s="245">
        <v>9</v>
      </c>
      <c r="G430" s="244" t="s">
        <v>36</v>
      </c>
      <c r="H430" s="243">
        <v>1</v>
      </c>
      <c r="I430" s="239"/>
      <c r="J430" s="242">
        <f t="shared" si="88"/>
        <v>9369</v>
      </c>
      <c r="K430" s="241">
        <f t="shared" si="89"/>
        <v>9935</v>
      </c>
      <c r="L430" s="240">
        <f t="shared" si="101"/>
        <v>566</v>
      </c>
      <c r="M430" s="239"/>
      <c r="N430" s="242">
        <f t="shared" si="90"/>
        <v>6818</v>
      </c>
      <c r="O430" s="241">
        <f t="shared" si="91"/>
        <v>7230</v>
      </c>
      <c r="P430" s="241">
        <f t="shared" si="92"/>
        <v>6971</v>
      </c>
      <c r="Q430" s="241" t="str">
        <f t="shared" si="93"/>
        <v/>
      </c>
      <c r="R430" s="241" t="str">
        <f t="shared" si="94"/>
        <v/>
      </c>
      <c r="S430" s="240">
        <f t="shared" si="102"/>
        <v>-259</v>
      </c>
      <c r="T430" s="239"/>
      <c r="U430" s="242">
        <f t="shared" si="95"/>
        <v>17125</v>
      </c>
      <c r="V430" s="241">
        <f t="shared" si="96"/>
        <v>17994</v>
      </c>
      <c r="W430" s="240">
        <f t="shared" si="103"/>
        <v>869</v>
      </c>
      <c r="X430" s="239"/>
      <c r="Y430" s="527">
        <f t="shared" si="97"/>
        <v>-2.6060584181095692</v>
      </c>
      <c r="Z430" s="528">
        <f t="shared" si="98"/>
        <v>4.0438247622467065</v>
      </c>
      <c r="AA430" s="528">
        <f t="shared" si="99"/>
        <v>1.646568910516873</v>
      </c>
      <c r="AB430" s="529">
        <f t="shared" si="100"/>
        <v>-2.3972558517298337</v>
      </c>
    </row>
    <row r="431" spans="1:28" s="238" customFormat="1">
      <c r="A431" s="245">
        <v>456</v>
      </c>
      <c r="B431" s="245">
        <v>456160031</v>
      </c>
      <c r="C431" s="244" t="s">
        <v>533</v>
      </c>
      <c r="D431" s="245">
        <v>160</v>
      </c>
      <c r="E431" s="244" t="s">
        <v>187</v>
      </c>
      <c r="F431" s="245">
        <v>31</v>
      </c>
      <c r="G431" s="244" t="s">
        <v>58</v>
      </c>
      <c r="H431" s="243">
        <v>8</v>
      </c>
      <c r="I431" s="239"/>
      <c r="J431" s="242">
        <f t="shared" si="88"/>
        <v>13525</v>
      </c>
      <c r="K431" s="241">
        <f t="shared" si="89"/>
        <v>13136</v>
      </c>
      <c r="L431" s="240">
        <f t="shared" si="101"/>
        <v>-389</v>
      </c>
      <c r="M431" s="239"/>
      <c r="N431" s="242">
        <f t="shared" si="90"/>
        <v>7232</v>
      </c>
      <c r="O431" s="241">
        <f t="shared" si="91"/>
        <v>7024</v>
      </c>
      <c r="P431" s="241">
        <f t="shared" si="92"/>
        <v>5892</v>
      </c>
      <c r="Q431" s="241" t="str">
        <f t="shared" si="93"/>
        <v/>
      </c>
      <c r="R431" s="241" t="str">
        <f t="shared" si="94"/>
        <v/>
      </c>
      <c r="S431" s="240">
        <f t="shared" si="102"/>
        <v>-1132</v>
      </c>
      <c r="T431" s="239"/>
      <c r="U431" s="242">
        <f t="shared" si="95"/>
        <v>21695</v>
      </c>
      <c r="V431" s="241">
        <f t="shared" si="96"/>
        <v>20116</v>
      </c>
      <c r="W431" s="240">
        <f t="shared" si="103"/>
        <v>-1579</v>
      </c>
      <c r="X431" s="239"/>
      <c r="Y431" s="527">
        <f t="shared" si="97"/>
        <v>-8.6203842753208733</v>
      </c>
      <c r="Z431" s="528">
        <f t="shared" si="98"/>
        <v>10.450347480314559</v>
      </c>
      <c r="AA431" s="528">
        <f t="shared" si="99"/>
        <v>4.1631313956805558</v>
      </c>
      <c r="AB431" s="529">
        <f t="shared" si="100"/>
        <v>-6.2872160846340028</v>
      </c>
    </row>
    <row r="432" spans="1:28" s="238" customFormat="1">
      <c r="A432" s="245">
        <v>456</v>
      </c>
      <c r="B432" s="245">
        <v>456160056</v>
      </c>
      <c r="C432" s="244" t="s">
        <v>533</v>
      </c>
      <c r="D432" s="245">
        <v>160</v>
      </c>
      <c r="E432" s="244" t="s">
        <v>187</v>
      </c>
      <c r="F432" s="245">
        <v>56</v>
      </c>
      <c r="G432" s="244" t="s">
        <v>83</v>
      </c>
      <c r="H432" s="243">
        <v>4</v>
      </c>
      <c r="I432" s="239"/>
      <c r="J432" s="242">
        <f t="shared" si="88"/>
        <v>15014</v>
      </c>
      <c r="K432" s="241">
        <f t="shared" si="89"/>
        <v>15612</v>
      </c>
      <c r="L432" s="240">
        <f t="shared" si="101"/>
        <v>598</v>
      </c>
      <c r="M432" s="239"/>
      <c r="N432" s="242">
        <f t="shared" si="90"/>
        <v>5720</v>
      </c>
      <c r="O432" s="241">
        <f t="shared" si="91"/>
        <v>5948</v>
      </c>
      <c r="P432" s="241">
        <f t="shared" si="92"/>
        <v>5168</v>
      </c>
      <c r="Q432" s="241" t="str">
        <f t="shared" si="93"/>
        <v/>
      </c>
      <c r="R432" s="241" t="str">
        <f t="shared" si="94"/>
        <v/>
      </c>
      <c r="S432" s="240">
        <f t="shared" si="102"/>
        <v>-780</v>
      </c>
      <c r="T432" s="239"/>
      <c r="U432" s="242">
        <f t="shared" si="95"/>
        <v>21672</v>
      </c>
      <c r="V432" s="241">
        <f t="shared" si="96"/>
        <v>21868</v>
      </c>
      <c r="W432" s="240">
        <f t="shared" si="103"/>
        <v>196</v>
      </c>
      <c r="X432" s="239"/>
      <c r="Y432" s="527">
        <f t="shared" si="97"/>
        <v>-4.9965745952004283</v>
      </c>
      <c r="Z432" s="528">
        <f t="shared" si="98"/>
        <v>9.1469615073201744</v>
      </c>
      <c r="AA432" s="528">
        <f t="shared" si="99"/>
        <v>4.8531817354048377</v>
      </c>
      <c r="AB432" s="529">
        <f t="shared" si="100"/>
        <v>-4.2937797719153368</v>
      </c>
    </row>
    <row r="433" spans="1:28" s="238" customFormat="1">
      <c r="A433" s="245">
        <v>456</v>
      </c>
      <c r="B433" s="245">
        <v>456160079</v>
      </c>
      <c r="C433" s="244" t="s">
        <v>533</v>
      </c>
      <c r="D433" s="245">
        <v>160</v>
      </c>
      <c r="E433" s="244" t="s">
        <v>187</v>
      </c>
      <c r="F433" s="245">
        <v>79</v>
      </c>
      <c r="G433" s="244" t="s">
        <v>106</v>
      </c>
      <c r="H433" s="243">
        <v>45</v>
      </c>
      <c r="I433" s="239"/>
      <c r="J433" s="242">
        <f t="shared" si="88"/>
        <v>13473</v>
      </c>
      <c r="K433" s="241">
        <f t="shared" si="89"/>
        <v>14611</v>
      </c>
      <c r="L433" s="240">
        <f t="shared" si="101"/>
        <v>1138</v>
      </c>
      <c r="M433" s="239"/>
      <c r="N433" s="242">
        <f t="shared" si="90"/>
        <v>36</v>
      </c>
      <c r="O433" s="241">
        <f t="shared" si="91"/>
        <v>39</v>
      </c>
      <c r="P433" s="241">
        <f t="shared" si="92"/>
        <v>140</v>
      </c>
      <c r="Q433" s="241" t="str">
        <f t="shared" si="93"/>
        <v/>
      </c>
      <c r="R433" s="241" t="str">
        <f t="shared" si="94"/>
        <v/>
      </c>
      <c r="S433" s="240">
        <f t="shared" si="102"/>
        <v>101</v>
      </c>
      <c r="T433" s="239"/>
      <c r="U433" s="242">
        <f t="shared" si="95"/>
        <v>14447</v>
      </c>
      <c r="V433" s="241">
        <f t="shared" si="96"/>
        <v>15839</v>
      </c>
      <c r="W433" s="240">
        <f t="shared" si="103"/>
        <v>1392</v>
      </c>
      <c r="X433" s="239"/>
      <c r="Y433" s="527">
        <f t="shared" si="97"/>
        <v>0.69325800468267573</v>
      </c>
      <c r="Z433" s="528">
        <f t="shared" si="98"/>
        <v>9.4665082892840164</v>
      </c>
      <c r="AA433" s="528">
        <f t="shared" si="99"/>
        <v>10.278809414014106</v>
      </c>
      <c r="AB433" s="529">
        <f t="shared" si="100"/>
        <v>0.81230112473008909</v>
      </c>
    </row>
    <row r="434" spans="1:28" s="238" customFormat="1">
      <c r="A434" s="245">
        <v>456</v>
      </c>
      <c r="B434" s="245">
        <v>456160097</v>
      </c>
      <c r="C434" s="244" t="s">
        <v>533</v>
      </c>
      <c r="D434" s="245">
        <v>160</v>
      </c>
      <c r="E434" s="244" t="s">
        <v>187</v>
      </c>
      <c r="F434" s="245">
        <v>97</v>
      </c>
      <c r="G434" s="244" t="s">
        <v>124</v>
      </c>
      <c r="H434" s="243">
        <v>2</v>
      </c>
      <c r="I434" s="239"/>
      <c r="J434" s="242">
        <f t="shared" si="88"/>
        <v>14342.365843373494</v>
      </c>
      <c r="K434" s="241">
        <f t="shared" si="89"/>
        <v>18803</v>
      </c>
      <c r="L434" s="240">
        <f t="shared" si="101"/>
        <v>4460.6341566265055</v>
      </c>
      <c r="M434" s="239"/>
      <c r="N434" s="242">
        <f t="shared" si="90"/>
        <v>0</v>
      </c>
      <c r="O434" s="241">
        <f t="shared" si="91"/>
        <v>0</v>
      </c>
      <c r="P434" s="241">
        <f t="shared" si="92"/>
        <v>0</v>
      </c>
      <c r="Q434" s="241" t="str">
        <f t="shared" si="93"/>
        <v/>
      </c>
      <c r="R434" s="241" t="str">
        <f t="shared" si="94"/>
        <v/>
      </c>
      <c r="S434" s="240">
        <f t="shared" si="102"/>
        <v>0</v>
      </c>
      <c r="T434" s="239"/>
      <c r="U434" s="242">
        <f t="shared" si="95"/>
        <v>15280.365843373494</v>
      </c>
      <c r="V434" s="241">
        <f t="shared" si="96"/>
        <v>19891</v>
      </c>
      <c r="W434" s="240">
        <f t="shared" si="103"/>
        <v>4610.6341566265055</v>
      </c>
      <c r="X434" s="239"/>
      <c r="Y434" s="527">
        <f t="shared" si="97"/>
        <v>0.85817239630604547</v>
      </c>
      <c r="Z434" s="528">
        <f t="shared" si="98"/>
        <v>9.7478124560125732</v>
      </c>
      <c r="AA434" s="528">
        <f t="shared" si="99"/>
        <v>10.698842853808337</v>
      </c>
      <c r="AB434" s="529">
        <f t="shared" si="100"/>
        <v>0.9510303977957637</v>
      </c>
    </row>
    <row r="435" spans="1:28" s="238" customFormat="1">
      <c r="A435" s="245">
        <v>456</v>
      </c>
      <c r="B435" s="245">
        <v>456160128</v>
      </c>
      <c r="C435" s="244" t="s">
        <v>533</v>
      </c>
      <c r="D435" s="245">
        <v>160</v>
      </c>
      <c r="E435" s="244" t="s">
        <v>187</v>
      </c>
      <c r="F435" s="245">
        <v>128</v>
      </c>
      <c r="G435" s="244" t="s">
        <v>155</v>
      </c>
      <c r="H435" s="243">
        <v>1</v>
      </c>
      <c r="I435" s="239"/>
      <c r="J435" s="242">
        <f t="shared" si="88"/>
        <v>13622</v>
      </c>
      <c r="K435" s="241">
        <f t="shared" si="89"/>
        <v>9754</v>
      </c>
      <c r="L435" s="240">
        <f t="shared" si="101"/>
        <v>-3868</v>
      </c>
      <c r="M435" s="239"/>
      <c r="N435" s="242">
        <f t="shared" si="90"/>
        <v>1226</v>
      </c>
      <c r="O435" s="241" t="str">
        <f t="shared" si="91"/>
        <v/>
      </c>
      <c r="P435" s="241">
        <f t="shared" si="92"/>
        <v>1011</v>
      </c>
      <c r="Q435" s="241" t="str">
        <f t="shared" si="93"/>
        <v/>
      </c>
      <c r="R435" s="241" t="str">
        <f t="shared" si="94"/>
        <v/>
      </c>
      <c r="S435" s="240" t="str">
        <f t="shared" si="102"/>
        <v/>
      </c>
      <c r="T435" s="239"/>
      <c r="U435" s="242">
        <f t="shared" si="95"/>
        <v>15786</v>
      </c>
      <c r="V435" s="241">
        <f t="shared" si="96"/>
        <v>11853</v>
      </c>
      <c r="W435" s="240">
        <f t="shared" si="103"/>
        <v>-3933</v>
      </c>
      <c r="X435" s="239"/>
      <c r="Y435" s="527">
        <f t="shared" si="97"/>
        <v>1.365439996581074</v>
      </c>
      <c r="Z435" s="528">
        <f t="shared" si="98"/>
        <v>10.462913772517007</v>
      </c>
      <c r="AA435" s="528">
        <f t="shared" si="99"/>
        <v>11.968733995920463</v>
      </c>
      <c r="AB435" s="529">
        <f t="shared" si="100"/>
        <v>1.5058202234034557</v>
      </c>
    </row>
    <row r="436" spans="1:28" s="238" customFormat="1">
      <c r="A436" s="245">
        <v>456</v>
      </c>
      <c r="B436" s="245">
        <v>456160149</v>
      </c>
      <c r="C436" s="244" t="s">
        <v>533</v>
      </c>
      <c r="D436" s="245">
        <v>160</v>
      </c>
      <c r="E436" s="244" t="s">
        <v>187</v>
      </c>
      <c r="F436" s="245">
        <v>149</v>
      </c>
      <c r="G436" s="244" t="s">
        <v>176</v>
      </c>
      <c r="H436" s="243">
        <v>3</v>
      </c>
      <c r="I436" s="239"/>
      <c r="J436" s="242">
        <f t="shared" si="88"/>
        <v>15806</v>
      </c>
      <c r="K436" s="241">
        <f t="shared" si="89"/>
        <v>16140</v>
      </c>
      <c r="L436" s="240">
        <f t="shared" si="101"/>
        <v>334</v>
      </c>
      <c r="M436" s="239"/>
      <c r="N436" s="242">
        <f t="shared" si="90"/>
        <v>584</v>
      </c>
      <c r="O436" s="241">
        <f t="shared" si="91"/>
        <v>596</v>
      </c>
      <c r="P436" s="241">
        <f t="shared" si="92"/>
        <v>117</v>
      </c>
      <c r="Q436" s="241" t="str">
        <f t="shared" si="93"/>
        <v/>
      </c>
      <c r="R436" s="241" t="str">
        <f t="shared" si="94"/>
        <v/>
      </c>
      <c r="S436" s="240">
        <f t="shared" si="102"/>
        <v>-479</v>
      </c>
      <c r="T436" s="239"/>
      <c r="U436" s="242">
        <f t="shared" si="95"/>
        <v>17328</v>
      </c>
      <c r="V436" s="241">
        <f t="shared" si="96"/>
        <v>17345</v>
      </c>
      <c r="W436" s="240">
        <f t="shared" si="103"/>
        <v>17</v>
      </c>
      <c r="X436" s="239"/>
      <c r="Y436" s="527">
        <f t="shared" si="97"/>
        <v>-2.9706750289529396</v>
      </c>
      <c r="Z436" s="528">
        <f t="shared" si="98"/>
        <v>8.1512551461943072</v>
      </c>
      <c r="AA436" s="528">
        <f t="shared" si="99"/>
        <v>8.6285752559614224</v>
      </c>
      <c r="AB436" s="529">
        <f t="shared" si="100"/>
        <v>0.47732010976711514</v>
      </c>
    </row>
    <row r="437" spans="1:28" s="238" customFormat="1">
      <c r="A437" s="245">
        <v>456</v>
      </c>
      <c r="B437" s="245">
        <v>456160153</v>
      </c>
      <c r="C437" s="244" t="s">
        <v>533</v>
      </c>
      <c r="D437" s="245">
        <v>160</v>
      </c>
      <c r="E437" s="244" t="s">
        <v>187</v>
      </c>
      <c r="F437" s="245">
        <v>153</v>
      </c>
      <c r="G437" s="244" t="s">
        <v>180</v>
      </c>
      <c r="H437" s="243">
        <v>2</v>
      </c>
      <c r="I437" s="239"/>
      <c r="J437" s="242">
        <f t="shared" si="88"/>
        <v>15585</v>
      </c>
      <c r="K437" s="241">
        <f t="shared" si="89"/>
        <v>17054</v>
      </c>
      <c r="L437" s="240">
        <f t="shared" si="101"/>
        <v>1469</v>
      </c>
      <c r="M437" s="239"/>
      <c r="N437" s="242">
        <f t="shared" si="90"/>
        <v>40</v>
      </c>
      <c r="O437" s="241">
        <f t="shared" si="91"/>
        <v>44</v>
      </c>
      <c r="P437" s="241">
        <f t="shared" si="92"/>
        <v>0</v>
      </c>
      <c r="Q437" s="241" t="str">
        <f t="shared" si="93"/>
        <v/>
      </c>
      <c r="R437" s="241" t="str">
        <f t="shared" si="94"/>
        <v/>
      </c>
      <c r="S437" s="240">
        <f t="shared" si="102"/>
        <v>-44</v>
      </c>
      <c r="T437" s="239"/>
      <c r="U437" s="242">
        <f t="shared" si="95"/>
        <v>16563</v>
      </c>
      <c r="V437" s="241">
        <f t="shared" si="96"/>
        <v>18142</v>
      </c>
      <c r="W437" s="240">
        <f t="shared" si="103"/>
        <v>1579</v>
      </c>
      <c r="X437" s="239"/>
      <c r="Y437" s="527">
        <f t="shared" si="97"/>
        <v>-1.1436934812703612</v>
      </c>
      <c r="Z437" s="528">
        <f t="shared" si="98"/>
        <v>11.987121928975</v>
      </c>
      <c r="AA437" s="528">
        <f t="shared" si="99"/>
        <v>10.674243740389306</v>
      </c>
      <c r="AB437" s="529">
        <f t="shared" si="100"/>
        <v>-1.3128781885856942</v>
      </c>
    </row>
    <row r="438" spans="1:28" s="238" customFormat="1">
      <c r="A438" s="245">
        <v>456</v>
      </c>
      <c r="B438" s="245">
        <v>456160160</v>
      </c>
      <c r="C438" s="244" t="s">
        <v>533</v>
      </c>
      <c r="D438" s="245">
        <v>160</v>
      </c>
      <c r="E438" s="244" t="s">
        <v>187</v>
      </c>
      <c r="F438" s="245">
        <v>160</v>
      </c>
      <c r="G438" s="244" t="s">
        <v>187</v>
      </c>
      <c r="H438" s="243">
        <v>728</v>
      </c>
      <c r="I438" s="239"/>
      <c r="J438" s="242">
        <f t="shared" si="88"/>
        <v>15287</v>
      </c>
      <c r="K438" s="241">
        <f t="shared" si="89"/>
        <v>16180</v>
      </c>
      <c r="L438" s="240">
        <f t="shared" si="101"/>
        <v>893</v>
      </c>
      <c r="M438" s="239"/>
      <c r="N438" s="242">
        <f t="shared" si="90"/>
        <v>197</v>
      </c>
      <c r="O438" s="241">
        <f t="shared" si="91"/>
        <v>209</v>
      </c>
      <c r="P438" s="241">
        <f t="shared" si="92"/>
        <v>33</v>
      </c>
      <c r="Q438" s="241" t="str">
        <f t="shared" si="93"/>
        <v/>
      </c>
      <c r="R438" s="241" t="str">
        <f t="shared" si="94"/>
        <v/>
      </c>
      <c r="S438" s="240">
        <f t="shared" si="102"/>
        <v>-176</v>
      </c>
      <c r="T438" s="239"/>
      <c r="U438" s="242">
        <f t="shared" si="95"/>
        <v>16422</v>
      </c>
      <c r="V438" s="241">
        <f t="shared" si="96"/>
        <v>17301</v>
      </c>
      <c r="W438" s="240">
        <f t="shared" si="103"/>
        <v>879</v>
      </c>
      <c r="X438" s="239"/>
      <c r="Y438" s="527">
        <f t="shared" si="97"/>
        <v>-1.0834564003411771</v>
      </c>
      <c r="Z438" s="528">
        <f t="shared" si="98"/>
        <v>10.83807853636673</v>
      </c>
      <c r="AA438" s="528">
        <f t="shared" si="99"/>
        <v>9.5671505272932613</v>
      </c>
      <c r="AB438" s="529">
        <f t="shared" si="100"/>
        <v>-1.2709280090734687</v>
      </c>
    </row>
    <row r="439" spans="1:28" s="238" customFormat="1">
      <c r="A439" s="245">
        <v>456</v>
      </c>
      <c r="B439" s="245">
        <v>456160170</v>
      </c>
      <c r="C439" s="244" t="s">
        <v>533</v>
      </c>
      <c r="D439" s="245">
        <v>160</v>
      </c>
      <c r="E439" s="244" t="s">
        <v>187</v>
      </c>
      <c r="F439" s="245">
        <v>170</v>
      </c>
      <c r="G439" s="244" t="s">
        <v>197</v>
      </c>
      <c r="H439" s="243">
        <v>2</v>
      </c>
      <c r="I439" s="239"/>
      <c r="J439" s="242">
        <f t="shared" si="88"/>
        <v>16781</v>
      </c>
      <c r="K439" s="241">
        <f t="shared" si="89"/>
        <v>12669</v>
      </c>
      <c r="L439" s="240">
        <f t="shared" si="101"/>
        <v>-4112</v>
      </c>
      <c r="M439" s="239"/>
      <c r="N439" s="242">
        <f t="shared" si="90"/>
        <v>4313</v>
      </c>
      <c r="O439" s="241">
        <f t="shared" si="91"/>
        <v>3256</v>
      </c>
      <c r="P439" s="241">
        <f t="shared" si="92"/>
        <v>1899</v>
      </c>
      <c r="Q439" s="241" t="str">
        <f t="shared" si="93"/>
        <v/>
      </c>
      <c r="R439" s="241" t="str">
        <f t="shared" si="94"/>
        <v/>
      </c>
      <c r="S439" s="240">
        <f t="shared" si="102"/>
        <v>-1357</v>
      </c>
      <c r="T439" s="239"/>
      <c r="U439" s="242">
        <f t="shared" si="95"/>
        <v>22032</v>
      </c>
      <c r="V439" s="241">
        <f t="shared" si="96"/>
        <v>15656</v>
      </c>
      <c r="W439" s="240">
        <f t="shared" si="103"/>
        <v>-6376</v>
      </c>
      <c r="X439" s="239"/>
      <c r="Y439" s="527">
        <f t="shared" si="97"/>
        <v>-10.710128214355336</v>
      </c>
      <c r="Z439" s="528">
        <f t="shared" si="98"/>
        <v>12.403137751372226</v>
      </c>
      <c r="AA439" s="528">
        <f t="shared" si="99"/>
        <v>2.0192339922809643</v>
      </c>
      <c r="AB439" s="529">
        <f t="shared" si="100"/>
        <v>-10.383903759091261</v>
      </c>
    </row>
    <row r="440" spans="1:28" s="238" customFormat="1">
      <c r="A440" s="245">
        <v>456</v>
      </c>
      <c r="B440" s="245">
        <v>456160181</v>
      </c>
      <c r="C440" s="244" t="s">
        <v>533</v>
      </c>
      <c r="D440" s="245">
        <v>160</v>
      </c>
      <c r="E440" s="244" t="s">
        <v>187</v>
      </c>
      <c r="F440" s="245">
        <v>181</v>
      </c>
      <c r="G440" s="244" t="s">
        <v>208</v>
      </c>
      <c r="H440" s="243">
        <v>1</v>
      </c>
      <c r="I440" s="239"/>
      <c r="J440" s="242">
        <f t="shared" si="88"/>
        <v>13208.088471996456</v>
      </c>
      <c r="K440" s="241">
        <f t="shared" si="89"/>
        <v>14740.341695116518</v>
      </c>
      <c r="L440" s="240">
        <f t="shared" si="101"/>
        <v>1532.2532231200621</v>
      </c>
      <c r="M440" s="239"/>
      <c r="N440" s="242">
        <f t="shared" si="90"/>
        <v>459</v>
      </c>
      <c r="O440" s="241" t="str">
        <f t="shared" si="91"/>
        <v/>
      </c>
      <c r="P440" s="241">
        <f t="shared" si="92"/>
        <v>277</v>
      </c>
      <c r="Q440" s="241" t="str">
        <f t="shared" si="93"/>
        <v/>
      </c>
      <c r="R440" s="241" t="str">
        <f t="shared" si="94"/>
        <v/>
      </c>
      <c r="S440" s="240" t="str">
        <f t="shared" si="102"/>
        <v/>
      </c>
      <c r="T440" s="239"/>
      <c r="U440" s="242">
        <f t="shared" si="95"/>
        <v>14605.088471996456</v>
      </c>
      <c r="V440" s="241">
        <f t="shared" si="96"/>
        <v>16105.341695116518</v>
      </c>
      <c r="W440" s="240">
        <f t="shared" si="103"/>
        <v>1500.2532231200621</v>
      </c>
      <c r="X440" s="239"/>
      <c r="Y440" s="527">
        <f t="shared" si="97"/>
        <v>-1.5973384050298876</v>
      </c>
      <c r="Z440" s="528">
        <f t="shared" si="98"/>
        <v>11.106112566908283</v>
      </c>
      <c r="AA440" s="528">
        <f t="shared" si="99"/>
        <v>9.2154918313681797</v>
      </c>
      <c r="AB440" s="529">
        <f t="shared" si="100"/>
        <v>-1.8906207355401037</v>
      </c>
    </row>
    <row r="441" spans="1:28" s="238" customFormat="1">
      <c r="A441" s="245">
        <v>456</v>
      </c>
      <c r="B441" s="245">
        <v>456160295</v>
      </c>
      <c r="C441" s="244" t="s">
        <v>533</v>
      </c>
      <c r="D441" s="245">
        <v>160</v>
      </c>
      <c r="E441" s="244" t="s">
        <v>187</v>
      </c>
      <c r="F441" s="245">
        <v>295</v>
      </c>
      <c r="G441" s="244" t="s">
        <v>322</v>
      </c>
      <c r="H441" s="243">
        <v>6</v>
      </c>
      <c r="I441" s="239"/>
      <c r="J441" s="242">
        <f t="shared" si="88"/>
        <v>12608</v>
      </c>
      <c r="K441" s="241">
        <f t="shared" si="89"/>
        <v>12810</v>
      </c>
      <c r="L441" s="240">
        <f t="shared" si="101"/>
        <v>202</v>
      </c>
      <c r="M441" s="239"/>
      <c r="N441" s="242">
        <f t="shared" si="90"/>
        <v>7785</v>
      </c>
      <c r="O441" s="241">
        <f t="shared" si="91"/>
        <v>7910</v>
      </c>
      <c r="P441" s="241">
        <f t="shared" si="92"/>
        <v>6824</v>
      </c>
      <c r="Q441" s="241" t="str">
        <f t="shared" si="93"/>
        <v/>
      </c>
      <c r="R441" s="241" t="str">
        <f t="shared" si="94"/>
        <v/>
      </c>
      <c r="S441" s="240">
        <f t="shared" si="102"/>
        <v>-1086</v>
      </c>
      <c r="T441" s="239"/>
      <c r="U441" s="242">
        <f t="shared" si="95"/>
        <v>21331</v>
      </c>
      <c r="V441" s="241">
        <f t="shared" si="96"/>
        <v>20722</v>
      </c>
      <c r="W441" s="240">
        <f t="shared" si="103"/>
        <v>-609</v>
      </c>
      <c r="X441" s="239"/>
      <c r="Y441" s="527">
        <f t="shared" si="97"/>
        <v>-8.4733029569441953</v>
      </c>
      <c r="Z441" s="528">
        <f t="shared" si="98"/>
        <v>7.1249638013346397</v>
      </c>
      <c r="AA441" s="528">
        <f t="shared" si="99"/>
        <v>1.1790774116493863</v>
      </c>
      <c r="AB441" s="529">
        <f t="shared" si="100"/>
        <v>-5.9458863896852536</v>
      </c>
    </row>
    <row r="442" spans="1:28" s="238" customFormat="1">
      <c r="A442" s="245">
        <v>456</v>
      </c>
      <c r="B442" s="245">
        <v>456160301</v>
      </c>
      <c r="C442" s="244" t="s">
        <v>533</v>
      </c>
      <c r="D442" s="245">
        <v>160</v>
      </c>
      <c r="E442" s="244" t="s">
        <v>187</v>
      </c>
      <c r="F442" s="245">
        <v>301</v>
      </c>
      <c r="G442" s="244" t="s">
        <v>328</v>
      </c>
      <c r="H442" s="243">
        <v>4</v>
      </c>
      <c r="I442" s="239"/>
      <c r="J442" s="242">
        <f t="shared" si="88"/>
        <v>11193.419784747848</v>
      </c>
      <c r="K442" s="241">
        <f t="shared" si="89"/>
        <v>9935</v>
      </c>
      <c r="L442" s="240">
        <f t="shared" si="101"/>
        <v>-1258.4197847478481</v>
      </c>
      <c r="M442" s="239"/>
      <c r="N442" s="242">
        <f t="shared" si="90"/>
        <v>4162</v>
      </c>
      <c r="O442" s="241">
        <f t="shared" si="91"/>
        <v>3694</v>
      </c>
      <c r="P442" s="241">
        <f t="shared" si="92"/>
        <v>3443</v>
      </c>
      <c r="Q442" s="241" t="str">
        <f t="shared" si="93"/>
        <v/>
      </c>
      <c r="R442" s="241" t="str">
        <f t="shared" si="94"/>
        <v/>
      </c>
      <c r="S442" s="240">
        <f t="shared" si="102"/>
        <v>-251</v>
      </c>
      <c r="T442" s="239"/>
      <c r="U442" s="242">
        <f t="shared" si="95"/>
        <v>16293.419784747848</v>
      </c>
      <c r="V442" s="241">
        <f t="shared" si="96"/>
        <v>14466</v>
      </c>
      <c r="W442" s="240">
        <f t="shared" si="103"/>
        <v>-1827.4197847478481</v>
      </c>
      <c r="X442" s="239"/>
      <c r="Y442" s="527">
        <f t="shared" si="97"/>
        <v>-2.5308860012087564</v>
      </c>
      <c r="Z442" s="528">
        <f t="shared" si="98"/>
        <v>10.775919719662975</v>
      </c>
      <c r="AA442" s="528">
        <f t="shared" si="99"/>
        <v>7.925105631415871</v>
      </c>
      <c r="AB442" s="529">
        <f t="shared" si="100"/>
        <v>-2.8508140882471036</v>
      </c>
    </row>
    <row r="443" spans="1:28" s="238" customFormat="1">
      <c r="A443" s="245">
        <v>456</v>
      </c>
      <c r="B443" s="245">
        <v>456160616</v>
      </c>
      <c r="C443" s="244" t="s">
        <v>533</v>
      </c>
      <c r="D443" s="245">
        <v>160</v>
      </c>
      <c r="E443" s="244" t="s">
        <v>187</v>
      </c>
      <c r="F443" s="245">
        <v>616</v>
      </c>
      <c r="G443" s="244" t="s">
        <v>386</v>
      </c>
      <c r="H443" s="243">
        <v>2</v>
      </c>
      <c r="I443" s="239"/>
      <c r="J443" s="242">
        <f t="shared" si="88"/>
        <v>16427</v>
      </c>
      <c r="K443" s="241">
        <f t="shared" si="89"/>
        <v>17463</v>
      </c>
      <c r="L443" s="240">
        <f t="shared" si="101"/>
        <v>1036</v>
      </c>
      <c r="M443" s="239"/>
      <c r="N443" s="242">
        <f t="shared" si="90"/>
        <v>5752</v>
      </c>
      <c r="O443" s="241">
        <f t="shared" si="91"/>
        <v>6114</v>
      </c>
      <c r="P443" s="241">
        <f t="shared" si="92"/>
        <v>5097</v>
      </c>
      <c r="Q443" s="241" t="str">
        <f t="shared" si="93"/>
        <v/>
      </c>
      <c r="R443" s="241" t="str">
        <f t="shared" si="94"/>
        <v/>
      </c>
      <c r="S443" s="240">
        <f t="shared" si="102"/>
        <v>-1017</v>
      </c>
      <c r="T443" s="239"/>
      <c r="U443" s="242">
        <f t="shared" si="95"/>
        <v>23117</v>
      </c>
      <c r="V443" s="241">
        <f t="shared" si="96"/>
        <v>23648</v>
      </c>
      <c r="W443" s="240">
        <f t="shared" si="103"/>
        <v>531</v>
      </c>
      <c r="X443" s="239"/>
      <c r="Y443" s="527">
        <f t="shared" si="97"/>
        <v>-5.8241397261220413</v>
      </c>
      <c r="Z443" s="528">
        <f t="shared" si="98"/>
        <v>7.5299553927218623</v>
      </c>
      <c r="AA443" s="528">
        <f t="shared" si="99"/>
        <v>2.4813373286738418</v>
      </c>
      <c r="AB443" s="529">
        <f t="shared" si="100"/>
        <v>-5.0486180640480205</v>
      </c>
    </row>
    <row r="444" spans="1:28" s="238" customFormat="1">
      <c r="A444" s="245">
        <v>456</v>
      </c>
      <c r="B444" s="245">
        <v>456160735</v>
      </c>
      <c r="C444" s="244" t="s">
        <v>533</v>
      </c>
      <c r="D444" s="245">
        <v>160</v>
      </c>
      <c r="E444" s="244" t="s">
        <v>187</v>
      </c>
      <c r="F444" s="245">
        <v>735</v>
      </c>
      <c r="G444" s="244" t="s">
        <v>422</v>
      </c>
      <c r="H444" s="243">
        <v>4</v>
      </c>
      <c r="I444" s="239"/>
      <c r="J444" s="242">
        <f t="shared" si="88"/>
        <v>12382</v>
      </c>
      <c r="K444" s="241">
        <f t="shared" si="89"/>
        <v>13295</v>
      </c>
      <c r="L444" s="240">
        <f t="shared" si="101"/>
        <v>913</v>
      </c>
      <c r="M444" s="239"/>
      <c r="N444" s="242">
        <f t="shared" si="90"/>
        <v>5838</v>
      </c>
      <c r="O444" s="241">
        <f t="shared" si="91"/>
        <v>6268</v>
      </c>
      <c r="P444" s="241">
        <f t="shared" si="92"/>
        <v>4657</v>
      </c>
      <c r="Q444" s="241" t="str">
        <f t="shared" si="93"/>
        <v/>
      </c>
      <c r="R444" s="241" t="str">
        <f t="shared" si="94"/>
        <v/>
      </c>
      <c r="S444" s="240">
        <f t="shared" si="102"/>
        <v>-1611</v>
      </c>
      <c r="T444" s="239"/>
      <c r="U444" s="242">
        <f t="shared" si="95"/>
        <v>19158</v>
      </c>
      <c r="V444" s="241">
        <f t="shared" si="96"/>
        <v>19040</v>
      </c>
      <c r="W444" s="240">
        <f t="shared" si="103"/>
        <v>-118</v>
      </c>
      <c r="X444" s="239"/>
      <c r="Y444" s="527">
        <f t="shared" si="97"/>
        <v>-12.123434170264261</v>
      </c>
      <c r="Z444" s="528">
        <f t="shared" si="98"/>
        <v>12.355831049429158</v>
      </c>
      <c r="AA444" s="528">
        <f t="shared" si="99"/>
        <v>2.3118478089986483</v>
      </c>
      <c r="AB444" s="529">
        <f t="shared" si="100"/>
        <v>-10.04398324043051</v>
      </c>
    </row>
    <row r="445" spans="1:28" s="238" customFormat="1">
      <c r="A445" s="245">
        <v>458</v>
      </c>
      <c r="B445" s="245">
        <v>458160031</v>
      </c>
      <c r="C445" s="244" t="s">
        <v>534</v>
      </c>
      <c r="D445" s="245">
        <v>160</v>
      </c>
      <c r="E445" s="244" t="s">
        <v>187</v>
      </c>
      <c r="F445" s="245">
        <v>31</v>
      </c>
      <c r="G445" s="244" t="s">
        <v>58</v>
      </c>
      <c r="H445" s="243">
        <v>2</v>
      </c>
      <c r="I445" s="239"/>
      <c r="J445" s="242">
        <f t="shared" si="88"/>
        <v>15088</v>
      </c>
      <c r="K445" s="241">
        <f t="shared" si="89"/>
        <v>16022</v>
      </c>
      <c r="L445" s="240">
        <f t="shared" si="101"/>
        <v>934</v>
      </c>
      <c r="M445" s="239"/>
      <c r="N445" s="242">
        <f t="shared" si="90"/>
        <v>8068</v>
      </c>
      <c r="O445" s="241">
        <f t="shared" si="91"/>
        <v>8567</v>
      </c>
      <c r="P445" s="241">
        <f t="shared" si="92"/>
        <v>7186</v>
      </c>
      <c r="Q445" s="241" t="str">
        <f t="shared" si="93"/>
        <v/>
      </c>
      <c r="R445" s="241" t="str">
        <f t="shared" si="94"/>
        <v/>
      </c>
      <c r="S445" s="240">
        <f t="shared" si="102"/>
        <v>-1381</v>
      </c>
      <c r="T445" s="239"/>
      <c r="U445" s="242">
        <f t="shared" si="95"/>
        <v>24094</v>
      </c>
      <c r="V445" s="241">
        <f t="shared" si="96"/>
        <v>24296</v>
      </c>
      <c r="W445" s="240">
        <f t="shared" si="103"/>
        <v>202</v>
      </c>
      <c r="X445" s="239"/>
      <c r="Y445" s="527">
        <f t="shared" si="97"/>
        <v>-8.6203842753208733</v>
      </c>
      <c r="Z445" s="528">
        <f t="shared" si="98"/>
        <v>10.450347480314559</v>
      </c>
      <c r="AA445" s="528">
        <f t="shared" si="99"/>
        <v>4.1631313956805558</v>
      </c>
      <c r="AB445" s="529">
        <f t="shared" si="100"/>
        <v>-6.2872160846340028</v>
      </c>
    </row>
    <row r="446" spans="1:28" s="238" customFormat="1">
      <c r="A446" s="245">
        <v>458</v>
      </c>
      <c r="B446" s="245">
        <v>458160056</v>
      </c>
      <c r="C446" s="244" t="s">
        <v>534</v>
      </c>
      <c r="D446" s="245">
        <v>160</v>
      </c>
      <c r="E446" s="244" t="s">
        <v>187</v>
      </c>
      <c r="F446" s="245">
        <v>56</v>
      </c>
      <c r="G446" s="244" t="s">
        <v>83</v>
      </c>
      <c r="H446" s="243">
        <v>2</v>
      </c>
      <c r="I446" s="239"/>
      <c r="J446" s="242">
        <f t="shared" si="88"/>
        <v>15014</v>
      </c>
      <c r="K446" s="241">
        <f t="shared" si="89"/>
        <v>13762</v>
      </c>
      <c r="L446" s="240">
        <f t="shared" si="101"/>
        <v>-1252</v>
      </c>
      <c r="M446" s="239"/>
      <c r="N446" s="242">
        <f t="shared" si="90"/>
        <v>5720</v>
      </c>
      <c r="O446" s="241">
        <f t="shared" si="91"/>
        <v>5243</v>
      </c>
      <c r="P446" s="241">
        <f t="shared" si="92"/>
        <v>4555</v>
      </c>
      <c r="Q446" s="241" t="str">
        <f t="shared" si="93"/>
        <v/>
      </c>
      <c r="R446" s="241" t="str">
        <f t="shared" si="94"/>
        <v/>
      </c>
      <c r="S446" s="240">
        <f t="shared" si="102"/>
        <v>-688</v>
      </c>
      <c r="T446" s="239"/>
      <c r="U446" s="242">
        <f t="shared" si="95"/>
        <v>21672</v>
      </c>
      <c r="V446" s="241">
        <f t="shared" si="96"/>
        <v>19405</v>
      </c>
      <c r="W446" s="240">
        <f t="shared" si="103"/>
        <v>-2267</v>
      </c>
      <c r="X446" s="239"/>
      <c r="Y446" s="527">
        <f t="shared" si="97"/>
        <v>-4.9965745952004283</v>
      </c>
      <c r="Z446" s="528">
        <f t="shared" si="98"/>
        <v>9.1469615073201744</v>
      </c>
      <c r="AA446" s="528">
        <f t="shared" si="99"/>
        <v>4.8531817354048377</v>
      </c>
      <c r="AB446" s="529">
        <f t="shared" si="100"/>
        <v>-4.2937797719153368</v>
      </c>
    </row>
    <row r="447" spans="1:28" s="238" customFormat="1">
      <c r="A447" s="245">
        <v>458</v>
      </c>
      <c r="B447" s="245">
        <v>458160079</v>
      </c>
      <c r="C447" s="244" t="s">
        <v>534</v>
      </c>
      <c r="D447" s="245">
        <v>160</v>
      </c>
      <c r="E447" s="244" t="s">
        <v>187</v>
      </c>
      <c r="F447" s="245">
        <v>79</v>
      </c>
      <c r="G447" s="244" t="s">
        <v>106</v>
      </c>
      <c r="H447" s="243">
        <v>8</v>
      </c>
      <c r="I447" s="239"/>
      <c r="J447" s="242">
        <f t="shared" si="88"/>
        <v>13254</v>
      </c>
      <c r="K447" s="241">
        <f t="shared" si="89"/>
        <v>12454</v>
      </c>
      <c r="L447" s="240">
        <f t="shared" si="101"/>
        <v>-800</v>
      </c>
      <c r="M447" s="239"/>
      <c r="N447" s="242">
        <f t="shared" si="90"/>
        <v>35</v>
      </c>
      <c r="O447" s="241">
        <f t="shared" si="91"/>
        <v>33</v>
      </c>
      <c r="P447" s="241">
        <f t="shared" si="92"/>
        <v>119</v>
      </c>
      <c r="Q447" s="241" t="str">
        <f t="shared" si="93"/>
        <v/>
      </c>
      <c r="R447" s="241" t="str">
        <f t="shared" si="94"/>
        <v/>
      </c>
      <c r="S447" s="240">
        <f t="shared" si="102"/>
        <v>86</v>
      </c>
      <c r="T447" s="239"/>
      <c r="U447" s="242">
        <f t="shared" si="95"/>
        <v>14227</v>
      </c>
      <c r="V447" s="241">
        <f t="shared" si="96"/>
        <v>13661</v>
      </c>
      <c r="W447" s="240">
        <f t="shared" si="103"/>
        <v>-566</v>
      </c>
      <c r="X447" s="239"/>
      <c r="Y447" s="527">
        <f t="shared" si="97"/>
        <v>0.69325800468267573</v>
      </c>
      <c r="Z447" s="528">
        <f t="shared" si="98"/>
        <v>9.4665082892840164</v>
      </c>
      <c r="AA447" s="528">
        <f t="shared" si="99"/>
        <v>10.278809414014106</v>
      </c>
      <c r="AB447" s="529">
        <f t="shared" si="100"/>
        <v>0.81230112473008909</v>
      </c>
    </row>
    <row r="448" spans="1:28" s="238" customFormat="1">
      <c r="A448" s="245">
        <v>458</v>
      </c>
      <c r="B448" s="245">
        <v>458160149</v>
      </c>
      <c r="C448" s="244" t="s">
        <v>534</v>
      </c>
      <c r="D448" s="245">
        <v>160</v>
      </c>
      <c r="E448" s="244" t="s">
        <v>187</v>
      </c>
      <c r="F448" s="245">
        <v>149</v>
      </c>
      <c r="G448" s="244" t="s">
        <v>176</v>
      </c>
      <c r="H448" s="243">
        <v>1</v>
      </c>
      <c r="I448" s="239"/>
      <c r="J448" s="242" t="str">
        <f t="shared" si="88"/>
        <v/>
      </c>
      <c r="K448" s="241">
        <f t="shared" si="89"/>
        <v>18088</v>
      </c>
      <c r="L448" s="240" t="str">
        <f t="shared" si="101"/>
        <v/>
      </c>
      <c r="M448" s="239"/>
      <c r="N448" s="242" t="str">
        <f t="shared" si="90"/>
        <v/>
      </c>
      <c r="O448" s="241" t="str">
        <f t="shared" si="91"/>
        <v/>
      </c>
      <c r="P448" s="241">
        <f t="shared" si="92"/>
        <v>131</v>
      </c>
      <c r="Q448" s="241" t="str">
        <f t="shared" si="93"/>
        <v/>
      </c>
      <c r="R448" s="241" t="str">
        <f t="shared" si="94"/>
        <v/>
      </c>
      <c r="S448" s="240" t="str">
        <f t="shared" si="102"/>
        <v/>
      </c>
      <c r="T448" s="239"/>
      <c r="U448" s="242" t="str">
        <f t="shared" si="95"/>
        <v/>
      </c>
      <c r="V448" s="241">
        <f t="shared" si="96"/>
        <v>19307</v>
      </c>
      <c r="W448" s="240" t="str">
        <f t="shared" si="103"/>
        <v/>
      </c>
      <c r="X448" s="239"/>
      <c r="Y448" s="527">
        <f t="shared" si="97"/>
        <v>-2.9706750289529396</v>
      </c>
      <c r="Z448" s="528">
        <f t="shared" si="98"/>
        <v>8.1512551461943072</v>
      </c>
      <c r="AA448" s="528">
        <f t="shared" si="99"/>
        <v>8.6285752559614224</v>
      </c>
      <c r="AB448" s="529">
        <f t="shared" si="100"/>
        <v>0.47732010976711514</v>
      </c>
    </row>
    <row r="449" spans="1:28" s="238" customFormat="1">
      <c r="A449" s="245">
        <v>458</v>
      </c>
      <c r="B449" s="245">
        <v>458160160</v>
      </c>
      <c r="C449" s="244" t="s">
        <v>534</v>
      </c>
      <c r="D449" s="245">
        <v>160</v>
      </c>
      <c r="E449" s="244" t="s">
        <v>187</v>
      </c>
      <c r="F449" s="245">
        <v>160</v>
      </c>
      <c r="G449" s="244" t="s">
        <v>187</v>
      </c>
      <c r="H449" s="243">
        <v>66</v>
      </c>
      <c r="I449" s="239"/>
      <c r="J449" s="242">
        <f t="shared" si="88"/>
        <v>15608</v>
      </c>
      <c r="K449" s="241">
        <f t="shared" si="89"/>
        <v>17303</v>
      </c>
      <c r="L449" s="240">
        <f t="shared" si="101"/>
        <v>1695</v>
      </c>
      <c r="M449" s="239"/>
      <c r="N449" s="242">
        <f t="shared" si="90"/>
        <v>201</v>
      </c>
      <c r="O449" s="241">
        <f t="shared" si="91"/>
        <v>223</v>
      </c>
      <c r="P449" s="241">
        <f t="shared" si="92"/>
        <v>36</v>
      </c>
      <c r="Q449" s="241" t="str">
        <f t="shared" si="93"/>
        <v/>
      </c>
      <c r="R449" s="241" t="str">
        <f t="shared" si="94"/>
        <v/>
      </c>
      <c r="S449" s="240">
        <f t="shared" si="102"/>
        <v>-187</v>
      </c>
      <c r="T449" s="239"/>
      <c r="U449" s="242">
        <f t="shared" si="95"/>
        <v>16747</v>
      </c>
      <c r="V449" s="241">
        <f t="shared" si="96"/>
        <v>18427</v>
      </c>
      <c r="W449" s="240">
        <f t="shared" si="103"/>
        <v>1680</v>
      </c>
      <c r="X449" s="239"/>
      <c r="Y449" s="527">
        <f t="shared" si="97"/>
        <v>-1.0834564003411771</v>
      </c>
      <c r="Z449" s="528">
        <f t="shared" si="98"/>
        <v>10.83807853636673</v>
      </c>
      <c r="AA449" s="528">
        <f t="shared" si="99"/>
        <v>9.5671505272932613</v>
      </c>
      <c r="AB449" s="529">
        <f t="shared" si="100"/>
        <v>-1.2709280090734687</v>
      </c>
    </row>
    <row r="450" spans="1:28" s="238" customFormat="1">
      <c r="A450" s="245">
        <v>458</v>
      </c>
      <c r="B450" s="245">
        <v>458160295</v>
      </c>
      <c r="C450" s="244" t="s">
        <v>534</v>
      </c>
      <c r="D450" s="245">
        <v>160</v>
      </c>
      <c r="E450" s="244" t="s">
        <v>187</v>
      </c>
      <c r="F450" s="245">
        <v>295</v>
      </c>
      <c r="G450" s="244" t="s">
        <v>322</v>
      </c>
      <c r="H450" s="243">
        <v>3</v>
      </c>
      <c r="I450" s="239"/>
      <c r="J450" s="242">
        <f t="shared" si="88"/>
        <v>11051.234127764126</v>
      </c>
      <c r="K450" s="241">
        <f t="shared" si="89"/>
        <v>14258</v>
      </c>
      <c r="L450" s="240">
        <f t="shared" si="101"/>
        <v>3206.7658722358738</v>
      </c>
      <c r="M450" s="239"/>
      <c r="N450" s="242">
        <f t="shared" si="90"/>
        <v>6824</v>
      </c>
      <c r="O450" s="241">
        <f t="shared" si="91"/>
        <v>8804</v>
      </c>
      <c r="P450" s="241">
        <f t="shared" si="92"/>
        <v>7596</v>
      </c>
      <c r="Q450" s="241" t="str">
        <f t="shared" si="93"/>
        <v/>
      </c>
      <c r="R450" s="241" t="str">
        <f t="shared" si="94"/>
        <v/>
      </c>
      <c r="S450" s="240">
        <f t="shared" si="102"/>
        <v>-1208</v>
      </c>
      <c r="T450" s="239"/>
      <c r="U450" s="242">
        <f t="shared" si="95"/>
        <v>18813.234127764124</v>
      </c>
      <c r="V450" s="241">
        <f t="shared" si="96"/>
        <v>22942</v>
      </c>
      <c r="W450" s="240">
        <f t="shared" si="103"/>
        <v>4128.7658722358756</v>
      </c>
      <c r="X450" s="239"/>
      <c r="Y450" s="527">
        <f t="shared" si="97"/>
        <v>-8.4733029569441953</v>
      </c>
      <c r="Z450" s="528">
        <f t="shared" si="98"/>
        <v>7.1249638013346397</v>
      </c>
      <c r="AA450" s="528">
        <f t="shared" si="99"/>
        <v>1.1790774116493863</v>
      </c>
      <c r="AB450" s="529">
        <f t="shared" si="100"/>
        <v>-5.9458863896852536</v>
      </c>
    </row>
    <row r="451" spans="1:28" s="238" customFormat="1">
      <c r="A451" s="245">
        <v>458</v>
      </c>
      <c r="B451" s="245">
        <v>458160301</v>
      </c>
      <c r="C451" s="244" t="s">
        <v>534</v>
      </c>
      <c r="D451" s="245">
        <v>160</v>
      </c>
      <c r="E451" s="244" t="s">
        <v>187</v>
      </c>
      <c r="F451" s="245">
        <v>301</v>
      </c>
      <c r="G451" s="244" t="s">
        <v>328</v>
      </c>
      <c r="H451" s="243">
        <v>1</v>
      </c>
      <c r="I451" s="239"/>
      <c r="J451" s="242" t="str">
        <f t="shared" si="88"/>
        <v/>
      </c>
      <c r="K451" s="241">
        <f t="shared" si="89"/>
        <v>12116.449459134617</v>
      </c>
      <c r="L451" s="240" t="str">
        <f t="shared" si="101"/>
        <v/>
      </c>
      <c r="M451" s="239"/>
      <c r="N451" s="242" t="str">
        <f t="shared" si="90"/>
        <v/>
      </c>
      <c r="O451" s="241" t="str">
        <f t="shared" si="91"/>
        <v/>
      </c>
      <c r="P451" s="241">
        <f t="shared" si="92"/>
        <v>4199</v>
      </c>
      <c r="Q451" s="241" t="str">
        <f t="shared" si="93"/>
        <v/>
      </c>
      <c r="R451" s="241" t="str">
        <f t="shared" si="94"/>
        <v/>
      </c>
      <c r="S451" s="240" t="str">
        <f t="shared" si="102"/>
        <v/>
      </c>
      <c r="T451" s="239"/>
      <c r="U451" s="242" t="str">
        <f t="shared" si="95"/>
        <v/>
      </c>
      <c r="V451" s="241">
        <f t="shared" si="96"/>
        <v>17403.449459134616</v>
      </c>
      <c r="W451" s="240" t="str">
        <f t="shared" si="103"/>
        <v/>
      </c>
      <c r="X451" s="239"/>
      <c r="Y451" s="527">
        <f t="shared" si="97"/>
        <v>-2.5308860012087564</v>
      </c>
      <c r="Z451" s="528">
        <f t="shared" si="98"/>
        <v>10.775919719662975</v>
      </c>
      <c r="AA451" s="528">
        <f t="shared" si="99"/>
        <v>7.925105631415871</v>
      </c>
      <c r="AB451" s="529">
        <f t="shared" si="100"/>
        <v>-2.8508140882471036</v>
      </c>
    </row>
    <row r="452" spans="1:28" s="238" customFormat="1">
      <c r="A452" s="245">
        <v>463</v>
      </c>
      <c r="B452" s="245">
        <v>463035035</v>
      </c>
      <c r="C452" s="244" t="s">
        <v>535</v>
      </c>
      <c r="D452" s="245">
        <v>35</v>
      </c>
      <c r="E452" s="244" t="s">
        <v>62</v>
      </c>
      <c r="F452" s="245">
        <v>35</v>
      </c>
      <c r="G452" s="244" t="s">
        <v>62</v>
      </c>
      <c r="H452" s="243">
        <v>545</v>
      </c>
      <c r="I452" s="239"/>
      <c r="J452" s="242">
        <f t="shared" si="88"/>
        <v>15513</v>
      </c>
      <c r="K452" s="241">
        <f t="shared" si="89"/>
        <v>16774</v>
      </c>
      <c r="L452" s="240">
        <f t="shared" si="101"/>
        <v>1261</v>
      </c>
      <c r="M452" s="239"/>
      <c r="N452" s="242">
        <f t="shared" si="90"/>
        <v>5996</v>
      </c>
      <c r="O452" s="241">
        <f t="shared" si="91"/>
        <v>6484</v>
      </c>
      <c r="P452" s="241">
        <f t="shared" si="92"/>
        <v>6993</v>
      </c>
      <c r="Q452" s="241" t="str">
        <f t="shared" si="93"/>
        <v/>
      </c>
      <c r="R452" s="241" t="str">
        <f t="shared" si="94"/>
        <v/>
      </c>
      <c r="S452" s="240">
        <f t="shared" si="102"/>
        <v>509</v>
      </c>
      <c r="T452" s="239"/>
      <c r="U452" s="242">
        <f t="shared" si="95"/>
        <v>22447</v>
      </c>
      <c r="V452" s="241">
        <f t="shared" si="96"/>
        <v>24855</v>
      </c>
      <c r="W452" s="240">
        <f t="shared" si="103"/>
        <v>2408</v>
      </c>
      <c r="X452" s="239"/>
      <c r="Y452" s="527">
        <f t="shared" si="97"/>
        <v>3.0398411230968065</v>
      </c>
      <c r="Z452" s="528">
        <f t="shared" si="98"/>
        <v>3.4544456806830173</v>
      </c>
      <c r="AA452" s="528">
        <f t="shared" si="99"/>
        <v>5.5084897121533576</v>
      </c>
      <c r="AB452" s="529">
        <f t="shared" si="100"/>
        <v>2.0540440314703403</v>
      </c>
    </row>
    <row r="453" spans="1:28" s="238" customFormat="1">
      <c r="A453" s="245">
        <v>463</v>
      </c>
      <c r="B453" s="245">
        <v>463035044</v>
      </c>
      <c r="C453" s="244" t="s">
        <v>535</v>
      </c>
      <c r="D453" s="245">
        <v>35</v>
      </c>
      <c r="E453" s="244" t="s">
        <v>62</v>
      </c>
      <c r="F453" s="245">
        <v>44</v>
      </c>
      <c r="G453" s="244" t="s">
        <v>71</v>
      </c>
      <c r="H453" s="243">
        <v>12</v>
      </c>
      <c r="I453" s="239"/>
      <c r="J453" s="242">
        <f t="shared" si="88"/>
        <v>16115</v>
      </c>
      <c r="K453" s="241">
        <f t="shared" si="89"/>
        <v>17283</v>
      </c>
      <c r="L453" s="240">
        <f t="shared" si="101"/>
        <v>1168</v>
      </c>
      <c r="M453" s="239"/>
      <c r="N453" s="242">
        <f t="shared" si="90"/>
        <v>471</v>
      </c>
      <c r="O453" s="241">
        <f t="shared" si="91"/>
        <v>506</v>
      </c>
      <c r="P453" s="241">
        <f t="shared" si="92"/>
        <v>301</v>
      </c>
      <c r="Q453" s="241" t="str">
        <f t="shared" si="93"/>
        <v/>
      </c>
      <c r="R453" s="241" t="str">
        <f t="shared" si="94"/>
        <v/>
      </c>
      <c r="S453" s="240">
        <f t="shared" si="102"/>
        <v>-205</v>
      </c>
      <c r="T453" s="239"/>
      <c r="U453" s="242">
        <f t="shared" si="95"/>
        <v>17524</v>
      </c>
      <c r="V453" s="241">
        <f t="shared" si="96"/>
        <v>18672</v>
      </c>
      <c r="W453" s="240">
        <f t="shared" si="103"/>
        <v>1148</v>
      </c>
      <c r="X453" s="239"/>
      <c r="Y453" s="527">
        <f t="shared" si="97"/>
        <v>-1.1859608919302929</v>
      </c>
      <c r="Z453" s="528">
        <f t="shared" si="98"/>
        <v>5.4614634937540831</v>
      </c>
      <c r="AA453" s="528">
        <f t="shared" si="99"/>
        <v>4.1649657037556365</v>
      </c>
      <c r="AB453" s="529">
        <f t="shared" si="100"/>
        <v>-1.2964977899984467</v>
      </c>
    </row>
    <row r="454" spans="1:28" s="238" customFormat="1">
      <c r="A454" s="245">
        <v>463</v>
      </c>
      <c r="B454" s="245">
        <v>463035133</v>
      </c>
      <c r="C454" s="244" t="s">
        <v>535</v>
      </c>
      <c r="D454" s="245">
        <v>35</v>
      </c>
      <c r="E454" s="244" t="s">
        <v>62</v>
      </c>
      <c r="F454" s="245">
        <v>133</v>
      </c>
      <c r="G454" s="244" t="s">
        <v>160</v>
      </c>
      <c r="H454" s="243">
        <v>1</v>
      </c>
      <c r="I454" s="239"/>
      <c r="J454" s="242">
        <f t="shared" si="88"/>
        <v>15598</v>
      </c>
      <c r="K454" s="241">
        <f t="shared" si="89"/>
        <v>16453</v>
      </c>
      <c r="L454" s="240">
        <f t="shared" si="101"/>
        <v>855</v>
      </c>
      <c r="M454" s="239"/>
      <c r="N454" s="242">
        <f t="shared" si="90"/>
        <v>1617</v>
      </c>
      <c r="O454" s="241">
        <f t="shared" si="91"/>
        <v>1706</v>
      </c>
      <c r="P454" s="241">
        <f t="shared" si="92"/>
        <v>2205</v>
      </c>
      <c r="Q454" s="241" t="str">
        <f t="shared" si="93"/>
        <v/>
      </c>
      <c r="R454" s="241" t="str">
        <f t="shared" si="94"/>
        <v/>
      </c>
      <c r="S454" s="240">
        <f t="shared" si="102"/>
        <v>499</v>
      </c>
      <c r="T454" s="239"/>
      <c r="U454" s="242">
        <f t="shared" si="95"/>
        <v>18153</v>
      </c>
      <c r="V454" s="241">
        <f t="shared" si="96"/>
        <v>19746</v>
      </c>
      <c r="W454" s="240">
        <f t="shared" si="103"/>
        <v>1593</v>
      </c>
      <c r="X454" s="239"/>
      <c r="Y454" s="527">
        <f t="shared" si="97"/>
        <v>3.031905023530328</v>
      </c>
      <c r="Z454" s="528">
        <f t="shared" si="98"/>
        <v>8.240261993906179</v>
      </c>
      <c r="AA454" s="528">
        <f t="shared" si="99"/>
        <v>11.535021542774661</v>
      </c>
      <c r="AB454" s="529">
        <f t="shared" si="100"/>
        <v>3.2947595488684822</v>
      </c>
    </row>
    <row r="455" spans="1:28" s="238" customFormat="1">
      <c r="A455" s="245">
        <v>463</v>
      </c>
      <c r="B455" s="245">
        <v>463035207</v>
      </c>
      <c r="C455" s="244" t="s">
        <v>535</v>
      </c>
      <c r="D455" s="245">
        <v>35</v>
      </c>
      <c r="E455" s="244" t="s">
        <v>62</v>
      </c>
      <c r="F455" s="245">
        <v>207</v>
      </c>
      <c r="G455" s="244" t="s">
        <v>234</v>
      </c>
      <c r="H455" s="243">
        <v>1</v>
      </c>
      <c r="I455" s="239"/>
      <c r="J455" s="242">
        <f t="shared" si="88"/>
        <v>14140</v>
      </c>
      <c r="K455" s="241">
        <f t="shared" si="89"/>
        <v>15353</v>
      </c>
      <c r="L455" s="240">
        <f t="shared" si="101"/>
        <v>1213</v>
      </c>
      <c r="M455" s="239"/>
      <c r="N455" s="242">
        <f t="shared" si="90"/>
        <v>11013</v>
      </c>
      <c r="O455" s="241">
        <f t="shared" si="91"/>
        <v>11958</v>
      </c>
      <c r="P455" s="241">
        <f t="shared" si="92"/>
        <v>11515</v>
      </c>
      <c r="Q455" s="241" t="str">
        <f t="shared" si="93"/>
        <v/>
      </c>
      <c r="R455" s="241" t="str">
        <f t="shared" si="94"/>
        <v/>
      </c>
      <c r="S455" s="240">
        <f t="shared" si="102"/>
        <v>-443</v>
      </c>
      <c r="T455" s="239"/>
      <c r="U455" s="242">
        <f t="shared" si="95"/>
        <v>26091</v>
      </c>
      <c r="V455" s="241">
        <f t="shared" si="96"/>
        <v>27956</v>
      </c>
      <c r="W455" s="240">
        <f t="shared" si="103"/>
        <v>1865</v>
      </c>
      <c r="X455" s="239"/>
      <c r="Y455" s="527">
        <f t="shared" si="97"/>
        <v>-2.8835749366603807</v>
      </c>
      <c r="Z455" s="528">
        <f t="shared" si="98"/>
        <v>5.4126998924178267</v>
      </c>
      <c r="AA455" s="528">
        <f t="shared" si="99"/>
        <v>3.2792928522090312</v>
      </c>
      <c r="AB455" s="529">
        <f t="shared" si="100"/>
        <v>-2.1334070402087955</v>
      </c>
    </row>
    <row r="456" spans="1:28" s="238" customFormat="1">
      <c r="A456" s="245">
        <v>463</v>
      </c>
      <c r="B456" s="245">
        <v>463035219</v>
      </c>
      <c r="C456" s="244" t="s">
        <v>535</v>
      </c>
      <c r="D456" s="245">
        <v>35</v>
      </c>
      <c r="E456" s="244" t="s">
        <v>62</v>
      </c>
      <c r="F456" s="245">
        <v>219</v>
      </c>
      <c r="G456" s="244" t="s">
        <v>246</v>
      </c>
      <c r="H456" s="243">
        <v>1</v>
      </c>
      <c r="I456" s="239"/>
      <c r="J456" s="242">
        <f t="shared" si="88"/>
        <v>10920.233089527594</v>
      </c>
      <c r="K456" s="241">
        <f t="shared" si="89"/>
        <v>14838</v>
      </c>
      <c r="L456" s="240">
        <f t="shared" si="101"/>
        <v>3917.7669104724064</v>
      </c>
      <c r="M456" s="239"/>
      <c r="N456" s="242">
        <f t="shared" si="90"/>
        <v>5583</v>
      </c>
      <c r="O456" s="241">
        <f t="shared" si="91"/>
        <v>7587</v>
      </c>
      <c r="P456" s="241">
        <f t="shared" si="92"/>
        <v>7284</v>
      </c>
      <c r="Q456" s="241" t="str">
        <f t="shared" si="93"/>
        <v/>
      </c>
      <c r="R456" s="241" t="str">
        <f t="shared" si="94"/>
        <v/>
      </c>
      <c r="S456" s="240">
        <f t="shared" si="102"/>
        <v>-303</v>
      </c>
      <c r="T456" s="239"/>
      <c r="U456" s="242">
        <f t="shared" si="95"/>
        <v>17441.233089527595</v>
      </c>
      <c r="V456" s="241">
        <f t="shared" si="96"/>
        <v>23210</v>
      </c>
      <c r="W456" s="240">
        <f t="shared" si="103"/>
        <v>5768.7669104724046</v>
      </c>
      <c r="X456" s="239"/>
      <c r="Y456" s="527">
        <f t="shared" si="97"/>
        <v>-2.0399562995074803</v>
      </c>
      <c r="Z456" s="528">
        <f t="shared" si="98"/>
        <v>5.7524661285198979</v>
      </c>
      <c r="AA456" s="528">
        <f t="shared" si="99"/>
        <v>4.1494956366148079</v>
      </c>
      <c r="AB456" s="529">
        <f t="shared" si="100"/>
        <v>-1.60297049190509</v>
      </c>
    </row>
    <row r="457" spans="1:28" s="238" customFormat="1">
      <c r="A457" s="245">
        <v>463</v>
      </c>
      <c r="B457" s="245">
        <v>463035220</v>
      </c>
      <c r="C457" s="244" t="s">
        <v>535</v>
      </c>
      <c r="D457" s="245">
        <v>35</v>
      </c>
      <c r="E457" s="244" t="s">
        <v>62</v>
      </c>
      <c r="F457" s="245">
        <v>220</v>
      </c>
      <c r="G457" s="244" t="s">
        <v>247</v>
      </c>
      <c r="H457" s="243">
        <v>2</v>
      </c>
      <c r="I457" s="239"/>
      <c r="J457" s="242">
        <f t="shared" si="88"/>
        <v>12437</v>
      </c>
      <c r="K457" s="241">
        <f t="shared" si="89"/>
        <v>16020</v>
      </c>
      <c r="L457" s="240">
        <f t="shared" si="101"/>
        <v>3583</v>
      </c>
      <c r="M457" s="239"/>
      <c r="N457" s="242">
        <f t="shared" si="90"/>
        <v>5645</v>
      </c>
      <c r="O457" s="241">
        <f t="shared" si="91"/>
        <v>7272</v>
      </c>
      <c r="P457" s="241">
        <f t="shared" si="92"/>
        <v>6227</v>
      </c>
      <c r="Q457" s="241" t="str">
        <f t="shared" si="93"/>
        <v/>
      </c>
      <c r="R457" s="241" t="str">
        <f t="shared" si="94"/>
        <v/>
      </c>
      <c r="S457" s="240">
        <f t="shared" si="102"/>
        <v>-1045</v>
      </c>
      <c r="T457" s="239"/>
      <c r="U457" s="242">
        <f t="shared" si="95"/>
        <v>19020</v>
      </c>
      <c r="V457" s="241">
        <f t="shared" si="96"/>
        <v>23335</v>
      </c>
      <c r="W457" s="240">
        <f t="shared" si="103"/>
        <v>4315</v>
      </c>
      <c r="X457" s="239"/>
      <c r="Y457" s="527">
        <f t="shared" si="97"/>
        <v>-6.5202155710885847</v>
      </c>
      <c r="Z457" s="528">
        <f t="shared" si="98"/>
        <v>11.443959798939755</v>
      </c>
      <c r="AA457" s="528">
        <f t="shared" si="99"/>
        <v>6.7024871670267743</v>
      </c>
      <c r="AB457" s="529">
        <f t="shared" si="100"/>
        <v>-4.7414726319129805</v>
      </c>
    </row>
    <row r="458" spans="1:28" s="238" customFormat="1">
      <c r="A458" s="245">
        <v>463</v>
      </c>
      <c r="B458" s="245">
        <v>463035243</v>
      </c>
      <c r="C458" s="244" t="s">
        <v>535</v>
      </c>
      <c r="D458" s="245">
        <v>35</v>
      </c>
      <c r="E458" s="244" t="s">
        <v>62</v>
      </c>
      <c r="F458" s="245">
        <v>243</v>
      </c>
      <c r="G458" s="244" t="s">
        <v>270</v>
      </c>
      <c r="H458" s="243">
        <v>3</v>
      </c>
      <c r="I458" s="239"/>
      <c r="J458" s="242">
        <f t="shared" ref="J458:J521" si="104">IFERROR(VLOOKUP($B458,ratesPFY,9,FALSE),"")</f>
        <v>15598</v>
      </c>
      <c r="K458" s="241">
        <f t="shared" ref="K458:K521" si="105">IFERROR(VLOOKUP($B458,ratesQ2,8,FALSE),"")</f>
        <v>16814</v>
      </c>
      <c r="L458" s="240">
        <f t="shared" si="101"/>
        <v>1216</v>
      </c>
      <c r="M458" s="239"/>
      <c r="N458" s="242">
        <f t="shared" ref="N458:N521" si="106">IFERROR(VLOOKUP($B458,ratesPFY,10,FALSE),"")</f>
        <v>2359</v>
      </c>
      <c r="O458" s="241">
        <f t="shared" ref="O458:O521" si="107">IFERROR(VLOOKUP($B458,ratesQ1,9,FALSE),"")</f>
        <v>2543</v>
      </c>
      <c r="P458" s="241">
        <f t="shared" ref="P458:P521" si="108">IFERROR(VLOOKUP($B458,ratesQ2,9,FALSE),"")</f>
        <v>2394</v>
      </c>
      <c r="Q458" s="241" t="str">
        <f t="shared" ref="Q458:Q521" si="109">IFERROR(VLOOKUP($B458,ratesQ3,9,FALSE),"")</f>
        <v/>
      </c>
      <c r="R458" s="241" t="str">
        <f t="shared" ref="R458:R521" si="110">IFERROR(VLOOKUP($B458,ratesQ4,9,FALSE),"")</f>
        <v/>
      </c>
      <c r="S458" s="240">
        <f t="shared" si="102"/>
        <v>-149</v>
      </c>
      <c r="T458" s="239"/>
      <c r="U458" s="242">
        <f t="shared" ref="U458:U521" si="111">IFERROR(VLOOKUP($B458,ratesPFY,13,FALSE)-VLOOKUP($B458,ratesPFY,11,FALSE),"")</f>
        <v>18895</v>
      </c>
      <c r="V458" s="241">
        <f t="shared" ref="V458:V521" si="112">IFERROR(VLOOKUP($B458,ratesQ2,12,FALSE),"")</f>
        <v>20296</v>
      </c>
      <c r="W458" s="240">
        <f t="shared" si="103"/>
        <v>1401</v>
      </c>
      <c r="X458" s="239"/>
      <c r="Y458" s="527">
        <f t="shared" ref="Y458:Y521" si="113">VLOOKUP($F458,rate_abvfndNEW,46,FALSE)</f>
        <v>-0.8854435207992708</v>
      </c>
      <c r="Z458" s="528">
        <f t="shared" ref="Z458:Z521" si="114">VLOOKUP($F458,rate_abvfndNEW,48,FALSE)</f>
        <v>6.0354276228984407</v>
      </c>
      <c r="AA458" s="528">
        <f t="shared" ref="AA458:AA521" si="115">VLOOKUP($F458,rate_abvfndNEW,49,FALSE)</f>
        <v>5.027117511696332</v>
      </c>
      <c r="AB458" s="529">
        <f t="shared" ref="AB458:AB521" si="116">VLOOKUP($F458,rate_abvfndNEW,50,FALSE)</f>
        <v>-1.0083101112021087</v>
      </c>
    </row>
    <row r="459" spans="1:28" s="238" customFormat="1">
      <c r="A459" s="245">
        <v>463</v>
      </c>
      <c r="B459" s="245">
        <v>463035244</v>
      </c>
      <c r="C459" s="244" t="s">
        <v>535</v>
      </c>
      <c r="D459" s="245">
        <v>35</v>
      </c>
      <c r="E459" s="244" t="s">
        <v>62</v>
      </c>
      <c r="F459" s="245">
        <v>244</v>
      </c>
      <c r="G459" s="244" t="s">
        <v>271</v>
      </c>
      <c r="H459" s="243">
        <v>8</v>
      </c>
      <c r="I459" s="239"/>
      <c r="J459" s="242">
        <f t="shared" si="104"/>
        <v>13488</v>
      </c>
      <c r="K459" s="241">
        <f t="shared" si="105"/>
        <v>13841</v>
      </c>
      <c r="L459" s="240">
        <f t="shared" ref="L459:L522" si="117">IFERROR(IF(J459="","",K459-J459),"")</f>
        <v>353</v>
      </c>
      <c r="M459" s="239"/>
      <c r="N459" s="242">
        <f t="shared" si="106"/>
        <v>4044</v>
      </c>
      <c r="O459" s="241">
        <f t="shared" si="107"/>
        <v>4149</v>
      </c>
      <c r="P459" s="241">
        <f t="shared" si="108"/>
        <v>4149</v>
      </c>
      <c r="Q459" s="241" t="str">
        <f t="shared" si="109"/>
        <v/>
      </c>
      <c r="R459" s="241" t="str">
        <f t="shared" si="110"/>
        <v/>
      </c>
      <c r="S459" s="240">
        <f t="shared" ref="S459:S522" si="118">IFERROR(IF(P459="","",P459-O459),"")</f>
        <v>0</v>
      </c>
      <c r="T459" s="239"/>
      <c r="U459" s="242">
        <f t="shared" si="111"/>
        <v>18470</v>
      </c>
      <c r="V459" s="241">
        <f t="shared" si="112"/>
        <v>19078</v>
      </c>
      <c r="W459" s="240">
        <f t="shared" ref="W459:W522" si="119">IFERROR(IF(U459="","",V459-U459),"")</f>
        <v>608</v>
      </c>
      <c r="X459" s="239"/>
      <c r="Y459" s="527">
        <f t="shared" si="113"/>
        <v>0</v>
      </c>
      <c r="Z459" s="528">
        <f t="shared" si="114"/>
        <v>6.1523267003519049</v>
      </c>
      <c r="AA459" s="528">
        <f t="shared" si="115"/>
        <v>5.3180718904184756</v>
      </c>
      <c r="AB459" s="529">
        <f t="shared" si="116"/>
        <v>-0.83425480993342926</v>
      </c>
    </row>
    <row r="460" spans="1:28" s="238" customFormat="1">
      <c r="A460" s="245">
        <v>463</v>
      </c>
      <c r="B460" s="245">
        <v>463035251</v>
      </c>
      <c r="C460" s="244" t="s">
        <v>535</v>
      </c>
      <c r="D460" s="245">
        <v>35</v>
      </c>
      <c r="E460" s="244" t="s">
        <v>62</v>
      </c>
      <c r="F460" s="245">
        <v>251</v>
      </c>
      <c r="G460" s="244" t="s">
        <v>278</v>
      </c>
      <c r="H460" s="243">
        <v>2</v>
      </c>
      <c r="I460" s="239"/>
      <c r="J460" s="242">
        <f t="shared" si="104"/>
        <v>13166.078201545979</v>
      </c>
      <c r="K460" s="241">
        <f t="shared" si="105"/>
        <v>16652</v>
      </c>
      <c r="L460" s="240">
        <f t="shared" si="117"/>
        <v>3485.921798454021</v>
      </c>
      <c r="M460" s="239"/>
      <c r="N460" s="242">
        <f t="shared" si="106"/>
        <v>2785</v>
      </c>
      <c r="O460" s="241">
        <f t="shared" si="107"/>
        <v>3522</v>
      </c>
      <c r="P460" s="241">
        <f t="shared" si="108"/>
        <v>3121</v>
      </c>
      <c r="Q460" s="241" t="str">
        <f t="shared" si="109"/>
        <v/>
      </c>
      <c r="R460" s="241" t="str">
        <f t="shared" si="110"/>
        <v/>
      </c>
      <c r="S460" s="240">
        <f t="shared" si="118"/>
        <v>-401</v>
      </c>
      <c r="T460" s="239"/>
      <c r="U460" s="242">
        <f t="shared" si="111"/>
        <v>16889.078201545977</v>
      </c>
      <c r="V460" s="241">
        <f t="shared" si="112"/>
        <v>20861</v>
      </c>
      <c r="W460" s="240">
        <f t="shared" si="119"/>
        <v>3971.9217984540228</v>
      </c>
      <c r="X460" s="239"/>
      <c r="Y460" s="527">
        <f t="shared" si="113"/>
        <v>-2.408433211767985</v>
      </c>
      <c r="Z460" s="528">
        <f t="shared" si="114"/>
        <v>6.9448472039290428</v>
      </c>
      <c r="AA460" s="528">
        <f t="shared" si="115"/>
        <v>4.6645188303276433</v>
      </c>
      <c r="AB460" s="529">
        <f t="shared" si="116"/>
        <v>-2.2803283736013995</v>
      </c>
    </row>
    <row r="461" spans="1:28" s="238" customFormat="1">
      <c r="A461" s="245">
        <v>463</v>
      </c>
      <c r="B461" s="245">
        <v>463035293</v>
      </c>
      <c r="C461" s="244" t="s">
        <v>535</v>
      </c>
      <c r="D461" s="245">
        <v>35</v>
      </c>
      <c r="E461" s="244" t="s">
        <v>62</v>
      </c>
      <c r="F461" s="245">
        <v>293</v>
      </c>
      <c r="G461" s="244" t="s">
        <v>320</v>
      </c>
      <c r="H461" s="243">
        <v>2</v>
      </c>
      <c r="I461" s="239"/>
      <c r="J461" s="242">
        <f t="shared" si="104"/>
        <v>13008</v>
      </c>
      <c r="K461" s="241">
        <f t="shared" si="105"/>
        <v>10831</v>
      </c>
      <c r="L461" s="240">
        <f t="shared" si="117"/>
        <v>-2177</v>
      </c>
      <c r="M461" s="239"/>
      <c r="N461" s="242">
        <f t="shared" si="106"/>
        <v>568</v>
      </c>
      <c r="O461" s="241">
        <f t="shared" si="107"/>
        <v>473</v>
      </c>
      <c r="P461" s="241">
        <f t="shared" si="108"/>
        <v>303</v>
      </c>
      <c r="Q461" s="241" t="str">
        <f t="shared" si="109"/>
        <v/>
      </c>
      <c r="R461" s="241" t="str">
        <f t="shared" si="110"/>
        <v/>
      </c>
      <c r="S461" s="240">
        <f t="shared" si="118"/>
        <v>-170</v>
      </c>
      <c r="T461" s="239"/>
      <c r="U461" s="242">
        <f t="shared" si="111"/>
        <v>14514</v>
      </c>
      <c r="V461" s="241">
        <f t="shared" si="112"/>
        <v>12222</v>
      </c>
      <c r="W461" s="240">
        <f t="shared" si="119"/>
        <v>-2292</v>
      </c>
      <c r="X461" s="239"/>
      <c r="Y461" s="527">
        <f t="shared" si="113"/>
        <v>-1.5652743629430432</v>
      </c>
      <c r="Z461" s="528">
        <f t="shared" si="114"/>
        <v>10.916761586844705</v>
      </c>
      <c r="AA461" s="528">
        <f t="shared" si="115"/>
        <v>9.0725959147469855</v>
      </c>
      <c r="AB461" s="529">
        <f t="shared" si="116"/>
        <v>-1.84416567209772</v>
      </c>
    </row>
    <row r="462" spans="1:28" s="238" customFormat="1">
      <c r="A462" s="245">
        <v>464</v>
      </c>
      <c r="B462" s="245">
        <v>464168030</v>
      </c>
      <c r="C462" s="244" t="s">
        <v>536</v>
      </c>
      <c r="D462" s="245">
        <v>168</v>
      </c>
      <c r="E462" s="244" t="s">
        <v>195</v>
      </c>
      <c r="F462" s="245">
        <v>30</v>
      </c>
      <c r="G462" s="244" t="s">
        <v>57</v>
      </c>
      <c r="H462" s="243">
        <v>8</v>
      </c>
      <c r="I462" s="239"/>
      <c r="J462" s="242">
        <f t="shared" si="104"/>
        <v>12310</v>
      </c>
      <c r="K462" s="241">
        <f t="shared" si="105"/>
        <v>12553</v>
      </c>
      <c r="L462" s="240">
        <f t="shared" si="117"/>
        <v>243</v>
      </c>
      <c r="M462" s="239"/>
      <c r="N462" s="242">
        <f t="shared" si="106"/>
        <v>3067</v>
      </c>
      <c r="O462" s="241">
        <f t="shared" si="107"/>
        <v>3127</v>
      </c>
      <c r="P462" s="241">
        <f t="shared" si="108"/>
        <v>2863</v>
      </c>
      <c r="Q462" s="241" t="str">
        <f t="shared" si="109"/>
        <v/>
      </c>
      <c r="R462" s="241" t="str">
        <f t="shared" si="110"/>
        <v/>
      </c>
      <c r="S462" s="240">
        <f t="shared" si="118"/>
        <v>-264</v>
      </c>
      <c r="T462" s="239"/>
      <c r="U462" s="242">
        <f t="shared" si="111"/>
        <v>16315</v>
      </c>
      <c r="V462" s="241">
        <f t="shared" si="112"/>
        <v>16504</v>
      </c>
      <c r="W462" s="240">
        <f t="shared" si="119"/>
        <v>189</v>
      </c>
      <c r="X462" s="239"/>
      <c r="Y462" s="527">
        <f t="shared" si="113"/>
        <v>-2.1081974710191247</v>
      </c>
      <c r="Z462" s="528">
        <f t="shared" si="114"/>
        <v>8.6875921216036733</v>
      </c>
      <c r="AA462" s="528">
        <f t="shared" si="115"/>
        <v>6.18087902458789</v>
      </c>
      <c r="AB462" s="529">
        <f t="shared" si="116"/>
        <v>-2.5067130970157834</v>
      </c>
    </row>
    <row r="463" spans="1:28" s="238" customFormat="1">
      <c r="A463" s="245">
        <v>464</v>
      </c>
      <c r="B463" s="245">
        <v>464168071</v>
      </c>
      <c r="C463" s="244" t="s">
        <v>536</v>
      </c>
      <c r="D463" s="245">
        <v>168</v>
      </c>
      <c r="E463" s="244" t="s">
        <v>195</v>
      </c>
      <c r="F463" s="245">
        <v>71</v>
      </c>
      <c r="G463" s="244" t="s">
        <v>98</v>
      </c>
      <c r="H463" s="243">
        <v>3</v>
      </c>
      <c r="I463" s="239"/>
      <c r="J463" s="242" t="str">
        <f t="shared" si="104"/>
        <v/>
      </c>
      <c r="K463" s="241">
        <f t="shared" si="105"/>
        <v>11995.930642424244</v>
      </c>
      <c r="L463" s="240" t="str">
        <f t="shared" si="117"/>
        <v/>
      </c>
      <c r="M463" s="239"/>
      <c r="N463" s="242" t="str">
        <f t="shared" si="106"/>
        <v/>
      </c>
      <c r="O463" s="241" t="str">
        <f t="shared" si="107"/>
        <v/>
      </c>
      <c r="P463" s="241">
        <f t="shared" si="108"/>
        <v>5218</v>
      </c>
      <c r="Q463" s="241" t="str">
        <f t="shared" si="109"/>
        <v/>
      </c>
      <c r="R463" s="241" t="str">
        <f t="shared" si="110"/>
        <v/>
      </c>
      <c r="S463" s="240" t="str">
        <f t="shared" si="118"/>
        <v/>
      </c>
      <c r="T463" s="239"/>
      <c r="U463" s="242" t="str">
        <f t="shared" si="111"/>
        <v/>
      </c>
      <c r="V463" s="241">
        <f t="shared" si="112"/>
        <v>18301.930642424246</v>
      </c>
      <c r="W463" s="240" t="str">
        <f t="shared" si="119"/>
        <v/>
      </c>
      <c r="X463" s="239"/>
      <c r="Y463" s="527">
        <f t="shared" si="113"/>
        <v>-2.2919239188791778</v>
      </c>
      <c r="Z463" s="528">
        <f t="shared" si="114"/>
        <v>5.4046019422481919</v>
      </c>
      <c r="AA463" s="528">
        <f t="shared" si="115"/>
        <v>3.6161810650045796</v>
      </c>
      <c r="AB463" s="529">
        <f t="shared" si="116"/>
        <v>-1.7884208772436123</v>
      </c>
    </row>
    <row r="464" spans="1:28" s="238" customFormat="1">
      <c r="A464" s="245">
        <v>464</v>
      </c>
      <c r="B464" s="245">
        <v>464168163</v>
      </c>
      <c r="C464" s="244" t="s">
        <v>536</v>
      </c>
      <c r="D464" s="245">
        <v>168</v>
      </c>
      <c r="E464" s="244" t="s">
        <v>195</v>
      </c>
      <c r="F464" s="245">
        <v>163</v>
      </c>
      <c r="G464" s="244" t="s">
        <v>190</v>
      </c>
      <c r="H464" s="243">
        <v>36</v>
      </c>
      <c r="I464" s="239"/>
      <c r="J464" s="242">
        <f t="shared" si="104"/>
        <v>12255</v>
      </c>
      <c r="K464" s="241">
        <f t="shared" si="105"/>
        <v>13981</v>
      </c>
      <c r="L464" s="240">
        <f t="shared" si="117"/>
        <v>1726</v>
      </c>
      <c r="M464" s="239"/>
      <c r="N464" s="242">
        <f t="shared" si="106"/>
        <v>0</v>
      </c>
      <c r="O464" s="241">
        <f t="shared" si="107"/>
        <v>0</v>
      </c>
      <c r="P464" s="241">
        <f t="shared" si="108"/>
        <v>121</v>
      </c>
      <c r="Q464" s="241" t="str">
        <f t="shared" si="109"/>
        <v/>
      </c>
      <c r="R464" s="241" t="str">
        <f t="shared" si="110"/>
        <v/>
      </c>
      <c r="S464" s="240">
        <f t="shared" si="118"/>
        <v>121</v>
      </c>
      <c r="T464" s="239"/>
      <c r="U464" s="242">
        <f t="shared" si="111"/>
        <v>13193</v>
      </c>
      <c r="V464" s="241">
        <f t="shared" si="112"/>
        <v>15190</v>
      </c>
      <c r="W464" s="240">
        <f t="shared" si="119"/>
        <v>1997</v>
      </c>
      <c r="X464" s="239"/>
      <c r="Y464" s="527">
        <f t="shared" si="113"/>
        <v>2.7623462652228596</v>
      </c>
      <c r="Z464" s="528">
        <f t="shared" si="114"/>
        <v>11.699952273844042</v>
      </c>
      <c r="AA464" s="528">
        <f t="shared" si="115"/>
        <v>14.91230041183227</v>
      </c>
      <c r="AB464" s="529">
        <f t="shared" si="116"/>
        <v>3.2123481379882275</v>
      </c>
    </row>
    <row r="465" spans="1:28" s="238" customFormat="1">
      <c r="A465" s="245">
        <v>464</v>
      </c>
      <c r="B465" s="245">
        <v>464168168</v>
      </c>
      <c r="C465" s="244" t="s">
        <v>536</v>
      </c>
      <c r="D465" s="245">
        <v>168</v>
      </c>
      <c r="E465" s="244" t="s">
        <v>195</v>
      </c>
      <c r="F465" s="245">
        <v>168</v>
      </c>
      <c r="G465" s="244" t="s">
        <v>195</v>
      </c>
      <c r="H465" s="243">
        <v>93</v>
      </c>
      <c r="I465" s="239"/>
      <c r="J465" s="242">
        <f t="shared" si="104"/>
        <v>10262</v>
      </c>
      <c r="K465" s="241">
        <f t="shared" si="105"/>
        <v>10779</v>
      </c>
      <c r="L465" s="240">
        <f t="shared" si="117"/>
        <v>517</v>
      </c>
      <c r="M465" s="239"/>
      <c r="N465" s="242">
        <f t="shared" si="106"/>
        <v>7062</v>
      </c>
      <c r="O465" s="241">
        <f t="shared" si="107"/>
        <v>7418</v>
      </c>
      <c r="P465" s="241">
        <f t="shared" si="108"/>
        <v>7908</v>
      </c>
      <c r="Q465" s="241" t="str">
        <f t="shared" si="109"/>
        <v/>
      </c>
      <c r="R465" s="241" t="str">
        <f t="shared" si="110"/>
        <v/>
      </c>
      <c r="S465" s="240">
        <f t="shared" si="118"/>
        <v>490</v>
      </c>
      <c r="T465" s="239"/>
      <c r="U465" s="242">
        <f t="shared" si="111"/>
        <v>18262</v>
      </c>
      <c r="V465" s="241">
        <f t="shared" si="112"/>
        <v>19775</v>
      </c>
      <c r="W465" s="240">
        <f t="shared" si="119"/>
        <v>1513</v>
      </c>
      <c r="X465" s="239"/>
      <c r="Y465" s="527">
        <f t="shared" si="113"/>
        <v>4.5546729788960079</v>
      </c>
      <c r="Z465" s="528">
        <f t="shared" si="114"/>
        <v>2.2379164756068861</v>
      </c>
      <c r="AA465" s="528">
        <f t="shared" si="115"/>
        <v>5.7672441891487187</v>
      </c>
      <c r="AB465" s="529">
        <f t="shared" si="116"/>
        <v>3.5293277135418326</v>
      </c>
    </row>
    <row r="466" spans="1:28" s="238" customFormat="1">
      <c r="A466" s="245">
        <v>464</v>
      </c>
      <c r="B466" s="245">
        <v>464168196</v>
      </c>
      <c r="C466" s="244" t="s">
        <v>536</v>
      </c>
      <c r="D466" s="245">
        <v>168</v>
      </c>
      <c r="E466" s="244" t="s">
        <v>195</v>
      </c>
      <c r="F466" s="245">
        <v>196</v>
      </c>
      <c r="G466" s="244" t="s">
        <v>223</v>
      </c>
      <c r="H466" s="243">
        <v>12</v>
      </c>
      <c r="I466" s="239"/>
      <c r="J466" s="242">
        <f t="shared" si="104"/>
        <v>9350</v>
      </c>
      <c r="K466" s="241">
        <f t="shared" si="105"/>
        <v>10935</v>
      </c>
      <c r="L466" s="240">
        <f t="shared" si="117"/>
        <v>1585</v>
      </c>
      <c r="M466" s="239"/>
      <c r="N466" s="242">
        <f t="shared" si="106"/>
        <v>5489</v>
      </c>
      <c r="O466" s="241">
        <f t="shared" si="107"/>
        <v>6420</v>
      </c>
      <c r="P466" s="241">
        <f t="shared" si="108"/>
        <v>6996</v>
      </c>
      <c r="Q466" s="241" t="str">
        <f t="shared" si="109"/>
        <v/>
      </c>
      <c r="R466" s="241" t="str">
        <f t="shared" si="110"/>
        <v/>
      </c>
      <c r="S466" s="240">
        <f t="shared" si="118"/>
        <v>576</v>
      </c>
      <c r="T466" s="239"/>
      <c r="U466" s="242">
        <f t="shared" si="111"/>
        <v>15777</v>
      </c>
      <c r="V466" s="241">
        <f t="shared" si="112"/>
        <v>19019</v>
      </c>
      <c r="W466" s="240">
        <f t="shared" si="119"/>
        <v>3242</v>
      </c>
      <c r="X466" s="239"/>
      <c r="Y466" s="527">
        <f t="shared" si="113"/>
        <v>5.2742185548866871</v>
      </c>
      <c r="Z466" s="528">
        <f t="shared" si="114"/>
        <v>0.37853901352698432</v>
      </c>
      <c r="AA466" s="528">
        <f t="shared" si="115"/>
        <v>3.9151940183814391</v>
      </c>
      <c r="AB466" s="529">
        <f t="shared" si="116"/>
        <v>3.5366550048544547</v>
      </c>
    </row>
    <row r="467" spans="1:28" s="238" customFormat="1">
      <c r="A467" s="245">
        <v>464</v>
      </c>
      <c r="B467" s="245">
        <v>464168229</v>
      </c>
      <c r="C467" s="244" t="s">
        <v>536</v>
      </c>
      <c r="D467" s="245">
        <v>168</v>
      </c>
      <c r="E467" s="244" t="s">
        <v>195</v>
      </c>
      <c r="F467" s="245">
        <v>229</v>
      </c>
      <c r="G467" s="244" t="s">
        <v>256</v>
      </c>
      <c r="H467" s="243">
        <v>9</v>
      </c>
      <c r="I467" s="239"/>
      <c r="J467" s="242">
        <f t="shared" si="104"/>
        <v>11580</v>
      </c>
      <c r="K467" s="241">
        <f t="shared" si="105"/>
        <v>13595</v>
      </c>
      <c r="L467" s="240">
        <f t="shared" si="117"/>
        <v>2015</v>
      </c>
      <c r="M467" s="239"/>
      <c r="N467" s="242">
        <f t="shared" si="106"/>
        <v>1204</v>
      </c>
      <c r="O467" s="241">
        <f t="shared" si="107"/>
        <v>1414</v>
      </c>
      <c r="P467" s="241">
        <f t="shared" si="108"/>
        <v>1025</v>
      </c>
      <c r="Q467" s="241" t="str">
        <f t="shared" si="109"/>
        <v/>
      </c>
      <c r="R467" s="241" t="str">
        <f t="shared" si="110"/>
        <v/>
      </c>
      <c r="S467" s="240">
        <f t="shared" si="118"/>
        <v>-389</v>
      </c>
      <c r="T467" s="239"/>
      <c r="U467" s="242">
        <f t="shared" si="111"/>
        <v>13722</v>
      </c>
      <c r="V467" s="241">
        <f t="shared" si="112"/>
        <v>15708</v>
      </c>
      <c r="W467" s="240">
        <f t="shared" si="119"/>
        <v>1986</v>
      </c>
      <c r="X467" s="239"/>
      <c r="Y467" s="527">
        <f t="shared" si="113"/>
        <v>-2.8644438650107986</v>
      </c>
      <c r="Z467" s="528">
        <f t="shared" si="114"/>
        <v>12.818198782097145</v>
      </c>
      <c r="AA467" s="528">
        <f t="shared" si="115"/>
        <v>9.5332781594823413</v>
      </c>
      <c r="AB467" s="529">
        <f t="shared" si="116"/>
        <v>-3.2849206226148038</v>
      </c>
    </row>
    <row r="468" spans="1:28" s="238" customFormat="1">
      <c r="A468" s="245">
        <v>464</v>
      </c>
      <c r="B468" s="245">
        <v>464168248</v>
      </c>
      <c r="C468" s="244" t="s">
        <v>536</v>
      </c>
      <c r="D468" s="245">
        <v>168</v>
      </c>
      <c r="E468" s="244" t="s">
        <v>195</v>
      </c>
      <c r="F468" s="245">
        <v>248</v>
      </c>
      <c r="G468" s="244" t="s">
        <v>275</v>
      </c>
      <c r="H468" s="243">
        <v>3</v>
      </c>
      <c r="I468" s="239"/>
      <c r="J468" s="242">
        <f t="shared" si="104"/>
        <v>14692</v>
      </c>
      <c r="K468" s="241">
        <f t="shared" si="105"/>
        <v>13014</v>
      </c>
      <c r="L468" s="240">
        <f t="shared" si="117"/>
        <v>-1678</v>
      </c>
      <c r="M468" s="239"/>
      <c r="N468" s="242">
        <f t="shared" si="106"/>
        <v>783</v>
      </c>
      <c r="O468" s="241">
        <f t="shared" si="107"/>
        <v>694</v>
      </c>
      <c r="P468" s="241">
        <f t="shared" si="108"/>
        <v>734</v>
      </c>
      <c r="Q468" s="241" t="str">
        <f t="shared" si="109"/>
        <v/>
      </c>
      <c r="R468" s="241" t="str">
        <f t="shared" si="110"/>
        <v/>
      </c>
      <c r="S468" s="240">
        <f t="shared" si="118"/>
        <v>40</v>
      </c>
      <c r="T468" s="239"/>
      <c r="U468" s="242">
        <f t="shared" si="111"/>
        <v>16413</v>
      </c>
      <c r="V468" s="241">
        <f t="shared" si="112"/>
        <v>14836</v>
      </c>
      <c r="W468" s="240">
        <f t="shared" si="119"/>
        <v>-1577</v>
      </c>
      <c r="X468" s="239"/>
      <c r="Y468" s="527">
        <f t="shared" si="113"/>
        <v>0.3097394913158098</v>
      </c>
      <c r="Z468" s="528">
        <f t="shared" si="114"/>
        <v>5.0697310318241096</v>
      </c>
      <c r="AA468" s="528">
        <f t="shared" si="115"/>
        <v>5.4451056940976006</v>
      </c>
      <c r="AB468" s="529">
        <f t="shared" si="116"/>
        <v>0.37537466227349103</v>
      </c>
    </row>
    <row r="469" spans="1:28" s="238" customFormat="1">
      <c r="A469" s="245">
        <v>464</v>
      </c>
      <c r="B469" s="245">
        <v>464168258</v>
      </c>
      <c r="C469" s="244" t="s">
        <v>536</v>
      </c>
      <c r="D469" s="245">
        <v>168</v>
      </c>
      <c r="E469" s="244" t="s">
        <v>195</v>
      </c>
      <c r="F469" s="245">
        <v>258</v>
      </c>
      <c r="G469" s="244" t="s">
        <v>285</v>
      </c>
      <c r="H469" s="243">
        <v>11</v>
      </c>
      <c r="I469" s="239"/>
      <c r="J469" s="242">
        <f t="shared" si="104"/>
        <v>11151</v>
      </c>
      <c r="K469" s="241">
        <f t="shared" si="105"/>
        <v>12731</v>
      </c>
      <c r="L469" s="240">
        <f t="shared" si="117"/>
        <v>1580</v>
      </c>
      <c r="M469" s="239"/>
      <c r="N469" s="242">
        <f t="shared" si="106"/>
        <v>3608</v>
      </c>
      <c r="O469" s="241">
        <f t="shared" si="107"/>
        <v>4119</v>
      </c>
      <c r="P469" s="241">
        <f t="shared" si="108"/>
        <v>4257</v>
      </c>
      <c r="Q469" s="241" t="str">
        <f t="shared" si="109"/>
        <v/>
      </c>
      <c r="R469" s="241" t="str">
        <f t="shared" si="110"/>
        <v/>
      </c>
      <c r="S469" s="240">
        <f t="shared" si="118"/>
        <v>138</v>
      </c>
      <c r="T469" s="239"/>
      <c r="U469" s="242">
        <f t="shared" si="111"/>
        <v>15697</v>
      </c>
      <c r="V469" s="241">
        <f t="shared" si="112"/>
        <v>18076</v>
      </c>
      <c r="W469" s="240">
        <f t="shared" si="119"/>
        <v>2379</v>
      </c>
      <c r="X469" s="239"/>
      <c r="Y469" s="527">
        <f t="shared" si="113"/>
        <v>1.0811264398743674</v>
      </c>
      <c r="Z469" s="528">
        <f t="shared" si="114"/>
        <v>4.6082714450012103</v>
      </c>
      <c r="AA469" s="528">
        <f t="shared" si="115"/>
        <v>5.0803062826328169</v>
      </c>
      <c r="AB469" s="529">
        <f t="shared" si="116"/>
        <v>0.47203483763160659</v>
      </c>
    </row>
    <row r="470" spans="1:28" s="238" customFormat="1">
      <c r="A470" s="245">
        <v>464</v>
      </c>
      <c r="B470" s="245">
        <v>464168291</v>
      </c>
      <c r="C470" s="244" t="s">
        <v>536</v>
      </c>
      <c r="D470" s="245">
        <v>168</v>
      </c>
      <c r="E470" s="244" t="s">
        <v>195</v>
      </c>
      <c r="F470" s="245">
        <v>291</v>
      </c>
      <c r="G470" s="244" t="s">
        <v>318</v>
      </c>
      <c r="H470" s="243">
        <v>49</v>
      </c>
      <c r="I470" s="239"/>
      <c r="J470" s="242">
        <f t="shared" si="104"/>
        <v>10025</v>
      </c>
      <c r="K470" s="241">
        <f t="shared" si="105"/>
        <v>10497</v>
      </c>
      <c r="L470" s="240">
        <f t="shared" si="117"/>
        <v>472</v>
      </c>
      <c r="M470" s="239"/>
      <c r="N470" s="242">
        <f t="shared" si="106"/>
        <v>4131</v>
      </c>
      <c r="O470" s="241">
        <f t="shared" si="107"/>
        <v>4325</v>
      </c>
      <c r="P470" s="241">
        <f t="shared" si="108"/>
        <v>4113</v>
      </c>
      <c r="Q470" s="241" t="str">
        <f t="shared" si="109"/>
        <v/>
      </c>
      <c r="R470" s="241" t="str">
        <f t="shared" si="110"/>
        <v/>
      </c>
      <c r="S470" s="240">
        <f t="shared" si="118"/>
        <v>-212</v>
      </c>
      <c r="T470" s="239"/>
      <c r="U470" s="242">
        <f t="shared" si="111"/>
        <v>15094</v>
      </c>
      <c r="V470" s="241">
        <f t="shared" si="112"/>
        <v>15698</v>
      </c>
      <c r="W470" s="240">
        <f t="shared" si="119"/>
        <v>604</v>
      </c>
      <c r="X470" s="239"/>
      <c r="Y470" s="527">
        <f t="shared" si="113"/>
        <v>-2.0189639395011056</v>
      </c>
      <c r="Z470" s="528">
        <f t="shared" si="114"/>
        <v>4.5775387445507851</v>
      </c>
      <c r="AA470" s="528">
        <f t="shared" si="115"/>
        <v>3.0623961048952095</v>
      </c>
      <c r="AB470" s="529">
        <f t="shared" si="116"/>
        <v>-1.5151426396555756</v>
      </c>
    </row>
    <row r="471" spans="1:28" s="238" customFormat="1">
      <c r="A471" s="245">
        <v>466</v>
      </c>
      <c r="B471" s="245">
        <v>466700096</v>
      </c>
      <c r="C471" s="244" t="s">
        <v>537</v>
      </c>
      <c r="D471" s="245">
        <v>700</v>
      </c>
      <c r="E471" s="244" t="s">
        <v>412</v>
      </c>
      <c r="F471" s="245">
        <v>96</v>
      </c>
      <c r="G471" s="244" t="s">
        <v>123</v>
      </c>
      <c r="H471" s="243">
        <v>1</v>
      </c>
      <c r="I471" s="239"/>
      <c r="J471" s="242" t="str">
        <f t="shared" si="104"/>
        <v/>
      </c>
      <c r="K471" s="241">
        <f t="shared" si="105"/>
        <v>13582.550780165286</v>
      </c>
      <c r="L471" s="240" t="str">
        <f t="shared" si="117"/>
        <v/>
      </c>
      <c r="M471" s="239"/>
      <c r="N471" s="242" t="str">
        <f t="shared" si="106"/>
        <v/>
      </c>
      <c r="O471" s="241">
        <f t="shared" si="107"/>
        <v>9213</v>
      </c>
      <c r="P471" s="241">
        <f t="shared" si="108"/>
        <v>7706</v>
      </c>
      <c r="Q471" s="241" t="str">
        <f t="shared" si="109"/>
        <v/>
      </c>
      <c r="R471" s="241" t="str">
        <f t="shared" si="110"/>
        <v/>
      </c>
      <c r="S471" s="240">
        <f t="shared" si="118"/>
        <v>-1507</v>
      </c>
      <c r="T471" s="239"/>
      <c r="U471" s="242" t="str">
        <f t="shared" si="111"/>
        <v/>
      </c>
      <c r="V471" s="241">
        <f t="shared" si="112"/>
        <v>22376.550780165286</v>
      </c>
      <c r="W471" s="240" t="str">
        <f t="shared" si="119"/>
        <v/>
      </c>
      <c r="X471" s="239"/>
      <c r="Y471" s="527">
        <f t="shared" si="113"/>
        <v>-11.090527950904999</v>
      </c>
      <c r="Z471" s="528">
        <f t="shared" si="114"/>
        <v>11.060654901215699</v>
      </c>
      <c r="AA471" s="528">
        <f t="shared" si="115"/>
        <v>3.3182114886498013</v>
      </c>
      <c r="AB471" s="529">
        <f t="shared" si="116"/>
        <v>-7.7424434125658976</v>
      </c>
    </row>
    <row r="472" spans="1:28" s="238" customFormat="1">
      <c r="A472" s="245">
        <v>466</v>
      </c>
      <c r="B472" s="245">
        <v>466700700</v>
      </c>
      <c r="C472" s="244" t="s">
        <v>537</v>
      </c>
      <c r="D472" s="245">
        <v>700</v>
      </c>
      <c r="E472" s="244" t="s">
        <v>412</v>
      </c>
      <c r="F472" s="245">
        <v>700</v>
      </c>
      <c r="G472" s="244" t="s">
        <v>412</v>
      </c>
      <c r="H472" s="243">
        <v>37</v>
      </c>
      <c r="I472" s="239"/>
      <c r="J472" s="242">
        <f t="shared" si="104"/>
        <v>13406</v>
      </c>
      <c r="K472" s="241">
        <f t="shared" si="105"/>
        <v>14190</v>
      </c>
      <c r="L472" s="240">
        <f t="shared" si="117"/>
        <v>784</v>
      </c>
      <c r="M472" s="239"/>
      <c r="N472" s="242">
        <f t="shared" si="106"/>
        <v>11594</v>
      </c>
      <c r="O472" s="241">
        <f t="shared" si="107"/>
        <v>12272</v>
      </c>
      <c r="P472" s="241">
        <f t="shared" si="108"/>
        <v>12272</v>
      </c>
      <c r="Q472" s="241" t="str">
        <f t="shared" si="109"/>
        <v/>
      </c>
      <c r="R472" s="241" t="str">
        <f t="shared" si="110"/>
        <v/>
      </c>
      <c r="S472" s="240">
        <f t="shared" si="118"/>
        <v>0</v>
      </c>
      <c r="T472" s="239"/>
      <c r="U472" s="242">
        <f t="shared" si="111"/>
        <v>25938</v>
      </c>
      <c r="V472" s="241">
        <f t="shared" si="112"/>
        <v>27550</v>
      </c>
      <c r="W472" s="240">
        <f t="shared" si="119"/>
        <v>1612</v>
      </c>
      <c r="X472" s="239"/>
      <c r="Y472" s="527">
        <f t="shared" si="113"/>
        <v>0</v>
      </c>
      <c r="Z472" s="528">
        <f t="shared" si="114"/>
        <v>2.9077267274728209</v>
      </c>
      <c r="AA472" s="528">
        <f t="shared" si="115"/>
        <v>2.7382958292671065</v>
      </c>
      <c r="AB472" s="529">
        <f t="shared" si="116"/>
        <v>-0.16943089820571444</v>
      </c>
    </row>
    <row r="473" spans="1:28" s="238" customFormat="1">
      <c r="A473" s="245">
        <v>466</v>
      </c>
      <c r="B473" s="245">
        <v>466774089</v>
      </c>
      <c r="C473" s="244" t="s">
        <v>537</v>
      </c>
      <c r="D473" s="245">
        <v>774</v>
      </c>
      <c r="E473" s="244" t="s">
        <v>435</v>
      </c>
      <c r="F473" s="245">
        <v>89</v>
      </c>
      <c r="G473" s="244" t="s">
        <v>116</v>
      </c>
      <c r="H473" s="243">
        <v>26</v>
      </c>
      <c r="I473" s="239"/>
      <c r="J473" s="242">
        <f t="shared" si="104"/>
        <v>12384</v>
      </c>
      <c r="K473" s="241">
        <f t="shared" si="105"/>
        <v>14172</v>
      </c>
      <c r="L473" s="240">
        <f t="shared" si="117"/>
        <v>1788</v>
      </c>
      <c r="M473" s="239"/>
      <c r="N473" s="242">
        <f t="shared" si="106"/>
        <v>16218</v>
      </c>
      <c r="O473" s="241">
        <f t="shared" si="107"/>
        <v>18560</v>
      </c>
      <c r="P473" s="241">
        <f t="shared" si="108"/>
        <v>15227</v>
      </c>
      <c r="Q473" s="241" t="str">
        <f t="shared" si="109"/>
        <v/>
      </c>
      <c r="R473" s="241" t="str">
        <f t="shared" si="110"/>
        <v/>
      </c>
      <c r="S473" s="240">
        <f t="shared" si="118"/>
        <v>-3333</v>
      </c>
      <c r="T473" s="239"/>
      <c r="U473" s="242">
        <f t="shared" si="111"/>
        <v>29540</v>
      </c>
      <c r="V473" s="241">
        <f t="shared" si="112"/>
        <v>30487</v>
      </c>
      <c r="W473" s="240">
        <f t="shared" si="119"/>
        <v>947</v>
      </c>
      <c r="X473" s="239"/>
      <c r="Y473" s="527">
        <f t="shared" si="113"/>
        <v>-23.515227382363719</v>
      </c>
      <c r="Z473" s="528">
        <f t="shared" si="114"/>
        <v>13.141109521390643</v>
      </c>
      <c r="AA473" s="528">
        <f t="shared" si="115"/>
        <v>0.30837195747111051</v>
      </c>
      <c r="AB473" s="529">
        <f t="shared" si="116"/>
        <v>-12.832737563919533</v>
      </c>
    </row>
    <row r="474" spans="1:28" s="238" customFormat="1">
      <c r="A474" s="245">
        <v>466</v>
      </c>
      <c r="B474" s="245">
        <v>466774096</v>
      </c>
      <c r="C474" s="244" t="s">
        <v>537</v>
      </c>
      <c r="D474" s="245">
        <v>774</v>
      </c>
      <c r="E474" s="244" t="s">
        <v>435</v>
      </c>
      <c r="F474" s="245">
        <v>96</v>
      </c>
      <c r="G474" s="244" t="s">
        <v>123</v>
      </c>
      <c r="H474" s="243">
        <v>6</v>
      </c>
      <c r="I474" s="239"/>
      <c r="J474" s="242">
        <f t="shared" si="104"/>
        <v>10938</v>
      </c>
      <c r="K474" s="241">
        <f t="shared" si="105"/>
        <v>12558</v>
      </c>
      <c r="L474" s="240">
        <f t="shared" si="117"/>
        <v>1620</v>
      </c>
      <c r="M474" s="239"/>
      <c r="N474" s="242">
        <f t="shared" si="106"/>
        <v>7419</v>
      </c>
      <c r="O474" s="241">
        <f t="shared" si="107"/>
        <v>8518</v>
      </c>
      <c r="P474" s="241">
        <f t="shared" si="108"/>
        <v>7125</v>
      </c>
      <c r="Q474" s="241" t="str">
        <f t="shared" si="109"/>
        <v/>
      </c>
      <c r="R474" s="241" t="str">
        <f t="shared" si="110"/>
        <v/>
      </c>
      <c r="S474" s="240">
        <f t="shared" si="118"/>
        <v>-1393</v>
      </c>
      <c r="T474" s="239"/>
      <c r="U474" s="242">
        <f t="shared" si="111"/>
        <v>19295</v>
      </c>
      <c r="V474" s="241">
        <f t="shared" si="112"/>
        <v>20771</v>
      </c>
      <c r="W474" s="240">
        <f t="shared" si="119"/>
        <v>1476</v>
      </c>
      <c r="X474" s="239"/>
      <c r="Y474" s="527">
        <f t="shared" si="113"/>
        <v>-11.090527950904999</v>
      </c>
      <c r="Z474" s="528">
        <f t="shared" si="114"/>
        <v>11.060654901215699</v>
      </c>
      <c r="AA474" s="528">
        <f t="shared" si="115"/>
        <v>3.3182114886498013</v>
      </c>
      <c r="AB474" s="529">
        <f t="shared" si="116"/>
        <v>-7.7424434125658976</v>
      </c>
    </row>
    <row r="475" spans="1:28" s="238" customFormat="1">
      <c r="A475" s="245">
        <v>466</v>
      </c>
      <c r="B475" s="245">
        <v>466774221</v>
      </c>
      <c r="C475" s="244" t="s">
        <v>537</v>
      </c>
      <c r="D475" s="245">
        <v>774</v>
      </c>
      <c r="E475" s="244" t="s">
        <v>435</v>
      </c>
      <c r="F475" s="245">
        <v>221</v>
      </c>
      <c r="G475" s="244" t="s">
        <v>248</v>
      </c>
      <c r="H475" s="243">
        <v>26</v>
      </c>
      <c r="I475" s="239"/>
      <c r="J475" s="242">
        <f t="shared" si="104"/>
        <v>12350</v>
      </c>
      <c r="K475" s="241">
        <f t="shared" si="105"/>
        <v>13264</v>
      </c>
      <c r="L475" s="240">
        <f t="shared" si="117"/>
        <v>914</v>
      </c>
      <c r="M475" s="239"/>
      <c r="N475" s="242">
        <f t="shared" si="106"/>
        <v>15402</v>
      </c>
      <c r="O475" s="241">
        <f t="shared" si="107"/>
        <v>16542</v>
      </c>
      <c r="P475" s="241">
        <f t="shared" si="108"/>
        <v>13242</v>
      </c>
      <c r="Q475" s="241" t="str">
        <f t="shared" si="109"/>
        <v/>
      </c>
      <c r="R475" s="241" t="str">
        <f t="shared" si="110"/>
        <v/>
      </c>
      <c r="S475" s="240">
        <f t="shared" si="118"/>
        <v>-3300</v>
      </c>
      <c r="T475" s="239"/>
      <c r="U475" s="242">
        <f t="shared" si="111"/>
        <v>28690</v>
      </c>
      <c r="V475" s="241">
        <f t="shared" si="112"/>
        <v>27594</v>
      </c>
      <c r="W475" s="240">
        <f t="shared" si="119"/>
        <v>-1096</v>
      </c>
      <c r="X475" s="239"/>
      <c r="Y475" s="527">
        <f t="shared" si="113"/>
        <v>-24.883187724223944</v>
      </c>
      <c r="Z475" s="528">
        <f t="shared" si="114"/>
        <v>15.828843106723992</v>
      </c>
      <c r="AA475" s="528">
        <f t="shared" si="115"/>
        <v>2.876069406162268</v>
      </c>
      <c r="AB475" s="529">
        <f t="shared" si="116"/>
        <v>-12.952773700561725</v>
      </c>
    </row>
    <row r="476" spans="1:28" s="238" customFormat="1">
      <c r="A476" s="245">
        <v>466</v>
      </c>
      <c r="B476" s="245">
        <v>466774296</v>
      </c>
      <c r="C476" s="244" t="s">
        <v>537</v>
      </c>
      <c r="D476" s="245">
        <v>774</v>
      </c>
      <c r="E476" s="244" t="s">
        <v>435</v>
      </c>
      <c r="F476" s="245">
        <v>296</v>
      </c>
      <c r="G476" s="244" t="s">
        <v>323</v>
      </c>
      <c r="H476" s="243">
        <v>40</v>
      </c>
      <c r="I476" s="239"/>
      <c r="J476" s="242">
        <f t="shared" si="104"/>
        <v>11569</v>
      </c>
      <c r="K476" s="241">
        <f t="shared" si="105"/>
        <v>12679</v>
      </c>
      <c r="L476" s="240">
        <f t="shared" si="117"/>
        <v>1110</v>
      </c>
      <c r="M476" s="239"/>
      <c r="N476" s="242">
        <f t="shared" si="106"/>
        <v>17493</v>
      </c>
      <c r="O476" s="241">
        <f t="shared" si="107"/>
        <v>19172</v>
      </c>
      <c r="P476" s="241">
        <f t="shared" si="108"/>
        <v>15940</v>
      </c>
      <c r="Q476" s="241" t="str">
        <f t="shared" si="109"/>
        <v/>
      </c>
      <c r="R476" s="241" t="str">
        <f t="shared" si="110"/>
        <v/>
      </c>
      <c r="S476" s="240">
        <f t="shared" si="118"/>
        <v>-3232</v>
      </c>
      <c r="T476" s="239"/>
      <c r="U476" s="242">
        <f t="shared" si="111"/>
        <v>30000</v>
      </c>
      <c r="V476" s="241">
        <f t="shared" si="112"/>
        <v>29707</v>
      </c>
      <c r="W476" s="240">
        <f t="shared" si="119"/>
        <v>-293</v>
      </c>
      <c r="X476" s="239"/>
      <c r="Y476" s="527">
        <f t="shared" si="113"/>
        <v>-25.48635207073886</v>
      </c>
      <c r="Z476" s="528">
        <f t="shared" si="114"/>
        <v>15.783371174366509</v>
      </c>
      <c r="AA476" s="528">
        <f t="shared" si="115"/>
        <v>3.8112210204914807</v>
      </c>
      <c r="AB476" s="529">
        <f t="shared" si="116"/>
        <v>-11.972150153875029</v>
      </c>
    </row>
    <row r="477" spans="1:28" s="238" customFormat="1">
      <c r="A477" s="245">
        <v>466</v>
      </c>
      <c r="B477" s="245">
        <v>466774774</v>
      </c>
      <c r="C477" s="244" t="s">
        <v>537</v>
      </c>
      <c r="D477" s="245">
        <v>774</v>
      </c>
      <c r="E477" s="244" t="s">
        <v>435</v>
      </c>
      <c r="F477" s="245">
        <v>774</v>
      </c>
      <c r="G477" s="244" t="s">
        <v>435</v>
      </c>
      <c r="H477" s="243">
        <v>45</v>
      </c>
      <c r="I477" s="239"/>
      <c r="J477" s="242">
        <f t="shared" si="104"/>
        <v>11070</v>
      </c>
      <c r="K477" s="241">
        <f t="shared" si="105"/>
        <v>13522</v>
      </c>
      <c r="L477" s="240">
        <f t="shared" si="117"/>
        <v>2452</v>
      </c>
      <c r="M477" s="239"/>
      <c r="N477" s="242">
        <f t="shared" si="106"/>
        <v>20148</v>
      </c>
      <c r="O477" s="241">
        <f t="shared" si="107"/>
        <v>24611</v>
      </c>
      <c r="P477" s="241">
        <f t="shared" si="108"/>
        <v>22679</v>
      </c>
      <c r="Q477" s="241" t="str">
        <f t="shared" si="109"/>
        <v/>
      </c>
      <c r="R477" s="241" t="str">
        <f t="shared" si="110"/>
        <v/>
      </c>
      <c r="S477" s="240">
        <f t="shared" si="118"/>
        <v>-1932</v>
      </c>
      <c r="T477" s="239"/>
      <c r="U477" s="242">
        <f t="shared" si="111"/>
        <v>32156</v>
      </c>
      <c r="V477" s="241">
        <f t="shared" si="112"/>
        <v>37289</v>
      </c>
      <c r="W477" s="240">
        <f t="shared" si="119"/>
        <v>5133</v>
      </c>
      <c r="X477" s="239"/>
      <c r="Y477" s="527">
        <f t="shared" si="113"/>
        <v>-14.287871573562938</v>
      </c>
      <c r="Z477" s="528">
        <f t="shared" si="114"/>
        <v>13.703754216359551</v>
      </c>
      <c r="AA477" s="528">
        <f t="shared" si="115"/>
        <v>7.6826728076839741</v>
      </c>
      <c r="AB477" s="529">
        <f t="shared" si="116"/>
        <v>-6.0210814086755766</v>
      </c>
    </row>
    <row r="478" spans="1:28" s="238" customFormat="1">
      <c r="A478" s="245">
        <v>469</v>
      </c>
      <c r="B478" s="245">
        <v>469035035</v>
      </c>
      <c r="C478" s="244" t="s">
        <v>538</v>
      </c>
      <c r="D478" s="245">
        <v>35</v>
      </c>
      <c r="E478" s="244" t="s">
        <v>62</v>
      </c>
      <c r="F478" s="245">
        <v>35</v>
      </c>
      <c r="G478" s="244" t="s">
        <v>62</v>
      </c>
      <c r="H478" s="243">
        <v>1143</v>
      </c>
      <c r="I478" s="239"/>
      <c r="J478" s="242">
        <f t="shared" si="104"/>
        <v>15525</v>
      </c>
      <c r="K478" s="241">
        <f t="shared" si="105"/>
        <v>17012</v>
      </c>
      <c r="L478" s="240">
        <f t="shared" si="117"/>
        <v>1487</v>
      </c>
      <c r="M478" s="239"/>
      <c r="N478" s="242">
        <f t="shared" si="106"/>
        <v>6001</v>
      </c>
      <c r="O478" s="241">
        <f t="shared" si="107"/>
        <v>6576</v>
      </c>
      <c r="P478" s="241">
        <f t="shared" si="108"/>
        <v>7093</v>
      </c>
      <c r="Q478" s="241" t="str">
        <f t="shared" si="109"/>
        <v/>
      </c>
      <c r="R478" s="241" t="str">
        <f t="shared" si="110"/>
        <v/>
      </c>
      <c r="S478" s="240">
        <f t="shared" si="118"/>
        <v>517</v>
      </c>
      <c r="T478" s="239"/>
      <c r="U478" s="242">
        <f t="shared" si="111"/>
        <v>22464</v>
      </c>
      <c r="V478" s="241">
        <f t="shared" si="112"/>
        <v>25193</v>
      </c>
      <c r="W478" s="240">
        <f t="shared" si="119"/>
        <v>2729</v>
      </c>
      <c r="X478" s="239"/>
      <c r="Y478" s="527">
        <f t="shared" si="113"/>
        <v>3.0398411230968065</v>
      </c>
      <c r="Z478" s="528">
        <f t="shared" si="114"/>
        <v>3.4544456806830173</v>
      </c>
      <c r="AA478" s="528">
        <f t="shared" si="115"/>
        <v>5.5084897121533576</v>
      </c>
      <c r="AB478" s="529">
        <f t="shared" si="116"/>
        <v>2.0540440314703403</v>
      </c>
    </row>
    <row r="479" spans="1:28" s="238" customFormat="1">
      <c r="A479" s="245">
        <v>469</v>
      </c>
      <c r="B479" s="245">
        <v>469035044</v>
      </c>
      <c r="C479" s="244" t="s">
        <v>538</v>
      </c>
      <c r="D479" s="245">
        <v>35</v>
      </c>
      <c r="E479" s="244" t="s">
        <v>62</v>
      </c>
      <c r="F479" s="245">
        <v>44</v>
      </c>
      <c r="G479" s="244" t="s">
        <v>71</v>
      </c>
      <c r="H479" s="243">
        <v>11</v>
      </c>
      <c r="I479" s="239"/>
      <c r="J479" s="242">
        <f t="shared" si="104"/>
        <v>17286</v>
      </c>
      <c r="K479" s="241">
        <f t="shared" si="105"/>
        <v>16273</v>
      </c>
      <c r="L479" s="240">
        <f t="shared" si="117"/>
        <v>-1013</v>
      </c>
      <c r="M479" s="239"/>
      <c r="N479" s="242">
        <f t="shared" si="106"/>
        <v>506</v>
      </c>
      <c r="O479" s="241">
        <f t="shared" si="107"/>
        <v>476</v>
      </c>
      <c r="P479" s="241">
        <f t="shared" si="108"/>
        <v>283</v>
      </c>
      <c r="Q479" s="241" t="str">
        <f t="shared" si="109"/>
        <v/>
      </c>
      <c r="R479" s="241" t="str">
        <f t="shared" si="110"/>
        <v/>
      </c>
      <c r="S479" s="240">
        <f t="shared" si="118"/>
        <v>-193</v>
      </c>
      <c r="T479" s="239"/>
      <c r="U479" s="242">
        <f t="shared" si="111"/>
        <v>18730</v>
      </c>
      <c r="V479" s="241">
        <f t="shared" si="112"/>
        <v>17644</v>
      </c>
      <c r="W479" s="240">
        <f t="shared" si="119"/>
        <v>-1086</v>
      </c>
      <c r="X479" s="239"/>
      <c r="Y479" s="527">
        <f t="shared" si="113"/>
        <v>-1.1859608919302929</v>
      </c>
      <c r="Z479" s="528">
        <f t="shared" si="114"/>
        <v>5.4614634937540831</v>
      </c>
      <c r="AA479" s="528">
        <f t="shared" si="115"/>
        <v>4.1649657037556365</v>
      </c>
      <c r="AB479" s="529">
        <f t="shared" si="116"/>
        <v>-1.2964977899984467</v>
      </c>
    </row>
    <row r="480" spans="1:28" s="238" customFormat="1">
      <c r="A480" s="245">
        <v>469</v>
      </c>
      <c r="B480" s="245">
        <v>469035046</v>
      </c>
      <c r="C480" s="244" t="s">
        <v>538</v>
      </c>
      <c r="D480" s="245">
        <v>35</v>
      </c>
      <c r="E480" s="244" t="s">
        <v>62</v>
      </c>
      <c r="F480" s="245">
        <v>46</v>
      </c>
      <c r="G480" s="244" t="s">
        <v>73</v>
      </c>
      <c r="H480" s="243">
        <v>1</v>
      </c>
      <c r="I480" s="239"/>
      <c r="J480" s="242" t="str">
        <f t="shared" si="104"/>
        <v/>
      </c>
      <c r="K480" s="241">
        <f t="shared" si="105"/>
        <v>12098.122153728487</v>
      </c>
      <c r="L480" s="240" t="str">
        <f t="shared" si="117"/>
        <v/>
      </c>
      <c r="M480" s="239"/>
      <c r="N480" s="242" t="str">
        <f t="shared" si="106"/>
        <v/>
      </c>
      <c r="O480" s="241">
        <f t="shared" si="107"/>
        <v>12600</v>
      </c>
      <c r="P480" s="241">
        <f t="shared" si="108"/>
        <v>12394</v>
      </c>
      <c r="Q480" s="241" t="str">
        <f t="shared" si="109"/>
        <v/>
      </c>
      <c r="R480" s="241" t="str">
        <f t="shared" si="110"/>
        <v/>
      </c>
      <c r="S480" s="240">
        <f t="shared" si="118"/>
        <v>-206</v>
      </c>
      <c r="T480" s="239"/>
      <c r="U480" s="242" t="str">
        <f t="shared" si="111"/>
        <v/>
      </c>
      <c r="V480" s="241">
        <f t="shared" si="112"/>
        <v>25580.122153728487</v>
      </c>
      <c r="W480" s="240" t="str">
        <f t="shared" si="119"/>
        <v/>
      </c>
      <c r="X480" s="239"/>
      <c r="Y480" s="527">
        <f t="shared" si="113"/>
        <v>-1.7042703172973575</v>
      </c>
      <c r="Z480" s="528">
        <f t="shared" si="114"/>
        <v>6.2414578559958525</v>
      </c>
      <c r="AA480" s="528">
        <f t="shared" si="115"/>
        <v>5.3471539104552797</v>
      </c>
      <c r="AB480" s="529">
        <f t="shared" si="116"/>
        <v>-0.8943039455405728</v>
      </c>
    </row>
    <row r="481" spans="1:28" s="238" customFormat="1">
      <c r="A481" s="245">
        <v>469</v>
      </c>
      <c r="B481" s="245">
        <v>469035049</v>
      </c>
      <c r="C481" s="244" t="s">
        <v>538</v>
      </c>
      <c r="D481" s="245">
        <v>35</v>
      </c>
      <c r="E481" s="244" t="s">
        <v>62</v>
      </c>
      <c r="F481" s="245">
        <v>49</v>
      </c>
      <c r="G481" s="244" t="s">
        <v>76</v>
      </c>
      <c r="H481" s="243">
        <v>2</v>
      </c>
      <c r="I481" s="239"/>
      <c r="J481" s="242">
        <f t="shared" si="104"/>
        <v>14084.970244312848</v>
      </c>
      <c r="K481" s="241">
        <f t="shared" si="105"/>
        <v>18177</v>
      </c>
      <c r="L481" s="240">
        <f t="shared" si="117"/>
        <v>4092.0297556871519</v>
      </c>
      <c r="M481" s="239"/>
      <c r="N481" s="242">
        <f t="shared" si="106"/>
        <v>17804</v>
      </c>
      <c r="O481" s="241">
        <f t="shared" si="107"/>
        <v>22977</v>
      </c>
      <c r="P481" s="241">
        <f t="shared" si="108"/>
        <v>22963</v>
      </c>
      <c r="Q481" s="241" t="str">
        <f t="shared" si="109"/>
        <v/>
      </c>
      <c r="R481" s="241" t="str">
        <f t="shared" si="110"/>
        <v/>
      </c>
      <c r="S481" s="240">
        <f t="shared" si="118"/>
        <v>-14</v>
      </c>
      <c r="T481" s="239"/>
      <c r="U481" s="242">
        <f t="shared" si="111"/>
        <v>32826.970244312848</v>
      </c>
      <c r="V481" s="241">
        <f t="shared" si="112"/>
        <v>42228</v>
      </c>
      <c r="W481" s="240">
        <f t="shared" si="119"/>
        <v>9401.0297556871519</v>
      </c>
      <c r="X481" s="239"/>
      <c r="Y481" s="527">
        <f t="shared" si="113"/>
        <v>-7.2037177566357968E-2</v>
      </c>
      <c r="Z481" s="528">
        <f t="shared" si="114"/>
        <v>5.0451027674234243</v>
      </c>
      <c r="AA481" s="528">
        <f t="shared" si="115"/>
        <v>4.6986295952718438</v>
      </c>
      <c r="AB481" s="529">
        <f t="shared" si="116"/>
        <v>-0.34647317215158058</v>
      </c>
    </row>
    <row r="482" spans="1:28" s="238" customFormat="1">
      <c r="A482" s="245">
        <v>469</v>
      </c>
      <c r="B482" s="245">
        <v>469035050</v>
      </c>
      <c r="C482" s="244" t="s">
        <v>538</v>
      </c>
      <c r="D482" s="245">
        <v>35</v>
      </c>
      <c r="E482" s="244" t="s">
        <v>62</v>
      </c>
      <c r="F482" s="245">
        <v>50</v>
      </c>
      <c r="G482" s="244" t="s">
        <v>77</v>
      </c>
      <c r="H482" s="243">
        <v>3</v>
      </c>
      <c r="I482" s="239"/>
      <c r="J482" s="242">
        <f t="shared" si="104"/>
        <v>11568.768235992578</v>
      </c>
      <c r="K482" s="241">
        <f t="shared" si="105"/>
        <v>15443</v>
      </c>
      <c r="L482" s="240">
        <f t="shared" si="117"/>
        <v>3874.2317640074216</v>
      </c>
      <c r="M482" s="239"/>
      <c r="N482" s="242">
        <f t="shared" si="106"/>
        <v>5263</v>
      </c>
      <c r="O482" s="241">
        <f t="shared" si="107"/>
        <v>7026</v>
      </c>
      <c r="P482" s="241">
        <f t="shared" si="108"/>
        <v>7055</v>
      </c>
      <c r="Q482" s="241" t="str">
        <f t="shared" si="109"/>
        <v/>
      </c>
      <c r="R482" s="241" t="str">
        <f t="shared" si="110"/>
        <v/>
      </c>
      <c r="S482" s="240">
        <f t="shared" si="118"/>
        <v>29</v>
      </c>
      <c r="T482" s="239"/>
      <c r="U482" s="242">
        <f t="shared" si="111"/>
        <v>17769.768235992578</v>
      </c>
      <c r="V482" s="241">
        <f t="shared" si="112"/>
        <v>23586</v>
      </c>
      <c r="W482" s="240">
        <f t="shared" si="119"/>
        <v>5816.2317640074216</v>
      </c>
      <c r="X482" s="239"/>
      <c r="Y482" s="527">
        <f t="shared" si="113"/>
        <v>0.18551201783839133</v>
      </c>
      <c r="Z482" s="528">
        <f t="shared" si="114"/>
        <v>9.4827794699199028</v>
      </c>
      <c r="AA482" s="528">
        <f t="shared" si="115"/>
        <v>9.5244042415776864</v>
      </c>
      <c r="AB482" s="529">
        <f t="shared" si="116"/>
        <v>4.1624771657783555E-2</v>
      </c>
    </row>
    <row r="483" spans="1:28" s="238" customFormat="1">
      <c r="A483" s="245">
        <v>469</v>
      </c>
      <c r="B483" s="245">
        <v>469035073</v>
      </c>
      <c r="C483" s="244" t="s">
        <v>538</v>
      </c>
      <c r="D483" s="245">
        <v>35</v>
      </c>
      <c r="E483" s="244" t="s">
        <v>62</v>
      </c>
      <c r="F483" s="245">
        <v>73</v>
      </c>
      <c r="G483" s="244" t="s">
        <v>100</v>
      </c>
      <c r="H483" s="243">
        <v>2</v>
      </c>
      <c r="I483" s="239"/>
      <c r="J483" s="242">
        <f t="shared" si="104"/>
        <v>14679</v>
      </c>
      <c r="K483" s="241">
        <f t="shared" si="105"/>
        <v>16807</v>
      </c>
      <c r="L483" s="240">
        <f t="shared" si="117"/>
        <v>2128</v>
      </c>
      <c r="M483" s="239"/>
      <c r="N483" s="242">
        <f t="shared" si="106"/>
        <v>11134</v>
      </c>
      <c r="O483" s="241">
        <f t="shared" si="107"/>
        <v>12748</v>
      </c>
      <c r="P483" s="241">
        <f t="shared" si="108"/>
        <v>12355</v>
      </c>
      <c r="Q483" s="241" t="str">
        <f t="shared" si="109"/>
        <v/>
      </c>
      <c r="R483" s="241" t="str">
        <f t="shared" si="110"/>
        <v/>
      </c>
      <c r="S483" s="240">
        <f t="shared" si="118"/>
        <v>-393</v>
      </c>
      <c r="T483" s="239"/>
      <c r="U483" s="242">
        <f t="shared" si="111"/>
        <v>26751</v>
      </c>
      <c r="V483" s="241">
        <f t="shared" si="112"/>
        <v>30250</v>
      </c>
      <c r="W483" s="240">
        <f t="shared" si="119"/>
        <v>3499</v>
      </c>
      <c r="X483" s="239"/>
      <c r="Y483" s="527">
        <f t="shared" si="113"/>
        <v>-2.3389167549535159</v>
      </c>
      <c r="Z483" s="528">
        <f t="shared" si="114"/>
        <v>7.7717558941643086</v>
      </c>
      <c r="AA483" s="528">
        <f t="shared" si="115"/>
        <v>6.263262539340622</v>
      </c>
      <c r="AB483" s="529">
        <f t="shared" si="116"/>
        <v>-1.5084933548236865</v>
      </c>
    </row>
    <row r="484" spans="1:28" s="238" customFormat="1">
      <c r="A484" s="245">
        <v>469</v>
      </c>
      <c r="B484" s="245">
        <v>469035093</v>
      </c>
      <c r="C484" s="244" t="s">
        <v>538</v>
      </c>
      <c r="D484" s="245">
        <v>35</v>
      </c>
      <c r="E484" s="244" t="s">
        <v>62</v>
      </c>
      <c r="F484" s="245">
        <v>93</v>
      </c>
      <c r="G484" s="244" t="s">
        <v>120</v>
      </c>
      <c r="H484" s="243">
        <v>2</v>
      </c>
      <c r="I484" s="239"/>
      <c r="J484" s="242">
        <f t="shared" si="104"/>
        <v>16098.567388663556</v>
      </c>
      <c r="K484" s="241">
        <f t="shared" si="105"/>
        <v>18081</v>
      </c>
      <c r="L484" s="240">
        <f t="shared" si="117"/>
        <v>1982.4326113364441</v>
      </c>
      <c r="M484" s="239"/>
      <c r="N484" s="242">
        <f t="shared" si="106"/>
        <v>0</v>
      </c>
      <c r="O484" s="241">
        <f t="shared" si="107"/>
        <v>0</v>
      </c>
      <c r="P484" s="241">
        <f t="shared" si="108"/>
        <v>0</v>
      </c>
      <c r="Q484" s="241" t="str">
        <f t="shared" si="109"/>
        <v/>
      </c>
      <c r="R484" s="241" t="str">
        <f t="shared" si="110"/>
        <v/>
      </c>
      <c r="S484" s="240">
        <f t="shared" si="118"/>
        <v>0</v>
      </c>
      <c r="T484" s="239"/>
      <c r="U484" s="242">
        <f t="shared" si="111"/>
        <v>17036.567388663556</v>
      </c>
      <c r="V484" s="241">
        <f t="shared" si="112"/>
        <v>19169</v>
      </c>
      <c r="W484" s="240">
        <f t="shared" si="119"/>
        <v>2132.4326113364441</v>
      </c>
      <c r="X484" s="239"/>
      <c r="Y484" s="527">
        <f t="shared" si="113"/>
        <v>-2.5128674723319335</v>
      </c>
      <c r="Z484" s="528">
        <f t="shared" si="114"/>
        <v>8.4919177432791706</v>
      </c>
      <c r="AA484" s="528">
        <f t="shared" si="115"/>
        <v>5.7407372962012415</v>
      </c>
      <c r="AB484" s="529">
        <f t="shared" si="116"/>
        <v>-2.7511804470779291</v>
      </c>
    </row>
    <row r="485" spans="1:28" s="238" customFormat="1">
      <c r="A485" s="245">
        <v>469</v>
      </c>
      <c r="B485" s="245">
        <v>469035133</v>
      </c>
      <c r="C485" s="244" t="s">
        <v>538</v>
      </c>
      <c r="D485" s="245">
        <v>35</v>
      </c>
      <c r="E485" s="244" t="s">
        <v>62</v>
      </c>
      <c r="F485" s="245">
        <v>133</v>
      </c>
      <c r="G485" s="244" t="s">
        <v>160</v>
      </c>
      <c r="H485" s="243">
        <v>1</v>
      </c>
      <c r="I485" s="239"/>
      <c r="J485" s="242">
        <f t="shared" si="104"/>
        <v>13127.223686996198</v>
      </c>
      <c r="K485" s="241">
        <f t="shared" si="105"/>
        <v>16453</v>
      </c>
      <c r="L485" s="240">
        <f t="shared" si="117"/>
        <v>3325.776313003802</v>
      </c>
      <c r="M485" s="239"/>
      <c r="N485" s="242">
        <f t="shared" si="106"/>
        <v>1361</v>
      </c>
      <c r="O485" s="241">
        <f t="shared" si="107"/>
        <v>1706</v>
      </c>
      <c r="P485" s="241">
        <f t="shared" si="108"/>
        <v>2205</v>
      </c>
      <c r="Q485" s="241" t="str">
        <f t="shared" si="109"/>
        <v/>
      </c>
      <c r="R485" s="241" t="str">
        <f t="shared" si="110"/>
        <v/>
      </c>
      <c r="S485" s="240">
        <f t="shared" si="118"/>
        <v>499</v>
      </c>
      <c r="T485" s="239"/>
      <c r="U485" s="242">
        <f t="shared" si="111"/>
        <v>15426.223686996198</v>
      </c>
      <c r="V485" s="241">
        <f t="shared" si="112"/>
        <v>19746</v>
      </c>
      <c r="W485" s="240">
        <f t="shared" si="119"/>
        <v>4319.776313003802</v>
      </c>
      <c r="X485" s="239"/>
      <c r="Y485" s="527">
        <f t="shared" si="113"/>
        <v>3.031905023530328</v>
      </c>
      <c r="Z485" s="528">
        <f t="shared" si="114"/>
        <v>8.240261993906179</v>
      </c>
      <c r="AA485" s="528">
        <f t="shared" si="115"/>
        <v>11.535021542774661</v>
      </c>
      <c r="AB485" s="529">
        <f t="shared" si="116"/>
        <v>3.2947595488684822</v>
      </c>
    </row>
    <row r="486" spans="1:28" s="238" customFormat="1">
      <c r="A486" s="245">
        <v>469</v>
      </c>
      <c r="B486" s="245">
        <v>469035176</v>
      </c>
      <c r="C486" s="244" t="s">
        <v>538</v>
      </c>
      <c r="D486" s="245">
        <v>35</v>
      </c>
      <c r="E486" s="244" t="s">
        <v>62</v>
      </c>
      <c r="F486" s="245">
        <v>176</v>
      </c>
      <c r="G486" s="244" t="s">
        <v>203</v>
      </c>
      <c r="H486" s="243">
        <v>1</v>
      </c>
      <c r="I486" s="239"/>
      <c r="J486" s="242">
        <f t="shared" si="104"/>
        <v>13403.843683167193</v>
      </c>
      <c r="K486" s="241">
        <f t="shared" si="105"/>
        <v>16568</v>
      </c>
      <c r="L486" s="240">
        <f t="shared" si="117"/>
        <v>3164.1563168328066</v>
      </c>
      <c r="M486" s="239"/>
      <c r="N486" s="242">
        <f t="shared" si="106"/>
        <v>5642</v>
      </c>
      <c r="O486" s="241">
        <f t="shared" si="107"/>
        <v>6974</v>
      </c>
      <c r="P486" s="241">
        <f t="shared" si="108"/>
        <v>6974</v>
      </c>
      <c r="Q486" s="241" t="str">
        <f t="shared" si="109"/>
        <v/>
      </c>
      <c r="R486" s="241" t="str">
        <f t="shared" si="110"/>
        <v/>
      </c>
      <c r="S486" s="240">
        <f t="shared" si="118"/>
        <v>0</v>
      </c>
      <c r="T486" s="239"/>
      <c r="U486" s="242">
        <f t="shared" si="111"/>
        <v>19983.843683167193</v>
      </c>
      <c r="V486" s="241">
        <f t="shared" si="112"/>
        <v>24630</v>
      </c>
      <c r="W486" s="240">
        <f t="shared" si="119"/>
        <v>4646.1563168328066</v>
      </c>
      <c r="X486" s="239"/>
      <c r="Y486" s="527">
        <f t="shared" si="113"/>
        <v>0</v>
      </c>
      <c r="Z486" s="528">
        <f t="shared" si="114"/>
        <v>9.7791779319207155</v>
      </c>
      <c r="AA486" s="528">
        <f t="shared" si="115"/>
        <v>4.2272731900033511</v>
      </c>
      <c r="AB486" s="529">
        <f t="shared" si="116"/>
        <v>-5.5519047419173644</v>
      </c>
    </row>
    <row r="487" spans="1:28" s="238" customFormat="1">
      <c r="A487" s="245">
        <v>469</v>
      </c>
      <c r="B487" s="245">
        <v>469035189</v>
      </c>
      <c r="C487" s="244" t="s">
        <v>538</v>
      </c>
      <c r="D487" s="245">
        <v>35</v>
      </c>
      <c r="E487" s="244" t="s">
        <v>62</v>
      </c>
      <c r="F487" s="245">
        <v>189</v>
      </c>
      <c r="G487" s="244" t="s">
        <v>216</v>
      </c>
      <c r="H487" s="243">
        <v>3</v>
      </c>
      <c r="I487" s="239"/>
      <c r="J487" s="242">
        <f t="shared" si="104"/>
        <v>14521</v>
      </c>
      <c r="K487" s="241">
        <f t="shared" si="105"/>
        <v>14502</v>
      </c>
      <c r="L487" s="240">
        <f t="shared" si="117"/>
        <v>-19</v>
      </c>
      <c r="M487" s="239"/>
      <c r="N487" s="242">
        <f t="shared" si="106"/>
        <v>5214</v>
      </c>
      <c r="O487" s="241">
        <f t="shared" si="107"/>
        <v>5207</v>
      </c>
      <c r="P487" s="241">
        <f t="shared" si="108"/>
        <v>5003</v>
      </c>
      <c r="Q487" s="241" t="str">
        <f t="shared" si="109"/>
        <v/>
      </c>
      <c r="R487" s="241" t="str">
        <f t="shared" si="110"/>
        <v/>
      </c>
      <c r="S487" s="240">
        <f t="shared" si="118"/>
        <v>-204</v>
      </c>
      <c r="T487" s="239"/>
      <c r="U487" s="242">
        <f t="shared" si="111"/>
        <v>20673</v>
      </c>
      <c r="V487" s="241">
        <f t="shared" si="112"/>
        <v>20593</v>
      </c>
      <c r="W487" s="240">
        <f t="shared" si="119"/>
        <v>-80</v>
      </c>
      <c r="X487" s="239"/>
      <c r="Y487" s="527">
        <f t="shared" si="113"/>
        <v>-1.4037766908948299</v>
      </c>
      <c r="Z487" s="528">
        <f t="shared" si="114"/>
        <v>6.5740006196005094</v>
      </c>
      <c r="AA487" s="528">
        <f t="shared" si="115"/>
        <v>5.4391131704911482</v>
      </c>
      <c r="AB487" s="529">
        <f t="shared" si="116"/>
        <v>-1.1348874491093612</v>
      </c>
    </row>
    <row r="488" spans="1:28" s="238" customFormat="1">
      <c r="A488" s="245">
        <v>469</v>
      </c>
      <c r="B488" s="245">
        <v>469035220</v>
      </c>
      <c r="C488" s="244" t="s">
        <v>538</v>
      </c>
      <c r="D488" s="245">
        <v>35</v>
      </c>
      <c r="E488" s="244" t="s">
        <v>62</v>
      </c>
      <c r="F488" s="245">
        <v>220</v>
      </c>
      <c r="G488" s="244" t="s">
        <v>247</v>
      </c>
      <c r="H488" s="243">
        <v>2</v>
      </c>
      <c r="I488" s="239"/>
      <c r="J488" s="242">
        <f t="shared" si="104"/>
        <v>14646</v>
      </c>
      <c r="K488" s="241">
        <f t="shared" si="105"/>
        <v>17431</v>
      </c>
      <c r="L488" s="240">
        <f t="shared" si="117"/>
        <v>2785</v>
      </c>
      <c r="M488" s="239"/>
      <c r="N488" s="242">
        <f t="shared" si="106"/>
        <v>6648</v>
      </c>
      <c r="O488" s="241">
        <f t="shared" si="107"/>
        <v>7912</v>
      </c>
      <c r="P488" s="241">
        <f t="shared" si="108"/>
        <v>6776</v>
      </c>
      <c r="Q488" s="241" t="str">
        <f t="shared" si="109"/>
        <v/>
      </c>
      <c r="R488" s="241" t="str">
        <f t="shared" si="110"/>
        <v/>
      </c>
      <c r="S488" s="240">
        <f t="shared" si="118"/>
        <v>-1136</v>
      </c>
      <c r="T488" s="239"/>
      <c r="U488" s="242">
        <f t="shared" si="111"/>
        <v>22232</v>
      </c>
      <c r="V488" s="241">
        <f t="shared" si="112"/>
        <v>25295</v>
      </c>
      <c r="W488" s="240">
        <f t="shared" si="119"/>
        <v>3063</v>
      </c>
      <c r="X488" s="239"/>
      <c r="Y488" s="527">
        <f t="shared" si="113"/>
        <v>-6.5202155710885847</v>
      </c>
      <c r="Z488" s="528">
        <f t="shared" si="114"/>
        <v>11.443959798939755</v>
      </c>
      <c r="AA488" s="528">
        <f t="shared" si="115"/>
        <v>6.7024871670267743</v>
      </c>
      <c r="AB488" s="529">
        <f t="shared" si="116"/>
        <v>-4.7414726319129805</v>
      </c>
    </row>
    <row r="489" spans="1:28" s="238" customFormat="1">
      <c r="A489" s="245">
        <v>469</v>
      </c>
      <c r="B489" s="245">
        <v>469035243</v>
      </c>
      <c r="C489" s="244" t="s">
        <v>538</v>
      </c>
      <c r="D489" s="245">
        <v>35</v>
      </c>
      <c r="E489" s="244" t="s">
        <v>62</v>
      </c>
      <c r="F489" s="245">
        <v>243</v>
      </c>
      <c r="G489" s="244" t="s">
        <v>270</v>
      </c>
      <c r="H489" s="243">
        <v>3</v>
      </c>
      <c r="I489" s="239"/>
      <c r="J489" s="242">
        <f t="shared" si="104"/>
        <v>14498.641533609803</v>
      </c>
      <c r="K489" s="241">
        <f t="shared" si="105"/>
        <v>15518.332806854127</v>
      </c>
      <c r="L489" s="240">
        <f t="shared" si="117"/>
        <v>1019.6912732443234</v>
      </c>
      <c r="M489" s="239"/>
      <c r="N489" s="242">
        <f t="shared" si="106"/>
        <v>2193</v>
      </c>
      <c r="O489" s="241">
        <f t="shared" si="107"/>
        <v>2347</v>
      </c>
      <c r="P489" s="241">
        <f t="shared" si="108"/>
        <v>2210</v>
      </c>
      <c r="Q489" s="241" t="str">
        <f t="shared" si="109"/>
        <v/>
      </c>
      <c r="R489" s="241" t="str">
        <f t="shared" si="110"/>
        <v/>
      </c>
      <c r="S489" s="240">
        <f t="shared" si="118"/>
        <v>-137</v>
      </c>
      <c r="T489" s="239"/>
      <c r="U489" s="242">
        <f t="shared" si="111"/>
        <v>17629.641533609803</v>
      </c>
      <c r="V489" s="241">
        <f t="shared" si="112"/>
        <v>18816.332806854127</v>
      </c>
      <c r="W489" s="240">
        <f t="shared" si="119"/>
        <v>1186.6912732443234</v>
      </c>
      <c r="X489" s="239"/>
      <c r="Y489" s="527">
        <f t="shared" si="113"/>
        <v>-0.8854435207992708</v>
      </c>
      <c r="Z489" s="528">
        <f t="shared" si="114"/>
        <v>6.0354276228984407</v>
      </c>
      <c r="AA489" s="528">
        <f t="shared" si="115"/>
        <v>5.027117511696332</v>
      </c>
      <c r="AB489" s="529">
        <f t="shared" si="116"/>
        <v>-1.0083101112021087</v>
      </c>
    </row>
    <row r="490" spans="1:28" s="238" customFormat="1">
      <c r="A490" s="245">
        <v>469</v>
      </c>
      <c r="B490" s="245">
        <v>469035244</v>
      </c>
      <c r="C490" s="244" t="s">
        <v>538</v>
      </c>
      <c r="D490" s="245">
        <v>35</v>
      </c>
      <c r="E490" s="244" t="s">
        <v>62</v>
      </c>
      <c r="F490" s="245">
        <v>244</v>
      </c>
      <c r="G490" s="244" t="s">
        <v>271</v>
      </c>
      <c r="H490" s="243">
        <v>10</v>
      </c>
      <c r="I490" s="239"/>
      <c r="J490" s="242">
        <f t="shared" si="104"/>
        <v>14187</v>
      </c>
      <c r="K490" s="241">
        <f t="shared" si="105"/>
        <v>14028</v>
      </c>
      <c r="L490" s="240">
        <f t="shared" si="117"/>
        <v>-159</v>
      </c>
      <c r="M490" s="239"/>
      <c r="N490" s="242">
        <f t="shared" si="106"/>
        <v>4253</v>
      </c>
      <c r="O490" s="241">
        <f t="shared" si="107"/>
        <v>4205</v>
      </c>
      <c r="P490" s="241">
        <f t="shared" si="108"/>
        <v>4205</v>
      </c>
      <c r="Q490" s="241" t="str">
        <f t="shared" si="109"/>
        <v/>
      </c>
      <c r="R490" s="241" t="str">
        <f t="shared" si="110"/>
        <v/>
      </c>
      <c r="S490" s="240">
        <f t="shared" si="118"/>
        <v>0</v>
      </c>
      <c r="T490" s="239"/>
      <c r="U490" s="242">
        <f t="shared" si="111"/>
        <v>19378</v>
      </c>
      <c r="V490" s="241">
        <f t="shared" si="112"/>
        <v>19321</v>
      </c>
      <c r="W490" s="240">
        <f t="shared" si="119"/>
        <v>-57</v>
      </c>
      <c r="X490" s="239"/>
      <c r="Y490" s="527">
        <f t="shared" si="113"/>
        <v>0</v>
      </c>
      <c r="Z490" s="528">
        <f t="shared" si="114"/>
        <v>6.1523267003519049</v>
      </c>
      <c r="AA490" s="528">
        <f t="shared" si="115"/>
        <v>5.3180718904184756</v>
      </c>
      <c r="AB490" s="529">
        <f t="shared" si="116"/>
        <v>-0.83425480993342926</v>
      </c>
    </row>
    <row r="491" spans="1:28" s="238" customFormat="1">
      <c r="A491" s="245">
        <v>469</v>
      </c>
      <c r="B491" s="245">
        <v>469035285</v>
      </c>
      <c r="C491" s="244" t="s">
        <v>538</v>
      </c>
      <c r="D491" s="245">
        <v>35</v>
      </c>
      <c r="E491" s="244" t="s">
        <v>62</v>
      </c>
      <c r="F491" s="245">
        <v>285</v>
      </c>
      <c r="G491" s="244" t="s">
        <v>312</v>
      </c>
      <c r="H491" s="243">
        <v>1</v>
      </c>
      <c r="I491" s="239"/>
      <c r="J491" s="242">
        <f t="shared" si="104"/>
        <v>12691.419891937852</v>
      </c>
      <c r="K491" s="241">
        <f t="shared" si="105"/>
        <v>10752</v>
      </c>
      <c r="L491" s="240">
        <f t="shared" si="117"/>
        <v>-1939.4198919378523</v>
      </c>
      <c r="M491" s="239"/>
      <c r="N491" s="242">
        <f t="shared" si="106"/>
        <v>3733</v>
      </c>
      <c r="O491" s="241">
        <f t="shared" si="107"/>
        <v>3162</v>
      </c>
      <c r="P491" s="241">
        <f t="shared" si="108"/>
        <v>2046</v>
      </c>
      <c r="Q491" s="241" t="str">
        <f t="shared" si="109"/>
        <v/>
      </c>
      <c r="R491" s="241" t="str">
        <f t="shared" si="110"/>
        <v/>
      </c>
      <c r="S491" s="240">
        <f t="shared" si="118"/>
        <v>-1116</v>
      </c>
      <c r="T491" s="239"/>
      <c r="U491" s="242">
        <f t="shared" si="111"/>
        <v>17362.419891937854</v>
      </c>
      <c r="V491" s="241">
        <f t="shared" si="112"/>
        <v>13886</v>
      </c>
      <c r="W491" s="240">
        <f t="shared" si="119"/>
        <v>-3476.4198919378541</v>
      </c>
      <c r="X491" s="239"/>
      <c r="Y491" s="527">
        <f t="shared" si="113"/>
        <v>-10.379880315663399</v>
      </c>
      <c r="Z491" s="528">
        <f t="shared" si="114"/>
        <v>12.648501366792827</v>
      </c>
      <c r="AA491" s="528">
        <f t="shared" si="115"/>
        <v>3.2764305979686674</v>
      </c>
      <c r="AB491" s="529">
        <f t="shared" si="116"/>
        <v>-9.3720707688241589</v>
      </c>
    </row>
    <row r="492" spans="1:28" s="238" customFormat="1">
      <c r="A492" s="245">
        <v>469</v>
      </c>
      <c r="B492" s="245">
        <v>469035350</v>
      </c>
      <c r="C492" s="244" t="s">
        <v>538</v>
      </c>
      <c r="D492" s="245">
        <v>35</v>
      </c>
      <c r="E492" s="244" t="s">
        <v>62</v>
      </c>
      <c r="F492" s="245">
        <v>350</v>
      </c>
      <c r="G492" s="244" t="s">
        <v>377</v>
      </c>
      <c r="H492" s="243">
        <v>1</v>
      </c>
      <c r="I492" s="239"/>
      <c r="J492" s="242" t="str">
        <f t="shared" si="104"/>
        <v/>
      </c>
      <c r="K492" s="241">
        <f t="shared" si="105"/>
        <v>11427.231407092202</v>
      </c>
      <c r="L492" s="240" t="str">
        <f t="shared" si="117"/>
        <v/>
      </c>
      <c r="M492" s="239"/>
      <c r="N492" s="242" t="str">
        <f t="shared" si="106"/>
        <v/>
      </c>
      <c r="O492" s="241" t="str">
        <f t="shared" si="107"/>
        <v/>
      </c>
      <c r="P492" s="241">
        <f t="shared" si="108"/>
        <v>8159</v>
      </c>
      <c r="Q492" s="241" t="str">
        <f t="shared" si="109"/>
        <v/>
      </c>
      <c r="R492" s="241" t="str">
        <f t="shared" si="110"/>
        <v/>
      </c>
      <c r="S492" s="240" t="str">
        <f t="shared" si="118"/>
        <v/>
      </c>
      <c r="T492" s="239"/>
      <c r="U492" s="242" t="str">
        <f t="shared" si="111"/>
        <v/>
      </c>
      <c r="V492" s="241">
        <f t="shared" si="112"/>
        <v>20674.2314070922</v>
      </c>
      <c r="W492" s="240" t="str">
        <f t="shared" si="119"/>
        <v/>
      </c>
      <c r="X492" s="239"/>
      <c r="Y492" s="527">
        <f t="shared" si="113"/>
        <v>-13.908392449778773</v>
      </c>
      <c r="Z492" s="528">
        <f t="shared" si="114"/>
        <v>11.133874621384651</v>
      </c>
      <c r="AA492" s="528">
        <f t="shared" si="115"/>
        <v>2.1163324800707275</v>
      </c>
      <c r="AB492" s="529">
        <f t="shared" si="116"/>
        <v>-9.017542141313923</v>
      </c>
    </row>
    <row r="493" spans="1:28" s="238" customFormat="1">
      <c r="A493" s="245">
        <v>470</v>
      </c>
      <c r="B493" s="245">
        <v>470165009</v>
      </c>
      <c r="C493" s="244" t="s">
        <v>539</v>
      </c>
      <c r="D493" s="245">
        <v>165</v>
      </c>
      <c r="E493" s="244" t="s">
        <v>192</v>
      </c>
      <c r="F493" s="245">
        <v>9</v>
      </c>
      <c r="G493" s="244" t="s">
        <v>36</v>
      </c>
      <c r="H493" s="243">
        <v>5</v>
      </c>
      <c r="I493" s="239"/>
      <c r="J493" s="242">
        <f t="shared" si="104"/>
        <v>9583</v>
      </c>
      <c r="K493" s="241">
        <f t="shared" si="105"/>
        <v>14476</v>
      </c>
      <c r="L493" s="240">
        <f t="shared" si="117"/>
        <v>4893</v>
      </c>
      <c r="M493" s="239"/>
      <c r="N493" s="242">
        <f t="shared" si="106"/>
        <v>6974</v>
      </c>
      <c r="O493" s="241">
        <f t="shared" si="107"/>
        <v>10535</v>
      </c>
      <c r="P493" s="241">
        <f t="shared" si="108"/>
        <v>10158</v>
      </c>
      <c r="Q493" s="241" t="str">
        <f t="shared" si="109"/>
        <v/>
      </c>
      <c r="R493" s="241" t="str">
        <f t="shared" si="110"/>
        <v/>
      </c>
      <c r="S493" s="240">
        <f t="shared" si="118"/>
        <v>-377</v>
      </c>
      <c r="T493" s="239"/>
      <c r="U493" s="242">
        <f t="shared" si="111"/>
        <v>17495</v>
      </c>
      <c r="V493" s="241">
        <f t="shared" si="112"/>
        <v>25722</v>
      </c>
      <c r="W493" s="240">
        <f t="shared" si="119"/>
        <v>8227</v>
      </c>
      <c r="X493" s="239"/>
      <c r="Y493" s="527">
        <f t="shared" si="113"/>
        <v>-2.6060584181095692</v>
      </c>
      <c r="Z493" s="528">
        <f t="shared" si="114"/>
        <v>4.0438247622467065</v>
      </c>
      <c r="AA493" s="528">
        <f t="shared" si="115"/>
        <v>1.646568910516873</v>
      </c>
      <c r="AB493" s="529">
        <f t="shared" si="116"/>
        <v>-2.3972558517298337</v>
      </c>
    </row>
    <row r="494" spans="1:28" s="238" customFormat="1">
      <c r="A494" s="245">
        <v>470</v>
      </c>
      <c r="B494" s="245">
        <v>470165010</v>
      </c>
      <c r="C494" s="244" t="s">
        <v>539</v>
      </c>
      <c r="D494" s="245">
        <v>165</v>
      </c>
      <c r="E494" s="244" t="s">
        <v>192</v>
      </c>
      <c r="F494" s="245">
        <v>10</v>
      </c>
      <c r="G494" s="244" t="s">
        <v>37</v>
      </c>
      <c r="H494" s="243">
        <v>2</v>
      </c>
      <c r="I494" s="239"/>
      <c r="J494" s="242">
        <f t="shared" si="104"/>
        <v>9804</v>
      </c>
      <c r="K494" s="241">
        <f t="shared" si="105"/>
        <v>14048</v>
      </c>
      <c r="L494" s="240">
        <f t="shared" si="117"/>
        <v>4244</v>
      </c>
      <c r="M494" s="239"/>
      <c r="N494" s="242">
        <f t="shared" si="106"/>
        <v>4375</v>
      </c>
      <c r="O494" s="241">
        <f t="shared" si="107"/>
        <v>6269</v>
      </c>
      <c r="P494" s="241">
        <f t="shared" si="108"/>
        <v>5904</v>
      </c>
      <c r="Q494" s="241" t="str">
        <f t="shared" si="109"/>
        <v/>
      </c>
      <c r="R494" s="241" t="str">
        <f t="shared" si="110"/>
        <v/>
      </c>
      <c r="S494" s="240">
        <f t="shared" si="118"/>
        <v>-365</v>
      </c>
      <c r="T494" s="239"/>
      <c r="U494" s="242">
        <f t="shared" si="111"/>
        <v>15117</v>
      </c>
      <c r="V494" s="241">
        <f t="shared" si="112"/>
        <v>21040</v>
      </c>
      <c r="W494" s="240">
        <f t="shared" si="119"/>
        <v>5923</v>
      </c>
      <c r="X494" s="239"/>
      <c r="Y494" s="527">
        <f t="shared" si="113"/>
        <v>-2.6013671664243248</v>
      </c>
      <c r="Z494" s="528">
        <f t="shared" si="114"/>
        <v>7.8934883286888908</v>
      </c>
      <c r="AA494" s="528">
        <f t="shared" si="115"/>
        <v>5.4460539707653668</v>
      </c>
      <c r="AB494" s="529">
        <f t="shared" si="116"/>
        <v>-2.447434357923524</v>
      </c>
    </row>
    <row r="495" spans="1:28" s="238" customFormat="1">
      <c r="A495" s="245">
        <v>470</v>
      </c>
      <c r="B495" s="245">
        <v>470165031</v>
      </c>
      <c r="C495" s="244" t="s">
        <v>539</v>
      </c>
      <c r="D495" s="245">
        <v>165</v>
      </c>
      <c r="E495" s="244" t="s">
        <v>192</v>
      </c>
      <c r="F495" s="245">
        <v>31</v>
      </c>
      <c r="G495" s="244" t="s">
        <v>58</v>
      </c>
      <c r="H495" s="243">
        <v>2</v>
      </c>
      <c r="I495" s="239"/>
      <c r="J495" s="242">
        <f t="shared" si="104"/>
        <v>9674</v>
      </c>
      <c r="K495" s="241">
        <f t="shared" si="105"/>
        <v>10236</v>
      </c>
      <c r="L495" s="240">
        <f t="shared" si="117"/>
        <v>562</v>
      </c>
      <c r="M495" s="239"/>
      <c r="N495" s="242">
        <f t="shared" si="106"/>
        <v>5173</v>
      </c>
      <c r="O495" s="241">
        <f t="shared" si="107"/>
        <v>5473</v>
      </c>
      <c r="P495" s="241">
        <f t="shared" si="108"/>
        <v>4591</v>
      </c>
      <c r="Q495" s="241" t="str">
        <f t="shared" si="109"/>
        <v/>
      </c>
      <c r="R495" s="241" t="str">
        <f t="shared" si="110"/>
        <v/>
      </c>
      <c r="S495" s="240">
        <f t="shared" si="118"/>
        <v>-882</v>
      </c>
      <c r="T495" s="239"/>
      <c r="U495" s="242">
        <f t="shared" si="111"/>
        <v>15785</v>
      </c>
      <c r="V495" s="241">
        <f t="shared" si="112"/>
        <v>15915</v>
      </c>
      <c r="W495" s="240">
        <f t="shared" si="119"/>
        <v>130</v>
      </c>
      <c r="X495" s="239"/>
      <c r="Y495" s="527">
        <f t="shared" si="113"/>
        <v>-8.6203842753208733</v>
      </c>
      <c r="Z495" s="528">
        <f t="shared" si="114"/>
        <v>10.450347480314559</v>
      </c>
      <c r="AA495" s="528">
        <f t="shared" si="115"/>
        <v>4.1631313956805558</v>
      </c>
      <c r="AB495" s="529">
        <f t="shared" si="116"/>
        <v>-6.2872160846340028</v>
      </c>
    </row>
    <row r="496" spans="1:28" s="238" customFormat="1">
      <c r="A496" s="245">
        <v>470</v>
      </c>
      <c r="B496" s="245">
        <v>470165035</v>
      </c>
      <c r="C496" s="244" t="s">
        <v>539</v>
      </c>
      <c r="D496" s="245">
        <v>165</v>
      </c>
      <c r="E496" s="244" t="s">
        <v>192</v>
      </c>
      <c r="F496" s="245">
        <v>35</v>
      </c>
      <c r="G496" s="244" t="s">
        <v>62</v>
      </c>
      <c r="H496" s="243">
        <v>4</v>
      </c>
      <c r="I496" s="239"/>
      <c r="J496" s="242">
        <f t="shared" si="104"/>
        <v>12500</v>
      </c>
      <c r="K496" s="241">
        <f t="shared" si="105"/>
        <v>13995</v>
      </c>
      <c r="L496" s="240">
        <f t="shared" si="117"/>
        <v>1495</v>
      </c>
      <c r="M496" s="239"/>
      <c r="N496" s="242">
        <f t="shared" si="106"/>
        <v>4832</v>
      </c>
      <c r="O496" s="241">
        <f t="shared" si="107"/>
        <v>5409</v>
      </c>
      <c r="P496" s="241">
        <f t="shared" si="108"/>
        <v>5835</v>
      </c>
      <c r="Q496" s="241" t="str">
        <f t="shared" si="109"/>
        <v/>
      </c>
      <c r="R496" s="241" t="str">
        <f t="shared" si="110"/>
        <v/>
      </c>
      <c r="S496" s="240">
        <f t="shared" si="118"/>
        <v>426</v>
      </c>
      <c r="T496" s="239"/>
      <c r="U496" s="242">
        <f t="shared" si="111"/>
        <v>18270</v>
      </c>
      <c r="V496" s="241">
        <f t="shared" si="112"/>
        <v>20918</v>
      </c>
      <c r="W496" s="240">
        <f t="shared" si="119"/>
        <v>2648</v>
      </c>
      <c r="X496" s="239"/>
      <c r="Y496" s="527">
        <f t="shared" si="113"/>
        <v>3.0398411230968065</v>
      </c>
      <c r="Z496" s="528">
        <f t="shared" si="114"/>
        <v>3.4544456806830173</v>
      </c>
      <c r="AA496" s="528">
        <f t="shared" si="115"/>
        <v>5.5084897121533576</v>
      </c>
      <c r="AB496" s="529">
        <f t="shared" si="116"/>
        <v>2.0540440314703403</v>
      </c>
    </row>
    <row r="497" spans="1:28" s="238" customFormat="1">
      <c r="A497" s="245">
        <v>470</v>
      </c>
      <c r="B497" s="245">
        <v>470165057</v>
      </c>
      <c r="C497" s="244" t="s">
        <v>539</v>
      </c>
      <c r="D497" s="245">
        <v>165</v>
      </c>
      <c r="E497" s="244" t="s">
        <v>192</v>
      </c>
      <c r="F497" s="245">
        <v>57</v>
      </c>
      <c r="G497" s="244" t="s">
        <v>84</v>
      </c>
      <c r="H497" s="243">
        <v>4</v>
      </c>
      <c r="I497" s="239"/>
      <c r="J497" s="242">
        <f t="shared" si="104"/>
        <v>16078.110139055938</v>
      </c>
      <c r="K497" s="241">
        <f t="shared" si="105"/>
        <v>15386</v>
      </c>
      <c r="L497" s="240">
        <f t="shared" si="117"/>
        <v>-692.11013905593791</v>
      </c>
      <c r="M497" s="239"/>
      <c r="N497" s="242">
        <f t="shared" si="106"/>
        <v>466</v>
      </c>
      <c r="O497" s="241">
        <f t="shared" si="107"/>
        <v>445</v>
      </c>
      <c r="P497" s="241">
        <f t="shared" si="108"/>
        <v>445</v>
      </c>
      <c r="Q497" s="241" t="str">
        <f t="shared" si="109"/>
        <v/>
      </c>
      <c r="R497" s="241" t="str">
        <f t="shared" si="110"/>
        <v/>
      </c>
      <c r="S497" s="240">
        <f t="shared" si="118"/>
        <v>0</v>
      </c>
      <c r="T497" s="239"/>
      <c r="U497" s="242">
        <f t="shared" si="111"/>
        <v>17482.110139055938</v>
      </c>
      <c r="V497" s="241">
        <f t="shared" si="112"/>
        <v>16919</v>
      </c>
      <c r="W497" s="240">
        <f t="shared" si="119"/>
        <v>-563.11013905593791</v>
      </c>
      <c r="X497" s="239"/>
      <c r="Y497" s="527">
        <f t="shared" si="113"/>
        <v>0</v>
      </c>
      <c r="Z497" s="528">
        <f t="shared" si="114"/>
        <v>9.6290348314005829</v>
      </c>
      <c r="AA497" s="528">
        <f t="shared" si="115"/>
        <v>8.5937811411861276</v>
      </c>
      <c r="AB497" s="529">
        <f t="shared" si="116"/>
        <v>-1.0352536902144553</v>
      </c>
    </row>
    <row r="498" spans="1:28" s="238" customFormat="1">
      <c r="A498" s="245">
        <v>470</v>
      </c>
      <c r="B498" s="245">
        <v>470165071</v>
      </c>
      <c r="C498" s="244" t="s">
        <v>539</v>
      </c>
      <c r="D498" s="245">
        <v>165</v>
      </c>
      <c r="E498" s="244" t="s">
        <v>192</v>
      </c>
      <c r="F498" s="245">
        <v>71</v>
      </c>
      <c r="G498" s="244" t="s">
        <v>98</v>
      </c>
      <c r="H498" s="243">
        <v>3</v>
      </c>
      <c r="I498" s="239"/>
      <c r="J498" s="242">
        <f t="shared" si="104"/>
        <v>10234</v>
      </c>
      <c r="K498" s="241">
        <f t="shared" si="105"/>
        <v>10814</v>
      </c>
      <c r="L498" s="240">
        <f t="shared" si="117"/>
        <v>580</v>
      </c>
      <c r="M498" s="239"/>
      <c r="N498" s="242">
        <f t="shared" si="106"/>
        <v>4686</v>
      </c>
      <c r="O498" s="241">
        <f t="shared" si="107"/>
        <v>4952</v>
      </c>
      <c r="P498" s="241">
        <f t="shared" si="108"/>
        <v>4704</v>
      </c>
      <c r="Q498" s="241" t="str">
        <f t="shared" si="109"/>
        <v/>
      </c>
      <c r="R498" s="241" t="str">
        <f t="shared" si="110"/>
        <v/>
      </c>
      <c r="S498" s="240">
        <f t="shared" si="118"/>
        <v>-248</v>
      </c>
      <c r="T498" s="239"/>
      <c r="U498" s="242">
        <f t="shared" si="111"/>
        <v>15858</v>
      </c>
      <c r="V498" s="241">
        <f t="shared" si="112"/>
        <v>16606</v>
      </c>
      <c r="W498" s="240">
        <f t="shared" si="119"/>
        <v>748</v>
      </c>
      <c r="X498" s="239"/>
      <c r="Y498" s="527">
        <f t="shared" si="113"/>
        <v>-2.2919239188791778</v>
      </c>
      <c r="Z498" s="528">
        <f t="shared" si="114"/>
        <v>5.4046019422481919</v>
      </c>
      <c r="AA498" s="528">
        <f t="shared" si="115"/>
        <v>3.6161810650045796</v>
      </c>
      <c r="AB498" s="529">
        <f t="shared" si="116"/>
        <v>-1.7884208772436123</v>
      </c>
    </row>
    <row r="499" spans="1:28" s="238" customFormat="1">
      <c r="A499" s="245">
        <v>470</v>
      </c>
      <c r="B499" s="245">
        <v>470165093</v>
      </c>
      <c r="C499" s="244" t="s">
        <v>539</v>
      </c>
      <c r="D499" s="245">
        <v>165</v>
      </c>
      <c r="E499" s="244" t="s">
        <v>192</v>
      </c>
      <c r="F499" s="245">
        <v>93</v>
      </c>
      <c r="G499" s="244" t="s">
        <v>120</v>
      </c>
      <c r="H499" s="243">
        <v>224</v>
      </c>
      <c r="I499" s="239"/>
      <c r="J499" s="242">
        <f t="shared" si="104"/>
        <v>12107</v>
      </c>
      <c r="K499" s="241">
        <f t="shared" si="105"/>
        <v>14400</v>
      </c>
      <c r="L499" s="240">
        <f t="shared" si="117"/>
        <v>2293</v>
      </c>
      <c r="M499" s="239"/>
      <c r="N499" s="242">
        <f t="shared" si="106"/>
        <v>0</v>
      </c>
      <c r="O499" s="241">
        <f t="shared" si="107"/>
        <v>0</v>
      </c>
      <c r="P499" s="241">
        <f t="shared" si="108"/>
        <v>0</v>
      </c>
      <c r="Q499" s="241" t="str">
        <f t="shared" si="109"/>
        <v/>
      </c>
      <c r="R499" s="241" t="str">
        <f t="shared" si="110"/>
        <v/>
      </c>
      <c r="S499" s="240">
        <f t="shared" si="118"/>
        <v>0</v>
      </c>
      <c r="T499" s="239"/>
      <c r="U499" s="242">
        <f t="shared" si="111"/>
        <v>13045</v>
      </c>
      <c r="V499" s="241">
        <f t="shared" si="112"/>
        <v>15488</v>
      </c>
      <c r="W499" s="240">
        <f t="shared" si="119"/>
        <v>2443</v>
      </c>
      <c r="X499" s="239"/>
      <c r="Y499" s="527">
        <f t="shared" si="113"/>
        <v>-2.5128674723319335</v>
      </c>
      <c r="Z499" s="528">
        <f t="shared" si="114"/>
        <v>8.4919177432791706</v>
      </c>
      <c r="AA499" s="528">
        <f t="shared" si="115"/>
        <v>5.7407372962012415</v>
      </c>
      <c r="AB499" s="529">
        <f t="shared" si="116"/>
        <v>-2.7511804470779291</v>
      </c>
    </row>
    <row r="500" spans="1:28" s="238" customFormat="1">
      <c r="A500" s="245">
        <v>470</v>
      </c>
      <c r="B500" s="245">
        <v>470165128</v>
      </c>
      <c r="C500" s="244" t="s">
        <v>539</v>
      </c>
      <c r="D500" s="245">
        <v>165</v>
      </c>
      <c r="E500" s="244" t="s">
        <v>192</v>
      </c>
      <c r="F500" s="245">
        <v>128</v>
      </c>
      <c r="G500" s="244" t="s">
        <v>155</v>
      </c>
      <c r="H500" s="243">
        <v>4</v>
      </c>
      <c r="I500" s="239"/>
      <c r="J500" s="242">
        <f t="shared" si="104"/>
        <v>16696</v>
      </c>
      <c r="K500" s="241">
        <f t="shared" si="105"/>
        <v>12119</v>
      </c>
      <c r="L500" s="240">
        <f t="shared" si="117"/>
        <v>-4577</v>
      </c>
      <c r="M500" s="239"/>
      <c r="N500" s="242">
        <f t="shared" si="106"/>
        <v>1503</v>
      </c>
      <c r="O500" s="241">
        <f t="shared" si="107"/>
        <v>1091</v>
      </c>
      <c r="P500" s="241">
        <f t="shared" si="108"/>
        <v>1256</v>
      </c>
      <c r="Q500" s="241" t="str">
        <f t="shared" si="109"/>
        <v/>
      </c>
      <c r="R500" s="241" t="str">
        <f t="shared" si="110"/>
        <v/>
      </c>
      <c r="S500" s="240">
        <f t="shared" si="118"/>
        <v>165</v>
      </c>
      <c r="T500" s="239"/>
      <c r="U500" s="242">
        <f t="shared" si="111"/>
        <v>19137</v>
      </c>
      <c r="V500" s="241">
        <f t="shared" si="112"/>
        <v>14463</v>
      </c>
      <c r="W500" s="240">
        <f t="shared" si="119"/>
        <v>-4674</v>
      </c>
      <c r="X500" s="239"/>
      <c r="Y500" s="527">
        <f t="shared" si="113"/>
        <v>1.365439996581074</v>
      </c>
      <c r="Z500" s="528">
        <f t="shared" si="114"/>
        <v>10.462913772517007</v>
      </c>
      <c r="AA500" s="528">
        <f t="shared" si="115"/>
        <v>11.968733995920463</v>
      </c>
      <c r="AB500" s="529">
        <f t="shared" si="116"/>
        <v>1.5058202234034557</v>
      </c>
    </row>
    <row r="501" spans="1:28" s="238" customFormat="1">
      <c r="A501" s="245">
        <v>470</v>
      </c>
      <c r="B501" s="245">
        <v>470165149</v>
      </c>
      <c r="C501" s="244" t="s">
        <v>539</v>
      </c>
      <c r="D501" s="245">
        <v>165</v>
      </c>
      <c r="E501" s="244" t="s">
        <v>192</v>
      </c>
      <c r="F501" s="245">
        <v>149</v>
      </c>
      <c r="G501" s="244" t="s">
        <v>176</v>
      </c>
      <c r="H501" s="243">
        <v>1</v>
      </c>
      <c r="I501" s="239"/>
      <c r="J501" s="242">
        <f t="shared" si="104"/>
        <v>17010</v>
      </c>
      <c r="K501" s="241">
        <f t="shared" si="105"/>
        <v>11969</v>
      </c>
      <c r="L501" s="240">
        <f t="shared" si="117"/>
        <v>-5041</v>
      </c>
      <c r="M501" s="239"/>
      <c r="N501" s="242">
        <f t="shared" si="106"/>
        <v>629</v>
      </c>
      <c r="O501" s="241">
        <f t="shared" si="107"/>
        <v>442</v>
      </c>
      <c r="P501" s="241">
        <f t="shared" si="108"/>
        <v>87</v>
      </c>
      <c r="Q501" s="241" t="str">
        <f t="shared" si="109"/>
        <v/>
      </c>
      <c r="R501" s="241" t="str">
        <f t="shared" si="110"/>
        <v/>
      </c>
      <c r="S501" s="240">
        <f t="shared" si="118"/>
        <v>-355</v>
      </c>
      <c r="T501" s="239"/>
      <c r="U501" s="242">
        <f t="shared" si="111"/>
        <v>18577</v>
      </c>
      <c r="V501" s="241">
        <f t="shared" si="112"/>
        <v>13144</v>
      </c>
      <c r="W501" s="240">
        <f t="shared" si="119"/>
        <v>-5433</v>
      </c>
      <c r="X501" s="239"/>
      <c r="Y501" s="527">
        <f t="shared" si="113"/>
        <v>-2.9706750289529396</v>
      </c>
      <c r="Z501" s="528">
        <f t="shared" si="114"/>
        <v>8.1512551461943072</v>
      </c>
      <c r="AA501" s="528">
        <f t="shared" si="115"/>
        <v>8.6285752559614224</v>
      </c>
      <c r="AB501" s="529">
        <f t="shared" si="116"/>
        <v>0.47732010976711514</v>
      </c>
    </row>
    <row r="502" spans="1:28" s="238" customFormat="1">
      <c r="A502" s="245">
        <v>470</v>
      </c>
      <c r="B502" s="245">
        <v>470165163</v>
      </c>
      <c r="C502" s="244" t="s">
        <v>539</v>
      </c>
      <c r="D502" s="245">
        <v>165</v>
      </c>
      <c r="E502" s="244" t="s">
        <v>192</v>
      </c>
      <c r="F502" s="245">
        <v>163</v>
      </c>
      <c r="G502" s="244" t="s">
        <v>190</v>
      </c>
      <c r="H502" s="243">
        <v>35</v>
      </c>
      <c r="I502" s="239"/>
      <c r="J502" s="242">
        <f t="shared" si="104"/>
        <v>12894</v>
      </c>
      <c r="K502" s="241">
        <f t="shared" si="105"/>
        <v>14564</v>
      </c>
      <c r="L502" s="240">
        <f t="shared" si="117"/>
        <v>1670</v>
      </c>
      <c r="M502" s="239"/>
      <c r="N502" s="242">
        <f t="shared" si="106"/>
        <v>0</v>
      </c>
      <c r="O502" s="241">
        <f t="shared" si="107"/>
        <v>0</v>
      </c>
      <c r="P502" s="241">
        <f t="shared" si="108"/>
        <v>126</v>
      </c>
      <c r="Q502" s="241" t="str">
        <f t="shared" si="109"/>
        <v/>
      </c>
      <c r="R502" s="241" t="str">
        <f t="shared" si="110"/>
        <v/>
      </c>
      <c r="S502" s="240">
        <f t="shared" si="118"/>
        <v>126</v>
      </c>
      <c r="T502" s="239"/>
      <c r="U502" s="242">
        <f t="shared" si="111"/>
        <v>13832</v>
      </c>
      <c r="V502" s="241">
        <f t="shared" si="112"/>
        <v>15778</v>
      </c>
      <c r="W502" s="240">
        <f t="shared" si="119"/>
        <v>1946</v>
      </c>
      <c r="X502" s="239"/>
      <c r="Y502" s="527">
        <f t="shared" si="113"/>
        <v>2.7623462652228596</v>
      </c>
      <c r="Z502" s="528">
        <f t="shared" si="114"/>
        <v>11.699952273844042</v>
      </c>
      <c r="AA502" s="528">
        <f t="shared" si="115"/>
        <v>14.91230041183227</v>
      </c>
      <c r="AB502" s="529">
        <f t="shared" si="116"/>
        <v>3.2123481379882275</v>
      </c>
    </row>
    <row r="503" spans="1:28" s="238" customFormat="1">
      <c r="A503" s="245">
        <v>470</v>
      </c>
      <c r="B503" s="245">
        <v>470165164</v>
      </c>
      <c r="C503" s="244" t="s">
        <v>539</v>
      </c>
      <c r="D503" s="245">
        <v>165</v>
      </c>
      <c r="E503" s="244" t="s">
        <v>192</v>
      </c>
      <c r="F503" s="245">
        <v>164</v>
      </c>
      <c r="G503" s="244" t="s">
        <v>191</v>
      </c>
      <c r="H503" s="243">
        <v>6</v>
      </c>
      <c r="I503" s="239"/>
      <c r="J503" s="242">
        <f t="shared" si="104"/>
        <v>11697</v>
      </c>
      <c r="K503" s="241">
        <f t="shared" si="105"/>
        <v>12604</v>
      </c>
      <c r="L503" s="240">
        <f t="shared" si="117"/>
        <v>907</v>
      </c>
      <c r="M503" s="239"/>
      <c r="N503" s="242">
        <f t="shared" si="106"/>
        <v>5596</v>
      </c>
      <c r="O503" s="241">
        <f t="shared" si="107"/>
        <v>6030</v>
      </c>
      <c r="P503" s="241">
        <f t="shared" si="108"/>
        <v>4278</v>
      </c>
      <c r="Q503" s="241" t="str">
        <f t="shared" si="109"/>
        <v/>
      </c>
      <c r="R503" s="241" t="str">
        <f t="shared" si="110"/>
        <v/>
      </c>
      <c r="S503" s="240">
        <f t="shared" si="118"/>
        <v>-1752</v>
      </c>
      <c r="T503" s="239"/>
      <c r="U503" s="242">
        <f t="shared" si="111"/>
        <v>18231</v>
      </c>
      <c r="V503" s="241">
        <f t="shared" si="112"/>
        <v>17970</v>
      </c>
      <c r="W503" s="240">
        <f t="shared" si="119"/>
        <v>-261</v>
      </c>
      <c r="X503" s="239"/>
      <c r="Y503" s="527">
        <f t="shared" si="113"/>
        <v>-13.899306249527513</v>
      </c>
      <c r="Z503" s="528">
        <f t="shared" si="114"/>
        <v>6.518774949815791</v>
      </c>
      <c r="AA503" s="528">
        <f t="shared" si="115"/>
        <v>-3.3633652725677257</v>
      </c>
      <c r="AB503" s="529">
        <f t="shared" si="116"/>
        <v>-9.8821402223835157</v>
      </c>
    </row>
    <row r="504" spans="1:28" s="238" customFormat="1">
      <c r="A504" s="245">
        <v>470</v>
      </c>
      <c r="B504" s="245">
        <v>470165165</v>
      </c>
      <c r="C504" s="244" t="s">
        <v>539</v>
      </c>
      <c r="D504" s="245">
        <v>165</v>
      </c>
      <c r="E504" s="244" t="s">
        <v>192</v>
      </c>
      <c r="F504" s="245">
        <v>165</v>
      </c>
      <c r="G504" s="244" t="s">
        <v>192</v>
      </c>
      <c r="H504" s="243">
        <v>457</v>
      </c>
      <c r="I504" s="239"/>
      <c r="J504" s="242">
        <f t="shared" si="104"/>
        <v>12081</v>
      </c>
      <c r="K504" s="241">
        <f t="shared" si="105"/>
        <v>13220</v>
      </c>
      <c r="L504" s="240">
        <f t="shared" si="117"/>
        <v>1139</v>
      </c>
      <c r="M504" s="239"/>
      <c r="N504" s="242">
        <f t="shared" si="106"/>
        <v>278</v>
      </c>
      <c r="O504" s="241">
        <f t="shared" si="107"/>
        <v>304</v>
      </c>
      <c r="P504" s="241">
        <f t="shared" si="108"/>
        <v>0</v>
      </c>
      <c r="Q504" s="241" t="str">
        <f t="shared" si="109"/>
        <v/>
      </c>
      <c r="R504" s="241" t="str">
        <f t="shared" si="110"/>
        <v/>
      </c>
      <c r="S504" s="240">
        <f t="shared" si="118"/>
        <v>-304</v>
      </c>
      <c r="T504" s="239"/>
      <c r="U504" s="242">
        <f t="shared" si="111"/>
        <v>13297</v>
      </c>
      <c r="V504" s="241">
        <f t="shared" si="112"/>
        <v>14308</v>
      </c>
      <c r="W504" s="240">
        <f t="shared" si="119"/>
        <v>1011</v>
      </c>
      <c r="X504" s="239"/>
      <c r="Y504" s="527">
        <f t="shared" si="113"/>
        <v>-3.8159824759430023</v>
      </c>
      <c r="Z504" s="528">
        <f t="shared" si="114"/>
        <v>7.8064028339625127</v>
      </c>
      <c r="AA504" s="528">
        <f t="shared" si="115"/>
        <v>3.5664528556429924</v>
      </c>
      <c r="AB504" s="529">
        <f t="shared" si="116"/>
        <v>-4.2399499783195207</v>
      </c>
    </row>
    <row r="505" spans="1:28" s="238" customFormat="1">
      <c r="A505" s="245">
        <v>470</v>
      </c>
      <c r="B505" s="245">
        <v>470165176</v>
      </c>
      <c r="C505" s="244" t="s">
        <v>539</v>
      </c>
      <c r="D505" s="245">
        <v>165</v>
      </c>
      <c r="E505" s="244" t="s">
        <v>192</v>
      </c>
      <c r="F505" s="245">
        <v>176</v>
      </c>
      <c r="G505" s="244" t="s">
        <v>203</v>
      </c>
      <c r="H505" s="243">
        <v>234</v>
      </c>
      <c r="I505" s="239"/>
      <c r="J505" s="242">
        <f t="shared" si="104"/>
        <v>11388</v>
      </c>
      <c r="K505" s="241">
        <f t="shared" si="105"/>
        <v>12529</v>
      </c>
      <c r="L505" s="240">
        <f t="shared" si="117"/>
        <v>1141</v>
      </c>
      <c r="M505" s="239"/>
      <c r="N505" s="242">
        <f t="shared" si="106"/>
        <v>4793</v>
      </c>
      <c r="O505" s="241">
        <f t="shared" si="107"/>
        <v>5273</v>
      </c>
      <c r="P505" s="241">
        <f t="shared" si="108"/>
        <v>5273</v>
      </c>
      <c r="Q505" s="241" t="str">
        <f t="shared" si="109"/>
        <v/>
      </c>
      <c r="R505" s="241" t="str">
        <f t="shared" si="110"/>
        <v/>
      </c>
      <c r="S505" s="240">
        <f t="shared" si="118"/>
        <v>0</v>
      </c>
      <c r="T505" s="239"/>
      <c r="U505" s="242">
        <f t="shared" si="111"/>
        <v>17119</v>
      </c>
      <c r="V505" s="241">
        <f t="shared" si="112"/>
        <v>18890</v>
      </c>
      <c r="W505" s="240">
        <f t="shared" si="119"/>
        <v>1771</v>
      </c>
      <c r="X505" s="239"/>
      <c r="Y505" s="527">
        <f t="shared" si="113"/>
        <v>0</v>
      </c>
      <c r="Z505" s="528">
        <f t="shared" si="114"/>
        <v>9.7791779319207155</v>
      </c>
      <c r="AA505" s="528">
        <f t="shared" si="115"/>
        <v>4.2272731900033511</v>
      </c>
      <c r="AB505" s="529">
        <f t="shared" si="116"/>
        <v>-5.5519047419173644</v>
      </c>
    </row>
    <row r="506" spans="1:28" s="238" customFormat="1">
      <c r="A506" s="245">
        <v>470</v>
      </c>
      <c r="B506" s="245">
        <v>470165178</v>
      </c>
      <c r="C506" s="244" t="s">
        <v>539</v>
      </c>
      <c r="D506" s="245">
        <v>165</v>
      </c>
      <c r="E506" s="244" t="s">
        <v>192</v>
      </c>
      <c r="F506" s="245">
        <v>178</v>
      </c>
      <c r="G506" s="244" t="s">
        <v>205</v>
      </c>
      <c r="H506" s="243">
        <v>233</v>
      </c>
      <c r="I506" s="239"/>
      <c r="J506" s="242">
        <f t="shared" si="104"/>
        <v>10673</v>
      </c>
      <c r="K506" s="241">
        <f t="shared" si="105"/>
        <v>11320</v>
      </c>
      <c r="L506" s="240">
        <f t="shared" si="117"/>
        <v>647</v>
      </c>
      <c r="M506" s="239"/>
      <c r="N506" s="242">
        <f t="shared" si="106"/>
        <v>2294</v>
      </c>
      <c r="O506" s="241">
        <f t="shared" si="107"/>
        <v>2434</v>
      </c>
      <c r="P506" s="241">
        <f t="shared" si="108"/>
        <v>2434</v>
      </c>
      <c r="Q506" s="241" t="str">
        <f t="shared" si="109"/>
        <v/>
      </c>
      <c r="R506" s="241" t="str">
        <f t="shared" si="110"/>
        <v/>
      </c>
      <c r="S506" s="240">
        <f t="shared" si="118"/>
        <v>0</v>
      </c>
      <c r="T506" s="239"/>
      <c r="U506" s="242">
        <f t="shared" si="111"/>
        <v>13905</v>
      </c>
      <c r="V506" s="241">
        <f t="shared" si="112"/>
        <v>14842</v>
      </c>
      <c r="W506" s="240">
        <f t="shared" si="119"/>
        <v>937</v>
      </c>
      <c r="X506" s="239"/>
      <c r="Y506" s="527">
        <f t="shared" si="113"/>
        <v>0</v>
      </c>
      <c r="Z506" s="528">
        <f t="shared" si="114"/>
        <v>6.8400528604976722</v>
      </c>
      <c r="AA506" s="528">
        <f t="shared" si="115"/>
        <v>4.4342571188759683</v>
      </c>
      <c r="AB506" s="529">
        <f t="shared" si="116"/>
        <v>-2.405795741621704</v>
      </c>
    </row>
    <row r="507" spans="1:28" s="238" customFormat="1">
      <c r="A507" s="245">
        <v>470</v>
      </c>
      <c r="B507" s="245">
        <v>470165181</v>
      </c>
      <c r="C507" s="244" t="s">
        <v>539</v>
      </c>
      <c r="D507" s="245">
        <v>165</v>
      </c>
      <c r="E507" s="244" t="s">
        <v>192</v>
      </c>
      <c r="F507" s="245">
        <v>181</v>
      </c>
      <c r="G507" s="244" t="s">
        <v>208</v>
      </c>
      <c r="H507" s="243">
        <v>1</v>
      </c>
      <c r="I507" s="239"/>
      <c r="J507" s="242" t="str">
        <f t="shared" si="104"/>
        <v/>
      </c>
      <c r="K507" s="241">
        <f t="shared" si="105"/>
        <v>14740.341695116518</v>
      </c>
      <c r="L507" s="240" t="str">
        <f t="shared" si="117"/>
        <v/>
      </c>
      <c r="M507" s="239"/>
      <c r="N507" s="242" t="str">
        <f t="shared" si="106"/>
        <v/>
      </c>
      <c r="O507" s="241" t="str">
        <f t="shared" si="107"/>
        <v/>
      </c>
      <c r="P507" s="241">
        <f t="shared" si="108"/>
        <v>277</v>
      </c>
      <c r="Q507" s="241" t="str">
        <f t="shared" si="109"/>
        <v/>
      </c>
      <c r="R507" s="241" t="str">
        <f t="shared" si="110"/>
        <v/>
      </c>
      <c r="S507" s="240" t="str">
        <f t="shared" si="118"/>
        <v/>
      </c>
      <c r="T507" s="239"/>
      <c r="U507" s="242" t="str">
        <f t="shared" si="111"/>
        <v/>
      </c>
      <c r="V507" s="241">
        <f t="shared" si="112"/>
        <v>16105.341695116518</v>
      </c>
      <c r="W507" s="240" t="str">
        <f t="shared" si="119"/>
        <v/>
      </c>
      <c r="X507" s="239"/>
      <c r="Y507" s="527">
        <f t="shared" si="113"/>
        <v>-1.5973384050298876</v>
      </c>
      <c r="Z507" s="528">
        <f t="shared" si="114"/>
        <v>11.106112566908283</v>
      </c>
      <c r="AA507" s="528">
        <f t="shared" si="115"/>
        <v>9.2154918313681797</v>
      </c>
      <c r="AB507" s="529">
        <f t="shared" si="116"/>
        <v>-1.8906207355401037</v>
      </c>
    </row>
    <row r="508" spans="1:28" s="238" customFormat="1">
      <c r="A508" s="245">
        <v>470</v>
      </c>
      <c r="B508" s="245">
        <v>470165184</v>
      </c>
      <c r="C508" s="244" t="s">
        <v>539</v>
      </c>
      <c r="D508" s="245">
        <v>165</v>
      </c>
      <c r="E508" s="244" t="s">
        <v>192</v>
      </c>
      <c r="F508" s="245">
        <v>184</v>
      </c>
      <c r="G508" s="244" t="s">
        <v>211</v>
      </c>
      <c r="H508" s="243">
        <v>1</v>
      </c>
      <c r="I508" s="239"/>
      <c r="J508" s="242">
        <f t="shared" si="104"/>
        <v>9734</v>
      </c>
      <c r="K508" s="241">
        <f t="shared" si="105"/>
        <v>10424</v>
      </c>
      <c r="L508" s="240">
        <f t="shared" si="117"/>
        <v>690</v>
      </c>
      <c r="M508" s="239"/>
      <c r="N508" s="242">
        <f t="shared" si="106"/>
        <v>8127</v>
      </c>
      <c r="O508" s="241">
        <f t="shared" si="107"/>
        <v>8703</v>
      </c>
      <c r="P508" s="241">
        <f t="shared" si="108"/>
        <v>8555</v>
      </c>
      <c r="Q508" s="241" t="str">
        <f t="shared" si="109"/>
        <v/>
      </c>
      <c r="R508" s="241" t="str">
        <f t="shared" si="110"/>
        <v/>
      </c>
      <c r="S508" s="240">
        <f t="shared" si="118"/>
        <v>-148</v>
      </c>
      <c r="T508" s="239"/>
      <c r="U508" s="242">
        <f t="shared" si="111"/>
        <v>18799</v>
      </c>
      <c r="V508" s="241">
        <f t="shared" si="112"/>
        <v>20067</v>
      </c>
      <c r="W508" s="240">
        <f t="shared" si="119"/>
        <v>1268</v>
      </c>
      <c r="X508" s="239"/>
      <c r="Y508" s="527">
        <f t="shared" si="113"/>
        <v>-1.4228739756707398</v>
      </c>
      <c r="Z508" s="528">
        <f t="shared" si="114"/>
        <v>12.73050596756358</v>
      </c>
      <c r="AA508" s="528">
        <f t="shared" si="115"/>
        <v>11.158139318170674</v>
      </c>
      <c r="AB508" s="529">
        <f t="shared" si="116"/>
        <v>-1.5723666493929063</v>
      </c>
    </row>
    <row r="509" spans="1:28" s="238" customFormat="1">
      <c r="A509" s="245">
        <v>470</v>
      </c>
      <c r="B509" s="245">
        <v>470165229</v>
      </c>
      <c r="C509" s="244" t="s">
        <v>539</v>
      </c>
      <c r="D509" s="245">
        <v>165</v>
      </c>
      <c r="E509" s="244" t="s">
        <v>192</v>
      </c>
      <c r="F509" s="245">
        <v>229</v>
      </c>
      <c r="G509" s="244" t="s">
        <v>256</v>
      </c>
      <c r="H509" s="243">
        <v>10</v>
      </c>
      <c r="I509" s="239"/>
      <c r="J509" s="242">
        <f t="shared" si="104"/>
        <v>10327</v>
      </c>
      <c r="K509" s="241">
        <f t="shared" si="105"/>
        <v>11958</v>
      </c>
      <c r="L509" s="240">
        <f t="shared" si="117"/>
        <v>1631</v>
      </c>
      <c r="M509" s="239"/>
      <c r="N509" s="242">
        <f t="shared" si="106"/>
        <v>1074</v>
      </c>
      <c r="O509" s="241">
        <f t="shared" si="107"/>
        <v>1244</v>
      </c>
      <c r="P509" s="241">
        <f t="shared" si="108"/>
        <v>901</v>
      </c>
      <c r="Q509" s="241" t="str">
        <f t="shared" si="109"/>
        <v/>
      </c>
      <c r="R509" s="241" t="str">
        <f t="shared" si="110"/>
        <v/>
      </c>
      <c r="S509" s="240">
        <f t="shared" si="118"/>
        <v>-343</v>
      </c>
      <c r="T509" s="239"/>
      <c r="U509" s="242">
        <f t="shared" si="111"/>
        <v>12339</v>
      </c>
      <c r="V509" s="241">
        <f t="shared" si="112"/>
        <v>13947</v>
      </c>
      <c r="W509" s="240">
        <f t="shared" si="119"/>
        <v>1608</v>
      </c>
      <c r="X509" s="239"/>
      <c r="Y509" s="527">
        <f t="shared" si="113"/>
        <v>-2.8644438650107986</v>
      </c>
      <c r="Z509" s="528">
        <f t="shared" si="114"/>
        <v>12.818198782097145</v>
      </c>
      <c r="AA509" s="528">
        <f t="shared" si="115"/>
        <v>9.5332781594823413</v>
      </c>
      <c r="AB509" s="529">
        <f t="shared" si="116"/>
        <v>-3.2849206226148038</v>
      </c>
    </row>
    <row r="510" spans="1:28" s="238" customFormat="1">
      <c r="A510" s="245">
        <v>470</v>
      </c>
      <c r="B510" s="245">
        <v>470165246</v>
      </c>
      <c r="C510" s="244" t="s">
        <v>539</v>
      </c>
      <c r="D510" s="245">
        <v>165</v>
      </c>
      <c r="E510" s="244" t="s">
        <v>192</v>
      </c>
      <c r="F510" s="245">
        <v>246</v>
      </c>
      <c r="G510" s="244" t="s">
        <v>273</v>
      </c>
      <c r="H510" s="243">
        <v>1</v>
      </c>
      <c r="I510" s="239"/>
      <c r="J510" s="242">
        <f t="shared" si="104"/>
        <v>10605</v>
      </c>
      <c r="K510" s="241">
        <f t="shared" si="105"/>
        <v>10424</v>
      </c>
      <c r="L510" s="240">
        <f t="shared" si="117"/>
        <v>-181</v>
      </c>
      <c r="M510" s="239"/>
      <c r="N510" s="242">
        <f t="shared" si="106"/>
        <v>4150</v>
      </c>
      <c r="O510" s="241">
        <f t="shared" si="107"/>
        <v>4080</v>
      </c>
      <c r="P510" s="241">
        <f t="shared" si="108"/>
        <v>4038</v>
      </c>
      <c r="Q510" s="241" t="str">
        <f t="shared" si="109"/>
        <v/>
      </c>
      <c r="R510" s="241" t="str">
        <f t="shared" si="110"/>
        <v/>
      </c>
      <c r="S510" s="240">
        <f t="shared" si="118"/>
        <v>-42</v>
      </c>
      <c r="T510" s="239"/>
      <c r="U510" s="242">
        <f t="shared" si="111"/>
        <v>15693</v>
      </c>
      <c r="V510" s="241">
        <f t="shared" si="112"/>
        <v>15550</v>
      </c>
      <c r="W510" s="240">
        <f t="shared" si="119"/>
        <v>-143</v>
      </c>
      <c r="X510" s="239"/>
      <c r="Y510" s="527">
        <f t="shared" si="113"/>
        <v>-0.40279224987827433</v>
      </c>
      <c r="Z510" s="528">
        <f t="shared" si="114"/>
        <v>2.1931648489570224</v>
      </c>
      <c r="AA510" s="528">
        <f t="shared" si="115"/>
        <v>1.9365090729123371</v>
      </c>
      <c r="AB510" s="529">
        <f t="shared" si="116"/>
        <v>-0.25665577604468526</v>
      </c>
    </row>
    <row r="511" spans="1:28" s="238" customFormat="1">
      <c r="A511" s="245">
        <v>470</v>
      </c>
      <c r="B511" s="245">
        <v>470165248</v>
      </c>
      <c r="C511" s="244" t="s">
        <v>539</v>
      </c>
      <c r="D511" s="245">
        <v>165</v>
      </c>
      <c r="E511" s="244" t="s">
        <v>192</v>
      </c>
      <c r="F511" s="245">
        <v>248</v>
      </c>
      <c r="G511" s="244" t="s">
        <v>275</v>
      </c>
      <c r="H511" s="243">
        <v>40</v>
      </c>
      <c r="I511" s="239"/>
      <c r="J511" s="242">
        <f t="shared" si="104"/>
        <v>12292</v>
      </c>
      <c r="K511" s="241">
        <f t="shared" si="105"/>
        <v>14205</v>
      </c>
      <c r="L511" s="240">
        <f t="shared" si="117"/>
        <v>1913</v>
      </c>
      <c r="M511" s="239"/>
      <c r="N511" s="242">
        <f t="shared" si="106"/>
        <v>655</v>
      </c>
      <c r="O511" s="241">
        <f t="shared" si="107"/>
        <v>757</v>
      </c>
      <c r="P511" s="241">
        <f t="shared" si="108"/>
        <v>801</v>
      </c>
      <c r="Q511" s="241" t="str">
        <f t="shared" si="109"/>
        <v/>
      </c>
      <c r="R511" s="241" t="str">
        <f t="shared" si="110"/>
        <v/>
      </c>
      <c r="S511" s="240">
        <f t="shared" si="118"/>
        <v>44</v>
      </c>
      <c r="T511" s="239"/>
      <c r="U511" s="242">
        <f t="shared" si="111"/>
        <v>13885</v>
      </c>
      <c r="V511" s="241">
        <f t="shared" si="112"/>
        <v>16094</v>
      </c>
      <c r="W511" s="240">
        <f t="shared" si="119"/>
        <v>2209</v>
      </c>
      <c r="X511" s="239"/>
      <c r="Y511" s="527">
        <f t="shared" si="113"/>
        <v>0.3097394913158098</v>
      </c>
      <c r="Z511" s="528">
        <f t="shared" si="114"/>
        <v>5.0697310318241096</v>
      </c>
      <c r="AA511" s="528">
        <f t="shared" si="115"/>
        <v>5.4451056940976006</v>
      </c>
      <c r="AB511" s="529">
        <f t="shared" si="116"/>
        <v>0.37537466227349103</v>
      </c>
    </row>
    <row r="512" spans="1:28" s="238" customFormat="1">
      <c r="A512" s="245">
        <v>470</v>
      </c>
      <c r="B512" s="245">
        <v>470165262</v>
      </c>
      <c r="C512" s="244" t="s">
        <v>539</v>
      </c>
      <c r="D512" s="245">
        <v>165</v>
      </c>
      <c r="E512" s="244" t="s">
        <v>192</v>
      </c>
      <c r="F512" s="245">
        <v>262</v>
      </c>
      <c r="G512" s="244" t="s">
        <v>289</v>
      </c>
      <c r="H512" s="243">
        <v>101</v>
      </c>
      <c r="I512" s="239"/>
      <c r="J512" s="242">
        <f t="shared" si="104"/>
        <v>11005</v>
      </c>
      <c r="K512" s="241">
        <f t="shared" si="105"/>
        <v>12485</v>
      </c>
      <c r="L512" s="240">
        <f t="shared" si="117"/>
        <v>1480</v>
      </c>
      <c r="M512" s="239"/>
      <c r="N512" s="242">
        <f t="shared" si="106"/>
        <v>4441</v>
      </c>
      <c r="O512" s="241">
        <f t="shared" si="107"/>
        <v>5038</v>
      </c>
      <c r="P512" s="241">
        <f t="shared" si="108"/>
        <v>2482</v>
      </c>
      <c r="Q512" s="241" t="str">
        <f t="shared" si="109"/>
        <v/>
      </c>
      <c r="R512" s="241" t="str">
        <f t="shared" si="110"/>
        <v/>
      </c>
      <c r="S512" s="240">
        <f t="shared" si="118"/>
        <v>-2556</v>
      </c>
      <c r="T512" s="239"/>
      <c r="U512" s="242">
        <f t="shared" si="111"/>
        <v>16384</v>
      </c>
      <c r="V512" s="241">
        <f t="shared" si="112"/>
        <v>16055</v>
      </c>
      <c r="W512" s="240">
        <f t="shared" si="119"/>
        <v>-329</v>
      </c>
      <c r="X512" s="239"/>
      <c r="Y512" s="527">
        <f t="shared" si="113"/>
        <v>-20.476452549948164</v>
      </c>
      <c r="Z512" s="528">
        <f t="shared" si="114"/>
        <v>17.874594820198368</v>
      </c>
      <c r="AA512" s="528">
        <f t="shared" si="115"/>
        <v>-0.28058381802217547</v>
      </c>
      <c r="AB512" s="529">
        <f t="shared" si="116"/>
        <v>-18.155178638220544</v>
      </c>
    </row>
    <row r="513" spans="1:28" s="238" customFormat="1">
      <c r="A513" s="245">
        <v>470</v>
      </c>
      <c r="B513" s="245">
        <v>470165274</v>
      </c>
      <c r="C513" s="244" t="s">
        <v>539</v>
      </c>
      <c r="D513" s="245">
        <v>165</v>
      </c>
      <c r="E513" s="244" t="s">
        <v>192</v>
      </c>
      <c r="F513" s="245">
        <v>274</v>
      </c>
      <c r="G513" s="244" t="s">
        <v>301</v>
      </c>
      <c r="H513" s="243">
        <v>1</v>
      </c>
      <c r="I513" s="239"/>
      <c r="J513" s="242">
        <f t="shared" si="104"/>
        <v>10839</v>
      </c>
      <c r="K513" s="241">
        <f t="shared" si="105"/>
        <v>10424</v>
      </c>
      <c r="L513" s="240">
        <f t="shared" si="117"/>
        <v>-415</v>
      </c>
      <c r="M513" s="239"/>
      <c r="N513" s="242">
        <f t="shared" si="106"/>
        <v>4384</v>
      </c>
      <c r="O513" s="241">
        <f t="shared" si="107"/>
        <v>4216</v>
      </c>
      <c r="P513" s="241">
        <f t="shared" si="108"/>
        <v>4902</v>
      </c>
      <c r="Q513" s="241" t="str">
        <f t="shared" si="109"/>
        <v/>
      </c>
      <c r="R513" s="241" t="str">
        <f t="shared" si="110"/>
        <v/>
      </c>
      <c r="S513" s="240">
        <f t="shared" si="118"/>
        <v>686</v>
      </c>
      <c r="T513" s="239"/>
      <c r="U513" s="242">
        <f t="shared" si="111"/>
        <v>16161</v>
      </c>
      <c r="V513" s="241">
        <f t="shared" si="112"/>
        <v>16414</v>
      </c>
      <c r="W513" s="240">
        <f t="shared" si="119"/>
        <v>253</v>
      </c>
      <c r="X513" s="239"/>
      <c r="Y513" s="527">
        <f t="shared" si="113"/>
        <v>6.5733936807689588</v>
      </c>
      <c r="Z513" s="528">
        <f t="shared" si="114"/>
        <v>4.0498478783375997</v>
      </c>
      <c r="AA513" s="528">
        <f t="shared" si="115"/>
        <v>8.9957171976758588</v>
      </c>
      <c r="AB513" s="529">
        <f t="shared" si="116"/>
        <v>4.945869319338259</v>
      </c>
    </row>
    <row r="514" spans="1:28" s="238" customFormat="1">
      <c r="A514" s="245">
        <v>470</v>
      </c>
      <c r="B514" s="245">
        <v>470165284</v>
      </c>
      <c r="C514" s="244" t="s">
        <v>539</v>
      </c>
      <c r="D514" s="245">
        <v>165</v>
      </c>
      <c r="E514" s="244" t="s">
        <v>192</v>
      </c>
      <c r="F514" s="245">
        <v>284</v>
      </c>
      <c r="G514" s="244" t="s">
        <v>311</v>
      </c>
      <c r="H514" s="243">
        <v>149</v>
      </c>
      <c r="I514" s="239"/>
      <c r="J514" s="242">
        <f t="shared" si="104"/>
        <v>10614</v>
      </c>
      <c r="K514" s="241">
        <f t="shared" si="105"/>
        <v>11618</v>
      </c>
      <c r="L514" s="240">
        <f t="shared" si="117"/>
        <v>1004</v>
      </c>
      <c r="M514" s="239"/>
      <c r="N514" s="242">
        <f t="shared" si="106"/>
        <v>4696</v>
      </c>
      <c r="O514" s="241">
        <f t="shared" si="107"/>
        <v>5140</v>
      </c>
      <c r="P514" s="241">
        <f t="shared" si="108"/>
        <v>5827</v>
      </c>
      <c r="Q514" s="241" t="str">
        <f t="shared" si="109"/>
        <v/>
      </c>
      <c r="R514" s="241" t="str">
        <f t="shared" si="110"/>
        <v/>
      </c>
      <c r="S514" s="240">
        <f t="shared" si="118"/>
        <v>687</v>
      </c>
      <c r="T514" s="239"/>
      <c r="U514" s="242">
        <f t="shared" si="111"/>
        <v>16248</v>
      </c>
      <c r="V514" s="241">
        <f t="shared" si="112"/>
        <v>18533</v>
      </c>
      <c r="W514" s="240">
        <f t="shared" si="119"/>
        <v>2285</v>
      </c>
      <c r="X514" s="239"/>
      <c r="Y514" s="527">
        <f t="shared" si="113"/>
        <v>5.9132686933119487</v>
      </c>
      <c r="Z514" s="528">
        <f t="shared" si="114"/>
        <v>5.8610270722351965</v>
      </c>
      <c r="AA514" s="528">
        <f t="shared" si="115"/>
        <v>12.960062262541882</v>
      </c>
      <c r="AB514" s="529">
        <f t="shared" si="116"/>
        <v>7.0990351903066857</v>
      </c>
    </row>
    <row r="515" spans="1:28" s="238" customFormat="1">
      <c r="A515" s="245">
        <v>470</v>
      </c>
      <c r="B515" s="245">
        <v>470165295</v>
      </c>
      <c r="C515" s="244" t="s">
        <v>539</v>
      </c>
      <c r="D515" s="245">
        <v>165</v>
      </c>
      <c r="E515" s="244" t="s">
        <v>192</v>
      </c>
      <c r="F515" s="245">
        <v>295</v>
      </c>
      <c r="G515" s="244" t="s">
        <v>322</v>
      </c>
      <c r="H515" s="243">
        <v>3</v>
      </c>
      <c r="I515" s="239"/>
      <c r="J515" s="242" t="str">
        <f t="shared" si="104"/>
        <v/>
      </c>
      <c r="K515" s="241">
        <f t="shared" si="105"/>
        <v>11941.320043370508</v>
      </c>
      <c r="L515" s="240" t="str">
        <f t="shared" si="117"/>
        <v/>
      </c>
      <c r="M515" s="239"/>
      <c r="N515" s="242" t="str">
        <f t="shared" si="106"/>
        <v/>
      </c>
      <c r="O515" s="241" t="str">
        <f t="shared" si="107"/>
        <v/>
      </c>
      <c r="P515" s="241">
        <f t="shared" si="108"/>
        <v>6362</v>
      </c>
      <c r="Q515" s="241" t="str">
        <f t="shared" si="109"/>
        <v/>
      </c>
      <c r="R515" s="241" t="str">
        <f t="shared" si="110"/>
        <v/>
      </c>
      <c r="S515" s="240" t="str">
        <f t="shared" si="118"/>
        <v/>
      </c>
      <c r="T515" s="239"/>
      <c r="U515" s="242" t="str">
        <f t="shared" si="111"/>
        <v/>
      </c>
      <c r="V515" s="241">
        <f t="shared" si="112"/>
        <v>19391.320043370506</v>
      </c>
      <c r="W515" s="240" t="str">
        <f t="shared" si="119"/>
        <v/>
      </c>
      <c r="X515" s="239"/>
      <c r="Y515" s="527">
        <f t="shared" si="113"/>
        <v>-8.4733029569441953</v>
      </c>
      <c r="Z515" s="528">
        <f t="shared" si="114"/>
        <v>7.1249638013346397</v>
      </c>
      <c r="AA515" s="528">
        <f t="shared" si="115"/>
        <v>1.1790774116493863</v>
      </c>
      <c r="AB515" s="529">
        <f t="shared" si="116"/>
        <v>-5.9458863896852536</v>
      </c>
    </row>
    <row r="516" spans="1:28" s="238" customFormat="1">
      <c r="A516" s="245">
        <v>470</v>
      </c>
      <c r="B516" s="245">
        <v>470165305</v>
      </c>
      <c r="C516" s="244" t="s">
        <v>539</v>
      </c>
      <c r="D516" s="245">
        <v>165</v>
      </c>
      <c r="E516" s="244" t="s">
        <v>192</v>
      </c>
      <c r="F516" s="245">
        <v>305</v>
      </c>
      <c r="G516" s="244" t="s">
        <v>332</v>
      </c>
      <c r="H516" s="243">
        <v>69</v>
      </c>
      <c r="I516" s="239"/>
      <c r="J516" s="242">
        <f t="shared" si="104"/>
        <v>10585</v>
      </c>
      <c r="K516" s="241">
        <f t="shared" si="105"/>
        <v>11443</v>
      </c>
      <c r="L516" s="240">
        <f t="shared" si="117"/>
        <v>858</v>
      </c>
      <c r="M516" s="239"/>
      <c r="N516" s="242">
        <f t="shared" si="106"/>
        <v>4695</v>
      </c>
      <c r="O516" s="241">
        <f t="shared" si="107"/>
        <v>5076</v>
      </c>
      <c r="P516" s="241">
        <f t="shared" si="108"/>
        <v>4802</v>
      </c>
      <c r="Q516" s="241" t="str">
        <f t="shared" si="109"/>
        <v/>
      </c>
      <c r="R516" s="241" t="str">
        <f t="shared" si="110"/>
        <v/>
      </c>
      <c r="S516" s="240">
        <f t="shared" si="118"/>
        <v>-274</v>
      </c>
      <c r="T516" s="239"/>
      <c r="U516" s="242">
        <f t="shared" si="111"/>
        <v>16218</v>
      </c>
      <c r="V516" s="241">
        <f t="shared" si="112"/>
        <v>17333</v>
      </c>
      <c r="W516" s="240">
        <f t="shared" si="119"/>
        <v>1115</v>
      </c>
      <c r="X516" s="239"/>
      <c r="Y516" s="527">
        <f t="shared" si="113"/>
        <v>-2.3913456425561321</v>
      </c>
      <c r="Z516" s="528">
        <f t="shared" si="114"/>
        <v>6.0529036817722677</v>
      </c>
      <c r="AA516" s="528">
        <f t="shared" si="115"/>
        <v>4.1519757201407641</v>
      </c>
      <c r="AB516" s="529">
        <f t="shared" si="116"/>
        <v>-1.9009279616315036</v>
      </c>
    </row>
    <row r="517" spans="1:28" s="238" customFormat="1">
      <c r="A517" s="245">
        <v>470</v>
      </c>
      <c r="B517" s="245">
        <v>470165342</v>
      </c>
      <c r="C517" s="244" t="s">
        <v>539</v>
      </c>
      <c r="D517" s="245">
        <v>165</v>
      </c>
      <c r="E517" s="244" t="s">
        <v>192</v>
      </c>
      <c r="F517" s="245">
        <v>342</v>
      </c>
      <c r="G517" s="244" t="s">
        <v>369</v>
      </c>
      <c r="H517" s="243">
        <v>3</v>
      </c>
      <c r="I517" s="239"/>
      <c r="J517" s="242">
        <f t="shared" si="104"/>
        <v>9674</v>
      </c>
      <c r="K517" s="241">
        <f t="shared" si="105"/>
        <v>12899</v>
      </c>
      <c r="L517" s="240">
        <f t="shared" si="117"/>
        <v>3225</v>
      </c>
      <c r="M517" s="239"/>
      <c r="N517" s="242">
        <f t="shared" si="106"/>
        <v>7939</v>
      </c>
      <c r="O517" s="241">
        <f t="shared" si="107"/>
        <v>10586</v>
      </c>
      <c r="P517" s="241">
        <f t="shared" si="108"/>
        <v>9441</v>
      </c>
      <c r="Q517" s="241" t="str">
        <f t="shared" si="109"/>
        <v/>
      </c>
      <c r="R517" s="241" t="str">
        <f t="shared" si="110"/>
        <v/>
      </c>
      <c r="S517" s="240">
        <f t="shared" si="118"/>
        <v>-1145</v>
      </c>
      <c r="T517" s="239"/>
      <c r="U517" s="242">
        <f t="shared" si="111"/>
        <v>18551</v>
      </c>
      <c r="V517" s="241">
        <f t="shared" si="112"/>
        <v>23428</v>
      </c>
      <c r="W517" s="240">
        <f t="shared" si="119"/>
        <v>4877</v>
      </c>
      <c r="X517" s="239"/>
      <c r="Y517" s="527">
        <f t="shared" si="113"/>
        <v>-8.8753004335362107</v>
      </c>
      <c r="Z517" s="528">
        <f t="shared" si="114"/>
        <v>7.6274184293048854</v>
      </c>
      <c r="AA517" s="528">
        <f t="shared" si="115"/>
        <v>2.0706874757365332</v>
      </c>
      <c r="AB517" s="529">
        <f t="shared" si="116"/>
        <v>-5.5567309535683522</v>
      </c>
    </row>
    <row r="518" spans="1:28" s="238" customFormat="1">
      <c r="A518" s="245">
        <v>470</v>
      </c>
      <c r="B518" s="245">
        <v>470165346</v>
      </c>
      <c r="C518" s="244" t="s">
        <v>539</v>
      </c>
      <c r="D518" s="245">
        <v>165</v>
      </c>
      <c r="E518" s="244" t="s">
        <v>192</v>
      </c>
      <c r="F518" s="245">
        <v>346</v>
      </c>
      <c r="G518" s="244" t="s">
        <v>373</v>
      </c>
      <c r="H518" s="243">
        <v>1</v>
      </c>
      <c r="I518" s="239"/>
      <c r="J518" s="242">
        <f t="shared" si="104"/>
        <v>16886</v>
      </c>
      <c r="K518" s="241">
        <f t="shared" si="105"/>
        <v>18506</v>
      </c>
      <c r="L518" s="240">
        <f t="shared" si="117"/>
        <v>1620</v>
      </c>
      <c r="M518" s="239"/>
      <c r="N518" s="242">
        <f t="shared" si="106"/>
        <v>3080</v>
      </c>
      <c r="O518" s="241">
        <f t="shared" si="107"/>
        <v>3375</v>
      </c>
      <c r="P518" s="241">
        <f t="shared" si="108"/>
        <v>3375</v>
      </c>
      <c r="Q518" s="241" t="str">
        <f t="shared" si="109"/>
        <v/>
      </c>
      <c r="R518" s="241" t="str">
        <f t="shared" si="110"/>
        <v/>
      </c>
      <c r="S518" s="240">
        <f t="shared" si="118"/>
        <v>0</v>
      </c>
      <c r="T518" s="239"/>
      <c r="U518" s="242">
        <f t="shared" si="111"/>
        <v>20904</v>
      </c>
      <c r="V518" s="241">
        <f t="shared" si="112"/>
        <v>22969</v>
      </c>
      <c r="W518" s="240">
        <f t="shared" si="119"/>
        <v>2065</v>
      </c>
      <c r="X518" s="239"/>
      <c r="Y518" s="527">
        <f t="shared" si="113"/>
        <v>0</v>
      </c>
      <c r="Z518" s="528">
        <f t="shared" si="114"/>
        <v>10.91270824209713</v>
      </c>
      <c r="AA518" s="528">
        <f t="shared" si="115"/>
        <v>4.3841032008277949</v>
      </c>
      <c r="AB518" s="529">
        <f t="shared" si="116"/>
        <v>-6.5286050412693353</v>
      </c>
    </row>
    <row r="519" spans="1:28" s="238" customFormat="1">
      <c r="A519" s="245">
        <v>470</v>
      </c>
      <c r="B519" s="245">
        <v>470165347</v>
      </c>
      <c r="C519" s="244" t="s">
        <v>539</v>
      </c>
      <c r="D519" s="245">
        <v>165</v>
      </c>
      <c r="E519" s="244" t="s">
        <v>192</v>
      </c>
      <c r="F519" s="245">
        <v>347</v>
      </c>
      <c r="G519" s="244" t="s">
        <v>374</v>
      </c>
      <c r="H519" s="243">
        <v>12</v>
      </c>
      <c r="I519" s="239"/>
      <c r="J519" s="242">
        <f t="shared" si="104"/>
        <v>10964</v>
      </c>
      <c r="K519" s="241">
        <f t="shared" si="105"/>
        <v>12485</v>
      </c>
      <c r="L519" s="240">
        <f t="shared" si="117"/>
        <v>1521</v>
      </c>
      <c r="M519" s="239"/>
      <c r="N519" s="242">
        <f t="shared" si="106"/>
        <v>5659</v>
      </c>
      <c r="O519" s="241">
        <f t="shared" si="107"/>
        <v>6444</v>
      </c>
      <c r="P519" s="241">
        <f t="shared" si="108"/>
        <v>5578</v>
      </c>
      <c r="Q519" s="241" t="str">
        <f t="shared" si="109"/>
        <v/>
      </c>
      <c r="R519" s="241" t="str">
        <f t="shared" si="110"/>
        <v/>
      </c>
      <c r="S519" s="240">
        <f t="shared" si="118"/>
        <v>-866</v>
      </c>
      <c r="T519" s="239"/>
      <c r="U519" s="242">
        <f t="shared" si="111"/>
        <v>17561</v>
      </c>
      <c r="V519" s="241">
        <f t="shared" si="112"/>
        <v>19151</v>
      </c>
      <c r="W519" s="240">
        <f t="shared" si="119"/>
        <v>1590</v>
      </c>
      <c r="X519" s="239"/>
      <c r="Y519" s="527">
        <f t="shared" si="113"/>
        <v>-6.9343412309440566</v>
      </c>
      <c r="Z519" s="528">
        <f t="shared" si="114"/>
        <v>11.184847758684297</v>
      </c>
      <c r="AA519" s="528">
        <f t="shared" si="115"/>
        <v>5.4986659262029978</v>
      </c>
      <c r="AB519" s="529">
        <f t="shared" si="116"/>
        <v>-5.6861818324812994</v>
      </c>
    </row>
    <row r="520" spans="1:28" s="238" customFormat="1">
      <c r="A520" s="245">
        <v>470</v>
      </c>
      <c r="B520" s="245">
        <v>470165705</v>
      </c>
      <c r="C520" s="244" t="s">
        <v>539</v>
      </c>
      <c r="D520" s="245">
        <v>165</v>
      </c>
      <c r="E520" s="244" t="s">
        <v>192</v>
      </c>
      <c r="F520" s="245">
        <v>705</v>
      </c>
      <c r="G520" s="244" t="s">
        <v>413</v>
      </c>
      <c r="H520" s="243">
        <v>2</v>
      </c>
      <c r="I520" s="239"/>
      <c r="J520" s="242">
        <f t="shared" si="104"/>
        <v>10735</v>
      </c>
      <c r="K520" s="241">
        <f t="shared" si="105"/>
        <v>11008</v>
      </c>
      <c r="L520" s="240">
        <f t="shared" si="117"/>
        <v>273</v>
      </c>
      <c r="M520" s="239"/>
      <c r="N520" s="242">
        <f t="shared" si="106"/>
        <v>7120</v>
      </c>
      <c r="O520" s="241">
        <f t="shared" si="107"/>
        <v>7301</v>
      </c>
      <c r="P520" s="241">
        <f t="shared" si="108"/>
        <v>7234</v>
      </c>
      <c r="Q520" s="241" t="str">
        <f t="shared" si="109"/>
        <v/>
      </c>
      <c r="R520" s="241" t="str">
        <f t="shared" si="110"/>
        <v/>
      </c>
      <c r="S520" s="240">
        <f t="shared" si="118"/>
        <v>-67</v>
      </c>
      <c r="T520" s="239"/>
      <c r="U520" s="242">
        <f t="shared" si="111"/>
        <v>18793</v>
      </c>
      <c r="V520" s="241">
        <f t="shared" si="112"/>
        <v>19330</v>
      </c>
      <c r="W520" s="240">
        <f t="shared" si="119"/>
        <v>537</v>
      </c>
      <c r="X520" s="239"/>
      <c r="Y520" s="527">
        <f t="shared" si="113"/>
        <v>-0.60230208150557019</v>
      </c>
      <c r="Z520" s="528">
        <f t="shared" si="114"/>
        <v>3.4332068812872443</v>
      </c>
      <c r="AA520" s="528">
        <f t="shared" si="115"/>
        <v>3.1148719950500219</v>
      </c>
      <c r="AB520" s="529">
        <f t="shared" si="116"/>
        <v>-0.31833488623722239</v>
      </c>
    </row>
    <row r="521" spans="1:28" s="238" customFormat="1">
      <c r="A521" s="245">
        <v>474</v>
      </c>
      <c r="B521" s="245">
        <v>474097064</v>
      </c>
      <c r="C521" s="244" t="s">
        <v>540</v>
      </c>
      <c r="D521" s="245">
        <v>97</v>
      </c>
      <c r="E521" s="244" t="s">
        <v>124</v>
      </c>
      <c r="F521" s="245">
        <v>64</v>
      </c>
      <c r="G521" s="244" t="s">
        <v>91</v>
      </c>
      <c r="H521" s="243">
        <v>2</v>
      </c>
      <c r="I521" s="239"/>
      <c r="J521" s="242">
        <f t="shared" si="104"/>
        <v>9220</v>
      </c>
      <c r="K521" s="241">
        <f t="shared" si="105"/>
        <v>11611</v>
      </c>
      <c r="L521" s="240">
        <f t="shared" si="117"/>
        <v>2391</v>
      </c>
      <c r="M521" s="239"/>
      <c r="N521" s="242">
        <f t="shared" si="106"/>
        <v>1349</v>
      </c>
      <c r="O521" s="241">
        <f t="shared" si="107"/>
        <v>1699</v>
      </c>
      <c r="P521" s="241">
        <f t="shared" si="108"/>
        <v>1108</v>
      </c>
      <c r="Q521" s="241" t="str">
        <f t="shared" si="109"/>
        <v/>
      </c>
      <c r="R521" s="241" t="str">
        <f t="shared" si="110"/>
        <v/>
      </c>
      <c r="S521" s="240">
        <f t="shared" si="118"/>
        <v>-591</v>
      </c>
      <c r="T521" s="239"/>
      <c r="U521" s="242">
        <f t="shared" si="111"/>
        <v>11507</v>
      </c>
      <c r="V521" s="241">
        <f t="shared" si="112"/>
        <v>13807</v>
      </c>
      <c r="W521" s="240">
        <f t="shared" si="119"/>
        <v>2300</v>
      </c>
      <c r="X521" s="239"/>
      <c r="Y521" s="527">
        <f t="shared" si="113"/>
        <v>-5.0883598243790402</v>
      </c>
      <c r="Z521" s="528">
        <f t="shared" si="114"/>
        <v>11.368626325947483</v>
      </c>
      <c r="AA521" s="528">
        <f t="shared" si="115"/>
        <v>6.9655886860021248</v>
      </c>
      <c r="AB521" s="529">
        <f t="shared" si="116"/>
        <v>-4.4030376399453584</v>
      </c>
    </row>
    <row r="522" spans="1:28" s="238" customFormat="1">
      <c r="A522" s="245">
        <v>474</v>
      </c>
      <c r="B522" s="245">
        <v>474097097</v>
      </c>
      <c r="C522" s="244" t="s">
        <v>540</v>
      </c>
      <c r="D522" s="245">
        <v>97</v>
      </c>
      <c r="E522" s="244" t="s">
        <v>124</v>
      </c>
      <c r="F522" s="245">
        <v>97</v>
      </c>
      <c r="G522" s="244" t="s">
        <v>124</v>
      </c>
      <c r="H522" s="243">
        <v>224</v>
      </c>
      <c r="I522" s="239"/>
      <c r="J522" s="242">
        <f t="shared" ref="J522:J585" si="120">IFERROR(VLOOKUP($B522,ratesPFY,9,FALSE),"")</f>
        <v>13954</v>
      </c>
      <c r="K522" s="241">
        <f t="shared" ref="K522:K585" si="121">IFERROR(VLOOKUP($B522,ratesQ2,8,FALSE),"")</f>
        <v>14849</v>
      </c>
      <c r="L522" s="240">
        <f t="shared" si="117"/>
        <v>895</v>
      </c>
      <c r="M522" s="239"/>
      <c r="N522" s="242">
        <f t="shared" ref="N522:N585" si="122">IFERROR(VLOOKUP($B522,ratesPFY,10,FALSE),"")</f>
        <v>0</v>
      </c>
      <c r="O522" s="241">
        <f t="shared" ref="O522:O585" si="123">IFERROR(VLOOKUP($B522,ratesQ1,9,FALSE),"")</f>
        <v>0</v>
      </c>
      <c r="P522" s="241">
        <f t="shared" ref="P522:P585" si="124">IFERROR(VLOOKUP($B522,ratesQ2,9,FALSE),"")</f>
        <v>0</v>
      </c>
      <c r="Q522" s="241" t="str">
        <f t="shared" ref="Q522:Q585" si="125">IFERROR(VLOOKUP($B522,ratesQ3,9,FALSE),"")</f>
        <v/>
      </c>
      <c r="R522" s="241" t="str">
        <f t="shared" ref="R522:R585" si="126">IFERROR(VLOOKUP($B522,ratesQ4,9,FALSE),"")</f>
        <v/>
      </c>
      <c r="S522" s="240">
        <f t="shared" si="118"/>
        <v>0</v>
      </c>
      <c r="T522" s="239"/>
      <c r="U522" s="242">
        <f t="shared" ref="U522:U585" si="127">IFERROR(VLOOKUP($B522,ratesPFY,13,FALSE)-VLOOKUP($B522,ratesPFY,11,FALSE),"")</f>
        <v>14892</v>
      </c>
      <c r="V522" s="241">
        <f t="shared" ref="V522:V585" si="128">IFERROR(VLOOKUP($B522,ratesQ2,12,FALSE),"")</f>
        <v>15937</v>
      </c>
      <c r="W522" s="240">
        <f t="shared" si="119"/>
        <v>1045</v>
      </c>
      <c r="X522" s="239"/>
      <c r="Y522" s="527">
        <f t="shared" ref="Y522:Y585" si="129">VLOOKUP($F522,rate_abvfndNEW,46,FALSE)</f>
        <v>0.85817239630604547</v>
      </c>
      <c r="Z522" s="528">
        <f t="shared" ref="Z522:Z585" si="130">VLOOKUP($F522,rate_abvfndNEW,48,FALSE)</f>
        <v>9.7478124560125732</v>
      </c>
      <c r="AA522" s="528">
        <f t="shared" ref="AA522:AA585" si="131">VLOOKUP($F522,rate_abvfndNEW,49,FALSE)</f>
        <v>10.698842853808337</v>
      </c>
      <c r="AB522" s="529">
        <f t="shared" ref="AB522:AB585" si="132">VLOOKUP($F522,rate_abvfndNEW,50,FALSE)</f>
        <v>0.9510303977957637</v>
      </c>
    </row>
    <row r="523" spans="1:28" s="238" customFormat="1">
      <c r="A523" s="245">
        <v>474</v>
      </c>
      <c r="B523" s="245">
        <v>474097103</v>
      </c>
      <c r="C523" s="244" t="s">
        <v>540</v>
      </c>
      <c r="D523" s="245">
        <v>97</v>
      </c>
      <c r="E523" s="244" t="s">
        <v>124</v>
      </c>
      <c r="F523" s="245">
        <v>103</v>
      </c>
      <c r="G523" s="244" t="s">
        <v>130</v>
      </c>
      <c r="H523" s="243">
        <v>20</v>
      </c>
      <c r="I523" s="239"/>
      <c r="J523" s="242">
        <f t="shared" si="120"/>
        <v>13130</v>
      </c>
      <c r="K523" s="241">
        <f t="shared" si="121"/>
        <v>14439</v>
      </c>
      <c r="L523" s="240">
        <f t="shared" ref="L523:L586" si="133">IFERROR(IF(J523="","",K523-J523),"")</f>
        <v>1309</v>
      </c>
      <c r="M523" s="239"/>
      <c r="N523" s="242">
        <f t="shared" si="122"/>
        <v>380</v>
      </c>
      <c r="O523" s="241">
        <f t="shared" si="123"/>
        <v>418</v>
      </c>
      <c r="P523" s="241">
        <f t="shared" si="124"/>
        <v>69</v>
      </c>
      <c r="Q523" s="241" t="str">
        <f t="shared" si="125"/>
        <v/>
      </c>
      <c r="R523" s="241" t="str">
        <f t="shared" si="126"/>
        <v/>
      </c>
      <c r="S523" s="240">
        <f t="shared" ref="S523:S586" si="134">IFERROR(IF(P523="","",P523-O523),"")</f>
        <v>-349</v>
      </c>
      <c r="T523" s="239"/>
      <c r="U523" s="242">
        <f t="shared" si="127"/>
        <v>14448</v>
      </c>
      <c r="V523" s="241">
        <f t="shared" si="128"/>
        <v>15596</v>
      </c>
      <c r="W523" s="240">
        <f t="shared" ref="W523:W586" si="135">IFERROR(IF(U523="","",V523-U523),"")</f>
        <v>1148</v>
      </c>
      <c r="X523" s="239"/>
      <c r="Y523" s="527">
        <f t="shared" si="129"/>
        <v>-2.4165714845763944</v>
      </c>
      <c r="Z523" s="528">
        <f t="shared" si="130"/>
        <v>10.796119600747311</v>
      </c>
      <c r="AA523" s="528">
        <f t="shared" si="131"/>
        <v>8.086460447842347</v>
      </c>
      <c r="AB523" s="529">
        <f t="shared" si="132"/>
        <v>-2.7096591529049636</v>
      </c>
    </row>
    <row r="524" spans="1:28" s="238" customFormat="1">
      <c r="A524" s="245">
        <v>474</v>
      </c>
      <c r="B524" s="245">
        <v>474097153</v>
      </c>
      <c r="C524" s="244" t="s">
        <v>540</v>
      </c>
      <c r="D524" s="245">
        <v>97</v>
      </c>
      <c r="E524" s="244" t="s">
        <v>124</v>
      </c>
      <c r="F524" s="245">
        <v>153</v>
      </c>
      <c r="G524" s="244" t="s">
        <v>180</v>
      </c>
      <c r="H524" s="243">
        <v>39</v>
      </c>
      <c r="I524" s="239"/>
      <c r="J524" s="242">
        <f t="shared" si="120"/>
        <v>12051</v>
      </c>
      <c r="K524" s="241">
        <f t="shared" si="121"/>
        <v>13830</v>
      </c>
      <c r="L524" s="240">
        <f t="shared" si="133"/>
        <v>1779</v>
      </c>
      <c r="M524" s="239"/>
      <c r="N524" s="242">
        <f t="shared" si="122"/>
        <v>31</v>
      </c>
      <c r="O524" s="241">
        <f t="shared" si="123"/>
        <v>35</v>
      </c>
      <c r="P524" s="241">
        <f t="shared" si="124"/>
        <v>0</v>
      </c>
      <c r="Q524" s="241" t="str">
        <f t="shared" si="125"/>
        <v/>
      </c>
      <c r="R524" s="241" t="str">
        <f t="shared" si="126"/>
        <v/>
      </c>
      <c r="S524" s="240">
        <f t="shared" si="134"/>
        <v>-35</v>
      </c>
      <c r="T524" s="239"/>
      <c r="U524" s="242">
        <f t="shared" si="127"/>
        <v>13020</v>
      </c>
      <c r="V524" s="241">
        <f t="shared" si="128"/>
        <v>14918</v>
      </c>
      <c r="W524" s="240">
        <f t="shared" si="135"/>
        <v>1898</v>
      </c>
      <c r="X524" s="239"/>
      <c r="Y524" s="527">
        <f t="shared" si="129"/>
        <v>-1.1436934812703612</v>
      </c>
      <c r="Z524" s="528">
        <f t="shared" si="130"/>
        <v>11.987121928975</v>
      </c>
      <c r="AA524" s="528">
        <f t="shared" si="131"/>
        <v>10.674243740389306</v>
      </c>
      <c r="AB524" s="529">
        <f t="shared" si="132"/>
        <v>-1.3128781885856942</v>
      </c>
    </row>
    <row r="525" spans="1:28" s="238" customFormat="1">
      <c r="A525" s="245">
        <v>474</v>
      </c>
      <c r="B525" s="245">
        <v>474097162</v>
      </c>
      <c r="C525" s="244" t="s">
        <v>540</v>
      </c>
      <c r="D525" s="245">
        <v>97</v>
      </c>
      <c r="E525" s="244" t="s">
        <v>124</v>
      </c>
      <c r="F525" s="245">
        <v>162</v>
      </c>
      <c r="G525" s="244" t="s">
        <v>189</v>
      </c>
      <c r="H525" s="243">
        <v>12</v>
      </c>
      <c r="I525" s="239"/>
      <c r="J525" s="242">
        <f t="shared" si="120"/>
        <v>10678</v>
      </c>
      <c r="K525" s="241">
        <f t="shared" si="121"/>
        <v>12523</v>
      </c>
      <c r="L525" s="240">
        <f t="shared" si="133"/>
        <v>1845</v>
      </c>
      <c r="M525" s="239"/>
      <c r="N525" s="242">
        <f t="shared" si="122"/>
        <v>2756</v>
      </c>
      <c r="O525" s="241">
        <f t="shared" si="123"/>
        <v>3233</v>
      </c>
      <c r="P525" s="241">
        <f t="shared" si="124"/>
        <v>2598</v>
      </c>
      <c r="Q525" s="241" t="str">
        <f t="shared" si="125"/>
        <v/>
      </c>
      <c r="R525" s="241" t="str">
        <f t="shared" si="126"/>
        <v/>
      </c>
      <c r="S525" s="240">
        <f t="shared" si="134"/>
        <v>-635</v>
      </c>
      <c r="T525" s="239"/>
      <c r="U525" s="242">
        <f t="shared" si="127"/>
        <v>14372</v>
      </c>
      <c r="V525" s="241">
        <f t="shared" si="128"/>
        <v>16209</v>
      </c>
      <c r="W525" s="240">
        <f t="shared" si="135"/>
        <v>1837</v>
      </c>
      <c r="X525" s="239"/>
      <c r="Y525" s="527">
        <f t="shared" si="129"/>
        <v>-5.0677084179211391</v>
      </c>
      <c r="Z525" s="528">
        <f t="shared" si="130"/>
        <v>8.9531810150986111</v>
      </c>
      <c r="AA525" s="528">
        <f t="shared" si="131"/>
        <v>4.0410724961371542</v>
      </c>
      <c r="AB525" s="529">
        <f t="shared" si="132"/>
        <v>-4.9121085189614568</v>
      </c>
    </row>
    <row r="526" spans="1:28" s="238" customFormat="1">
      <c r="A526" s="245">
        <v>474</v>
      </c>
      <c r="B526" s="245">
        <v>474097343</v>
      </c>
      <c r="C526" s="244" t="s">
        <v>540</v>
      </c>
      <c r="D526" s="245">
        <v>97</v>
      </c>
      <c r="E526" s="244" t="s">
        <v>124</v>
      </c>
      <c r="F526" s="245">
        <v>343</v>
      </c>
      <c r="G526" s="244" t="s">
        <v>370</v>
      </c>
      <c r="H526" s="243">
        <v>10</v>
      </c>
      <c r="I526" s="239"/>
      <c r="J526" s="242">
        <f t="shared" si="120"/>
        <v>12183</v>
      </c>
      <c r="K526" s="241">
        <f t="shared" si="121"/>
        <v>12303</v>
      </c>
      <c r="L526" s="240">
        <f t="shared" si="133"/>
        <v>120</v>
      </c>
      <c r="M526" s="239"/>
      <c r="N526" s="242">
        <f t="shared" si="122"/>
        <v>947</v>
      </c>
      <c r="O526" s="241">
        <f t="shared" si="123"/>
        <v>956</v>
      </c>
      <c r="P526" s="241">
        <f t="shared" si="124"/>
        <v>222</v>
      </c>
      <c r="Q526" s="241" t="str">
        <f t="shared" si="125"/>
        <v/>
      </c>
      <c r="R526" s="241" t="str">
        <f t="shared" si="126"/>
        <v/>
      </c>
      <c r="S526" s="240">
        <f t="shared" si="134"/>
        <v>-734</v>
      </c>
      <c r="T526" s="239"/>
      <c r="U526" s="242">
        <f t="shared" si="127"/>
        <v>14068</v>
      </c>
      <c r="V526" s="241">
        <f t="shared" si="128"/>
        <v>13613</v>
      </c>
      <c r="W526" s="240">
        <f t="shared" si="135"/>
        <v>-455</v>
      </c>
      <c r="X526" s="239"/>
      <c r="Y526" s="527">
        <f t="shared" si="129"/>
        <v>-5.9628747491369722</v>
      </c>
      <c r="Z526" s="528">
        <f t="shared" si="130"/>
        <v>13.051293612348609</v>
      </c>
      <c r="AA526" s="528">
        <f t="shared" si="131"/>
        <v>6.1892074583459822</v>
      </c>
      <c r="AB526" s="529">
        <f t="shared" si="132"/>
        <v>-6.8620861540026263</v>
      </c>
    </row>
    <row r="527" spans="1:28" s="238" customFormat="1">
      <c r="A527" s="245">
        <v>474</v>
      </c>
      <c r="B527" s="245">
        <v>474097610</v>
      </c>
      <c r="C527" s="244" t="s">
        <v>540</v>
      </c>
      <c r="D527" s="245">
        <v>97</v>
      </c>
      <c r="E527" s="244" t="s">
        <v>124</v>
      </c>
      <c r="F527" s="245">
        <v>610</v>
      </c>
      <c r="G527" s="244" t="s">
        <v>384</v>
      </c>
      <c r="H527" s="243">
        <v>8</v>
      </c>
      <c r="I527" s="239"/>
      <c r="J527" s="242">
        <f t="shared" si="120"/>
        <v>12257</v>
      </c>
      <c r="K527" s="241">
        <f t="shared" si="121"/>
        <v>11844</v>
      </c>
      <c r="L527" s="240">
        <f t="shared" si="133"/>
        <v>-413</v>
      </c>
      <c r="M527" s="239"/>
      <c r="N527" s="242">
        <f t="shared" si="122"/>
        <v>2843</v>
      </c>
      <c r="O527" s="241">
        <f t="shared" si="123"/>
        <v>2747</v>
      </c>
      <c r="P527" s="241">
        <f t="shared" si="124"/>
        <v>1839</v>
      </c>
      <c r="Q527" s="241" t="str">
        <f t="shared" si="125"/>
        <v/>
      </c>
      <c r="R527" s="241" t="str">
        <f t="shared" si="126"/>
        <v/>
      </c>
      <c r="S527" s="240">
        <f t="shared" si="134"/>
        <v>-908</v>
      </c>
      <c r="T527" s="239"/>
      <c r="U527" s="242">
        <f t="shared" si="127"/>
        <v>16038</v>
      </c>
      <c r="V527" s="241">
        <f t="shared" si="128"/>
        <v>14771</v>
      </c>
      <c r="W527" s="240">
        <f t="shared" si="135"/>
        <v>-1267</v>
      </c>
      <c r="X527" s="239"/>
      <c r="Y527" s="527">
        <f t="shared" si="129"/>
        <v>-7.6659017908683467</v>
      </c>
      <c r="Z527" s="528">
        <f t="shared" si="130"/>
        <v>11.150443912653598</v>
      </c>
      <c r="AA527" s="528">
        <f t="shared" si="131"/>
        <v>3.9319339719974589</v>
      </c>
      <c r="AB527" s="529">
        <f t="shared" si="132"/>
        <v>-7.2185099406561388</v>
      </c>
    </row>
    <row r="528" spans="1:28" s="238" customFormat="1">
      <c r="A528" s="245">
        <v>474</v>
      </c>
      <c r="B528" s="245">
        <v>474097615</v>
      </c>
      <c r="C528" s="244" t="s">
        <v>540</v>
      </c>
      <c r="D528" s="245">
        <v>97</v>
      </c>
      <c r="E528" s="244" t="s">
        <v>124</v>
      </c>
      <c r="F528" s="245">
        <v>615</v>
      </c>
      <c r="G528" s="244" t="s">
        <v>385</v>
      </c>
      <c r="H528" s="243">
        <v>1</v>
      </c>
      <c r="I528" s="239"/>
      <c r="J528" s="242">
        <f t="shared" si="120"/>
        <v>12746</v>
      </c>
      <c r="K528" s="241">
        <f t="shared" si="121"/>
        <v>14888</v>
      </c>
      <c r="L528" s="240">
        <f t="shared" si="133"/>
        <v>2142</v>
      </c>
      <c r="M528" s="239"/>
      <c r="N528" s="242">
        <f t="shared" si="122"/>
        <v>1031</v>
      </c>
      <c r="O528" s="241">
        <f t="shared" si="123"/>
        <v>1205</v>
      </c>
      <c r="P528" s="241">
        <f t="shared" si="124"/>
        <v>0</v>
      </c>
      <c r="Q528" s="241" t="str">
        <f t="shared" si="125"/>
        <v/>
      </c>
      <c r="R528" s="241" t="str">
        <f t="shared" si="126"/>
        <v/>
      </c>
      <c r="S528" s="240">
        <f t="shared" si="134"/>
        <v>-1205</v>
      </c>
      <c r="T528" s="239"/>
      <c r="U528" s="242">
        <f t="shared" si="127"/>
        <v>14715</v>
      </c>
      <c r="V528" s="241">
        <f t="shared" si="128"/>
        <v>15976</v>
      </c>
      <c r="W528" s="240">
        <f t="shared" si="135"/>
        <v>1261</v>
      </c>
      <c r="X528" s="239"/>
      <c r="Y528" s="527">
        <f t="shared" si="129"/>
        <v>-8.6676506457567655</v>
      </c>
      <c r="Z528" s="528">
        <f t="shared" si="130"/>
        <v>16.658249447560461</v>
      </c>
      <c r="AA528" s="528">
        <f t="shared" si="131"/>
        <v>5.9347439607530399</v>
      </c>
      <c r="AB528" s="529">
        <f t="shared" si="132"/>
        <v>-10.723505486807422</v>
      </c>
    </row>
    <row r="529" spans="1:28" s="238" customFormat="1">
      <c r="A529" s="245">
        <v>474</v>
      </c>
      <c r="B529" s="245">
        <v>474097616</v>
      </c>
      <c r="C529" s="244" t="s">
        <v>540</v>
      </c>
      <c r="D529" s="245">
        <v>97</v>
      </c>
      <c r="E529" s="244" t="s">
        <v>124</v>
      </c>
      <c r="F529" s="245">
        <v>616</v>
      </c>
      <c r="G529" s="244" t="s">
        <v>386</v>
      </c>
      <c r="H529" s="243">
        <v>1</v>
      </c>
      <c r="I529" s="239"/>
      <c r="J529" s="242">
        <f t="shared" si="120"/>
        <v>10122</v>
      </c>
      <c r="K529" s="241">
        <f t="shared" si="121"/>
        <v>16406</v>
      </c>
      <c r="L529" s="240">
        <f t="shared" si="133"/>
        <v>6284</v>
      </c>
      <c r="M529" s="239"/>
      <c r="N529" s="242">
        <f t="shared" si="122"/>
        <v>3544</v>
      </c>
      <c r="O529" s="241">
        <f t="shared" si="123"/>
        <v>5744</v>
      </c>
      <c r="P529" s="241">
        <f t="shared" si="124"/>
        <v>4789</v>
      </c>
      <c r="Q529" s="241" t="str">
        <f t="shared" si="125"/>
        <v/>
      </c>
      <c r="R529" s="241" t="str">
        <f t="shared" si="126"/>
        <v/>
      </c>
      <c r="S529" s="240">
        <f t="shared" si="134"/>
        <v>-955</v>
      </c>
      <c r="T529" s="239"/>
      <c r="U529" s="242">
        <f t="shared" si="127"/>
        <v>14604</v>
      </c>
      <c r="V529" s="241">
        <f t="shared" si="128"/>
        <v>22283</v>
      </c>
      <c r="W529" s="240">
        <f t="shared" si="135"/>
        <v>7679</v>
      </c>
      <c r="X529" s="239"/>
      <c r="Y529" s="527">
        <f t="shared" si="129"/>
        <v>-5.8241397261220413</v>
      </c>
      <c r="Z529" s="528">
        <f t="shared" si="130"/>
        <v>7.5299553927218623</v>
      </c>
      <c r="AA529" s="528">
        <f t="shared" si="131"/>
        <v>2.4813373286738418</v>
      </c>
      <c r="AB529" s="529">
        <f t="shared" si="132"/>
        <v>-5.0486180640480205</v>
      </c>
    </row>
    <row r="530" spans="1:28" s="238" customFormat="1">
      <c r="A530" s="245">
        <v>474</v>
      </c>
      <c r="B530" s="245">
        <v>474097620</v>
      </c>
      <c r="C530" s="244" t="s">
        <v>540</v>
      </c>
      <c r="D530" s="245">
        <v>97</v>
      </c>
      <c r="E530" s="244" t="s">
        <v>124</v>
      </c>
      <c r="F530" s="245">
        <v>620</v>
      </c>
      <c r="G530" s="244" t="s">
        <v>388</v>
      </c>
      <c r="H530" s="243">
        <v>3</v>
      </c>
      <c r="I530" s="239"/>
      <c r="J530" s="242">
        <f t="shared" si="120"/>
        <v>10948.730655066533</v>
      </c>
      <c r="K530" s="241">
        <f t="shared" si="121"/>
        <v>14056</v>
      </c>
      <c r="L530" s="240">
        <f t="shared" si="133"/>
        <v>3107.2693449334674</v>
      </c>
      <c r="M530" s="239"/>
      <c r="N530" s="242">
        <f t="shared" si="122"/>
        <v>5976</v>
      </c>
      <c r="O530" s="241">
        <f t="shared" si="123"/>
        <v>7671</v>
      </c>
      <c r="P530" s="241">
        <f t="shared" si="124"/>
        <v>7286</v>
      </c>
      <c r="Q530" s="241" t="str">
        <f t="shared" si="125"/>
        <v/>
      </c>
      <c r="R530" s="241" t="str">
        <f t="shared" si="126"/>
        <v/>
      </c>
      <c r="S530" s="240">
        <f t="shared" si="134"/>
        <v>-385</v>
      </c>
      <c r="T530" s="239"/>
      <c r="U530" s="242">
        <f t="shared" si="127"/>
        <v>17862.730655066531</v>
      </c>
      <c r="V530" s="241">
        <f t="shared" si="128"/>
        <v>22430</v>
      </c>
      <c r="W530" s="240">
        <f t="shared" si="135"/>
        <v>4567.2693449334693</v>
      </c>
      <c r="X530" s="239"/>
      <c r="Y530" s="527">
        <f t="shared" si="129"/>
        <v>-2.7439550711191032</v>
      </c>
      <c r="Z530" s="528">
        <f t="shared" si="130"/>
        <v>6.8066987588943348</v>
      </c>
      <c r="AA530" s="528">
        <f t="shared" si="131"/>
        <v>5.6961517914830315</v>
      </c>
      <c r="AB530" s="529">
        <f t="shared" si="132"/>
        <v>-1.1105469674113033</v>
      </c>
    </row>
    <row r="531" spans="1:28" s="238" customFormat="1">
      <c r="A531" s="245">
        <v>474</v>
      </c>
      <c r="B531" s="245">
        <v>474097720</v>
      </c>
      <c r="C531" s="244" t="s">
        <v>540</v>
      </c>
      <c r="D531" s="245">
        <v>97</v>
      </c>
      <c r="E531" s="244" t="s">
        <v>124</v>
      </c>
      <c r="F531" s="245">
        <v>720</v>
      </c>
      <c r="G531" s="244" t="s">
        <v>418</v>
      </c>
      <c r="H531" s="243">
        <v>6</v>
      </c>
      <c r="I531" s="239"/>
      <c r="J531" s="242">
        <f t="shared" si="120"/>
        <v>12798</v>
      </c>
      <c r="K531" s="241">
        <f t="shared" si="121"/>
        <v>13741</v>
      </c>
      <c r="L531" s="240">
        <f t="shared" si="133"/>
        <v>943</v>
      </c>
      <c r="M531" s="239"/>
      <c r="N531" s="242">
        <f t="shared" si="122"/>
        <v>2815</v>
      </c>
      <c r="O531" s="241">
        <f t="shared" si="123"/>
        <v>3022</v>
      </c>
      <c r="P531" s="241">
        <f t="shared" si="124"/>
        <v>1458</v>
      </c>
      <c r="Q531" s="241" t="str">
        <f t="shared" si="125"/>
        <v/>
      </c>
      <c r="R531" s="241" t="str">
        <f t="shared" si="126"/>
        <v/>
      </c>
      <c r="S531" s="240">
        <f t="shared" si="134"/>
        <v>-1564</v>
      </c>
      <c r="T531" s="239"/>
      <c r="U531" s="242">
        <f t="shared" si="127"/>
        <v>16551</v>
      </c>
      <c r="V531" s="241">
        <f t="shared" si="128"/>
        <v>16287</v>
      </c>
      <c r="W531" s="240">
        <f t="shared" si="135"/>
        <v>-264</v>
      </c>
      <c r="X531" s="239"/>
      <c r="Y531" s="527">
        <f t="shared" si="129"/>
        <v>-11.382363633291249</v>
      </c>
      <c r="Z531" s="528">
        <f t="shared" si="130"/>
        <v>16.122721164251701</v>
      </c>
      <c r="AA531" s="528">
        <f t="shared" si="131"/>
        <v>4.2389449217788275</v>
      </c>
      <c r="AB531" s="529">
        <f t="shared" si="132"/>
        <v>-11.883776242472873</v>
      </c>
    </row>
    <row r="532" spans="1:28" s="238" customFormat="1">
      <c r="A532" s="245">
        <v>474</v>
      </c>
      <c r="B532" s="245">
        <v>474097725</v>
      </c>
      <c r="C532" s="244" t="s">
        <v>540</v>
      </c>
      <c r="D532" s="245">
        <v>97</v>
      </c>
      <c r="E532" s="244" t="s">
        <v>124</v>
      </c>
      <c r="F532" s="245">
        <v>725</v>
      </c>
      <c r="G532" s="244" t="s">
        <v>419</v>
      </c>
      <c r="H532" s="243">
        <v>1</v>
      </c>
      <c r="I532" s="239"/>
      <c r="J532" s="242" t="str">
        <f t="shared" si="120"/>
        <v/>
      </c>
      <c r="K532" s="241">
        <f t="shared" si="121"/>
        <v>11854.808204128149</v>
      </c>
      <c r="L532" s="240" t="str">
        <f t="shared" si="133"/>
        <v/>
      </c>
      <c r="M532" s="239"/>
      <c r="N532" s="242" t="str">
        <f t="shared" si="122"/>
        <v/>
      </c>
      <c r="O532" s="241" t="str">
        <f t="shared" si="123"/>
        <v/>
      </c>
      <c r="P532" s="241">
        <f t="shared" si="124"/>
        <v>3414</v>
      </c>
      <c r="Q532" s="241" t="str">
        <f t="shared" si="125"/>
        <v/>
      </c>
      <c r="R532" s="241" t="str">
        <f t="shared" si="126"/>
        <v/>
      </c>
      <c r="S532" s="240" t="str">
        <f t="shared" si="134"/>
        <v/>
      </c>
      <c r="T532" s="239"/>
      <c r="U532" s="242" t="str">
        <f t="shared" si="127"/>
        <v/>
      </c>
      <c r="V532" s="241">
        <f t="shared" si="128"/>
        <v>16356.808204128149</v>
      </c>
      <c r="W532" s="240" t="str">
        <f t="shared" si="135"/>
        <v/>
      </c>
      <c r="X532" s="239"/>
      <c r="Y532" s="527">
        <f t="shared" si="129"/>
        <v>-3.6863585194714403</v>
      </c>
      <c r="Z532" s="528">
        <f t="shared" si="130"/>
        <v>6.946400531053869</v>
      </c>
      <c r="AA532" s="528">
        <f t="shared" si="131"/>
        <v>3.6316516828061736</v>
      </c>
      <c r="AB532" s="529">
        <f t="shared" si="132"/>
        <v>-3.3147488482476954</v>
      </c>
    </row>
    <row r="533" spans="1:28" s="238" customFormat="1">
      <c r="A533" s="245">
        <v>474</v>
      </c>
      <c r="B533" s="245">
        <v>474097735</v>
      </c>
      <c r="C533" s="244" t="s">
        <v>540</v>
      </c>
      <c r="D533" s="245">
        <v>97</v>
      </c>
      <c r="E533" s="244" t="s">
        <v>124</v>
      </c>
      <c r="F533" s="245">
        <v>735</v>
      </c>
      <c r="G533" s="244" t="s">
        <v>422</v>
      </c>
      <c r="H533" s="243">
        <v>9</v>
      </c>
      <c r="I533" s="239"/>
      <c r="J533" s="242">
        <f t="shared" si="120"/>
        <v>12755</v>
      </c>
      <c r="K533" s="241">
        <f t="shared" si="121"/>
        <v>13396</v>
      </c>
      <c r="L533" s="240">
        <f t="shared" si="133"/>
        <v>641</v>
      </c>
      <c r="M533" s="239"/>
      <c r="N533" s="242">
        <f t="shared" si="122"/>
        <v>6014</v>
      </c>
      <c r="O533" s="241">
        <f t="shared" si="123"/>
        <v>6316</v>
      </c>
      <c r="P533" s="241">
        <f t="shared" si="124"/>
        <v>4692</v>
      </c>
      <c r="Q533" s="241" t="str">
        <f t="shared" si="125"/>
        <v/>
      </c>
      <c r="R533" s="241" t="str">
        <f t="shared" si="126"/>
        <v/>
      </c>
      <c r="S533" s="240">
        <f t="shared" si="134"/>
        <v>-1624</v>
      </c>
      <c r="T533" s="239"/>
      <c r="U533" s="242">
        <f t="shared" si="127"/>
        <v>19707</v>
      </c>
      <c r="V533" s="241">
        <f t="shared" si="128"/>
        <v>19176</v>
      </c>
      <c r="W533" s="240">
        <f t="shared" si="135"/>
        <v>-531</v>
      </c>
      <c r="X533" s="239"/>
      <c r="Y533" s="527">
        <f t="shared" si="129"/>
        <v>-12.123434170264261</v>
      </c>
      <c r="Z533" s="528">
        <f t="shared" si="130"/>
        <v>12.355831049429158</v>
      </c>
      <c r="AA533" s="528">
        <f t="shared" si="131"/>
        <v>2.3118478089986483</v>
      </c>
      <c r="AB533" s="529">
        <f t="shared" si="132"/>
        <v>-10.04398324043051</v>
      </c>
    </row>
    <row r="534" spans="1:28" s="238" customFormat="1">
      <c r="A534" s="245">
        <v>474</v>
      </c>
      <c r="B534" s="245">
        <v>474097753</v>
      </c>
      <c r="C534" s="244" t="s">
        <v>540</v>
      </c>
      <c r="D534" s="245">
        <v>97</v>
      </c>
      <c r="E534" s="244" t="s">
        <v>124</v>
      </c>
      <c r="F534" s="245">
        <v>753</v>
      </c>
      <c r="G534" s="244" t="s">
        <v>426</v>
      </c>
      <c r="H534" s="243">
        <v>3</v>
      </c>
      <c r="I534" s="239"/>
      <c r="J534" s="242">
        <f t="shared" si="120"/>
        <v>10302</v>
      </c>
      <c r="K534" s="241">
        <f t="shared" si="121"/>
        <v>11611</v>
      </c>
      <c r="L534" s="240">
        <f t="shared" si="133"/>
        <v>1309</v>
      </c>
      <c r="M534" s="239"/>
      <c r="N534" s="242">
        <f t="shared" si="122"/>
        <v>4182</v>
      </c>
      <c r="O534" s="241">
        <f t="shared" si="123"/>
        <v>4714</v>
      </c>
      <c r="P534" s="241">
        <f t="shared" si="124"/>
        <v>3196</v>
      </c>
      <c r="Q534" s="241" t="str">
        <f t="shared" si="125"/>
        <v/>
      </c>
      <c r="R534" s="241" t="str">
        <f t="shared" si="126"/>
        <v/>
      </c>
      <c r="S534" s="240">
        <f t="shared" si="134"/>
        <v>-1518</v>
      </c>
      <c r="T534" s="239"/>
      <c r="U534" s="242">
        <f t="shared" si="127"/>
        <v>15422</v>
      </c>
      <c r="V534" s="241">
        <f t="shared" si="128"/>
        <v>15895</v>
      </c>
      <c r="W534" s="240">
        <f t="shared" si="135"/>
        <v>473</v>
      </c>
      <c r="X534" s="239"/>
      <c r="Y534" s="527">
        <f t="shared" si="129"/>
        <v>-13.072865791041622</v>
      </c>
      <c r="Z534" s="528">
        <f t="shared" si="130"/>
        <v>13.415499721605892</v>
      </c>
      <c r="AA534" s="528">
        <f t="shared" si="131"/>
        <v>2.695848915967237</v>
      </c>
      <c r="AB534" s="529">
        <f t="shared" si="132"/>
        <v>-10.719650805638654</v>
      </c>
    </row>
    <row r="535" spans="1:28" s="238" customFormat="1">
      <c r="A535" s="245">
        <v>474</v>
      </c>
      <c r="B535" s="245">
        <v>474097775</v>
      </c>
      <c r="C535" s="244" t="s">
        <v>540</v>
      </c>
      <c r="D535" s="245">
        <v>97</v>
      </c>
      <c r="E535" s="244" t="s">
        <v>124</v>
      </c>
      <c r="F535" s="245">
        <v>775</v>
      </c>
      <c r="G535" s="244" t="s">
        <v>436</v>
      </c>
      <c r="H535" s="243">
        <v>5</v>
      </c>
      <c r="I535" s="239"/>
      <c r="J535" s="242">
        <f t="shared" si="120"/>
        <v>9671</v>
      </c>
      <c r="K535" s="241">
        <f t="shared" si="121"/>
        <v>14984</v>
      </c>
      <c r="L535" s="240">
        <f t="shared" si="133"/>
        <v>5313</v>
      </c>
      <c r="M535" s="239"/>
      <c r="N535" s="242">
        <f t="shared" si="122"/>
        <v>2725</v>
      </c>
      <c r="O535" s="241">
        <f t="shared" si="123"/>
        <v>4222</v>
      </c>
      <c r="P535" s="241">
        <f t="shared" si="124"/>
        <v>4222</v>
      </c>
      <c r="Q535" s="241" t="str">
        <f t="shared" si="125"/>
        <v/>
      </c>
      <c r="R535" s="241" t="str">
        <f t="shared" si="126"/>
        <v/>
      </c>
      <c r="S535" s="240">
        <f t="shared" si="134"/>
        <v>0</v>
      </c>
      <c r="T535" s="239"/>
      <c r="U535" s="242">
        <f t="shared" si="127"/>
        <v>13334</v>
      </c>
      <c r="V535" s="241">
        <f t="shared" si="128"/>
        <v>20294</v>
      </c>
      <c r="W535" s="240">
        <f t="shared" si="135"/>
        <v>6960</v>
      </c>
      <c r="X535" s="239"/>
      <c r="Y535" s="527">
        <f t="shared" si="129"/>
        <v>0</v>
      </c>
      <c r="Z535" s="528">
        <f t="shared" si="130"/>
        <v>8.6003424663754142</v>
      </c>
      <c r="AA535" s="528">
        <f t="shared" si="131"/>
        <v>4.8441131950882355</v>
      </c>
      <c r="AB535" s="529">
        <f t="shared" si="132"/>
        <v>-3.7562292712871788</v>
      </c>
    </row>
    <row r="536" spans="1:28" s="238" customFormat="1">
      <c r="A536" s="245">
        <v>478</v>
      </c>
      <c r="B536" s="245">
        <v>478352056</v>
      </c>
      <c r="C536" s="244" t="s">
        <v>541</v>
      </c>
      <c r="D536" s="245">
        <v>352</v>
      </c>
      <c r="E536" s="244" t="s">
        <v>379</v>
      </c>
      <c r="F536" s="245">
        <v>56</v>
      </c>
      <c r="G536" s="244" t="s">
        <v>83</v>
      </c>
      <c r="H536" s="243">
        <v>1</v>
      </c>
      <c r="I536" s="239"/>
      <c r="J536" s="242">
        <f t="shared" si="120"/>
        <v>10969.50478410008</v>
      </c>
      <c r="K536" s="241">
        <f t="shared" si="121"/>
        <v>14056</v>
      </c>
      <c r="L536" s="240">
        <f t="shared" si="133"/>
        <v>3086.4952158999204</v>
      </c>
      <c r="M536" s="239"/>
      <c r="N536" s="242">
        <f t="shared" si="122"/>
        <v>4179</v>
      </c>
      <c r="O536" s="241">
        <f t="shared" si="123"/>
        <v>5355</v>
      </c>
      <c r="P536" s="241">
        <f t="shared" si="124"/>
        <v>4653</v>
      </c>
      <c r="Q536" s="241" t="str">
        <f t="shared" si="125"/>
        <v/>
      </c>
      <c r="R536" s="241" t="str">
        <f t="shared" si="126"/>
        <v/>
      </c>
      <c r="S536" s="240">
        <f t="shared" si="134"/>
        <v>-702</v>
      </c>
      <c r="T536" s="239"/>
      <c r="U536" s="242">
        <f t="shared" si="127"/>
        <v>16086.50478410008</v>
      </c>
      <c r="V536" s="241">
        <f t="shared" si="128"/>
        <v>19797</v>
      </c>
      <c r="W536" s="240">
        <f t="shared" si="135"/>
        <v>3710.4952158999204</v>
      </c>
      <c r="X536" s="239"/>
      <c r="Y536" s="527">
        <f t="shared" si="129"/>
        <v>-4.9965745952004283</v>
      </c>
      <c r="Z536" s="528">
        <f t="shared" si="130"/>
        <v>9.1469615073201744</v>
      </c>
      <c r="AA536" s="528">
        <f t="shared" si="131"/>
        <v>4.8531817354048377</v>
      </c>
      <c r="AB536" s="529">
        <f t="shared" si="132"/>
        <v>-4.2937797719153368</v>
      </c>
    </row>
    <row r="537" spans="1:28" s="238" customFormat="1">
      <c r="A537" s="245">
        <v>478</v>
      </c>
      <c r="B537" s="245">
        <v>478352064</v>
      </c>
      <c r="C537" s="244" t="s">
        <v>541</v>
      </c>
      <c r="D537" s="245">
        <v>352</v>
      </c>
      <c r="E537" s="244" t="s">
        <v>379</v>
      </c>
      <c r="F537" s="245">
        <v>64</v>
      </c>
      <c r="G537" s="244" t="s">
        <v>91</v>
      </c>
      <c r="H537" s="243">
        <v>1</v>
      </c>
      <c r="I537" s="239"/>
      <c r="J537" s="242">
        <f t="shared" si="120"/>
        <v>11023</v>
      </c>
      <c r="K537" s="241">
        <f t="shared" si="121"/>
        <v>13604</v>
      </c>
      <c r="L537" s="240">
        <f t="shared" si="133"/>
        <v>2581</v>
      </c>
      <c r="M537" s="239"/>
      <c r="N537" s="242">
        <f t="shared" si="122"/>
        <v>1613</v>
      </c>
      <c r="O537" s="241">
        <f t="shared" si="123"/>
        <v>1990</v>
      </c>
      <c r="P537" s="241">
        <f t="shared" si="124"/>
        <v>1298</v>
      </c>
      <c r="Q537" s="241" t="str">
        <f t="shared" si="125"/>
        <v/>
      </c>
      <c r="R537" s="241" t="str">
        <f t="shared" si="126"/>
        <v/>
      </c>
      <c r="S537" s="240">
        <f t="shared" si="134"/>
        <v>-692</v>
      </c>
      <c r="T537" s="239"/>
      <c r="U537" s="242">
        <f t="shared" si="127"/>
        <v>13574</v>
      </c>
      <c r="V537" s="241">
        <f t="shared" si="128"/>
        <v>15990</v>
      </c>
      <c r="W537" s="240">
        <f t="shared" si="135"/>
        <v>2416</v>
      </c>
      <c r="X537" s="239"/>
      <c r="Y537" s="527">
        <f t="shared" si="129"/>
        <v>-5.0883598243790402</v>
      </c>
      <c r="Z537" s="528">
        <f t="shared" si="130"/>
        <v>11.368626325947483</v>
      </c>
      <c r="AA537" s="528">
        <f t="shared" si="131"/>
        <v>6.9655886860021248</v>
      </c>
      <c r="AB537" s="529">
        <f t="shared" si="132"/>
        <v>-4.4030376399453584</v>
      </c>
    </row>
    <row r="538" spans="1:28" s="238" customFormat="1">
      <c r="A538" s="245">
        <v>478</v>
      </c>
      <c r="B538" s="245">
        <v>478352067</v>
      </c>
      <c r="C538" s="244" t="s">
        <v>541</v>
      </c>
      <c r="D538" s="245">
        <v>352</v>
      </c>
      <c r="E538" s="244" t="s">
        <v>379</v>
      </c>
      <c r="F538" s="245">
        <v>67</v>
      </c>
      <c r="G538" s="244" t="s">
        <v>94</v>
      </c>
      <c r="H538" s="243">
        <v>2</v>
      </c>
      <c r="I538" s="239"/>
      <c r="J538" s="242">
        <f t="shared" si="120"/>
        <v>9220</v>
      </c>
      <c r="K538" s="241">
        <f t="shared" si="121"/>
        <v>9754</v>
      </c>
      <c r="L538" s="240">
        <f t="shared" si="133"/>
        <v>534</v>
      </c>
      <c r="M538" s="239"/>
      <c r="N538" s="242">
        <f t="shared" si="122"/>
        <v>9583</v>
      </c>
      <c r="O538" s="241">
        <f t="shared" si="123"/>
        <v>10138</v>
      </c>
      <c r="P538" s="241">
        <f t="shared" si="124"/>
        <v>10072</v>
      </c>
      <c r="Q538" s="241" t="str">
        <f t="shared" si="125"/>
        <v/>
      </c>
      <c r="R538" s="241" t="str">
        <f t="shared" si="126"/>
        <v/>
      </c>
      <c r="S538" s="240">
        <f t="shared" si="134"/>
        <v>-66</v>
      </c>
      <c r="T538" s="239"/>
      <c r="U538" s="242">
        <f t="shared" si="127"/>
        <v>19741</v>
      </c>
      <c r="V538" s="241">
        <f t="shared" si="128"/>
        <v>20914</v>
      </c>
      <c r="W538" s="240">
        <f t="shared" si="135"/>
        <v>1173</v>
      </c>
      <c r="X538" s="239"/>
      <c r="Y538" s="527">
        <f t="shared" si="129"/>
        <v>-0.67124632120120964</v>
      </c>
      <c r="Z538" s="528">
        <f t="shared" si="130"/>
        <v>5.1779956754722889</v>
      </c>
      <c r="AA538" s="528">
        <f t="shared" si="131"/>
        <v>3.9520599532322143</v>
      </c>
      <c r="AB538" s="529">
        <f t="shared" si="132"/>
        <v>-1.2259357222400746</v>
      </c>
    </row>
    <row r="539" spans="1:28" s="238" customFormat="1">
      <c r="A539" s="245">
        <v>478</v>
      </c>
      <c r="B539" s="245">
        <v>478352097</v>
      </c>
      <c r="C539" s="244" t="s">
        <v>541</v>
      </c>
      <c r="D539" s="245">
        <v>352</v>
      </c>
      <c r="E539" s="244" t="s">
        <v>379</v>
      </c>
      <c r="F539" s="245">
        <v>97</v>
      </c>
      <c r="G539" s="244" t="s">
        <v>124</v>
      </c>
      <c r="H539" s="243">
        <v>11</v>
      </c>
      <c r="I539" s="239"/>
      <c r="J539" s="242">
        <f t="shared" si="120"/>
        <v>13378</v>
      </c>
      <c r="K539" s="241">
        <f t="shared" si="121"/>
        <v>12717</v>
      </c>
      <c r="L539" s="240">
        <f t="shared" si="133"/>
        <v>-661</v>
      </c>
      <c r="M539" s="239"/>
      <c r="N539" s="242">
        <f t="shared" si="122"/>
        <v>0</v>
      </c>
      <c r="O539" s="241">
        <f t="shared" si="123"/>
        <v>0</v>
      </c>
      <c r="P539" s="241">
        <f t="shared" si="124"/>
        <v>0</v>
      </c>
      <c r="Q539" s="241" t="str">
        <f t="shared" si="125"/>
        <v/>
      </c>
      <c r="R539" s="241" t="str">
        <f t="shared" si="126"/>
        <v/>
      </c>
      <c r="S539" s="240">
        <f t="shared" si="134"/>
        <v>0</v>
      </c>
      <c r="T539" s="239"/>
      <c r="U539" s="242">
        <f t="shared" si="127"/>
        <v>14316</v>
      </c>
      <c r="V539" s="241">
        <f t="shared" si="128"/>
        <v>13805</v>
      </c>
      <c r="W539" s="240">
        <f t="shared" si="135"/>
        <v>-511</v>
      </c>
      <c r="X539" s="239"/>
      <c r="Y539" s="527">
        <f t="shared" si="129"/>
        <v>0.85817239630604547</v>
      </c>
      <c r="Z539" s="528">
        <f t="shared" si="130"/>
        <v>9.7478124560125732</v>
      </c>
      <c r="AA539" s="528">
        <f t="shared" si="131"/>
        <v>10.698842853808337</v>
      </c>
      <c r="AB539" s="529">
        <f t="shared" si="132"/>
        <v>0.9510303977957637</v>
      </c>
    </row>
    <row r="540" spans="1:28" s="238" customFormat="1">
      <c r="A540" s="245">
        <v>478</v>
      </c>
      <c r="B540" s="245">
        <v>478352125</v>
      </c>
      <c r="C540" s="244" t="s">
        <v>541</v>
      </c>
      <c r="D540" s="245">
        <v>352</v>
      </c>
      <c r="E540" s="244" t="s">
        <v>379</v>
      </c>
      <c r="F540" s="245">
        <v>125</v>
      </c>
      <c r="G540" s="244" t="s">
        <v>152</v>
      </c>
      <c r="H540" s="243">
        <v>23</v>
      </c>
      <c r="I540" s="239"/>
      <c r="J540" s="242">
        <f t="shared" si="120"/>
        <v>10772</v>
      </c>
      <c r="K540" s="241">
        <f t="shared" si="121"/>
        <v>11473</v>
      </c>
      <c r="L540" s="240">
        <f t="shared" si="133"/>
        <v>701</v>
      </c>
      <c r="M540" s="239"/>
      <c r="N540" s="242">
        <f t="shared" si="122"/>
        <v>5977</v>
      </c>
      <c r="O540" s="241">
        <f t="shared" si="123"/>
        <v>6366</v>
      </c>
      <c r="P540" s="241">
        <f t="shared" si="124"/>
        <v>6129</v>
      </c>
      <c r="Q540" s="241" t="str">
        <f t="shared" si="125"/>
        <v/>
      </c>
      <c r="R540" s="241" t="str">
        <f t="shared" si="126"/>
        <v/>
      </c>
      <c r="S540" s="240">
        <f t="shared" si="134"/>
        <v>-237</v>
      </c>
      <c r="T540" s="239"/>
      <c r="U540" s="242">
        <f t="shared" si="127"/>
        <v>17687</v>
      </c>
      <c r="V540" s="241">
        <f t="shared" si="128"/>
        <v>18690</v>
      </c>
      <c r="W540" s="240">
        <f t="shared" si="135"/>
        <v>1003</v>
      </c>
      <c r="X540" s="239"/>
      <c r="Y540" s="527">
        <f t="shared" si="129"/>
        <v>-2.0632376032469324</v>
      </c>
      <c r="Z540" s="528">
        <f t="shared" si="130"/>
        <v>5.8815287679861257</v>
      </c>
      <c r="AA540" s="528">
        <f t="shared" si="131"/>
        <v>3.9462356503213774</v>
      </c>
      <c r="AB540" s="529">
        <f t="shared" si="132"/>
        <v>-1.9352931176647483</v>
      </c>
    </row>
    <row r="541" spans="1:28" s="238" customFormat="1">
      <c r="A541" s="245">
        <v>478</v>
      </c>
      <c r="B541" s="245">
        <v>478352141</v>
      </c>
      <c r="C541" s="244" t="s">
        <v>541</v>
      </c>
      <c r="D541" s="245">
        <v>352</v>
      </c>
      <c r="E541" s="244" t="s">
        <v>379</v>
      </c>
      <c r="F541" s="245">
        <v>141</v>
      </c>
      <c r="G541" s="244" t="s">
        <v>168</v>
      </c>
      <c r="H541" s="243">
        <v>7</v>
      </c>
      <c r="I541" s="239"/>
      <c r="J541" s="242">
        <f t="shared" si="120"/>
        <v>9941</v>
      </c>
      <c r="K541" s="241">
        <f t="shared" si="121"/>
        <v>11240</v>
      </c>
      <c r="L541" s="240">
        <f t="shared" si="133"/>
        <v>1299</v>
      </c>
      <c r="M541" s="239"/>
      <c r="N541" s="242">
        <f t="shared" si="122"/>
        <v>5180</v>
      </c>
      <c r="O541" s="241">
        <f t="shared" si="123"/>
        <v>5857</v>
      </c>
      <c r="P541" s="241">
        <f t="shared" si="124"/>
        <v>5519</v>
      </c>
      <c r="Q541" s="241" t="str">
        <f t="shared" si="125"/>
        <v/>
      </c>
      <c r="R541" s="241" t="str">
        <f t="shared" si="126"/>
        <v/>
      </c>
      <c r="S541" s="240">
        <f t="shared" si="134"/>
        <v>-338</v>
      </c>
      <c r="T541" s="239"/>
      <c r="U541" s="242">
        <f t="shared" si="127"/>
        <v>16059</v>
      </c>
      <c r="V541" s="241">
        <f t="shared" si="128"/>
        <v>17847</v>
      </c>
      <c r="W541" s="240">
        <f t="shared" si="135"/>
        <v>1788</v>
      </c>
      <c r="X541" s="239"/>
      <c r="Y541" s="527">
        <f t="shared" si="129"/>
        <v>-3.0050180560523074</v>
      </c>
      <c r="Z541" s="528">
        <f t="shared" si="130"/>
        <v>5.7589004002909423</v>
      </c>
      <c r="AA541" s="528">
        <f t="shared" si="131"/>
        <v>3.9008779536108587</v>
      </c>
      <c r="AB541" s="529">
        <f t="shared" si="132"/>
        <v>-1.8580224466800837</v>
      </c>
    </row>
    <row r="542" spans="1:28" s="238" customFormat="1">
      <c r="A542" s="245">
        <v>478</v>
      </c>
      <c r="B542" s="245">
        <v>478352153</v>
      </c>
      <c r="C542" s="244" t="s">
        <v>541</v>
      </c>
      <c r="D542" s="245">
        <v>352</v>
      </c>
      <c r="E542" s="244" t="s">
        <v>379</v>
      </c>
      <c r="F542" s="245">
        <v>153</v>
      </c>
      <c r="G542" s="244" t="s">
        <v>180</v>
      </c>
      <c r="H542" s="243">
        <v>39</v>
      </c>
      <c r="I542" s="239"/>
      <c r="J542" s="242">
        <f t="shared" si="120"/>
        <v>11083</v>
      </c>
      <c r="K542" s="241">
        <f t="shared" si="121"/>
        <v>12078</v>
      </c>
      <c r="L542" s="240">
        <f t="shared" si="133"/>
        <v>995</v>
      </c>
      <c r="M542" s="239"/>
      <c r="N542" s="242">
        <f t="shared" si="122"/>
        <v>28</v>
      </c>
      <c r="O542" s="241">
        <f t="shared" si="123"/>
        <v>31</v>
      </c>
      <c r="P542" s="241">
        <f t="shared" si="124"/>
        <v>0</v>
      </c>
      <c r="Q542" s="241" t="str">
        <f t="shared" si="125"/>
        <v/>
      </c>
      <c r="R542" s="241" t="str">
        <f t="shared" si="126"/>
        <v/>
      </c>
      <c r="S542" s="240">
        <f t="shared" si="134"/>
        <v>-31</v>
      </c>
      <c r="T542" s="239"/>
      <c r="U542" s="242">
        <f t="shared" si="127"/>
        <v>12049</v>
      </c>
      <c r="V542" s="241">
        <f t="shared" si="128"/>
        <v>13166</v>
      </c>
      <c r="W542" s="240">
        <f t="shared" si="135"/>
        <v>1117</v>
      </c>
      <c r="X542" s="239"/>
      <c r="Y542" s="527">
        <f t="shared" si="129"/>
        <v>-1.1436934812703612</v>
      </c>
      <c r="Z542" s="528">
        <f t="shared" si="130"/>
        <v>11.987121928975</v>
      </c>
      <c r="AA542" s="528">
        <f t="shared" si="131"/>
        <v>10.674243740389306</v>
      </c>
      <c r="AB542" s="529">
        <f t="shared" si="132"/>
        <v>-1.3128781885856942</v>
      </c>
    </row>
    <row r="543" spans="1:28" s="238" customFormat="1">
      <c r="A543" s="245">
        <v>478</v>
      </c>
      <c r="B543" s="245">
        <v>478352158</v>
      </c>
      <c r="C543" s="244" t="s">
        <v>541</v>
      </c>
      <c r="D543" s="245">
        <v>352</v>
      </c>
      <c r="E543" s="244" t="s">
        <v>379</v>
      </c>
      <c r="F543" s="245">
        <v>158</v>
      </c>
      <c r="G543" s="244" t="s">
        <v>185</v>
      </c>
      <c r="H543" s="243">
        <v>50</v>
      </c>
      <c r="I543" s="239"/>
      <c r="J543" s="242">
        <f t="shared" si="120"/>
        <v>10962</v>
      </c>
      <c r="K543" s="241">
        <f t="shared" si="121"/>
        <v>11865</v>
      </c>
      <c r="L543" s="240">
        <f t="shared" si="133"/>
        <v>903</v>
      </c>
      <c r="M543" s="239"/>
      <c r="N543" s="242">
        <f t="shared" si="122"/>
        <v>6631</v>
      </c>
      <c r="O543" s="241">
        <f t="shared" si="123"/>
        <v>7178</v>
      </c>
      <c r="P543" s="241">
        <f t="shared" si="124"/>
        <v>6008</v>
      </c>
      <c r="Q543" s="241" t="str">
        <f t="shared" si="125"/>
        <v/>
      </c>
      <c r="R543" s="241" t="str">
        <f t="shared" si="126"/>
        <v/>
      </c>
      <c r="S543" s="240">
        <f t="shared" si="134"/>
        <v>-1170</v>
      </c>
      <c r="T543" s="239"/>
      <c r="U543" s="242">
        <f t="shared" si="127"/>
        <v>18531</v>
      </c>
      <c r="V543" s="241">
        <f t="shared" si="128"/>
        <v>18961</v>
      </c>
      <c r="W543" s="240">
        <f t="shared" si="135"/>
        <v>430</v>
      </c>
      <c r="X543" s="239"/>
      <c r="Y543" s="527">
        <f t="shared" si="129"/>
        <v>-9.85923193015023</v>
      </c>
      <c r="Z543" s="528">
        <f t="shared" si="130"/>
        <v>13.79586423717018</v>
      </c>
      <c r="AA543" s="528">
        <f t="shared" si="131"/>
        <v>5.5325038882526441</v>
      </c>
      <c r="AB543" s="529">
        <f t="shared" si="132"/>
        <v>-8.2633603489175371</v>
      </c>
    </row>
    <row r="544" spans="1:28" s="238" customFormat="1">
      <c r="A544" s="245">
        <v>478</v>
      </c>
      <c r="B544" s="245">
        <v>478352160</v>
      </c>
      <c r="C544" s="244" t="s">
        <v>541</v>
      </c>
      <c r="D544" s="245">
        <v>352</v>
      </c>
      <c r="E544" s="244" t="s">
        <v>379</v>
      </c>
      <c r="F544" s="245">
        <v>160</v>
      </c>
      <c r="G544" s="244" t="s">
        <v>187</v>
      </c>
      <c r="H544" s="243">
        <v>1</v>
      </c>
      <c r="I544" s="239"/>
      <c r="J544" s="242" t="str">
        <f t="shared" si="120"/>
        <v/>
      </c>
      <c r="K544" s="241">
        <f t="shared" si="121"/>
        <v>16013.193512137581</v>
      </c>
      <c r="L544" s="240" t="str">
        <f t="shared" si="133"/>
        <v/>
      </c>
      <c r="M544" s="239"/>
      <c r="N544" s="242" t="str">
        <f t="shared" si="122"/>
        <v/>
      </c>
      <c r="O544" s="241">
        <f t="shared" si="123"/>
        <v>207</v>
      </c>
      <c r="P544" s="241">
        <f t="shared" si="124"/>
        <v>33</v>
      </c>
      <c r="Q544" s="241" t="str">
        <f t="shared" si="125"/>
        <v/>
      </c>
      <c r="R544" s="241" t="str">
        <f t="shared" si="126"/>
        <v/>
      </c>
      <c r="S544" s="240">
        <f t="shared" si="134"/>
        <v>-174</v>
      </c>
      <c r="T544" s="239"/>
      <c r="U544" s="242" t="str">
        <f t="shared" si="127"/>
        <v/>
      </c>
      <c r="V544" s="241">
        <f t="shared" si="128"/>
        <v>17134.193512137579</v>
      </c>
      <c r="W544" s="240" t="str">
        <f t="shared" si="135"/>
        <v/>
      </c>
      <c r="X544" s="239"/>
      <c r="Y544" s="527">
        <f t="shared" si="129"/>
        <v>-1.0834564003411771</v>
      </c>
      <c r="Z544" s="528">
        <f t="shared" si="130"/>
        <v>10.83807853636673</v>
      </c>
      <c r="AA544" s="528">
        <f t="shared" si="131"/>
        <v>9.5671505272932613</v>
      </c>
      <c r="AB544" s="529">
        <f t="shared" si="132"/>
        <v>-1.2709280090734687</v>
      </c>
    </row>
    <row r="545" spans="1:28" s="238" customFormat="1">
      <c r="A545" s="245">
        <v>478</v>
      </c>
      <c r="B545" s="245">
        <v>478352162</v>
      </c>
      <c r="C545" s="244" t="s">
        <v>541</v>
      </c>
      <c r="D545" s="245">
        <v>352</v>
      </c>
      <c r="E545" s="244" t="s">
        <v>379</v>
      </c>
      <c r="F545" s="245">
        <v>162</v>
      </c>
      <c r="G545" s="244" t="s">
        <v>189</v>
      </c>
      <c r="H545" s="243">
        <v>12</v>
      </c>
      <c r="I545" s="239"/>
      <c r="J545" s="242">
        <f t="shared" si="120"/>
        <v>10150</v>
      </c>
      <c r="K545" s="241">
        <f t="shared" si="121"/>
        <v>11360</v>
      </c>
      <c r="L545" s="240">
        <f t="shared" si="133"/>
        <v>1210</v>
      </c>
      <c r="M545" s="239"/>
      <c r="N545" s="242">
        <f t="shared" si="122"/>
        <v>2620</v>
      </c>
      <c r="O545" s="241">
        <f t="shared" si="123"/>
        <v>2932</v>
      </c>
      <c r="P545" s="241">
        <f t="shared" si="124"/>
        <v>2357</v>
      </c>
      <c r="Q545" s="241" t="str">
        <f t="shared" si="125"/>
        <v/>
      </c>
      <c r="R545" s="241" t="str">
        <f t="shared" si="126"/>
        <v/>
      </c>
      <c r="S545" s="240">
        <f t="shared" si="134"/>
        <v>-575</v>
      </c>
      <c r="T545" s="239"/>
      <c r="U545" s="242">
        <f t="shared" si="127"/>
        <v>13708</v>
      </c>
      <c r="V545" s="241">
        <f t="shared" si="128"/>
        <v>14805</v>
      </c>
      <c r="W545" s="240">
        <f t="shared" si="135"/>
        <v>1097</v>
      </c>
      <c r="X545" s="239"/>
      <c r="Y545" s="527">
        <f t="shared" si="129"/>
        <v>-5.0677084179211391</v>
      </c>
      <c r="Z545" s="528">
        <f t="shared" si="130"/>
        <v>8.9531810150986111</v>
      </c>
      <c r="AA545" s="528">
        <f t="shared" si="131"/>
        <v>4.0410724961371542</v>
      </c>
      <c r="AB545" s="529">
        <f t="shared" si="132"/>
        <v>-4.9121085189614568</v>
      </c>
    </row>
    <row r="546" spans="1:28" s="238" customFormat="1">
      <c r="A546" s="245">
        <v>478</v>
      </c>
      <c r="B546" s="245">
        <v>478352170</v>
      </c>
      <c r="C546" s="244" t="s">
        <v>541</v>
      </c>
      <c r="D546" s="245">
        <v>352</v>
      </c>
      <c r="E546" s="244" t="s">
        <v>379</v>
      </c>
      <c r="F546" s="245">
        <v>170</v>
      </c>
      <c r="G546" s="244" t="s">
        <v>197</v>
      </c>
      <c r="H546" s="243">
        <v>4</v>
      </c>
      <c r="I546" s="239"/>
      <c r="J546" s="242">
        <f t="shared" si="120"/>
        <v>13209.911833378144</v>
      </c>
      <c r="K546" s="241">
        <f t="shared" si="121"/>
        <v>10373</v>
      </c>
      <c r="L546" s="240">
        <f t="shared" si="133"/>
        <v>-2836.9118333781444</v>
      </c>
      <c r="M546" s="239"/>
      <c r="N546" s="242">
        <f t="shared" si="122"/>
        <v>3395</v>
      </c>
      <c r="O546" s="241">
        <f t="shared" si="123"/>
        <v>2666</v>
      </c>
      <c r="P546" s="241">
        <f t="shared" si="124"/>
        <v>1555</v>
      </c>
      <c r="Q546" s="241" t="str">
        <f t="shared" si="125"/>
        <v/>
      </c>
      <c r="R546" s="241" t="str">
        <f t="shared" si="126"/>
        <v/>
      </c>
      <c r="S546" s="240">
        <f t="shared" si="134"/>
        <v>-1111</v>
      </c>
      <c r="T546" s="239"/>
      <c r="U546" s="242">
        <f t="shared" si="127"/>
        <v>17542.911833378144</v>
      </c>
      <c r="V546" s="241">
        <f t="shared" si="128"/>
        <v>13016</v>
      </c>
      <c r="W546" s="240">
        <f t="shared" si="135"/>
        <v>-4526.9118333781444</v>
      </c>
      <c r="X546" s="239"/>
      <c r="Y546" s="527">
        <f t="shared" si="129"/>
        <v>-10.710128214355336</v>
      </c>
      <c r="Z546" s="528">
        <f t="shared" si="130"/>
        <v>12.403137751372226</v>
      </c>
      <c r="AA546" s="528">
        <f t="shared" si="131"/>
        <v>2.0192339922809643</v>
      </c>
      <c r="AB546" s="529">
        <f t="shared" si="132"/>
        <v>-10.383903759091261</v>
      </c>
    </row>
    <row r="547" spans="1:28" s="238" customFormat="1">
      <c r="A547" s="245">
        <v>478</v>
      </c>
      <c r="B547" s="245">
        <v>478352174</v>
      </c>
      <c r="C547" s="244" t="s">
        <v>541</v>
      </c>
      <c r="D547" s="245">
        <v>352</v>
      </c>
      <c r="E547" s="244" t="s">
        <v>379</v>
      </c>
      <c r="F547" s="245">
        <v>174</v>
      </c>
      <c r="G547" s="244" t="s">
        <v>201</v>
      </c>
      <c r="H547" s="243">
        <v>11</v>
      </c>
      <c r="I547" s="239"/>
      <c r="J547" s="242">
        <f t="shared" si="120"/>
        <v>10843</v>
      </c>
      <c r="K547" s="241">
        <f t="shared" si="121"/>
        <v>11276</v>
      </c>
      <c r="L547" s="240">
        <f t="shared" si="133"/>
        <v>433</v>
      </c>
      <c r="M547" s="239"/>
      <c r="N547" s="242">
        <f t="shared" si="122"/>
        <v>7766</v>
      </c>
      <c r="O547" s="241">
        <f t="shared" si="123"/>
        <v>8076</v>
      </c>
      <c r="P547" s="241">
        <f t="shared" si="124"/>
        <v>7401</v>
      </c>
      <c r="Q547" s="241" t="str">
        <f t="shared" si="125"/>
        <v/>
      </c>
      <c r="R547" s="241" t="str">
        <f t="shared" si="126"/>
        <v/>
      </c>
      <c r="S547" s="240">
        <f t="shared" si="134"/>
        <v>-675</v>
      </c>
      <c r="T547" s="239"/>
      <c r="U547" s="242">
        <f t="shared" si="127"/>
        <v>19547</v>
      </c>
      <c r="V547" s="241">
        <f t="shared" si="128"/>
        <v>19765</v>
      </c>
      <c r="W547" s="240">
        <f t="shared" si="135"/>
        <v>218</v>
      </c>
      <c r="X547" s="239"/>
      <c r="Y547" s="527">
        <f t="shared" si="129"/>
        <v>-5.9860892682163751</v>
      </c>
      <c r="Z547" s="528">
        <f t="shared" si="130"/>
        <v>8.4434905373901294</v>
      </c>
      <c r="AA547" s="528">
        <f t="shared" si="131"/>
        <v>4.040044403163173</v>
      </c>
      <c r="AB547" s="529">
        <f t="shared" si="132"/>
        <v>-4.4034461342269564</v>
      </c>
    </row>
    <row r="548" spans="1:28" s="238" customFormat="1">
      <c r="A548" s="245">
        <v>478</v>
      </c>
      <c r="B548" s="245">
        <v>478352288</v>
      </c>
      <c r="C548" s="244" t="s">
        <v>541</v>
      </c>
      <c r="D548" s="245">
        <v>352</v>
      </c>
      <c r="E548" s="244" t="s">
        <v>379</v>
      </c>
      <c r="F548" s="245">
        <v>288</v>
      </c>
      <c r="G548" s="244" t="s">
        <v>315</v>
      </c>
      <c r="H548" s="243">
        <v>2</v>
      </c>
      <c r="I548" s="239"/>
      <c r="J548" s="242">
        <f t="shared" si="120"/>
        <v>9220</v>
      </c>
      <c r="K548" s="241">
        <f t="shared" si="121"/>
        <v>9754</v>
      </c>
      <c r="L548" s="240">
        <f t="shared" si="133"/>
        <v>534</v>
      </c>
      <c r="M548" s="239"/>
      <c r="N548" s="242">
        <f t="shared" si="122"/>
        <v>7439</v>
      </c>
      <c r="O548" s="241">
        <f t="shared" si="123"/>
        <v>7870</v>
      </c>
      <c r="P548" s="241">
        <f t="shared" si="124"/>
        <v>7167</v>
      </c>
      <c r="Q548" s="241" t="str">
        <f t="shared" si="125"/>
        <v/>
      </c>
      <c r="R548" s="241" t="str">
        <f t="shared" si="126"/>
        <v/>
      </c>
      <c r="S548" s="240">
        <f t="shared" si="134"/>
        <v>-703</v>
      </c>
      <c r="T548" s="239"/>
      <c r="U548" s="242">
        <f t="shared" si="127"/>
        <v>17597</v>
      </c>
      <c r="V548" s="241">
        <f t="shared" si="128"/>
        <v>18009</v>
      </c>
      <c r="W548" s="240">
        <f t="shared" si="135"/>
        <v>412</v>
      </c>
      <c r="X548" s="239"/>
      <c r="Y548" s="527">
        <f t="shared" si="129"/>
        <v>-7.2060853204766602</v>
      </c>
      <c r="Z548" s="528">
        <f t="shared" si="130"/>
        <v>4.9180365564660811</v>
      </c>
      <c r="AA548" s="528">
        <f t="shared" si="131"/>
        <v>0.57618902419165885</v>
      </c>
      <c r="AB548" s="529">
        <f t="shared" si="132"/>
        <v>-4.3418475322744223</v>
      </c>
    </row>
    <row r="549" spans="1:28" s="238" customFormat="1">
      <c r="A549" s="245">
        <v>478</v>
      </c>
      <c r="B549" s="245">
        <v>478352321</v>
      </c>
      <c r="C549" s="244" t="s">
        <v>541</v>
      </c>
      <c r="D549" s="245">
        <v>352</v>
      </c>
      <c r="E549" s="244" t="s">
        <v>379</v>
      </c>
      <c r="F549" s="245">
        <v>321</v>
      </c>
      <c r="G549" s="244" t="s">
        <v>348</v>
      </c>
      <c r="H549" s="243">
        <v>1</v>
      </c>
      <c r="I549" s="239"/>
      <c r="J549" s="242">
        <f t="shared" si="120"/>
        <v>11044.380300968334</v>
      </c>
      <c r="K549" s="241">
        <f t="shared" si="121"/>
        <v>9754</v>
      </c>
      <c r="L549" s="240">
        <f t="shared" si="133"/>
        <v>-1290.3803009683343</v>
      </c>
      <c r="M549" s="239"/>
      <c r="N549" s="242">
        <f t="shared" si="122"/>
        <v>5701</v>
      </c>
      <c r="O549" s="241">
        <f t="shared" si="123"/>
        <v>5035</v>
      </c>
      <c r="P549" s="241">
        <f t="shared" si="124"/>
        <v>4944</v>
      </c>
      <c r="Q549" s="241" t="str">
        <f t="shared" si="125"/>
        <v/>
      </c>
      <c r="R549" s="241" t="str">
        <f t="shared" si="126"/>
        <v/>
      </c>
      <c r="S549" s="240">
        <f t="shared" si="134"/>
        <v>-91</v>
      </c>
      <c r="T549" s="239"/>
      <c r="U549" s="242">
        <f t="shared" si="127"/>
        <v>17683.380300968332</v>
      </c>
      <c r="V549" s="241">
        <f t="shared" si="128"/>
        <v>15786</v>
      </c>
      <c r="W549" s="240">
        <f t="shared" si="135"/>
        <v>-1897.3803009683324</v>
      </c>
      <c r="X549" s="239"/>
      <c r="Y549" s="527">
        <f t="shared" si="129"/>
        <v>-0.92667405135651393</v>
      </c>
      <c r="Z549" s="528">
        <f t="shared" si="130"/>
        <v>7.0629762735664441</v>
      </c>
      <c r="AA549" s="528">
        <f t="shared" si="131"/>
        <v>6.7077317629641673</v>
      </c>
      <c r="AB549" s="529">
        <f t="shared" si="132"/>
        <v>-0.3552445106022768</v>
      </c>
    </row>
    <row r="550" spans="1:28" s="238" customFormat="1">
      <c r="A550" s="245">
        <v>478</v>
      </c>
      <c r="B550" s="245">
        <v>478352322</v>
      </c>
      <c r="C550" s="244" t="s">
        <v>541</v>
      </c>
      <c r="D550" s="245">
        <v>352</v>
      </c>
      <c r="E550" s="244" t="s">
        <v>379</v>
      </c>
      <c r="F550" s="245">
        <v>322</v>
      </c>
      <c r="G550" s="244" t="s">
        <v>349</v>
      </c>
      <c r="H550" s="243">
        <v>3</v>
      </c>
      <c r="I550" s="239"/>
      <c r="J550" s="242">
        <f t="shared" si="120"/>
        <v>9220</v>
      </c>
      <c r="K550" s="241">
        <f t="shared" si="121"/>
        <v>12800.013696969698</v>
      </c>
      <c r="L550" s="240">
        <f t="shared" si="133"/>
        <v>3580.0136969696978</v>
      </c>
      <c r="M550" s="239"/>
      <c r="N550" s="242">
        <f t="shared" si="122"/>
        <v>5330</v>
      </c>
      <c r="O550" s="241">
        <f t="shared" si="123"/>
        <v>7399</v>
      </c>
      <c r="P550" s="241">
        <f t="shared" si="124"/>
        <v>6177</v>
      </c>
      <c r="Q550" s="241" t="str">
        <f t="shared" si="125"/>
        <v/>
      </c>
      <c r="R550" s="241" t="str">
        <f t="shared" si="126"/>
        <v/>
      </c>
      <c r="S550" s="240">
        <f t="shared" si="134"/>
        <v>-1222</v>
      </c>
      <c r="T550" s="239"/>
      <c r="U550" s="242">
        <f t="shared" si="127"/>
        <v>15488</v>
      </c>
      <c r="V550" s="241">
        <f t="shared" si="128"/>
        <v>20065.013696969698</v>
      </c>
      <c r="W550" s="240">
        <f t="shared" si="135"/>
        <v>4577.0136969696978</v>
      </c>
      <c r="X550" s="239"/>
      <c r="Y550" s="527">
        <f t="shared" si="129"/>
        <v>-9.5503792750561445</v>
      </c>
      <c r="Z550" s="528">
        <f t="shared" si="130"/>
        <v>8.6069997706224832</v>
      </c>
      <c r="AA550" s="528">
        <f t="shared" si="131"/>
        <v>1.3983787202732132</v>
      </c>
      <c r="AB550" s="529">
        <f t="shared" si="132"/>
        <v>-7.2086210503492705</v>
      </c>
    </row>
    <row r="551" spans="1:28" s="238" customFormat="1">
      <c r="A551" s="245">
        <v>478</v>
      </c>
      <c r="B551" s="245">
        <v>478352326</v>
      </c>
      <c r="C551" s="244" t="s">
        <v>541</v>
      </c>
      <c r="D551" s="245">
        <v>352</v>
      </c>
      <c r="E551" s="244" t="s">
        <v>379</v>
      </c>
      <c r="F551" s="245">
        <v>326</v>
      </c>
      <c r="G551" s="244" t="s">
        <v>353</v>
      </c>
      <c r="H551" s="243">
        <v>2</v>
      </c>
      <c r="I551" s="239"/>
      <c r="J551" s="242">
        <f t="shared" si="120"/>
        <v>10122</v>
      </c>
      <c r="K551" s="241">
        <f t="shared" si="121"/>
        <v>11611</v>
      </c>
      <c r="L551" s="240">
        <f t="shared" si="133"/>
        <v>1489</v>
      </c>
      <c r="M551" s="239"/>
      <c r="N551" s="242">
        <f t="shared" si="122"/>
        <v>4251</v>
      </c>
      <c r="O551" s="241">
        <f t="shared" si="123"/>
        <v>4877</v>
      </c>
      <c r="P551" s="241">
        <f t="shared" si="124"/>
        <v>4753</v>
      </c>
      <c r="Q551" s="241" t="str">
        <f t="shared" si="125"/>
        <v/>
      </c>
      <c r="R551" s="241" t="str">
        <f t="shared" si="126"/>
        <v/>
      </c>
      <c r="S551" s="240">
        <f t="shared" si="134"/>
        <v>-124</v>
      </c>
      <c r="T551" s="239"/>
      <c r="U551" s="242">
        <f t="shared" si="127"/>
        <v>15311</v>
      </c>
      <c r="V551" s="241">
        <f t="shared" si="128"/>
        <v>17452</v>
      </c>
      <c r="W551" s="240">
        <f t="shared" si="135"/>
        <v>2141</v>
      </c>
      <c r="X551" s="239"/>
      <c r="Y551" s="527">
        <f t="shared" si="129"/>
        <v>-1.0699726623448669</v>
      </c>
      <c r="Z551" s="528">
        <f t="shared" si="130"/>
        <v>3.4423376911902839</v>
      </c>
      <c r="AA551" s="528">
        <f t="shared" si="131"/>
        <v>2.2008406362717592</v>
      </c>
      <c r="AB551" s="529">
        <f t="shared" si="132"/>
        <v>-1.2414970549185247</v>
      </c>
    </row>
    <row r="552" spans="1:28" s="238" customFormat="1">
      <c r="A552" s="245">
        <v>478</v>
      </c>
      <c r="B552" s="245">
        <v>478352348</v>
      </c>
      <c r="C552" s="244" t="s">
        <v>541</v>
      </c>
      <c r="D552" s="245">
        <v>352</v>
      </c>
      <c r="E552" s="244" t="s">
        <v>379</v>
      </c>
      <c r="F552" s="245">
        <v>348</v>
      </c>
      <c r="G552" s="244" t="s">
        <v>375</v>
      </c>
      <c r="H552" s="243">
        <v>7</v>
      </c>
      <c r="I552" s="239"/>
      <c r="J552" s="242">
        <f t="shared" si="120"/>
        <v>12396</v>
      </c>
      <c r="K552" s="241">
        <f t="shared" si="121"/>
        <v>13252</v>
      </c>
      <c r="L552" s="240">
        <f t="shared" si="133"/>
        <v>856</v>
      </c>
      <c r="M552" s="239"/>
      <c r="N552" s="242">
        <f t="shared" si="122"/>
        <v>0</v>
      </c>
      <c r="O552" s="241">
        <f t="shared" si="123"/>
        <v>0</v>
      </c>
      <c r="P552" s="241">
        <f t="shared" si="124"/>
        <v>44</v>
      </c>
      <c r="Q552" s="241" t="str">
        <f t="shared" si="125"/>
        <v/>
      </c>
      <c r="R552" s="241" t="str">
        <f t="shared" si="126"/>
        <v/>
      </c>
      <c r="S552" s="240">
        <f t="shared" si="134"/>
        <v>44</v>
      </c>
      <c r="T552" s="239"/>
      <c r="U552" s="242">
        <f t="shared" si="127"/>
        <v>13334</v>
      </c>
      <c r="V552" s="241">
        <f t="shared" si="128"/>
        <v>14384</v>
      </c>
      <c r="W552" s="240">
        <f t="shared" si="135"/>
        <v>1050</v>
      </c>
      <c r="X552" s="239"/>
      <c r="Y552" s="527">
        <f t="shared" si="129"/>
        <v>0.74808917700353561</v>
      </c>
      <c r="Z552" s="528">
        <f t="shared" si="130"/>
        <v>7.6255450828121853</v>
      </c>
      <c r="AA552" s="528">
        <f t="shared" si="131"/>
        <v>8.4658008596017069</v>
      </c>
      <c r="AB552" s="529">
        <f t="shared" si="132"/>
        <v>0.84025577678952157</v>
      </c>
    </row>
    <row r="553" spans="1:28" s="238" customFormat="1">
      <c r="A553" s="245">
        <v>478</v>
      </c>
      <c r="B553" s="245">
        <v>478352352</v>
      </c>
      <c r="C553" s="244" t="s">
        <v>541</v>
      </c>
      <c r="D553" s="245">
        <v>352</v>
      </c>
      <c r="E553" s="244" t="s">
        <v>379</v>
      </c>
      <c r="F553" s="245">
        <v>352</v>
      </c>
      <c r="G553" s="244" t="s">
        <v>379</v>
      </c>
      <c r="H553" s="243">
        <v>9</v>
      </c>
      <c r="I553" s="239"/>
      <c r="J553" s="242">
        <f t="shared" si="120"/>
        <v>12306</v>
      </c>
      <c r="K553" s="241">
        <f t="shared" si="121"/>
        <v>12807</v>
      </c>
      <c r="L553" s="240">
        <f t="shared" si="133"/>
        <v>501</v>
      </c>
      <c r="M553" s="239"/>
      <c r="N553" s="242">
        <f t="shared" si="122"/>
        <v>6828</v>
      </c>
      <c r="O553" s="241">
        <f t="shared" si="123"/>
        <v>7106</v>
      </c>
      <c r="P553" s="241">
        <f t="shared" si="124"/>
        <v>6842</v>
      </c>
      <c r="Q553" s="241" t="str">
        <f t="shared" si="125"/>
        <v/>
      </c>
      <c r="R553" s="241" t="str">
        <f t="shared" si="126"/>
        <v/>
      </c>
      <c r="S553" s="240">
        <f t="shared" si="134"/>
        <v>-264</v>
      </c>
      <c r="T553" s="239"/>
      <c r="U553" s="242">
        <f t="shared" si="127"/>
        <v>20072</v>
      </c>
      <c r="V553" s="241">
        <f t="shared" si="128"/>
        <v>20737</v>
      </c>
      <c r="W553" s="240">
        <f t="shared" si="135"/>
        <v>665</v>
      </c>
      <c r="X553" s="239"/>
      <c r="Y553" s="527">
        <f t="shared" si="129"/>
        <v>0</v>
      </c>
      <c r="Z553" s="528" t="str">
        <f t="shared" si="130"/>
        <v/>
      </c>
      <c r="AA553" s="528" t="str">
        <f t="shared" si="131"/>
        <v/>
      </c>
      <c r="AB553" s="529" t="str">
        <f t="shared" si="132"/>
        <v/>
      </c>
    </row>
    <row r="554" spans="1:28" s="238" customFormat="1">
      <c r="A554" s="245">
        <v>478</v>
      </c>
      <c r="B554" s="245">
        <v>478352600</v>
      </c>
      <c r="C554" s="244" t="s">
        <v>541</v>
      </c>
      <c r="D554" s="245">
        <v>352</v>
      </c>
      <c r="E554" s="244" t="s">
        <v>379</v>
      </c>
      <c r="F554" s="245">
        <v>600</v>
      </c>
      <c r="G554" s="244" t="s">
        <v>381</v>
      </c>
      <c r="H554" s="243">
        <v>35</v>
      </c>
      <c r="I554" s="239"/>
      <c r="J554" s="242">
        <f t="shared" si="120"/>
        <v>10453</v>
      </c>
      <c r="K554" s="241">
        <f t="shared" si="121"/>
        <v>11152</v>
      </c>
      <c r="L554" s="240">
        <f t="shared" si="133"/>
        <v>699</v>
      </c>
      <c r="M554" s="239"/>
      <c r="N554" s="242">
        <f t="shared" si="122"/>
        <v>4820</v>
      </c>
      <c r="O554" s="241">
        <f t="shared" si="123"/>
        <v>5143</v>
      </c>
      <c r="P554" s="241">
        <f t="shared" si="124"/>
        <v>4878</v>
      </c>
      <c r="Q554" s="241" t="str">
        <f t="shared" si="125"/>
        <v/>
      </c>
      <c r="R554" s="241" t="str">
        <f t="shared" si="126"/>
        <v/>
      </c>
      <c r="S554" s="240">
        <f t="shared" si="134"/>
        <v>-265</v>
      </c>
      <c r="T554" s="239"/>
      <c r="U554" s="242">
        <f t="shared" si="127"/>
        <v>16211</v>
      </c>
      <c r="V554" s="241">
        <f t="shared" si="128"/>
        <v>17118</v>
      </c>
      <c r="W554" s="240">
        <f t="shared" si="135"/>
        <v>907</v>
      </c>
      <c r="X554" s="239"/>
      <c r="Y554" s="527">
        <f t="shared" si="129"/>
        <v>-2.3748391638960982</v>
      </c>
      <c r="Z554" s="528">
        <f t="shared" si="130"/>
        <v>5.7717761892635666</v>
      </c>
      <c r="AA554" s="528">
        <f t="shared" si="131"/>
        <v>3.6554034447087531</v>
      </c>
      <c r="AB554" s="529">
        <f t="shared" si="132"/>
        <v>-2.1163727445548135</v>
      </c>
    </row>
    <row r="555" spans="1:28" s="238" customFormat="1">
      <c r="A555" s="245">
        <v>478</v>
      </c>
      <c r="B555" s="245">
        <v>478352610</v>
      </c>
      <c r="C555" s="244" t="s">
        <v>541</v>
      </c>
      <c r="D555" s="245">
        <v>352</v>
      </c>
      <c r="E555" s="244" t="s">
        <v>379</v>
      </c>
      <c r="F555" s="245">
        <v>610</v>
      </c>
      <c r="G555" s="244" t="s">
        <v>384</v>
      </c>
      <c r="H555" s="243">
        <v>7</v>
      </c>
      <c r="I555" s="239"/>
      <c r="J555" s="242">
        <f t="shared" si="120"/>
        <v>11115</v>
      </c>
      <c r="K555" s="241">
        <f t="shared" si="121"/>
        <v>11611</v>
      </c>
      <c r="L555" s="240">
        <f t="shared" si="133"/>
        <v>496</v>
      </c>
      <c r="M555" s="239"/>
      <c r="N555" s="242">
        <f t="shared" si="122"/>
        <v>2578</v>
      </c>
      <c r="O555" s="241">
        <f t="shared" si="123"/>
        <v>2693</v>
      </c>
      <c r="P555" s="241">
        <f t="shared" si="124"/>
        <v>1803</v>
      </c>
      <c r="Q555" s="241" t="str">
        <f t="shared" si="125"/>
        <v/>
      </c>
      <c r="R555" s="241" t="str">
        <f t="shared" si="126"/>
        <v/>
      </c>
      <c r="S555" s="240">
        <f t="shared" si="134"/>
        <v>-890</v>
      </c>
      <c r="T555" s="239"/>
      <c r="U555" s="242">
        <f t="shared" si="127"/>
        <v>14631</v>
      </c>
      <c r="V555" s="241">
        <f t="shared" si="128"/>
        <v>14502</v>
      </c>
      <c r="W555" s="240">
        <f t="shared" si="135"/>
        <v>-129</v>
      </c>
      <c r="X555" s="239"/>
      <c r="Y555" s="527">
        <f t="shared" si="129"/>
        <v>-7.6659017908683467</v>
      </c>
      <c r="Z555" s="528">
        <f t="shared" si="130"/>
        <v>11.150443912653598</v>
      </c>
      <c r="AA555" s="528">
        <f t="shared" si="131"/>
        <v>3.9319339719974589</v>
      </c>
      <c r="AB555" s="529">
        <f t="shared" si="132"/>
        <v>-7.2185099406561388</v>
      </c>
    </row>
    <row r="556" spans="1:28" s="238" customFormat="1">
      <c r="A556" s="245">
        <v>478</v>
      </c>
      <c r="B556" s="245">
        <v>478352616</v>
      </c>
      <c r="C556" s="244" t="s">
        <v>541</v>
      </c>
      <c r="D556" s="245">
        <v>352</v>
      </c>
      <c r="E556" s="244" t="s">
        <v>379</v>
      </c>
      <c r="F556" s="245">
        <v>616</v>
      </c>
      <c r="G556" s="244" t="s">
        <v>386</v>
      </c>
      <c r="H556" s="243">
        <v>55</v>
      </c>
      <c r="I556" s="239"/>
      <c r="J556" s="242">
        <f t="shared" si="120"/>
        <v>11033</v>
      </c>
      <c r="K556" s="241">
        <f t="shared" si="121"/>
        <v>11579</v>
      </c>
      <c r="L556" s="240">
        <f t="shared" si="133"/>
        <v>546</v>
      </c>
      <c r="M556" s="239"/>
      <c r="N556" s="242">
        <f t="shared" si="122"/>
        <v>3863</v>
      </c>
      <c r="O556" s="241">
        <f t="shared" si="123"/>
        <v>4054</v>
      </c>
      <c r="P556" s="241">
        <f t="shared" si="124"/>
        <v>3380</v>
      </c>
      <c r="Q556" s="241" t="str">
        <f t="shared" si="125"/>
        <v/>
      </c>
      <c r="R556" s="241" t="str">
        <f t="shared" si="126"/>
        <v/>
      </c>
      <c r="S556" s="240">
        <f t="shared" si="134"/>
        <v>-674</v>
      </c>
      <c r="T556" s="239"/>
      <c r="U556" s="242">
        <f t="shared" si="127"/>
        <v>15834</v>
      </c>
      <c r="V556" s="241">
        <f t="shared" si="128"/>
        <v>16047</v>
      </c>
      <c r="W556" s="240">
        <f t="shared" si="135"/>
        <v>213</v>
      </c>
      <c r="X556" s="239"/>
      <c r="Y556" s="527">
        <f t="shared" si="129"/>
        <v>-5.8241397261220413</v>
      </c>
      <c r="Z556" s="528">
        <f t="shared" si="130"/>
        <v>7.5299553927218623</v>
      </c>
      <c r="AA556" s="528">
        <f t="shared" si="131"/>
        <v>2.4813373286738418</v>
      </c>
      <c r="AB556" s="529">
        <f t="shared" si="132"/>
        <v>-5.0486180640480205</v>
      </c>
    </row>
    <row r="557" spans="1:28" s="238" customFormat="1">
      <c r="A557" s="245">
        <v>478</v>
      </c>
      <c r="B557" s="245">
        <v>478352620</v>
      </c>
      <c r="C557" s="244" t="s">
        <v>541</v>
      </c>
      <c r="D557" s="245">
        <v>352</v>
      </c>
      <c r="E557" s="244" t="s">
        <v>379</v>
      </c>
      <c r="F557" s="245">
        <v>620</v>
      </c>
      <c r="G557" s="244" t="s">
        <v>388</v>
      </c>
      <c r="H557" s="243">
        <v>1</v>
      </c>
      <c r="I557" s="239"/>
      <c r="J557" s="242">
        <f t="shared" si="120"/>
        <v>11023</v>
      </c>
      <c r="K557" s="241">
        <f t="shared" si="121"/>
        <v>11611</v>
      </c>
      <c r="L557" s="240">
        <f t="shared" si="133"/>
        <v>588</v>
      </c>
      <c r="M557" s="239"/>
      <c r="N557" s="242">
        <f t="shared" si="122"/>
        <v>6016</v>
      </c>
      <c r="O557" s="241">
        <f t="shared" si="123"/>
        <v>6337</v>
      </c>
      <c r="P557" s="241">
        <f t="shared" si="124"/>
        <v>6018</v>
      </c>
      <c r="Q557" s="241" t="str">
        <f t="shared" si="125"/>
        <v/>
      </c>
      <c r="R557" s="241" t="str">
        <f t="shared" si="126"/>
        <v/>
      </c>
      <c r="S557" s="240">
        <f t="shared" si="134"/>
        <v>-319</v>
      </c>
      <c r="T557" s="239"/>
      <c r="U557" s="242">
        <f t="shared" si="127"/>
        <v>17977</v>
      </c>
      <c r="V557" s="241">
        <f t="shared" si="128"/>
        <v>18717</v>
      </c>
      <c r="W557" s="240">
        <f t="shared" si="135"/>
        <v>740</v>
      </c>
      <c r="X557" s="239"/>
      <c r="Y557" s="527">
        <f t="shared" si="129"/>
        <v>-2.7439550711191032</v>
      </c>
      <c r="Z557" s="528">
        <f t="shared" si="130"/>
        <v>6.8066987588943348</v>
      </c>
      <c r="AA557" s="528">
        <f t="shared" si="131"/>
        <v>5.6961517914830315</v>
      </c>
      <c r="AB557" s="529">
        <f t="shared" si="132"/>
        <v>-1.1105469674113033</v>
      </c>
    </row>
    <row r="558" spans="1:28" s="238" customFormat="1">
      <c r="A558" s="245">
        <v>478</v>
      </c>
      <c r="B558" s="245">
        <v>478352640</v>
      </c>
      <c r="C558" s="244" t="s">
        <v>541</v>
      </c>
      <c r="D558" s="245">
        <v>352</v>
      </c>
      <c r="E558" s="244" t="s">
        <v>379</v>
      </c>
      <c r="F558" s="245">
        <v>640</v>
      </c>
      <c r="G558" s="244" t="s">
        <v>393</v>
      </c>
      <c r="H558" s="243">
        <v>2</v>
      </c>
      <c r="I558" s="239"/>
      <c r="J558" s="242">
        <f t="shared" si="120"/>
        <v>11023</v>
      </c>
      <c r="K558" s="241">
        <f t="shared" si="121"/>
        <v>11611</v>
      </c>
      <c r="L558" s="240">
        <f t="shared" si="133"/>
        <v>588</v>
      </c>
      <c r="M558" s="239"/>
      <c r="N558" s="242">
        <f t="shared" si="122"/>
        <v>8338</v>
      </c>
      <c r="O558" s="241">
        <f t="shared" si="123"/>
        <v>8783</v>
      </c>
      <c r="P558" s="241">
        <f t="shared" si="124"/>
        <v>7287</v>
      </c>
      <c r="Q558" s="241" t="str">
        <f t="shared" si="125"/>
        <v/>
      </c>
      <c r="R558" s="241" t="str">
        <f t="shared" si="126"/>
        <v/>
      </c>
      <c r="S558" s="240">
        <f t="shared" si="134"/>
        <v>-1496</v>
      </c>
      <c r="T558" s="239"/>
      <c r="U558" s="242">
        <f t="shared" si="127"/>
        <v>20299</v>
      </c>
      <c r="V558" s="241">
        <f t="shared" si="128"/>
        <v>19986</v>
      </c>
      <c r="W558" s="240">
        <f t="shared" si="135"/>
        <v>-313</v>
      </c>
      <c r="X558" s="239"/>
      <c r="Y558" s="527">
        <f t="shared" si="129"/>
        <v>-12.883739659343007</v>
      </c>
      <c r="Z558" s="528">
        <f t="shared" si="130"/>
        <v>6.7514518207565501</v>
      </c>
      <c r="AA558" s="528">
        <f t="shared" si="131"/>
        <v>-1.3239816217265281</v>
      </c>
      <c r="AB558" s="529">
        <f t="shared" si="132"/>
        <v>-8.075433442483078</v>
      </c>
    </row>
    <row r="559" spans="1:28" s="238" customFormat="1">
      <c r="A559" s="245">
        <v>478</v>
      </c>
      <c r="B559" s="245">
        <v>478352673</v>
      </c>
      <c r="C559" s="244" t="s">
        <v>541</v>
      </c>
      <c r="D559" s="245">
        <v>352</v>
      </c>
      <c r="E559" s="244" t="s">
        <v>379</v>
      </c>
      <c r="F559" s="245">
        <v>673</v>
      </c>
      <c r="G559" s="244" t="s">
        <v>403</v>
      </c>
      <c r="H559" s="243">
        <v>28</v>
      </c>
      <c r="I559" s="239"/>
      <c r="J559" s="242">
        <f t="shared" si="120"/>
        <v>10609</v>
      </c>
      <c r="K559" s="241">
        <f t="shared" si="121"/>
        <v>11067</v>
      </c>
      <c r="L559" s="240">
        <f t="shared" si="133"/>
        <v>458</v>
      </c>
      <c r="M559" s="239"/>
      <c r="N559" s="242">
        <f t="shared" si="122"/>
        <v>6812</v>
      </c>
      <c r="O559" s="241">
        <f t="shared" si="123"/>
        <v>7106</v>
      </c>
      <c r="P559" s="241">
        <f t="shared" si="124"/>
        <v>6346</v>
      </c>
      <c r="Q559" s="241" t="str">
        <f t="shared" si="125"/>
        <v/>
      </c>
      <c r="R559" s="241" t="str">
        <f t="shared" si="126"/>
        <v/>
      </c>
      <c r="S559" s="240">
        <f t="shared" si="134"/>
        <v>-760</v>
      </c>
      <c r="T559" s="239"/>
      <c r="U559" s="242">
        <f t="shared" si="127"/>
        <v>18359</v>
      </c>
      <c r="V559" s="241">
        <f t="shared" si="128"/>
        <v>18501</v>
      </c>
      <c r="W559" s="240">
        <f t="shared" si="135"/>
        <v>142</v>
      </c>
      <c r="X559" s="239"/>
      <c r="Y559" s="527">
        <f t="shared" si="129"/>
        <v>-6.8616223171111415</v>
      </c>
      <c r="Z559" s="528">
        <f t="shared" si="130"/>
        <v>8.4634455809098306</v>
      </c>
      <c r="AA559" s="528">
        <f t="shared" si="131"/>
        <v>3.5045157891983534</v>
      </c>
      <c r="AB559" s="529">
        <f t="shared" si="132"/>
        <v>-4.9589297917114772</v>
      </c>
    </row>
    <row r="560" spans="1:28" s="238" customFormat="1">
      <c r="A560" s="245">
        <v>478</v>
      </c>
      <c r="B560" s="245">
        <v>478352695</v>
      </c>
      <c r="C560" s="244" t="s">
        <v>541</v>
      </c>
      <c r="D560" s="245">
        <v>352</v>
      </c>
      <c r="E560" s="244" t="s">
        <v>379</v>
      </c>
      <c r="F560" s="245">
        <v>695</v>
      </c>
      <c r="G560" s="244" t="s">
        <v>410</v>
      </c>
      <c r="H560" s="243">
        <v>1</v>
      </c>
      <c r="I560" s="239"/>
      <c r="J560" s="242">
        <f t="shared" si="120"/>
        <v>11023</v>
      </c>
      <c r="K560" s="241">
        <f t="shared" si="121"/>
        <v>11611</v>
      </c>
      <c r="L560" s="240">
        <f t="shared" si="133"/>
        <v>588</v>
      </c>
      <c r="M560" s="239"/>
      <c r="N560" s="242">
        <f t="shared" si="122"/>
        <v>7103</v>
      </c>
      <c r="O560" s="241">
        <f t="shared" si="123"/>
        <v>7482</v>
      </c>
      <c r="P560" s="241">
        <f t="shared" si="124"/>
        <v>7328</v>
      </c>
      <c r="Q560" s="241" t="str">
        <f t="shared" si="125"/>
        <v/>
      </c>
      <c r="R560" s="241" t="str">
        <f t="shared" si="126"/>
        <v/>
      </c>
      <c r="S560" s="240">
        <f t="shared" si="134"/>
        <v>-154</v>
      </c>
      <c r="T560" s="239"/>
      <c r="U560" s="242">
        <f t="shared" si="127"/>
        <v>19064</v>
      </c>
      <c r="V560" s="241">
        <f t="shared" si="128"/>
        <v>20027</v>
      </c>
      <c r="W560" s="240">
        <f t="shared" si="135"/>
        <v>963</v>
      </c>
      <c r="X560" s="239"/>
      <c r="Y560" s="527">
        <f t="shared" si="129"/>
        <v>-1.32896513449802</v>
      </c>
      <c r="Z560" s="528">
        <f t="shared" si="130"/>
        <v>4.6934015198586083</v>
      </c>
      <c r="AA560" s="528">
        <f t="shared" si="131"/>
        <v>3.0308321703669727</v>
      </c>
      <c r="AB560" s="529">
        <f t="shared" si="132"/>
        <v>-1.6625693494916356</v>
      </c>
    </row>
    <row r="561" spans="1:28" s="238" customFormat="1">
      <c r="A561" s="245">
        <v>478</v>
      </c>
      <c r="B561" s="245">
        <v>478352720</v>
      </c>
      <c r="C561" s="244" t="s">
        <v>541</v>
      </c>
      <c r="D561" s="245">
        <v>352</v>
      </c>
      <c r="E561" s="244" t="s">
        <v>379</v>
      </c>
      <c r="F561" s="245">
        <v>720</v>
      </c>
      <c r="G561" s="244" t="s">
        <v>418</v>
      </c>
      <c r="H561" s="243">
        <v>2</v>
      </c>
      <c r="I561" s="239"/>
      <c r="J561" s="242">
        <f t="shared" si="120"/>
        <v>9821</v>
      </c>
      <c r="K561" s="241">
        <f t="shared" si="121"/>
        <v>10373</v>
      </c>
      <c r="L561" s="240">
        <f t="shared" si="133"/>
        <v>552</v>
      </c>
      <c r="M561" s="239"/>
      <c r="N561" s="242">
        <f t="shared" si="122"/>
        <v>2160</v>
      </c>
      <c r="O561" s="241">
        <f t="shared" si="123"/>
        <v>2281</v>
      </c>
      <c r="P561" s="241">
        <f t="shared" si="124"/>
        <v>1101</v>
      </c>
      <c r="Q561" s="241" t="str">
        <f t="shared" si="125"/>
        <v/>
      </c>
      <c r="R561" s="241" t="str">
        <f t="shared" si="126"/>
        <v/>
      </c>
      <c r="S561" s="240">
        <f t="shared" si="134"/>
        <v>-1180</v>
      </c>
      <c r="T561" s="239"/>
      <c r="U561" s="242">
        <f t="shared" si="127"/>
        <v>12919</v>
      </c>
      <c r="V561" s="241">
        <f t="shared" si="128"/>
        <v>12562</v>
      </c>
      <c r="W561" s="240">
        <f t="shared" si="135"/>
        <v>-357</v>
      </c>
      <c r="X561" s="239"/>
      <c r="Y561" s="527">
        <f t="shared" si="129"/>
        <v>-11.382363633291249</v>
      </c>
      <c r="Z561" s="528">
        <f t="shared" si="130"/>
        <v>16.122721164251701</v>
      </c>
      <c r="AA561" s="528">
        <f t="shared" si="131"/>
        <v>4.2389449217788275</v>
      </c>
      <c r="AB561" s="529">
        <f t="shared" si="132"/>
        <v>-11.883776242472873</v>
      </c>
    </row>
    <row r="562" spans="1:28" s="238" customFormat="1">
      <c r="A562" s="245">
        <v>478</v>
      </c>
      <c r="B562" s="245">
        <v>478352725</v>
      </c>
      <c r="C562" s="244" t="s">
        <v>541</v>
      </c>
      <c r="D562" s="245">
        <v>352</v>
      </c>
      <c r="E562" s="244" t="s">
        <v>379</v>
      </c>
      <c r="F562" s="245">
        <v>725</v>
      </c>
      <c r="G562" s="244" t="s">
        <v>419</v>
      </c>
      <c r="H562" s="243">
        <v>20</v>
      </c>
      <c r="I562" s="239"/>
      <c r="J562" s="242">
        <f t="shared" si="120"/>
        <v>10723</v>
      </c>
      <c r="K562" s="241">
        <f t="shared" si="121"/>
        <v>11668</v>
      </c>
      <c r="L562" s="240">
        <f t="shared" si="133"/>
        <v>945</v>
      </c>
      <c r="M562" s="239"/>
      <c r="N562" s="242">
        <f t="shared" si="122"/>
        <v>3484</v>
      </c>
      <c r="O562" s="241">
        <f t="shared" si="123"/>
        <v>3791</v>
      </c>
      <c r="P562" s="241">
        <f t="shared" si="124"/>
        <v>3360</v>
      </c>
      <c r="Q562" s="241" t="str">
        <f t="shared" si="125"/>
        <v/>
      </c>
      <c r="R562" s="241" t="str">
        <f t="shared" si="126"/>
        <v/>
      </c>
      <c r="S562" s="240">
        <f t="shared" si="134"/>
        <v>-431</v>
      </c>
      <c r="T562" s="239"/>
      <c r="U562" s="242">
        <f t="shared" si="127"/>
        <v>15145</v>
      </c>
      <c r="V562" s="241">
        <f t="shared" si="128"/>
        <v>16116</v>
      </c>
      <c r="W562" s="240">
        <f t="shared" si="135"/>
        <v>971</v>
      </c>
      <c r="X562" s="239"/>
      <c r="Y562" s="527">
        <f t="shared" si="129"/>
        <v>-3.6863585194714403</v>
      </c>
      <c r="Z562" s="528">
        <f t="shared" si="130"/>
        <v>6.946400531053869</v>
      </c>
      <c r="AA562" s="528">
        <f t="shared" si="131"/>
        <v>3.6316516828061736</v>
      </c>
      <c r="AB562" s="529">
        <f t="shared" si="132"/>
        <v>-3.3147488482476954</v>
      </c>
    </row>
    <row r="563" spans="1:28" s="238" customFormat="1">
      <c r="A563" s="245">
        <v>478</v>
      </c>
      <c r="B563" s="245">
        <v>478352735</v>
      </c>
      <c r="C563" s="244" t="s">
        <v>541</v>
      </c>
      <c r="D563" s="245">
        <v>352</v>
      </c>
      <c r="E563" s="244" t="s">
        <v>379</v>
      </c>
      <c r="F563" s="245">
        <v>735</v>
      </c>
      <c r="G563" s="244" t="s">
        <v>422</v>
      </c>
      <c r="H563" s="243">
        <v>31</v>
      </c>
      <c r="I563" s="239"/>
      <c r="J563" s="242">
        <f t="shared" si="120"/>
        <v>11169</v>
      </c>
      <c r="K563" s="241">
        <f t="shared" si="121"/>
        <v>11751</v>
      </c>
      <c r="L563" s="240">
        <f t="shared" si="133"/>
        <v>582</v>
      </c>
      <c r="M563" s="239"/>
      <c r="N563" s="242">
        <f t="shared" si="122"/>
        <v>5266</v>
      </c>
      <c r="O563" s="241">
        <f t="shared" si="123"/>
        <v>5540</v>
      </c>
      <c r="P563" s="241">
        <f t="shared" si="124"/>
        <v>4116</v>
      </c>
      <c r="Q563" s="241" t="str">
        <f t="shared" si="125"/>
        <v/>
      </c>
      <c r="R563" s="241" t="str">
        <f t="shared" si="126"/>
        <v/>
      </c>
      <c r="S563" s="240">
        <f t="shared" si="134"/>
        <v>-1424</v>
      </c>
      <c r="T563" s="239"/>
      <c r="U563" s="242">
        <f t="shared" si="127"/>
        <v>17373</v>
      </c>
      <c r="V563" s="241">
        <f t="shared" si="128"/>
        <v>16955</v>
      </c>
      <c r="W563" s="240">
        <f t="shared" si="135"/>
        <v>-418</v>
      </c>
      <c r="X563" s="239"/>
      <c r="Y563" s="527">
        <f t="shared" si="129"/>
        <v>-12.123434170264261</v>
      </c>
      <c r="Z563" s="528">
        <f t="shared" si="130"/>
        <v>12.355831049429158</v>
      </c>
      <c r="AA563" s="528">
        <f t="shared" si="131"/>
        <v>2.3118478089986483</v>
      </c>
      <c r="AB563" s="529">
        <f t="shared" si="132"/>
        <v>-10.04398324043051</v>
      </c>
    </row>
    <row r="564" spans="1:28" s="238" customFormat="1">
      <c r="A564" s="245">
        <v>478</v>
      </c>
      <c r="B564" s="245">
        <v>478352753</v>
      </c>
      <c r="C564" s="244" t="s">
        <v>541</v>
      </c>
      <c r="D564" s="245">
        <v>352</v>
      </c>
      <c r="E564" s="244" t="s">
        <v>379</v>
      </c>
      <c r="F564" s="245">
        <v>753</v>
      </c>
      <c r="G564" s="244" t="s">
        <v>426</v>
      </c>
      <c r="H564" s="243">
        <v>4</v>
      </c>
      <c r="I564" s="239"/>
      <c r="J564" s="242">
        <f t="shared" si="120"/>
        <v>11466</v>
      </c>
      <c r="K564" s="241">
        <f t="shared" si="121"/>
        <v>11147</v>
      </c>
      <c r="L564" s="240">
        <f t="shared" si="133"/>
        <v>-319</v>
      </c>
      <c r="M564" s="239"/>
      <c r="N564" s="242">
        <f t="shared" si="122"/>
        <v>4655</v>
      </c>
      <c r="O564" s="241">
        <f t="shared" si="123"/>
        <v>4526</v>
      </c>
      <c r="P564" s="241">
        <f t="shared" si="124"/>
        <v>3068</v>
      </c>
      <c r="Q564" s="241" t="str">
        <f t="shared" si="125"/>
        <v/>
      </c>
      <c r="R564" s="241" t="str">
        <f t="shared" si="126"/>
        <v/>
      </c>
      <c r="S564" s="240">
        <f t="shared" si="134"/>
        <v>-1458</v>
      </c>
      <c r="T564" s="239"/>
      <c r="U564" s="242">
        <f t="shared" si="127"/>
        <v>17059</v>
      </c>
      <c r="V564" s="241">
        <f t="shared" si="128"/>
        <v>15303</v>
      </c>
      <c r="W564" s="240">
        <f t="shared" si="135"/>
        <v>-1756</v>
      </c>
      <c r="X564" s="239"/>
      <c r="Y564" s="527">
        <f t="shared" si="129"/>
        <v>-13.072865791041622</v>
      </c>
      <c r="Z564" s="528">
        <f t="shared" si="130"/>
        <v>13.415499721605892</v>
      </c>
      <c r="AA564" s="528">
        <f t="shared" si="131"/>
        <v>2.695848915967237</v>
      </c>
      <c r="AB564" s="529">
        <f t="shared" si="132"/>
        <v>-10.719650805638654</v>
      </c>
    </row>
    <row r="565" spans="1:28" s="238" customFormat="1">
      <c r="A565" s="245">
        <v>478</v>
      </c>
      <c r="B565" s="245">
        <v>478352775</v>
      </c>
      <c r="C565" s="244" t="s">
        <v>541</v>
      </c>
      <c r="D565" s="245">
        <v>352</v>
      </c>
      <c r="E565" s="244" t="s">
        <v>379</v>
      </c>
      <c r="F565" s="245">
        <v>775</v>
      </c>
      <c r="G565" s="244" t="s">
        <v>436</v>
      </c>
      <c r="H565" s="243">
        <v>16</v>
      </c>
      <c r="I565" s="239"/>
      <c r="J565" s="242">
        <f t="shared" si="120"/>
        <v>10288</v>
      </c>
      <c r="K565" s="241">
        <f t="shared" si="121"/>
        <v>11335</v>
      </c>
      <c r="L565" s="240">
        <f t="shared" si="133"/>
        <v>1047</v>
      </c>
      <c r="M565" s="239"/>
      <c r="N565" s="242">
        <f t="shared" si="122"/>
        <v>2899</v>
      </c>
      <c r="O565" s="241">
        <f t="shared" si="123"/>
        <v>3194</v>
      </c>
      <c r="P565" s="241">
        <f t="shared" si="124"/>
        <v>3194</v>
      </c>
      <c r="Q565" s="241" t="str">
        <f t="shared" si="125"/>
        <v/>
      </c>
      <c r="R565" s="241" t="str">
        <f t="shared" si="126"/>
        <v/>
      </c>
      <c r="S565" s="240">
        <f t="shared" si="134"/>
        <v>0</v>
      </c>
      <c r="T565" s="239"/>
      <c r="U565" s="242">
        <f t="shared" si="127"/>
        <v>14125</v>
      </c>
      <c r="V565" s="241">
        <f t="shared" si="128"/>
        <v>15617</v>
      </c>
      <c r="W565" s="240">
        <f t="shared" si="135"/>
        <v>1492</v>
      </c>
      <c r="X565" s="239"/>
      <c r="Y565" s="527">
        <f t="shared" si="129"/>
        <v>0</v>
      </c>
      <c r="Z565" s="528">
        <f t="shared" si="130"/>
        <v>8.6003424663754142</v>
      </c>
      <c r="AA565" s="528">
        <f t="shared" si="131"/>
        <v>4.8441131950882355</v>
      </c>
      <c r="AB565" s="529">
        <f t="shared" si="132"/>
        <v>-3.7562292712871788</v>
      </c>
    </row>
    <row r="566" spans="1:28" s="238" customFormat="1">
      <c r="A566" s="245">
        <v>479</v>
      </c>
      <c r="B566" s="245">
        <v>479278005</v>
      </c>
      <c r="C566" s="244" t="s">
        <v>542</v>
      </c>
      <c r="D566" s="245">
        <v>278</v>
      </c>
      <c r="E566" s="244" t="s">
        <v>305</v>
      </c>
      <c r="F566" s="245">
        <v>5</v>
      </c>
      <c r="G566" s="244" t="s">
        <v>32</v>
      </c>
      <c r="H566" s="243">
        <v>6</v>
      </c>
      <c r="I566" s="239"/>
      <c r="J566" s="242">
        <f t="shared" si="120"/>
        <v>11590</v>
      </c>
      <c r="K566" s="241">
        <f t="shared" si="121"/>
        <v>12765</v>
      </c>
      <c r="L566" s="240">
        <f t="shared" si="133"/>
        <v>1175</v>
      </c>
      <c r="M566" s="239"/>
      <c r="N566" s="242">
        <f t="shared" si="122"/>
        <v>5724</v>
      </c>
      <c r="O566" s="241">
        <f t="shared" si="123"/>
        <v>6304</v>
      </c>
      <c r="P566" s="241">
        <f t="shared" si="124"/>
        <v>5444</v>
      </c>
      <c r="Q566" s="241" t="str">
        <f t="shared" si="125"/>
        <v/>
      </c>
      <c r="R566" s="241" t="str">
        <f t="shared" si="126"/>
        <v/>
      </c>
      <c r="S566" s="240">
        <f t="shared" si="134"/>
        <v>-860</v>
      </c>
      <c r="T566" s="239"/>
      <c r="U566" s="242">
        <f t="shared" si="127"/>
        <v>18252</v>
      </c>
      <c r="V566" s="241">
        <f t="shared" si="128"/>
        <v>19297</v>
      </c>
      <c r="W566" s="240">
        <f t="shared" si="135"/>
        <v>1045</v>
      </c>
      <c r="X566" s="239"/>
      <c r="Y566" s="527">
        <f t="shared" si="129"/>
        <v>-6.7435564184009138</v>
      </c>
      <c r="Z566" s="528">
        <f t="shared" si="130"/>
        <v>8.4608358365062273</v>
      </c>
      <c r="AA566" s="528">
        <f t="shared" si="131"/>
        <v>3.4468973791694308</v>
      </c>
      <c r="AB566" s="529">
        <f t="shared" si="132"/>
        <v>-5.0139384573367964</v>
      </c>
    </row>
    <row r="567" spans="1:28" s="238" customFormat="1">
      <c r="A567" s="245">
        <v>479</v>
      </c>
      <c r="B567" s="245">
        <v>479278024</v>
      </c>
      <c r="C567" s="244" t="s">
        <v>542</v>
      </c>
      <c r="D567" s="245">
        <v>278</v>
      </c>
      <c r="E567" s="244" t="s">
        <v>305</v>
      </c>
      <c r="F567" s="245">
        <v>24</v>
      </c>
      <c r="G567" s="244" t="s">
        <v>51</v>
      </c>
      <c r="H567" s="243">
        <v>18</v>
      </c>
      <c r="I567" s="239"/>
      <c r="J567" s="242">
        <f t="shared" si="120"/>
        <v>10831</v>
      </c>
      <c r="K567" s="241">
        <f t="shared" si="121"/>
        <v>11236</v>
      </c>
      <c r="L567" s="240">
        <f t="shared" si="133"/>
        <v>405</v>
      </c>
      <c r="M567" s="239"/>
      <c r="N567" s="242">
        <f t="shared" si="122"/>
        <v>2856</v>
      </c>
      <c r="O567" s="241">
        <f t="shared" si="123"/>
        <v>2963</v>
      </c>
      <c r="P567" s="241">
        <f t="shared" si="124"/>
        <v>2904</v>
      </c>
      <c r="Q567" s="241" t="str">
        <f t="shared" si="125"/>
        <v/>
      </c>
      <c r="R567" s="241" t="str">
        <f t="shared" si="126"/>
        <v/>
      </c>
      <c r="S567" s="240">
        <f t="shared" si="134"/>
        <v>-59</v>
      </c>
      <c r="T567" s="239"/>
      <c r="U567" s="242">
        <f t="shared" si="127"/>
        <v>14625</v>
      </c>
      <c r="V567" s="241">
        <f t="shared" si="128"/>
        <v>15228</v>
      </c>
      <c r="W567" s="240">
        <f t="shared" si="135"/>
        <v>603</v>
      </c>
      <c r="X567" s="239"/>
      <c r="Y567" s="527">
        <f t="shared" si="129"/>
        <v>-0.52528702417860984</v>
      </c>
      <c r="Z567" s="528">
        <f t="shared" si="130"/>
        <v>6.3874023481904656</v>
      </c>
      <c r="AA567" s="528">
        <f t="shared" si="131"/>
        <v>5.792760652880296</v>
      </c>
      <c r="AB567" s="529">
        <f t="shared" si="132"/>
        <v>-0.59464169531016964</v>
      </c>
    </row>
    <row r="568" spans="1:28" s="238" customFormat="1">
      <c r="A568" s="245">
        <v>479</v>
      </c>
      <c r="B568" s="245">
        <v>479278061</v>
      </c>
      <c r="C568" s="244" t="s">
        <v>542</v>
      </c>
      <c r="D568" s="245">
        <v>278</v>
      </c>
      <c r="E568" s="244" t="s">
        <v>305</v>
      </c>
      <c r="F568" s="245">
        <v>61</v>
      </c>
      <c r="G568" s="244" t="s">
        <v>88</v>
      </c>
      <c r="H568" s="243">
        <v>29</v>
      </c>
      <c r="I568" s="239"/>
      <c r="J568" s="242">
        <f t="shared" si="120"/>
        <v>13367</v>
      </c>
      <c r="K568" s="241">
        <f t="shared" si="121"/>
        <v>15046</v>
      </c>
      <c r="L568" s="240">
        <f t="shared" si="133"/>
        <v>1679</v>
      </c>
      <c r="M568" s="239"/>
      <c r="N568" s="242">
        <f t="shared" si="122"/>
        <v>824</v>
      </c>
      <c r="O568" s="241">
        <f t="shared" si="123"/>
        <v>928</v>
      </c>
      <c r="P568" s="241">
        <f t="shared" si="124"/>
        <v>626</v>
      </c>
      <c r="Q568" s="241" t="str">
        <f t="shared" si="125"/>
        <v/>
      </c>
      <c r="R568" s="241" t="str">
        <f t="shared" si="126"/>
        <v/>
      </c>
      <c r="S568" s="240">
        <f t="shared" si="134"/>
        <v>-302</v>
      </c>
      <c r="T568" s="239"/>
      <c r="U568" s="242">
        <f t="shared" si="127"/>
        <v>15129</v>
      </c>
      <c r="V568" s="241">
        <f t="shared" si="128"/>
        <v>16760</v>
      </c>
      <c r="W568" s="240">
        <f t="shared" si="135"/>
        <v>1631</v>
      </c>
      <c r="X568" s="239"/>
      <c r="Y568" s="527">
        <f t="shared" si="129"/>
        <v>-2.0034002426298372</v>
      </c>
      <c r="Z568" s="528">
        <f t="shared" si="130"/>
        <v>8.7564306447856808</v>
      </c>
      <c r="AA568" s="528">
        <f t="shared" si="131"/>
        <v>6.6184792311503609</v>
      </c>
      <c r="AB568" s="529">
        <f t="shared" si="132"/>
        <v>-2.1379514136353199</v>
      </c>
    </row>
    <row r="569" spans="1:28" s="238" customFormat="1">
      <c r="A569" s="245">
        <v>479</v>
      </c>
      <c r="B569" s="245">
        <v>479278086</v>
      </c>
      <c r="C569" s="244" t="s">
        <v>542</v>
      </c>
      <c r="D569" s="245">
        <v>278</v>
      </c>
      <c r="E569" s="244" t="s">
        <v>305</v>
      </c>
      <c r="F569" s="245">
        <v>86</v>
      </c>
      <c r="G569" s="244" t="s">
        <v>113</v>
      </c>
      <c r="H569" s="243">
        <v>19</v>
      </c>
      <c r="I569" s="239"/>
      <c r="J569" s="242">
        <f t="shared" si="120"/>
        <v>10675</v>
      </c>
      <c r="K569" s="241">
        <f t="shared" si="121"/>
        <v>11659</v>
      </c>
      <c r="L569" s="240">
        <f t="shared" si="133"/>
        <v>984</v>
      </c>
      <c r="M569" s="239"/>
      <c r="N569" s="242">
        <f t="shared" si="122"/>
        <v>1551</v>
      </c>
      <c r="O569" s="241">
        <f t="shared" si="123"/>
        <v>1694</v>
      </c>
      <c r="P569" s="241">
        <f t="shared" si="124"/>
        <v>1187</v>
      </c>
      <c r="Q569" s="241" t="str">
        <f t="shared" si="125"/>
        <v/>
      </c>
      <c r="R569" s="241" t="str">
        <f t="shared" si="126"/>
        <v/>
      </c>
      <c r="S569" s="240">
        <f t="shared" si="134"/>
        <v>-507</v>
      </c>
      <c r="T569" s="239"/>
      <c r="U569" s="242">
        <f t="shared" si="127"/>
        <v>13164</v>
      </c>
      <c r="V569" s="241">
        <f t="shared" si="128"/>
        <v>13934</v>
      </c>
      <c r="W569" s="240">
        <f t="shared" si="135"/>
        <v>770</v>
      </c>
      <c r="X569" s="239"/>
      <c r="Y569" s="527">
        <f t="shared" si="129"/>
        <v>-4.3507634132396475</v>
      </c>
      <c r="Z569" s="528">
        <f t="shared" si="130"/>
        <v>7.9445669714546145</v>
      </c>
      <c r="AA569" s="528">
        <f t="shared" si="131"/>
        <v>3.5367744521781668</v>
      </c>
      <c r="AB569" s="529">
        <f t="shared" si="132"/>
        <v>-4.4077925192764482</v>
      </c>
    </row>
    <row r="570" spans="1:28" s="238" customFormat="1">
      <c r="A570" s="245">
        <v>479</v>
      </c>
      <c r="B570" s="245">
        <v>479278087</v>
      </c>
      <c r="C570" s="244" t="s">
        <v>542</v>
      </c>
      <c r="D570" s="245">
        <v>278</v>
      </c>
      <c r="E570" s="244" t="s">
        <v>305</v>
      </c>
      <c r="F570" s="245">
        <v>87</v>
      </c>
      <c r="G570" s="244" t="s">
        <v>114</v>
      </c>
      <c r="H570" s="243">
        <v>3</v>
      </c>
      <c r="I570" s="239"/>
      <c r="J570" s="242">
        <f t="shared" si="120"/>
        <v>11802</v>
      </c>
      <c r="K570" s="241">
        <f t="shared" si="121"/>
        <v>13143</v>
      </c>
      <c r="L570" s="240">
        <f t="shared" si="133"/>
        <v>1341</v>
      </c>
      <c r="M570" s="239"/>
      <c r="N570" s="242">
        <f t="shared" si="122"/>
        <v>5104</v>
      </c>
      <c r="O570" s="241">
        <f t="shared" si="123"/>
        <v>5684</v>
      </c>
      <c r="P570" s="241">
        <f t="shared" si="124"/>
        <v>5032</v>
      </c>
      <c r="Q570" s="241" t="str">
        <f t="shared" si="125"/>
        <v/>
      </c>
      <c r="R570" s="241" t="str">
        <f t="shared" si="126"/>
        <v/>
      </c>
      <c r="S570" s="240">
        <f t="shared" si="134"/>
        <v>-652</v>
      </c>
      <c r="T570" s="239"/>
      <c r="U570" s="242">
        <f t="shared" si="127"/>
        <v>17844</v>
      </c>
      <c r="V570" s="241">
        <f t="shared" si="128"/>
        <v>19263</v>
      </c>
      <c r="W570" s="240">
        <f t="shared" si="135"/>
        <v>1419</v>
      </c>
      <c r="X570" s="239"/>
      <c r="Y570" s="527">
        <f t="shared" si="129"/>
        <v>-4.9663917822049939</v>
      </c>
      <c r="Z570" s="528">
        <f t="shared" si="130"/>
        <v>10.776371583594244</v>
      </c>
      <c r="AA570" s="528">
        <f t="shared" si="131"/>
        <v>6.9373685200452853</v>
      </c>
      <c r="AB570" s="529">
        <f t="shared" si="132"/>
        <v>-3.8390030635489589</v>
      </c>
    </row>
    <row r="571" spans="1:28" s="238" customFormat="1">
      <c r="A571" s="245">
        <v>479</v>
      </c>
      <c r="B571" s="245">
        <v>479278091</v>
      </c>
      <c r="C571" s="244" t="s">
        <v>542</v>
      </c>
      <c r="D571" s="245">
        <v>278</v>
      </c>
      <c r="E571" s="244" t="s">
        <v>305</v>
      </c>
      <c r="F571" s="245">
        <v>91</v>
      </c>
      <c r="G571" s="244" t="s">
        <v>118</v>
      </c>
      <c r="H571" s="243">
        <v>1</v>
      </c>
      <c r="I571" s="239"/>
      <c r="J571" s="242">
        <f t="shared" si="120"/>
        <v>11023</v>
      </c>
      <c r="K571" s="241">
        <f t="shared" si="121"/>
        <v>11611</v>
      </c>
      <c r="L571" s="240">
        <f t="shared" si="133"/>
        <v>588</v>
      </c>
      <c r="M571" s="239"/>
      <c r="N571" s="242">
        <f t="shared" si="122"/>
        <v>14277</v>
      </c>
      <c r="O571" s="241">
        <f t="shared" si="123"/>
        <v>15039</v>
      </c>
      <c r="P571" s="241">
        <f t="shared" si="124"/>
        <v>10099</v>
      </c>
      <c r="Q571" s="241" t="str">
        <f t="shared" si="125"/>
        <v/>
      </c>
      <c r="R571" s="241" t="str">
        <f t="shared" si="126"/>
        <v/>
      </c>
      <c r="S571" s="240">
        <f t="shared" si="134"/>
        <v>-4940</v>
      </c>
      <c r="T571" s="239"/>
      <c r="U571" s="242">
        <f t="shared" si="127"/>
        <v>26238</v>
      </c>
      <c r="V571" s="241">
        <f t="shared" si="128"/>
        <v>22798</v>
      </c>
      <c r="W571" s="240">
        <f t="shared" si="135"/>
        <v>-3440</v>
      </c>
      <c r="X571" s="239"/>
      <c r="Y571" s="527">
        <f t="shared" si="129"/>
        <v>-42.545794907459367</v>
      </c>
      <c r="Z571" s="528">
        <f t="shared" si="130"/>
        <v>6.2970249904988869</v>
      </c>
      <c r="AA571" s="528">
        <f t="shared" si="131"/>
        <v>-16.742196920775847</v>
      </c>
      <c r="AB571" s="529">
        <f t="shared" si="132"/>
        <v>-23.039221911274733</v>
      </c>
    </row>
    <row r="572" spans="1:28" s="238" customFormat="1">
      <c r="A572" s="245">
        <v>479</v>
      </c>
      <c r="B572" s="245">
        <v>479278111</v>
      </c>
      <c r="C572" s="244" t="s">
        <v>542</v>
      </c>
      <c r="D572" s="245">
        <v>278</v>
      </c>
      <c r="E572" s="244" t="s">
        <v>305</v>
      </c>
      <c r="F572" s="245">
        <v>111</v>
      </c>
      <c r="G572" s="244" t="s">
        <v>138</v>
      </c>
      <c r="H572" s="243">
        <v>9</v>
      </c>
      <c r="I572" s="239"/>
      <c r="J572" s="242">
        <f t="shared" si="120"/>
        <v>12500</v>
      </c>
      <c r="K572" s="241">
        <f t="shared" si="121"/>
        <v>12811</v>
      </c>
      <c r="L572" s="240">
        <f t="shared" si="133"/>
        <v>311</v>
      </c>
      <c r="M572" s="239"/>
      <c r="N572" s="242">
        <f t="shared" si="122"/>
        <v>2905</v>
      </c>
      <c r="O572" s="241">
        <f t="shared" si="123"/>
        <v>2977</v>
      </c>
      <c r="P572" s="241">
        <f t="shared" si="124"/>
        <v>3074</v>
      </c>
      <c r="Q572" s="241" t="str">
        <f t="shared" si="125"/>
        <v/>
      </c>
      <c r="R572" s="241" t="str">
        <f t="shared" si="126"/>
        <v/>
      </c>
      <c r="S572" s="240">
        <f t="shared" si="134"/>
        <v>97</v>
      </c>
      <c r="T572" s="239"/>
      <c r="U572" s="242">
        <f t="shared" si="127"/>
        <v>16343</v>
      </c>
      <c r="V572" s="241">
        <f t="shared" si="128"/>
        <v>16973</v>
      </c>
      <c r="W572" s="240">
        <f t="shared" si="135"/>
        <v>630</v>
      </c>
      <c r="X572" s="239"/>
      <c r="Y572" s="527">
        <f t="shared" si="129"/>
        <v>0.7554220164685006</v>
      </c>
      <c r="Z572" s="528">
        <f t="shared" si="130"/>
        <v>4.0784169126578513</v>
      </c>
      <c r="AA572" s="528">
        <f t="shared" si="131"/>
        <v>4.7689267471334817</v>
      </c>
      <c r="AB572" s="529">
        <f t="shared" si="132"/>
        <v>0.69050983447563041</v>
      </c>
    </row>
    <row r="573" spans="1:28" s="238" customFormat="1">
      <c r="A573" s="245">
        <v>479</v>
      </c>
      <c r="B573" s="245">
        <v>479278114</v>
      </c>
      <c r="C573" s="244" t="s">
        <v>542</v>
      </c>
      <c r="D573" s="245">
        <v>278</v>
      </c>
      <c r="E573" s="244" t="s">
        <v>305</v>
      </c>
      <c r="F573" s="245">
        <v>114</v>
      </c>
      <c r="G573" s="244" t="s">
        <v>141</v>
      </c>
      <c r="H573" s="243">
        <v>2</v>
      </c>
      <c r="I573" s="239"/>
      <c r="J573" s="242">
        <f t="shared" si="120"/>
        <v>11023</v>
      </c>
      <c r="K573" s="241">
        <f t="shared" si="121"/>
        <v>10683</v>
      </c>
      <c r="L573" s="240">
        <f t="shared" si="133"/>
        <v>-340</v>
      </c>
      <c r="M573" s="239"/>
      <c r="N573" s="242">
        <f t="shared" si="122"/>
        <v>2130</v>
      </c>
      <c r="O573" s="241">
        <f t="shared" si="123"/>
        <v>2065</v>
      </c>
      <c r="P573" s="241">
        <f t="shared" si="124"/>
        <v>1742</v>
      </c>
      <c r="Q573" s="241" t="str">
        <f t="shared" si="125"/>
        <v/>
      </c>
      <c r="R573" s="241" t="str">
        <f t="shared" si="126"/>
        <v/>
      </c>
      <c r="S573" s="240">
        <f t="shared" si="134"/>
        <v>-323</v>
      </c>
      <c r="T573" s="239"/>
      <c r="U573" s="242">
        <f t="shared" si="127"/>
        <v>14091</v>
      </c>
      <c r="V573" s="241">
        <f t="shared" si="128"/>
        <v>13513</v>
      </c>
      <c r="W573" s="240">
        <f t="shared" si="135"/>
        <v>-578</v>
      </c>
      <c r="X573" s="239"/>
      <c r="Y573" s="527">
        <f t="shared" si="129"/>
        <v>-3.0167189752913828</v>
      </c>
      <c r="Z573" s="528">
        <f t="shared" si="130"/>
        <v>10.378846900883268</v>
      </c>
      <c r="AA573" s="528">
        <f t="shared" si="131"/>
        <v>7.7270136127029998</v>
      </c>
      <c r="AB573" s="529">
        <f t="shared" si="132"/>
        <v>-2.651833288180268</v>
      </c>
    </row>
    <row r="574" spans="1:28" s="238" customFormat="1">
      <c r="A574" s="245">
        <v>479</v>
      </c>
      <c r="B574" s="245">
        <v>479278117</v>
      </c>
      <c r="C574" s="244" t="s">
        <v>542</v>
      </c>
      <c r="D574" s="245">
        <v>278</v>
      </c>
      <c r="E574" s="244" t="s">
        <v>305</v>
      </c>
      <c r="F574" s="245">
        <v>117</v>
      </c>
      <c r="G574" s="244" t="s">
        <v>144</v>
      </c>
      <c r="H574" s="243">
        <v>12</v>
      </c>
      <c r="I574" s="239"/>
      <c r="J574" s="242">
        <f t="shared" si="120"/>
        <v>11521</v>
      </c>
      <c r="K574" s="241">
        <f t="shared" si="121"/>
        <v>12675</v>
      </c>
      <c r="L574" s="240">
        <f t="shared" si="133"/>
        <v>1154</v>
      </c>
      <c r="M574" s="239"/>
      <c r="N574" s="242">
        <f t="shared" si="122"/>
        <v>5592</v>
      </c>
      <c r="O574" s="241">
        <f t="shared" si="123"/>
        <v>6153</v>
      </c>
      <c r="P574" s="241">
        <f t="shared" si="124"/>
        <v>6626</v>
      </c>
      <c r="Q574" s="241" t="str">
        <f t="shared" si="125"/>
        <v/>
      </c>
      <c r="R574" s="241" t="str">
        <f t="shared" si="126"/>
        <v/>
      </c>
      <c r="S574" s="240">
        <f t="shared" si="134"/>
        <v>473</v>
      </c>
      <c r="T574" s="239"/>
      <c r="U574" s="242">
        <f t="shared" si="127"/>
        <v>18051</v>
      </c>
      <c r="V574" s="241">
        <f t="shared" si="128"/>
        <v>20389</v>
      </c>
      <c r="W574" s="240">
        <f t="shared" si="135"/>
        <v>2338</v>
      </c>
      <c r="X574" s="239"/>
      <c r="Y574" s="527">
        <f t="shared" si="129"/>
        <v>3.7391492650978648</v>
      </c>
      <c r="Z574" s="528">
        <f t="shared" si="130"/>
        <v>2.8691514614141505</v>
      </c>
      <c r="AA574" s="528">
        <f t="shared" si="131"/>
        <v>4.8264320563928518</v>
      </c>
      <c r="AB574" s="529">
        <f t="shared" si="132"/>
        <v>1.9572805949787013</v>
      </c>
    </row>
    <row r="575" spans="1:28" s="238" customFormat="1">
      <c r="A575" s="245">
        <v>479</v>
      </c>
      <c r="B575" s="245">
        <v>479278127</v>
      </c>
      <c r="C575" s="244" t="s">
        <v>542</v>
      </c>
      <c r="D575" s="245">
        <v>278</v>
      </c>
      <c r="E575" s="244" t="s">
        <v>305</v>
      </c>
      <c r="F575" s="245">
        <v>127</v>
      </c>
      <c r="G575" s="244" t="s">
        <v>154</v>
      </c>
      <c r="H575" s="243">
        <v>8</v>
      </c>
      <c r="I575" s="239"/>
      <c r="J575" s="242">
        <f t="shared" si="120"/>
        <v>11567</v>
      </c>
      <c r="K575" s="241">
        <f t="shared" si="121"/>
        <v>13070</v>
      </c>
      <c r="L575" s="240">
        <f t="shared" si="133"/>
        <v>1503</v>
      </c>
      <c r="M575" s="239"/>
      <c r="N575" s="242">
        <f t="shared" si="122"/>
        <v>5910</v>
      </c>
      <c r="O575" s="241">
        <f t="shared" si="123"/>
        <v>6678</v>
      </c>
      <c r="P575" s="241">
        <f t="shared" si="124"/>
        <v>6833</v>
      </c>
      <c r="Q575" s="241" t="str">
        <f t="shared" si="125"/>
        <v/>
      </c>
      <c r="R575" s="241" t="str">
        <f t="shared" si="126"/>
        <v/>
      </c>
      <c r="S575" s="240">
        <f t="shared" si="134"/>
        <v>155</v>
      </c>
      <c r="T575" s="239"/>
      <c r="U575" s="242">
        <f t="shared" si="127"/>
        <v>18415</v>
      </c>
      <c r="V575" s="241">
        <f t="shared" si="128"/>
        <v>20991</v>
      </c>
      <c r="W575" s="240">
        <f t="shared" si="135"/>
        <v>2576</v>
      </c>
      <c r="X575" s="239"/>
      <c r="Y575" s="527">
        <f t="shared" si="129"/>
        <v>1.1880393236759801</v>
      </c>
      <c r="Z575" s="528">
        <f t="shared" si="130"/>
        <v>6.3923813089091546</v>
      </c>
      <c r="AA575" s="528">
        <f t="shared" si="131"/>
        <v>9.0015863576200488</v>
      </c>
      <c r="AB575" s="529">
        <f t="shared" si="132"/>
        <v>2.6092050487108942</v>
      </c>
    </row>
    <row r="576" spans="1:28" s="238" customFormat="1">
      <c r="A576" s="245">
        <v>479</v>
      </c>
      <c r="B576" s="245">
        <v>479278137</v>
      </c>
      <c r="C576" s="244" t="s">
        <v>542</v>
      </c>
      <c r="D576" s="245">
        <v>278</v>
      </c>
      <c r="E576" s="244" t="s">
        <v>305</v>
      </c>
      <c r="F576" s="245">
        <v>137</v>
      </c>
      <c r="G576" s="244" t="s">
        <v>164</v>
      </c>
      <c r="H576" s="243">
        <v>33</v>
      </c>
      <c r="I576" s="239"/>
      <c r="J576" s="242">
        <f t="shared" si="120"/>
        <v>11849</v>
      </c>
      <c r="K576" s="241">
        <f t="shared" si="121"/>
        <v>13220</v>
      </c>
      <c r="L576" s="240">
        <f t="shared" si="133"/>
        <v>1371</v>
      </c>
      <c r="M576" s="239"/>
      <c r="N576" s="242">
        <f t="shared" si="122"/>
        <v>0</v>
      </c>
      <c r="O576" s="241">
        <f t="shared" si="123"/>
        <v>0</v>
      </c>
      <c r="P576" s="241">
        <f t="shared" si="124"/>
        <v>1478</v>
      </c>
      <c r="Q576" s="241" t="str">
        <f t="shared" si="125"/>
        <v/>
      </c>
      <c r="R576" s="241" t="str">
        <f t="shared" si="126"/>
        <v/>
      </c>
      <c r="S576" s="240">
        <f t="shared" si="134"/>
        <v>1478</v>
      </c>
      <c r="T576" s="239"/>
      <c r="U576" s="242">
        <f t="shared" si="127"/>
        <v>12787</v>
      </c>
      <c r="V576" s="241">
        <f t="shared" si="128"/>
        <v>15786</v>
      </c>
      <c r="W576" s="240">
        <f t="shared" si="135"/>
        <v>2999</v>
      </c>
      <c r="X576" s="239"/>
      <c r="Y576" s="527">
        <f t="shared" si="129"/>
        <v>11.592297052728739</v>
      </c>
      <c r="Z576" s="528">
        <f t="shared" si="130"/>
        <v>7.7026178424301968</v>
      </c>
      <c r="AA576" s="528">
        <f t="shared" si="131"/>
        <v>21.596814390289833</v>
      </c>
      <c r="AB576" s="529">
        <f t="shared" si="132"/>
        <v>13.894196547859636</v>
      </c>
    </row>
    <row r="577" spans="1:28" s="238" customFormat="1">
      <c r="A577" s="245">
        <v>479</v>
      </c>
      <c r="B577" s="245">
        <v>479278159</v>
      </c>
      <c r="C577" s="244" t="s">
        <v>542</v>
      </c>
      <c r="D577" s="245">
        <v>278</v>
      </c>
      <c r="E577" s="244" t="s">
        <v>305</v>
      </c>
      <c r="F577" s="245">
        <v>159</v>
      </c>
      <c r="G577" s="244" t="s">
        <v>186</v>
      </c>
      <c r="H577" s="243">
        <v>2</v>
      </c>
      <c r="I577" s="239"/>
      <c r="J577" s="242">
        <f t="shared" si="120"/>
        <v>11023</v>
      </c>
      <c r="K577" s="241">
        <f t="shared" si="121"/>
        <v>11611</v>
      </c>
      <c r="L577" s="240">
        <f t="shared" si="133"/>
        <v>588</v>
      </c>
      <c r="M577" s="239"/>
      <c r="N577" s="242">
        <f t="shared" si="122"/>
        <v>5322</v>
      </c>
      <c r="O577" s="241">
        <f t="shared" si="123"/>
        <v>5606</v>
      </c>
      <c r="P577" s="241">
        <f t="shared" si="124"/>
        <v>4910</v>
      </c>
      <c r="Q577" s="241" t="str">
        <f t="shared" si="125"/>
        <v/>
      </c>
      <c r="R577" s="241" t="str">
        <f t="shared" si="126"/>
        <v/>
      </c>
      <c r="S577" s="240">
        <f t="shared" si="134"/>
        <v>-696</v>
      </c>
      <c r="T577" s="239"/>
      <c r="U577" s="242">
        <f t="shared" si="127"/>
        <v>17283</v>
      </c>
      <c r="V577" s="241">
        <f t="shared" si="128"/>
        <v>17609</v>
      </c>
      <c r="W577" s="240">
        <f t="shared" si="135"/>
        <v>326</v>
      </c>
      <c r="X577" s="239"/>
      <c r="Y577" s="527">
        <f t="shared" si="129"/>
        <v>-6.0016492627375158</v>
      </c>
      <c r="Z577" s="528">
        <f t="shared" si="130"/>
        <v>8.2354097309072749</v>
      </c>
      <c r="AA577" s="528">
        <f t="shared" si="131"/>
        <v>3.5517164206311671</v>
      </c>
      <c r="AB577" s="529">
        <f t="shared" si="132"/>
        <v>-4.6836933102761078</v>
      </c>
    </row>
    <row r="578" spans="1:28" s="238" customFormat="1">
      <c r="A578" s="245">
        <v>479</v>
      </c>
      <c r="B578" s="245">
        <v>479278161</v>
      </c>
      <c r="C578" s="244" t="s">
        <v>542</v>
      </c>
      <c r="D578" s="245">
        <v>278</v>
      </c>
      <c r="E578" s="244" t="s">
        <v>305</v>
      </c>
      <c r="F578" s="245">
        <v>161</v>
      </c>
      <c r="G578" s="244" t="s">
        <v>188</v>
      </c>
      <c r="H578" s="243">
        <v>6</v>
      </c>
      <c r="I578" s="239"/>
      <c r="J578" s="242">
        <f t="shared" si="120"/>
        <v>11555</v>
      </c>
      <c r="K578" s="241">
        <f t="shared" si="121"/>
        <v>12987</v>
      </c>
      <c r="L578" s="240">
        <f t="shared" si="133"/>
        <v>1432</v>
      </c>
      <c r="M578" s="239"/>
      <c r="N578" s="242">
        <f t="shared" si="122"/>
        <v>4869</v>
      </c>
      <c r="O578" s="241">
        <f t="shared" si="123"/>
        <v>5473</v>
      </c>
      <c r="P578" s="241">
        <f t="shared" si="124"/>
        <v>6727</v>
      </c>
      <c r="Q578" s="241" t="str">
        <f t="shared" si="125"/>
        <v/>
      </c>
      <c r="R578" s="241" t="str">
        <f t="shared" si="126"/>
        <v/>
      </c>
      <c r="S578" s="240">
        <f t="shared" si="134"/>
        <v>1254</v>
      </c>
      <c r="T578" s="239"/>
      <c r="U578" s="242">
        <f t="shared" si="127"/>
        <v>17362</v>
      </c>
      <c r="V578" s="241">
        <f t="shared" si="128"/>
        <v>20802</v>
      </c>
      <c r="W578" s="240">
        <f t="shared" si="135"/>
        <v>3440</v>
      </c>
      <c r="X578" s="239"/>
      <c r="Y578" s="527">
        <f t="shared" si="129"/>
        <v>9.6577887286298392</v>
      </c>
      <c r="Z578" s="528">
        <f t="shared" si="130"/>
        <v>6.4086066465211076</v>
      </c>
      <c r="AA578" s="528">
        <f t="shared" si="131"/>
        <v>18.24098617366101</v>
      </c>
      <c r="AB578" s="529">
        <f t="shared" si="132"/>
        <v>11.832379527139903</v>
      </c>
    </row>
    <row r="579" spans="1:28" s="238" customFormat="1">
      <c r="A579" s="245">
        <v>479</v>
      </c>
      <c r="B579" s="245">
        <v>479278191</v>
      </c>
      <c r="C579" s="244" t="s">
        <v>542</v>
      </c>
      <c r="D579" s="245">
        <v>278</v>
      </c>
      <c r="E579" s="244" t="s">
        <v>305</v>
      </c>
      <c r="F579" s="245">
        <v>191</v>
      </c>
      <c r="G579" s="244" t="s">
        <v>218</v>
      </c>
      <c r="H579" s="243">
        <v>3</v>
      </c>
      <c r="I579" s="239"/>
      <c r="J579" s="242">
        <f t="shared" si="120"/>
        <v>11194</v>
      </c>
      <c r="K579" s="241">
        <f t="shared" si="121"/>
        <v>11310</v>
      </c>
      <c r="L579" s="240">
        <f t="shared" si="133"/>
        <v>116</v>
      </c>
      <c r="M579" s="239"/>
      <c r="N579" s="242">
        <f t="shared" si="122"/>
        <v>3848</v>
      </c>
      <c r="O579" s="241">
        <f t="shared" si="123"/>
        <v>3888</v>
      </c>
      <c r="P579" s="241">
        <f t="shared" si="124"/>
        <v>3888</v>
      </c>
      <c r="Q579" s="241" t="str">
        <f t="shared" si="125"/>
        <v/>
      </c>
      <c r="R579" s="241" t="str">
        <f t="shared" si="126"/>
        <v/>
      </c>
      <c r="S579" s="240">
        <f t="shared" si="134"/>
        <v>0</v>
      </c>
      <c r="T579" s="239"/>
      <c r="U579" s="242">
        <f t="shared" si="127"/>
        <v>15980</v>
      </c>
      <c r="V579" s="241">
        <f t="shared" si="128"/>
        <v>16286</v>
      </c>
      <c r="W579" s="240">
        <f t="shared" si="135"/>
        <v>306</v>
      </c>
      <c r="X579" s="239"/>
      <c r="Y579" s="527">
        <f t="shared" si="129"/>
        <v>0</v>
      </c>
      <c r="Z579" s="528">
        <f t="shared" si="130"/>
        <v>6.4894705860445168</v>
      </c>
      <c r="AA579" s="528">
        <f t="shared" si="131"/>
        <v>1.8606221778098102</v>
      </c>
      <c r="AB579" s="529">
        <f t="shared" si="132"/>
        <v>-4.6288484082347061</v>
      </c>
    </row>
    <row r="580" spans="1:28" s="238" customFormat="1">
      <c r="A580" s="245">
        <v>479</v>
      </c>
      <c r="B580" s="245">
        <v>479278210</v>
      </c>
      <c r="C580" s="244" t="s">
        <v>542</v>
      </c>
      <c r="D580" s="245">
        <v>278</v>
      </c>
      <c r="E580" s="244" t="s">
        <v>305</v>
      </c>
      <c r="F580" s="245">
        <v>210</v>
      </c>
      <c r="G580" s="244" t="s">
        <v>237</v>
      </c>
      <c r="H580" s="243">
        <v>25</v>
      </c>
      <c r="I580" s="239"/>
      <c r="J580" s="242">
        <f t="shared" si="120"/>
        <v>12276</v>
      </c>
      <c r="K580" s="241">
        <f t="shared" si="121"/>
        <v>12075</v>
      </c>
      <c r="L580" s="240">
        <f t="shared" si="133"/>
        <v>-201</v>
      </c>
      <c r="M580" s="239"/>
      <c r="N580" s="242">
        <f t="shared" si="122"/>
        <v>5036</v>
      </c>
      <c r="O580" s="241">
        <f t="shared" si="123"/>
        <v>4954</v>
      </c>
      <c r="P580" s="241">
        <f t="shared" si="124"/>
        <v>3931</v>
      </c>
      <c r="Q580" s="241" t="str">
        <f t="shared" si="125"/>
        <v/>
      </c>
      <c r="R580" s="241" t="str">
        <f t="shared" si="126"/>
        <v/>
      </c>
      <c r="S580" s="240">
        <f t="shared" si="134"/>
        <v>-1023</v>
      </c>
      <c r="T580" s="239"/>
      <c r="U580" s="242">
        <f t="shared" si="127"/>
        <v>18250</v>
      </c>
      <c r="V580" s="241">
        <f t="shared" si="128"/>
        <v>17094</v>
      </c>
      <c r="W580" s="240">
        <f t="shared" si="135"/>
        <v>-1156</v>
      </c>
      <c r="X580" s="239"/>
      <c r="Y580" s="527">
        <f t="shared" si="129"/>
        <v>-8.4715364851652453</v>
      </c>
      <c r="Z580" s="528">
        <f t="shared" si="130"/>
        <v>9.9262718956258524</v>
      </c>
      <c r="AA580" s="528">
        <f t="shared" si="131"/>
        <v>3.0891229601820962</v>
      </c>
      <c r="AB580" s="529">
        <f t="shared" si="132"/>
        <v>-6.8371489354437562</v>
      </c>
    </row>
    <row r="581" spans="1:28" s="238" customFormat="1">
      <c r="A581" s="245">
        <v>479</v>
      </c>
      <c r="B581" s="245">
        <v>479278227</v>
      </c>
      <c r="C581" s="244" t="s">
        <v>542</v>
      </c>
      <c r="D581" s="245">
        <v>278</v>
      </c>
      <c r="E581" s="244" t="s">
        <v>305</v>
      </c>
      <c r="F581" s="245">
        <v>227</v>
      </c>
      <c r="G581" s="244" t="s">
        <v>254</v>
      </c>
      <c r="H581" s="243">
        <v>2</v>
      </c>
      <c r="I581" s="239"/>
      <c r="J581" s="242">
        <f t="shared" si="120"/>
        <v>12132</v>
      </c>
      <c r="K581" s="241">
        <f t="shared" si="121"/>
        <v>12940</v>
      </c>
      <c r="L581" s="240">
        <f t="shared" si="133"/>
        <v>808</v>
      </c>
      <c r="M581" s="239"/>
      <c r="N581" s="242">
        <f t="shared" si="122"/>
        <v>3492</v>
      </c>
      <c r="O581" s="241">
        <f t="shared" si="123"/>
        <v>3725</v>
      </c>
      <c r="P581" s="241">
        <f t="shared" si="124"/>
        <v>3419</v>
      </c>
      <c r="Q581" s="241" t="str">
        <f t="shared" si="125"/>
        <v/>
      </c>
      <c r="R581" s="241" t="str">
        <f t="shared" si="126"/>
        <v/>
      </c>
      <c r="S581" s="240">
        <f t="shared" si="134"/>
        <v>-306</v>
      </c>
      <c r="T581" s="239"/>
      <c r="U581" s="242">
        <f t="shared" si="127"/>
        <v>16562</v>
      </c>
      <c r="V581" s="241">
        <f t="shared" si="128"/>
        <v>17447</v>
      </c>
      <c r="W581" s="240">
        <f t="shared" si="135"/>
        <v>885</v>
      </c>
      <c r="X581" s="239"/>
      <c r="Y581" s="527">
        <f t="shared" si="129"/>
        <v>-2.3629072754288956</v>
      </c>
      <c r="Z581" s="528">
        <f t="shared" si="130"/>
        <v>9.2263909517083977</v>
      </c>
      <c r="AA581" s="528">
        <f t="shared" si="131"/>
        <v>7.0879914092843528</v>
      </c>
      <c r="AB581" s="529">
        <f t="shared" si="132"/>
        <v>-2.138399542424045</v>
      </c>
    </row>
    <row r="582" spans="1:28" s="238" customFormat="1">
      <c r="A582" s="245">
        <v>479</v>
      </c>
      <c r="B582" s="245">
        <v>479278278</v>
      </c>
      <c r="C582" s="244" t="s">
        <v>542</v>
      </c>
      <c r="D582" s="245">
        <v>278</v>
      </c>
      <c r="E582" s="244" t="s">
        <v>305</v>
      </c>
      <c r="F582" s="245">
        <v>278</v>
      </c>
      <c r="G582" s="244" t="s">
        <v>305</v>
      </c>
      <c r="H582" s="243">
        <v>51</v>
      </c>
      <c r="I582" s="239"/>
      <c r="J582" s="242">
        <f t="shared" si="120"/>
        <v>11790</v>
      </c>
      <c r="K582" s="241">
        <f t="shared" si="121"/>
        <v>13022</v>
      </c>
      <c r="L582" s="240">
        <f t="shared" si="133"/>
        <v>1232</v>
      </c>
      <c r="M582" s="239"/>
      <c r="N582" s="242">
        <f t="shared" si="122"/>
        <v>2689</v>
      </c>
      <c r="O582" s="241">
        <f t="shared" si="123"/>
        <v>2970</v>
      </c>
      <c r="P582" s="241">
        <f t="shared" si="124"/>
        <v>2970</v>
      </c>
      <c r="Q582" s="241" t="str">
        <f t="shared" si="125"/>
        <v/>
      </c>
      <c r="R582" s="241" t="str">
        <f t="shared" si="126"/>
        <v/>
      </c>
      <c r="S582" s="240">
        <f t="shared" si="134"/>
        <v>0</v>
      </c>
      <c r="T582" s="239"/>
      <c r="U582" s="242">
        <f t="shared" si="127"/>
        <v>15417</v>
      </c>
      <c r="V582" s="241">
        <f t="shared" si="128"/>
        <v>17080</v>
      </c>
      <c r="W582" s="240">
        <f t="shared" si="135"/>
        <v>1663</v>
      </c>
      <c r="X582" s="239"/>
      <c r="Y582" s="527">
        <f t="shared" si="129"/>
        <v>0</v>
      </c>
      <c r="Z582" s="528">
        <f t="shared" si="130"/>
        <v>9.2880677305316226</v>
      </c>
      <c r="AA582" s="528">
        <f t="shared" si="131"/>
        <v>6.1049868525218818</v>
      </c>
      <c r="AB582" s="529">
        <f t="shared" si="132"/>
        <v>-3.1830808780097408</v>
      </c>
    </row>
    <row r="583" spans="1:28" s="238" customFormat="1">
      <c r="A583" s="245">
        <v>479</v>
      </c>
      <c r="B583" s="245">
        <v>479278281</v>
      </c>
      <c r="C583" s="244" t="s">
        <v>542</v>
      </c>
      <c r="D583" s="245">
        <v>278</v>
      </c>
      <c r="E583" s="244" t="s">
        <v>305</v>
      </c>
      <c r="F583" s="245">
        <v>281</v>
      </c>
      <c r="G583" s="244" t="s">
        <v>308</v>
      </c>
      <c r="H583" s="243">
        <v>56</v>
      </c>
      <c r="I583" s="239"/>
      <c r="J583" s="242">
        <f t="shared" si="120"/>
        <v>14179</v>
      </c>
      <c r="K583" s="241">
        <f t="shared" si="121"/>
        <v>16203</v>
      </c>
      <c r="L583" s="240">
        <f t="shared" si="133"/>
        <v>2024</v>
      </c>
      <c r="M583" s="239"/>
      <c r="N583" s="242">
        <f t="shared" si="122"/>
        <v>0</v>
      </c>
      <c r="O583" s="241">
        <f t="shared" si="123"/>
        <v>0</v>
      </c>
      <c r="P583" s="241">
        <f t="shared" si="124"/>
        <v>3</v>
      </c>
      <c r="Q583" s="241" t="str">
        <f t="shared" si="125"/>
        <v/>
      </c>
      <c r="R583" s="241" t="str">
        <f t="shared" si="126"/>
        <v/>
      </c>
      <c r="S583" s="240">
        <f t="shared" si="134"/>
        <v>3</v>
      </c>
      <c r="T583" s="239"/>
      <c r="U583" s="242">
        <f t="shared" si="127"/>
        <v>15117</v>
      </c>
      <c r="V583" s="241">
        <f t="shared" si="128"/>
        <v>17294</v>
      </c>
      <c r="W583" s="240">
        <f t="shared" si="135"/>
        <v>2177</v>
      </c>
      <c r="X583" s="239"/>
      <c r="Y583" s="527">
        <f t="shared" si="129"/>
        <v>0.11766517785436292</v>
      </c>
      <c r="Z583" s="528">
        <f t="shared" si="130"/>
        <v>8.3664610543893101</v>
      </c>
      <c r="AA583" s="528">
        <f t="shared" si="131"/>
        <v>8.4956348145192777</v>
      </c>
      <c r="AB583" s="529">
        <f t="shared" si="132"/>
        <v>0.12917376012996762</v>
      </c>
    </row>
    <row r="584" spans="1:28" s="238" customFormat="1">
      <c r="A584" s="245">
        <v>479</v>
      </c>
      <c r="B584" s="245">
        <v>479278309</v>
      </c>
      <c r="C584" s="244" t="s">
        <v>542</v>
      </c>
      <c r="D584" s="245">
        <v>278</v>
      </c>
      <c r="E584" s="244" t="s">
        <v>305</v>
      </c>
      <c r="F584" s="245">
        <v>309</v>
      </c>
      <c r="G584" s="244" t="s">
        <v>336</v>
      </c>
      <c r="H584" s="243">
        <v>4</v>
      </c>
      <c r="I584" s="239"/>
      <c r="J584" s="242">
        <f t="shared" si="120"/>
        <v>12682</v>
      </c>
      <c r="K584" s="241">
        <f t="shared" si="121"/>
        <v>12144</v>
      </c>
      <c r="L584" s="240">
        <f t="shared" si="133"/>
        <v>-538</v>
      </c>
      <c r="M584" s="239"/>
      <c r="N584" s="242">
        <f t="shared" si="122"/>
        <v>1193</v>
      </c>
      <c r="O584" s="241">
        <f t="shared" si="123"/>
        <v>1142</v>
      </c>
      <c r="P584" s="241">
        <f t="shared" si="124"/>
        <v>0</v>
      </c>
      <c r="Q584" s="241" t="str">
        <f t="shared" si="125"/>
        <v/>
      </c>
      <c r="R584" s="241" t="str">
        <f t="shared" si="126"/>
        <v/>
      </c>
      <c r="S584" s="240">
        <f t="shared" si="134"/>
        <v>-1142</v>
      </c>
      <c r="T584" s="239"/>
      <c r="U584" s="242">
        <f t="shared" si="127"/>
        <v>14813</v>
      </c>
      <c r="V584" s="241">
        <f t="shared" si="128"/>
        <v>13232</v>
      </c>
      <c r="W584" s="240">
        <f t="shared" si="135"/>
        <v>-1581</v>
      </c>
      <c r="X584" s="239"/>
      <c r="Y584" s="527">
        <f t="shared" si="129"/>
        <v>-13.520141521991604</v>
      </c>
      <c r="Z584" s="528">
        <f t="shared" si="130"/>
        <v>8.2532063246293692</v>
      </c>
      <c r="AA584" s="528">
        <f t="shared" si="131"/>
        <v>-5.7335915312517773</v>
      </c>
      <c r="AB584" s="529">
        <f t="shared" si="132"/>
        <v>-13.986797855881147</v>
      </c>
    </row>
    <row r="585" spans="1:28" s="238" customFormat="1">
      <c r="A585" s="245">
        <v>479</v>
      </c>
      <c r="B585" s="245">
        <v>479278325</v>
      </c>
      <c r="C585" s="244" t="s">
        <v>542</v>
      </c>
      <c r="D585" s="245">
        <v>278</v>
      </c>
      <c r="E585" s="244" t="s">
        <v>305</v>
      </c>
      <c r="F585" s="245">
        <v>325</v>
      </c>
      <c r="G585" s="244" t="s">
        <v>352</v>
      </c>
      <c r="H585" s="243">
        <v>18</v>
      </c>
      <c r="I585" s="239"/>
      <c r="J585" s="242">
        <f t="shared" si="120"/>
        <v>12119</v>
      </c>
      <c r="K585" s="241">
        <f t="shared" si="121"/>
        <v>13473</v>
      </c>
      <c r="L585" s="240">
        <f t="shared" si="133"/>
        <v>1354</v>
      </c>
      <c r="M585" s="239"/>
      <c r="N585" s="242">
        <f t="shared" si="122"/>
        <v>1693</v>
      </c>
      <c r="O585" s="241">
        <f t="shared" si="123"/>
        <v>1882</v>
      </c>
      <c r="P585" s="241">
        <f t="shared" si="124"/>
        <v>1307</v>
      </c>
      <c r="Q585" s="241" t="str">
        <f t="shared" si="125"/>
        <v/>
      </c>
      <c r="R585" s="241" t="str">
        <f t="shared" si="126"/>
        <v/>
      </c>
      <c r="S585" s="240">
        <f t="shared" si="134"/>
        <v>-575</v>
      </c>
      <c r="T585" s="239"/>
      <c r="U585" s="242">
        <f t="shared" si="127"/>
        <v>14750</v>
      </c>
      <c r="V585" s="241">
        <f t="shared" si="128"/>
        <v>15868</v>
      </c>
      <c r="W585" s="240">
        <f t="shared" si="135"/>
        <v>1118</v>
      </c>
      <c r="X585" s="239"/>
      <c r="Y585" s="527">
        <f t="shared" si="129"/>
        <v>-4.27275085853843</v>
      </c>
      <c r="Z585" s="528">
        <f t="shared" si="130"/>
        <v>7.0307513959549777</v>
      </c>
      <c r="AA585" s="528">
        <f t="shared" si="131"/>
        <v>2.686092270785132</v>
      </c>
      <c r="AB585" s="529">
        <f t="shared" si="132"/>
        <v>-4.3446591251698461</v>
      </c>
    </row>
    <row r="586" spans="1:28" s="238" customFormat="1">
      <c r="A586" s="245">
        <v>479</v>
      </c>
      <c r="B586" s="245">
        <v>479278332</v>
      </c>
      <c r="C586" s="244" t="s">
        <v>542</v>
      </c>
      <c r="D586" s="245">
        <v>278</v>
      </c>
      <c r="E586" s="244" t="s">
        <v>305</v>
      </c>
      <c r="F586" s="245">
        <v>332</v>
      </c>
      <c r="G586" s="244" t="s">
        <v>359</v>
      </c>
      <c r="H586" s="243">
        <v>9</v>
      </c>
      <c r="I586" s="239"/>
      <c r="J586" s="242">
        <f t="shared" ref="J586:J649" si="136">IFERROR(VLOOKUP($B586,ratesPFY,9,FALSE),"")</f>
        <v>12105</v>
      </c>
      <c r="K586" s="241">
        <f t="shared" ref="K586:K649" si="137">IFERROR(VLOOKUP($B586,ratesQ2,8,FALSE),"")</f>
        <v>12594</v>
      </c>
      <c r="L586" s="240">
        <f t="shared" si="133"/>
        <v>489</v>
      </c>
      <c r="M586" s="239"/>
      <c r="N586" s="242">
        <f t="shared" ref="N586:N649" si="138">IFERROR(VLOOKUP($B586,ratesPFY,10,FALSE),"")</f>
        <v>915</v>
      </c>
      <c r="O586" s="241">
        <f t="shared" ref="O586:O649" si="139">IFERROR(VLOOKUP($B586,ratesQ1,9,FALSE),"")</f>
        <v>952</v>
      </c>
      <c r="P586" s="241">
        <f t="shared" ref="P586:P649" si="140">IFERROR(VLOOKUP($B586,ratesQ2,9,FALSE),"")</f>
        <v>953</v>
      </c>
      <c r="Q586" s="241" t="str">
        <f t="shared" ref="Q586:Q649" si="141">IFERROR(VLOOKUP($B586,ratesQ3,9,FALSE),"")</f>
        <v/>
      </c>
      <c r="R586" s="241" t="str">
        <f t="shared" ref="R586:R649" si="142">IFERROR(VLOOKUP($B586,ratesQ4,9,FALSE),"")</f>
        <v/>
      </c>
      <c r="S586" s="240">
        <f t="shared" si="134"/>
        <v>1</v>
      </c>
      <c r="T586" s="239"/>
      <c r="U586" s="242">
        <f t="shared" ref="U586:U649" si="143">IFERROR(VLOOKUP($B586,ratesPFY,13,FALSE)-VLOOKUP($B586,ratesPFY,11,FALSE),"")</f>
        <v>13958</v>
      </c>
      <c r="V586" s="241">
        <f t="shared" ref="V586:V649" si="144">IFERROR(VLOOKUP($B586,ratesQ2,12,FALSE),"")</f>
        <v>14635</v>
      </c>
      <c r="W586" s="240">
        <f t="shared" si="135"/>
        <v>677</v>
      </c>
      <c r="X586" s="239"/>
      <c r="Y586" s="527">
        <f t="shared" ref="Y586:Y649" si="145">VLOOKUP($F586,rate_abvfndNEW,46,FALSE)</f>
        <v>9.5276486101596447E-3</v>
      </c>
      <c r="Z586" s="528">
        <f t="shared" ref="Z586:Z649" si="146">VLOOKUP($F586,rate_abvfndNEW,48,FALSE)</f>
        <v>6.9484897380850859</v>
      </c>
      <c r="AA586" s="528">
        <f t="shared" ref="AA586:AA649" si="147">VLOOKUP($F586,rate_abvfndNEW,49,FALSE)</f>
        <v>7.091743445592984</v>
      </c>
      <c r="AB586" s="529">
        <f t="shared" ref="AB586:AB649" si="148">VLOOKUP($F586,rate_abvfndNEW,50,FALSE)</f>
        <v>0.14325370750789812</v>
      </c>
    </row>
    <row r="587" spans="1:28" s="238" customFormat="1">
      <c r="A587" s="245">
        <v>479</v>
      </c>
      <c r="B587" s="245">
        <v>479278349</v>
      </c>
      <c r="C587" s="244" t="s">
        <v>542</v>
      </c>
      <c r="D587" s="245">
        <v>278</v>
      </c>
      <c r="E587" s="244" t="s">
        <v>305</v>
      </c>
      <c r="F587" s="245">
        <v>349</v>
      </c>
      <c r="G587" s="244" t="s">
        <v>376</v>
      </c>
      <c r="H587" s="243">
        <v>1</v>
      </c>
      <c r="I587" s="239"/>
      <c r="J587" s="242" t="str">
        <f t="shared" si="136"/>
        <v/>
      </c>
      <c r="K587" s="241">
        <f t="shared" si="137"/>
        <v>12401.673925233647</v>
      </c>
      <c r="L587" s="240" t="str">
        <f t="shared" ref="L587:L650" si="149">IFERROR(IF(J587="","",K587-J587),"")</f>
        <v/>
      </c>
      <c r="M587" s="239"/>
      <c r="N587" s="242" t="str">
        <f t="shared" si="138"/>
        <v/>
      </c>
      <c r="O587" s="241" t="str">
        <f t="shared" si="139"/>
        <v/>
      </c>
      <c r="P587" s="241">
        <f t="shared" si="140"/>
        <v>6849</v>
      </c>
      <c r="Q587" s="241" t="str">
        <f t="shared" si="141"/>
        <v/>
      </c>
      <c r="R587" s="241" t="str">
        <f t="shared" si="142"/>
        <v/>
      </c>
      <c r="S587" s="240" t="str">
        <f t="shared" ref="S587:S650" si="150">IFERROR(IF(P587="","",P587-O587),"")</f>
        <v/>
      </c>
      <c r="T587" s="239"/>
      <c r="U587" s="242" t="str">
        <f t="shared" si="143"/>
        <v/>
      </c>
      <c r="V587" s="241">
        <f t="shared" si="144"/>
        <v>20338.673925233648</v>
      </c>
      <c r="W587" s="240" t="str">
        <f t="shared" ref="W587:W650" si="151">IFERROR(IF(U587="","",V587-U587),"")</f>
        <v/>
      </c>
      <c r="X587" s="239"/>
      <c r="Y587" s="527">
        <f t="shared" si="145"/>
        <v>25.404111736912967</v>
      </c>
      <c r="Z587" s="528">
        <f t="shared" si="146"/>
        <v>11.607463189962941</v>
      </c>
      <c r="AA587" s="528">
        <f t="shared" si="147"/>
        <v>36.719549675640742</v>
      </c>
      <c r="AB587" s="529">
        <f t="shared" si="148"/>
        <v>25.1120864856778</v>
      </c>
    </row>
    <row r="588" spans="1:28" s="238" customFormat="1">
      <c r="A588" s="245">
        <v>479</v>
      </c>
      <c r="B588" s="245">
        <v>479278605</v>
      </c>
      <c r="C588" s="244" t="s">
        <v>542</v>
      </c>
      <c r="D588" s="245">
        <v>278</v>
      </c>
      <c r="E588" s="244" t="s">
        <v>305</v>
      </c>
      <c r="F588" s="245">
        <v>605</v>
      </c>
      <c r="G588" s="244" t="s">
        <v>383</v>
      </c>
      <c r="H588" s="243">
        <v>32</v>
      </c>
      <c r="I588" s="239"/>
      <c r="J588" s="242">
        <f t="shared" si="136"/>
        <v>12050</v>
      </c>
      <c r="K588" s="241">
        <f t="shared" si="137"/>
        <v>13417</v>
      </c>
      <c r="L588" s="240">
        <f t="shared" si="149"/>
        <v>1367</v>
      </c>
      <c r="M588" s="239"/>
      <c r="N588" s="242">
        <f t="shared" si="138"/>
        <v>8724</v>
      </c>
      <c r="O588" s="241">
        <f t="shared" si="139"/>
        <v>9713</v>
      </c>
      <c r="P588" s="241">
        <f t="shared" si="140"/>
        <v>9713</v>
      </c>
      <c r="Q588" s="241" t="str">
        <f t="shared" si="141"/>
        <v/>
      </c>
      <c r="R588" s="241" t="str">
        <f t="shared" si="142"/>
        <v/>
      </c>
      <c r="S588" s="240">
        <f t="shared" si="150"/>
        <v>0</v>
      </c>
      <c r="T588" s="239"/>
      <c r="U588" s="242">
        <f t="shared" si="143"/>
        <v>21712</v>
      </c>
      <c r="V588" s="241">
        <f t="shared" si="144"/>
        <v>24218</v>
      </c>
      <c r="W588" s="240">
        <f t="shared" si="151"/>
        <v>2506</v>
      </c>
      <c r="X588" s="239"/>
      <c r="Y588" s="527">
        <f t="shared" si="145"/>
        <v>0</v>
      </c>
      <c r="Z588" s="528">
        <f t="shared" si="146"/>
        <v>5.2545515315488593</v>
      </c>
      <c r="AA588" s="528">
        <f t="shared" si="147"/>
        <v>1.6716138203254107</v>
      </c>
      <c r="AB588" s="529">
        <f t="shared" si="148"/>
        <v>-3.5829377112234484</v>
      </c>
    </row>
    <row r="589" spans="1:28" s="238" customFormat="1">
      <c r="A589" s="245">
        <v>479</v>
      </c>
      <c r="B589" s="245">
        <v>479278635</v>
      </c>
      <c r="C589" s="244" t="s">
        <v>542</v>
      </c>
      <c r="D589" s="245">
        <v>278</v>
      </c>
      <c r="E589" s="244" t="s">
        <v>305</v>
      </c>
      <c r="F589" s="245">
        <v>635</v>
      </c>
      <c r="G589" s="244" t="s">
        <v>392</v>
      </c>
      <c r="H589" s="243">
        <v>1</v>
      </c>
      <c r="I589" s="239"/>
      <c r="J589" s="242">
        <f t="shared" si="136"/>
        <v>15661</v>
      </c>
      <c r="K589" s="241">
        <f t="shared" si="137"/>
        <v>11611</v>
      </c>
      <c r="L589" s="240">
        <f t="shared" si="149"/>
        <v>-4050</v>
      </c>
      <c r="M589" s="239"/>
      <c r="N589" s="242">
        <f t="shared" si="138"/>
        <v>6329</v>
      </c>
      <c r="O589" s="241">
        <f t="shared" si="139"/>
        <v>4693</v>
      </c>
      <c r="P589" s="241">
        <f t="shared" si="140"/>
        <v>3727</v>
      </c>
      <c r="Q589" s="241" t="str">
        <f t="shared" si="141"/>
        <v/>
      </c>
      <c r="R589" s="241" t="str">
        <f t="shared" si="142"/>
        <v/>
      </c>
      <c r="S589" s="240">
        <f t="shared" si="150"/>
        <v>-966</v>
      </c>
      <c r="T589" s="239"/>
      <c r="U589" s="242">
        <f t="shared" si="143"/>
        <v>22928</v>
      </c>
      <c r="V589" s="241">
        <f t="shared" si="144"/>
        <v>16426</v>
      </c>
      <c r="W589" s="240">
        <f t="shared" si="151"/>
        <v>-6502</v>
      </c>
      <c r="X589" s="239"/>
      <c r="Y589" s="527">
        <f t="shared" si="145"/>
        <v>-8.3205722455602711</v>
      </c>
      <c r="Z589" s="528">
        <f t="shared" si="146"/>
        <v>9.7585563556497181</v>
      </c>
      <c r="AA589" s="528">
        <f t="shared" si="147"/>
        <v>2.4439732713309916</v>
      </c>
      <c r="AB589" s="529">
        <f t="shared" si="148"/>
        <v>-7.3145830843187269</v>
      </c>
    </row>
    <row r="590" spans="1:28" s="238" customFormat="1">
      <c r="A590" s="245">
        <v>479</v>
      </c>
      <c r="B590" s="245">
        <v>479278670</v>
      </c>
      <c r="C590" s="244" t="s">
        <v>542</v>
      </c>
      <c r="D590" s="245">
        <v>278</v>
      </c>
      <c r="E590" s="244" t="s">
        <v>305</v>
      </c>
      <c r="F590" s="245">
        <v>670</v>
      </c>
      <c r="G590" s="244" t="s">
        <v>401</v>
      </c>
      <c r="H590" s="243">
        <v>5</v>
      </c>
      <c r="I590" s="239"/>
      <c r="J590" s="242">
        <f t="shared" si="136"/>
        <v>11589</v>
      </c>
      <c r="K590" s="241">
        <f t="shared" si="137"/>
        <v>11732</v>
      </c>
      <c r="L590" s="240">
        <f t="shared" si="149"/>
        <v>143</v>
      </c>
      <c r="M590" s="239"/>
      <c r="N590" s="242">
        <f t="shared" si="138"/>
        <v>8803</v>
      </c>
      <c r="O590" s="241">
        <f t="shared" si="139"/>
        <v>8911</v>
      </c>
      <c r="P590" s="241">
        <f t="shared" si="140"/>
        <v>8766</v>
      </c>
      <c r="Q590" s="241" t="str">
        <f t="shared" si="141"/>
        <v/>
      </c>
      <c r="R590" s="241" t="str">
        <f t="shared" si="142"/>
        <v/>
      </c>
      <c r="S590" s="240">
        <f t="shared" si="150"/>
        <v>-145</v>
      </c>
      <c r="T590" s="239"/>
      <c r="U590" s="242">
        <f t="shared" si="143"/>
        <v>21330</v>
      </c>
      <c r="V590" s="241">
        <f t="shared" si="144"/>
        <v>21586</v>
      </c>
      <c r="W590" s="240">
        <f t="shared" si="151"/>
        <v>256</v>
      </c>
      <c r="X590" s="239"/>
      <c r="Y590" s="527">
        <f t="shared" si="145"/>
        <v>-1.240693814747317</v>
      </c>
      <c r="Z590" s="528">
        <f t="shared" si="146"/>
        <v>2.0431702032812251</v>
      </c>
      <c r="AA590" s="528">
        <f t="shared" si="147"/>
        <v>1.6655048513108874</v>
      </c>
      <c r="AB590" s="529">
        <f t="shared" si="148"/>
        <v>-0.37766535197033768</v>
      </c>
    </row>
    <row r="591" spans="1:28" s="238" customFormat="1">
      <c r="A591" s="245">
        <v>479</v>
      </c>
      <c r="B591" s="245">
        <v>479278672</v>
      </c>
      <c r="C591" s="244" t="s">
        <v>542</v>
      </c>
      <c r="D591" s="245">
        <v>278</v>
      </c>
      <c r="E591" s="244" t="s">
        <v>305</v>
      </c>
      <c r="F591" s="245">
        <v>672</v>
      </c>
      <c r="G591" s="244" t="s">
        <v>402</v>
      </c>
      <c r="H591" s="243">
        <v>3</v>
      </c>
      <c r="I591" s="239"/>
      <c r="J591" s="242">
        <f t="shared" si="136"/>
        <v>12913</v>
      </c>
      <c r="K591" s="241">
        <f t="shared" si="137"/>
        <v>12853</v>
      </c>
      <c r="L591" s="240">
        <f t="shared" si="149"/>
        <v>-60</v>
      </c>
      <c r="M591" s="239"/>
      <c r="N591" s="242">
        <f t="shared" si="138"/>
        <v>5199</v>
      </c>
      <c r="O591" s="241">
        <f t="shared" si="139"/>
        <v>5175</v>
      </c>
      <c r="P591" s="241">
        <f t="shared" si="140"/>
        <v>4240</v>
      </c>
      <c r="Q591" s="241" t="str">
        <f t="shared" si="141"/>
        <v/>
      </c>
      <c r="R591" s="241" t="str">
        <f t="shared" si="142"/>
        <v/>
      </c>
      <c r="S591" s="240">
        <f t="shared" si="150"/>
        <v>-935</v>
      </c>
      <c r="T591" s="239"/>
      <c r="U591" s="242">
        <f t="shared" si="143"/>
        <v>19050</v>
      </c>
      <c r="V591" s="241">
        <f t="shared" si="144"/>
        <v>18181</v>
      </c>
      <c r="W591" s="240">
        <f t="shared" si="151"/>
        <v>-869</v>
      </c>
      <c r="X591" s="239"/>
      <c r="Y591" s="527">
        <f t="shared" si="145"/>
        <v>-7.2736762425954566</v>
      </c>
      <c r="Z591" s="528">
        <f t="shared" si="146"/>
        <v>6.5851098010827211</v>
      </c>
      <c r="AA591" s="528">
        <f t="shared" si="147"/>
        <v>0.8562947019507402</v>
      </c>
      <c r="AB591" s="529">
        <f t="shared" si="148"/>
        <v>-5.7288150991319808</v>
      </c>
    </row>
    <row r="592" spans="1:28" s="238" customFormat="1">
      <c r="A592" s="245">
        <v>479</v>
      </c>
      <c r="B592" s="245">
        <v>479278674</v>
      </c>
      <c r="C592" s="244" t="s">
        <v>542</v>
      </c>
      <c r="D592" s="245">
        <v>278</v>
      </c>
      <c r="E592" s="244" t="s">
        <v>305</v>
      </c>
      <c r="F592" s="245">
        <v>674</v>
      </c>
      <c r="G592" s="244" t="s">
        <v>404</v>
      </c>
      <c r="H592" s="243">
        <v>6</v>
      </c>
      <c r="I592" s="239"/>
      <c r="J592" s="242">
        <f t="shared" si="136"/>
        <v>15655</v>
      </c>
      <c r="K592" s="241">
        <f t="shared" si="137"/>
        <v>13796</v>
      </c>
      <c r="L592" s="240">
        <f t="shared" si="149"/>
        <v>-1859</v>
      </c>
      <c r="M592" s="239"/>
      <c r="N592" s="242">
        <f t="shared" si="138"/>
        <v>8498</v>
      </c>
      <c r="O592" s="241">
        <f t="shared" si="139"/>
        <v>7489</v>
      </c>
      <c r="P592" s="241">
        <f t="shared" si="140"/>
        <v>5457</v>
      </c>
      <c r="Q592" s="241" t="str">
        <f t="shared" si="141"/>
        <v/>
      </c>
      <c r="R592" s="241" t="str">
        <f t="shared" si="142"/>
        <v/>
      </c>
      <c r="S592" s="240">
        <f t="shared" si="150"/>
        <v>-2032</v>
      </c>
      <c r="T592" s="239"/>
      <c r="U592" s="242">
        <f t="shared" si="143"/>
        <v>25091</v>
      </c>
      <c r="V592" s="241">
        <f t="shared" si="144"/>
        <v>20341</v>
      </c>
      <c r="W592" s="240">
        <f t="shared" si="151"/>
        <v>-4750</v>
      </c>
      <c r="X592" s="239"/>
      <c r="Y592" s="527">
        <f t="shared" si="145"/>
        <v>-14.727435926956048</v>
      </c>
      <c r="Z592" s="528">
        <f t="shared" si="146"/>
        <v>15.461772818231415</v>
      </c>
      <c r="AA592" s="528">
        <f t="shared" si="147"/>
        <v>4.5170235188708361</v>
      </c>
      <c r="AB592" s="529">
        <f t="shared" si="148"/>
        <v>-10.944749299360579</v>
      </c>
    </row>
    <row r="593" spans="1:28" s="238" customFormat="1">
      <c r="A593" s="245">
        <v>479</v>
      </c>
      <c r="B593" s="245">
        <v>479278680</v>
      </c>
      <c r="C593" s="244" t="s">
        <v>542</v>
      </c>
      <c r="D593" s="245">
        <v>278</v>
      </c>
      <c r="E593" s="244" t="s">
        <v>305</v>
      </c>
      <c r="F593" s="245">
        <v>680</v>
      </c>
      <c r="G593" s="244" t="s">
        <v>406</v>
      </c>
      <c r="H593" s="243">
        <v>10</v>
      </c>
      <c r="I593" s="239"/>
      <c r="J593" s="242">
        <f t="shared" si="136"/>
        <v>13056</v>
      </c>
      <c r="K593" s="241">
        <f t="shared" si="137"/>
        <v>12076</v>
      </c>
      <c r="L593" s="240">
        <f t="shared" si="149"/>
        <v>-980</v>
      </c>
      <c r="M593" s="239"/>
      <c r="N593" s="242">
        <f t="shared" si="138"/>
        <v>4923</v>
      </c>
      <c r="O593" s="241">
        <f t="shared" si="139"/>
        <v>4553</v>
      </c>
      <c r="P593" s="241">
        <f t="shared" si="140"/>
        <v>3564</v>
      </c>
      <c r="Q593" s="241" t="str">
        <f t="shared" si="141"/>
        <v/>
      </c>
      <c r="R593" s="241" t="str">
        <f t="shared" si="142"/>
        <v/>
      </c>
      <c r="S593" s="240">
        <f t="shared" si="150"/>
        <v>-989</v>
      </c>
      <c r="T593" s="239"/>
      <c r="U593" s="242">
        <f t="shared" si="143"/>
        <v>18917</v>
      </c>
      <c r="V593" s="241">
        <f t="shared" si="144"/>
        <v>16728</v>
      </c>
      <c r="W593" s="240">
        <f t="shared" si="151"/>
        <v>-2189</v>
      </c>
      <c r="X593" s="239"/>
      <c r="Y593" s="527">
        <f t="shared" si="145"/>
        <v>-8.1924910351525853</v>
      </c>
      <c r="Z593" s="528">
        <f t="shared" si="146"/>
        <v>8.6285867471622169</v>
      </c>
      <c r="AA593" s="528">
        <f t="shared" si="147"/>
        <v>1.5463017700061543</v>
      </c>
      <c r="AB593" s="529">
        <f t="shared" si="148"/>
        <v>-7.0822849771560623</v>
      </c>
    </row>
    <row r="594" spans="1:28" s="238" customFormat="1">
      <c r="A594" s="245">
        <v>479</v>
      </c>
      <c r="B594" s="245">
        <v>479278683</v>
      </c>
      <c r="C594" s="244" t="s">
        <v>542</v>
      </c>
      <c r="D594" s="245">
        <v>278</v>
      </c>
      <c r="E594" s="244" t="s">
        <v>305</v>
      </c>
      <c r="F594" s="245">
        <v>683</v>
      </c>
      <c r="G594" s="244" t="s">
        <v>407</v>
      </c>
      <c r="H594" s="243">
        <v>8</v>
      </c>
      <c r="I594" s="239"/>
      <c r="J594" s="242">
        <f t="shared" si="136"/>
        <v>11107</v>
      </c>
      <c r="K594" s="241">
        <f t="shared" si="137"/>
        <v>12377</v>
      </c>
      <c r="L594" s="240">
        <f t="shared" si="149"/>
        <v>1270</v>
      </c>
      <c r="M594" s="239"/>
      <c r="N594" s="242">
        <f t="shared" si="138"/>
        <v>9007</v>
      </c>
      <c r="O594" s="241">
        <f t="shared" si="139"/>
        <v>10037</v>
      </c>
      <c r="P594" s="241">
        <f t="shared" si="140"/>
        <v>10305</v>
      </c>
      <c r="Q594" s="241" t="str">
        <f t="shared" si="141"/>
        <v/>
      </c>
      <c r="R594" s="241" t="str">
        <f t="shared" si="142"/>
        <v/>
      </c>
      <c r="S594" s="240">
        <f t="shared" si="150"/>
        <v>268</v>
      </c>
      <c r="T594" s="239"/>
      <c r="U594" s="242">
        <f t="shared" si="143"/>
        <v>21052</v>
      </c>
      <c r="V594" s="241">
        <f t="shared" si="144"/>
        <v>23770</v>
      </c>
      <c r="W594" s="240">
        <f t="shared" si="151"/>
        <v>2718</v>
      </c>
      <c r="X594" s="239"/>
      <c r="Y594" s="527">
        <f t="shared" si="145"/>
        <v>2.1672657528069124</v>
      </c>
      <c r="Z594" s="528">
        <f t="shared" si="146"/>
        <v>3.0779372623177417</v>
      </c>
      <c r="AA594" s="528">
        <f t="shared" si="147"/>
        <v>4.7346002753221095</v>
      </c>
      <c r="AB594" s="529">
        <f t="shared" si="148"/>
        <v>1.6566630130043678</v>
      </c>
    </row>
    <row r="595" spans="1:28" s="238" customFormat="1">
      <c r="A595" s="245">
        <v>479</v>
      </c>
      <c r="B595" s="245">
        <v>479278750</v>
      </c>
      <c r="C595" s="244" t="s">
        <v>542</v>
      </c>
      <c r="D595" s="245">
        <v>278</v>
      </c>
      <c r="E595" s="244" t="s">
        <v>305</v>
      </c>
      <c r="F595" s="245">
        <v>750</v>
      </c>
      <c r="G595" s="244" t="s">
        <v>425</v>
      </c>
      <c r="H595" s="243">
        <v>1</v>
      </c>
      <c r="I595" s="239"/>
      <c r="J595" s="242">
        <f t="shared" si="136"/>
        <v>9220</v>
      </c>
      <c r="K595" s="241">
        <f t="shared" si="137"/>
        <v>9754</v>
      </c>
      <c r="L595" s="240">
        <f t="shared" si="149"/>
        <v>534</v>
      </c>
      <c r="M595" s="239"/>
      <c r="N595" s="242">
        <f t="shared" si="138"/>
        <v>5838</v>
      </c>
      <c r="O595" s="241">
        <f t="shared" si="139"/>
        <v>6176</v>
      </c>
      <c r="P595" s="241">
        <f t="shared" si="140"/>
        <v>5885</v>
      </c>
      <c r="Q595" s="241" t="str">
        <f t="shared" si="141"/>
        <v/>
      </c>
      <c r="R595" s="241" t="str">
        <f t="shared" si="142"/>
        <v/>
      </c>
      <c r="S595" s="240">
        <f t="shared" si="150"/>
        <v>-291</v>
      </c>
      <c r="T595" s="239"/>
      <c r="U595" s="242">
        <f t="shared" si="143"/>
        <v>15996</v>
      </c>
      <c r="V595" s="241">
        <f t="shared" si="144"/>
        <v>16727</v>
      </c>
      <c r="W595" s="240">
        <f t="shared" si="151"/>
        <v>731</v>
      </c>
      <c r="X595" s="239"/>
      <c r="Y595" s="527">
        <f t="shared" si="145"/>
        <v>-2.9767755621901983</v>
      </c>
      <c r="Z595" s="528">
        <f t="shared" si="146"/>
        <v>12.146746512936494</v>
      </c>
      <c r="AA595" s="528">
        <f t="shared" si="147"/>
        <v>4.7517408736425564</v>
      </c>
      <c r="AB595" s="529">
        <f t="shared" si="148"/>
        <v>-7.3950056392939372</v>
      </c>
    </row>
    <row r="596" spans="1:28" s="238" customFormat="1">
      <c r="A596" s="245">
        <v>479</v>
      </c>
      <c r="B596" s="245">
        <v>479278753</v>
      </c>
      <c r="C596" s="244" t="s">
        <v>542</v>
      </c>
      <c r="D596" s="245">
        <v>278</v>
      </c>
      <c r="E596" s="244" t="s">
        <v>305</v>
      </c>
      <c r="F596" s="245">
        <v>753</v>
      </c>
      <c r="G596" s="244" t="s">
        <v>426</v>
      </c>
      <c r="H596" s="243">
        <v>2</v>
      </c>
      <c r="I596" s="239"/>
      <c r="J596" s="242">
        <f t="shared" si="136"/>
        <v>11793.585444096136</v>
      </c>
      <c r="K596" s="241">
        <f t="shared" si="137"/>
        <v>16668</v>
      </c>
      <c r="L596" s="240">
        <f t="shared" si="149"/>
        <v>4874.4145559038643</v>
      </c>
      <c r="M596" s="239"/>
      <c r="N596" s="242">
        <f t="shared" si="138"/>
        <v>4788</v>
      </c>
      <c r="O596" s="241">
        <f t="shared" si="139"/>
        <v>6767</v>
      </c>
      <c r="P596" s="241">
        <f t="shared" si="140"/>
        <v>4588</v>
      </c>
      <c r="Q596" s="241" t="str">
        <f t="shared" si="141"/>
        <v/>
      </c>
      <c r="R596" s="241" t="str">
        <f t="shared" si="142"/>
        <v/>
      </c>
      <c r="S596" s="240">
        <f t="shared" si="150"/>
        <v>-2179</v>
      </c>
      <c r="T596" s="239"/>
      <c r="U596" s="242">
        <f t="shared" si="143"/>
        <v>17519.585444096134</v>
      </c>
      <c r="V596" s="241">
        <f t="shared" si="144"/>
        <v>22344</v>
      </c>
      <c r="W596" s="240">
        <f t="shared" si="151"/>
        <v>4824.4145559038661</v>
      </c>
      <c r="X596" s="239"/>
      <c r="Y596" s="527">
        <f t="shared" si="145"/>
        <v>-13.072865791041622</v>
      </c>
      <c r="Z596" s="528">
        <f t="shared" si="146"/>
        <v>13.415499721605892</v>
      </c>
      <c r="AA596" s="528">
        <f t="shared" si="147"/>
        <v>2.695848915967237</v>
      </c>
      <c r="AB596" s="529">
        <f t="shared" si="148"/>
        <v>-10.719650805638654</v>
      </c>
    </row>
    <row r="597" spans="1:28" s="238" customFormat="1">
      <c r="A597" s="245">
        <v>479</v>
      </c>
      <c r="B597" s="245">
        <v>479278755</v>
      </c>
      <c r="C597" s="244" t="s">
        <v>542</v>
      </c>
      <c r="D597" s="245">
        <v>278</v>
      </c>
      <c r="E597" s="244" t="s">
        <v>305</v>
      </c>
      <c r="F597" s="245">
        <v>755</v>
      </c>
      <c r="G597" s="244" t="s">
        <v>427</v>
      </c>
      <c r="H597" s="243">
        <v>4</v>
      </c>
      <c r="I597" s="239"/>
      <c r="J597" s="242">
        <f t="shared" si="136"/>
        <v>9821</v>
      </c>
      <c r="K597" s="241">
        <f t="shared" si="137"/>
        <v>14069</v>
      </c>
      <c r="L597" s="240">
        <f t="shared" si="149"/>
        <v>4248</v>
      </c>
      <c r="M597" s="239"/>
      <c r="N597" s="242">
        <f t="shared" si="138"/>
        <v>4590</v>
      </c>
      <c r="O597" s="241">
        <f t="shared" si="139"/>
        <v>6575</v>
      </c>
      <c r="P597" s="241">
        <f t="shared" si="140"/>
        <v>6401</v>
      </c>
      <c r="Q597" s="241" t="str">
        <f t="shared" si="141"/>
        <v/>
      </c>
      <c r="R597" s="241" t="str">
        <f t="shared" si="142"/>
        <v/>
      </c>
      <c r="S597" s="240">
        <f t="shared" si="150"/>
        <v>-174</v>
      </c>
      <c r="T597" s="239"/>
      <c r="U597" s="242">
        <f t="shared" si="143"/>
        <v>15349</v>
      </c>
      <c r="V597" s="241">
        <f t="shared" si="144"/>
        <v>21558</v>
      </c>
      <c r="W597" s="240">
        <f t="shared" si="151"/>
        <v>6209</v>
      </c>
      <c r="X597" s="239"/>
      <c r="Y597" s="527">
        <f t="shared" si="145"/>
        <v>-1.2381147941594577</v>
      </c>
      <c r="Z597" s="528">
        <f t="shared" si="146"/>
        <v>3.9388546459701517</v>
      </c>
      <c r="AA597" s="528">
        <f t="shared" si="147"/>
        <v>2.463858830130651</v>
      </c>
      <c r="AB597" s="529">
        <f t="shared" si="148"/>
        <v>-1.4749958158395007</v>
      </c>
    </row>
    <row r="598" spans="1:28" s="238" customFormat="1">
      <c r="A598" s="245">
        <v>479</v>
      </c>
      <c r="B598" s="245">
        <v>479278766</v>
      </c>
      <c r="C598" s="244" t="s">
        <v>542</v>
      </c>
      <c r="D598" s="245">
        <v>278</v>
      </c>
      <c r="E598" s="244" t="s">
        <v>305</v>
      </c>
      <c r="F598" s="245">
        <v>766</v>
      </c>
      <c r="G598" s="244" t="s">
        <v>431</v>
      </c>
      <c r="H598" s="243">
        <v>1</v>
      </c>
      <c r="I598" s="239"/>
      <c r="J598" s="242">
        <f t="shared" si="136"/>
        <v>11023</v>
      </c>
      <c r="K598" s="241">
        <f t="shared" si="137"/>
        <v>14140</v>
      </c>
      <c r="L598" s="240">
        <f t="shared" si="149"/>
        <v>3117</v>
      </c>
      <c r="M598" s="239"/>
      <c r="N598" s="242">
        <f t="shared" si="138"/>
        <v>3890</v>
      </c>
      <c r="O598" s="241">
        <f t="shared" si="139"/>
        <v>4990</v>
      </c>
      <c r="P598" s="241">
        <f t="shared" si="140"/>
        <v>4297</v>
      </c>
      <c r="Q598" s="241" t="str">
        <f t="shared" si="141"/>
        <v/>
      </c>
      <c r="R598" s="241" t="str">
        <f t="shared" si="142"/>
        <v/>
      </c>
      <c r="S598" s="240">
        <f t="shared" si="150"/>
        <v>-693</v>
      </c>
      <c r="T598" s="239"/>
      <c r="U598" s="242">
        <f t="shared" si="143"/>
        <v>15851</v>
      </c>
      <c r="V598" s="241">
        <f t="shared" si="144"/>
        <v>19525</v>
      </c>
      <c r="W598" s="240">
        <f t="shared" si="151"/>
        <v>3674</v>
      </c>
      <c r="X598" s="239"/>
      <c r="Y598" s="527">
        <f t="shared" si="145"/>
        <v>-4.9006770441642118</v>
      </c>
      <c r="Z598" s="528">
        <f t="shared" si="146"/>
        <v>7.9895196292638904</v>
      </c>
      <c r="AA598" s="528">
        <f t="shared" si="147"/>
        <v>3.8578450960198176</v>
      </c>
      <c r="AB598" s="529">
        <f t="shared" si="148"/>
        <v>-4.1316745332440732</v>
      </c>
    </row>
    <row r="599" spans="1:28" s="238" customFormat="1">
      <c r="A599" s="245">
        <v>481</v>
      </c>
      <c r="B599" s="245">
        <v>481035001</v>
      </c>
      <c r="C599" s="244" t="s">
        <v>543</v>
      </c>
      <c r="D599" s="245">
        <v>35</v>
      </c>
      <c r="E599" s="244" t="s">
        <v>62</v>
      </c>
      <c r="F599" s="245">
        <v>1</v>
      </c>
      <c r="G599" s="244" t="s">
        <v>28</v>
      </c>
      <c r="H599" s="243">
        <v>1</v>
      </c>
      <c r="I599" s="239"/>
      <c r="J599" s="242">
        <f t="shared" si="136"/>
        <v>12097.490041605108</v>
      </c>
      <c r="K599" s="241">
        <f t="shared" si="137"/>
        <v>4777</v>
      </c>
      <c r="L599" s="240">
        <f t="shared" si="149"/>
        <v>-7320.4900416051078</v>
      </c>
      <c r="M599" s="239"/>
      <c r="N599" s="242">
        <f t="shared" si="138"/>
        <v>2032</v>
      </c>
      <c r="O599" s="241">
        <f t="shared" si="139"/>
        <v>803</v>
      </c>
      <c r="P599" s="241">
        <f t="shared" si="140"/>
        <v>474</v>
      </c>
      <c r="Q599" s="241" t="str">
        <f t="shared" si="141"/>
        <v/>
      </c>
      <c r="R599" s="241" t="str">
        <f t="shared" si="142"/>
        <v/>
      </c>
      <c r="S599" s="240">
        <f t="shared" si="150"/>
        <v>-329</v>
      </c>
      <c r="T599" s="239"/>
      <c r="U599" s="242">
        <f t="shared" si="143"/>
        <v>15067.490041605108</v>
      </c>
      <c r="V599" s="241">
        <f t="shared" si="144"/>
        <v>6339</v>
      </c>
      <c r="W599" s="240">
        <f t="shared" si="151"/>
        <v>-8728.4900416051078</v>
      </c>
      <c r="X599" s="239"/>
      <c r="Y599" s="527">
        <f t="shared" si="145"/>
        <v>-6.8866493550741978</v>
      </c>
      <c r="Z599" s="528">
        <f t="shared" si="146"/>
        <v>11.433843269971938</v>
      </c>
      <c r="AA599" s="528">
        <f t="shared" si="147"/>
        <v>3.8509446137687151</v>
      </c>
      <c r="AB599" s="529">
        <f t="shared" si="148"/>
        <v>-7.5828986562032226</v>
      </c>
    </row>
    <row r="600" spans="1:28" s="238" customFormat="1">
      <c r="A600" s="245">
        <v>481</v>
      </c>
      <c r="B600" s="245">
        <v>481035016</v>
      </c>
      <c r="C600" s="244" t="s">
        <v>543</v>
      </c>
      <c r="D600" s="245">
        <v>35</v>
      </c>
      <c r="E600" s="244" t="s">
        <v>62</v>
      </c>
      <c r="F600" s="245">
        <v>16</v>
      </c>
      <c r="G600" s="244" t="s">
        <v>43</v>
      </c>
      <c r="H600" s="243">
        <v>2</v>
      </c>
      <c r="I600" s="239"/>
      <c r="J600" s="242">
        <f t="shared" si="136"/>
        <v>10227</v>
      </c>
      <c r="K600" s="241">
        <f t="shared" si="137"/>
        <v>7804</v>
      </c>
      <c r="L600" s="240">
        <f t="shared" si="149"/>
        <v>-2423</v>
      </c>
      <c r="M600" s="239"/>
      <c r="N600" s="242">
        <f t="shared" si="138"/>
        <v>578</v>
      </c>
      <c r="O600" s="241">
        <f t="shared" si="139"/>
        <v>441</v>
      </c>
      <c r="P600" s="241">
        <f t="shared" si="140"/>
        <v>193</v>
      </c>
      <c r="Q600" s="241" t="str">
        <f t="shared" si="141"/>
        <v/>
      </c>
      <c r="R600" s="241" t="str">
        <f t="shared" si="142"/>
        <v/>
      </c>
      <c r="S600" s="240">
        <f t="shared" si="150"/>
        <v>-248</v>
      </c>
      <c r="T600" s="239"/>
      <c r="U600" s="242">
        <f t="shared" si="143"/>
        <v>11743</v>
      </c>
      <c r="V600" s="241">
        <f t="shared" si="144"/>
        <v>9085</v>
      </c>
      <c r="W600" s="240">
        <f t="shared" si="151"/>
        <v>-2658</v>
      </c>
      <c r="X600" s="239"/>
      <c r="Y600" s="527">
        <f t="shared" si="145"/>
        <v>-3.185985052259241</v>
      </c>
      <c r="Z600" s="528">
        <f t="shared" si="146"/>
        <v>10.613899355634443</v>
      </c>
      <c r="AA600" s="528">
        <f t="shared" si="147"/>
        <v>7.15239291312513</v>
      </c>
      <c r="AB600" s="529">
        <f t="shared" si="148"/>
        <v>-3.4615064425093127</v>
      </c>
    </row>
    <row r="601" spans="1:28" s="238" customFormat="1">
      <c r="A601" s="245">
        <v>481</v>
      </c>
      <c r="B601" s="245">
        <v>481035018</v>
      </c>
      <c r="C601" s="244" t="s">
        <v>543</v>
      </c>
      <c r="D601" s="245">
        <v>35</v>
      </c>
      <c r="E601" s="244" t="s">
        <v>62</v>
      </c>
      <c r="F601" s="245">
        <v>18</v>
      </c>
      <c r="G601" s="244" t="s">
        <v>45</v>
      </c>
      <c r="H601" s="243">
        <v>3</v>
      </c>
      <c r="I601" s="239"/>
      <c r="J601" s="242">
        <f t="shared" si="136"/>
        <v>10227</v>
      </c>
      <c r="K601" s="241">
        <f t="shared" si="137"/>
        <v>10193</v>
      </c>
      <c r="L601" s="240">
        <f t="shared" si="149"/>
        <v>-34</v>
      </c>
      <c r="M601" s="239"/>
      <c r="N601" s="242">
        <f t="shared" si="138"/>
        <v>6862</v>
      </c>
      <c r="O601" s="241">
        <f t="shared" si="139"/>
        <v>6839</v>
      </c>
      <c r="P601" s="241">
        <f t="shared" si="140"/>
        <v>4934</v>
      </c>
      <c r="Q601" s="241" t="str">
        <f t="shared" si="141"/>
        <v/>
      </c>
      <c r="R601" s="241" t="str">
        <f t="shared" si="142"/>
        <v/>
      </c>
      <c r="S601" s="240">
        <f t="shared" si="150"/>
        <v>-1905</v>
      </c>
      <c r="T601" s="239"/>
      <c r="U601" s="242">
        <f t="shared" si="143"/>
        <v>18027</v>
      </c>
      <c r="V601" s="241">
        <f t="shared" si="144"/>
        <v>16215</v>
      </c>
      <c r="W601" s="240">
        <f t="shared" si="151"/>
        <v>-1812</v>
      </c>
      <c r="X601" s="239"/>
      <c r="Y601" s="527">
        <f t="shared" si="145"/>
        <v>-18.688486382425879</v>
      </c>
      <c r="Z601" s="528">
        <f t="shared" si="146"/>
        <v>18.143642555175777</v>
      </c>
      <c r="AA601" s="528">
        <f t="shared" si="147"/>
        <v>4.6886975424985167</v>
      </c>
      <c r="AB601" s="529">
        <f t="shared" si="148"/>
        <v>-13.454945012677261</v>
      </c>
    </row>
    <row r="602" spans="1:28" s="238" customFormat="1">
      <c r="A602" s="245">
        <v>481</v>
      </c>
      <c r="B602" s="245">
        <v>481035030</v>
      </c>
      <c r="C602" s="244" t="s">
        <v>543</v>
      </c>
      <c r="D602" s="245">
        <v>35</v>
      </c>
      <c r="E602" s="244" t="s">
        <v>62</v>
      </c>
      <c r="F602" s="245">
        <v>30</v>
      </c>
      <c r="G602" s="244" t="s">
        <v>57</v>
      </c>
      <c r="H602" s="243">
        <v>2</v>
      </c>
      <c r="I602" s="239"/>
      <c r="J602" s="242" t="str">
        <f t="shared" si="136"/>
        <v/>
      </c>
      <c r="K602" s="241">
        <f t="shared" si="137"/>
        <v>12755.293434167574</v>
      </c>
      <c r="L602" s="240" t="str">
        <f t="shared" si="149"/>
        <v/>
      </c>
      <c r="M602" s="239"/>
      <c r="N602" s="242" t="str">
        <f t="shared" si="138"/>
        <v/>
      </c>
      <c r="O602" s="241" t="str">
        <f t="shared" si="139"/>
        <v/>
      </c>
      <c r="P602" s="241">
        <f t="shared" si="140"/>
        <v>2909</v>
      </c>
      <c r="Q602" s="241" t="str">
        <f t="shared" si="141"/>
        <v/>
      </c>
      <c r="R602" s="241" t="str">
        <f t="shared" si="142"/>
        <v/>
      </c>
      <c r="S602" s="240" t="str">
        <f t="shared" si="150"/>
        <v/>
      </c>
      <c r="T602" s="239"/>
      <c r="U602" s="242" t="str">
        <f t="shared" si="143"/>
        <v/>
      </c>
      <c r="V602" s="241">
        <f t="shared" si="144"/>
        <v>16752.293434167572</v>
      </c>
      <c r="W602" s="240" t="str">
        <f t="shared" si="151"/>
        <v/>
      </c>
      <c r="X602" s="239"/>
      <c r="Y602" s="527">
        <f t="shared" si="145"/>
        <v>-2.1081974710191247</v>
      </c>
      <c r="Z602" s="528">
        <f t="shared" si="146"/>
        <v>8.6875921216036733</v>
      </c>
      <c r="AA602" s="528">
        <f t="shared" si="147"/>
        <v>6.18087902458789</v>
      </c>
      <c r="AB602" s="529">
        <f t="shared" si="148"/>
        <v>-2.5067130970157834</v>
      </c>
    </row>
    <row r="603" spans="1:28" s="238" customFormat="1">
      <c r="A603" s="245">
        <v>481</v>
      </c>
      <c r="B603" s="245">
        <v>481035035</v>
      </c>
      <c r="C603" s="244" t="s">
        <v>543</v>
      </c>
      <c r="D603" s="245">
        <v>35</v>
      </c>
      <c r="E603" s="244" t="s">
        <v>62</v>
      </c>
      <c r="F603" s="245">
        <v>35</v>
      </c>
      <c r="G603" s="244" t="s">
        <v>62</v>
      </c>
      <c r="H603" s="243">
        <v>861</v>
      </c>
      <c r="I603" s="239"/>
      <c r="J603" s="242">
        <f t="shared" si="136"/>
        <v>14960</v>
      </c>
      <c r="K603" s="241">
        <f t="shared" si="137"/>
        <v>16119</v>
      </c>
      <c r="L603" s="240">
        <f t="shared" si="149"/>
        <v>1159</v>
      </c>
      <c r="M603" s="239"/>
      <c r="N603" s="242">
        <f t="shared" si="138"/>
        <v>5782</v>
      </c>
      <c r="O603" s="241">
        <f t="shared" si="139"/>
        <v>6230</v>
      </c>
      <c r="P603" s="241">
        <f t="shared" si="140"/>
        <v>6720</v>
      </c>
      <c r="Q603" s="241" t="str">
        <f t="shared" si="141"/>
        <v/>
      </c>
      <c r="R603" s="241" t="str">
        <f t="shared" si="142"/>
        <v/>
      </c>
      <c r="S603" s="240">
        <f t="shared" si="150"/>
        <v>490</v>
      </c>
      <c r="T603" s="239"/>
      <c r="U603" s="242">
        <f t="shared" si="143"/>
        <v>21680</v>
      </c>
      <c r="V603" s="241">
        <f t="shared" si="144"/>
        <v>23927</v>
      </c>
      <c r="W603" s="240">
        <f t="shared" si="151"/>
        <v>2247</v>
      </c>
      <c r="X603" s="239"/>
      <c r="Y603" s="527">
        <f t="shared" si="145"/>
        <v>3.0398411230968065</v>
      </c>
      <c r="Z603" s="528">
        <f t="shared" si="146"/>
        <v>3.4544456806830173</v>
      </c>
      <c r="AA603" s="528">
        <f t="shared" si="147"/>
        <v>5.5084897121533576</v>
      </c>
      <c r="AB603" s="529">
        <f t="shared" si="148"/>
        <v>2.0540440314703403</v>
      </c>
    </row>
    <row r="604" spans="1:28" s="238" customFormat="1">
      <c r="A604" s="245">
        <v>481</v>
      </c>
      <c r="B604" s="245">
        <v>481035040</v>
      </c>
      <c r="C604" s="244" t="s">
        <v>543</v>
      </c>
      <c r="D604" s="245">
        <v>35</v>
      </c>
      <c r="E604" s="244" t="s">
        <v>62</v>
      </c>
      <c r="F604" s="245">
        <v>40</v>
      </c>
      <c r="G604" s="244" t="s">
        <v>67</v>
      </c>
      <c r="H604" s="243">
        <v>2</v>
      </c>
      <c r="I604" s="239"/>
      <c r="J604" s="242">
        <f t="shared" si="136"/>
        <v>11768.9727779491</v>
      </c>
      <c r="K604" s="241">
        <f t="shared" si="137"/>
        <v>13175</v>
      </c>
      <c r="L604" s="240">
        <f t="shared" si="149"/>
        <v>1406.0272220508996</v>
      </c>
      <c r="M604" s="239"/>
      <c r="N604" s="242">
        <f t="shared" si="138"/>
        <v>3335</v>
      </c>
      <c r="O604" s="241">
        <f t="shared" si="139"/>
        <v>3733</v>
      </c>
      <c r="P604" s="241">
        <f t="shared" si="140"/>
        <v>3144</v>
      </c>
      <c r="Q604" s="241" t="str">
        <f t="shared" si="141"/>
        <v/>
      </c>
      <c r="R604" s="241" t="str">
        <f t="shared" si="142"/>
        <v/>
      </c>
      <c r="S604" s="240">
        <f t="shared" si="150"/>
        <v>-589</v>
      </c>
      <c r="T604" s="239"/>
      <c r="U604" s="242">
        <f t="shared" si="143"/>
        <v>16041.9727779491</v>
      </c>
      <c r="V604" s="241">
        <f t="shared" si="144"/>
        <v>17407</v>
      </c>
      <c r="W604" s="240">
        <f t="shared" si="151"/>
        <v>1365.0272220508996</v>
      </c>
      <c r="X604" s="239"/>
      <c r="Y604" s="527">
        <f t="shared" si="145"/>
        <v>-4.4738973633773185</v>
      </c>
      <c r="Z604" s="528">
        <f t="shared" si="146"/>
        <v>7.8238794005697176</v>
      </c>
      <c r="AA604" s="528">
        <f t="shared" si="147"/>
        <v>4.0310424329666565</v>
      </c>
      <c r="AB604" s="529">
        <f t="shared" si="148"/>
        <v>-3.7928369676030611</v>
      </c>
    </row>
    <row r="605" spans="1:28" s="238" customFormat="1">
      <c r="A605" s="245">
        <v>481</v>
      </c>
      <c r="B605" s="245">
        <v>481035044</v>
      </c>
      <c r="C605" s="244" t="s">
        <v>543</v>
      </c>
      <c r="D605" s="245">
        <v>35</v>
      </c>
      <c r="E605" s="244" t="s">
        <v>62</v>
      </c>
      <c r="F605" s="245">
        <v>44</v>
      </c>
      <c r="G605" s="244" t="s">
        <v>71</v>
      </c>
      <c r="H605" s="243">
        <v>10</v>
      </c>
      <c r="I605" s="239"/>
      <c r="J605" s="242">
        <f t="shared" si="136"/>
        <v>15483</v>
      </c>
      <c r="K605" s="241">
        <f t="shared" si="137"/>
        <v>15321</v>
      </c>
      <c r="L605" s="240">
        <f t="shared" si="149"/>
        <v>-162</v>
      </c>
      <c r="M605" s="239"/>
      <c r="N605" s="242">
        <f t="shared" si="138"/>
        <v>453</v>
      </c>
      <c r="O605" s="241">
        <f t="shared" si="139"/>
        <v>448</v>
      </c>
      <c r="P605" s="241">
        <f t="shared" si="140"/>
        <v>266</v>
      </c>
      <c r="Q605" s="241" t="str">
        <f t="shared" si="141"/>
        <v/>
      </c>
      <c r="R605" s="241" t="str">
        <f t="shared" si="142"/>
        <v/>
      </c>
      <c r="S605" s="240">
        <f t="shared" si="150"/>
        <v>-182</v>
      </c>
      <c r="T605" s="239"/>
      <c r="U605" s="242">
        <f t="shared" si="143"/>
        <v>16874</v>
      </c>
      <c r="V605" s="241">
        <f t="shared" si="144"/>
        <v>16675</v>
      </c>
      <c r="W605" s="240">
        <f t="shared" si="151"/>
        <v>-199</v>
      </c>
      <c r="X605" s="239"/>
      <c r="Y605" s="527">
        <f t="shared" si="145"/>
        <v>-1.1859608919302929</v>
      </c>
      <c r="Z605" s="528">
        <f t="shared" si="146"/>
        <v>5.4614634937540831</v>
      </c>
      <c r="AA605" s="528">
        <f t="shared" si="147"/>
        <v>4.1649657037556365</v>
      </c>
      <c r="AB605" s="529">
        <f t="shared" si="148"/>
        <v>-1.2964977899984467</v>
      </c>
    </row>
    <row r="606" spans="1:28" s="238" customFormat="1">
      <c r="A606" s="245">
        <v>481</v>
      </c>
      <c r="B606" s="245">
        <v>481035057</v>
      </c>
      <c r="C606" s="244" t="s">
        <v>543</v>
      </c>
      <c r="D606" s="245">
        <v>35</v>
      </c>
      <c r="E606" s="244" t="s">
        <v>62</v>
      </c>
      <c r="F606" s="245">
        <v>57</v>
      </c>
      <c r="G606" s="244" t="s">
        <v>84</v>
      </c>
      <c r="H606" s="243">
        <v>1</v>
      </c>
      <c r="I606" s="239"/>
      <c r="J606" s="242">
        <f t="shared" si="136"/>
        <v>10396</v>
      </c>
      <c r="K606" s="241">
        <f t="shared" si="137"/>
        <v>10776</v>
      </c>
      <c r="L606" s="240">
        <f t="shared" si="149"/>
        <v>380</v>
      </c>
      <c r="M606" s="239"/>
      <c r="N606" s="242">
        <f t="shared" si="138"/>
        <v>301</v>
      </c>
      <c r="O606" s="241">
        <f t="shared" si="139"/>
        <v>312</v>
      </c>
      <c r="P606" s="241">
        <f t="shared" si="140"/>
        <v>312</v>
      </c>
      <c r="Q606" s="241" t="str">
        <f t="shared" si="141"/>
        <v/>
      </c>
      <c r="R606" s="241" t="str">
        <f t="shared" si="142"/>
        <v/>
      </c>
      <c r="S606" s="240">
        <f t="shared" si="150"/>
        <v>0</v>
      </c>
      <c r="T606" s="239"/>
      <c r="U606" s="242">
        <f t="shared" si="143"/>
        <v>11635</v>
      </c>
      <c r="V606" s="241">
        <f t="shared" si="144"/>
        <v>12176</v>
      </c>
      <c r="W606" s="240">
        <f t="shared" si="151"/>
        <v>541</v>
      </c>
      <c r="X606" s="239"/>
      <c r="Y606" s="527">
        <f t="shared" si="145"/>
        <v>0</v>
      </c>
      <c r="Z606" s="528">
        <f t="shared" si="146"/>
        <v>9.6290348314005829</v>
      </c>
      <c r="AA606" s="528">
        <f t="shared" si="147"/>
        <v>8.5937811411861276</v>
      </c>
      <c r="AB606" s="529">
        <f t="shared" si="148"/>
        <v>-1.0352536902144553</v>
      </c>
    </row>
    <row r="607" spans="1:28" s="238" customFormat="1">
      <c r="A607" s="245">
        <v>481</v>
      </c>
      <c r="B607" s="245">
        <v>481035073</v>
      </c>
      <c r="C607" s="244" t="s">
        <v>543</v>
      </c>
      <c r="D607" s="245">
        <v>35</v>
      </c>
      <c r="E607" s="244" t="s">
        <v>62</v>
      </c>
      <c r="F607" s="245">
        <v>73</v>
      </c>
      <c r="G607" s="244" t="s">
        <v>100</v>
      </c>
      <c r="H607" s="243">
        <v>2</v>
      </c>
      <c r="I607" s="239"/>
      <c r="J607" s="242">
        <f t="shared" si="136"/>
        <v>11289</v>
      </c>
      <c r="K607" s="241">
        <f t="shared" si="137"/>
        <v>12130</v>
      </c>
      <c r="L607" s="240">
        <f t="shared" si="149"/>
        <v>841</v>
      </c>
      <c r="M607" s="239"/>
      <c r="N607" s="242">
        <f t="shared" si="138"/>
        <v>8563</v>
      </c>
      <c r="O607" s="241">
        <f t="shared" si="139"/>
        <v>9200</v>
      </c>
      <c r="P607" s="241">
        <f t="shared" si="140"/>
        <v>8917</v>
      </c>
      <c r="Q607" s="241" t="str">
        <f t="shared" si="141"/>
        <v/>
      </c>
      <c r="R607" s="241" t="str">
        <f t="shared" si="142"/>
        <v/>
      </c>
      <c r="S607" s="240">
        <f t="shared" si="150"/>
        <v>-283</v>
      </c>
      <c r="T607" s="239"/>
      <c r="U607" s="242">
        <f t="shared" si="143"/>
        <v>20790</v>
      </c>
      <c r="V607" s="241">
        <f t="shared" si="144"/>
        <v>22135</v>
      </c>
      <c r="W607" s="240">
        <f t="shared" si="151"/>
        <v>1345</v>
      </c>
      <c r="X607" s="239"/>
      <c r="Y607" s="527">
        <f t="shared" si="145"/>
        <v>-2.3389167549535159</v>
      </c>
      <c r="Z607" s="528">
        <f t="shared" si="146"/>
        <v>7.7717558941643086</v>
      </c>
      <c r="AA607" s="528">
        <f t="shared" si="147"/>
        <v>6.263262539340622</v>
      </c>
      <c r="AB607" s="529">
        <f t="shared" si="148"/>
        <v>-1.5084933548236865</v>
      </c>
    </row>
    <row r="608" spans="1:28" s="238" customFormat="1">
      <c r="A608" s="245">
        <v>481</v>
      </c>
      <c r="B608" s="245">
        <v>481035101</v>
      </c>
      <c r="C608" s="244" t="s">
        <v>543</v>
      </c>
      <c r="D608" s="245">
        <v>35</v>
      </c>
      <c r="E608" s="244" t="s">
        <v>62</v>
      </c>
      <c r="F608" s="245">
        <v>101</v>
      </c>
      <c r="G608" s="244" t="s">
        <v>128</v>
      </c>
      <c r="H608" s="243">
        <v>1</v>
      </c>
      <c r="I608" s="239"/>
      <c r="J608" s="242">
        <f t="shared" si="136"/>
        <v>11294.266084467121</v>
      </c>
      <c r="K608" s="241">
        <f t="shared" si="137"/>
        <v>10831</v>
      </c>
      <c r="L608" s="240">
        <f t="shared" si="149"/>
        <v>-463.26608446712089</v>
      </c>
      <c r="M608" s="239"/>
      <c r="N608" s="242">
        <f t="shared" si="138"/>
        <v>3624</v>
      </c>
      <c r="O608" s="241">
        <f t="shared" si="139"/>
        <v>3475</v>
      </c>
      <c r="P608" s="241">
        <f t="shared" si="140"/>
        <v>3427</v>
      </c>
      <c r="Q608" s="241" t="str">
        <f t="shared" si="141"/>
        <v/>
      </c>
      <c r="R608" s="241" t="str">
        <f t="shared" si="142"/>
        <v/>
      </c>
      <c r="S608" s="240">
        <f t="shared" si="150"/>
        <v>-48</v>
      </c>
      <c r="T608" s="239"/>
      <c r="U608" s="242">
        <f t="shared" si="143"/>
        <v>15856.266084467121</v>
      </c>
      <c r="V608" s="241">
        <f t="shared" si="144"/>
        <v>15346</v>
      </c>
      <c r="W608" s="240">
        <f t="shared" si="151"/>
        <v>-510.26608446712089</v>
      </c>
      <c r="X608" s="239"/>
      <c r="Y608" s="527">
        <f t="shared" si="145"/>
        <v>-0.44647926814013772</v>
      </c>
      <c r="Z608" s="528">
        <f t="shared" si="146"/>
        <v>4.4997322490434088</v>
      </c>
      <c r="AA608" s="528">
        <f t="shared" si="147"/>
        <v>3.6180782924255368</v>
      </c>
      <c r="AB608" s="529">
        <f t="shared" si="148"/>
        <v>-0.88165395661787205</v>
      </c>
    </row>
    <row r="609" spans="1:28" s="238" customFormat="1">
      <c r="A609" s="245">
        <v>481</v>
      </c>
      <c r="B609" s="245">
        <v>481035176</v>
      </c>
      <c r="C609" s="244" t="s">
        <v>543</v>
      </c>
      <c r="D609" s="245">
        <v>35</v>
      </c>
      <c r="E609" s="244" t="s">
        <v>62</v>
      </c>
      <c r="F609" s="245">
        <v>176</v>
      </c>
      <c r="G609" s="244" t="s">
        <v>203</v>
      </c>
      <c r="H609" s="243">
        <v>1</v>
      </c>
      <c r="I609" s="239"/>
      <c r="J609" s="242" t="str">
        <f t="shared" si="136"/>
        <v/>
      </c>
      <c r="K609" s="241">
        <f t="shared" si="137"/>
        <v>14579.208574859711</v>
      </c>
      <c r="L609" s="240" t="str">
        <f t="shared" si="149"/>
        <v/>
      </c>
      <c r="M609" s="239"/>
      <c r="N609" s="242" t="str">
        <f t="shared" si="138"/>
        <v/>
      </c>
      <c r="O609" s="241" t="str">
        <f t="shared" si="139"/>
        <v/>
      </c>
      <c r="P609" s="241">
        <f t="shared" si="140"/>
        <v>6136</v>
      </c>
      <c r="Q609" s="241" t="str">
        <f t="shared" si="141"/>
        <v/>
      </c>
      <c r="R609" s="241" t="str">
        <f t="shared" si="142"/>
        <v/>
      </c>
      <c r="S609" s="240" t="str">
        <f t="shared" si="150"/>
        <v/>
      </c>
      <c r="T609" s="239"/>
      <c r="U609" s="242" t="str">
        <f t="shared" si="143"/>
        <v/>
      </c>
      <c r="V609" s="241">
        <f t="shared" si="144"/>
        <v>21803.208574859709</v>
      </c>
      <c r="W609" s="240" t="str">
        <f t="shared" si="151"/>
        <v/>
      </c>
      <c r="X609" s="239"/>
      <c r="Y609" s="527">
        <f t="shared" si="145"/>
        <v>0</v>
      </c>
      <c r="Z609" s="528">
        <f t="shared" si="146"/>
        <v>9.7791779319207155</v>
      </c>
      <c r="AA609" s="528">
        <f t="shared" si="147"/>
        <v>4.2272731900033511</v>
      </c>
      <c r="AB609" s="529">
        <f t="shared" si="148"/>
        <v>-5.5519047419173644</v>
      </c>
    </row>
    <row r="610" spans="1:28" s="238" customFormat="1">
      <c r="A610" s="245">
        <v>481</v>
      </c>
      <c r="B610" s="245">
        <v>481035181</v>
      </c>
      <c r="C610" s="244" t="s">
        <v>543</v>
      </c>
      <c r="D610" s="245">
        <v>35</v>
      </c>
      <c r="E610" s="244" t="s">
        <v>62</v>
      </c>
      <c r="F610" s="245">
        <v>181</v>
      </c>
      <c r="G610" s="244" t="s">
        <v>208</v>
      </c>
      <c r="H610" s="243">
        <v>1</v>
      </c>
      <c r="I610" s="239"/>
      <c r="J610" s="242">
        <f t="shared" si="136"/>
        <v>13208.088471996456</v>
      </c>
      <c r="K610" s="241">
        <f t="shared" si="137"/>
        <v>4777</v>
      </c>
      <c r="L610" s="240">
        <f t="shared" si="149"/>
        <v>-8431.0884719964561</v>
      </c>
      <c r="M610" s="239"/>
      <c r="N610" s="242">
        <f t="shared" si="138"/>
        <v>459</v>
      </c>
      <c r="O610" s="241">
        <f t="shared" si="139"/>
        <v>166</v>
      </c>
      <c r="P610" s="241">
        <f t="shared" si="140"/>
        <v>90</v>
      </c>
      <c r="Q610" s="241" t="str">
        <f t="shared" si="141"/>
        <v/>
      </c>
      <c r="R610" s="241" t="str">
        <f t="shared" si="142"/>
        <v/>
      </c>
      <c r="S610" s="240">
        <f t="shared" si="150"/>
        <v>-76</v>
      </c>
      <c r="T610" s="239"/>
      <c r="U610" s="242">
        <f t="shared" si="143"/>
        <v>14605.088471996456</v>
      </c>
      <c r="V610" s="241">
        <f t="shared" si="144"/>
        <v>5955</v>
      </c>
      <c r="W610" s="240">
        <f t="shared" si="151"/>
        <v>-8650.0884719964561</v>
      </c>
      <c r="X610" s="239"/>
      <c r="Y610" s="527">
        <f t="shared" si="145"/>
        <v>-1.5973384050298876</v>
      </c>
      <c r="Z610" s="528">
        <f t="shared" si="146"/>
        <v>11.106112566908283</v>
      </c>
      <c r="AA610" s="528">
        <f t="shared" si="147"/>
        <v>9.2154918313681797</v>
      </c>
      <c r="AB610" s="529">
        <f t="shared" si="148"/>
        <v>-1.8906207355401037</v>
      </c>
    </row>
    <row r="611" spans="1:28" s="238" customFormat="1">
      <c r="A611" s="245">
        <v>481</v>
      </c>
      <c r="B611" s="245">
        <v>481035189</v>
      </c>
      <c r="C611" s="244" t="s">
        <v>543</v>
      </c>
      <c r="D611" s="245">
        <v>35</v>
      </c>
      <c r="E611" s="244" t="s">
        <v>62</v>
      </c>
      <c r="F611" s="245">
        <v>189</v>
      </c>
      <c r="G611" s="244" t="s">
        <v>216</v>
      </c>
      <c r="H611" s="243">
        <v>4</v>
      </c>
      <c r="I611" s="239"/>
      <c r="J611" s="242">
        <f t="shared" si="136"/>
        <v>11471</v>
      </c>
      <c r="K611" s="241">
        <f t="shared" si="137"/>
        <v>11876.535469617698</v>
      </c>
      <c r="L611" s="240">
        <f t="shared" si="149"/>
        <v>405.53546961769825</v>
      </c>
      <c r="M611" s="239"/>
      <c r="N611" s="242">
        <f t="shared" si="138"/>
        <v>4119</v>
      </c>
      <c r="O611" s="241">
        <f t="shared" si="139"/>
        <v>4264</v>
      </c>
      <c r="P611" s="241">
        <f t="shared" si="140"/>
        <v>4098</v>
      </c>
      <c r="Q611" s="241" t="str">
        <f t="shared" si="141"/>
        <v/>
      </c>
      <c r="R611" s="241" t="str">
        <f t="shared" si="142"/>
        <v/>
      </c>
      <c r="S611" s="240">
        <f t="shared" si="150"/>
        <v>-166</v>
      </c>
      <c r="T611" s="239"/>
      <c r="U611" s="242">
        <f t="shared" si="143"/>
        <v>16528</v>
      </c>
      <c r="V611" s="241">
        <f t="shared" si="144"/>
        <v>17062.535469617698</v>
      </c>
      <c r="W611" s="240">
        <f t="shared" si="151"/>
        <v>534.53546961769825</v>
      </c>
      <c r="X611" s="239"/>
      <c r="Y611" s="527">
        <f t="shared" si="145"/>
        <v>-1.4037766908948299</v>
      </c>
      <c r="Z611" s="528">
        <f t="shared" si="146"/>
        <v>6.5740006196005094</v>
      </c>
      <c r="AA611" s="528">
        <f t="shared" si="147"/>
        <v>5.4391131704911482</v>
      </c>
      <c r="AB611" s="529">
        <f t="shared" si="148"/>
        <v>-1.1348874491093612</v>
      </c>
    </row>
    <row r="612" spans="1:28" s="238" customFormat="1">
      <c r="A612" s="245">
        <v>481</v>
      </c>
      <c r="B612" s="245">
        <v>481035212</v>
      </c>
      <c r="C612" s="244" t="s">
        <v>543</v>
      </c>
      <c r="D612" s="245">
        <v>35</v>
      </c>
      <c r="E612" s="244" t="s">
        <v>62</v>
      </c>
      <c r="F612" s="245">
        <v>212</v>
      </c>
      <c r="G612" s="244" t="s">
        <v>239</v>
      </c>
      <c r="H612" s="243">
        <v>1</v>
      </c>
      <c r="I612" s="239"/>
      <c r="J612" s="242">
        <f t="shared" si="136"/>
        <v>10227</v>
      </c>
      <c r="K612" s="241">
        <f t="shared" si="137"/>
        <v>4777</v>
      </c>
      <c r="L612" s="240">
        <f t="shared" si="149"/>
        <v>-5450</v>
      </c>
      <c r="M612" s="239"/>
      <c r="N612" s="242">
        <f t="shared" si="138"/>
        <v>2609</v>
      </c>
      <c r="O612" s="241">
        <f t="shared" si="139"/>
        <v>1219</v>
      </c>
      <c r="P612" s="241">
        <f t="shared" si="140"/>
        <v>1219</v>
      </c>
      <c r="Q612" s="241" t="str">
        <f t="shared" si="141"/>
        <v/>
      </c>
      <c r="R612" s="241" t="str">
        <f t="shared" si="142"/>
        <v/>
      </c>
      <c r="S612" s="240">
        <f t="shared" si="150"/>
        <v>0</v>
      </c>
      <c r="T612" s="239"/>
      <c r="U612" s="242">
        <f t="shared" si="143"/>
        <v>13774</v>
      </c>
      <c r="V612" s="241">
        <f t="shared" si="144"/>
        <v>7084</v>
      </c>
      <c r="W612" s="240">
        <f t="shared" si="151"/>
        <v>-6690</v>
      </c>
      <c r="X612" s="239"/>
      <c r="Y612" s="527">
        <f t="shared" si="145"/>
        <v>0</v>
      </c>
      <c r="Z612" s="528">
        <f t="shared" si="146"/>
        <v>8.067611590401679</v>
      </c>
      <c r="AA612" s="528">
        <f t="shared" si="147"/>
        <v>2.403163045542775</v>
      </c>
      <c r="AB612" s="529">
        <f t="shared" si="148"/>
        <v>-5.6644485448589039</v>
      </c>
    </row>
    <row r="613" spans="1:28" s="238" customFormat="1">
      <c r="A613" s="245">
        <v>481</v>
      </c>
      <c r="B613" s="245">
        <v>481035220</v>
      </c>
      <c r="C613" s="244" t="s">
        <v>543</v>
      </c>
      <c r="D613" s="245">
        <v>35</v>
      </c>
      <c r="E613" s="244" t="s">
        <v>62</v>
      </c>
      <c r="F613" s="245">
        <v>220</v>
      </c>
      <c r="G613" s="244" t="s">
        <v>247</v>
      </c>
      <c r="H613" s="243">
        <v>6</v>
      </c>
      <c r="I613" s="239"/>
      <c r="J613" s="242">
        <f t="shared" si="136"/>
        <v>10448</v>
      </c>
      <c r="K613" s="241">
        <f t="shared" si="137"/>
        <v>9788</v>
      </c>
      <c r="L613" s="240">
        <f t="shared" si="149"/>
        <v>-660</v>
      </c>
      <c r="M613" s="239"/>
      <c r="N613" s="242">
        <f t="shared" si="138"/>
        <v>4742</v>
      </c>
      <c r="O613" s="241">
        <f t="shared" si="139"/>
        <v>4443</v>
      </c>
      <c r="P613" s="241">
        <f t="shared" si="140"/>
        <v>3805</v>
      </c>
      <c r="Q613" s="241" t="str">
        <f t="shared" si="141"/>
        <v/>
      </c>
      <c r="R613" s="241" t="str">
        <f t="shared" si="142"/>
        <v/>
      </c>
      <c r="S613" s="240">
        <f t="shared" si="150"/>
        <v>-638</v>
      </c>
      <c r="T613" s="239"/>
      <c r="U613" s="242">
        <f t="shared" si="143"/>
        <v>16128</v>
      </c>
      <c r="V613" s="241">
        <f t="shared" si="144"/>
        <v>14681</v>
      </c>
      <c r="W613" s="240">
        <f t="shared" si="151"/>
        <v>-1447</v>
      </c>
      <c r="X613" s="239"/>
      <c r="Y613" s="527">
        <f t="shared" si="145"/>
        <v>-6.5202155710885847</v>
      </c>
      <c r="Z613" s="528">
        <f t="shared" si="146"/>
        <v>11.443959798939755</v>
      </c>
      <c r="AA613" s="528">
        <f t="shared" si="147"/>
        <v>6.7024871670267743</v>
      </c>
      <c r="AB613" s="529">
        <f t="shared" si="148"/>
        <v>-4.7414726319129805</v>
      </c>
    </row>
    <row r="614" spans="1:28" s="238" customFormat="1">
      <c r="A614" s="245">
        <v>481</v>
      </c>
      <c r="B614" s="245">
        <v>481035243</v>
      </c>
      <c r="C614" s="244" t="s">
        <v>543</v>
      </c>
      <c r="D614" s="245">
        <v>35</v>
      </c>
      <c r="E614" s="244" t="s">
        <v>62</v>
      </c>
      <c r="F614" s="245">
        <v>243</v>
      </c>
      <c r="G614" s="244" t="s">
        <v>270</v>
      </c>
      <c r="H614" s="243">
        <v>2</v>
      </c>
      <c r="I614" s="239"/>
      <c r="J614" s="242">
        <f t="shared" si="136"/>
        <v>15471</v>
      </c>
      <c r="K614" s="241">
        <f t="shared" si="137"/>
        <v>16851</v>
      </c>
      <c r="L614" s="240">
        <f t="shared" si="149"/>
        <v>1380</v>
      </c>
      <c r="M614" s="239"/>
      <c r="N614" s="242">
        <f t="shared" si="138"/>
        <v>2340</v>
      </c>
      <c r="O614" s="241">
        <f t="shared" si="139"/>
        <v>2549</v>
      </c>
      <c r="P614" s="241">
        <f t="shared" si="140"/>
        <v>2399</v>
      </c>
      <c r="Q614" s="241" t="str">
        <f t="shared" si="141"/>
        <v/>
      </c>
      <c r="R614" s="241" t="str">
        <f t="shared" si="142"/>
        <v/>
      </c>
      <c r="S614" s="240">
        <f t="shared" si="150"/>
        <v>-150</v>
      </c>
      <c r="T614" s="239"/>
      <c r="U614" s="242">
        <f t="shared" si="143"/>
        <v>18749</v>
      </c>
      <c r="V614" s="241">
        <f t="shared" si="144"/>
        <v>20338</v>
      </c>
      <c r="W614" s="240">
        <f t="shared" si="151"/>
        <v>1589</v>
      </c>
      <c r="X614" s="239"/>
      <c r="Y614" s="527">
        <f t="shared" si="145"/>
        <v>-0.8854435207992708</v>
      </c>
      <c r="Z614" s="528">
        <f t="shared" si="146"/>
        <v>6.0354276228984407</v>
      </c>
      <c r="AA614" s="528">
        <f t="shared" si="147"/>
        <v>5.027117511696332</v>
      </c>
      <c r="AB614" s="529">
        <f t="shared" si="148"/>
        <v>-1.0083101112021087</v>
      </c>
    </row>
    <row r="615" spans="1:28" s="238" customFormat="1">
      <c r="A615" s="245">
        <v>481</v>
      </c>
      <c r="B615" s="245">
        <v>481035244</v>
      </c>
      <c r="C615" s="244" t="s">
        <v>543</v>
      </c>
      <c r="D615" s="245">
        <v>35</v>
      </c>
      <c r="E615" s="244" t="s">
        <v>62</v>
      </c>
      <c r="F615" s="245">
        <v>244</v>
      </c>
      <c r="G615" s="244" t="s">
        <v>271</v>
      </c>
      <c r="H615" s="243">
        <v>12</v>
      </c>
      <c r="I615" s="239"/>
      <c r="J615" s="242">
        <f t="shared" si="136"/>
        <v>13523</v>
      </c>
      <c r="K615" s="241">
        <f t="shared" si="137"/>
        <v>15942</v>
      </c>
      <c r="L615" s="240">
        <f t="shared" si="149"/>
        <v>2419</v>
      </c>
      <c r="M615" s="239"/>
      <c r="N615" s="242">
        <f t="shared" si="138"/>
        <v>4054</v>
      </c>
      <c r="O615" s="241">
        <f t="shared" si="139"/>
        <v>4779</v>
      </c>
      <c r="P615" s="241">
        <f t="shared" si="140"/>
        <v>4779</v>
      </c>
      <c r="Q615" s="241" t="str">
        <f t="shared" si="141"/>
        <v/>
      </c>
      <c r="R615" s="241" t="str">
        <f t="shared" si="142"/>
        <v/>
      </c>
      <c r="S615" s="240">
        <f t="shared" si="150"/>
        <v>0</v>
      </c>
      <c r="T615" s="239"/>
      <c r="U615" s="242">
        <f t="shared" si="143"/>
        <v>18515</v>
      </c>
      <c r="V615" s="241">
        <f t="shared" si="144"/>
        <v>21809</v>
      </c>
      <c r="W615" s="240">
        <f t="shared" si="151"/>
        <v>3294</v>
      </c>
      <c r="X615" s="239"/>
      <c r="Y615" s="527">
        <f t="shared" si="145"/>
        <v>0</v>
      </c>
      <c r="Z615" s="528">
        <f t="shared" si="146"/>
        <v>6.1523267003519049</v>
      </c>
      <c r="AA615" s="528">
        <f t="shared" si="147"/>
        <v>5.3180718904184756</v>
      </c>
      <c r="AB615" s="529">
        <f t="shared" si="148"/>
        <v>-0.83425480993342926</v>
      </c>
    </row>
    <row r="616" spans="1:28" s="238" customFormat="1">
      <c r="A616" s="245">
        <v>481</v>
      </c>
      <c r="B616" s="245">
        <v>481035285</v>
      </c>
      <c r="C616" s="244" t="s">
        <v>543</v>
      </c>
      <c r="D616" s="245">
        <v>35</v>
      </c>
      <c r="E616" s="244" t="s">
        <v>62</v>
      </c>
      <c r="F616" s="245">
        <v>285</v>
      </c>
      <c r="G616" s="244" t="s">
        <v>312</v>
      </c>
      <c r="H616" s="243">
        <v>7</v>
      </c>
      <c r="I616" s="239"/>
      <c r="J616" s="242">
        <f t="shared" si="136"/>
        <v>11965</v>
      </c>
      <c r="K616" s="241">
        <f t="shared" si="137"/>
        <v>14593</v>
      </c>
      <c r="L616" s="240">
        <f t="shared" si="149"/>
        <v>2628</v>
      </c>
      <c r="M616" s="239"/>
      <c r="N616" s="242">
        <f t="shared" si="138"/>
        <v>3519</v>
      </c>
      <c r="O616" s="241">
        <f t="shared" si="139"/>
        <v>4292</v>
      </c>
      <c r="P616" s="241">
        <f t="shared" si="140"/>
        <v>2777</v>
      </c>
      <c r="Q616" s="241" t="str">
        <f t="shared" si="141"/>
        <v/>
      </c>
      <c r="R616" s="241" t="str">
        <f t="shared" si="142"/>
        <v/>
      </c>
      <c r="S616" s="240">
        <f t="shared" si="150"/>
        <v>-1515</v>
      </c>
      <c r="T616" s="239"/>
      <c r="U616" s="242">
        <f t="shared" si="143"/>
        <v>16422</v>
      </c>
      <c r="V616" s="241">
        <f t="shared" si="144"/>
        <v>18458</v>
      </c>
      <c r="W616" s="240">
        <f t="shared" si="151"/>
        <v>2036</v>
      </c>
      <c r="X616" s="239"/>
      <c r="Y616" s="527">
        <f t="shared" si="145"/>
        <v>-10.379880315663399</v>
      </c>
      <c r="Z616" s="528">
        <f t="shared" si="146"/>
        <v>12.648501366792827</v>
      </c>
      <c r="AA616" s="528">
        <f t="shared" si="147"/>
        <v>3.2764305979686674</v>
      </c>
      <c r="AB616" s="529">
        <f t="shared" si="148"/>
        <v>-9.3720707688241589</v>
      </c>
    </row>
    <row r="617" spans="1:28" s="238" customFormat="1">
      <c r="A617" s="245">
        <v>481</v>
      </c>
      <c r="B617" s="245">
        <v>481035307</v>
      </c>
      <c r="C617" s="244" t="s">
        <v>543</v>
      </c>
      <c r="D617" s="245">
        <v>35</v>
      </c>
      <c r="E617" s="244" t="s">
        <v>62</v>
      </c>
      <c r="F617" s="245">
        <v>307</v>
      </c>
      <c r="G617" s="244" t="s">
        <v>334</v>
      </c>
      <c r="H617" s="243">
        <v>1</v>
      </c>
      <c r="I617" s="239"/>
      <c r="J617" s="242">
        <f t="shared" si="136"/>
        <v>10227</v>
      </c>
      <c r="K617" s="241">
        <f t="shared" si="137"/>
        <v>7804</v>
      </c>
      <c r="L617" s="240">
        <f t="shared" si="149"/>
        <v>-2423</v>
      </c>
      <c r="M617" s="239"/>
      <c r="N617" s="242">
        <f t="shared" si="138"/>
        <v>4617</v>
      </c>
      <c r="O617" s="241">
        <f t="shared" si="139"/>
        <v>3523</v>
      </c>
      <c r="P617" s="241">
        <f t="shared" si="140"/>
        <v>3292</v>
      </c>
      <c r="Q617" s="241" t="str">
        <f t="shared" si="141"/>
        <v/>
      </c>
      <c r="R617" s="241" t="str">
        <f t="shared" si="142"/>
        <v/>
      </c>
      <c r="S617" s="240">
        <f t="shared" si="150"/>
        <v>-231</v>
      </c>
      <c r="T617" s="239"/>
      <c r="U617" s="242">
        <f t="shared" si="143"/>
        <v>15782</v>
      </c>
      <c r="V617" s="241">
        <f t="shared" si="144"/>
        <v>12184</v>
      </c>
      <c r="W617" s="240">
        <f t="shared" si="151"/>
        <v>-3598</v>
      </c>
      <c r="X617" s="239"/>
      <c r="Y617" s="527">
        <f t="shared" si="145"/>
        <v>-2.9639694257599558</v>
      </c>
      <c r="Z617" s="528">
        <f t="shared" si="146"/>
        <v>6.0846920648806577</v>
      </c>
      <c r="AA617" s="528">
        <f t="shared" si="147"/>
        <v>3.7421949006584714</v>
      </c>
      <c r="AB617" s="529">
        <f t="shared" si="148"/>
        <v>-2.3424971642221863</v>
      </c>
    </row>
    <row r="618" spans="1:28" s="238" customFormat="1">
      <c r="A618" s="245">
        <v>481</v>
      </c>
      <c r="B618" s="245">
        <v>481035336</v>
      </c>
      <c r="C618" s="244" t="s">
        <v>543</v>
      </c>
      <c r="D618" s="245">
        <v>35</v>
      </c>
      <c r="E618" s="244" t="s">
        <v>62</v>
      </c>
      <c r="F618" s="245">
        <v>336</v>
      </c>
      <c r="G618" s="244" t="s">
        <v>363</v>
      </c>
      <c r="H618" s="243">
        <v>2</v>
      </c>
      <c r="I618" s="239"/>
      <c r="J618" s="242">
        <f t="shared" si="136"/>
        <v>15217</v>
      </c>
      <c r="K618" s="241">
        <f t="shared" si="137"/>
        <v>17940</v>
      </c>
      <c r="L618" s="240">
        <f t="shared" si="149"/>
        <v>2723</v>
      </c>
      <c r="M618" s="239"/>
      <c r="N618" s="242">
        <f t="shared" si="138"/>
        <v>3699</v>
      </c>
      <c r="O618" s="241">
        <f t="shared" si="139"/>
        <v>4361</v>
      </c>
      <c r="P618" s="241">
        <f t="shared" si="140"/>
        <v>2435</v>
      </c>
      <c r="Q618" s="241" t="str">
        <f t="shared" si="141"/>
        <v/>
      </c>
      <c r="R618" s="241" t="str">
        <f t="shared" si="142"/>
        <v/>
      </c>
      <c r="S618" s="240">
        <f t="shared" si="150"/>
        <v>-1926</v>
      </c>
      <c r="T618" s="239"/>
      <c r="U618" s="242">
        <f t="shared" si="143"/>
        <v>19854</v>
      </c>
      <c r="V618" s="241">
        <f t="shared" si="144"/>
        <v>21463</v>
      </c>
      <c r="W618" s="240">
        <f t="shared" si="151"/>
        <v>1609</v>
      </c>
      <c r="X618" s="239"/>
      <c r="Y618" s="527">
        <f t="shared" si="145"/>
        <v>-10.738300274563841</v>
      </c>
      <c r="Z618" s="528">
        <f t="shared" si="146"/>
        <v>9.4926125080018622</v>
      </c>
      <c r="AA618" s="528">
        <f t="shared" si="147"/>
        <v>-1.2688101769763724</v>
      </c>
      <c r="AB618" s="529">
        <f t="shared" si="148"/>
        <v>-10.761422684978236</v>
      </c>
    </row>
    <row r="619" spans="1:28" s="238" customFormat="1">
      <c r="A619" s="245">
        <v>482</v>
      </c>
      <c r="B619" s="245">
        <v>482204007</v>
      </c>
      <c r="C619" s="244" t="s">
        <v>544</v>
      </c>
      <c r="D619" s="245">
        <v>204</v>
      </c>
      <c r="E619" s="244" t="s">
        <v>231</v>
      </c>
      <c r="F619" s="245">
        <v>7</v>
      </c>
      <c r="G619" s="244" t="s">
        <v>34</v>
      </c>
      <c r="H619" s="243">
        <v>90</v>
      </c>
      <c r="I619" s="239"/>
      <c r="J619" s="242">
        <f t="shared" si="136"/>
        <v>9827</v>
      </c>
      <c r="K619" s="241">
        <f t="shared" si="137"/>
        <v>10959</v>
      </c>
      <c r="L619" s="240">
        <f t="shared" si="149"/>
        <v>1132</v>
      </c>
      <c r="M619" s="239"/>
      <c r="N619" s="242">
        <f t="shared" si="138"/>
        <v>5148</v>
      </c>
      <c r="O619" s="241">
        <f t="shared" si="139"/>
        <v>5741</v>
      </c>
      <c r="P619" s="241">
        <f t="shared" si="140"/>
        <v>5534</v>
      </c>
      <c r="Q619" s="241" t="str">
        <f t="shared" si="141"/>
        <v/>
      </c>
      <c r="R619" s="241" t="str">
        <f t="shared" si="142"/>
        <v/>
      </c>
      <c r="S619" s="240">
        <f t="shared" si="150"/>
        <v>-207</v>
      </c>
      <c r="T619" s="239"/>
      <c r="U619" s="242">
        <f t="shared" si="143"/>
        <v>15913</v>
      </c>
      <c r="V619" s="241">
        <f t="shared" si="144"/>
        <v>17581</v>
      </c>
      <c r="W619" s="240">
        <f t="shared" si="151"/>
        <v>1668</v>
      </c>
      <c r="X619" s="239"/>
      <c r="Y619" s="527">
        <f t="shared" si="145"/>
        <v>-1.8847420480100538</v>
      </c>
      <c r="Z619" s="528">
        <f t="shared" si="146"/>
        <v>4.5890249126026124</v>
      </c>
      <c r="AA619" s="528">
        <f t="shared" si="147"/>
        <v>2.2512358900846423</v>
      </c>
      <c r="AB619" s="529">
        <f t="shared" si="148"/>
        <v>-2.3377890225179701</v>
      </c>
    </row>
    <row r="620" spans="1:28" s="238" customFormat="1">
      <c r="A620" s="245">
        <v>482</v>
      </c>
      <c r="B620" s="245">
        <v>482204030</v>
      </c>
      <c r="C620" s="244" t="s">
        <v>544</v>
      </c>
      <c r="D620" s="245">
        <v>204</v>
      </c>
      <c r="E620" s="244" t="s">
        <v>231</v>
      </c>
      <c r="F620" s="245">
        <v>30</v>
      </c>
      <c r="G620" s="244" t="s">
        <v>57</v>
      </c>
      <c r="H620" s="243">
        <v>1</v>
      </c>
      <c r="I620" s="239"/>
      <c r="J620" s="242">
        <f t="shared" si="136"/>
        <v>9394</v>
      </c>
      <c r="K620" s="241">
        <f t="shared" si="137"/>
        <v>9754</v>
      </c>
      <c r="L620" s="240">
        <f t="shared" si="149"/>
        <v>360</v>
      </c>
      <c r="M620" s="239"/>
      <c r="N620" s="242">
        <f t="shared" si="138"/>
        <v>2340</v>
      </c>
      <c r="O620" s="241">
        <f t="shared" si="139"/>
        <v>2430</v>
      </c>
      <c r="P620" s="241">
        <f t="shared" si="140"/>
        <v>2224</v>
      </c>
      <c r="Q620" s="241" t="str">
        <f t="shared" si="141"/>
        <v/>
      </c>
      <c r="R620" s="241" t="str">
        <f t="shared" si="142"/>
        <v/>
      </c>
      <c r="S620" s="240">
        <f t="shared" si="150"/>
        <v>-206</v>
      </c>
      <c r="T620" s="239"/>
      <c r="U620" s="242">
        <f t="shared" si="143"/>
        <v>12672</v>
      </c>
      <c r="V620" s="241">
        <f t="shared" si="144"/>
        <v>13066</v>
      </c>
      <c r="W620" s="240">
        <f t="shared" si="151"/>
        <v>394</v>
      </c>
      <c r="X620" s="239"/>
      <c r="Y620" s="527">
        <f t="shared" si="145"/>
        <v>-2.1081974710191247</v>
      </c>
      <c r="Z620" s="528">
        <f t="shared" si="146"/>
        <v>8.6875921216036733</v>
      </c>
      <c r="AA620" s="528">
        <f t="shared" si="147"/>
        <v>6.18087902458789</v>
      </c>
      <c r="AB620" s="529">
        <f t="shared" si="148"/>
        <v>-2.5067130970157834</v>
      </c>
    </row>
    <row r="621" spans="1:28" s="238" customFormat="1">
      <c r="A621" s="245">
        <v>482</v>
      </c>
      <c r="B621" s="245">
        <v>482204038</v>
      </c>
      <c r="C621" s="244" t="s">
        <v>544</v>
      </c>
      <c r="D621" s="245">
        <v>204</v>
      </c>
      <c r="E621" s="244" t="s">
        <v>231</v>
      </c>
      <c r="F621" s="245">
        <v>38</v>
      </c>
      <c r="G621" s="244" t="s">
        <v>65</v>
      </c>
      <c r="H621" s="243">
        <v>1</v>
      </c>
      <c r="I621" s="239"/>
      <c r="J621" s="242">
        <f t="shared" si="136"/>
        <v>9518</v>
      </c>
      <c r="K621" s="241">
        <f t="shared" si="137"/>
        <v>10115</v>
      </c>
      <c r="L621" s="240">
        <f t="shared" si="149"/>
        <v>597</v>
      </c>
      <c r="M621" s="239"/>
      <c r="N621" s="242">
        <f t="shared" si="138"/>
        <v>8130</v>
      </c>
      <c r="O621" s="241">
        <f t="shared" si="139"/>
        <v>8640</v>
      </c>
      <c r="P621" s="241">
        <f t="shared" si="140"/>
        <v>6955</v>
      </c>
      <c r="Q621" s="241" t="str">
        <f t="shared" si="141"/>
        <v/>
      </c>
      <c r="R621" s="241" t="str">
        <f t="shared" si="142"/>
        <v/>
      </c>
      <c r="S621" s="240">
        <f t="shared" si="150"/>
        <v>-1685</v>
      </c>
      <c r="T621" s="239"/>
      <c r="U621" s="242">
        <f t="shared" si="143"/>
        <v>18586</v>
      </c>
      <c r="V621" s="241">
        <f t="shared" si="144"/>
        <v>18158</v>
      </c>
      <c r="W621" s="240">
        <f t="shared" si="151"/>
        <v>-428</v>
      </c>
      <c r="X621" s="239"/>
      <c r="Y621" s="527">
        <f t="shared" si="145"/>
        <v>-16.658314209718242</v>
      </c>
      <c r="Z621" s="528">
        <f t="shared" si="146"/>
        <v>14.530974094761234</v>
      </c>
      <c r="AA621" s="528">
        <f t="shared" si="147"/>
        <v>4.1453385530129623</v>
      </c>
      <c r="AB621" s="529">
        <f t="shared" si="148"/>
        <v>-10.385635541748272</v>
      </c>
    </row>
    <row r="622" spans="1:28" s="238" customFormat="1">
      <c r="A622" s="245">
        <v>482</v>
      </c>
      <c r="B622" s="245">
        <v>482204105</v>
      </c>
      <c r="C622" s="244" t="s">
        <v>544</v>
      </c>
      <c r="D622" s="245">
        <v>204</v>
      </c>
      <c r="E622" s="244" t="s">
        <v>231</v>
      </c>
      <c r="F622" s="245">
        <v>105</v>
      </c>
      <c r="G622" s="244" t="s">
        <v>132</v>
      </c>
      <c r="H622" s="243">
        <v>2</v>
      </c>
      <c r="I622" s="239"/>
      <c r="J622" s="242">
        <f t="shared" si="136"/>
        <v>9567</v>
      </c>
      <c r="K622" s="241">
        <f t="shared" si="137"/>
        <v>9875</v>
      </c>
      <c r="L622" s="240">
        <f t="shared" si="149"/>
        <v>308</v>
      </c>
      <c r="M622" s="239"/>
      <c r="N622" s="242">
        <f t="shared" si="138"/>
        <v>4421</v>
      </c>
      <c r="O622" s="241">
        <f t="shared" si="139"/>
        <v>4563</v>
      </c>
      <c r="P622" s="241">
        <f t="shared" si="140"/>
        <v>4062</v>
      </c>
      <c r="Q622" s="241" t="str">
        <f t="shared" si="141"/>
        <v/>
      </c>
      <c r="R622" s="241" t="str">
        <f t="shared" si="142"/>
        <v/>
      </c>
      <c r="S622" s="240">
        <f t="shared" si="150"/>
        <v>-501</v>
      </c>
      <c r="T622" s="239"/>
      <c r="U622" s="242">
        <f t="shared" si="143"/>
        <v>14926</v>
      </c>
      <c r="V622" s="241">
        <f t="shared" si="144"/>
        <v>15025</v>
      </c>
      <c r="W622" s="240">
        <f t="shared" si="151"/>
        <v>99</v>
      </c>
      <c r="X622" s="239"/>
      <c r="Y622" s="527">
        <f t="shared" si="145"/>
        <v>-5.0674778443302557</v>
      </c>
      <c r="Z622" s="528">
        <f t="shared" si="146"/>
        <v>7.5066009891433803</v>
      </c>
      <c r="AA622" s="528">
        <f t="shared" si="147"/>
        <v>3.5990558825028525</v>
      </c>
      <c r="AB622" s="529">
        <f t="shared" si="148"/>
        <v>-3.9075451066405278</v>
      </c>
    </row>
    <row r="623" spans="1:28" s="238" customFormat="1">
      <c r="A623" s="245">
        <v>482</v>
      </c>
      <c r="B623" s="245">
        <v>482204128</v>
      </c>
      <c r="C623" s="244" t="s">
        <v>544</v>
      </c>
      <c r="D623" s="245">
        <v>204</v>
      </c>
      <c r="E623" s="244" t="s">
        <v>231</v>
      </c>
      <c r="F623" s="245">
        <v>128</v>
      </c>
      <c r="G623" s="244" t="s">
        <v>155</v>
      </c>
      <c r="H623" s="243">
        <v>1</v>
      </c>
      <c r="I623" s="239"/>
      <c r="J623" s="242">
        <f t="shared" si="136"/>
        <v>12782</v>
      </c>
      <c r="K623" s="241">
        <f t="shared" si="137"/>
        <v>10115</v>
      </c>
      <c r="L623" s="240">
        <f t="shared" si="149"/>
        <v>-2667</v>
      </c>
      <c r="M623" s="239"/>
      <c r="N623" s="242">
        <f t="shared" si="138"/>
        <v>1150</v>
      </c>
      <c r="O623" s="241">
        <f t="shared" si="139"/>
        <v>910</v>
      </c>
      <c r="P623" s="241">
        <f t="shared" si="140"/>
        <v>1048</v>
      </c>
      <c r="Q623" s="241" t="str">
        <f t="shared" si="141"/>
        <v/>
      </c>
      <c r="R623" s="241" t="str">
        <f t="shared" si="142"/>
        <v/>
      </c>
      <c r="S623" s="240">
        <f t="shared" si="150"/>
        <v>138</v>
      </c>
      <c r="T623" s="239"/>
      <c r="U623" s="242">
        <f t="shared" si="143"/>
        <v>14870</v>
      </c>
      <c r="V623" s="241">
        <f t="shared" si="144"/>
        <v>12251</v>
      </c>
      <c r="W623" s="240">
        <f t="shared" si="151"/>
        <v>-2619</v>
      </c>
      <c r="X623" s="239"/>
      <c r="Y623" s="527">
        <f t="shared" si="145"/>
        <v>1.365439996581074</v>
      </c>
      <c r="Z623" s="528">
        <f t="shared" si="146"/>
        <v>10.462913772517007</v>
      </c>
      <c r="AA623" s="528">
        <f t="shared" si="147"/>
        <v>11.968733995920463</v>
      </c>
      <c r="AB623" s="529">
        <f t="shared" si="148"/>
        <v>1.5058202234034557</v>
      </c>
    </row>
    <row r="624" spans="1:28" s="238" customFormat="1">
      <c r="A624" s="245">
        <v>482</v>
      </c>
      <c r="B624" s="245">
        <v>482204164</v>
      </c>
      <c r="C624" s="244" t="s">
        <v>544</v>
      </c>
      <c r="D624" s="245">
        <v>204</v>
      </c>
      <c r="E624" s="244" t="s">
        <v>231</v>
      </c>
      <c r="F624" s="245">
        <v>164</v>
      </c>
      <c r="G624" s="244" t="s">
        <v>191</v>
      </c>
      <c r="H624" s="243">
        <v>2</v>
      </c>
      <c r="I624" s="239"/>
      <c r="J624" s="242">
        <f t="shared" si="136"/>
        <v>11001.68825251954</v>
      </c>
      <c r="K624" s="241">
        <f t="shared" si="137"/>
        <v>10115</v>
      </c>
      <c r="L624" s="240">
        <f t="shared" si="149"/>
        <v>-886.68825251953967</v>
      </c>
      <c r="M624" s="239"/>
      <c r="N624" s="242">
        <f t="shared" si="138"/>
        <v>5263</v>
      </c>
      <c r="O624" s="241">
        <f t="shared" si="139"/>
        <v>4839</v>
      </c>
      <c r="P624" s="241">
        <f t="shared" si="140"/>
        <v>3433</v>
      </c>
      <c r="Q624" s="241" t="str">
        <f t="shared" si="141"/>
        <v/>
      </c>
      <c r="R624" s="241" t="str">
        <f t="shared" si="142"/>
        <v/>
      </c>
      <c r="S624" s="240">
        <f t="shared" si="150"/>
        <v>-1406</v>
      </c>
      <c r="T624" s="239"/>
      <c r="U624" s="242">
        <f t="shared" si="143"/>
        <v>17202.68825251954</v>
      </c>
      <c r="V624" s="241">
        <f t="shared" si="144"/>
        <v>14636</v>
      </c>
      <c r="W624" s="240">
        <f t="shared" si="151"/>
        <v>-2566.6882525195397</v>
      </c>
      <c r="X624" s="239"/>
      <c r="Y624" s="527">
        <f t="shared" si="145"/>
        <v>-13.899306249527513</v>
      </c>
      <c r="Z624" s="528">
        <f t="shared" si="146"/>
        <v>6.518774949815791</v>
      </c>
      <c r="AA624" s="528">
        <f t="shared" si="147"/>
        <v>-3.3633652725677257</v>
      </c>
      <c r="AB624" s="529">
        <f t="shared" si="148"/>
        <v>-9.8821402223835157</v>
      </c>
    </row>
    <row r="625" spans="1:28" s="238" customFormat="1">
      <c r="A625" s="245">
        <v>482</v>
      </c>
      <c r="B625" s="245">
        <v>482204204</v>
      </c>
      <c r="C625" s="244" t="s">
        <v>544</v>
      </c>
      <c r="D625" s="245">
        <v>204</v>
      </c>
      <c r="E625" s="244" t="s">
        <v>231</v>
      </c>
      <c r="F625" s="245">
        <v>204</v>
      </c>
      <c r="G625" s="244" t="s">
        <v>231</v>
      </c>
      <c r="H625" s="243">
        <v>121</v>
      </c>
      <c r="I625" s="239"/>
      <c r="J625" s="242">
        <f t="shared" si="136"/>
        <v>9806</v>
      </c>
      <c r="K625" s="241">
        <f t="shared" si="137"/>
        <v>10381</v>
      </c>
      <c r="L625" s="240">
        <f t="shared" si="149"/>
        <v>575</v>
      </c>
      <c r="M625" s="239"/>
      <c r="N625" s="242">
        <f t="shared" si="138"/>
        <v>6399</v>
      </c>
      <c r="O625" s="241">
        <f t="shared" si="139"/>
        <v>6775</v>
      </c>
      <c r="P625" s="241">
        <f t="shared" si="140"/>
        <v>6493</v>
      </c>
      <c r="Q625" s="241" t="str">
        <f t="shared" si="141"/>
        <v/>
      </c>
      <c r="R625" s="241" t="str">
        <f t="shared" si="142"/>
        <v/>
      </c>
      <c r="S625" s="240">
        <f t="shared" si="150"/>
        <v>-282</v>
      </c>
      <c r="T625" s="239"/>
      <c r="U625" s="242">
        <f t="shared" si="143"/>
        <v>17143</v>
      </c>
      <c r="V625" s="241">
        <f t="shared" si="144"/>
        <v>17962</v>
      </c>
      <c r="W625" s="240">
        <f t="shared" si="151"/>
        <v>819</v>
      </c>
      <c r="X625" s="239"/>
      <c r="Y625" s="527">
        <f t="shared" si="145"/>
        <v>-2.715154498881958</v>
      </c>
      <c r="Z625" s="528">
        <f t="shared" si="146"/>
        <v>5.6569665866161651</v>
      </c>
      <c r="AA625" s="528">
        <f t="shared" si="147"/>
        <v>3.5850965809829756</v>
      </c>
      <c r="AB625" s="529">
        <f t="shared" si="148"/>
        <v>-2.0718700056331896</v>
      </c>
    </row>
    <row r="626" spans="1:28" s="238" customFormat="1">
      <c r="A626" s="245">
        <v>482</v>
      </c>
      <c r="B626" s="245">
        <v>482204745</v>
      </c>
      <c r="C626" s="244" t="s">
        <v>544</v>
      </c>
      <c r="D626" s="245">
        <v>204</v>
      </c>
      <c r="E626" s="244" t="s">
        <v>231</v>
      </c>
      <c r="F626" s="245">
        <v>745</v>
      </c>
      <c r="G626" s="244" t="s">
        <v>424</v>
      </c>
      <c r="H626" s="243">
        <v>32</v>
      </c>
      <c r="I626" s="239"/>
      <c r="J626" s="242">
        <f t="shared" si="136"/>
        <v>9809</v>
      </c>
      <c r="K626" s="241">
        <f t="shared" si="137"/>
        <v>9948</v>
      </c>
      <c r="L626" s="240">
        <f t="shared" si="149"/>
        <v>139</v>
      </c>
      <c r="M626" s="239"/>
      <c r="N626" s="242">
        <f t="shared" si="138"/>
        <v>4635</v>
      </c>
      <c r="O626" s="241">
        <f t="shared" si="139"/>
        <v>4701</v>
      </c>
      <c r="P626" s="241">
        <f t="shared" si="140"/>
        <v>4332</v>
      </c>
      <c r="Q626" s="241" t="str">
        <f t="shared" si="141"/>
        <v/>
      </c>
      <c r="R626" s="241" t="str">
        <f t="shared" si="142"/>
        <v/>
      </c>
      <c r="S626" s="240">
        <f t="shared" si="150"/>
        <v>-369</v>
      </c>
      <c r="T626" s="239"/>
      <c r="U626" s="242">
        <f t="shared" si="143"/>
        <v>15382</v>
      </c>
      <c r="V626" s="241">
        <f t="shared" si="144"/>
        <v>15368</v>
      </c>
      <c r="W626" s="240">
        <f t="shared" si="151"/>
        <v>-14</v>
      </c>
      <c r="X626" s="239"/>
      <c r="Y626" s="527">
        <f t="shared" si="145"/>
        <v>-3.7101258812651565</v>
      </c>
      <c r="Z626" s="528">
        <f t="shared" si="146"/>
        <v>5.6474035558797535</v>
      </c>
      <c r="AA626" s="528">
        <f t="shared" si="147"/>
        <v>2.3968857609761831</v>
      </c>
      <c r="AB626" s="529">
        <f t="shared" si="148"/>
        <v>-3.2505177949035704</v>
      </c>
    </row>
    <row r="627" spans="1:28" s="238" customFormat="1">
      <c r="A627" s="245">
        <v>482</v>
      </c>
      <c r="B627" s="245">
        <v>482204773</v>
      </c>
      <c r="C627" s="244" t="s">
        <v>544</v>
      </c>
      <c r="D627" s="245">
        <v>204</v>
      </c>
      <c r="E627" s="244" t="s">
        <v>231</v>
      </c>
      <c r="F627" s="245">
        <v>773</v>
      </c>
      <c r="G627" s="244" t="s">
        <v>434</v>
      </c>
      <c r="H627" s="243">
        <v>38</v>
      </c>
      <c r="I627" s="239"/>
      <c r="J627" s="242">
        <f t="shared" si="136"/>
        <v>9840</v>
      </c>
      <c r="K627" s="241">
        <f t="shared" si="137"/>
        <v>10373</v>
      </c>
      <c r="L627" s="240">
        <f t="shared" si="149"/>
        <v>533</v>
      </c>
      <c r="M627" s="239"/>
      <c r="N627" s="242">
        <f t="shared" si="138"/>
        <v>6382</v>
      </c>
      <c r="O627" s="241">
        <f t="shared" si="139"/>
        <v>6728</v>
      </c>
      <c r="P627" s="241">
        <f t="shared" si="140"/>
        <v>5477</v>
      </c>
      <c r="Q627" s="241" t="str">
        <f t="shared" si="141"/>
        <v/>
      </c>
      <c r="R627" s="241" t="str">
        <f t="shared" si="142"/>
        <v/>
      </c>
      <c r="S627" s="240">
        <f t="shared" si="150"/>
        <v>-1251</v>
      </c>
      <c r="T627" s="239"/>
      <c r="U627" s="242">
        <f t="shared" si="143"/>
        <v>17160</v>
      </c>
      <c r="V627" s="241">
        <f t="shared" si="144"/>
        <v>16938</v>
      </c>
      <c r="W627" s="240">
        <f t="shared" si="151"/>
        <v>-222</v>
      </c>
      <c r="X627" s="239"/>
      <c r="Y627" s="527">
        <f t="shared" si="145"/>
        <v>-12.0565332391254</v>
      </c>
      <c r="Z627" s="528">
        <f t="shared" si="146"/>
        <v>13.715449679972153</v>
      </c>
      <c r="AA627" s="528">
        <f t="shared" si="147"/>
        <v>4.2168538546579661</v>
      </c>
      <c r="AB627" s="529">
        <f t="shared" si="148"/>
        <v>-9.4985958253141867</v>
      </c>
    </row>
    <row r="628" spans="1:28" s="238" customFormat="1">
      <c r="A628" s="245">
        <v>483</v>
      </c>
      <c r="B628" s="245">
        <v>483239020</v>
      </c>
      <c r="C628" s="244" t="s">
        <v>545</v>
      </c>
      <c r="D628" s="245">
        <v>239</v>
      </c>
      <c r="E628" s="244" t="s">
        <v>266</v>
      </c>
      <c r="F628" s="245">
        <v>20</v>
      </c>
      <c r="G628" s="244" t="s">
        <v>47</v>
      </c>
      <c r="H628" s="243">
        <v>21</v>
      </c>
      <c r="I628" s="239"/>
      <c r="J628" s="242">
        <f t="shared" si="136"/>
        <v>12797</v>
      </c>
      <c r="K628" s="241">
        <f t="shared" si="137"/>
        <v>14407</v>
      </c>
      <c r="L628" s="240">
        <f t="shared" si="149"/>
        <v>1610</v>
      </c>
      <c r="M628" s="239"/>
      <c r="N628" s="242">
        <f t="shared" si="138"/>
        <v>3999</v>
      </c>
      <c r="O628" s="241">
        <f t="shared" si="139"/>
        <v>4503</v>
      </c>
      <c r="P628" s="241">
        <f t="shared" si="140"/>
        <v>3316</v>
      </c>
      <c r="Q628" s="241" t="str">
        <f t="shared" si="141"/>
        <v/>
      </c>
      <c r="R628" s="241" t="str">
        <f t="shared" si="142"/>
        <v/>
      </c>
      <c r="S628" s="240">
        <f t="shared" si="150"/>
        <v>-1187</v>
      </c>
      <c r="T628" s="239"/>
      <c r="U628" s="242">
        <f t="shared" si="143"/>
        <v>17734</v>
      </c>
      <c r="V628" s="241">
        <f t="shared" si="144"/>
        <v>18811</v>
      </c>
      <c r="W628" s="240">
        <f t="shared" si="151"/>
        <v>1077</v>
      </c>
      <c r="X628" s="239"/>
      <c r="Y628" s="527">
        <f t="shared" si="145"/>
        <v>-8.2333882144749992</v>
      </c>
      <c r="Z628" s="528">
        <f t="shared" si="146"/>
        <v>15.874916722219906</v>
      </c>
      <c r="AA628" s="528">
        <f t="shared" si="147"/>
        <v>8.2452425685043398</v>
      </c>
      <c r="AB628" s="529">
        <f t="shared" si="148"/>
        <v>-7.6296741537155661</v>
      </c>
    </row>
    <row r="629" spans="1:28" s="238" customFormat="1">
      <c r="A629" s="245">
        <v>483</v>
      </c>
      <c r="B629" s="245">
        <v>483239036</v>
      </c>
      <c r="C629" s="244" t="s">
        <v>545</v>
      </c>
      <c r="D629" s="245">
        <v>239</v>
      </c>
      <c r="E629" s="244" t="s">
        <v>266</v>
      </c>
      <c r="F629" s="245">
        <v>36</v>
      </c>
      <c r="G629" s="244" t="s">
        <v>63</v>
      </c>
      <c r="H629" s="243">
        <v>22</v>
      </c>
      <c r="I629" s="239"/>
      <c r="J629" s="242">
        <f t="shared" si="136"/>
        <v>11882</v>
      </c>
      <c r="K629" s="241">
        <f t="shared" si="137"/>
        <v>12100</v>
      </c>
      <c r="L629" s="240">
        <f t="shared" si="149"/>
        <v>218</v>
      </c>
      <c r="M629" s="239"/>
      <c r="N629" s="242">
        <f t="shared" si="138"/>
        <v>5906</v>
      </c>
      <c r="O629" s="241">
        <f t="shared" si="139"/>
        <v>6014</v>
      </c>
      <c r="P629" s="241">
        <f t="shared" si="140"/>
        <v>5749</v>
      </c>
      <c r="Q629" s="241" t="str">
        <f t="shared" si="141"/>
        <v/>
      </c>
      <c r="R629" s="241" t="str">
        <f t="shared" si="142"/>
        <v/>
      </c>
      <c r="S629" s="240">
        <f t="shared" si="150"/>
        <v>-265</v>
      </c>
      <c r="T629" s="239"/>
      <c r="U629" s="242">
        <f t="shared" si="143"/>
        <v>18726</v>
      </c>
      <c r="V629" s="241">
        <f t="shared" si="144"/>
        <v>18937</v>
      </c>
      <c r="W629" s="240">
        <f t="shared" si="151"/>
        <v>211</v>
      </c>
      <c r="X629" s="239"/>
      <c r="Y629" s="527">
        <f t="shared" si="145"/>
        <v>-2.193134369476752</v>
      </c>
      <c r="Z629" s="528">
        <f t="shared" si="146"/>
        <v>4.3126619579750169</v>
      </c>
      <c r="AA629" s="528">
        <f t="shared" si="147"/>
        <v>2.2899291311610326</v>
      </c>
      <c r="AB629" s="529">
        <f t="shared" si="148"/>
        <v>-2.0227328268139844</v>
      </c>
    </row>
    <row r="630" spans="1:28" s="238" customFormat="1">
      <c r="A630" s="245">
        <v>483</v>
      </c>
      <c r="B630" s="245">
        <v>483239052</v>
      </c>
      <c r="C630" s="244" t="s">
        <v>545</v>
      </c>
      <c r="D630" s="245">
        <v>239</v>
      </c>
      <c r="E630" s="244" t="s">
        <v>266</v>
      </c>
      <c r="F630" s="245">
        <v>52</v>
      </c>
      <c r="G630" s="244" t="s">
        <v>79</v>
      </c>
      <c r="H630" s="243">
        <v>46</v>
      </c>
      <c r="I630" s="239"/>
      <c r="J630" s="242">
        <f t="shared" si="136"/>
        <v>10550</v>
      </c>
      <c r="K630" s="241">
        <f t="shared" si="137"/>
        <v>11022</v>
      </c>
      <c r="L630" s="240">
        <f t="shared" si="149"/>
        <v>472</v>
      </c>
      <c r="M630" s="239"/>
      <c r="N630" s="242">
        <f t="shared" si="138"/>
        <v>4774</v>
      </c>
      <c r="O630" s="241">
        <f t="shared" si="139"/>
        <v>4988</v>
      </c>
      <c r="P630" s="241">
        <f t="shared" si="140"/>
        <v>4385</v>
      </c>
      <c r="Q630" s="241" t="str">
        <f t="shared" si="141"/>
        <v/>
      </c>
      <c r="R630" s="241" t="str">
        <f t="shared" si="142"/>
        <v/>
      </c>
      <c r="S630" s="240">
        <f t="shared" si="150"/>
        <v>-603</v>
      </c>
      <c r="T630" s="239"/>
      <c r="U630" s="242">
        <f t="shared" si="143"/>
        <v>16262</v>
      </c>
      <c r="V630" s="241">
        <f t="shared" si="144"/>
        <v>16495</v>
      </c>
      <c r="W630" s="240">
        <f t="shared" si="151"/>
        <v>233</v>
      </c>
      <c r="X630" s="239"/>
      <c r="Y630" s="527">
        <f t="shared" si="145"/>
        <v>-5.4690923127217559</v>
      </c>
      <c r="Z630" s="528">
        <f t="shared" si="146"/>
        <v>12.158857465682066</v>
      </c>
      <c r="AA630" s="528">
        <f t="shared" si="147"/>
        <v>7.308286092215285</v>
      </c>
      <c r="AB630" s="529">
        <f t="shared" si="148"/>
        <v>-4.8505713734667815</v>
      </c>
    </row>
    <row r="631" spans="1:28" s="238" customFormat="1">
      <c r="A631" s="245">
        <v>483</v>
      </c>
      <c r="B631" s="245">
        <v>483239082</v>
      </c>
      <c r="C631" s="244" t="s">
        <v>545</v>
      </c>
      <c r="D631" s="245">
        <v>239</v>
      </c>
      <c r="E631" s="244" t="s">
        <v>266</v>
      </c>
      <c r="F631" s="245">
        <v>82</v>
      </c>
      <c r="G631" s="244" t="s">
        <v>109</v>
      </c>
      <c r="H631" s="243">
        <v>11</v>
      </c>
      <c r="I631" s="239"/>
      <c r="J631" s="242">
        <f t="shared" si="136"/>
        <v>10797</v>
      </c>
      <c r="K631" s="241">
        <f t="shared" si="137"/>
        <v>11267</v>
      </c>
      <c r="L631" s="240">
        <f t="shared" si="149"/>
        <v>470</v>
      </c>
      <c r="M631" s="239"/>
      <c r="N631" s="242">
        <f t="shared" si="138"/>
        <v>5240</v>
      </c>
      <c r="O631" s="241">
        <f t="shared" si="139"/>
        <v>5468</v>
      </c>
      <c r="P631" s="241">
        <f t="shared" si="140"/>
        <v>5171</v>
      </c>
      <c r="Q631" s="241" t="str">
        <f t="shared" si="141"/>
        <v/>
      </c>
      <c r="R631" s="241" t="str">
        <f t="shared" si="142"/>
        <v/>
      </c>
      <c r="S631" s="240">
        <f t="shared" si="150"/>
        <v>-297</v>
      </c>
      <c r="T631" s="239"/>
      <c r="U631" s="242">
        <f t="shared" si="143"/>
        <v>16975</v>
      </c>
      <c r="V631" s="241">
        <f t="shared" si="144"/>
        <v>17526</v>
      </c>
      <c r="W631" s="240">
        <f t="shared" si="151"/>
        <v>551</v>
      </c>
      <c r="X631" s="239"/>
      <c r="Y631" s="527">
        <f t="shared" si="145"/>
        <v>-2.6417936722467061</v>
      </c>
      <c r="Z631" s="528">
        <f t="shared" si="146"/>
        <v>6.9188586277778672</v>
      </c>
      <c r="AA631" s="528">
        <f t="shared" si="147"/>
        <v>4.7321283446271307</v>
      </c>
      <c r="AB631" s="529">
        <f t="shared" si="148"/>
        <v>-2.1867302831507365</v>
      </c>
    </row>
    <row r="632" spans="1:28" s="238" customFormat="1">
      <c r="A632" s="245">
        <v>483</v>
      </c>
      <c r="B632" s="245">
        <v>483239096</v>
      </c>
      <c r="C632" s="244" t="s">
        <v>545</v>
      </c>
      <c r="D632" s="245">
        <v>239</v>
      </c>
      <c r="E632" s="244" t="s">
        <v>266</v>
      </c>
      <c r="F632" s="245">
        <v>96</v>
      </c>
      <c r="G632" s="244" t="s">
        <v>123</v>
      </c>
      <c r="H632" s="243">
        <v>10</v>
      </c>
      <c r="I632" s="239"/>
      <c r="J632" s="242">
        <f t="shared" si="136"/>
        <v>11806</v>
      </c>
      <c r="K632" s="241">
        <f t="shared" si="137"/>
        <v>10040</v>
      </c>
      <c r="L632" s="240">
        <f t="shared" si="149"/>
        <v>-1766</v>
      </c>
      <c r="M632" s="239"/>
      <c r="N632" s="242">
        <f t="shared" si="138"/>
        <v>8008</v>
      </c>
      <c r="O632" s="241">
        <f t="shared" si="139"/>
        <v>6810</v>
      </c>
      <c r="P632" s="241">
        <f t="shared" si="140"/>
        <v>5696</v>
      </c>
      <c r="Q632" s="241" t="str">
        <f t="shared" si="141"/>
        <v/>
      </c>
      <c r="R632" s="241" t="str">
        <f t="shared" si="142"/>
        <v/>
      </c>
      <c r="S632" s="240">
        <f t="shared" si="150"/>
        <v>-1114</v>
      </c>
      <c r="T632" s="239"/>
      <c r="U632" s="242">
        <f t="shared" si="143"/>
        <v>20752</v>
      </c>
      <c r="V632" s="241">
        <f t="shared" si="144"/>
        <v>16824</v>
      </c>
      <c r="W632" s="240">
        <f t="shared" si="151"/>
        <v>-3928</v>
      </c>
      <c r="X632" s="239"/>
      <c r="Y632" s="527">
        <f t="shared" si="145"/>
        <v>-11.090527950904999</v>
      </c>
      <c r="Z632" s="528">
        <f t="shared" si="146"/>
        <v>11.060654901215699</v>
      </c>
      <c r="AA632" s="528">
        <f t="shared" si="147"/>
        <v>3.3182114886498013</v>
      </c>
      <c r="AB632" s="529">
        <f t="shared" si="148"/>
        <v>-7.7424434125658976</v>
      </c>
    </row>
    <row r="633" spans="1:28" s="238" customFormat="1">
      <c r="A633" s="245">
        <v>483</v>
      </c>
      <c r="B633" s="245">
        <v>483239118</v>
      </c>
      <c r="C633" s="244" t="s">
        <v>545</v>
      </c>
      <c r="D633" s="245">
        <v>239</v>
      </c>
      <c r="E633" s="244" t="s">
        <v>266</v>
      </c>
      <c r="F633" s="245">
        <v>118</v>
      </c>
      <c r="G633" s="244" t="s">
        <v>145</v>
      </c>
      <c r="H633" s="243">
        <v>3</v>
      </c>
      <c r="I633" s="239"/>
      <c r="J633" s="242">
        <f t="shared" si="136"/>
        <v>13960</v>
      </c>
      <c r="K633" s="241">
        <f t="shared" si="137"/>
        <v>10416</v>
      </c>
      <c r="L633" s="240">
        <f t="shared" si="149"/>
        <v>-3544</v>
      </c>
      <c r="M633" s="239"/>
      <c r="N633" s="242">
        <f t="shared" si="138"/>
        <v>3215</v>
      </c>
      <c r="O633" s="241">
        <f t="shared" si="139"/>
        <v>2399</v>
      </c>
      <c r="P633" s="241">
        <f t="shared" si="140"/>
        <v>2399</v>
      </c>
      <c r="Q633" s="241" t="str">
        <f t="shared" si="141"/>
        <v/>
      </c>
      <c r="R633" s="241" t="str">
        <f t="shared" si="142"/>
        <v/>
      </c>
      <c r="S633" s="240">
        <f t="shared" si="150"/>
        <v>0</v>
      </c>
      <c r="T633" s="239"/>
      <c r="U633" s="242">
        <f t="shared" si="143"/>
        <v>18113</v>
      </c>
      <c r="V633" s="241">
        <f t="shared" si="144"/>
        <v>13903</v>
      </c>
      <c r="W633" s="240">
        <f t="shared" si="151"/>
        <v>-4210</v>
      </c>
      <c r="X633" s="239"/>
      <c r="Y633" s="527">
        <f t="shared" si="145"/>
        <v>0</v>
      </c>
      <c r="Z633" s="528">
        <f t="shared" si="146"/>
        <v>4.332809513615647</v>
      </c>
      <c r="AA633" s="528">
        <f t="shared" si="147"/>
        <v>2.9781855881875376</v>
      </c>
      <c r="AB633" s="529">
        <f t="shared" si="148"/>
        <v>-1.3546239254281094</v>
      </c>
    </row>
    <row r="634" spans="1:28" s="238" customFormat="1">
      <c r="A634" s="245">
        <v>483</v>
      </c>
      <c r="B634" s="245">
        <v>483239131</v>
      </c>
      <c r="C634" s="244" t="s">
        <v>545</v>
      </c>
      <c r="D634" s="245">
        <v>239</v>
      </c>
      <c r="E634" s="244" t="s">
        <v>266</v>
      </c>
      <c r="F634" s="245">
        <v>131</v>
      </c>
      <c r="G634" s="244" t="s">
        <v>158</v>
      </c>
      <c r="H634" s="243">
        <v>3</v>
      </c>
      <c r="I634" s="239"/>
      <c r="J634" s="242">
        <f t="shared" si="136"/>
        <v>11365</v>
      </c>
      <c r="K634" s="241">
        <f t="shared" si="137"/>
        <v>14069</v>
      </c>
      <c r="L634" s="240">
        <f t="shared" si="149"/>
        <v>2704</v>
      </c>
      <c r="M634" s="239"/>
      <c r="N634" s="242">
        <f t="shared" si="138"/>
        <v>5605</v>
      </c>
      <c r="O634" s="241">
        <f t="shared" si="139"/>
        <v>6939</v>
      </c>
      <c r="P634" s="241">
        <f t="shared" si="140"/>
        <v>6626</v>
      </c>
      <c r="Q634" s="241" t="str">
        <f t="shared" si="141"/>
        <v/>
      </c>
      <c r="R634" s="241" t="str">
        <f t="shared" si="142"/>
        <v/>
      </c>
      <c r="S634" s="240">
        <f t="shared" si="150"/>
        <v>-313</v>
      </c>
      <c r="T634" s="239"/>
      <c r="U634" s="242">
        <f t="shared" si="143"/>
        <v>17908</v>
      </c>
      <c r="V634" s="241">
        <f t="shared" si="144"/>
        <v>21783</v>
      </c>
      <c r="W634" s="240">
        <f t="shared" si="151"/>
        <v>3875</v>
      </c>
      <c r="X634" s="239"/>
      <c r="Y634" s="527">
        <f t="shared" si="145"/>
        <v>-2.2266013225300583</v>
      </c>
      <c r="Z634" s="528">
        <f t="shared" si="146"/>
        <v>4.4623488968925331</v>
      </c>
      <c r="AA634" s="528">
        <f t="shared" si="147"/>
        <v>1.9667636318136692</v>
      </c>
      <c r="AB634" s="529">
        <f t="shared" si="148"/>
        <v>-2.4955852650788639</v>
      </c>
    </row>
    <row r="635" spans="1:28" s="238" customFormat="1">
      <c r="A635" s="245">
        <v>483</v>
      </c>
      <c r="B635" s="245">
        <v>483239145</v>
      </c>
      <c r="C635" s="244" t="s">
        <v>545</v>
      </c>
      <c r="D635" s="245">
        <v>239</v>
      </c>
      <c r="E635" s="244" t="s">
        <v>266</v>
      </c>
      <c r="F635" s="245">
        <v>145</v>
      </c>
      <c r="G635" s="244" t="s">
        <v>172</v>
      </c>
      <c r="H635" s="243">
        <v>8</v>
      </c>
      <c r="I635" s="239"/>
      <c r="J635" s="242">
        <f t="shared" si="136"/>
        <v>10398</v>
      </c>
      <c r="K635" s="241">
        <f t="shared" si="137"/>
        <v>10473</v>
      </c>
      <c r="L635" s="240">
        <f t="shared" si="149"/>
        <v>75</v>
      </c>
      <c r="M635" s="239"/>
      <c r="N635" s="242">
        <f t="shared" si="138"/>
        <v>2261</v>
      </c>
      <c r="O635" s="241">
        <f t="shared" si="139"/>
        <v>2277</v>
      </c>
      <c r="P635" s="241">
        <f t="shared" si="140"/>
        <v>2277</v>
      </c>
      <c r="Q635" s="241" t="str">
        <f t="shared" si="141"/>
        <v/>
      </c>
      <c r="R635" s="241" t="str">
        <f t="shared" si="142"/>
        <v/>
      </c>
      <c r="S635" s="240">
        <f t="shared" si="150"/>
        <v>0</v>
      </c>
      <c r="T635" s="239"/>
      <c r="U635" s="242">
        <f t="shared" si="143"/>
        <v>13597</v>
      </c>
      <c r="V635" s="241">
        <f t="shared" si="144"/>
        <v>13838</v>
      </c>
      <c r="W635" s="240">
        <f t="shared" si="151"/>
        <v>241</v>
      </c>
      <c r="X635" s="239"/>
      <c r="Y635" s="527">
        <f t="shared" si="145"/>
        <v>0</v>
      </c>
      <c r="Z635" s="528">
        <f t="shared" si="146"/>
        <v>10.04967069112552</v>
      </c>
      <c r="AA635" s="528">
        <f t="shared" si="147"/>
        <v>4.7352255335590314</v>
      </c>
      <c r="AB635" s="529">
        <f t="shared" si="148"/>
        <v>-5.3144451575664888</v>
      </c>
    </row>
    <row r="636" spans="1:28" s="238" customFormat="1">
      <c r="A636" s="245">
        <v>483</v>
      </c>
      <c r="B636" s="245">
        <v>483239171</v>
      </c>
      <c r="C636" s="244" t="s">
        <v>545</v>
      </c>
      <c r="D636" s="245">
        <v>239</v>
      </c>
      <c r="E636" s="244" t="s">
        <v>266</v>
      </c>
      <c r="F636" s="245">
        <v>171</v>
      </c>
      <c r="G636" s="244" t="s">
        <v>198</v>
      </c>
      <c r="H636" s="243">
        <v>14</v>
      </c>
      <c r="I636" s="239"/>
      <c r="J636" s="242">
        <f t="shared" si="136"/>
        <v>11981</v>
      </c>
      <c r="K636" s="241">
        <f t="shared" si="137"/>
        <v>13019</v>
      </c>
      <c r="L636" s="240">
        <f t="shared" si="149"/>
        <v>1038</v>
      </c>
      <c r="M636" s="239"/>
      <c r="N636" s="242">
        <f t="shared" si="138"/>
        <v>4004</v>
      </c>
      <c r="O636" s="241">
        <f t="shared" si="139"/>
        <v>4351</v>
      </c>
      <c r="P636" s="241">
        <f t="shared" si="140"/>
        <v>3607</v>
      </c>
      <c r="Q636" s="241" t="str">
        <f t="shared" si="141"/>
        <v/>
      </c>
      <c r="R636" s="241" t="str">
        <f t="shared" si="142"/>
        <v/>
      </c>
      <c r="S636" s="240">
        <f t="shared" si="150"/>
        <v>-744</v>
      </c>
      <c r="T636" s="239"/>
      <c r="U636" s="242">
        <f t="shared" si="143"/>
        <v>16923</v>
      </c>
      <c r="V636" s="241">
        <f t="shared" si="144"/>
        <v>17714</v>
      </c>
      <c r="W636" s="240">
        <f t="shared" si="151"/>
        <v>791</v>
      </c>
      <c r="X636" s="239"/>
      <c r="Y636" s="527">
        <f t="shared" si="145"/>
        <v>-5.7131232428482974</v>
      </c>
      <c r="Z636" s="528">
        <f t="shared" si="146"/>
        <v>8.6633348865498512</v>
      </c>
      <c r="AA636" s="528">
        <f t="shared" si="147"/>
        <v>4.6600260013663801</v>
      </c>
      <c r="AB636" s="529">
        <f t="shared" si="148"/>
        <v>-4.0033088851834711</v>
      </c>
    </row>
    <row r="637" spans="1:28" s="238" customFormat="1">
      <c r="A637" s="245">
        <v>483</v>
      </c>
      <c r="B637" s="245">
        <v>483239172</v>
      </c>
      <c r="C637" s="244" t="s">
        <v>545</v>
      </c>
      <c r="D637" s="245">
        <v>239</v>
      </c>
      <c r="E637" s="244" t="s">
        <v>266</v>
      </c>
      <c r="F637" s="245">
        <v>172</v>
      </c>
      <c r="G637" s="244" t="s">
        <v>199</v>
      </c>
      <c r="H637" s="243">
        <v>4</v>
      </c>
      <c r="I637" s="239"/>
      <c r="J637" s="242">
        <f t="shared" si="136"/>
        <v>12818</v>
      </c>
      <c r="K637" s="241">
        <f t="shared" si="137"/>
        <v>13796</v>
      </c>
      <c r="L637" s="240">
        <f t="shared" si="149"/>
        <v>978</v>
      </c>
      <c r="M637" s="239"/>
      <c r="N637" s="242">
        <f t="shared" si="138"/>
        <v>9320</v>
      </c>
      <c r="O637" s="241">
        <f t="shared" si="139"/>
        <v>10031</v>
      </c>
      <c r="P637" s="241">
        <f t="shared" si="140"/>
        <v>11724</v>
      </c>
      <c r="Q637" s="241" t="str">
        <f t="shared" si="141"/>
        <v/>
      </c>
      <c r="R637" s="241" t="str">
        <f t="shared" si="142"/>
        <v/>
      </c>
      <c r="S637" s="240">
        <f t="shared" si="150"/>
        <v>1693</v>
      </c>
      <c r="T637" s="239"/>
      <c r="U637" s="242">
        <f t="shared" si="143"/>
        <v>23076</v>
      </c>
      <c r="V637" s="241">
        <f t="shared" si="144"/>
        <v>26608</v>
      </c>
      <c r="W637" s="240">
        <f t="shared" si="151"/>
        <v>3532</v>
      </c>
      <c r="X637" s="239"/>
      <c r="Y637" s="527">
        <f t="shared" si="145"/>
        <v>12.272631429590064</v>
      </c>
      <c r="Z637" s="528">
        <f t="shared" si="146"/>
        <v>7.5817192336905661</v>
      </c>
      <c r="AA637" s="528">
        <f t="shared" si="147"/>
        <v>15.241985538430198</v>
      </c>
      <c r="AB637" s="529">
        <f t="shared" si="148"/>
        <v>7.6602663047396318</v>
      </c>
    </row>
    <row r="638" spans="1:28" s="238" customFormat="1">
      <c r="A638" s="245">
        <v>483</v>
      </c>
      <c r="B638" s="245">
        <v>483239182</v>
      </c>
      <c r="C638" s="244" t="s">
        <v>545</v>
      </c>
      <c r="D638" s="245">
        <v>239</v>
      </c>
      <c r="E638" s="244" t="s">
        <v>266</v>
      </c>
      <c r="F638" s="245">
        <v>182</v>
      </c>
      <c r="G638" s="244" t="s">
        <v>209</v>
      </c>
      <c r="H638" s="243">
        <v>33</v>
      </c>
      <c r="I638" s="239"/>
      <c r="J638" s="242">
        <f t="shared" si="136"/>
        <v>11487</v>
      </c>
      <c r="K638" s="241">
        <f t="shared" si="137"/>
        <v>12412</v>
      </c>
      <c r="L638" s="240">
        <f t="shared" si="149"/>
        <v>925</v>
      </c>
      <c r="M638" s="239"/>
      <c r="N638" s="242">
        <f t="shared" si="138"/>
        <v>2756</v>
      </c>
      <c r="O638" s="241">
        <f t="shared" si="139"/>
        <v>2977</v>
      </c>
      <c r="P638" s="241">
        <f t="shared" si="140"/>
        <v>2407</v>
      </c>
      <c r="Q638" s="241" t="str">
        <f t="shared" si="141"/>
        <v/>
      </c>
      <c r="R638" s="241" t="str">
        <f t="shared" si="142"/>
        <v/>
      </c>
      <c r="S638" s="240">
        <f t="shared" si="150"/>
        <v>-570</v>
      </c>
      <c r="T638" s="239"/>
      <c r="U638" s="242">
        <f t="shared" si="143"/>
        <v>15181</v>
      </c>
      <c r="V638" s="241">
        <f t="shared" si="144"/>
        <v>15907</v>
      </c>
      <c r="W638" s="240">
        <f t="shared" si="151"/>
        <v>726</v>
      </c>
      <c r="X638" s="239"/>
      <c r="Y638" s="527">
        <f t="shared" si="145"/>
        <v>-4.5924731947885533</v>
      </c>
      <c r="Z638" s="528">
        <f t="shared" si="146"/>
        <v>14.354835353763503</v>
      </c>
      <c r="AA638" s="528">
        <f t="shared" si="147"/>
        <v>9.5080535591610715</v>
      </c>
      <c r="AB638" s="529">
        <f t="shared" si="148"/>
        <v>-4.8467817946024319</v>
      </c>
    </row>
    <row r="639" spans="1:28" s="238" customFormat="1">
      <c r="A639" s="245">
        <v>483</v>
      </c>
      <c r="B639" s="245">
        <v>483239231</v>
      </c>
      <c r="C639" s="244" t="s">
        <v>545</v>
      </c>
      <c r="D639" s="245">
        <v>239</v>
      </c>
      <c r="E639" s="244" t="s">
        <v>266</v>
      </c>
      <c r="F639" s="245">
        <v>231</v>
      </c>
      <c r="G639" s="244" t="s">
        <v>258</v>
      </c>
      <c r="H639" s="243">
        <v>13</v>
      </c>
      <c r="I639" s="239"/>
      <c r="J639" s="242">
        <f t="shared" si="136"/>
        <v>12497</v>
      </c>
      <c r="K639" s="241">
        <f t="shared" si="137"/>
        <v>12748</v>
      </c>
      <c r="L639" s="240">
        <f t="shared" si="149"/>
        <v>251</v>
      </c>
      <c r="M639" s="239"/>
      <c r="N639" s="242">
        <f t="shared" si="138"/>
        <v>3622</v>
      </c>
      <c r="O639" s="241">
        <f t="shared" si="139"/>
        <v>3695</v>
      </c>
      <c r="P639" s="241">
        <f t="shared" si="140"/>
        <v>3463</v>
      </c>
      <c r="Q639" s="241" t="str">
        <f t="shared" si="141"/>
        <v/>
      </c>
      <c r="R639" s="241" t="str">
        <f t="shared" si="142"/>
        <v/>
      </c>
      <c r="S639" s="240">
        <f t="shared" si="150"/>
        <v>-232</v>
      </c>
      <c r="T639" s="239"/>
      <c r="U639" s="242">
        <f t="shared" si="143"/>
        <v>17057</v>
      </c>
      <c r="V639" s="241">
        <f t="shared" si="144"/>
        <v>17299</v>
      </c>
      <c r="W639" s="240">
        <f t="shared" si="151"/>
        <v>242</v>
      </c>
      <c r="X639" s="239"/>
      <c r="Y639" s="527">
        <f t="shared" si="145"/>
        <v>-1.8184174024414261</v>
      </c>
      <c r="Z639" s="528">
        <f t="shared" si="146"/>
        <v>5.2433591946129976</v>
      </c>
      <c r="AA639" s="528">
        <f t="shared" si="147"/>
        <v>3.2984732062710154</v>
      </c>
      <c r="AB639" s="529">
        <f t="shared" si="148"/>
        <v>-1.9448859883419822</v>
      </c>
    </row>
    <row r="640" spans="1:28" s="238" customFormat="1">
      <c r="A640" s="245">
        <v>483</v>
      </c>
      <c r="B640" s="245">
        <v>483239239</v>
      </c>
      <c r="C640" s="244" t="s">
        <v>545</v>
      </c>
      <c r="D640" s="245">
        <v>239</v>
      </c>
      <c r="E640" s="244" t="s">
        <v>266</v>
      </c>
      <c r="F640" s="245">
        <v>239</v>
      </c>
      <c r="G640" s="244" t="s">
        <v>266</v>
      </c>
      <c r="H640" s="243">
        <v>304</v>
      </c>
      <c r="I640" s="239"/>
      <c r="J640" s="242">
        <f t="shared" si="136"/>
        <v>11143</v>
      </c>
      <c r="K640" s="241">
        <f t="shared" si="137"/>
        <v>12023</v>
      </c>
      <c r="L640" s="240">
        <f t="shared" si="149"/>
        <v>880</v>
      </c>
      <c r="M640" s="239"/>
      <c r="N640" s="242">
        <f t="shared" si="138"/>
        <v>3965</v>
      </c>
      <c r="O640" s="241">
        <f t="shared" si="139"/>
        <v>4279</v>
      </c>
      <c r="P640" s="241">
        <f t="shared" si="140"/>
        <v>4103</v>
      </c>
      <c r="Q640" s="241" t="str">
        <f t="shared" si="141"/>
        <v/>
      </c>
      <c r="R640" s="241" t="str">
        <f t="shared" si="142"/>
        <v/>
      </c>
      <c r="S640" s="240">
        <f t="shared" si="150"/>
        <v>-176</v>
      </c>
      <c r="T640" s="239"/>
      <c r="U640" s="242">
        <f t="shared" si="143"/>
        <v>16046</v>
      </c>
      <c r="V640" s="241">
        <f t="shared" si="144"/>
        <v>17214</v>
      </c>
      <c r="W640" s="240">
        <f t="shared" si="151"/>
        <v>1168</v>
      </c>
      <c r="X640" s="239"/>
      <c r="Y640" s="527">
        <f t="shared" si="145"/>
        <v>-1.4577535168416489</v>
      </c>
      <c r="Z640" s="528">
        <f t="shared" si="146"/>
        <v>8.1449265003672231</v>
      </c>
      <c r="AA640" s="528">
        <f t="shared" si="147"/>
        <v>6.8939612597600934</v>
      </c>
      <c r="AB640" s="529">
        <f t="shared" si="148"/>
        <v>-1.2509652406071297</v>
      </c>
    </row>
    <row r="641" spans="1:28" s="238" customFormat="1">
      <c r="A641" s="245">
        <v>483</v>
      </c>
      <c r="B641" s="245">
        <v>483239240</v>
      </c>
      <c r="C641" s="244" t="s">
        <v>545</v>
      </c>
      <c r="D641" s="245">
        <v>239</v>
      </c>
      <c r="E641" s="244" t="s">
        <v>266</v>
      </c>
      <c r="F641" s="245">
        <v>240</v>
      </c>
      <c r="G641" s="244" t="s">
        <v>267</v>
      </c>
      <c r="H641" s="243">
        <v>2</v>
      </c>
      <c r="I641" s="239"/>
      <c r="J641" s="242" t="str">
        <f t="shared" si="136"/>
        <v/>
      </c>
      <c r="K641" s="241">
        <f t="shared" si="137"/>
        <v>12015.642921451614</v>
      </c>
      <c r="L641" s="240" t="str">
        <f t="shared" si="149"/>
        <v/>
      </c>
      <c r="M641" s="239"/>
      <c r="N641" s="242" t="str">
        <f t="shared" si="138"/>
        <v/>
      </c>
      <c r="O641" s="241">
        <f t="shared" si="139"/>
        <v>7911</v>
      </c>
      <c r="P641" s="241">
        <f t="shared" si="140"/>
        <v>7911</v>
      </c>
      <c r="Q641" s="241" t="str">
        <f t="shared" si="141"/>
        <v/>
      </c>
      <c r="R641" s="241" t="str">
        <f t="shared" si="142"/>
        <v/>
      </c>
      <c r="S641" s="240">
        <f t="shared" si="150"/>
        <v>0</v>
      </c>
      <c r="T641" s="239"/>
      <c r="U641" s="242" t="str">
        <f t="shared" si="143"/>
        <v/>
      </c>
      <c r="V641" s="241">
        <f t="shared" si="144"/>
        <v>21014.642921451614</v>
      </c>
      <c r="W641" s="240" t="str">
        <f t="shared" si="151"/>
        <v/>
      </c>
      <c r="X641" s="239"/>
      <c r="Y641" s="527">
        <f t="shared" si="145"/>
        <v>0</v>
      </c>
      <c r="Z641" s="528">
        <f t="shared" si="146"/>
        <v>25.944176655233207</v>
      </c>
      <c r="AA641" s="528">
        <f t="shared" si="147"/>
        <v>5.7545129317428296</v>
      </c>
      <c r="AB641" s="529">
        <f t="shared" si="148"/>
        <v>-20.189663723490376</v>
      </c>
    </row>
    <row r="642" spans="1:28" s="238" customFormat="1">
      <c r="A642" s="245">
        <v>483</v>
      </c>
      <c r="B642" s="245">
        <v>483239243</v>
      </c>
      <c r="C642" s="244" t="s">
        <v>545</v>
      </c>
      <c r="D642" s="245">
        <v>239</v>
      </c>
      <c r="E642" s="244" t="s">
        <v>266</v>
      </c>
      <c r="F642" s="245">
        <v>243</v>
      </c>
      <c r="G642" s="244" t="s">
        <v>270</v>
      </c>
      <c r="H642" s="243">
        <v>1</v>
      </c>
      <c r="I642" s="239"/>
      <c r="J642" s="242" t="str">
        <f t="shared" si="136"/>
        <v/>
      </c>
      <c r="K642" s="241">
        <f t="shared" si="137"/>
        <v>15518.332806854127</v>
      </c>
      <c r="L642" s="240" t="str">
        <f t="shared" si="149"/>
        <v/>
      </c>
      <c r="M642" s="239"/>
      <c r="N642" s="242" t="str">
        <f t="shared" si="138"/>
        <v/>
      </c>
      <c r="O642" s="241" t="str">
        <f t="shared" si="139"/>
        <v/>
      </c>
      <c r="P642" s="241">
        <f t="shared" si="140"/>
        <v>2210</v>
      </c>
      <c r="Q642" s="241" t="str">
        <f t="shared" si="141"/>
        <v/>
      </c>
      <c r="R642" s="241" t="str">
        <f t="shared" si="142"/>
        <v/>
      </c>
      <c r="S642" s="240" t="str">
        <f t="shared" si="150"/>
        <v/>
      </c>
      <c r="T642" s="239"/>
      <c r="U642" s="242" t="str">
        <f t="shared" si="143"/>
        <v/>
      </c>
      <c r="V642" s="241">
        <f t="shared" si="144"/>
        <v>18816.332806854127</v>
      </c>
      <c r="W642" s="240" t="str">
        <f t="shared" si="151"/>
        <v/>
      </c>
      <c r="X642" s="239"/>
      <c r="Y642" s="527">
        <f t="shared" si="145"/>
        <v>-0.8854435207992708</v>
      </c>
      <c r="Z642" s="528">
        <f t="shared" si="146"/>
        <v>6.0354276228984407</v>
      </c>
      <c r="AA642" s="528">
        <f t="shared" si="147"/>
        <v>5.027117511696332</v>
      </c>
      <c r="AB642" s="529">
        <f t="shared" si="148"/>
        <v>-1.0083101112021087</v>
      </c>
    </row>
    <row r="643" spans="1:28" s="238" customFormat="1">
      <c r="A643" s="245">
        <v>483</v>
      </c>
      <c r="B643" s="245">
        <v>483239250</v>
      </c>
      <c r="C643" s="244" t="s">
        <v>545</v>
      </c>
      <c r="D643" s="245">
        <v>239</v>
      </c>
      <c r="E643" s="244" t="s">
        <v>266</v>
      </c>
      <c r="F643" s="245">
        <v>250</v>
      </c>
      <c r="G643" s="244" t="s">
        <v>277</v>
      </c>
      <c r="H643" s="243">
        <v>1</v>
      </c>
      <c r="I643" s="239"/>
      <c r="J643" s="242">
        <f t="shared" si="136"/>
        <v>10864.565383022773</v>
      </c>
      <c r="K643" s="241">
        <f t="shared" si="137"/>
        <v>14972</v>
      </c>
      <c r="L643" s="240">
        <f t="shared" si="149"/>
        <v>4107.4346169772271</v>
      </c>
      <c r="M643" s="239"/>
      <c r="N643" s="242">
        <f t="shared" si="138"/>
        <v>4430</v>
      </c>
      <c r="O643" s="241">
        <f t="shared" si="139"/>
        <v>6104</v>
      </c>
      <c r="P643" s="241">
        <f t="shared" si="140"/>
        <v>3482</v>
      </c>
      <c r="Q643" s="241" t="str">
        <f t="shared" si="141"/>
        <v/>
      </c>
      <c r="R643" s="241" t="str">
        <f t="shared" si="142"/>
        <v/>
      </c>
      <c r="S643" s="240">
        <f t="shared" si="150"/>
        <v>-2622</v>
      </c>
      <c r="T643" s="239"/>
      <c r="U643" s="242">
        <f t="shared" si="143"/>
        <v>16232.565383022773</v>
      </c>
      <c r="V643" s="241">
        <f t="shared" si="144"/>
        <v>19542</v>
      </c>
      <c r="W643" s="240">
        <f t="shared" si="151"/>
        <v>3309.4346169772271</v>
      </c>
      <c r="X643" s="239"/>
      <c r="Y643" s="527">
        <f t="shared" si="145"/>
        <v>-17.511244093031166</v>
      </c>
      <c r="Z643" s="528">
        <f t="shared" si="146"/>
        <v>15.68618550154123</v>
      </c>
      <c r="AA643" s="528">
        <f t="shared" si="147"/>
        <v>0.91199506186863488</v>
      </c>
      <c r="AB643" s="529">
        <f t="shared" si="148"/>
        <v>-14.774190439672594</v>
      </c>
    </row>
    <row r="644" spans="1:28" s="238" customFormat="1">
      <c r="A644" s="245">
        <v>483</v>
      </c>
      <c r="B644" s="245">
        <v>483239251</v>
      </c>
      <c r="C644" s="244" t="s">
        <v>545</v>
      </c>
      <c r="D644" s="245">
        <v>239</v>
      </c>
      <c r="E644" s="244" t="s">
        <v>266</v>
      </c>
      <c r="F644" s="245">
        <v>251</v>
      </c>
      <c r="G644" s="244" t="s">
        <v>278</v>
      </c>
      <c r="H644" s="243">
        <v>1</v>
      </c>
      <c r="I644" s="239"/>
      <c r="J644" s="242">
        <f t="shared" si="136"/>
        <v>13166.078201545979</v>
      </c>
      <c r="K644" s="241">
        <f t="shared" si="137"/>
        <v>11960</v>
      </c>
      <c r="L644" s="240">
        <f t="shared" si="149"/>
        <v>-1206.078201545979</v>
      </c>
      <c r="M644" s="239"/>
      <c r="N644" s="242">
        <f t="shared" si="138"/>
        <v>2785</v>
      </c>
      <c r="O644" s="241" t="str">
        <f t="shared" si="139"/>
        <v/>
      </c>
      <c r="P644" s="241">
        <f t="shared" si="140"/>
        <v>2242</v>
      </c>
      <c r="Q644" s="241" t="str">
        <f t="shared" si="141"/>
        <v/>
      </c>
      <c r="R644" s="241" t="str">
        <f t="shared" si="142"/>
        <v/>
      </c>
      <c r="S644" s="240" t="str">
        <f t="shared" si="150"/>
        <v/>
      </c>
      <c r="T644" s="239"/>
      <c r="U644" s="242">
        <f t="shared" si="143"/>
        <v>16889.078201545977</v>
      </c>
      <c r="V644" s="241">
        <f t="shared" si="144"/>
        <v>15290</v>
      </c>
      <c r="W644" s="240">
        <f t="shared" si="151"/>
        <v>-1599.0782015459772</v>
      </c>
      <c r="X644" s="239"/>
      <c r="Y644" s="527">
        <f t="shared" si="145"/>
        <v>-2.408433211767985</v>
      </c>
      <c r="Z644" s="528">
        <f t="shared" si="146"/>
        <v>6.9448472039290428</v>
      </c>
      <c r="AA644" s="528">
        <f t="shared" si="147"/>
        <v>4.6645188303276433</v>
      </c>
      <c r="AB644" s="529">
        <f t="shared" si="148"/>
        <v>-2.2803283736013995</v>
      </c>
    </row>
    <row r="645" spans="1:28" s="238" customFormat="1">
      <c r="A645" s="245">
        <v>483</v>
      </c>
      <c r="B645" s="245">
        <v>483239261</v>
      </c>
      <c r="C645" s="244" t="s">
        <v>545</v>
      </c>
      <c r="D645" s="245">
        <v>239</v>
      </c>
      <c r="E645" s="244" t="s">
        <v>266</v>
      </c>
      <c r="F645" s="245">
        <v>261</v>
      </c>
      <c r="G645" s="244" t="s">
        <v>288</v>
      </c>
      <c r="H645" s="243">
        <v>18</v>
      </c>
      <c r="I645" s="239"/>
      <c r="J645" s="242">
        <f t="shared" si="136"/>
        <v>10537</v>
      </c>
      <c r="K645" s="241">
        <f t="shared" si="137"/>
        <v>11099</v>
      </c>
      <c r="L645" s="240">
        <f t="shared" si="149"/>
        <v>562</v>
      </c>
      <c r="M645" s="239"/>
      <c r="N645" s="242">
        <f t="shared" si="138"/>
        <v>7876</v>
      </c>
      <c r="O645" s="241">
        <f t="shared" si="139"/>
        <v>8296</v>
      </c>
      <c r="P645" s="241">
        <f t="shared" si="140"/>
        <v>7771</v>
      </c>
      <c r="Q645" s="241" t="str">
        <f t="shared" si="141"/>
        <v/>
      </c>
      <c r="R645" s="241" t="str">
        <f t="shared" si="142"/>
        <v/>
      </c>
      <c r="S645" s="240">
        <f t="shared" si="150"/>
        <v>-525</v>
      </c>
      <c r="T645" s="239"/>
      <c r="U645" s="242">
        <f t="shared" si="143"/>
        <v>19351</v>
      </c>
      <c r="V645" s="241">
        <f t="shared" si="144"/>
        <v>19958</v>
      </c>
      <c r="W645" s="240">
        <f t="shared" si="151"/>
        <v>607</v>
      </c>
      <c r="X645" s="239"/>
      <c r="Y645" s="527">
        <f t="shared" si="145"/>
        <v>-4.7253096244679114</v>
      </c>
      <c r="Z645" s="528">
        <f t="shared" si="146"/>
        <v>5.9365965191089725</v>
      </c>
      <c r="AA645" s="528">
        <f t="shared" si="147"/>
        <v>2.5629243580097825</v>
      </c>
      <c r="AB645" s="529">
        <f t="shared" si="148"/>
        <v>-3.37367216109919</v>
      </c>
    </row>
    <row r="646" spans="1:28" s="238" customFormat="1">
      <c r="A646" s="245">
        <v>483</v>
      </c>
      <c r="B646" s="245">
        <v>483239310</v>
      </c>
      <c r="C646" s="244" t="s">
        <v>545</v>
      </c>
      <c r="D646" s="245">
        <v>239</v>
      </c>
      <c r="E646" s="244" t="s">
        <v>266</v>
      </c>
      <c r="F646" s="245">
        <v>310</v>
      </c>
      <c r="G646" s="244" t="s">
        <v>337</v>
      </c>
      <c r="H646" s="243">
        <v>59</v>
      </c>
      <c r="I646" s="239"/>
      <c r="J646" s="242">
        <f t="shared" si="136"/>
        <v>12482</v>
      </c>
      <c r="K646" s="241">
        <f t="shared" si="137"/>
        <v>14134</v>
      </c>
      <c r="L646" s="240">
        <f t="shared" si="149"/>
        <v>1652</v>
      </c>
      <c r="M646" s="239"/>
      <c r="N646" s="242">
        <f t="shared" si="138"/>
        <v>4061</v>
      </c>
      <c r="O646" s="241">
        <f t="shared" si="139"/>
        <v>4599</v>
      </c>
      <c r="P646" s="241">
        <f t="shared" si="140"/>
        <v>4599</v>
      </c>
      <c r="Q646" s="241" t="str">
        <f t="shared" si="141"/>
        <v/>
      </c>
      <c r="R646" s="241" t="str">
        <f t="shared" si="142"/>
        <v/>
      </c>
      <c r="S646" s="240">
        <f t="shared" si="150"/>
        <v>0</v>
      </c>
      <c r="T646" s="239"/>
      <c r="U646" s="242">
        <f t="shared" si="143"/>
        <v>17481</v>
      </c>
      <c r="V646" s="241">
        <f t="shared" si="144"/>
        <v>19821</v>
      </c>
      <c r="W646" s="240">
        <f t="shared" si="151"/>
        <v>2340</v>
      </c>
      <c r="X646" s="239"/>
      <c r="Y646" s="527">
        <f t="shared" si="145"/>
        <v>0</v>
      </c>
      <c r="Z646" s="528">
        <f t="shared" si="146"/>
        <v>13.499023170363806</v>
      </c>
      <c r="AA646" s="528">
        <f t="shared" si="147"/>
        <v>2.4798919439710772</v>
      </c>
      <c r="AB646" s="529">
        <f t="shared" si="148"/>
        <v>-11.019131226392728</v>
      </c>
    </row>
    <row r="647" spans="1:28" s="238" customFormat="1">
      <c r="A647" s="245">
        <v>483</v>
      </c>
      <c r="B647" s="245">
        <v>483239336</v>
      </c>
      <c r="C647" s="244" t="s">
        <v>545</v>
      </c>
      <c r="D647" s="245">
        <v>239</v>
      </c>
      <c r="E647" s="244" t="s">
        <v>266</v>
      </c>
      <c r="F647" s="245">
        <v>336</v>
      </c>
      <c r="G647" s="244" t="s">
        <v>363</v>
      </c>
      <c r="H647" s="243">
        <v>1</v>
      </c>
      <c r="I647" s="239"/>
      <c r="J647" s="242">
        <f t="shared" si="136"/>
        <v>13763</v>
      </c>
      <c r="K647" s="241">
        <f t="shared" si="137"/>
        <v>17454</v>
      </c>
      <c r="L647" s="240">
        <f t="shared" si="149"/>
        <v>3691</v>
      </c>
      <c r="M647" s="239"/>
      <c r="N647" s="242">
        <f t="shared" si="138"/>
        <v>3346</v>
      </c>
      <c r="O647" s="241">
        <f t="shared" si="139"/>
        <v>4243</v>
      </c>
      <c r="P647" s="241">
        <f t="shared" si="140"/>
        <v>2369</v>
      </c>
      <c r="Q647" s="241" t="str">
        <f t="shared" si="141"/>
        <v/>
      </c>
      <c r="R647" s="241" t="str">
        <f t="shared" si="142"/>
        <v/>
      </c>
      <c r="S647" s="240">
        <f t="shared" si="150"/>
        <v>-1874</v>
      </c>
      <c r="T647" s="239"/>
      <c r="U647" s="242">
        <f t="shared" si="143"/>
        <v>18047</v>
      </c>
      <c r="V647" s="241">
        <f t="shared" si="144"/>
        <v>20911</v>
      </c>
      <c r="W647" s="240">
        <f t="shared" si="151"/>
        <v>2864</v>
      </c>
      <c r="X647" s="239"/>
      <c r="Y647" s="527">
        <f t="shared" si="145"/>
        <v>-10.738300274563841</v>
      </c>
      <c r="Z647" s="528">
        <f t="shared" si="146"/>
        <v>9.4926125080018622</v>
      </c>
      <c r="AA647" s="528">
        <f t="shared" si="147"/>
        <v>-1.2688101769763724</v>
      </c>
      <c r="AB647" s="529">
        <f t="shared" si="148"/>
        <v>-10.761422684978236</v>
      </c>
    </row>
    <row r="648" spans="1:28" s="238" customFormat="1">
      <c r="A648" s="245">
        <v>483</v>
      </c>
      <c r="B648" s="245">
        <v>483239625</v>
      </c>
      <c r="C648" s="244" t="s">
        <v>545</v>
      </c>
      <c r="D648" s="245">
        <v>239</v>
      </c>
      <c r="E648" s="244" t="s">
        <v>266</v>
      </c>
      <c r="F648" s="245">
        <v>625</v>
      </c>
      <c r="G648" s="244" t="s">
        <v>390</v>
      </c>
      <c r="H648" s="243">
        <v>4</v>
      </c>
      <c r="I648" s="239"/>
      <c r="J648" s="242">
        <f t="shared" si="136"/>
        <v>11365</v>
      </c>
      <c r="K648" s="241">
        <f t="shared" si="137"/>
        <v>13611</v>
      </c>
      <c r="L648" s="240">
        <f t="shared" si="149"/>
        <v>2246</v>
      </c>
      <c r="M648" s="239"/>
      <c r="N648" s="242">
        <f t="shared" si="138"/>
        <v>1742</v>
      </c>
      <c r="O648" s="241">
        <f t="shared" si="139"/>
        <v>2086</v>
      </c>
      <c r="P648" s="241">
        <f t="shared" si="140"/>
        <v>1733</v>
      </c>
      <c r="Q648" s="241" t="str">
        <f t="shared" si="141"/>
        <v/>
      </c>
      <c r="R648" s="241" t="str">
        <f t="shared" si="142"/>
        <v/>
      </c>
      <c r="S648" s="240">
        <f t="shared" si="150"/>
        <v>-353</v>
      </c>
      <c r="T648" s="239"/>
      <c r="U648" s="242">
        <f t="shared" si="143"/>
        <v>14045</v>
      </c>
      <c r="V648" s="241">
        <f t="shared" si="144"/>
        <v>16432</v>
      </c>
      <c r="W648" s="240">
        <f t="shared" si="151"/>
        <v>2387</v>
      </c>
      <c r="X648" s="239"/>
      <c r="Y648" s="527">
        <f t="shared" si="145"/>
        <v>-2.5940686348061774</v>
      </c>
      <c r="Z648" s="528">
        <f t="shared" si="146"/>
        <v>10.744594113489118</v>
      </c>
      <c r="AA648" s="528">
        <f t="shared" si="147"/>
        <v>7.84346617717899</v>
      </c>
      <c r="AB648" s="529">
        <f t="shared" si="148"/>
        <v>-2.9011279363101279</v>
      </c>
    </row>
    <row r="649" spans="1:28" s="238" customFormat="1">
      <c r="A649" s="245">
        <v>483</v>
      </c>
      <c r="B649" s="245">
        <v>483239665</v>
      </c>
      <c r="C649" s="244" t="s">
        <v>545</v>
      </c>
      <c r="D649" s="245">
        <v>239</v>
      </c>
      <c r="E649" s="244" t="s">
        <v>266</v>
      </c>
      <c r="F649" s="245">
        <v>665</v>
      </c>
      <c r="G649" s="244" t="s">
        <v>400</v>
      </c>
      <c r="H649" s="243">
        <v>7</v>
      </c>
      <c r="I649" s="239"/>
      <c r="J649" s="242">
        <f t="shared" si="136"/>
        <v>13130</v>
      </c>
      <c r="K649" s="241">
        <f t="shared" si="137"/>
        <v>14719</v>
      </c>
      <c r="L649" s="240">
        <f t="shared" si="149"/>
        <v>1589</v>
      </c>
      <c r="M649" s="239"/>
      <c r="N649" s="242">
        <f t="shared" si="138"/>
        <v>2654</v>
      </c>
      <c r="O649" s="241">
        <f t="shared" si="139"/>
        <v>2975</v>
      </c>
      <c r="P649" s="241">
        <f t="shared" si="140"/>
        <v>1809</v>
      </c>
      <c r="Q649" s="241" t="str">
        <f t="shared" si="141"/>
        <v/>
      </c>
      <c r="R649" s="241" t="str">
        <f t="shared" si="142"/>
        <v/>
      </c>
      <c r="S649" s="240">
        <f t="shared" si="150"/>
        <v>-1166</v>
      </c>
      <c r="T649" s="239"/>
      <c r="U649" s="242">
        <f t="shared" si="143"/>
        <v>16722</v>
      </c>
      <c r="V649" s="241">
        <f t="shared" si="144"/>
        <v>17616</v>
      </c>
      <c r="W649" s="240">
        <f t="shared" si="151"/>
        <v>894</v>
      </c>
      <c r="X649" s="239"/>
      <c r="Y649" s="527">
        <f t="shared" si="145"/>
        <v>-7.9261246700907151</v>
      </c>
      <c r="Z649" s="528">
        <f t="shared" si="146"/>
        <v>11.152741356953868</v>
      </c>
      <c r="AA649" s="528">
        <f t="shared" si="147"/>
        <v>3.0209338229223652</v>
      </c>
      <c r="AB649" s="529">
        <f t="shared" si="148"/>
        <v>-8.1318075340315019</v>
      </c>
    </row>
    <row r="650" spans="1:28" s="238" customFormat="1">
      <c r="A650" s="245">
        <v>483</v>
      </c>
      <c r="B650" s="245">
        <v>483239740</v>
      </c>
      <c r="C650" s="244" t="s">
        <v>545</v>
      </c>
      <c r="D650" s="245">
        <v>239</v>
      </c>
      <c r="E650" s="244" t="s">
        <v>266</v>
      </c>
      <c r="F650" s="245">
        <v>740</v>
      </c>
      <c r="G650" s="244" t="s">
        <v>423</v>
      </c>
      <c r="H650" s="243">
        <v>5</v>
      </c>
      <c r="I650" s="239"/>
      <c r="J650" s="242">
        <f t="shared" ref="J650:J713" si="152">IFERROR(VLOOKUP($B650,ratesPFY,9,FALSE),"")</f>
        <v>11445</v>
      </c>
      <c r="K650" s="241">
        <f t="shared" ref="K650:K713" si="153">IFERROR(VLOOKUP($B650,ratesQ2,8,FALSE),"")</f>
        <v>11960</v>
      </c>
      <c r="L650" s="240">
        <f t="shared" si="149"/>
        <v>515</v>
      </c>
      <c r="M650" s="239"/>
      <c r="N650" s="242">
        <f t="shared" ref="N650:N713" si="154">IFERROR(VLOOKUP($B650,ratesPFY,10,FALSE),"")</f>
        <v>6094</v>
      </c>
      <c r="O650" s="241">
        <f t="shared" ref="O650:O713" si="155">IFERROR(VLOOKUP($B650,ratesQ1,9,FALSE),"")</f>
        <v>6368</v>
      </c>
      <c r="P650" s="241">
        <f t="shared" ref="P650:P713" si="156">IFERROR(VLOOKUP($B650,ratesQ2,9,FALSE),"")</f>
        <v>6364</v>
      </c>
      <c r="Q650" s="241" t="str">
        <f t="shared" ref="Q650:Q713" si="157">IFERROR(VLOOKUP($B650,ratesQ3,9,FALSE),"")</f>
        <v/>
      </c>
      <c r="R650" s="241" t="str">
        <f t="shared" ref="R650:R713" si="158">IFERROR(VLOOKUP($B650,ratesQ4,9,FALSE),"")</f>
        <v/>
      </c>
      <c r="S650" s="240">
        <f t="shared" si="150"/>
        <v>-4</v>
      </c>
      <c r="T650" s="239"/>
      <c r="U650" s="242">
        <f t="shared" ref="U650:U713" si="159">IFERROR(VLOOKUP($B650,ratesPFY,13,FALSE)-VLOOKUP($B650,ratesPFY,11,FALSE),"")</f>
        <v>18477</v>
      </c>
      <c r="V650" s="241">
        <f t="shared" ref="V650:V713" si="160">IFERROR(VLOOKUP($B650,ratesQ2,12,FALSE),"")</f>
        <v>19412</v>
      </c>
      <c r="W650" s="240">
        <f t="shared" si="151"/>
        <v>935</v>
      </c>
      <c r="X650" s="239"/>
      <c r="Y650" s="527">
        <f t="shared" ref="Y650:Y713" si="161">VLOOKUP($F650,rate_abvfndNEW,46,FALSE)</f>
        <v>-3.3522829081277905E-2</v>
      </c>
      <c r="Z650" s="528">
        <f t="shared" ref="Z650:Z713" si="162">VLOOKUP($F650,rate_abvfndNEW,48,FALSE)</f>
        <v>4.1626614908902466</v>
      </c>
      <c r="AA650" s="528">
        <f t="shared" ref="AA650:AA713" si="163">VLOOKUP($F650,rate_abvfndNEW,49,FALSE)</f>
        <v>4.1180395753215331</v>
      </c>
      <c r="AB650" s="529">
        <f t="shared" ref="AB650:AB713" si="164">VLOOKUP($F650,rate_abvfndNEW,50,FALSE)</f>
        <v>-4.4621915568713533E-2</v>
      </c>
    </row>
    <row r="651" spans="1:28" s="238" customFormat="1">
      <c r="A651" s="245">
        <v>483</v>
      </c>
      <c r="B651" s="245">
        <v>483239760</v>
      </c>
      <c r="C651" s="244" t="s">
        <v>545</v>
      </c>
      <c r="D651" s="245">
        <v>239</v>
      </c>
      <c r="E651" s="244" t="s">
        <v>266</v>
      </c>
      <c r="F651" s="245">
        <v>760</v>
      </c>
      <c r="G651" s="244" t="s">
        <v>428</v>
      </c>
      <c r="H651" s="243">
        <v>43</v>
      </c>
      <c r="I651" s="239"/>
      <c r="J651" s="242">
        <f t="shared" si="152"/>
        <v>11261</v>
      </c>
      <c r="K651" s="241">
        <f t="shared" si="153"/>
        <v>12251</v>
      </c>
      <c r="L651" s="240">
        <f t="shared" ref="L651:L714" si="165">IFERROR(IF(J651="","",K651-J651),"")</f>
        <v>990</v>
      </c>
      <c r="M651" s="239"/>
      <c r="N651" s="242">
        <f t="shared" si="154"/>
        <v>2679</v>
      </c>
      <c r="O651" s="241">
        <f t="shared" si="155"/>
        <v>2915</v>
      </c>
      <c r="P651" s="241">
        <f t="shared" si="156"/>
        <v>2915</v>
      </c>
      <c r="Q651" s="241" t="str">
        <f t="shared" si="157"/>
        <v/>
      </c>
      <c r="R651" s="241" t="str">
        <f t="shared" si="158"/>
        <v/>
      </c>
      <c r="S651" s="240">
        <f t="shared" ref="S651:S714" si="166">IFERROR(IF(P651="","",P651-O651),"")</f>
        <v>0</v>
      </c>
      <c r="T651" s="239"/>
      <c r="U651" s="242">
        <f t="shared" si="159"/>
        <v>14878</v>
      </c>
      <c r="V651" s="241">
        <f t="shared" si="160"/>
        <v>16254</v>
      </c>
      <c r="W651" s="240">
        <f t="shared" ref="W651:W714" si="167">IFERROR(IF(U651="","",V651-U651),"")</f>
        <v>1376</v>
      </c>
      <c r="X651" s="239"/>
      <c r="Y651" s="527">
        <f t="shared" si="161"/>
        <v>0</v>
      </c>
      <c r="Z651" s="528">
        <f t="shared" si="162"/>
        <v>5.8208313206341833</v>
      </c>
      <c r="AA651" s="528">
        <f t="shared" si="163"/>
        <v>3.6050109137745618</v>
      </c>
      <c r="AB651" s="529">
        <f t="shared" si="164"/>
        <v>-2.2158204068596214</v>
      </c>
    </row>
    <row r="652" spans="1:28" s="238" customFormat="1">
      <c r="A652" s="245">
        <v>484</v>
      </c>
      <c r="B652" s="245">
        <v>484035001</v>
      </c>
      <c r="C652" s="244" t="s">
        <v>546</v>
      </c>
      <c r="D652" s="245">
        <v>35</v>
      </c>
      <c r="E652" s="244" t="s">
        <v>62</v>
      </c>
      <c r="F652" s="245">
        <v>1</v>
      </c>
      <c r="G652" s="244" t="s">
        <v>28</v>
      </c>
      <c r="H652" s="243">
        <v>1</v>
      </c>
      <c r="I652" s="239"/>
      <c r="J652" s="242">
        <f t="shared" si="152"/>
        <v>12097.490041605108</v>
      </c>
      <c r="K652" s="241">
        <f t="shared" si="153"/>
        <v>17894</v>
      </c>
      <c r="L652" s="240">
        <f t="shared" si="165"/>
        <v>5796.5099583948922</v>
      </c>
      <c r="M652" s="239"/>
      <c r="N652" s="242">
        <f t="shared" si="154"/>
        <v>2032</v>
      </c>
      <c r="O652" s="241">
        <f t="shared" si="155"/>
        <v>3006</v>
      </c>
      <c r="P652" s="241">
        <f t="shared" si="156"/>
        <v>1774</v>
      </c>
      <c r="Q652" s="241" t="str">
        <f t="shared" si="157"/>
        <v/>
      </c>
      <c r="R652" s="241" t="str">
        <f t="shared" si="158"/>
        <v/>
      </c>
      <c r="S652" s="240">
        <f t="shared" si="166"/>
        <v>-1232</v>
      </c>
      <c r="T652" s="239"/>
      <c r="U652" s="242">
        <f t="shared" si="159"/>
        <v>15067.490041605108</v>
      </c>
      <c r="V652" s="241">
        <f t="shared" si="160"/>
        <v>20756</v>
      </c>
      <c r="W652" s="240">
        <f t="shared" si="167"/>
        <v>5688.5099583948922</v>
      </c>
      <c r="X652" s="239"/>
      <c r="Y652" s="527">
        <f t="shared" si="161"/>
        <v>-6.8866493550741978</v>
      </c>
      <c r="Z652" s="528">
        <f t="shared" si="162"/>
        <v>11.433843269971938</v>
      </c>
      <c r="AA652" s="528">
        <f t="shared" si="163"/>
        <v>3.8509446137687151</v>
      </c>
      <c r="AB652" s="529">
        <f t="shared" si="164"/>
        <v>-7.5828986562032226</v>
      </c>
    </row>
    <row r="653" spans="1:28" s="238" customFormat="1">
      <c r="A653" s="245">
        <v>484</v>
      </c>
      <c r="B653" s="245">
        <v>484035018</v>
      </c>
      <c r="C653" s="244" t="s">
        <v>546</v>
      </c>
      <c r="D653" s="245">
        <v>35</v>
      </c>
      <c r="E653" s="244" t="s">
        <v>62</v>
      </c>
      <c r="F653" s="245">
        <v>18</v>
      </c>
      <c r="G653" s="244" t="s">
        <v>45</v>
      </c>
      <c r="H653" s="243">
        <v>3</v>
      </c>
      <c r="I653" s="239"/>
      <c r="J653" s="242" t="str">
        <f t="shared" si="152"/>
        <v/>
      </c>
      <c r="K653" s="241">
        <f t="shared" si="153"/>
        <v>14723.34220248668</v>
      </c>
      <c r="L653" s="240" t="str">
        <f t="shared" si="165"/>
        <v/>
      </c>
      <c r="M653" s="239"/>
      <c r="N653" s="242" t="str">
        <f t="shared" si="154"/>
        <v/>
      </c>
      <c r="O653" s="241" t="str">
        <f t="shared" si="155"/>
        <v/>
      </c>
      <c r="P653" s="241">
        <f t="shared" si="156"/>
        <v>7128</v>
      </c>
      <c r="Q653" s="241" t="str">
        <f t="shared" si="157"/>
        <v/>
      </c>
      <c r="R653" s="241" t="str">
        <f t="shared" si="158"/>
        <v/>
      </c>
      <c r="S653" s="240" t="str">
        <f t="shared" si="166"/>
        <v/>
      </c>
      <c r="T653" s="239"/>
      <c r="U653" s="242" t="str">
        <f t="shared" si="159"/>
        <v/>
      </c>
      <c r="V653" s="241">
        <f t="shared" si="160"/>
        <v>22939.342202486681</v>
      </c>
      <c r="W653" s="240" t="str">
        <f t="shared" si="167"/>
        <v/>
      </c>
      <c r="X653" s="239"/>
      <c r="Y653" s="527">
        <f t="shared" si="161"/>
        <v>-18.688486382425879</v>
      </c>
      <c r="Z653" s="528">
        <f t="shared" si="162"/>
        <v>18.143642555175777</v>
      </c>
      <c r="AA653" s="528">
        <f t="shared" si="163"/>
        <v>4.6886975424985167</v>
      </c>
      <c r="AB653" s="529">
        <f t="shared" si="164"/>
        <v>-13.454945012677261</v>
      </c>
    </row>
    <row r="654" spans="1:28" s="238" customFormat="1">
      <c r="A654" s="245">
        <v>484</v>
      </c>
      <c r="B654" s="245">
        <v>484035035</v>
      </c>
      <c r="C654" s="244" t="s">
        <v>546</v>
      </c>
      <c r="D654" s="245">
        <v>35</v>
      </c>
      <c r="E654" s="244" t="s">
        <v>62</v>
      </c>
      <c r="F654" s="245">
        <v>35</v>
      </c>
      <c r="G654" s="244" t="s">
        <v>62</v>
      </c>
      <c r="H654" s="243">
        <v>1255</v>
      </c>
      <c r="I654" s="239"/>
      <c r="J654" s="242">
        <f t="shared" si="152"/>
        <v>15659</v>
      </c>
      <c r="K654" s="241">
        <f t="shared" si="153"/>
        <v>17357</v>
      </c>
      <c r="L654" s="240">
        <f t="shared" si="165"/>
        <v>1698</v>
      </c>
      <c r="M654" s="239"/>
      <c r="N654" s="242">
        <f t="shared" si="154"/>
        <v>6053</v>
      </c>
      <c r="O654" s="241">
        <f t="shared" si="155"/>
        <v>6709</v>
      </c>
      <c r="P654" s="241">
        <f t="shared" si="156"/>
        <v>7236</v>
      </c>
      <c r="Q654" s="241" t="str">
        <f t="shared" si="157"/>
        <v/>
      </c>
      <c r="R654" s="241" t="str">
        <f t="shared" si="158"/>
        <v/>
      </c>
      <c r="S654" s="240">
        <f t="shared" si="166"/>
        <v>527</v>
      </c>
      <c r="T654" s="239"/>
      <c r="U654" s="242">
        <f t="shared" si="159"/>
        <v>22650</v>
      </c>
      <c r="V654" s="241">
        <f t="shared" si="160"/>
        <v>25681</v>
      </c>
      <c r="W654" s="240">
        <f t="shared" si="167"/>
        <v>3031</v>
      </c>
      <c r="X654" s="239"/>
      <c r="Y654" s="527">
        <f t="shared" si="161"/>
        <v>3.0398411230968065</v>
      </c>
      <c r="Z654" s="528">
        <f t="shared" si="162"/>
        <v>3.4544456806830173</v>
      </c>
      <c r="AA654" s="528">
        <f t="shared" si="163"/>
        <v>5.5084897121533576</v>
      </c>
      <c r="AB654" s="529">
        <f t="shared" si="164"/>
        <v>2.0540440314703403</v>
      </c>
    </row>
    <row r="655" spans="1:28" s="238" customFormat="1">
      <c r="A655" s="245">
        <v>484</v>
      </c>
      <c r="B655" s="245">
        <v>484035044</v>
      </c>
      <c r="C655" s="244" t="s">
        <v>546</v>
      </c>
      <c r="D655" s="245">
        <v>35</v>
      </c>
      <c r="E655" s="244" t="s">
        <v>62</v>
      </c>
      <c r="F655" s="245">
        <v>44</v>
      </c>
      <c r="G655" s="244" t="s">
        <v>71</v>
      </c>
      <c r="H655" s="243">
        <v>5</v>
      </c>
      <c r="I655" s="239"/>
      <c r="J655" s="242">
        <f t="shared" si="152"/>
        <v>16896</v>
      </c>
      <c r="K655" s="241">
        <f t="shared" si="153"/>
        <v>13651</v>
      </c>
      <c r="L655" s="240">
        <f t="shared" si="165"/>
        <v>-3245</v>
      </c>
      <c r="M655" s="239"/>
      <c r="N655" s="242">
        <f t="shared" si="154"/>
        <v>494</v>
      </c>
      <c r="O655" s="241">
        <f t="shared" si="155"/>
        <v>399</v>
      </c>
      <c r="P655" s="241">
        <f t="shared" si="156"/>
        <v>237</v>
      </c>
      <c r="Q655" s="241" t="str">
        <f t="shared" si="157"/>
        <v/>
      </c>
      <c r="R655" s="241" t="str">
        <f t="shared" si="158"/>
        <v/>
      </c>
      <c r="S655" s="240">
        <f t="shared" si="166"/>
        <v>-162</v>
      </c>
      <c r="T655" s="239"/>
      <c r="U655" s="242">
        <f t="shared" si="159"/>
        <v>18328</v>
      </c>
      <c r="V655" s="241">
        <f t="shared" si="160"/>
        <v>14976</v>
      </c>
      <c r="W655" s="240">
        <f t="shared" si="167"/>
        <v>-3352</v>
      </c>
      <c r="X655" s="239"/>
      <c r="Y655" s="527">
        <f t="shared" si="161"/>
        <v>-1.1859608919302929</v>
      </c>
      <c r="Z655" s="528">
        <f t="shared" si="162"/>
        <v>5.4614634937540831</v>
      </c>
      <c r="AA655" s="528">
        <f t="shared" si="163"/>
        <v>4.1649657037556365</v>
      </c>
      <c r="AB655" s="529">
        <f t="shared" si="164"/>
        <v>-1.2964977899984467</v>
      </c>
    </row>
    <row r="656" spans="1:28" s="238" customFormat="1">
      <c r="A656" s="245">
        <v>484</v>
      </c>
      <c r="B656" s="245">
        <v>484035046</v>
      </c>
      <c r="C656" s="244" t="s">
        <v>546</v>
      </c>
      <c r="D656" s="245">
        <v>35</v>
      </c>
      <c r="E656" s="244" t="s">
        <v>62</v>
      </c>
      <c r="F656" s="245">
        <v>46</v>
      </c>
      <c r="G656" s="244" t="s">
        <v>73</v>
      </c>
      <c r="H656" s="243">
        <v>1</v>
      </c>
      <c r="I656" s="239"/>
      <c r="J656" s="242">
        <f t="shared" si="152"/>
        <v>9846</v>
      </c>
      <c r="K656" s="241">
        <f t="shared" si="153"/>
        <v>10434</v>
      </c>
      <c r="L656" s="240">
        <f t="shared" si="165"/>
        <v>588</v>
      </c>
      <c r="M656" s="239"/>
      <c r="N656" s="242">
        <f t="shared" si="154"/>
        <v>10254</v>
      </c>
      <c r="O656" s="241">
        <f t="shared" si="155"/>
        <v>10867</v>
      </c>
      <c r="P656" s="241">
        <f t="shared" si="156"/>
        <v>10689</v>
      </c>
      <c r="Q656" s="241" t="str">
        <f t="shared" si="157"/>
        <v/>
      </c>
      <c r="R656" s="241" t="str">
        <f t="shared" si="158"/>
        <v/>
      </c>
      <c r="S656" s="240">
        <f t="shared" si="166"/>
        <v>-178</v>
      </c>
      <c r="T656" s="239"/>
      <c r="U656" s="242">
        <f t="shared" si="159"/>
        <v>21038</v>
      </c>
      <c r="V656" s="241">
        <f t="shared" si="160"/>
        <v>22211</v>
      </c>
      <c r="W656" s="240">
        <f t="shared" si="167"/>
        <v>1173</v>
      </c>
      <c r="X656" s="239"/>
      <c r="Y656" s="527">
        <f t="shared" si="161"/>
        <v>-1.7042703172973575</v>
      </c>
      <c r="Z656" s="528">
        <f t="shared" si="162"/>
        <v>6.2414578559958525</v>
      </c>
      <c r="AA656" s="528">
        <f t="shared" si="163"/>
        <v>5.3471539104552797</v>
      </c>
      <c r="AB656" s="529">
        <f t="shared" si="164"/>
        <v>-0.8943039455405728</v>
      </c>
    </row>
    <row r="657" spans="1:28" s="238" customFormat="1">
      <c r="A657" s="245">
        <v>484</v>
      </c>
      <c r="B657" s="245">
        <v>484035050</v>
      </c>
      <c r="C657" s="244" t="s">
        <v>546</v>
      </c>
      <c r="D657" s="245">
        <v>35</v>
      </c>
      <c r="E657" s="244" t="s">
        <v>62</v>
      </c>
      <c r="F657" s="245">
        <v>50</v>
      </c>
      <c r="G657" s="244" t="s">
        <v>77</v>
      </c>
      <c r="H657" s="243">
        <v>1</v>
      </c>
      <c r="I657" s="239"/>
      <c r="J657" s="242">
        <f t="shared" si="152"/>
        <v>18481</v>
      </c>
      <c r="K657" s="241">
        <f t="shared" si="153"/>
        <v>15073</v>
      </c>
      <c r="L657" s="240">
        <f t="shared" si="165"/>
        <v>-3408</v>
      </c>
      <c r="M657" s="239"/>
      <c r="N657" s="242">
        <f t="shared" si="154"/>
        <v>8408</v>
      </c>
      <c r="O657" s="241">
        <f t="shared" si="155"/>
        <v>6858</v>
      </c>
      <c r="P657" s="241">
        <f t="shared" si="156"/>
        <v>6886</v>
      </c>
      <c r="Q657" s="241" t="str">
        <f t="shared" si="157"/>
        <v/>
      </c>
      <c r="R657" s="241" t="str">
        <f t="shared" si="158"/>
        <v/>
      </c>
      <c r="S657" s="240">
        <f t="shared" si="166"/>
        <v>28</v>
      </c>
      <c r="T657" s="239"/>
      <c r="U657" s="242">
        <f t="shared" si="159"/>
        <v>27827</v>
      </c>
      <c r="V657" s="241">
        <f t="shared" si="160"/>
        <v>23047</v>
      </c>
      <c r="W657" s="240">
        <f t="shared" si="167"/>
        <v>-4780</v>
      </c>
      <c r="X657" s="239"/>
      <c r="Y657" s="527">
        <f t="shared" si="161"/>
        <v>0.18551201783839133</v>
      </c>
      <c r="Z657" s="528">
        <f t="shared" si="162"/>
        <v>9.4827794699199028</v>
      </c>
      <c r="AA657" s="528">
        <f t="shared" si="163"/>
        <v>9.5244042415776864</v>
      </c>
      <c r="AB657" s="529">
        <f t="shared" si="164"/>
        <v>4.1624771657783555E-2</v>
      </c>
    </row>
    <row r="658" spans="1:28" s="238" customFormat="1">
      <c r="A658" s="245">
        <v>484</v>
      </c>
      <c r="B658" s="245">
        <v>484035093</v>
      </c>
      <c r="C658" s="244" t="s">
        <v>546</v>
      </c>
      <c r="D658" s="245">
        <v>35</v>
      </c>
      <c r="E658" s="244" t="s">
        <v>62</v>
      </c>
      <c r="F658" s="245">
        <v>93</v>
      </c>
      <c r="G658" s="244" t="s">
        <v>120</v>
      </c>
      <c r="H658" s="243">
        <v>1</v>
      </c>
      <c r="I658" s="239"/>
      <c r="J658" s="242">
        <f t="shared" si="152"/>
        <v>15571</v>
      </c>
      <c r="K658" s="241">
        <f t="shared" si="153"/>
        <v>19084</v>
      </c>
      <c r="L658" s="240">
        <f t="shared" si="165"/>
        <v>3513</v>
      </c>
      <c r="M658" s="239"/>
      <c r="N658" s="242">
        <f t="shared" si="154"/>
        <v>0</v>
      </c>
      <c r="O658" s="241">
        <f t="shared" si="155"/>
        <v>0</v>
      </c>
      <c r="P658" s="241">
        <f t="shared" si="156"/>
        <v>0</v>
      </c>
      <c r="Q658" s="241" t="str">
        <f t="shared" si="157"/>
        <v/>
      </c>
      <c r="R658" s="241" t="str">
        <f t="shared" si="158"/>
        <v/>
      </c>
      <c r="S658" s="240">
        <f t="shared" si="166"/>
        <v>0</v>
      </c>
      <c r="T658" s="239"/>
      <c r="U658" s="242">
        <f t="shared" si="159"/>
        <v>16509</v>
      </c>
      <c r="V658" s="241">
        <f t="shared" si="160"/>
        <v>20172</v>
      </c>
      <c r="W658" s="240">
        <f t="shared" si="167"/>
        <v>3663</v>
      </c>
      <c r="X658" s="239"/>
      <c r="Y658" s="527">
        <f t="shared" si="161"/>
        <v>-2.5128674723319335</v>
      </c>
      <c r="Z658" s="528">
        <f t="shared" si="162"/>
        <v>8.4919177432791706</v>
      </c>
      <c r="AA658" s="528">
        <f t="shared" si="163"/>
        <v>5.7407372962012415</v>
      </c>
      <c r="AB658" s="529">
        <f t="shared" si="164"/>
        <v>-2.7511804470779291</v>
      </c>
    </row>
    <row r="659" spans="1:28" s="238" customFormat="1">
      <c r="A659" s="245">
        <v>484</v>
      </c>
      <c r="B659" s="245">
        <v>484035133</v>
      </c>
      <c r="C659" s="244" t="s">
        <v>546</v>
      </c>
      <c r="D659" s="245">
        <v>35</v>
      </c>
      <c r="E659" s="244" t="s">
        <v>62</v>
      </c>
      <c r="F659" s="245">
        <v>133</v>
      </c>
      <c r="G659" s="244" t="s">
        <v>160</v>
      </c>
      <c r="H659" s="243">
        <v>1</v>
      </c>
      <c r="I659" s="239"/>
      <c r="J659" s="242">
        <f t="shared" si="152"/>
        <v>13127.223686996198</v>
      </c>
      <c r="K659" s="241">
        <f t="shared" si="153"/>
        <v>13964.691946487292</v>
      </c>
      <c r="L659" s="240">
        <f t="shared" si="165"/>
        <v>837.4682594910937</v>
      </c>
      <c r="M659" s="239"/>
      <c r="N659" s="242">
        <f t="shared" si="154"/>
        <v>1361</v>
      </c>
      <c r="O659" s="241" t="str">
        <f t="shared" si="155"/>
        <v/>
      </c>
      <c r="P659" s="241">
        <f t="shared" si="156"/>
        <v>1871</v>
      </c>
      <c r="Q659" s="241" t="str">
        <f t="shared" si="157"/>
        <v/>
      </c>
      <c r="R659" s="241" t="str">
        <f t="shared" si="158"/>
        <v/>
      </c>
      <c r="S659" s="240" t="str">
        <f t="shared" si="166"/>
        <v/>
      </c>
      <c r="T659" s="239"/>
      <c r="U659" s="242">
        <f t="shared" si="159"/>
        <v>15426.223686996198</v>
      </c>
      <c r="V659" s="241">
        <f t="shared" si="160"/>
        <v>16923.691946487292</v>
      </c>
      <c r="W659" s="240">
        <f t="shared" si="167"/>
        <v>1497.4682594910937</v>
      </c>
      <c r="X659" s="239"/>
      <c r="Y659" s="527">
        <f t="shared" si="161"/>
        <v>3.031905023530328</v>
      </c>
      <c r="Z659" s="528">
        <f t="shared" si="162"/>
        <v>8.240261993906179</v>
      </c>
      <c r="AA659" s="528">
        <f t="shared" si="163"/>
        <v>11.535021542774661</v>
      </c>
      <c r="AB659" s="529">
        <f t="shared" si="164"/>
        <v>3.2947595488684822</v>
      </c>
    </row>
    <row r="660" spans="1:28" s="238" customFormat="1">
      <c r="A660" s="245">
        <v>484</v>
      </c>
      <c r="B660" s="245">
        <v>484035163</v>
      </c>
      <c r="C660" s="244" t="s">
        <v>546</v>
      </c>
      <c r="D660" s="245">
        <v>35</v>
      </c>
      <c r="E660" s="244" t="s">
        <v>62</v>
      </c>
      <c r="F660" s="245">
        <v>163</v>
      </c>
      <c r="G660" s="244" t="s">
        <v>190</v>
      </c>
      <c r="H660" s="243">
        <v>1</v>
      </c>
      <c r="I660" s="239"/>
      <c r="J660" s="242">
        <f t="shared" si="152"/>
        <v>15641.433168570762</v>
      </c>
      <c r="K660" s="241">
        <f t="shared" si="153"/>
        <v>15762</v>
      </c>
      <c r="L660" s="240">
        <f t="shared" si="165"/>
        <v>120.56683142923794</v>
      </c>
      <c r="M660" s="239"/>
      <c r="N660" s="242">
        <f t="shared" si="154"/>
        <v>0</v>
      </c>
      <c r="O660" s="241">
        <f t="shared" si="155"/>
        <v>0</v>
      </c>
      <c r="P660" s="241">
        <f t="shared" si="156"/>
        <v>137</v>
      </c>
      <c r="Q660" s="241" t="str">
        <f t="shared" si="157"/>
        <v/>
      </c>
      <c r="R660" s="241" t="str">
        <f t="shared" si="158"/>
        <v/>
      </c>
      <c r="S660" s="240">
        <f t="shared" si="166"/>
        <v>137</v>
      </c>
      <c r="T660" s="239"/>
      <c r="U660" s="242">
        <f t="shared" si="159"/>
        <v>16579.433168570762</v>
      </c>
      <c r="V660" s="241">
        <f t="shared" si="160"/>
        <v>16987</v>
      </c>
      <c r="W660" s="240">
        <f t="shared" si="167"/>
        <v>407.56683142923794</v>
      </c>
      <c r="X660" s="239"/>
      <c r="Y660" s="527">
        <f t="shared" si="161"/>
        <v>2.7623462652228596</v>
      </c>
      <c r="Z660" s="528">
        <f t="shared" si="162"/>
        <v>11.699952273844042</v>
      </c>
      <c r="AA660" s="528">
        <f t="shared" si="163"/>
        <v>14.91230041183227</v>
      </c>
      <c r="AB660" s="529">
        <f t="shared" si="164"/>
        <v>3.2123481379882275</v>
      </c>
    </row>
    <row r="661" spans="1:28" s="238" customFormat="1">
      <c r="A661" s="245">
        <v>484</v>
      </c>
      <c r="B661" s="245">
        <v>484035189</v>
      </c>
      <c r="C661" s="244" t="s">
        <v>546</v>
      </c>
      <c r="D661" s="245">
        <v>35</v>
      </c>
      <c r="E661" s="244" t="s">
        <v>62</v>
      </c>
      <c r="F661" s="245">
        <v>189</v>
      </c>
      <c r="G661" s="244" t="s">
        <v>216</v>
      </c>
      <c r="H661" s="243">
        <v>1</v>
      </c>
      <c r="I661" s="239"/>
      <c r="J661" s="242" t="str">
        <f t="shared" si="152"/>
        <v/>
      </c>
      <c r="K661" s="241">
        <f t="shared" si="153"/>
        <v>11876.535469617698</v>
      </c>
      <c r="L661" s="240" t="str">
        <f t="shared" si="165"/>
        <v/>
      </c>
      <c r="M661" s="239"/>
      <c r="N661" s="242" t="str">
        <f t="shared" si="154"/>
        <v/>
      </c>
      <c r="O661" s="241">
        <f t="shared" si="155"/>
        <v>4264</v>
      </c>
      <c r="P661" s="241">
        <f t="shared" si="156"/>
        <v>4098</v>
      </c>
      <c r="Q661" s="241" t="str">
        <f t="shared" si="157"/>
        <v/>
      </c>
      <c r="R661" s="241" t="str">
        <f t="shared" si="158"/>
        <v/>
      </c>
      <c r="S661" s="240">
        <f t="shared" si="166"/>
        <v>-166</v>
      </c>
      <c r="T661" s="239"/>
      <c r="U661" s="242" t="str">
        <f t="shared" si="159"/>
        <v/>
      </c>
      <c r="V661" s="241">
        <f t="shared" si="160"/>
        <v>17062.535469617698</v>
      </c>
      <c r="W661" s="240" t="str">
        <f t="shared" si="167"/>
        <v/>
      </c>
      <c r="X661" s="239"/>
      <c r="Y661" s="527">
        <f t="shared" si="161"/>
        <v>-1.4037766908948299</v>
      </c>
      <c r="Z661" s="528">
        <f t="shared" si="162"/>
        <v>6.5740006196005094</v>
      </c>
      <c r="AA661" s="528">
        <f t="shared" si="163"/>
        <v>5.4391131704911482</v>
      </c>
      <c r="AB661" s="529">
        <f t="shared" si="164"/>
        <v>-1.1348874491093612</v>
      </c>
    </row>
    <row r="662" spans="1:28" s="238" customFormat="1">
      <c r="A662" s="245">
        <v>484</v>
      </c>
      <c r="B662" s="245">
        <v>484035207</v>
      </c>
      <c r="C662" s="244" t="s">
        <v>546</v>
      </c>
      <c r="D662" s="245">
        <v>35</v>
      </c>
      <c r="E662" s="244" t="s">
        <v>62</v>
      </c>
      <c r="F662" s="245">
        <v>207</v>
      </c>
      <c r="G662" s="244" t="s">
        <v>234</v>
      </c>
      <c r="H662" s="243">
        <v>1</v>
      </c>
      <c r="I662" s="239"/>
      <c r="J662" s="242">
        <f t="shared" si="152"/>
        <v>16082</v>
      </c>
      <c r="K662" s="241">
        <f t="shared" si="153"/>
        <v>16962</v>
      </c>
      <c r="L662" s="240">
        <f t="shared" si="165"/>
        <v>880</v>
      </c>
      <c r="M662" s="239"/>
      <c r="N662" s="242">
        <f t="shared" si="154"/>
        <v>12526</v>
      </c>
      <c r="O662" s="241">
        <f t="shared" si="155"/>
        <v>13211</v>
      </c>
      <c r="P662" s="241">
        <f t="shared" si="156"/>
        <v>12722</v>
      </c>
      <c r="Q662" s="241" t="str">
        <f t="shared" si="157"/>
        <v/>
      </c>
      <c r="R662" s="241" t="str">
        <f t="shared" si="158"/>
        <v/>
      </c>
      <c r="S662" s="240">
        <f t="shared" si="166"/>
        <v>-489</v>
      </c>
      <c r="T662" s="239"/>
      <c r="U662" s="242">
        <f t="shared" si="159"/>
        <v>29546</v>
      </c>
      <c r="V662" s="241">
        <f t="shared" si="160"/>
        <v>30772</v>
      </c>
      <c r="W662" s="240">
        <f t="shared" si="167"/>
        <v>1226</v>
      </c>
      <c r="X662" s="239"/>
      <c r="Y662" s="527">
        <f t="shared" si="161"/>
        <v>-2.8835749366603807</v>
      </c>
      <c r="Z662" s="528">
        <f t="shared" si="162"/>
        <v>5.4126998924178267</v>
      </c>
      <c r="AA662" s="528">
        <f t="shared" si="163"/>
        <v>3.2792928522090312</v>
      </c>
      <c r="AB662" s="529">
        <f t="shared" si="164"/>
        <v>-2.1334070402087955</v>
      </c>
    </row>
    <row r="663" spans="1:28" s="238" customFormat="1">
      <c r="A663" s="245">
        <v>484</v>
      </c>
      <c r="B663" s="245">
        <v>484035220</v>
      </c>
      <c r="C663" s="244" t="s">
        <v>546</v>
      </c>
      <c r="D663" s="245">
        <v>35</v>
      </c>
      <c r="E663" s="244" t="s">
        <v>62</v>
      </c>
      <c r="F663" s="245">
        <v>220</v>
      </c>
      <c r="G663" s="244" t="s">
        <v>247</v>
      </c>
      <c r="H663" s="243">
        <v>1</v>
      </c>
      <c r="I663" s="239"/>
      <c r="J663" s="242" t="str">
        <f t="shared" si="152"/>
        <v/>
      </c>
      <c r="K663" s="241">
        <f t="shared" si="153"/>
        <v>13824.907319639307</v>
      </c>
      <c r="L663" s="240" t="str">
        <f t="shared" si="165"/>
        <v/>
      </c>
      <c r="M663" s="239"/>
      <c r="N663" s="242" t="str">
        <f t="shared" si="154"/>
        <v/>
      </c>
      <c r="O663" s="241" t="str">
        <f t="shared" si="155"/>
        <v/>
      </c>
      <c r="P663" s="241">
        <f t="shared" si="156"/>
        <v>5374</v>
      </c>
      <c r="Q663" s="241" t="str">
        <f t="shared" si="157"/>
        <v/>
      </c>
      <c r="R663" s="241" t="str">
        <f t="shared" si="158"/>
        <v/>
      </c>
      <c r="S663" s="240" t="str">
        <f t="shared" si="166"/>
        <v/>
      </c>
      <c r="T663" s="239"/>
      <c r="U663" s="242" t="str">
        <f t="shared" si="159"/>
        <v/>
      </c>
      <c r="V663" s="241">
        <f t="shared" si="160"/>
        <v>20286.907319639307</v>
      </c>
      <c r="W663" s="240" t="str">
        <f t="shared" si="167"/>
        <v/>
      </c>
      <c r="X663" s="239"/>
      <c r="Y663" s="527">
        <f t="shared" si="161"/>
        <v>-6.5202155710885847</v>
      </c>
      <c r="Z663" s="528">
        <f t="shared" si="162"/>
        <v>11.443959798939755</v>
      </c>
      <c r="AA663" s="528">
        <f t="shared" si="163"/>
        <v>6.7024871670267743</v>
      </c>
      <c r="AB663" s="529">
        <f t="shared" si="164"/>
        <v>-4.7414726319129805</v>
      </c>
    </row>
    <row r="664" spans="1:28" s="238" customFormat="1">
      <c r="A664" s="245">
        <v>484</v>
      </c>
      <c r="B664" s="245">
        <v>484035243</v>
      </c>
      <c r="C664" s="244" t="s">
        <v>546</v>
      </c>
      <c r="D664" s="245">
        <v>35</v>
      </c>
      <c r="E664" s="244" t="s">
        <v>62</v>
      </c>
      <c r="F664" s="245">
        <v>243</v>
      </c>
      <c r="G664" s="244" t="s">
        <v>270</v>
      </c>
      <c r="H664" s="243">
        <v>4</v>
      </c>
      <c r="I664" s="239"/>
      <c r="J664" s="242">
        <f t="shared" si="152"/>
        <v>13802</v>
      </c>
      <c r="K664" s="241">
        <f t="shared" si="153"/>
        <v>15450</v>
      </c>
      <c r="L664" s="240">
        <f t="shared" si="165"/>
        <v>1648</v>
      </c>
      <c r="M664" s="239"/>
      <c r="N664" s="242">
        <f t="shared" si="154"/>
        <v>2087</v>
      </c>
      <c r="O664" s="241">
        <f t="shared" si="155"/>
        <v>2337</v>
      </c>
      <c r="P664" s="241">
        <f t="shared" si="156"/>
        <v>2200</v>
      </c>
      <c r="Q664" s="241" t="str">
        <f t="shared" si="157"/>
        <v/>
      </c>
      <c r="R664" s="241" t="str">
        <f t="shared" si="158"/>
        <v/>
      </c>
      <c r="S664" s="240">
        <f t="shared" si="166"/>
        <v>-137</v>
      </c>
      <c r="T664" s="239"/>
      <c r="U664" s="242">
        <f t="shared" si="159"/>
        <v>16827</v>
      </c>
      <c r="V664" s="241">
        <f t="shared" si="160"/>
        <v>18738</v>
      </c>
      <c r="W664" s="240">
        <f t="shared" si="167"/>
        <v>1911</v>
      </c>
      <c r="X664" s="239"/>
      <c r="Y664" s="527">
        <f t="shared" si="161"/>
        <v>-0.8854435207992708</v>
      </c>
      <c r="Z664" s="528">
        <f t="shared" si="162"/>
        <v>6.0354276228984407</v>
      </c>
      <c r="AA664" s="528">
        <f t="shared" si="163"/>
        <v>5.027117511696332</v>
      </c>
      <c r="AB664" s="529">
        <f t="shared" si="164"/>
        <v>-1.0083101112021087</v>
      </c>
    </row>
    <row r="665" spans="1:28" s="238" customFormat="1">
      <c r="A665" s="245">
        <v>484</v>
      </c>
      <c r="B665" s="245">
        <v>484035244</v>
      </c>
      <c r="C665" s="244" t="s">
        <v>546</v>
      </c>
      <c r="D665" s="245">
        <v>35</v>
      </c>
      <c r="E665" s="244" t="s">
        <v>62</v>
      </c>
      <c r="F665" s="245">
        <v>244</v>
      </c>
      <c r="G665" s="244" t="s">
        <v>271</v>
      </c>
      <c r="H665" s="243">
        <v>9</v>
      </c>
      <c r="I665" s="239"/>
      <c r="J665" s="242">
        <f t="shared" si="152"/>
        <v>14583</v>
      </c>
      <c r="K665" s="241">
        <f t="shared" si="153"/>
        <v>16656</v>
      </c>
      <c r="L665" s="240">
        <f t="shared" si="165"/>
        <v>2073</v>
      </c>
      <c r="M665" s="239"/>
      <c r="N665" s="242">
        <f t="shared" si="154"/>
        <v>4372</v>
      </c>
      <c r="O665" s="241">
        <f t="shared" si="155"/>
        <v>4993</v>
      </c>
      <c r="P665" s="241">
        <f t="shared" si="156"/>
        <v>4993</v>
      </c>
      <c r="Q665" s="241" t="str">
        <f t="shared" si="157"/>
        <v/>
      </c>
      <c r="R665" s="241" t="str">
        <f t="shared" si="158"/>
        <v/>
      </c>
      <c r="S665" s="240">
        <f t="shared" si="166"/>
        <v>0</v>
      </c>
      <c r="T665" s="239"/>
      <c r="U665" s="242">
        <f t="shared" si="159"/>
        <v>19893</v>
      </c>
      <c r="V665" s="241">
        <f t="shared" si="160"/>
        <v>22737</v>
      </c>
      <c r="W665" s="240">
        <f t="shared" si="167"/>
        <v>2844</v>
      </c>
      <c r="X665" s="239"/>
      <c r="Y665" s="527">
        <f t="shared" si="161"/>
        <v>0</v>
      </c>
      <c r="Z665" s="528">
        <f t="shared" si="162"/>
        <v>6.1523267003519049</v>
      </c>
      <c r="AA665" s="528">
        <f t="shared" si="163"/>
        <v>5.3180718904184756</v>
      </c>
      <c r="AB665" s="529">
        <f t="shared" si="164"/>
        <v>-0.83425480993342926</v>
      </c>
    </row>
    <row r="666" spans="1:28" s="238" customFormat="1">
      <c r="A666" s="245">
        <v>484</v>
      </c>
      <c r="B666" s="245">
        <v>484035248</v>
      </c>
      <c r="C666" s="244" t="s">
        <v>546</v>
      </c>
      <c r="D666" s="245">
        <v>35</v>
      </c>
      <c r="E666" s="244" t="s">
        <v>62</v>
      </c>
      <c r="F666" s="245">
        <v>248</v>
      </c>
      <c r="G666" s="244" t="s">
        <v>275</v>
      </c>
      <c r="H666" s="243">
        <v>2</v>
      </c>
      <c r="I666" s="239"/>
      <c r="J666" s="242">
        <f t="shared" si="152"/>
        <v>16115</v>
      </c>
      <c r="K666" s="241">
        <f t="shared" si="153"/>
        <v>19084</v>
      </c>
      <c r="L666" s="240">
        <f t="shared" si="165"/>
        <v>2969</v>
      </c>
      <c r="M666" s="239"/>
      <c r="N666" s="242">
        <f t="shared" si="154"/>
        <v>859</v>
      </c>
      <c r="O666" s="241">
        <f t="shared" si="155"/>
        <v>1018</v>
      </c>
      <c r="P666" s="241">
        <f t="shared" si="156"/>
        <v>1077</v>
      </c>
      <c r="Q666" s="241" t="str">
        <f t="shared" si="157"/>
        <v/>
      </c>
      <c r="R666" s="241" t="str">
        <f t="shared" si="158"/>
        <v/>
      </c>
      <c r="S666" s="240">
        <f t="shared" si="166"/>
        <v>59</v>
      </c>
      <c r="T666" s="239"/>
      <c r="U666" s="242">
        <f t="shared" si="159"/>
        <v>17912</v>
      </c>
      <c r="V666" s="241">
        <f t="shared" si="160"/>
        <v>21249</v>
      </c>
      <c r="W666" s="240">
        <f t="shared" si="167"/>
        <v>3337</v>
      </c>
      <c r="X666" s="239"/>
      <c r="Y666" s="527">
        <f t="shared" si="161"/>
        <v>0.3097394913158098</v>
      </c>
      <c r="Z666" s="528">
        <f t="shared" si="162"/>
        <v>5.0697310318241096</v>
      </c>
      <c r="AA666" s="528">
        <f t="shared" si="163"/>
        <v>5.4451056940976006</v>
      </c>
      <c r="AB666" s="529">
        <f t="shared" si="164"/>
        <v>0.37537466227349103</v>
      </c>
    </row>
    <row r="667" spans="1:28" s="238" customFormat="1">
      <c r="A667" s="245">
        <v>484</v>
      </c>
      <c r="B667" s="245">
        <v>484035258</v>
      </c>
      <c r="C667" s="244" t="s">
        <v>546</v>
      </c>
      <c r="D667" s="245">
        <v>35</v>
      </c>
      <c r="E667" s="244" t="s">
        <v>62</v>
      </c>
      <c r="F667" s="245">
        <v>258</v>
      </c>
      <c r="G667" s="244" t="s">
        <v>285</v>
      </c>
      <c r="H667" s="243">
        <v>1</v>
      </c>
      <c r="I667" s="239"/>
      <c r="J667" s="242" t="str">
        <f t="shared" si="152"/>
        <v/>
      </c>
      <c r="K667" s="241">
        <f t="shared" si="153"/>
        <v>15157.483749697996</v>
      </c>
      <c r="L667" s="240" t="str">
        <f t="shared" si="165"/>
        <v/>
      </c>
      <c r="M667" s="239"/>
      <c r="N667" s="242" t="str">
        <f t="shared" si="154"/>
        <v/>
      </c>
      <c r="O667" s="241" t="str">
        <f t="shared" si="155"/>
        <v/>
      </c>
      <c r="P667" s="241">
        <f t="shared" si="156"/>
        <v>5068</v>
      </c>
      <c r="Q667" s="241" t="str">
        <f t="shared" si="157"/>
        <v/>
      </c>
      <c r="R667" s="241" t="str">
        <f t="shared" si="158"/>
        <v/>
      </c>
      <c r="S667" s="240" t="str">
        <f t="shared" si="166"/>
        <v/>
      </c>
      <c r="T667" s="239"/>
      <c r="U667" s="242" t="str">
        <f t="shared" si="159"/>
        <v/>
      </c>
      <c r="V667" s="241">
        <f t="shared" si="160"/>
        <v>21313.483749697996</v>
      </c>
      <c r="W667" s="240" t="str">
        <f t="shared" si="167"/>
        <v/>
      </c>
      <c r="X667" s="239"/>
      <c r="Y667" s="527">
        <f t="shared" si="161"/>
        <v>1.0811264398743674</v>
      </c>
      <c r="Z667" s="528">
        <f t="shared" si="162"/>
        <v>4.6082714450012103</v>
      </c>
      <c r="AA667" s="528">
        <f t="shared" si="163"/>
        <v>5.0803062826328169</v>
      </c>
      <c r="AB667" s="529">
        <f t="shared" si="164"/>
        <v>0.47203483763160659</v>
      </c>
    </row>
    <row r="668" spans="1:28" s="238" customFormat="1">
      <c r="A668" s="245">
        <v>484</v>
      </c>
      <c r="B668" s="245">
        <v>484035262</v>
      </c>
      <c r="C668" s="244" t="s">
        <v>546</v>
      </c>
      <c r="D668" s="245">
        <v>35</v>
      </c>
      <c r="E668" s="244" t="s">
        <v>62</v>
      </c>
      <c r="F668" s="245">
        <v>262</v>
      </c>
      <c r="G668" s="244" t="s">
        <v>289</v>
      </c>
      <c r="H668" s="243">
        <v>1</v>
      </c>
      <c r="I668" s="239"/>
      <c r="J668" s="242" t="str">
        <f t="shared" si="152"/>
        <v/>
      </c>
      <c r="K668" s="241">
        <f t="shared" si="153"/>
        <v>13688.277095481049</v>
      </c>
      <c r="L668" s="240" t="str">
        <f t="shared" si="165"/>
        <v/>
      </c>
      <c r="M668" s="239"/>
      <c r="N668" s="242" t="str">
        <f t="shared" si="154"/>
        <v/>
      </c>
      <c r="O668" s="241" t="str">
        <f t="shared" si="155"/>
        <v/>
      </c>
      <c r="P668" s="241">
        <f t="shared" si="156"/>
        <v>2721</v>
      </c>
      <c r="Q668" s="241" t="str">
        <f t="shared" si="157"/>
        <v/>
      </c>
      <c r="R668" s="241" t="str">
        <f t="shared" si="158"/>
        <v/>
      </c>
      <c r="S668" s="240" t="str">
        <f t="shared" si="166"/>
        <v/>
      </c>
      <c r="T668" s="239"/>
      <c r="U668" s="242" t="str">
        <f t="shared" si="159"/>
        <v/>
      </c>
      <c r="V668" s="241">
        <f t="shared" si="160"/>
        <v>17497.277095481048</v>
      </c>
      <c r="W668" s="240" t="str">
        <f t="shared" si="167"/>
        <v/>
      </c>
      <c r="X668" s="239"/>
      <c r="Y668" s="527">
        <f t="shared" si="161"/>
        <v>-20.476452549948164</v>
      </c>
      <c r="Z668" s="528">
        <f t="shared" si="162"/>
        <v>17.874594820198368</v>
      </c>
      <c r="AA668" s="528">
        <f t="shared" si="163"/>
        <v>-0.28058381802217547</v>
      </c>
      <c r="AB668" s="529">
        <f t="shared" si="164"/>
        <v>-18.155178638220544</v>
      </c>
    </row>
    <row r="669" spans="1:28" s="238" customFormat="1">
      <c r="A669" s="245">
        <v>484</v>
      </c>
      <c r="B669" s="245">
        <v>484035274</v>
      </c>
      <c r="C669" s="244" t="s">
        <v>546</v>
      </c>
      <c r="D669" s="245">
        <v>35</v>
      </c>
      <c r="E669" s="244" t="s">
        <v>62</v>
      </c>
      <c r="F669" s="245">
        <v>274</v>
      </c>
      <c r="G669" s="244" t="s">
        <v>301</v>
      </c>
      <c r="H669" s="243">
        <v>1</v>
      </c>
      <c r="I669" s="239"/>
      <c r="J669" s="242" t="str">
        <f t="shared" si="152"/>
        <v/>
      </c>
      <c r="K669" s="241">
        <f t="shared" si="153"/>
        <v>15993.480452145281</v>
      </c>
      <c r="L669" s="240" t="str">
        <f t="shared" si="165"/>
        <v/>
      </c>
      <c r="M669" s="239"/>
      <c r="N669" s="242" t="str">
        <f t="shared" si="154"/>
        <v/>
      </c>
      <c r="O669" s="241" t="str">
        <f t="shared" si="155"/>
        <v/>
      </c>
      <c r="P669" s="241">
        <f t="shared" si="156"/>
        <v>7521</v>
      </c>
      <c r="Q669" s="241" t="str">
        <f t="shared" si="157"/>
        <v/>
      </c>
      <c r="R669" s="241" t="str">
        <f t="shared" si="158"/>
        <v/>
      </c>
      <c r="S669" s="240" t="str">
        <f t="shared" si="166"/>
        <v/>
      </c>
      <c r="T669" s="239"/>
      <c r="U669" s="242" t="str">
        <f t="shared" si="159"/>
        <v/>
      </c>
      <c r="V669" s="241">
        <f t="shared" si="160"/>
        <v>24602.480452145282</v>
      </c>
      <c r="W669" s="240" t="str">
        <f t="shared" si="167"/>
        <v/>
      </c>
      <c r="X669" s="239"/>
      <c r="Y669" s="527">
        <f t="shared" si="161"/>
        <v>6.5733936807689588</v>
      </c>
      <c r="Z669" s="528">
        <f t="shared" si="162"/>
        <v>4.0498478783375997</v>
      </c>
      <c r="AA669" s="528">
        <f t="shared" si="163"/>
        <v>8.9957171976758588</v>
      </c>
      <c r="AB669" s="529">
        <f t="shared" si="164"/>
        <v>4.945869319338259</v>
      </c>
    </row>
    <row r="670" spans="1:28" s="238" customFormat="1">
      <c r="A670" s="245">
        <v>484</v>
      </c>
      <c r="B670" s="245">
        <v>484035285</v>
      </c>
      <c r="C670" s="244" t="s">
        <v>546</v>
      </c>
      <c r="D670" s="245">
        <v>35</v>
      </c>
      <c r="E670" s="244" t="s">
        <v>62</v>
      </c>
      <c r="F670" s="245">
        <v>285</v>
      </c>
      <c r="G670" s="244" t="s">
        <v>312</v>
      </c>
      <c r="H670" s="243">
        <v>2</v>
      </c>
      <c r="I670" s="239"/>
      <c r="J670" s="242">
        <f t="shared" si="152"/>
        <v>11493</v>
      </c>
      <c r="K670" s="241">
        <f t="shared" si="153"/>
        <v>15862</v>
      </c>
      <c r="L670" s="240">
        <f t="shared" si="165"/>
        <v>4369</v>
      </c>
      <c r="M670" s="239"/>
      <c r="N670" s="242">
        <f t="shared" si="154"/>
        <v>3380</v>
      </c>
      <c r="O670" s="241">
        <f t="shared" si="155"/>
        <v>4665</v>
      </c>
      <c r="P670" s="241">
        <f t="shared" si="156"/>
        <v>3019</v>
      </c>
      <c r="Q670" s="241" t="str">
        <f t="shared" si="157"/>
        <v/>
      </c>
      <c r="R670" s="241" t="str">
        <f t="shared" si="158"/>
        <v/>
      </c>
      <c r="S670" s="240">
        <f t="shared" si="166"/>
        <v>-1646</v>
      </c>
      <c r="T670" s="239"/>
      <c r="U670" s="242">
        <f t="shared" si="159"/>
        <v>15811</v>
      </c>
      <c r="V670" s="241">
        <f t="shared" si="160"/>
        <v>19969</v>
      </c>
      <c r="W670" s="240">
        <f t="shared" si="167"/>
        <v>4158</v>
      </c>
      <c r="X670" s="239"/>
      <c r="Y670" s="527">
        <f t="shared" si="161"/>
        <v>-10.379880315663399</v>
      </c>
      <c r="Z670" s="528">
        <f t="shared" si="162"/>
        <v>12.648501366792827</v>
      </c>
      <c r="AA670" s="528">
        <f t="shared" si="163"/>
        <v>3.2764305979686674</v>
      </c>
      <c r="AB670" s="529">
        <f t="shared" si="164"/>
        <v>-9.3720707688241589</v>
      </c>
    </row>
    <row r="671" spans="1:28" s="238" customFormat="1">
      <c r="A671" s="245">
        <v>484</v>
      </c>
      <c r="B671" s="245">
        <v>484035314</v>
      </c>
      <c r="C671" s="244" t="s">
        <v>546</v>
      </c>
      <c r="D671" s="245">
        <v>35</v>
      </c>
      <c r="E671" s="244" t="s">
        <v>62</v>
      </c>
      <c r="F671" s="245">
        <v>314</v>
      </c>
      <c r="G671" s="244" t="s">
        <v>341</v>
      </c>
      <c r="H671" s="243">
        <v>2</v>
      </c>
      <c r="I671" s="239"/>
      <c r="J671" s="242">
        <f t="shared" si="152"/>
        <v>14646</v>
      </c>
      <c r="K671" s="241">
        <f t="shared" si="153"/>
        <v>16986</v>
      </c>
      <c r="L671" s="240">
        <f t="shared" si="165"/>
        <v>2340</v>
      </c>
      <c r="M671" s="239"/>
      <c r="N671" s="242">
        <f t="shared" si="154"/>
        <v>11691</v>
      </c>
      <c r="O671" s="241">
        <f t="shared" si="155"/>
        <v>13559</v>
      </c>
      <c r="P671" s="241">
        <f t="shared" si="156"/>
        <v>12817</v>
      </c>
      <c r="Q671" s="241" t="str">
        <f t="shared" si="157"/>
        <v/>
      </c>
      <c r="R671" s="241" t="str">
        <f t="shared" si="158"/>
        <v/>
      </c>
      <c r="S671" s="240">
        <f t="shared" si="166"/>
        <v>-742</v>
      </c>
      <c r="T671" s="239"/>
      <c r="U671" s="242">
        <f t="shared" si="159"/>
        <v>27275</v>
      </c>
      <c r="V671" s="241">
        <f t="shared" si="160"/>
        <v>30891</v>
      </c>
      <c r="W671" s="240">
        <f t="shared" si="167"/>
        <v>3616</v>
      </c>
      <c r="X671" s="239"/>
      <c r="Y671" s="527">
        <f t="shared" si="161"/>
        <v>-4.3672239830768831</v>
      </c>
      <c r="Z671" s="528">
        <f t="shared" si="162"/>
        <v>8.0527849594298964</v>
      </c>
      <c r="AA671" s="528">
        <f t="shared" si="163"/>
        <v>4.3244395105315485</v>
      </c>
      <c r="AB671" s="529">
        <f t="shared" si="164"/>
        <v>-3.7283454488983478</v>
      </c>
    </row>
    <row r="672" spans="1:28" s="238" customFormat="1">
      <c r="A672" s="245">
        <v>484</v>
      </c>
      <c r="B672" s="245">
        <v>484035336</v>
      </c>
      <c r="C672" s="244" t="s">
        <v>546</v>
      </c>
      <c r="D672" s="245">
        <v>35</v>
      </c>
      <c r="E672" s="244" t="s">
        <v>62</v>
      </c>
      <c r="F672" s="245">
        <v>336</v>
      </c>
      <c r="G672" s="244" t="s">
        <v>363</v>
      </c>
      <c r="H672" s="243">
        <v>1</v>
      </c>
      <c r="I672" s="239"/>
      <c r="J672" s="242">
        <f t="shared" si="152"/>
        <v>12342</v>
      </c>
      <c r="K672" s="241">
        <f t="shared" si="153"/>
        <v>13302</v>
      </c>
      <c r="L672" s="240">
        <f t="shared" si="165"/>
        <v>960</v>
      </c>
      <c r="M672" s="239"/>
      <c r="N672" s="242">
        <f t="shared" si="154"/>
        <v>3000</v>
      </c>
      <c r="O672" s="241">
        <f t="shared" si="155"/>
        <v>3234</v>
      </c>
      <c r="P672" s="241">
        <f t="shared" si="156"/>
        <v>1805</v>
      </c>
      <c r="Q672" s="241" t="str">
        <f t="shared" si="157"/>
        <v/>
      </c>
      <c r="R672" s="241" t="str">
        <f t="shared" si="158"/>
        <v/>
      </c>
      <c r="S672" s="240">
        <f t="shared" si="166"/>
        <v>-1429</v>
      </c>
      <c r="T672" s="239"/>
      <c r="U672" s="242">
        <f t="shared" si="159"/>
        <v>16280</v>
      </c>
      <c r="V672" s="241">
        <f t="shared" si="160"/>
        <v>16195</v>
      </c>
      <c r="W672" s="240">
        <f t="shared" si="167"/>
        <v>-85</v>
      </c>
      <c r="X672" s="239"/>
      <c r="Y672" s="527">
        <f t="shared" si="161"/>
        <v>-10.738300274563841</v>
      </c>
      <c r="Z672" s="528">
        <f t="shared" si="162"/>
        <v>9.4926125080018622</v>
      </c>
      <c r="AA672" s="528">
        <f t="shared" si="163"/>
        <v>-1.2688101769763724</v>
      </c>
      <c r="AB672" s="529">
        <f t="shared" si="164"/>
        <v>-10.761422684978236</v>
      </c>
    </row>
    <row r="673" spans="1:28" s="238" customFormat="1">
      <c r="A673" s="245">
        <v>485</v>
      </c>
      <c r="B673" s="245">
        <v>485258030</v>
      </c>
      <c r="C673" s="244" t="s">
        <v>547</v>
      </c>
      <c r="D673" s="245">
        <v>258</v>
      </c>
      <c r="E673" s="244" t="s">
        <v>285</v>
      </c>
      <c r="F673" s="245">
        <v>30</v>
      </c>
      <c r="G673" s="244" t="s">
        <v>57</v>
      </c>
      <c r="H673" s="243">
        <v>1</v>
      </c>
      <c r="I673" s="239"/>
      <c r="J673" s="242">
        <f t="shared" si="152"/>
        <v>14583</v>
      </c>
      <c r="K673" s="241">
        <f t="shared" si="153"/>
        <v>12755.293434167574</v>
      </c>
      <c r="L673" s="240">
        <f t="shared" si="165"/>
        <v>-1827.7065658324263</v>
      </c>
      <c r="M673" s="239"/>
      <c r="N673" s="242">
        <f t="shared" si="154"/>
        <v>3633</v>
      </c>
      <c r="O673" s="241">
        <f t="shared" si="155"/>
        <v>3178</v>
      </c>
      <c r="P673" s="241">
        <f t="shared" si="156"/>
        <v>2909</v>
      </c>
      <c r="Q673" s="241" t="str">
        <f t="shared" si="157"/>
        <v/>
      </c>
      <c r="R673" s="241" t="str">
        <f t="shared" si="158"/>
        <v/>
      </c>
      <c r="S673" s="240">
        <f t="shared" si="166"/>
        <v>-269</v>
      </c>
      <c r="T673" s="239"/>
      <c r="U673" s="242">
        <f t="shared" si="159"/>
        <v>19154</v>
      </c>
      <c r="V673" s="241">
        <f t="shared" si="160"/>
        <v>16752.293434167572</v>
      </c>
      <c r="W673" s="240">
        <f t="shared" si="167"/>
        <v>-2401.7065658324282</v>
      </c>
      <c r="X673" s="239"/>
      <c r="Y673" s="527">
        <f t="shared" si="161"/>
        <v>-2.1081974710191247</v>
      </c>
      <c r="Z673" s="528">
        <f t="shared" si="162"/>
        <v>8.6875921216036733</v>
      </c>
      <c r="AA673" s="528">
        <f t="shared" si="163"/>
        <v>6.18087902458789</v>
      </c>
      <c r="AB673" s="529">
        <f t="shared" si="164"/>
        <v>-2.5067130970157834</v>
      </c>
    </row>
    <row r="674" spans="1:28" s="238" customFormat="1">
      <c r="A674" s="245">
        <v>485</v>
      </c>
      <c r="B674" s="245">
        <v>485258071</v>
      </c>
      <c r="C674" s="244" t="s">
        <v>547</v>
      </c>
      <c r="D674" s="245">
        <v>258</v>
      </c>
      <c r="E674" s="244" t="s">
        <v>285</v>
      </c>
      <c r="F674" s="245">
        <v>71</v>
      </c>
      <c r="G674" s="244" t="s">
        <v>98</v>
      </c>
      <c r="H674" s="243">
        <v>2</v>
      </c>
      <c r="I674" s="239"/>
      <c r="J674" s="242">
        <f t="shared" si="152"/>
        <v>11023</v>
      </c>
      <c r="K674" s="241">
        <f t="shared" si="153"/>
        <v>11611</v>
      </c>
      <c r="L674" s="240">
        <f t="shared" si="165"/>
        <v>588</v>
      </c>
      <c r="M674" s="239"/>
      <c r="N674" s="242">
        <f t="shared" si="154"/>
        <v>5047</v>
      </c>
      <c r="O674" s="241">
        <f t="shared" si="155"/>
        <v>5317</v>
      </c>
      <c r="P674" s="241">
        <f t="shared" si="156"/>
        <v>5051</v>
      </c>
      <c r="Q674" s="241" t="str">
        <f t="shared" si="157"/>
        <v/>
      </c>
      <c r="R674" s="241" t="str">
        <f t="shared" si="158"/>
        <v/>
      </c>
      <c r="S674" s="240">
        <f t="shared" si="166"/>
        <v>-266</v>
      </c>
      <c r="T674" s="239"/>
      <c r="U674" s="242">
        <f t="shared" si="159"/>
        <v>17008</v>
      </c>
      <c r="V674" s="241">
        <f t="shared" si="160"/>
        <v>17750</v>
      </c>
      <c r="W674" s="240">
        <f t="shared" si="167"/>
        <v>742</v>
      </c>
      <c r="X674" s="239"/>
      <c r="Y674" s="527">
        <f t="shared" si="161"/>
        <v>-2.2919239188791778</v>
      </c>
      <c r="Z674" s="528">
        <f t="shared" si="162"/>
        <v>5.4046019422481919</v>
      </c>
      <c r="AA674" s="528">
        <f t="shared" si="163"/>
        <v>3.6161810650045796</v>
      </c>
      <c r="AB674" s="529">
        <f t="shared" si="164"/>
        <v>-1.7884208772436123</v>
      </c>
    </row>
    <row r="675" spans="1:28" s="238" customFormat="1">
      <c r="A675" s="245">
        <v>485</v>
      </c>
      <c r="B675" s="245">
        <v>485258079</v>
      </c>
      <c r="C675" s="244" t="s">
        <v>547</v>
      </c>
      <c r="D675" s="245">
        <v>258</v>
      </c>
      <c r="E675" s="244" t="s">
        <v>285</v>
      </c>
      <c r="F675" s="245">
        <v>79</v>
      </c>
      <c r="G675" s="244" t="s">
        <v>106</v>
      </c>
      <c r="H675" s="243">
        <v>2</v>
      </c>
      <c r="I675" s="239"/>
      <c r="J675" s="242">
        <f t="shared" si="152"/>
        <v>11566.690873932695</v>
      </c>
      <c r="K675" s="241">
        <f t="shared" si="153"/>
        <v>12809.629255589431</v>
      </c>
      <c r="L675" s="240">
        <f t="shared" si="165"/>
        <v>1242.9383816567351</v>
      </c>
      <c r="M675" s="239"/>
      <c r="N675" s="242">
        <f t="shared" si="154"/>
        <v>31</v>
      </c>
      <c r="O675" s="241">
        <f t="shared" si="155"/>
        <v>34</v>
      </c>
      <c r="P675" s="241">
        <f t="shared" si="156"/>
        <v>123</v>
      </c>
      <c r="Q675" s="241" t="str">
        <f t="shared" si="157"/>
        <v/>
      </c>
      <c r="R675" s="241" t="str">
        <f t="shared" si="158"/>
        <v/>
      </c>
      <c r="S675" s="240">
        <f t="shared" si="166"/>
        <v>89</v>
      </c>
      <c r="T675" s="239"/>
      <c r="U675" s="242">
        <f t="shared" si="159"/>
        <v>12535.690873932695</v>
      </c>
      <c r="V675" s="241">
        <f t="shared" si="160"/>
        <v>14020.629255589431</v>
      </c>
      <c r="W675" s="240">
        <f t="shared" si="167"/>
        <v>1484.9383816567351</v>
      </c>
      <c r="X675" s="239"/>
      <c r="Y675" s="527">
        <f t="shared" si="161"/>
        <v>0.69325800468267573</v>
      </c>
      <c r="Z675" s="528">
        <f t="shared" si="162"/>
        <v>9.4665082892840164</v>
      </c>
      <c r="AA675" s="528">
        <f t="shared" si="163"/>
        <v>10.278809414014106</v>
      </c>
      <c r="AB675" s="529">
        <f t="shared" si="164"/>
        <v>0.81230112473008909</v>
      </c>
    </row>
    <row r="676" spans="1:28" s="238" customFormat="1">
      <c r="A676" s="245">
        <v>485</v>
      </c>
      <c r="B676" s="245">
        <v>485258107</v>
      </c>
      <c r="C676" s="244" t="s">
        <v>547</v>
      </c>
      <c r="D676" s="245">
        <v>258</v>
      </c>
      <c r="E676" s="244" t="s">
        <v>285</v>
      </c>
      <c r="F676" s="245">
        <v>107</v>
      </c>
      <c r="G676" s="244" t="s">
        <v>134</v>
      </c>
      <c r="H676" s="243">
        <v>1</v>
      </c>
      <c r="I676" s="239"/>
      <c r="J676" s="242">
        <f t="shared" si="152"/>
        <v>10122</v>
      </c>
      <c r="K676" s="241">
        <f t="shared" si="153"/>
        <v>10683</v>
      </c>
      <c r="L676" s="240">
        <f t="shared" si="165"/>
        <v>561</v>
      </c>
      <c r="M676" s="239"/>
      <c r="N676" s="242">
        <f t="shared" si="154"/>
        <v>3790</v>
      </c>
      <c r="O676" s="241">
        <f t="shared" si="155"/>
        <v>4000</v>
      </c>
      <c r="P676" s="241">
        <f t="shared" si="156"/>
        <v>3195</v>
      </c>
      <c r="Q676" s="241" t="str">
        <f t="shared" si="157"/>
        <v/>
      </c>
      <c r="R676" s="241" t="str">
        <f t="shared" si="158"/>
        <v/>
      </c>
      <c r="S676" s="240">
        <f t="shared" si="166"/>
        <v>-805</v>
      </c>
      <c r="T676" s="239"/>
      <c r="U676" s="242">
        <f t="shared" si="159"/>
        <v>14850</v>
      </c>
      <c r="V676" s="241">
        <f t="shared" si="160"/>
        <v>14966</v>
      </c>
      <c r="W676" s="240">
        <f t="shared" si="167"/>
        <v>116</v>
      </c>
      <c r="X676" s="239"/>
      <c r="Y676" s="527">
        <f t="shared" si="161"/>
        <v>-7.541632519765443</v>
      </c>
      <c r="Z676" s="528">
        <f t="shared" si="162"/>
        <v>10.945367547775184</v>
      </c>
      <c r="AA676" s="528">
        <f t="shared" si="163"/>
        <v>4.1113819057395116</v>
      </c>
      <c r="AB676" s="529">
        <f t="shared" si="164"/>
        <v>-6.8339856420356728</v>
      </c>
    </row>
    <row r="677" spans="1:28" s="238" customFormat="1">
      <c r="A677" s="245">
        <v>485</v>
      </c>
      <c r="B677" s="245">
        <v>485258128</v>
      </c>
      <c r="C677" s="244" t="s">
        <v>547</v>
      </c>
      <c r="D677" s="245">
        <v>258</v>
      </c>
      <c r="E677" s="244" t="s">
        <v>285</v>
      </c>
      <c r="F677" s="245">
        <v>128</v>
      </c>
      <c r="G677" s="244" t="s">
        <v>155</v>
      </c>
      <c r="H677" s="243">
        <v>2</v>
      </c>
      <c r="I677" s="239"/>
      <c r="J677" s="242">
        <f t="shared" si="152"/>
        <v>13272.044194055101</v>
      </c>
      <c r="K677" s="241">
        <f t="shared" si="153"/>
        <v>15597</v>
      </c>
      <c r="L677" s="240">
        <f t="shared" si="165"/>
        <v>2324.9558059448991</v>
      </c>
      <c r="M677" s="239"/>
      <c r="N677" s="242">
        <f t="shared" si="154"/>
        <v>1194</v>
      </c>
      <c r="O677" s="241">
        <f t="shared" si="155"/>
        <v>1404</v>
      </c>
      <c r="P677" s="241">
        <f t="shared" si="156"/>
        <v>1617</v>
      </c>
      <c r="Q677" s="241" t="str">
        <f t="shared" si="157"/>
        <v/>
      </c>
      <c r="R677" s="241" t="str">
        <f t="shared" si="158"/>
        <v/>
      </c>
      <c r="S677" s="240">
        <f t="shared" si="166"/>
        <v>213</v>
      </c>
      <c r="T677" s="239"/>
      <c r="U677" s="242">
        <f t="shared" si="159"/>
        <v>15404.044194055101</v>
      </c>
      <c r="V677" s="241">
        <f t="shared" si="160"/>
        <v>18302</v>
      </c>
      <c r="W677" s="240">
        <f t="shared" si="167"/>
        <v>2897.9558059448991</v>
      </c>
      <c r="X677" s="239"/>
      <c r="Y677" s="527">
        <f t="shared" si="161"/>
        <v>1.365439996581074</v>
      </c>
      <c r="Z677" s="528">
        <f t="shared" si="162"/>
        <v>10.462913772517007</v>
      </c>
      <c r="AA677" s="528">
        <f t="shared" si="163"/>
        <v>11.968733995920463</v>
      </c>
      <c r="AB677" s="529">
        <f t="shared" si="164"/>
        <v>1.5058202234034557</v>
      </c>
    </row>
    <row r="678" spans="1:28" s="238" customFormat="1">
      <c r="A678" s="245">
        <v>485</v>
      </c>
      <c r="B678" s="245">
        <v>485258163</v>
      </c>
      <c r="C678" s="244" t="s">
        <v>547</v>
      </c>
      <c r="D678" s="245">
        <v>258</v>
      </c>
      <c r="E678" s="244" t="s">
        <v>285</v>
      </c>
      <c r="F678" s="245">
        <v>163</v>
      </c>
      <c r="G678" s="244" t="s">
        <v>190</v>
      </c>
      <c r="H678" s="243">
        <v>14</v>
      </c>
      <c r="I678" s="239"/>
      <c r="J678" s="242">
        <f t="shared" si="152"/>
        <v>13244</v>
      </c>
      <c r="K678" s="241">
        <f t="shared" si="153"/>
        <v>14812</v>
      </c>
      <c r="L678" s="240">
        <f t="shared" si="165"/>
        <v>1568</v>
      </c>
      <c r="M678" s="239"/>
      <c r="N678" s="242">
        <f t="shared" si="154"/>
        <v>0</v>
      </c>
      <c r="O678" s="241">
        <f t="shared" si="155"/>
        <v>0</v>
      </c>
      <c r="P678" s="241">
        <f t="shared" si="156"/>
        <v>128</v>
      </c>
      <c r="Q678" s="241" t="str">
        <f t="shared" si="157"/>
        <v/>
      </c>
      <c r="R678" s="241" t="str">
        <f t="shared" si="158"/>
        <v/>
      </c>
      <c r="S678" s="240">
        <f t="shared" si="166"/>
        <v>128</v>
      </c>
      <c r="T678" s="239"/>
      <c r="U678" s="242">
        <f t="shared" si="159"/>
        <v>14182</v>
      </c>
      <c r="V678" s="241">
        <f t="shared" si="160"/>
        <v>16028</v>
      </c>
      <c r="W678" s="240">
        <f t="shared" si="167"/>
        <v>1846</v>
      </c>
      <c r="X678" s="239"/>
      <c r="Y678" s="527">
        <f t="shared" si="161"/>
        <v>2.7623462652228596</v>
      </c>
      <c r="Z678" s="528">
        <f t="shared" si="162"/>
        <v>11.699952273844042</v>
      </c>
      <c r="AA678" s="528">
        <f t="shared" si="163"/>
        <v>14.91230041183227</v>
      </c>
      <c r="AB678" s="529">
        <f t="shared" si="164"/>
        <v>3.2123481379882275</v>
      </c>
    </row>
    <row r="679" spans="1:28" s="238" customFormat="1">
      <c r="A679" s="245">
        <v>485</v>
      </c>
      <c r="B679" s="245">
        <v>485258229</v>
      </c>
      <c r="C679" s="244" t="s">
        <v>547</v>
      </c>
      <c r="D679" s="245">
        <v>258</v>
      </c>
      <c r="E679" s="244" t="s">
        <v>285</v>
      </c>
      <c r="F679" s="245">
        <v>229</v>
      </c>
      <c r="G679" s="244" t="s">
        <v>256</v>
      </c>
      <c r="H679" s="243">
        <v>12</v>
      </c>
      <c r="I679" s="239"/>
      <c r="J679" s="242">
        <f t="shared" si="152"/>
        <v>13724</v>
      </c>
      <c r="K679" s="241">
        <f t="shared" si="153"/>
        <v>15205</v>
      </c>
      <c r="L679" s="240">
        <f t="shared" si="165"/>
        <v>1481</v>
      </c>
      <c r="M679" s="239"/>
      <c r="N679" s="242">
        <f t="shared" si="154"/>
        <v>1427</v>
      </c>
      <c r="O679" s="241">
        <f t="shared" si="155"/>
        <v>1581</v>
      </c>
      <c r="P679" s="241">
        <f t="shared" si="156"/>
        <v>1146</v>
      </c>
      <c r="Q679" s="241" t="str">
        <f t="shared" si="157"/>
        <v/>
      </c>
      <c r="R679" s="241" t="str">
        <f t="shared" si="158"/>
        <v/>
      </c>
      <c r="S679" s="240">
        <f t="shared" si="166"/>
        <v>-435</v>
      </c>
      <c r="T679" s="239"/>
      <c r="U679" s="242">
        <f t="shared" si="159"/>
        <v>16089</v>
      </c>
      <c r="V679" s="241">
        <f t="shared" si="160"/>
        <v>17439</v>
      </c>
      <c r="W679" s="240">
        <f t="shared" si="167"/>
        <v>1350</v>
      </c>
      <c r="X679" s="239"/>
      <c r="Y679" s="527">
        <f t="shared" si="161"/>
        <v>-2.8644438650107986</v>
      </c>
      <c r="Z679" s="528">
        <f t="shared" si="162"/>
        <v>12.818198782097145</v>
      </c>
      <c r="AA679" s="528">
        <f t="shared" si="163"/>
        <v>9.5332781594823413</v>
      </c>
      <c r="AB679" s="529">
        <f t="shared" si="164"/>
        <v>-3.2849206226148038</v>
      </c>
    </row>
    <row r="680" spans="1:28" s="238" customFormat="1">
      <c r="A680" s="245">
        <v>485</v>
      </c>
      <c r="B680" s="245">
        <v>485258258</v>
      </c>
      <c r="C680" s="244" t="s">
        <v>547</v>
      </c>
      <c r="D680" s="245">
        <v>258</v>
      </c>
      <c r="E680" s="244" t="s">
        <v>285</v>
      </c>
      <c r="F680" s="245">
        <v>258</v>
      </c>
      <c r="G680" s="244" t="s">
        <v>285</v>
      </c>
      <c r="H680" s="243">
        <v>447</v>
      </c>
      <c r="I680" s="239"/>
      <c r="J680" s="242">
        <f t="shared" si="152"/>
        <v>12414</v>
      </c>
      <c r="K680" s="241">
        <f t="shared" si="153"/>
        <v>13966</v>
      </c>
      <c r="L680" s="240">
        <f t="shared" si="165"/>
        <v>1552</v>
      </c>
      <c r="M680" s="239"/>
      <c r="N680" s="242">
        <f t="shared" si="154"/>
        <v>4017</v>
      </c>
      <c r="O680" s="241">
        <f t="shared" si="155"/>
        <v>4519</v>
      </c>
      <c r="P680" s="241">
        <f t="shared" si="156"/>
        <v>4670</v>
      </c>
      <c r="Q680" s="241" t="str">
        <f t="shared" si="157"/>
        <v/>
      </c>
      <c r="R680" s="241" t="str">
        <f t="shared" si="158"/>
        <v/>
      </c>
      <c r="S680" s="240">
        <f t="shared" si="166"/>
        <v>151</v>
      </c>
      <c r="T680" s="239"/>
      <c r="U680" s="242">
        <f t="shared" si="159"/>
        <v>17369</v>
      </c>
      <c r="V680" s="241">
        <f t="shared" si="160"/>
        <v>19724</v>
      </c>
      <c r="W680" s="240">
        <f t="shared" si="167"/>
        <v>2355</v>
      </c>
      <c r="X680" s="239"/>
      <c r="Y680" s="527">
        <f t="shared" si="161"/>
        <v>1.0811264398743674</v>
      </c>
      <c r="Z680" s="528">
        <f t="shared" si="162"/>
        <v>4.6082714450012103</v>
      </c>
      <c r="AA680" s="528">
        <f t="shared" si="163"/>
        <v>5.0803062826328169</v>
      </c>
      <c r="AB680" s="529">
        <f t="shared" si="164"/>
        <v>0.47203483763160659</v>
      </c>
    </row>
    <row r="681" spans="1:28" s="238" customFormat="1">
      <c r="A681" s="245">
        <v>485</v>
      </c>
      <c r="B681" s="245">
        <v>485258291</v>
      </c>
      <c r="C681" s="244" t="s">
        <v>547</v>
      </c>
      <c r="D681" s="245">
        <v>258</v>
      </c>
      <c r="E681" s="244" t="s">
        <v>285</v>
      </c>
      <c r="F681" s="245">
        <v>291</v>
      </c>
      <c r="G681" s="244" t="s">
        <v>318</v>
      </c>
      <c r="H681" s="243">
        <v>7</v>
      </c>
      <c r="I681" s="239"/>
      <c r="J681" s="242">
        <f t="shared" si="152"/>
        <v>13837</v>
      </c>
      <c r="K681" s="241">
        <f t="shared" si="153"/>
        <v>15196</v>
      </c>
      <c r="L681" s="240">
        <f t="shared" si="165"/>
        <v>1359</v>
      </c>
      <c r="M681" s="239"/>
      <c r="N681" s="242">
        <f t="shared" si="154"/>
        <v>5702</v>
      </c>
      <c r="O681" s="241">
        <f t="shared" si="155"/>
        <v>6262</v>
      </c>
      <c r="P681" s="241">
        <f t="shared" si="156"/>
        <v>5955</v>
      </c>
      <c r="Q681" s="241" t="str">
        <f t="shared" si="157"/>
        <v/>
      </c>
      <c r="R681" s="241" t="str">
        <f t="shared" si="158"/>
        <v/>
      </c>
      <c r="S681" s="240">
        <f t="shared" si="166"/>
        <v>-307</v>
      </c>
      <c r="T681" s="239"/>
      <c r="U681" s="242">
        <f t="shared" si="159"/>
        <v>20477</v>
      </c>
      <c r="V681" s="241">
        <f t="shared" si="160"/>
        <v>22239</v>
      </c>
      <c r="W681" s="240">
        <f t="shared" si="167"/>
        <v>1762</v>
      </c>
      <c r="X681" s="239"/>
      <c r="Y681" s="527">
        <f t="shared" si="161"/>
        <v>-2.0189639395011056</v>
      </c>
      <c r="Z681" s="528">
        <f t="shared" si="162"/>
        <v>4.5775387445507851</v>
      </c>
      <c r="AA681" s="528">
        <f t="shared" si="163"/>
        <v>3.0623961048952095</v>
      </c>
      <c r="AB681" s="529">
        <f t="shared" si="164"/>
        <v>-1.5151426396555756</v>
      </c>
    </row>
    <row r="682" spans="1:28" s="238" customFormat="1">
      <c r="A682" s="245">
        <v>485</v>
      </c>
      <c r="B682" s="245">
        <v>485258295</v>
      </c>
      <c r="C682" s="244" t="s">
        <v>547</v>
      </c>
      <c r="D682" s="245">
        <v>258</v>
      </c>
      <c r="E682" s="244" t="s">
        <v>285</v>
      </c>
      <c r="F682" s="245">
        <v>295</v>
      </c>
      <c r="G682" s="244" t="s">
        <v>322</v>
      </c>
      <c r="H682" s="243">
        <v>1</v>
      </c>
      <c r="I682" s="239"/>
      <c r="J682" s="242">
        <f t="shared" si="152"/>
        <v>11051.234127764126</v>
      </c>
      <c r="K682" s="241">
        <f t="shared" si="153"/>
        <v>15093</v>
      </c>
      <c r="L682" s="240">
        <f t="shared" si="165"/>
        <v>4041.7658722358738</v>
      </c>
      <c r="M682" s="239"/>
      <c r="N682" s="242">
        <f t="shared" si="154"/>
        <v>6824</v>
      </c>
      <c r="O682" s="241" t="str">
        <f t="shared" si="155"/>
        <v/>
      </c>
      <c r="P682" s="241">
        <f t="shared" si="156"/>
        <v>8041</v>
      </c>
      <c r="Q682" s="241" t="str">
        <f t="shared" si="157"/>
        <v/>
      </c>
      <c r="R682" s="241" t="str">
        <f t="shared" si="158"/>
        <v/>
      </c>
      <c r="S682" s="240" t="str">
        <f t="shared" si="166"/>
        <v/>
      </c>
      <c r="T682" s="239"/>
      <c r="U682" s="242">
        <f t="shared" si="159"/>
        <v>18813.234127764124</v>
      </c>
      <c r="V682" s="241">
        <f t="shared" si="160"/>
        <v>24222</v>
      </c>
      <c r="W682" s="240">
        <f t="shared" si="167"/>
        <v>5408.7658722358756</v>
      </c>
      <c r="X682" s="239"/>
      <c r="Y682" s="527">
        <f t="shared" si="161"/>
        <v>-8.4733029569441953</v>
      </c>
      <c r="Z682" s="528">
        <f t="shared" si="162"/>
        <v>7.1249638013346397</v>
      </c>
      <c r="AA682" s="528">
        <f t="shared" si="163"/>
        <v>1.1790774116493863</v>
      </c>
      <c r="AB682" s="529">
        <f t="shared" si="164"/>
        <v>-5.9458863896852536</v>
      </c>
    </row>
    <row r="683" spans="1:28" s="238" customFormat="1">
      <c r="A683" s="245">
        <v>486</v>
      </c>
      <c r="B683" s="245">
        <v>486348151</v>
      </c>
      <c r="C683" s="244" t="s">
        <v>575</v>
      </c>
      <c r="D683" s="245">
        <v>348</v>
      </c>
      <c r="E683" s="244" t="s">
        <v>375</v>
      </c>
      <c r="F683" s="245">
        <v>151</v>
      </c>
      <c r="G683" s="244" t="s">
        <v>178</v>
      </c>
      <c r="H683" s="243">
        <v>2</v>
      </c>
      <c r="I683" s="239"/>
      <c r="J683" s="242">
        <f t="shared" si="152"/>
        <v>14126</v>
      </c>
      <c r="K683" s="241">
        <f t="shared" si="153"/>
        <v>15171</v>
      </c>
      <c r="L683" s="240">
        <f t="shared" si="165"/>
        <v>1045</v>
      </c>
      <c r="M683" s="239"/>
      <c r="N683" s="242">
        <f t="shared" si="154"/>
        <v>2328</v>
      </c>
      <c r="O683" s="241">
        <f t="shared" si="155"/>
        <v>2500</v>
      </c>
      <c r="P683" s="241">
        <f t="shared" si="156"/>
        <v>1180</v>
      </c>
      <c r="Q683" s="241" t="str">
        <f t="shared" si="157"/>
        <v/>
      </c>
      <c r="R683" s="241" t="str">
        <f t="shared" si="158"/>
        <v/>
      </c>
      <c r="S683" s="240">
        <f t="shared" si="166"/>
        <v>-1320</v>
      </c>
      <c r="T683" s="239"/>
      <c r="U683" s="242">
        <f t="shared" si="159"/>
        <v>17392</v>
      </c>
      <c r="V683" s="241">
        <f t="shared" si="160"/>
        <v>17439</v>
      </c>
      <c r="W683" s="240">
        <f t="shared" si="167"/>
        <v>47</v>
      </c>
      <c r="X683" s="239"/>
      <c r="Y683" s="527">
        <f t="shared" si="161"/>
        <v>-8.7022519224984052</v>
      </c>
      <c r="Z683" s="528">
        <f t="shared" si="162"/>
        <v>8.2818406166669334</v>
      </c>
      <c r="AA683" s="528">
        <f t="shared" si="163"/>
        <v>-0.39781920082137545</v>
      </c>
      <c r="AB683" s="529">
        <f t="shared" si="164"/>
        <v>-8.6796598174883091</v>
      </c>
    </row>
    <row r="684" spans="1:28" s="238" customFormat="1">
      <c r="A684" s="245">
        <v>486</v>
      </c>
      <c r="B684" s="245">
        <v>486348153</v>
      </c>
      <c r="C684" s="244" t="s">
        <v>575</v>
      </c>
      <c r="D684" s="245">
        <v>348</v>
      </c>
      <c r="E684" s="244" t="s">
        <v>375</v>
      </c>
      <c r="F684" s="245">
        <v>153</v>
      </c>
      <c r="G684" s="244" t="s">
        <v>180</v>
      </c>
      <c r="H684" s="243">
        <v>1</v>
      </c>
      <c r="I684" s="239"/>
      <c r="J684" s="242">
        <f t="shared" si="152"/>
        <v>9567</v>
      </c>
      <c r="K684" s="241">
        <f t="shared" si="153"/>
        <v>10115</v>
      </c>
      <c r="L684" s="240">
        <f t="shared" si="165"/>
        <v>548</v>
      </c>
      <c r="M684" s="239"/>
      <c r="N684" s="242">
        <f t="shared" si="154"/>
        <v>24</v>
      </c>
      <c r="O684" s="241">
        <f t="shared" si="155"/>
        <v>26</v>
      </c>
      <c r="P684" s="241">
        <f t="shared" si="156"/>
        <v>0</v>
      </c>
      <c r="Q684" s="241" t="str">
        <f t="shared" si="157"/>
        <v/>
      </c>
      <c r="R684" s="241" t="str">
        <f t="shared" si="158"/>
        <v/>
      </c>
      <c r="S684" s="240">
        <f t="shared" si="166"/>
        <v>-26</v>
      </c>
      <c r="T684" s="239"/>
      <c r="U684" s="242">
        <f t="shared" si="159"/>
        <v>10529</v>
      </c>
      <c r="V684" s="241">
        <f t="shared" si="160"/>
        <v>11203</v>
      </c>
      <c r="W684" s="240">
        <f t="shared" si="167"/>
        <v>674</v>
      </c>
      <c r="X684" s="239"/>
      <c r="Y684" s="527">
        <f t="shared" si="161"/>
        <v>-1.1436934812703612</v>
      </c>
      <c r="Z684" s="528">
        <f t="shared" si="162"/>
        <v>11.987121928975</v>
      </c>
      <c r="AA684" s="528">
        <f t="shared" si="163"/>
        <v>10.674243740389306</v>
      </c>
      <c r="AB684" s="529">
        <f t="shared" si="164"/>
        <v>-1.3128781885856942</v>
      </c>
    </row>
    <row r="685" spans="1:28" s="238" customFormat="1">
      <c r="A685" s="245">
        <v>486</v>
      </c>
      <c r="B685" s="245">
        <v>486348186</v>
      </c>
      <c r="C685" s="244" t="s">
        <v>575</v>
      </c>
      <c r="D685" s="245">
        <v>348</v>
      </c>
      <c r="E685" s="244" t="s">
        <v>375</v>
      </c>
      <c r="F685" s="245">
        <v>186</v>
      </c>
      <c r="G685" s="244" t="s">
        <v>213</v>
      </c>
      <c r="H685" s="243">
        <v>3</v>
      </c>
      <c r="I685" s="239"/>
      <c r="J685" s="242">
        <f t="shared" si="152"/>
        <v>15124</v>
      </c>
      <c r="K685" s="241">
        <f t="shared" si="153"/>
        <v>16023</v>
      </c>
      <c r="L685" s="240">
        <f t="shared" si="165"/>
        <v>899</v>
      </c>
      <c r="M685" s="239"/>
      <c r="N685" s="242">
        <f t="shared" si="154"/>
        <v>6043</v>
      </c>
      <c r="O685" s="241">
        <f t="shared" si="155"/>
        <v>6402</v>
      </c>
      <c r="P685" s="241">
        <f t="shared" si="156"/>
        <v>5777</v>
      </c>
      <c r="Q685" s="241" t="str">
        <f t="shared" si="157"/>
        <v/>
      </c>
      <c r="R685" s="241" t="str">
        <f t="shared" si="158"/>
        <v/>
      </c>
      <c r="S685" s="240">
        <f t="shared" si="166"/>
        <v>-625</v>
      </c>
      <c r="T685" s="239"/>
      <c r="U685" s="242">
        <f t="shared" si="159"/>
        <v>22105</v>
      </c>
      <c r="V685" s="241">
        <f t="shared" si="160"/>
        <v>22888</v>
      </c>
      <c r="W685" s="240">
        <f t="shared" si="167"/>
        <v>783</v>
      </c>
      <c r="X685" s="239"/>
      <c r="Y685" s="527">
        <f t="shared" si="161"/>
        <v>-3.9003656797634392</v>
      </c>
      <c r="Z685" s="528">
        <f t="shared" si="162"/>
        <v>8.2017145432809535</v>
      </c>
      <c r="AA685" s="528">
        <f t="shared" si="163"/>
        <v>4.6313434359831414</v>
      </c>
      <c r="AB685" s="529">
        <f t="shared" si="164"/>
        <v>-3.5703711072978122</v>
      </c>
    </row>
    <row r="686" spans="1:28" s="238" customFormat="1">
      <c r="A686" s="245">
        <v>486</v>
      </c>
      <c r="B686" s="245">
        <v>486348215</v>
      </c>
      <c r="C686" s="244" t="s">
        <v>575</v>
      </c>
      <c r="D686" s="245">
        <v>348</v>
      </c>
      <c r="E686" s="244" t="s">
        <v>375</v>
      </c>
      <c r="F686" s="245">
        <v>215</v>
      </c>
      <c r="G686" s="244" t="s">
        <v>242</v>
      </c>
      <c r="H686" s="243">
        <v>1</v>
      </c>
      <c r="I686" s="239"/>
      <c r="J686" s="242">
        <f t="shared" si="152"/>
        <v>11978.322460732985</v>
      </c>
      <c r="K686" s="241">
        <f t="shared" si="153"/>
        <v>18511</v>
      </c>
      <c r="L686" s="240">
        <f t="shared" si="165"/>
        <v>6532.6775392670152</v>
      </c>
      <c r="M686" s="239"/>
      <c r="N686" s="242">
        <f t="shared" si="154"/>
        <v>2822</v>
      </c>
      <c r="O686" s="241">
        <f t="shared" si="155"/>
        <v>4361</v>
      </c>
      <c r="P686" s="241">
        <f t="shared" si="156"/>
        <v>1390</v>
      </c>
      <c r="Q686" s="241" t="str">
        <f t="shared" si="157"/>
        <v/>
      </c>
      <c r="R686" s="241" t="str">
        <f t="shared" si="158"/>
        <v/>
      </c>
      <c r="S686" s="240">
        <f t="shared" si="166"/>
        <v>-2971</v>
      </c>
      <c r="T686" s="239"/>
      <c r="U686" s="242">
        <f t="shared" si="159"/>
        <v>15738.322460732985</v>
      </c>
      <c r="V686" s="241">
        <f t="shared" si="160"/>
        <v>20989</v>
      </c>
      <c r="W686" s="240">
        <f t="shared" si="167"/>
        <v>5250.6775392670152</v>
      </c>
      <c r="X686" s="239"/>
      <c r="Y686" s="527">
        <f t="shared" si="161"/>
        <v>-16.047390625214305</v>
      </c>
      <c r="Z686" s="528">
        <f t="shared" si="162"/>
        <v>13.485592444071267</v>
      </c>
      <c r="AA686" s="528">
        <f t="shared" si="163"/>
        <v>-2.6256281954309637</v>
      </c>
      <c r="AB686" s="529">
        <f t="shared" si="164"/>
        <v>-16.111220639502232</v>
      </c>
    </row>
    <row r="687" spans="1:28" s="238" customFormat="1">
      <c r="A687" s="245">
        <v>486</v>
      </c>
      <c r="B687" s="245">
        <v>486348271</v>
      </c>
      <c r="C687" s="244" t="s">
        <v>575</v>
      </c>
      <c r="D687" s="245">
        <v>348</v>
      </c>
      <c r="E687" s="244" t="s">
        <v>375</v>
      </c>
      <c r="F687" s="245">
        <v>271</v>
      </c>
      <c r="G687" s="244" t="s">
        <v>298</v>
      </c>
      <c r="H687" s="243">
        <v>1</v>
      </c>
      <c r="I687" s="239"/>
      <c r="J687" s="242">
        <f t="shared" si="152"/>
        <v>13384</v>
      </c>
      <c r="K687" s="241">
        <f t="shared" si="153"/>
        <v>14416</v>
      </c>
      <c r="L687" s="240">
        <f t="shared" si="165"/>
        <v>1032</v>
      </c>
      <c r="M687" s="239"/>
      <c r="N687" s="242">
        <f t="shared" si="154"/>
        <v>3886</v>
      </c>
      <c r="O687" s="241" t="str">
        <f t="shared" si="155"/>
        <v/>
      </c>
      <c r="P687" s="241">
        <f t="shared" si="156"/>
        <v>4133</v>
      </c>
      <c r="Q687" s="241" t="str">
        <f t="shared" si="157"/>
        <v/>
      </c>
      <c r="R687" s="241" t="str">
        <f t="shared" si="158"/>
        <v/>
      </c>
      <c r="S687" s="240" t="str">
        <f t="shared" si="166"/>
        <v/>
      </c>
      <c r="T687" s="239"/>
      <c r="U687" s="242">
        <f t="shared" si="159"/>
        <v>18208</v>
      </c>
      <c r="V687" s="241">
        <f t="shared" si="160"/>
        <v>19637</v>
      </c>
      <c r="W687" s="240">
        <f t="shared" si="167"/>
        <v>1429</v>
      </c>
      <c r="X687" s="239"/>
      <c r="Y687" s="527">
        <f t="shared" si="161"/>
        <v>-0.3659626271092975</v>
      </c>
      <c r="Z687" s="528">
        <f t="shared" si="162"/>
        <v>4.516159915694443</v>
      </c>
      <c r="AA687" s="528">
        <f t="shared" si="163"/>
        <v>3.9912196922058252</v>
      </c>
      <c r="AB687" s="529">
        <f t="shared" si="164"/>
        <v>-0.5249402234886178</v>
      </c>
    </row>
    <row r="688" spans="1:28" s="238" customFormat="1">
      <c r="A688" s="245">
        <v>486</v>
      </c>
      <c r="B688" s="245">
        <v>486348277</v>
      </c>
      <c r="C688" s="244" t="s">
        <v>575</v>
      </c>
      <c r="D688" s="245">
        <v>348</v>
      </c>
      <c r="E688" s="244" t="s">
        <v>375</v>
      </c>
      <c r="F688" s="245">
        <v>277</v>
      </c>
      <c r="G688" s="244" t="s">
        <v>304</v>
      </c>
      <c r="H688" s="243">
        <v>6</v>
      </c>
      <c r="I688" s="239"/>
      <c r="J688" s="242">
        <f t="shared" si="152"/>
        <v>15453</v>
      </c>
      <c r="K688" s="241">
        <f t="shared" si="153"/>
        <v>17446</v>
      </c>
      <c r="L688" s="240">
        <f t="shared" si="165"/>
        <v>1993</v>
      </c>
      <c r="M688" s="239"/>
      <c r="N688" s="242">
        <f t="shared" si="154"/>
        <v>625</v>
      </c>
      <c r="O688" s="241">
        <f t="shared" si="155"/>
        <v>705</v>
      </c>
      <c r="P688" s="241">
        <f t="shared" si="156"/>
        <v>59</v>
      </c>
      <c r="Q688" s="241" t="str">
        <f t="shared" si="157"/>
        <v/>
      </c>
      <c r="R688" s="241" t="str">
        <f t="shared" si="158"/>
        <v/>
      </c>
      <c r="S688" s="240">
        <f t="shared" si="166"/>
        <v>-646</v>
      </c>
      <c r="T688" s="239"/>
      <c r="U688" s="242">
        <f t="shared" si="159"/>
        <v>17016</v>
      </c>
      <c r="V688" s="241">
        <f t="shared" si="160"/>
        <v>18593</v>
      </c>
      <c r="W688" s="240">
        <f t="shared" si="167"/>
        <v>1577</v>
      </c>
      <c r="X688" s="239"/>
      <c r="Y688" s="527">
        <f t="shared" si="161"/>
        <v>-3.7057923499772301</v>
      </c>
      <c r="Z688" s="528">
        <f t="shared" si="162"/>
        <v>8.6190953625911586</v>
      </c>
      <c r="AA688" s="528">
        <f t="shared" si="163"/>
        <v>4.408232115476542</v>
      </c>
      <c r="AB688" s="529">
        <f t="shared" si="164"/>
        <v>-4.2108632471146166</v>
      </c>
    </row>
    <row r="689" spans="1:28" s="238" customFormat="1">
      <c r="A689" s="245">
        <v>486</v>
      </c>
      <c r="B689" s="245">
        <v>486348316</v>
      </c>
      <c r="C689" s="244" t="s">
        <v>575</v>
      </c>
      <c r="D689" s="245">
        <v>348</v>
      </c>
      <c r="E689" s="244" t="s">
        <v>375</v>
      </c>
      <c r="F689" s="245">
        <v>316</v>
      </c>
      <c r="G689" s="244" t="s">
        <v>343</v>
      </c>
      <c r="H689" s="243">
        <v>4</v>
      </c>
      <c r="I689" s="239"/>
      <c r="J689" s="242">
        <f t="shared" si="152"/>
        <v>15616</v>
      </c>
      <c r="K689" s="241">
        <f t="shared" si="153"/>
        <v>16631</v>
      </c>
      <c r="L689" s="240">
        <f t="shared" si="165"/>
        <v>1015</v>
      </c>
      <c r="M689" s="239"/>
      <c r="N689" s="242">
        <f t="shared" si="154"/>
        <v>1910</v>
      </c>
      <c r="O689" s="241">
        <f t="shared" si="155"/>
        <v>2034</v>
      </c>
      <c r="P689" s="241">
        <f t="shared" si="156"/>
        <v>1309</v>
      </c>
      <c r="Q689" s="241" t="str">
        <f t="shared" si="157"/>
        <v/>
      </c>
      <c r="R689" s="241" t="str">
        <f t="shared" si="158"/>
        <v/>
      </c>
      <c r="S689" s="240">
        <f t="shared" si="166"/>
        <v>-725</v>
      </c>
      <c r="T689" s="239"/>
      <c r="U689" s="242">
        <f t="shared" si="159"/>
        <v>18464</v>
      </c>
      <c r="V689" s="241">
        <f t="shared" si="160"/>
        <v>19028</v>
      </c>
      <c r="W689" s="240">
        <f t="shared" si="167"/>
        <v>564</v>
      </c>
      <c r="X689" s="239"/>
      <c r="Y689" s="527">
        <f t="shared" si="161"/>
        <v>-4.3564990524485978</v>
      </c>
      <c r="Z689" s="528">
        <f t="shared" si="162"/>
        <v>14.541149320557972</v>
      </c>
      <c r="AA689" s="528">
        <f t="shared" si="163"/>
        <v>9.6882674158743498</v>
      </c>
      <c r="AB689" s="529">
        <f t="shared" si="164"/>
        <v>-4.8528819046836222</v>
      </c>
    </row>
    <row r="690" spans="1:28" s="238" customFormat="1">
      <c r="A690" s="245">
        <v>486</v>
      </c>
      <c r="B690" s="245">
        <v>486348348</v>
      </c>
      <c r="C690" s="244" t="s">
        <v>575</v>
      </c>
      <c r="D690" s="245">
        <v>348</v>
      </c>
      <c r="E690" s="244" t="s">
        <v>375</v>
      </c>
      <c r="F690" s="245">
        <v>348</v>
      </c>
      <c r="G690" s="244" t="s">
        <v>375</v>
      </c>
      <c r="H690" s="243">
        <v>629</v>
      </c>
      <c r="I690" s="239"/>
      <c r="J690" s="242">
        <f t="shared" si="152"/>
        <v>14485</v>
      </c>
      <c r="K690" s="241">
        <f t="shared" si="153"/>
        <v>15898</v>
      </c>
      <c r="L690" s="240">
        <f t="shared" si="165"/>
        <v>1413</v>
      </c>
      <c r="M690" s="239"/>
      <c r="N690" s="242">
        <f t="shared" si="154"/>
        <v>0</v>
      </c>
      <c r="O690" s="241">
        <f t="shared" si="155"/>
        <v>0</v>
      </c>
      <c r="P690" s="241">
        <f t="shared" si="156"/>
        <v>53</v>
      </c>
      <c r="Q690" s="241" t="str">
        <f t="shared" si="157"/>
        <v/>
      </c>
      <c r="R690" s="241" t="str">
        <f t="shared" si="158"/>
        <v/>
      </c>
      <c r="S690" s="240">
        <f t="shared" si="166"/>
        <v>53</v>
      </c>
      <c r="T690" s="239"/>
      <c r="U690" s="242">
        <f t="shared" si="159"/>
        <v>15422.999999999998</v>
      </c>
      <c r="V690" s="241">
        <f t="shared" si="160"/>
        <v>17039</v>
      </c>
      <c r="W690" s="240">
        <f t="shared" si="167"/>
        <v>1616.0000000000018</v>
      </c>
      <c r="X690" s="239"/>
      <c r="Y690" s="527">
        <f t="shared" si="161"/>
        <v>0.74808917700353561</v>
      </c>
      <c r="Z690" s="528">
        <f t="shared" si="162"/>
        <v>7.6255450828121853</v>
      </c>
      <c r="AA690" s="528">
        <f t="shared" si="163"/>
        <v>8.4658008596017069</v>
      </c>
      <c r="AB690" s="529">
        <f t="shared" si="164"/>
        <v>0.84025577678952157</v>
      </c>
    </row>
    <row r="691" spans="1:28" s="238" customFormat="1">
      <c r="A691" s="245">
        <v>486</v>
      </c>
      <c r="B691" s="245">
        <v>486348658</v>
      </c>
      <c r="C691" s="244" t="s">
        <v>575</v>
      </c>
      <c r="D691" s="245">
        <v>348</v>
      </c>
      <c r="E691" s="244" t="s">
        <v>375</v>
      </c>
      <c r="F691" s="245">
        <v>658</v>
      </c>
      <c r="G691" s="244" t="s">
        <v>397</v>
      </c>
      <c r="H691" s="243">
        <v>3</v>
      </c>
      <c r="I691" s="239"/>
      <c r="J691" s="242">
        <f t="shared" si="152"/>
        <v>11449.909529658478</v>
      </c>
      <c r="K691" s="241">
        <f t="shared" si="153"/>
        <v>15989</v>
      </c>
      <c r="L691" s="240">
        <f t="shared" si="165"/>
        <v>4539.0904703415217</v>
      </c>
      <c r="M691" s="239"/>
      <c r="N691" s="242">
        <f t="shared" si="154"/>
        <v>2756</v>
      </c>
      <c r="O691" s="241">
        <f t="shared" si="155"/>
        <v>3848</v>
      </c>
      <c r="P691" s="241">
        <f t="shared" si="156"/>
        <v>2614</v>
      </c>
      <c r="Q691" s="241" t="str">
        <f t="shared" si="157"/>
        <v/>
      </c>
      <c r="R691" s="241" t="str">
        <f t="shared" si="158"/>
        <v/>
      </c>
      <c r="S691" s="240">
        <f t="shared" si="166"/>
        <v>-1234</v>
      </c>
      <c r="T691" s="239"/>
      <c r="U691" s="242">
        <f t="shared" si="159"/>
        <v>15143.909529658478</v>
      </c>
      <c r="V691" s="241">
        <f t="shared" si="160"/>
        <v>19691</v>
      </c>
      <c r="W691" s="240">
        <f t="shared" si="167"/>
        <v>4547.0904703415217</v>
      </c>
      <c r="X691" s="239"/>
      <c r="Y691" s="527">
        <f t="shared" si="161"/>
        <v>-7.7204049890412421</v>
      </c>
      <c r="Z691" s="528">
        <f t="shared" si="162"/>
        <v>10.591756107504345</v>
      </c>
      <c r="AA691" s="528">
        <f t="shared" si="163"/>
        <v>3.5952709085612793</v>
      </c>
      <c r="AB691" s="529">
        <f t="shared" si="164"/>
        <v>-6.9964851989430663</v>
      </c>
    </row>
    <row r="692" spans="1:28" s="238" customFormat="1">
      <c r="A692" s="245">
        <v>486</v>
      </c>
      <c r="B692" s="245">
        <v>486348753</v>
      </c>
      <c r="C692" s="244" t="s">
        <v>575</v>
      </c>
      <c r="D692" s="245">
        <v>348</v>
      </c>
      <c r="E692" s="244" t="s">
        <v>375</v>
      </c>
      <c r="F692" s="245">
        <v>753</v>
      </c>
      <c r="G692" s="244" t="s">
        <v>426</v>
      </c>
      <c r="H692" s="243">
        <v>1</v>
      </c>
      <c r="I692" s="239"/>
      <c r="J692" s="242">
        <f t="shared" si="152"/>
        <v>14028</v>
      </c>
      <c r="K692" s="241">
        <f t="shared" si="153"/>
        <v>10115</v>
      </c>
      <c r="L692" s="240">
        <f t="shared" si="165"/>
        <v>-3913</v>
      </c>
      <c r="M692" s="239"/>
      <c r="N692" s="242">
        <f t="shared" si="154"/>
        <v>5695</v>
      </c>
      <c r="O692" s="241">
        <f t="shared" si="155"/>
        <v>4107</v>
      </c>
      <c r="P692" s="241">
        <f t="shared" si="156"/>
        <v>2784</v>
      </c>
      <c r="Q692" s="241" t="str">
        <f t="shared" si="157"/>
        <v/>
      </c>
      <c r="R692" s="241" t="str">
        <f t="shared" si="158"/>
        <v/>
      </c>
      <c r="S692" s="240">
        <f t="shared" si="166"/>
        <v>-1323</v>
      </c>
      <c r="T692" s="239"/>
      <c r="U692" s="242">
        <f t="shared" si="159"/>
        <v>20661</v>
      </c>
      <c r="V692" s="241">
        <f t="shared" si="160"/>
        <v>13987</v>
      </c>
      <c r="W692" s="240">
        <f t="shared" si="167"/>
        <v>-6674</v>
      </c>
      <c r="X692" s="239"/>
      <c r="Y692" s="527">
        <f t="shared" si="161"/>
        <v>-13.072865791041622</v>
      </c>
      <c r="Z692" s="528">
        <f t="shared" si="162"/>
        <v>13.415499721605892</v>
      </c>
      <c r="AA692" s="528">
        <f t="shared" si="163"/>
        <v>2.695848915967237</v>
      </c>
      <c r="AB692" s="529">
        <f t="shared" si="164"/>
        <v>-10.719650805638654</v>
      </c>
    </row>
    <row r="693" spans="1:28" s="238" customFormat="1">
      <c r="A693" s="245">
        <v>486</v>
      </c>
      <c r="B693" s="245">
        <v>486348767</v>
      </c>
      <c r="C693" s="244" t="s">
        <v>575</v>
      </c>
      <c r="D693" s="245">
        <v>348</v>
      </c>
      <c r="E693" s="244" t="s">
        <v>375</v>
      </c>
      <c r="F693" s="245">
        <v>767</v>
      </c>
      <c r="G693" s="244" t="s">
        <v>432</v>
      </c>
      <c r="H693" s="243">
        <v>9</v>
      </c>
      <c r="I693" s="239"/>
      <c r="J693" s="242">
        <f t="shared" si="152"/>
        <v>13640</v>
      </c>
      <c r="K693" s="241">
        <f t="shared" si="153"/>
        <v>14612</v>
      </c>
      <c r="L693" s="240">
        <f t="shared" si="165"/>
        <v>972</v>
      </c>
      <c r="M693" s="239"/>
      <c r="N693" s="242">
        <f t="shared" si="154"/>
        <v>2921</v>
      </c>
      <c r="O693" s="241">
        <f t="shared" si="155"/>
        <v>3129</v>
      </c>
      <c r="P693" s="241">
        <f t="shared" si="156"/>
        <v>1887</v>
      </c>
      <c r="Q693" s="241" t="str">
        <f t="shared" si="157"/>
        <v/>
      </c>
      <c r="R693" s="241" t="str">
        <f t="shared" si="158"/>
        <v/>
      </c>
      <c r="S693" s="240">
        <f t="shared" si="166"/>
        <v>-1242</v>
      </c>
      <c r="T693" s="239"/>
      <c r="U693" s="242">
        <f t="shared" si="159"/>
        <v>17499</v>
      </c>
      <c r="V693" s="241">
        <f t="shared" si="160"/>
        <v>17587</v>
      </c>
      <c r="W693" s="240">
        <f t="shared" si="167"/>
        <v>88</v>
      </c>
      <c r="X693" s="239"/>
      <c r="Y693" s="527">
        <f t="shared" si="161"/>
        <v>-8.5007068696194352</v>
      </c>
      <c r="Z693" s="528">
        <f t="shared" si="162"/>
        <v>11.452014643132387</v>
      </c>
      <c r="AA693" s="528">
        <f t="shared" si="163"/>
        <v>2.3090250956007687</v>
      </c>
      <c r="AB693" s="529">
        <f t="shared" si="164"/>
        <v>-9.1429895475316183</v>
      </c>
    </row>
    <row r="694" spans="1:28" s="238" customFormat="1">
      <c r="A694" s="245">
        <v>486</v>
      </c>
      <c r="B694" s="245">
        <v>486348775</v>
      </c>
      <c r="C694" s="244" t="s">
        <v>575</v>
      </c>
      <c r="D694" s="245">
        <v>348</v>
      </c>
      <c r="E694" s="244" t="s">
        <v>375</v>
      </c>
      <c r="F694" s="245">
        <v>775</v>
      </c>
      <c r="G694" s="244" t="s">
        <v>436</v>
      </c>
      <c r="H694" s="243">
        <v>7</v>
      </c>
      <c r="I694" s="239"/>
      <c r="J694" s="242">
        <f t="shared" si="152"/>
        <v>12762</v>
      </c>
      <c r="K694" s="241">
        <f t="shared" si="153"/>
        <v>16970</v>
      </c>
      <c r="L694" s="240">
        <f t="shared" si="165"/>
        <v>4208</v>
      </c>
      <c r="M694" s="239"/>
      <c r="N694" s="242">
        <f t="shared" si="154"/>
        <v>3596</v>
      </c>
      <c r="O694" s="241">
        <f t="shared" si="155"/>
        <v>4782</v>
      </c>
      <c r="P694" s="241">
        <f t="shared" si="156"/>
        <v>4782</v>
      </c>
      <c r="Q694" s="241" t="str">
        <f t="shared" si="157"/>
        <v/>
      </c>
      <c r="R694" s="241" t="str">
        <f t="shared" si="158"/>
        <v/>
      </c>
      <c r="S694" s="240">
        <f t="shared" si="166"/>
        <v>0</v>
      </c>
      <c r="T694" s="239"/>
      <c r="U694" s="242">
        <f t="shared" si="159"/>
        <v>17296</v>
      </c>
      <c r="V694" s="241">
        <f t="shared" si="160"/>
        <v>22840</v>
      </c>
      <c r="W694" s="240">
        <f t="shared" si="167"/>
        <v>5544</v>
      </c>
      <c r="X694" s="239"/>
      <c r="Y694" s="527">
        <f t="shared" si="161"/>
        <v>0</v>
      </c>
      <c r="Z694" s="528">
        <f t="shared" si="162"/>
        <v>8.6003424663754142</v>
      </c>
      <c r="AA694" s="528">
        <f t="shared" si="163"/>
        <v>4.8441131950882355</v>
      </c>
      <c r="AB694" s="529">
        <f t="shared" si="164"/>
        <v>-3.7562292712871788</v>
      </c>
    </row>
    <row r="695" spans="1:28" s="238" customFormat="1">
      <c r="A695" s="245">
        <v>487</v>
      </c>
      <c r="B695" s="245">
        <v>487049018</v>
      </c>
      <c r="C695" s="244" t="s">
        <v>548</v>
      </c>
      <c r="D695" s="245">
        <v>49</v>
      </c>
      <c r="E695" s="244" t="s">
        <v>76</v>
      </c>
      <c r="F695" s="245">
        <v>18</v>
      </c>
      <c r="G695" s="244" t="s">
        <v>45</v>
      </c>
      <c r="H695" s="243">
        <v>1</v>
      </c>
      <c r="I695" s="239"/>
      <c r="J695" s="242">
        <f t="shared" si="152"/>
        <v>10016</v>
      </c>
      <c r="K695" s="241">
        <f t="shared" si="153"/>
        <v>12704</v>
      </c>
      <c r="L695" s="240">
        <f t="shared" si="165"/>
        <v>2688</v>
      </c>
      <c r="M695" s="239"/>
      <c r="N695" s="242">
        <f t="shared" si="154"/>
        <v>6721</v>
      </c>
      <c r="O695" s="241">
        <f t="shared" si="155"/>
        <v>8524</v>
      </c>
      <c r="P695" s="241">
        <f t="shared" si="156"/>
        <v>6150</v>
      </c>
      <c r="Q695" s="241" t="str">
        <f t="shared" si="157"/>
        <v/>
      </c>
      <c r="R695" s="241" t="str">
        <f t="shared" si="158"/>
        <v/>
      </c>
      <c r="S695" s="240">
        <f t="shared" si="166"/>
        <v>-2374</v>
      </c>
      <c r="T695" s="239"/>
      <c r="U695" s="242">
        <f t="shared" si="159"/>
        <v>17675</v>
      </c>
      <c r="V695" s="241">
        <f t="shared" si="160"/>
        <v>19942</v>
      </c>
      <c r="W695" s="240">
        <f t="shared" si="167"/>
        <v>2267</v>
      </c>
      <c r="X695" s="239"/>
      <c r="Y695" s="527">
        <f t="shared" si="161"/>
        <v>-18.688486382425879</v>
      </c>
      <c r="Z695" s="528">
        <f t="shared" si="162"/>
        <v>18.143642555175777</v>
      </c>
      <c r="AA695" s="528">
        <f t="shared" si="163"/>
        <v>4.6886975424985167</v>
      </c>
      <c r="AB695" s="529">
        <f t="shared" si="164"/>
        <v>-13.454945012677261</v>
      </c>
    </row>
    <row r="696" spans="1:28" s="238" customFormat="1">
      <c r="A696" s="245">
        <v>487</v>
      </c>
      <c r="B696" s="245">
        <v>487049026</v>
      </c>
      <c r="C696" s="244" t="s">
        <v>548</v>
      </c>
      <c r="D696" s="245">
        <v>49</v>
      </c>
      <c r="E696" s="244" t="s">
        <v>76</v>
      </c>
      <c r="F696" s="245">
        <v>26</v>
      </c>
      <c r="G696" s="244" t="s">
        <v>53</v>
      </c>
      <c r="H696" s="243">
        <v>1</v>
      </c>
      <c r="I696" s="239"/>
      <c r="J696" s="242" t="str">
        <f t="shared" si="152"/>
        <v/>
      </c>
      <c r="K696" s="241">
        <f t="shared" si="153"/>
        <v>11970.349152708473</v>
      </c>
      <c r="L696" s="240" t="str">
        <f t="shared" si="165"/>
        <v/>
      </c>
      <c r="M696" s="239"/>
      <c r="N696" s="242" t="str">
        <f t="shared" si="154"/>
        <v/>
      </c>
      <c r="O696" s="241" t="str">
        <f t="shared" si="155"/>
        <v/>
      </c>
      <c r="P696" s="241">
        <f t="shared" si="156"/>
        <v>4260</v>
      </c>
      <c r="Q696" s="241" t="str">
        <f t="shared" si="157"/>
        <v/>
      </c>
      <c r="R696" s="241" t="str">
        <f t="shared" si="158"/>
        <v/>
      </c>
      <c r="S696" s="240" t="str">
        <f t="shared" si="166"/>
        <v/>
      </c>
      <c r="T696" s="239"/>
      <c r="U696" s="242" t="str">
        <f t="shared" si="159"/>
        <v/>
      </c>
      <c r="V696" s="241">
        <f t="shared" si="160"/>
        <v>17318.349152708473</v>
      </c>
      <c r="W696" s="240" t="str">
        <f t="shared" si="167"/>
        <v/>
      </c>
      <c r="X696" s="239"/>
      <c r="Y696" s="527">
        <f t="shared" si="161"/>
        <v>-4.3919485666898197</v>
      </c>
      <c r="Z696" s="528">
        <f t="shared" si="162"/>
        <v>5.053052874982666</v>
      </c>
      <c r="AA696" s="528">
        <f t="shared" si="163"/>
        <v>0.8724077748387864</v>
      </c>
      <c r="AB696" s="529">
        <f t="shared" si="164"/>
        <v>-4.1806451001438791</v>
      </c>
    </row>
    <row r="697" spans="1:28" s="238" customFormat="1">
      <c r="A697" s="245">
        <v>487</v>
      </c>
      <c r="B697" s="245">
        <v>487049035</v>
      </c>
      <c r="C697" s="244" t="s">
        <v>548</v>
      </c>
      <c r="D697" s="245">
        <v>49</v>
      </c>
      <c r="E697" s="244" t="s">
        <v>76</v>
      </c>
      <c r="F697" s="245">
        <v>35</v>
      </c>
      <c r="G697" s="244" t="s">
        <v>62</v>
      </c>
      <c r="H697" s="243">
        <v>19</v>
      </c>
      <c r="I697" s="239"/>
      <c r="J697" s="242">
        <f t="shared" si="152"/>
        <v>16032</v>
      </c>
      <c r="K697" s="241">
        <f t="shared" si="153"/>
        <v>17443</v>
      </c>
      <c r="L697" s="240">
        <f t="shared" si="165"/>
        <v>1411</v>
      </c>
      <c r="M697" s="239"/>
      <c r="N697" s="242">
        <f t="shared" si="154"/>
        <v>6197</v>
      </c>
      <c r="O697" s="241">
        <f t="shared" si="155"/>
        <v>6742</v>
      </c>
      <c r="P697" s="241">
        <f t="shared" si="156"/>
        <v>7272</v>
      </c>
      <c r="Q697" s="241" t="str">
        <f t="shared" si="157"/>
        <v/>
      </c>
      <c r="R697" s="241" t="str">
        <f t="shared" si="158"/>
        <v/>
      </c>
      <c r="S697" s="240">
        <f t="shared" si="166"/>
        <v>530</v>
      </c>
      <c r="T697" s="239"/>
      <c r="U697" s="242">
        <f t="shared" si="159"/>
        <v>23167</v>
      </c>
      <c r="V697" s="241">
        <f t="shared" si="160"/>
        <v>25803</v>
      </c>
      <c r="W697" s="240">
        <f t="shared" si="167"/>
        <v>2636</v>
      </c>
      <c r="X697" s="239"/>
      <c r="Y697" s="527">
        <f t="shared" si="161"/>
        <v>3.0398411230968065</v>
      </c>
      <c r="Z697" s="528">
        <f t="shared" si="162"/>
        <v>3.4544456806830173</v>
      </c>
      <c r="AA697" s="528">
        <f t="shared" si="163"/>
        <v>5.5084897121533576</v>
      </c>
      <c r="AB697" s="529">
        <f t="shared" si="164"/>
        <v>2.0540440314703403</v>
      </c>
    </row>
    <row r="698" spans="1:28" s="238" customFormat="1">
      <c r="A698" s="245">
        <v>487</v>
      </c>
      <c r="B698" s="245">
        <v>487049040</v>
      </c>
      <c r="C698" s="244" t="s">
        <v>548</v>
      </c>
      <c r="D698" s="245">
        <v>49</v>
      </c>
      <c r="E698" s="244" t="s">
        <v>76</v>
      </c>
      <c r="F698" s="245">
        <v>40</v>
      </c>
      <c r="G698" s="244" t="s">
        <v>67</v>
      </c>
      <c r="H698" s="243">
        <v>1</v>
      </c>
      <c r="I698" s="239"/>
      <c r="J698" s="242" t="str">
        <f t="shared" si="152"/>
        <v/>
      </c>
      <c r="K698" s="241">
        <f t="shared" si="153"/>
        <v>12954.484033485678</v>
      </c>
      <c r="L698" s="240" t="str">
        <f t="shared" si="165"/>
        <v/>
      </c>
      <c r="M698" s="239"/>
      <c r="N698" s="242" t="str">
        <f t="shared" si="154"/>
        <v/>
      </c>
      <c r="O698" s="241" t="str">
        <f t="shared" si="155"/>
        <v/>
      </c>
      <c r="P698" s="241">
        <f t="shared" si="156"/>
        <v>3091</v>
      </c>
      <c r="Q698" s="241" t="str">
        <f t="shared" si="157"/>
        <v/>
      </c>
      <c r="R698" s="241" t="str">
        <f t="shared" si="158"/>
        <v/>
      </c>
      <c r="S698" s="240" t="str">
        <f t="shared" si="166"/>
        <v/>
      </c>
      <c r="T698" s="239"/>
      <c r="U698" s="242" t="str">
        <f t="shared" si="159"/>
        <v/>
      </c>
      <c r="V698" s="241">
        <f t="shared" si="160"/>
        <v>17133.484033485678</v>
      </c>
      <c r="W698" s="240" t="str">
        <f t="shared" si="167"/>
        <v/>
      </c>
      <c r="X698" s="239"/>
      <c r="Y698" s="527">
        <f t="shared" si="161"/>
        <v>-4.4738973633773185</v>
      </c>
      <c r="Z698" s="528">
        <f t="shared" si="162"/>
        <v>7.8238794005697176</v>
      </c>
      <c r="AA698" s="528">
        <f t="shared" si="163"/>
        <v>4.0310424329666565</v>
      </c>
      <c r="AB698" s="529">
        <f t="shared" si="164"/>
        <v>-3.7928369676030611</v>
      </c>
    </row>
    <row r="699" spans="1:28" s="238" customFormat="1">
      <c r="A699" s="245">
        <v>487</v>
      </c>
      <c r="B699" s="245">
        <v>487049044</v>
      </c>
      <c r="C699" s="244" t="s">
        <v>548</v>
      </c>
      <c r="D699" s="245">
        <v>49</v>
      </c>
      <c r="E699" s="244" t="s">
        <v>76</v>
      </c>
      <c r="F699" s="245">
        <v>44</v>
      </c>
      <c r="G699" s="244" t="s">
        <v>71</v>
      </c>
      <c r="H699" s="243">
        <v>3</v>
      </c>
      <c r="I699" s="239"/>
      <c r="J699" s="242">
        <f t="shared" si="152"/>
        <v>16006</v>
      </c>
      <c r="K699" s="241">
        <f t="shared" si="153"/>
        <v>15030</v>
      </c>
      <c r="L699" s="240">
        <f t="shared" si="165"/>
        <v>-976</v>
      </c>
      <c r="M699" s="239"/>
      <c r="N699" s="242">
        <f t="shared" si="154"/>
        <v>468</v>
      </c>
      <c r="O699" s="241">
        <f t="shared" si="155"/>
        <v>440</v>
      </c>
      <c r="P699" s="241">
        <f t="shared" si="156"/>
        <v>261</v>
      </c>
      <c r="Q699" s="241" t="str">
        <f t="shared" si="157"/>
        <v/>
      </c>
      <c r="R699" s="241" t="str">
        <f t="shared" si="158"/>
        <v/>
      </c>
      <c r="S699" s="240">
        <f t="shared" si="166"/>
        <v>-179</v>
      </c>
      <c r="T699" s="239"/>
      <c r="U699" s="242">
        <f t="shared" si="159"/>
        <v>17412</v>
      </c>
      <c r="V699" s="241">
        <f t="shared" si="160"/>
        <v>16379</v>
      </c>
      <c r="W699" s="240">
        <f t="shared" si="167"/>
        <v>-1033</v>
      </c>
      <c r="X699" s="239"/>
      <c r="Y699" s="527">
        <f t="shared" si="161"/>
        <v>-1.1859608919302929</v>
      </c>
      <c r="Z699" s="528">
        <f t="shared" si="162"/>
        <v>5.4614634937540831</v>
      </c>
      <c r="AA699" s="528">
        <f t="shared" si="163"/>
        <v>4.1649657037556365</v>
      </c>
      <c r="AB699" s="529">
        <f t="shared" si="164"/>
        <v>-1.2964977899984467</v>
      </c>
    </row>
    <row r="700" spans="1:28" s="238" customFormat="1">
      <c r="A700" s="245">
        <v>487</v>
      </c>
      <c r="B700" s="245">
        <v>487049048</v>
      </c>
      <c r="C700" s="244" t="s">
        <v>548</v>
      </c>
      <c r="D700" s="245">
        <v>49</v>
      </c>
      <c r="E700" s="244" t="s">
        <v>76</v>
      </c>
      <c r="F700" s="245">
        <v>48</v>
      </c>
      <c r="G700" s="244" t="s">
        <v>75</v>
      </c>
      <c r="H700" s="243">
        <v>1</v>
      </c>
      <c r="I700" s="239"/>
      <c r="J700" s="242">
        <f t="shared" si="152"/>
        <v>10016</v>
      </c>
      <c r="K700" s="241">
        <f t="shared" si="153"/>
        <v>15397</v>
      </c>
      <c r="L700" s="240">
        <f t="shared" si="165"/>
        <v>5381</v>
      </c>
      <c r="M700" s="239"/>
      <c r="N700" s="242">
        <f t="shared" si="154"/>
        <v>8960</v>
      </c>
      <c r="O700" s="241">
        <f t="shared" si="155"/>
        <v>13774</v>
      </c>
      <c r="P700" s="241">
        <f t="shared" si="156"/>
        <v>12483</v>
      </c>
      <c r="Q700" s="241" t="str">
        <f t="shared" si="157"/>
        <v/>
      </c>
      <c r="R700" s="241" t="str">
        <f t="shared" si="158"/>
        <v/>
      </c>
      <c r="S700" s="240">
        <f t="shared" si="166"/>
        <v>-1291</v>
      </c>
      <c r="T700" s="239"/>
      <c r="U700" s="242">
        <f t="shared" si="159"/>
        <v>19914</v>
      </c>
      <c r="V700" s="241">
        <f t="shared" si="160"/>
        <v>28968</v>
      </c>
      <c r="W700" s="240">
        <f t="shared" si="167"/>
        <v>9054</v>
      </c>
      <c r="X700" s="239"/>
      <c r="Y700" s="527">
        <f t="shared" si="161"/>
        <v>-8.3874852191925697</v>
      </c>
      <c r="Z700" s="528">
        <f t="shared" si="162"/>
        <v>10.162032460962292</v>
      </c>
      <c r="AA700" s="528">
        <f t="shared" si="163"/>
        <v>4.5926144718815918</v>
      </c>
      <c r="AB700" s="529">
        <f t="shared" si="164"/>
        <v>-5.5694179890807005</v>
      </c>
    </row>
    <row r="701" spans="1:28" s="238" customFormat="1">
      <c r="A701" s="245">
        <v>487</v>
      </c>
      <c r="B701" s="245">
        <v>487049049</v>
      </c>
      <c r="C701" s="244" t="s">
        <v>548</v>
      </c>
      <c r="D701" s="245">
        <v>49</v>
      </c>
      <c r="E701" s="244" t="s">
        <v>76</v>
      </c>
      <c r="F701" s="245">
        <v>49</v>
      </c>
      <c r="G701" s="244" t="s">
        <v>76</v>
      </c>
      <c r="H701" s="243">
        <v>52</v>
      </c>
      <c r="I701" s="239"/>
      <c r="J701" s="242">
        <f t="shared" si="152"/>
        <v>15044</v>
      </c>
      <c r="K701" s="241">
        <f t="shared" si="153"/>
        <v>17425</v>
      </c>
      <c r="L701" s="240">
        <f t="shared" si="165"/>
        <v>2381</v>
      </c>
      <c r="M701" s="239"/>
      <c r="N701" s="242">
        <f t="shared" si="154"/>
        <v>19016</v>
      </c>
      <c r="O701" s="241">
        <f t="shared" si="155"/>
        <v>22026</v>
      </c>
      <c r="P701" s="241">
        <f t="shared" si="156"/>
        <v>22013</v>
      </c>
      <c r="Q701" s="241" t="str">
        <f t="shared" si="157"/>
        <v/>
      </c>
      <c r="R701" s="241" t="str">
        <f t="shared" si="158"/>
        <v/>
      </c>
      <c r="S701" s="240">
        <f t="shared" si="166"/>
        <v>-13</v>
      </c>
      <c r="T701" s="239"/>
      <c r="U701" s="242">
        <f t="shared" si="159"/>
        <v>34998</v>
      </c>
      <c r="V701" s="241">
        <f t="shared" si="160"/>
        <v>40526</v>
      </c>
      <c r="W701" s="240">
        <f t="shared" si="167"/>
        <v>5528</v>
      </c>
      <c r="X701" s="239"/>
      <c r="Y701" s="527">
        <f t="shared" si="161"/>
        <v>-7.2037177566357968E-2</v>
      </c>
      <c r="Z701" s="528">
        <f t="shared" si="162"/>
        <v>5.0451027674234243</v>
      </c>
      <c r="AA701" s="528">
        <f t="shared" si="163"/>
        <v>4.6986295952718438</v>
      </c>
      <c r="AB701" s="529">
        <f t="shared" si="164"/>
        <v>-0.34647317215158058</v>
      </c>
    </row>
    <row r="702" spans="1:28" s="238" customFormat="1">
      <c r="A702" s="245">
        <v>487</v>
      </c>
      <c r="B702" s="245">
        <v>487049057</v>
      </c>
      <c r="C702" s="244" t="s">
        <v>548</v>
      </c>
      <c r="D702" s="245">
        <v>49</v>
      </c>
      <c r="E702" s="244" t="s">
        <v>76</v>
      </c>
      <c r="F702" s="245">
        <v>57</v>
      </c>
      <c r="G702" s="244" t="s">
        <v>84</v>
      </c>
      <c r="H702" s="243">
        <v>5</v>
      </c>
      <c r="I702" s="239"/>
      <c r="J702" s="242">
        <f t="shared" si="152"/>
        <v>14756</v>
      </c>
      <c r="K702" s="241">
        <f t="shared" si="153"/>
        <v>15251</v>
      </c>
      <c r="L702" s="240">
        <f t="shared" si="165"/>
        <v>495</v>
      </c>
      <c r="M702" s="239"/>
      <c r="N702" s="242">
        <f t="shared" si="154"/>
        <v>427</v>
      </c>
      <c r="O702" s="241">
        <f t="shared" si="155"/>
        <v>442</v>
      </c>
      <c r="P702" s="241">
        <f t="shared" si="156"/>
        <v>442</v>
      </c>
      <c r="Q702" s="241" t="str">
        <f t="shared" si="157"/>
        <v/>
      </c>
      <c r="R702" s="241" t="str">
        <f t="shared" si="158"/>
        <v/>
      </c>
      <c r="S702" s="240">
        <f t="shared" si="166"/>
        <v>0</v>
      </c>
      <c r="T702" s="239"/>
      <c r="U702" s="242">
        <f t="shared" si="159"/>
        <v>16121</v>
      </c>
      <c r="V702" s="241">
        <f t="shared" si="160"/>
        <v>16781</v>
      </c>
      <c r="W702" s="240">
        <f t="shared" si="167"/>
        <v>660</v>
      </c>
      <c r="X702" s="239"/>
      <c r="Y702" s="527">
        <f t="shared" si="161"/>
        <v>0</v>
      </c>
      <c r="Z702" s="528">
        <f t="shared" si="162"/>
        <v>9.6290348314005829</v>
      </c>
      <c r="AA702" s="528">
        <f t="shared" si="163"/>
        <v>8.5937811411861276</v>
      </c>
      <c r="AB702" s="529">
        <f t="shared" si="164"/>
        <v>-1.0352536902144553</v>
      </c>
    </row>
    <row r="703" spans="1:28" s="238" customFormat="1">
      <c r="A703" s="245">
        <v>487</v>
      </c>
      <c r="B703" s="245">
        <v>487049093</v>
      </c>
      <c r="C703" s="244" t="s">
        <v>548</v>
      </c>
      <c r="D703" s="245">
        <v>49</v>
      </c>
      <c r="E703" s="244" t="s">
        <v>76</v>
      </c>
      <c r="F703" s="245">
        <v>93</v>
      </c>
      <c r="G703" s="244" t="s">
        <v>120</v>
      </c>
      <c r="H703" s="243">
        <v>49</v>
      </c>
      <c r="I703" s="239"/>
      <c r="J703" s="242">
        <f t="shared" si="152"/>
        <v>14776</v>
      </c>
      <c r="K703" s="241">
        <f t="shared" si="153"/>
        <v>15423</v>
      </c>
      <c r="L703" s="240">
        <f t="shared" si="165"/>
        <v>647</v>
      </c>
      <c r="M703" s="239"/>
      <c r="N703" s="242">
        <f t="shared" si="154"/>
        <v>0</v>
      </c>
      <c r="O703" s="241">
        <f t="shared" si="155"/>
        <v>0</v>
      </c>
      <c r="P703" s="241">
        <f t="shared" si="156"/>
        <v>0</v>
      </c>
      <c r="Q703" s="241" t="str">
        <f t="shared" si="157"/>
        <v/>
      </c>
      <c r="R703" s="241" t="str">
        <f t="shared" si="158"/>
        <v/>
      </c>
      <c r="S703" s="240">
        <f t="shared" si="166"/>
        <v>0</v>
      </c>
      <c r="T703" s="239"/>
      <c r="U703" s="242">
        <f t="shared" si="159"/>
        <v>15714</v>
      </c>
      <c r="V703" s="241">
        <f t="shared" si="160"/>
        <v>16511</v>
      </c>
      <c r="W703" s="240">
        <f t="shared" si="167"/>
        <v>797</v>
      </c>
      <c r="X703" s="239"/>
      <c r="Y703" s="527">
        <f t="shared" si="161"/>
        <v>-2.5128674723319335</v>
      </c>
      <c r="Z703" s="528">
        <f t="shared" si="162"/>
        <v>8.4919177432791706</v>
      </c>
      <c r="AA703" s="528">
        <f t="shared" si="163"/>
        <v>5.7407372962012415</v>
      </c>
      <c r="AB703" s="529">
        <f t="shared" si="164"/>
        <v>-2.7511804470779291</v>
      </c>
    </row>
    <row r="704" spans="1:28" s="238" customFormat="1">
      <c r="A704" s="245">
        <v>487</v>
      </c>
      <c r="B704" s="245">
        <v>487049097</v>
      </c>
      <c r="C704" s="244" t="s">
        <v>548</v>
      </c>
      <c r="D704" s="245">
        <v>49</v>
      </c>
      <c r="E704" s="244" t="s">
        <v>76</v>
      </c>
      <c r="F704" s="245">
        <v>97</v>
      </c>
      <c r="G704" s="244" t="s">
        <v>124</v>
      </c>
      <c r="H704" s="243">
        <v>1</v>
      </c>
      <c r="I704" s="239"/>
      <c r="J704" s="242" t="str">
        <f t="shared" si="152"/>
        <v/>
      </c>
      <c r="K704" s="241">
        <f t="shared" si="153"/>
        <v>15701.485072463767</v>
      </c>
      <c r="L704" s="240" t="str">
        <f t="shared" si="165"/>
        <v/>
      </c>
      <c r="M704" s="239"/>
      <c r="N704" s="242" t="str">
        <f t="shared" si="154"/>
        <v/>
      </c>
      <c r="O704" s="241" t="str">
        <f t="shared" si="155"/>
        <v/>
      </c>
      <c r="P704" s="241">
        <f t="shared" si="156"/>
        <v>0</v>
      </c>
      <c r="Q704" s="241" t="str">
        <f t="shared" si="157"/>
        <v/>
      </c>
      <c r="R704" s="241" t="str">
        <f t="shared" si="158"/>
        <v/>
      </c>
      <c r="S704" s="240" t="str">
        <f t="shared" si="166"/>
        <v/>
      </c>
      <c r="T704" s="239"/>
      <c r="U704" s="242" t="str">
        <f t="shared" si="159"/>
        <v/>
      </c>
      <c r="V704" s="241">
        <f t="shared" si="160"/>
        <v>16789.485072463765</v>
      </c>
      <c r="W704" s="240" t="str">
        <f t="shared" si="167"/>
        <v/>
      </c>
      <c r="X704" s="239"/>
      <c r="Y704" s="527">
        <f t="shared" si="161"/>
        <v>0.85817239630604547</v>
      </c>
      <c r="Z704" s="528">
        <f t="shared" si="162"/>
        <v>9.7478124560125732</v>
      </c>
      <c r="AA704" s="528">
        <f t="shared" si="163"/>
        <v>10.698842853808337</v>
      </c>
      <c r="AB704" s="529">
        <f t="shared" si="164"/>
        <v>0.9510303977957637</v>
      </c>
    </row>
    <row r="705" spans="1:28" s="238" customFormat="1">
      <c r="A705" s="245">
        <v>487</v>
      </c>
      <c r="B705" s="245">
        <v>487049100</v>
      </c>
      <c r="C705" s="244" t="s">
        <v>548</v>
      </c>
      <c r="D705" s="245">
        <v>49</v>
      </c>
      <c r="E705" s="244" t="s">
        <v>76</v>
      </c>
      <c r="F705" s="245">
        <v>100</v>
      </c>
      <c r="G705" s="244" t="s">
        <v>127</v>
      </c>
      <c r="H705" s="243">
        <v>2</v>
      </c>
      <c r="I705" s="239"/>
      <c r="J705" s="242">
        <f t="shared" si="152"/>
        <v>13340.27404662152</v>
      </c>
      <c r="K705" s="241">
        <f t="shared" si="153"/>
        <v>14901</v>
      </c>
      <c r="L705" s="240">
        <f t="shared" si="165"/>
        <v>1560.72595337848</v>
      </c>
      <c r="M705" s="239"/>
      <c r="N705" s="242">
        <f t="shared" si="154"/>
        <v>4964</v>
      </c>
      <c r="O705" s="241">
        <f t="shared" si="155"/>
        <v>5545</v>
      </c>
      <c r="P705" s="241">
        <f t="shared" si="156"/>
        <v>4841</v>
      </c>
      <c r="Q705" s="241" t="str">
        <f t="shared" si="157"/>
        <v/>
      </c>
      <c r="R705" s="241" t="str">
        <f t="shared" si="158"/>
        <v/>
      </c>
      <c r="S705" s="240">
        <f t="shared" si="166"/>
        <v>-704</v>
      </c>
      <c r="T705" s="239"/>
      <c r="U705" s="242">
        <f t="shared" si="159"/>
        <v>19242.274046621518</v>
      </c>
      <c r="V705" s="241">
        <f t="shared" si="160"/>
        <v>20830</v>
      </c>
      <c r="W705" s="240">
        <f t="shared" si="167"/>
        <v>1587.7259533784818</v>
      </c>
      <c r="X705" s="239"/>
      <c r="Y705" s="527">
        <f t="shared" si="161"/>
        <v>-4.7239519531453595</v>
      </c>
      <c r="Z705" s="528">
        <f t="shared" si="162"/>
        <v>12.258764687353557</v>
      </c>
      <c r="AA705" s="528">
        <f t="shared" si="163"/>
        <v>7.4560818646210878</v>
      </c>
      <c r="AB705" s="529">
        <f t="shared" si="164"/>
        <v>-4.8026828227324687</v>
      </c>
    </row>
    <row r="706" spans="1:28" s="238" customFormat="1">
      <c r="A706" s="245">
        <v>487</v>
      </c>
      <c r="B706" s="245">
        <v>487049128</v>
      </c>
      <c r="C706" s="244" t="s">
        <v>548</v>
      </c>
      <c r="D706" s="245">
        <v>49</v>
      </c>
      <c r="E706" s="244" t="s">
        <v>76</v>
      </c>
      <c r="F706" s="245">
        <v>128</v>
      </c>
      <c r="G706" s="244" t="s">
        <v>155</v>
      </c>
      <c r="H706" s="243">
        <v>1</v>
      </c>
      <c r="I706" s="239"/>
      <c r="J706" s="242">
        <f t="shared" si="152"/>
        <v>13840</v>
      </c>
      <c r="K706" s="241">
        <f t="shared" si="153"/>
        <v>14901</v>
      </c>
      <c r="L706" s="240">
        <f t="shared" si="165"/>
        <v>1061</v>
      </c>
      <c r="M706" s="239"/>
      <c r="N706" s="242">
        <f t="shared" si="154"/>
        <v>1246</v>
      </c>
      <c r="O706" s="241">
        <f t="shared" si="155"/>
        <v>1341</v>
      </c>
      <c r="P706" s="241">
        <f t="shared" si="156"/>
        <v>1544</v>
      </c>
      <c r="Q706" s="241" t="str">
        <f t="shared" si="157"/>
        <v/>
      </c>
      <c r="R706" s="241" t="str">
        <f t="shared" si="158"/>
        <v/>
      </c>
      <c r="S706" s="240">
        <f t="shared" si="166"/>
        <v>203</v>
      </c>
      <c r="T706" s="239"/>
      <c r="U706" s="242">
        <f t="shared" si="159"/>
        <v>16024</v>
      </c>
      <c r="V706" s="241">
        <f t="shared" si="160"/>
        <v>17533</v>
      </c>
      <c r="W706" s="240">
        <f t="shared" si="167"/>
        <v>1509</v>
      </c>
      <c r="X706" s="239"/>
      <c r="Y706" s="527">
        <f t="shared" si="161"/>
        <v>1.365439996581074</v>
      </c>
      <c r="Z706" s="528">
        <f t="shared" si="162"/>
        <v>10.462913772517007</v>
      </c>
      <c r="AA706" s="528">
        <f t="shared" si="163"/>
        <v>11.968733995920463</v>
      </c>
      <c r="AB706" s="529">
        <f t="shared" si="164"/>
        <v>1.5058202234034557</v>
      </c>
    </row>
    <row r="707" spans="1:28" s="238" customFormat="1">
      <c r="A707" s="245">
        <v>487</v>
      </c>
      <c r="B707" s="245">
        <v>487049149</v>
      </c>
      <c r="C707" s="244" t="s">
        <v>548</v>
      </c>
      <c r="D707" s="245">
        <v>49</v>
      </c>
      <c r="E707" s="244" t="s">
        <v>76</v>
      </c>
      <c r="F707" s="245">
        <v>149</v>
      </c>
      <c r="G707" s="244" t="s">
        <v>176</v>
      </c>
      <c r="H707" s="243">
        <v>1</v>
      </c>
      <c r="I707" s="239"/>
      <c r="J707" s="242" t="str">
        <f t="shared" si="152"/>
        <v/>
      </c>
      <c r="K707" s="241">
        <f t="shared" si="153"/>
        <v>17386.039515521137</v>
      </c>
      <c r="L707" s="240" t="str">
        <f t="shared" si="165"/>
        <v/>
      </c>
      <c r="M707" s="239"/>
      <c r="N707" s="242" t="str">
        <f t="shared" si="154"/>
        <v/>
      </c>
      <c r="O707" s="241">
        <f t="shared" si="155"/>
        <v>643</v>
      </c>
      <c r="P707" s="241">
        <f t="shared" si="156"/>
        <v>126</v>
      </c>
      <c r="Q707" s="241" t="str">
        <f t="shared" si="157"/>
        <v/>
      </c>
      <c r="R707" s="241" t="str">
        <f t="shared" si="158"/>
        <v/>
      </c>
      <c r="S707" s="240">
        <f t="shared" si="166"/>
        <v>-517</v>
      </c>
      <c r="T707" s="239"/>
      <c r="U707" s="242" t="str">
        <f t="shared" si="159"/>
        <v/>
      </c>
      <c r="V707" s="241">
        <f t="shared" si="160"/>
        <v>18600.039515521137</v>
      </c>
      <c r="W707" s="240" t="str">
        <f t="shared" si="167"/>
        <v/>
      </c>
      <c r="X707" s="239"/>
      <c r="Y707" s="527">
        <f t="shared" si="161"/>
        <v>-2.9706750289529396</v>
      </c>
      <c r="Z707" s="528">
        <f t="shared" si="162"/>
        <v>8.1512551461943072</v>
      </c>
      <c r="AA707" s="528">
        <f t="shared" si="163"/>
        <v>8.6285752559614224</v>
      </c>
      <c r="AB707" s="529">
        <f t="shared" si="164"/>
        <v>0.47732010976711514</v>
      </c>
    </row>
    <row r="708" spans="1:28" s="238" customFormat="1">
      <c r="A708" s="245">
        <v>487</v>
      </c>
      <c r="B708" s="245">
        <v>487049163</v>
      </c>
      <c r="C708" s="244" t="s">
        <v>548</v>
      </c>
      <c r="D708" s="245">
        <v>49</v>
      </c>
      <c r="E708" s="244" t="s">
        <v>76</v>
      </c>
      <c r="F708" s="245">
        <v>163</v>
      </c>
      <c r="G708" s="244" t="s">
        <v>190</v>
      </c>
      <c r="H708" s="243">
        <v>14</v>
      </c>
      <c r="I708" s="239"/>
      <c r="J708" s="242">
        <f t="shared" si="152"/>
        <v>14797</v>
      </c>
      <c r="K708" s="241">
        <f t="shared" si="153"/>
        <v>16483</v>
      </c>
      <c r="L708" s="240">
        <f t="shared" si="165"/>
        <v>1686</v>
      </c>
      <c r="M708" s="239"/>
      <c r="N708" s="242">
        <f t="shared" si="154"/>
        <v>0</v>
      </c>
      <c r="O708" s="241">
        <f t="shared" si="155"/>
        <v>0</v>
      </c>
      <c r="P708" s="241">
        <f t="shared" si="156"/>
        <v>143</v>
      </c>
      <c r="Q708" s="241" t="str">
        <f t="shared" si="157"/>
        <v/>
      </c>
      <c r="R708" s="241" t="str">
        <f t="shared" si="158"/>
        <v/>
      </c>
      <c r="S708" s="240">
        <f t="shared" si="166"/>
        <v>143</v>
      </c>
      <c r="T708" s="239"/>
      <c r="U708" s="242">
        <f t="shared" si="159"/>
        <v>15735</v>
      </c>
      <c r="V708" s="241">
        <f t="shared" si="160"/>
        <v>17714</v>
      </c>
      <c r="W708" s="240">
        <f t="shared" si="167"/>
        <v>1979</v>
      </c>
      <c r="X708" s="239"/>
      <c r="Y708" s="527">
        <f t="shared" si="161"/>
        <v>2.7623462652228596</v>
      </c>
      <c r="Z708" s="528">
        <f t="shared" si="162"/>
        <v>11.699952273844042</v>
      </c>
      <c r="AA708" s="528">
        <f t="shared" si="163"/>
        <v>14.91230041183227</v>
      </c>
      <c r="AB708" s="529">
        <f t="shared" si="164"/>
        <v>3.2123481379882275</v>
      </c>
    </row>
    <row r="709" spans="1:28" s="238" customFormat="1">
      <c r="A709" s="245">
        <v>487</v>
      </c>
      <c r="B709" s="245">
        <v>487049165</v>
      </c>
      <c r="C709" s="244" t="s">
        <v>548</v>
      </c>
      <c r="D709" s="245">
        <v>49</v>
      </c>
      <c r="E709" s="244" t="s">
        <v>76</v>
      </c>
      <c r="F709" s="245">
        <v>165</v>
      </c>
      <c r="G709" s="244" t="s">
        <v>192</v>
      </c>
      <c r="H709" s="243">
        <v>53</v>
      </c>
      <c r="I709" s="239"/>
      <c r="J709" s="242">
        <f t="shared" si="152"/>
        <v>14277</v>
      </c>
      <c r="K709" s="241">
        <f t="shared" si="153"/>
        <v>16533</v>
      </c>
      <c r="L709" s="240">
        <f t="shared" si="165"/>
        <v>2256</v>
      </c>
      <c r="M709" s="239"/>
      <c r="N709" s="242">
        <f t="shared" si="154"/>
        <v>328</v>
      </c>
      <c r="O709" s="241">
        <f t="shared" si="155"/>
        <v>380</v>
      </c>
      <c r="P709" s="241">
        <f t="shared" si="156"/>
        <v>0</v>
      </c>
      <c r="Q709" s="241" t="str">
        <f t="shared" si="157"/>
        <v/>
      </c>
      <c r="R709" s="241" t="str">
        <f t="shared" si="158"/>
        <v/>
      </c>
      <c r="S709" s="240">
        <f t="shared" si="166"/>
        <v>-380</v>
      </c>
      <c r="T709" s="239"/>
      <c r="U709" s="242">
        <f t="shared" si="159"/>
        <v>15543</v>
      </c>
      <c r="V709" s="241">
        <f t="shared" si="160"/>
        <v>17621</v>
      </c>
      <c r="W709" s="240">
        <f t="shared" si="167"/>
        <v>2078</v>
      </c>
      <c r="X709" s="239"/>
      <c r="Y709" s="527">
        <f t="shared" si="161"/>
        <v>-3.8159824759430023</v>
      </c>
      <c r="Z709" s="528">
        <f t="shared" si="162"/>
        <v>7.8064028339625127</v>
      </c>
      <c r="AA709" s="528">
        <f t="shared" si="163"/>
        <v>3.5664528556429924</v>
      </c>
      <c r="AB709" s="529">
        <f t="shared" si="164"/>
        <v>-4.2399499783195207</v>
      </c>
    </row>
    <row r="710" spans="1:28" s="238" customFormat="1">
      <c r="A710" s="245">
        <v>487</v>
      </c>
      <c r="B710" s="245">
        <v>487049176</v>
      </c>
      <c r="C710" s="244" t="s">
        <v>548</v>
      </c>
      <c r="D710" s="245">
        <v>49</v>
      </c>
      <c r="E710" s="244" t="s">
        <v>76</v>
      </c>
      <c r="F710" s="245">
        <v>176</v>
      </c>
      <c r="G710" s="244" t="s">
        <v>203</v>
      </c>
      <c r="H710" s="243">
        <v>45</v>
      </c>
      <c r="I710" s="239"/>
      <c r="J710" s="242">
        <f t="shared" si="152"/>
        <v>14429</v>
      </c>
      <c r="K710" s="241">
        <f t="shared" si="153"/>
        <v>16387</v>
      </c>
      <c r="L710" s="240">
        <f t="shared" si="165"/>
        <v>1958</v>
      </c>
      <c r="M710" s="239"/>
      <c r="N710" s="242">
        <f t="shared" si="154"/>
        <v>6073</v>
      </c>
      <c r="O710" s="241">
        <f t="shared" si="155"/>
        <v>6897</v>
      </c>
      <c r="P710" s="241">
        <f t="shared" si="156"/>
        <v>6897</v>
      </c>
      <c r="Q710" s="241" t="str">
        <f t="shared" si="157"/>
        <v/>
      </c>
      <c r="R710" s="241" t="str">
        <f t="shared" si="158"/>
        <v/>
      </c>
      <c r="S710" s="240">
        <f t="shared" si="166"/>
        <v>0</v>
      </c>
      <c r="T710" s="239"/>
      <c r="U710" s="242">
        <f t="shared" si="159"/>
        <v>21440</v>
      </c>
      <c r="V710" s="241">
        <f t="shared" si="160"/>
        <v>24372</v>
      </c>
      <c r="W710" s="240">
        <f t="shared" si="167"/>
        <v>2932</v>
      </c>
      <c r="X710" s="239"/>
      <c r="Y710" s="527">
        <f t="shared" si="161"/>
        <v>0</v>
      </c>
      <c r="Z710" s="528">
        <f t="shared" si="162"/>
        <v>9.7791779319207155</v>
      </c>
      <c r="AA710" s="528">
        <f t="shared" si="163"/>
        <v>4.2272731900033511</v>
      </c>
      <c r="AB710" s="529">
        <f t="shared" si="164"/>
        <v>-5.5519047419173644</v>
      </c>
    </row>
    <row r="711" spans="1:28" s="238" customFormat="1">
      <c r="A711" s="245">
        <v>487</v>
      </c>
      <c r="B711" s="245">
        <v>487049178</v>
      </c>
      <c r="C711" s="244" t="s">
        <v>548</v>
      </c>
      <c r="D711" s="245">
        <v>49</v>
      </c>
      <c r="E711" s="244" t="s">
        <v>76</v>
      </c>
      <c r="F711" s="245">
        <v>178</v>
      </c>
      <c r="G711" s="244" t="s">
        <v>205</v>
      </c>
      <c r="H711" s="243">
        <v>3</v>
      </c>
      <c r="I711" s="239"/>
      <c r="J711" s="242">
        <f t="shared" si="152"/>
        <v>12821</v>
      </c>
      <c r="K711" s="241">
        <f t="shared" si="153"/>
        <v>15017</v>
      </c>
      <c r="L711" s="240">
        <f t="shared" si="165"/>
        <v>2196</v>
      </c>
      <c r="M711" s="239"/>
      <c r="N711" s="242">
        <f t="shared" si="154"/>
        <v>2756</v>
      </c>
      <c r="O711" s="241">
        <f t="shared" si="155"/>
        <v>3228</v>
      </c>
      <c r="P711" s="241">
        <f t="shared" si="156"/>
        <v>3228</v>
      </c>
      <c r="Q711" s="241" t="str">
        <f t="shared" si="157"/>
        <v/>
      </c>
      <c r="R711" s="241" t="str">
        <f t="shared" si="158"/>
        <v/>
      </c>
      <c r="S711" s="240">
        <f t="shared" si="166"/>
        <v>0</v>
      </c>
      <c r="T711" s="239"/>
      <c r="U711" s="242">
        <f t="shared" si="159"/>
        <v>16515</v>
      </c>
      <c r="V711" s="241">
        <f t="shared" si="160"/>
        <v>19333</v>
      </c>
      <c r="W711" s="240">
        <f t="shared" si="167"/>
        <v>2818</v>
      </c>
      <c r="X711" s="239"/>
      <c r="Y711" s="527">
        <f t="shared" si="161"/>
        <v>0</v>
      </c>
      <c r="Z711" s="528">
        <f t="shared" si="162"/>
        <v>6.8400528604976722</v>
      </c>
      <c r="AA711" s="528">
        <f t="shared" si="163"/>
        <v>4.4342571188759683</v>
      </c>
      <c r="AB711" s="529">
        <f t="shared" si="164"/>
        <v>-2.405795741621704</v>
      </c>
    </row>
    <row r="712" spans="1:28" s="238" customFormat="1">
      <c r="A712" s="245">
        <v>487</v>
      </c>
      <c r="B712" s="245">
        <v>487049181</v>
      </c>
      <c r="C712" s="244" t="s">
        <v>548</v>
      </c>
      <c r="D712" s="245">
        <v>49</v>
      </c>
      <c r="E712" s="244" t="s">
        <v>76</v>
      </c>
      <c r="F712" s="245">
        <v>181</v>
      </c>
      <c r="G712" s="244" t="s">
        <v>208</v>
      </c>
      <c r="H712" s="243">
        <v>3</v>
      </c>
      <c r="I712" s="239"/>
      <c r="J712" s="242">
        <f t="shared" si="152"/>
        <v>10016</v>
      </c>
      <c r="K712" s="241">
        <f t="shared" si="153"/>
        <v>14901</v>
      </c>
      <c r="L712" s="240">
        <f t="shared" si="165"/>
        <v>4885</v>
      </c>
      <c r="M712" s="239"/>
      <c r="N712" s="242">
        <f t="shared" si="154"/>
        <v>348</v>
      </c>
      <c r="O712" s="241">
        <f t="shared" si="155"/>
        <v>518</v>
      </c>
      <c r="P712" s="241">
        <f t="shared" si="156"/>
        <v>280</v>
      </c>
      <c r="Q712" s="241" t="str">
        <f t="shared" si="157"/>
        <v/>
      </c>
      <c r="R712" s="241" t="str">
        <f t="shared" si="158"/>
        <v/>
      </c>
      <c r="S712" s="240">
        <f t="shared" si="166"/>
        <v>-238</v>
      </c>
      <c r="T712" s="239"/>
      <c r="U712" s="242">
        <f t="shared" si="159"/>
        <v>11302</v>
      </c>
      <c r="V712" s="241">
        <f t="shared" si="160"/>
        <v>16269</v>
      </c>
      <c r="W712" s="240">
        <f t="shared" si="167"/>
        <v>4967</v>
      </c>
      <c r="X712" s="239"/>
      <c r="Y712" s="527">
        <f t="shared" si="161"/>
        <v>-1.5973384050298876</v>
      </c>
      <c r="Z712" s="528">
        <f t="shared" si="162"/>
        <v>11.106112566908283</v>
      </c>
      <c r="AA712" s="528">
        <f t="shared" si="163"/>
        <v>9.2154918313681797</v>
      </c>
      <c r="AB712" s="529">
        <f t="shared" si="164"/>
        <v>-1.8906207355401037</v>
      </c>
    </row>
    <row r="713" spans="1:28" s="238" customFormat="1">
      <c r="A713" s="245">
        <v>487</v>
      </c>
      <c r="B713" s="245">
        <v>487049182</v>
      </c>
      <c r="C713" s="244" t="s">
        <v>548</v>
      </c>
      <c r="D713" s="245">
        <v>49</v>
      </c>
      <c r="E713" s="244" t="s">
        <v>76</v>
      </c>
      <c r="F713" s="245">
        <v>182</v>
      </c>
      <c r="G713" s="244" t="s">
        <v>209</v>
      </c>
      <c r="H713" s="243">
        <v>3</v>
      </c>
      <c r="I713" s="239"/>
      <c r="J713" s="242" t="str">
        <f t="shared" si="152"/>
        <v/>
      </c>
      <c r="K713" s="241">
        <f t="shared" si="153"/>
        <v>13139.008011564407</v>
      </c>
      <c r="L713" s="240" t="str">
        <f t="shared" si="165"/>
        <v/>
      </c>
      <c r="M713" s="239"/>
      <c r="N713" s="242" t="str">
        <f t="shared" si="154"/>
        <v/>
      </c>
      <c r="O713" s="241">
        <f t="shared" si="155"/>
        <v>3152</v>
      </c>
      <c r="P713" s="241">
        <f t="shared" si="156"/>
        <v>2548</v>
      </c>
      <c r="Q713" s="241" t="str">
        <f t="shared" si="157"/>
        <v/>
      </c>
      <c r="R713" s="241" t="str">
        <f t="shared" si="158"/>
        <v/>
      </c>
      <c r="S713" s="240">
        <f t="shared" si="166"/>
        <v>-604</v>
      </c>
      <c r="T713" s="239"/>
      <c r="U713" s="242" t="str">
        <f t="shared" si="159"/>
        <v/>
      </c>
      <c r="V713" s="241">
        <f t="shared" si="160"/>
        <v>16775.008011564409</v>
      </c>
      <c r="W713" s="240" t="str">
        <f t="shared" si="167"/>
        <v/>
      </c>
      <c r="X713" s="239"/>
      <c r="Y713" s="527">
        <f t="shared" si="161"/>
        <v>-4.5924731947885533</v>
      </c>
      <c r="Z713" s="528">
        <f t="shared" si="162"/>
        <v>14.354835353763503</v>
      </c>
      <c r="AA713" s="528">
        <f t="shared" si="163"/>
        <v>9.5080535591610715</v>
      </c>
      <c r="AB713" s="529">
        <f t="shared" si="164"/>
        <v>-4.8467817946024319</v>
      </c>
    </row>
    <row r="714" spans="1:28" s="238" customFormat="1">
      <c r="A714" s="245">
        <v>487</v>
      </c>
      <c r="B714" s="245">
        <v>487049199</v>
      </c>
      <c r="C714" s="244" t="s">
        <v>548</v>
      </c>
      <c r="D714" s="245">
        <v>49</v>
      </c>
      <c r="E714" s="244" t="s">
        <v>76</v>
      </c>
      <c r="F714" s="245">
        <v>199</v>
      </c>
      <c r="G714" s="244" t="s">
        <v>226</v>
      </c>
      <c r="H714" s="243">
        <v>1</v>
      </c>
      <c r="I714" s="239"/>
      <c r="J714" s="242" t="str">
        <f t="shared" ref="J714:J777" si="168">IFERROR(VLOOKUP($B714,ratesPFY,9,FALSE),"")</f>
        <v/>
      </c>
      <c r="K714" s="241">
        <f t="shared" ref="K714:K777" si="169">IFERROR(VLOOKUP($B714,ratesQ2,8,FALSE),"")</f>
        <v>11982.317991734053</v>
      </c>
      <c r="L714" s="240" t="str">
        <f t="shared" si="165"/>
        <v/>
      </c>
      <c r="M714" s="239"/>
      <c r="N714" s="242" t="str">
        <f t="shared" ref="N714:N777" si="170">IFERROR(VLOOKUP($B714,ratesPFY,10,FALSE),"")</f>
        <v/>
      </c>
      <c r="O714" s="241" t="str">
        <f t="shared" ref="O714:O777" si="171">IFERROR(VLOOKUP($B714,ratesQ1,9,FALSE),"")</f>
        <v/>
      </c>
      <c r="P714" s="241">
        <f t="shared" ref="P714:P777" si="172">IFERROR(VLOOKUP($B714,ratesQ2,9,FALSE),"")</f>
        <v>8749</v>
      </c>
      <c r="Q714" s="241" t="str">
        <f t="shared" ref="Q714:Q777" si="173">IFERROR(VLOOKUP($B714,ratesQ3,9,FALSE),"")</f>
        <v/>
      </c>
      <c r="R714" s="241" t="str">
        <f t="shared" ref="R714:R777" si="174">IFERROR(VLOOKUP($B714,ratesQ4,9,FALSE),"")</f>
        <v/>
      </c>
      <c r="S714" s="240" t="str">
        <f t="shared" si="166"/>
        <v/>
      </c>
      <c r="T714" s="239"/>
      <c r="U714" s="242" t="str">
        <f t="shared" ref="U714:U777" si="175">IFERROR(VLOOKUP($B714,ratesPFY,13,FALSE)-VLOOKUP($B714,ratesPFY,11,FALSE),"")</f>
        <v/>
      </c>
      <c r="V714" s="241">
        <f t="shared" ref="V714:V777" si="176">IFERROR(VLOOKUP($B714,ratesQ2,12,FALSE),"")</f>
        <v>21819.317991734053</v>
      </c>
      <c r="W714" s="240" t="str">
        <f t="shared" si="167"/>
        <v/>
      </c>
      <c r="X714" s="239"/>
      <c r="Y714" s="527">
        <f t="shared" ref="Y714:Y777" si="177">VLOOKUP($F714,rate_abvfndNEW,46,FALSE)</f>
        <v>-0.71407300340698043</v>
      </c>
      <c r="Z714" s="528">
        <f t="shared" ref="Z714:Z777" si="178">VLOOKUP($F714,rate_abvfndNEW,48,FALSE)</f>
        <v>6.2520090087487281</v>
      </c>
      <c r="AA714" s="528">
        <f t="shared" ref="AA714:AA777" si="179">VLOOKUP($F714,rate_abvfndNEW,49,FALSE)</f>
        <v>5.6258861759490868</v>
      </c>
      <c r="AB714" s="529">
        <f t="shared" ref="AB714:AB777" si="180">VLOOKUP($F714,rate_abvfndNEW,50,FALSE)</f>
        <v>-0.62612283279964132</v>
      </c>
    </row>
    <row r="715" spans="1:28" s="238" customFormat="1">
      <c r="A715" s="245">
        <v>487</v>
      </c>
      <c r="B715" s="245">
        <v>487049201</v>
      </c>
      <c r="C715" s="244" t="s">
        <v>548</v>
      </c>
      <c r="D715" s="245">
        <v>49</v>
      </c>
      <c r="E715" s="244" t="s">
        <v>76</v>
      </c>
      <c r="F715" s="245">
        <v>201</v>
      </c>
      <c r="G715" s="244" t="s">
        <v>228</v>
      </c>
      <c r="H715" s="243">
        <v>1</v>
      </c>
      <c r="I715" s="239"/>
      <c r="J715" s="242" t="str">
        <f t="shared" si="168"/>
        <v/>
      </c>
      <c r="K715" s="241">
        <f t="shared" si="169"/>
        <v>16657.577270715865</v>
      </c>
      <c r="L715" s="240" t="str">
        <f t="shared" ref="L715:L778" si="181">IFERROR(IF(J715="","",K715-J715),"")</f>
        <v/>
      </c>
      <c r="M715" s="239"/>
      <c r="N715" s="242" t="str">
        <f t="shared" si="170"/>
        <v/>
      </c>
      <c r="O715" s="241" t="str">
        <f t="shared" si="171"/>
        <v/>
      </c>
      <c r="P715" s="241">
        <f t="shared" si="172"/>
        <v>95</v>
      </c>
      <c r="Q715" s="241" t="str">
        <f t="shared" si="173"/>
        <v/>
      </c>
      <c r="R715" s="241" t="str">
        <f t="shared" si="174"/>
        <v/>
      </c>
      <c r="S715" s="240" t="str">
        <f t="shared" ref="S715:S778" si="182">IFERROR(IF(P715="","",P715-O715),"")</f>
        <v/>
      </c>
      <c r="T715" s="239"/>
      <c r="U715" s="242" t="str">
        <f t="shared" si="175"/>
        <v/>
      </c>
      <c r="V715" s="241">
        <f t="shared" si="176"/>
        <v>17840.577270715865</v>
      </c>
      <c r="W715" s="240" t="str">
        <f t="shared" ref="W715:W778" si="183">IFERROR(IF(U715="","",V715-U715),"")</f>
        <v/>
      </c>
      <c r="X715" s="239"/>
      <c r="Y715" s="527">
        <f t="shared" si="177"/>
        <v>-1.8892487366850332</v>
      </c>
      <c r="Z715" s="528">
        <f t="shared" si="178"/>
        <v>13.191972931800414</v>
      </c>
      <c r="AA715" s="528">
        <f t="shared" si="179"/>
        <v>10.958569774749702</v>
      </c>
      <c r="AB715" s="529">
        <f t="shared" si="180"/>
        <v>-2.2334031570507129</v>
      </c>
    </row>
    <row r="716" spans="1:28" s="238" customFormat="1">
      <c r="A716" s="245">
        <v>487</v>
      </c>
      <c r="B716" s="245">
        <v>487049229</v>
      </c>
      <c r="C716" s="244" t="s">
        <v>548</v>
      </c>
      <c r="D716" s="245">
        <v>49</v>
      </c>
      <c r="E716" s="244" t="s">
        <v>76</v>
      </c>
      <c r="F716" s="245">
        <v>229</v>
      </c>
      <c r="G716" s="244" t="s">
        <v>256</v>
      </c>
      <c r="H716" s="243">
        <v>3</v>
      </c>
      <c r="I716" s="239"/>
      <c r="J716" s="242">
        <f t="shared" si="168"/>
        <v>10016</v>
      </c>
      <c r="K716" s="241">
        <f t="shared" si="169"/>
        <v>12704</v>
      </c>
      <c r="L716" s="240">
        <f t="shared" si="181"/>
        <v>2688</v>
      </c>
      <c r="M716" s="239"/>
      <c r="N716" s="242">
        <f t="shared" si="170"/>
        <v>1042</v>
      </c>
      <c r="O716" s="241">
        <f t="shared" si="171"/>
        <v>1321</v>
      </c>
      <c r="P716" s="241">
        <f t="shared" si="172"/>
        <v>957</v>
      </c>
      <c r="Q716" s="241" t="str">
        <f t="shared" si="173"/>
        <v/>
      </c>
      <c r="R716" s="241" t="str">
        <f t="shared" si="174"/>
        <v/>
      </c>
      <c r="S716" s="240">
        <f t="shared" si="182"/>
        <v>-364</v>
      </c>
      <c r="T716" s="239"/>
      <c r="U716" s="242">
        <f t="shared" si="175"/>
        <v>11996</v>
      </c>
      <c r="V716" s="241">
        <f t="shared" si="176"/>
        <v>14749</v>
      </c>
      <c r="W716" s="240">
        <f t="shared" si="183"/>
        <v>2753</v>
      </c>
      <c r="X716" s="239"/>
      <c r="Y716" s="527">
        <f t="shared" si="177"/>
        <v>-2.8644438650107986</v>
      </c>
      <c r="Z716" s="528">
        <f t="shared" si="178"/>
        <v>12.818198782097145</v>
      </c>
      <c r="AA716" s="528">
        <f t="shared" si="179"/>
        <v>9.5332781594823413</v>
      </c>
      <c r="AB716" s="529">
        <f t="shared" si="180"/>
        <v>-3.2849206226148038</v>
      </c>
    </row>
    <row r="717" spans="1:28" s="238" customFormat="1">
      <c r="A717" s="245">
        <v>487</v>
      </c>
      <c r="B717" s="245">
        <v>487049243</v>
      </c>
      <c r="C717" s="244" t="s">
        <v>548</v>
      </c>
      <c r="D717" s="245">
        <v>49</v>
      </c>
      <c r="E717" s="244" t="s">
        <v>76</v>
      </c>
      <c r="F717" s="245">
        <v>243</v>
      </c>
      <c r="G717" s="244" t="s">
        <v>270</v>
      </c>
      <c r="H717" s="243">
        <v>1</v>
      </c>
      <c r="I717" s="239"/>
      <c r="J717" s="242" t="str">
        <f t="shared" si="168"/>
        <v/>
      </c>
      <c r="K717" s="241">
        <f t="shared" si="169"/>
        <v>15518.332806854127</v>
      </c>
      <c r="L717" s="240" t="str">
        <f t="shared" si="181"/>
        <v/>
      </c>
      <c r="M717" s="239"/>
      <c r="N717" s="242" t="str">
        <f t="shared" si="170"/>
        <v/>
      </c>
      <c r="O717" s="241" t="str">
        <f t="shared" si="171"/>
        <v/>
      </c>
      <c r="P717" s="241">
        <f t="shared" si="172"/>
        <v>2210</v>
      </c>
      <c r="Q717" s="241" t="str">
        <f t="shared" si="173"/>
        <v/>
      </c>
      <c r="R717" s="241" t="str">
        <f t="shared" si="174"/>
        <v/>
      </c>
      <c r="S717" s="240" t="str">
        <f t="shared" si="182"/>
        <v/>
      </c>
      <c r="T717" s="239"/>
      <c r="U717" s="242" t="str">
        <f t="shared" si="175"/>
        <v/>
      </c>
      <c r="V717" s="241">
        <f t="shared" si="176"/>
        <v>18816.332806854127</v>
      </c>
      <c r="W717" s="240" t="str">
        <f t="shared" si="183"/>
        <v/>
      </c>
      <c r="X717" s="239"/>
      <c r="Y717" s="527">
        <f t="shared" si="177"/>
        <v>-0.8854435207992708</v>
      </c>
      <c r="Z717" s="528">
        <f t="shared" si="178"/>
        <v>6.0354276228984407</v>
      </c>
      <c r="AA717" s="528">
        <f t="shared" si="179"/>
        <v>5.027117511696332</v>
      </c>
      <c r="AB717" s="529">
        <f t="shared" si="180"/>
        <v>-1.0083101112021087</v>
      </c>
    </row>
    <row r="718" spans="1:28" s="238" customFormat="1">
      <c r="A718" s="245">
        <v>487</v>
      </c>
      <c r="B718" s="245">
        <v>487049244</v>
      </c>
      <c r="C718" s="244" t="s">
        <v>548</v>
      </c>
      <c r="D718" s="245">
        <v>49</v>
      </c>
      <c r="E718" s="244" t="s">
        <v>76</v>
      </c>
      <c r="F718" s="245">
        <v>244</v>
      </c>
      <c r="G718" s="244" t="s">
        <v>271</v>
      </c>
      <c r="H718" s="243">
        <v>4</v>
      </c>
      <c r="I718" s="239"/>
      <c r="J718" s="242">
        <f t="shared" si="168"/>
        <v>15198</v>
      </c>
      <c r="K718" s="241">
        <f t="shared" si="169"/>
        <v>14253</v>
      </c>
      <c r="L718" s="240">
        <f t="shared" si="181"/>
        <v>-945</v>
      </c>
      <c r="M718" s="239"/>
      <c r="N718" s="242">
        <f t="shared" si="170"/>
        <v>4556</v>
      </c>
      <c r="O718" s="241">
        <f t="shared" si="171"/>
        <v>4273</v>
      </c>
      <c r="P718" s="241">
        <f t="shared" si="172"/>
        <v>4273</v>
      </c>
      <c r="Q718" s="241" t="str">
        <f t="shared" si="173"/>
        <v/>
      </c>
      <c r="R718" s="241" t="str">
        <f t="shared" si="174"/>
        <v/>
      </c>
      <c r="S718" s="240">
        <f t="shared" si="182"/>
        <v>0</v>
      </c>
      <c r="T718" s="239"/>
      <c r="U718" s="242">
        <f t="shared" si="175"/>
        <v>20692</v>
      </c>
      <c r="V718" s="241">
        <f t="shared" si="176"/>
        <v>19614</v>
      </c>
      <c r="W718" s="240">
        <f t="shared" si="183"/>
        <v>-1078</v>
      </c>
      <c r="X718" s="239"/>
      <c r="Y718" s="527">
        <f t="shared" si="177"/>
        <v>0</v>
      </c>
      <c r="Z718" s="528">
        <f t="shared" si="178"/>
        <v>6.1523267003519049</v>
      </c>
      <c r="AA718" s="528">
        <f t="shared" si="179"/>
        <v>5.3180718904184756</v>
      </c>
      <c r="AB718" s="529">
        <f t="shared" si="180"/>
        <v>-0.83425480993342926</v>
      </c>
    </row>
    <row r="719" spans="1:28" s="238" customFormat="1">
      <c r="A719" s="245">
        <v>487</v>
      </c>
      <c r="B719" s="245">
        <v>487049248</v>
      </c>
      <c r="C719" s="244" t="s">
        <v>548</v>
      </c>
      <c r="D719" s="245">
        <v>49</v>
      </c>
      <c r="E719" s="244" t="s">
        <v>76</v>
      </c>
      <c r="F719" s="245">
        <v>248</v>
      </c>
      <c r="G719" s="244" t="s">
        <v>275</v>
      </c>
      <c r="H719" s="243">
        <v>16</v>
      </c>
      <c r="I719" s="239"/>
      <c r="J719" s="242">
        <f t="shared" si="168"/>
        <v>15169</v>
      </c>
      <c r="K719" s="241">
        <f t="shared" si="169"/>
        <v>16058</v>
      </c>
      <c r="L719" s="240">
        <f t="shared" si="181"/>
        <v>889</v>
      </c>
      <c r="M719" s="239"/>
      <c r="N719" s="242">
        <f t="shared" si="170"/>
        <v>809</v>
      </c>
      <c r="O719" s="241">
        <f t="shared" si="171"/>
        <v>856</v>
      </c>
      <c r="P719" s="241">
        <f t="shared" si="172"/>
        <v>906</v>
      </c>
      <c r="Q719" s="241" t="str">
        <f t="shared" si="173"/>
        <v/>
      </c>
      <c r="R719" s="241" t="str">
        <f t="shared" si="174"/>
        <v/>
      </c>
      <c r="S719" s="240">
        <f t="shared" si="182"/>
        <v>50</v>
      </c>
      <c r="T719" s="239"/>
      <c r="U719" s="242">
        <f t="shared" si="175"/>
        <v>16916</v>
      </c>
      <c r="V719" s="241">
        <f t="shared" si="176"/>
        <v>18052</v>
      </c>
      <c r="W719" s="240">
        <f t="shared" si="183"/>
        <v>1136</v>
      </c>
      <c r="X719" s="239"/>
      <c r="Y719" s="527">
        <f t="shared" si="177"/>
        <v>0.3097394913158098</v>
      </c>
      <c r="Z719" s="528">
        <f t="shared" si="178"/>
        <v>5.0697310318241096</v>
      </c>
      <c r="AA719" s="528">
        <f t="shared" si="179"/>
        <v>5.4451056940976006</v>
      </c>
      <c r="AB719" s="529">
        <f t="shared" si="180"/>
        <v>0.37537466227349103</v>
      </c>
    </row>
    <row r="720" spans="1:28" s="238" customFormat="1">
      <c r="A720" s="245">
        <v>487</v>
      </c>
      <c r="B720" s="245">
        <v>487049258</v>
      </c>
      <c r="C720" s="244" t="s">
        <v>548</v>
      </c>
      <c r="D720" s="245">
        <v>49</v>
      </c>
      <c r="E720" s="244" t="s">
        <v>76</v>
      </c>
      <c r="F720" s="245">
        <v>258</v>
      </c>
      <c r="G720" s="244" t="s">
        <v>285</v>
      </c>
      <c r="H720" s="243">
        <v>2</v>
      </c>
      <c r="I720" s="239"/>
      <c r="J720" s="242" t="str">
        <f t="shared" si="168"/>
        <v/>
      </c>
      <c r="K720" s="241">
        <f t="shared" si="169"/>
        <v>17098</v>
      </c>
      <c r="L720" s="240" t="str">
        <f t="shared" si="181"/>
        <v/>
      </c>
      <c r="M720" s="239"/>
      <c r="N720" s="242" t="str">
        <f t="shared" si="170"/>
        <v/>
      </c>
      <c r="O720" s="241" t="str">
        <f t="shared" si="171"/>
        <v/>
      </c>
      <c r="P720" s="241">
        <f t="shared" si="172"/>
        <v>5717</v>
      </c>
      <c r="Q720" s="241" t="str">
        <f t="shared" si="173"/>
        <v/>
      </c>
      <c r="R720" s="241" t="str">
        <f t="shared" si="174"/>
        <v/>
      </c>
      <c r="S720" s="240" t="str">
        <f t="shared" si="182"/>
        <v/>
      </c>
      <c r="T720" s="239"/>
      <c r="U720" s="242" t="str">
        <f t="shared" si="175"/>
        <v/>
      </c>
      <c r="V720" s="241">
        <f t="shared" si="176"/>
        <v>23903</v>
      </c>
      <c r="W720" s="240" t="str">
        <f t="shared" si="183"/>
        <v/>
      </c>
      <c r="X720" s="239"/>
      <c r="Y720" s="527">
        <f t="shared" si="177"/>
        <v>1.0811264398743674</v>
      </c>
      <c r="Z720" s="528">
        <f t="shared" si="178"/>
        <v>4.6082714450012103</v>
      </c>
      <c r="AA720" s="528">
        <f t="shared" si="179"/>
        <v>5.0803062826328169</v>
      </c>
      <c r="AB720" s="529">
        <f t="shared" si="180"/>
        <v>0.47203483763160659</v>
      </c>
    </row>
    <row r="721" spans="1:28" s="238" customFormat="1">
      <c r="A721" s="245">
        <v>487</v>
      </c>
      <c r="B721" s="245">
        <v>487049262</v>
      </c>
      <c r="C721" s="244" t="s">
        <v>548</v>
      </c>
      <c r="D721" s="245">
        <v>49</v>
      </c>
      <c r="E721" s="244" t="s">
        <v>76</v>
      </c>
      <c r="F721" s="245">
        <v>262</v>
      </c>
      <c r="G721" s="244" t="s">
        <v>289</v>
      </c>
      <c r="H721" s="243">
        <v>7</v>
      </c>
      <c r="I721" s="239"/>
      <c r="J721" s="242">
        <f t="shared" si="168"/>
        <v>13945</v>
      </c>
      <c r="K721" s="241">
        <f t="shared" si="169"/>
        <v>15270</v>
      </c>
      <c r="L721" s="240">
        <f t="shared" si="181"/>
        <v>1325</v>
      </c>
      <c r="M721" s="239"/>
      <c r="N721" s="242">
        <f t="shared" si="170"/>
        <v>5628</v>
      </c>
      <c r="O721" s="241">
        <f t="shared" si="171"/>
        <v>6162</v>
      </c>
      <c r="P721" s="241">
        <f t="shared" si="172"/>
        <v>3036</v>
      </c>
      <c r="Q721" s="241" t="str">
        <f t="shared" si="173"/>
        <v/>
      </c>
      <c r="R721" s="241" t="str">
        <f t="shared" si="174"/>
        <v/>
      </c>
      <c r="S721" s="240">
        <f t="shared" si="182"/>
        <v>-3126</v>
      </c>
      <c r="T721" s="239"/>
      <c r="U721" s="242">
        <f t="shared" si="175"/>
        <v>20511</v>
      </c>
      <c r="V721" s="241">
        <f t="shared" si="176"/>
        <v>19394</v>
      </c>
      <c r="W721" s="240">
        <f t="shared" si="183"/>
        <v>-1117</v>
      </c>
      <c r="X721" s="239"/>
      <c r="Y721" s="527">
        <f t="shared" si="177"/>
        <v>-20.476452549948164</v>
      </c>
      <c r="Z721" s="528">
        <f t="shared" si="178"/>
        <v>17.874594820198368</v>
      </c>
      <c r="AA721" s="528">
        <f t="shared" si="179"/>
        <v>-0.28058381802217547</v>
      </c>
      <c r="AB721" s="529">
        <f t="shared" si="180"/>
        <v>-18.155178638220544</v>
      </c>
    </row>
    <row r="722" spans="1:28" s="238" customFormat="1">
      <c r="A722" s="245">
        <v>487</v>
      </c>
      <c r="B722" s="245">
        <v>487049274</v>
      </c>
      <c r="C722" s="244" t="s">
        <v>548</v>
      </c>
      <c r="D722" s="245">
        <v>49</v>
      </c>
      <c r="E722" s="244" t="s">
        <v>76</v>
      </c>
      <c r="F722" s="245">
        <v>274</v>
      </c>
      <c r="G722" s="244" t="s">
        <v>301</v>
      </c>
      <c r="H722" s="243">
        <v>129</v>
      </c>
      <c r="I722" s="239"/>
      <c r="J722" s="242">
        <f t="shared" si="168"/>
        <v>14534</v>
      </c>
      <c r="K722" s="241">
        <f t="shared" si="169"/>
        <v>16379</v>
      </c>
      <c r="L722" s="240">
        <f t="shared" si="181"/>
        <v>1845</v>
      </c>
      <c r="M722" s="239"/>
      <c r="N722" s="242">
        <f t="shared" si="170"/>
        <v>5879</v>
      </c>
      <c r="O722" s="241">
        <f t="shared" si="171"/>
        <v>6625</v>
      </c>
      <c r="P722" s="241">
        <f t="shared" si="172"/>
        <v>7702</v>
      </c>
      <c r="Q722" s="241" t="str">
        <f t="shared" si="173"/>
        <v/>
      </c>
      <c r="R722" s="241" t="str">
        <f t="shared" si="174"/>
        <v/>
      </c>
      <c r="S722" s="240">
        <f t="shared" si="182"/>
        <v>1077</v>
      </c>
      <c r="T722" s="239"/>
      <c r="U722" s="242">
        <f t="shared" si="175"/>
        <v>21351</v>
      </c>
      <c r="V722" s="241">
        <f t="shared" si="176"/>
        <v>25169</v>
      </c>
      <c r="W722" s="240">
        <f t="shared" si="183"/>
        <v>3818</v>
      </c>
      <c r="X722" s="239"/>
      <c r="Y722" s="527">
        <f t="shared" si="177"/>
        <v>6.5733936807689588</v>
      </c>
      <c r="Z722" s="528">
        <f t="shared" si="178"/>
        <v>4.0498478783375997</v>
      </c>
      <c r="AA722" s="528">
        <f t="shared" si="179"/>
        <v>8.9957171976758588</v>
      </c>
      <c r="AB722" s="529">
        <f t="shared" si="180"/>
        <v>4.945869319338259</v>
      </c>
    </row>
    <row r="723" spans="1:28" s="238" customFormat="1">
      <c r="A723" s="245">
        <v>487</v>
      </c>
      <c r="B723" s="245">
        <v>487049285</v>
      </c>
      <c r="C723" s="244" t="s">
        <v>548</v>
      </c>
      <c r="D723" s="245">
        <v>49</v>
      </c>
      <c r="E723" s="244" t="s">
        <v>76</v>
      </c>
      <c r="F723" s="245">
        <v>285</v>
      </c>
      <c r="G723" s="244" t="s">
        <v>312</v>
      </c>
      <c r="H723" s="243">
        <v>3</v>
      </c>
      <c r="I723" s="239"/>
      <c r="J723" s="242">
        <f t="shared" si="168"/>
        <v>10016</v>
      </c>
      <c r="K723" s="241">
        <f t="shared" si="169"/>
        <v>11334</v>
      </c>
      <c r="L723" s="240">
        <f t="shared" si="181"/>
        <v>1318</v>
      </c>
      <c r="M723" s="239"/>
      <c r="N723" s="242">
        <f t="shared" si="170"/>
        <v>2946</v>
      </c>
      <c r="O723" s="241">
        <f t="shared" si="171"/>
        <v>3334</v>
      </c>
      <c r="P723" s="241">
        <f t="shared" si="172"/>
        <v>2157</v>
      </c>
      <c r="Q723" s="241" t="str">
        <f t="shared" si="173"/>
        <v/>
      </c>
      <c r="R723" s="241" t="str">
        <f t="shared" si="174"/>
        <v/>
      </c>
      <c r="S723" s="240">
        <f t="shared" si="182"/>
        <v>-1177</v>
      </c>
      <c r="T723" s="239"/>
      <c r="U723" s="242">
        <f t="shared" si="175"/>
        <v>13900</v>
      </c>
      <c r="V723" s="241">
        <f t="shared" si="176"/>
        <v>14579</v>
      </c>
      <c r="W723" s="240">
        <f t="shared" si="183"/>
        <v>679</v>
      </c>
      <c r="X723" s="239"/>
      <c r="Y723" s="527">
        <f t="shared" si="177"/>
        <v>-10.379880315663399</v>
      </c>
      <c r="Z723" s="528">
        <f t="shared" si="178"/>
        <v>12.648501366792827</v>
      </c>
      <c r="AA723" s="528">
        <f t="shared" si="179"/>
        <v>3.2764305979686674</v>
      </c>
      <c r="AB723" s="529">
        <f t="shared" si="180"/>
        <v>-9.3720707688241589</v>
      </c>
    </row>
    <row r="724" spans="1:28" s="238" customFormat="1">
      <c r="A724" s="245">
        <v>487</v>
      </c>
      <c r="B724" s="245">
        <v>487049293</v>
      </c>
      <c r="C724" s="244" t="s">
        <v>548</v>
      </c>
      <c r="D724" s="245">
        <v>49</v>
      </c>
      <c r="E724" s="244" t="s">
        <v>76</v>
      </c>
      <c r="F724" s="245">
        <v>293</v>
      </c>
      <c r="G724" s="244" t="s">
        <v>320</v>
      </c>
      <c r="H724" s="243">
        <v>2</v>
      </c>
      <c r="I724" s="239"/>
      <c r="J724" s="242" t="str">
        <f t="shared" si="168"/>
        <v/>
      </c>
      <c r="K724" s="241">
        <f t="shared" si="169"/>
        <v>14953.293164987406</v>
      </c>
      <c r="L724" s="240" t="str">
        <f t="shared" si="181"/>
        <v/>
      </c>
      <c r="M724" s="239"/>
      <c r="N724" s="242" t="str">
        <f t="shared" si="170"/>
        <v/>
      </c>
      <c r="O724" s="241">
        <f t="shared" si="171"/>
        <v>652</v>
      </c>
      <c r="P724" s="241">
        <f t="shared" si="172"/>
        <v>418</v>
      </c>
      <c r="Q724" s="241" t="str">
        <f t="shared" si="173"/>
        <v/>
      </c>
      <c r="R724" s="241" t="str">
        <f t="shared" si="174"/>
        <v/>
      </c>
      <c r="S724" s="240">
        <f t="shared" si="182"/>
        <v>-234</v>
      </c>
      <c r="T724" s="239"/>
      <c r="U724" s="242" t="str">
        <f t="shared" si="175"/>
        <v/>
      </c>
      <c r="V724" s="241">
        <f t="shared" si="176"/>
        <v>16459.293164987408</v>
      </c>
      <c r="W724" s="240" t="str">
        <f t="shared" si="183"/>
        <v/>
      </c>
      <c r="X724" s="239"/>
      <c r="Y724" s="527">
        <f t="shared" si="177"/>
        <v>-1.5652743629430432</v>
      </c>
      <c r="Z724" s="528">
        <f t="shared" si="178"/>
        <v>10.916761586844705</v>
      </c>
      <c r="AA724" s="528">
        <f t="shared" si="179"/>
        <v>9.0725959147469855</v>
      </c>
      <c r="AB724" s="529">
        <f t="shared" si="180"/>
        <v>-1.84416567209772</v>
      </c>
    </row>
    <row r="725" spans="1:28" s="238" customFormat="1">
      <c r="A725" s="245">
        <v>487</v>
      </c>
      <c r="B725" s="245">
        <v>487049308</v>
      </c>
      <c r="C725" s="244" t="s">
        <v>548</v>
      </c>
      <c r="D725" s="245">
        <v>49</v>
      </c>
      <c r="E725" s="244" t="s">
        <v>76</v>
      </c>
      <c r="F725" s="245">
        <v>308</v>
      </c>
      <c r="G725" s="244" t="s">
        <v>335</v>
      </c>
      <c r="H725" s="243">
        <v>4</v>
      </c>
      <c r="I725" s="239"/>
      <c r="J725" s="242">
        <f t="shared" si="168"/>
        <v>13646</v>
      </c>
      <c r="K725" s="241">
        <f t="shared" si="169"/>
        <v>13216</v>
      </c>
      <c r="L725" s="240">
        <f t="shared" si="181"/>
        <v>-430</v>
      </c>
      <c r="M725" s="239"/>
      <c r="N725" s="242">
        <f t="shared" si="170"/>
        <v>6529</v>
      </c>
      <c r="O725" s="241">
        <f t="shared" si="171"/>
        <v>6323</v>
      </c>
      <c r="P725" s="241">
        <f t="shared" si="172"/>
        <v>5451</v>
      </c>
      <c r="Q725" s="241" t="str">
        <f t="shared" si="173"/>
        <v/>
      </c>
      <c r="R725" s="241" t="str">
        <f t="shared" si="174"/>
        <v/>
      </c>
      <c r="S725" s="240">
        <f t="shared" si="182"/>
        <v>-872</v>
      </c>
      <c r="T725" s="239"/>
      <c r="U725" s="242">
        <f t="shared" si="175"/>
        <v>21113</v>
      </c>
      <c r="V725" s="241">
        <f t="shared" si="176"/>
        <v>19755</v>
      </c>
      <c r="W725" s="240">
        <f t="shared" si="183"/>
        <v>-1358</v>
      </c>
      <c r="X725" s="239"/>
      <c r="Y725" s="527">
        <f t="shared" si="177"/>
        <v>-6.6021675886861715</v>
      </c>
      <c r="Z725" s="528">
        <f t="shared" si="178"/>
        <v>11.186328695101471</v>
      </c>
      <c r="AA725" s="528">
        <f t="shared" si="179"/>
        <v>6.1873033400837523</v>
      </c>
      <c r="AB725" s="529">
        <f t="shared" si="180"/>
        <v>-4.9990253550177188</v>
      </c>
    </row>
    <row r="726" spans="1:28" s="238" customFormat="1">
      <c r="A726" s="245">
        <v>487</v>
      </c>
      <c r="B726" s="245">
        <v>487049314</v>
      </c>
      <c r="C726" s="244" t="s">
        <v>548</v>
      </c>
      <c r="D726" s="245">
        <v>49</v>
      </c>
      <c r="E726" s="244" t="s">
        <v>76</v>
      </c>
      <c r="F726" s="245">
        <v>314</v>
      </c>
      <c r="G726" s="244" t="s">
        <v>341</v>
      </c>
      <c r="H726" s="243">
        <v>1</v>
      </c>
      <c r="I726" s="239"/>
      <c r="J726" s="242">
        <f t="shared" si="168"/>
        <v>16887</v>
      </c>
      <c r="K726" s="241">
        <f t="shared" si="169"/>
        <v>18284</v>
      </c>
      <c r="L726" s="240">
        <f t="shared" si="181"/>
        <v>1397</v>
      </c>
      <c r="M726" s="239"/>
      <c r="N726" s="242">
        <f t="shared" si="170"/>
        <v>13480</v>
      </c>
      <c r="O726" s="241">
        <f t="shared" si="171"/>
        <v>14595</v>
      </c>
      <c r="P726" s="241">
        <f t="shared" si="172"/>
        <v>13796</v>
      </c>
      <c r="Q726" s="241" t="str">
        <f t="shared" si="173"/>
        <v/>
      </c>
      <c r="R726" s="241" t="str">
        <f t="shared" si="174"/>
        <v/>
      </c>
      <c r="S726" s="240">
        <f t="shared" si="182"/>
        <v>-799</v>
      </c>
      <c r="T726" s="239"/>
      <c r="U726" s="242">
        <f t="shared" si="175"/>
        <v>31305</v>
      </c>
      <c r="V726" s="241">
        <f t="shared" si="176"/>
        <v>33168</v>
      </c>
      <c r="W726" s="240">
        <f t="shared" si="183"/>
        <v>1863</v>
      </c>
      <c r="X726" s="239"/>
      <c r="Y726" s="527">
        <f t="shared" si="177"/>
        <v>-4.3672239830768831</v>
      </c>
      <c r="Z726" s="528">
        <f t="shared" si="178"/>
        <v>8.0527849594298964</v>
      </c>
      <c r="AA726" s="528">
        <f t="shared" si="179"/>
        <v>4.3244395105315485</v>
      </c>
      <c r="AB726" s="529">
        <f t="shared" si="180"/>
        <v>-3.7283454488983478</v>
      </c>
    </row>
    <row r="727" spans="1:28" s="238" customFormat="1">
      <c r="A727" s="245">
        <v>487</v>
      </c>
      <c r="B727" s="245">
        <v>487049344</v>
      </c>
      <c r="C727" s="244" t="s">
        <v>548</v>
      </c>
      <c r="D727" s="245">
        <v>49</v>
      </c>
      <c r="E727" s="244" t="s">
        <v>76</v>
      </c>
      <c r="F727" s="245">
        <v>344</v>
      </c>
      <c r="G727" s="244" t="s">
        <v>371</v>
      </c>
      <c r="H727" s="243">
        <v>1</v>
      </c>
      <c r="I727" s="239"/>
      <c r="J727" s="242" t="str">
        <f t="shared" si="168"/>
        <v/>
      </c>
      <c r="K727" s="241">
        <f t="shared" si="169"/>
        <v>11664.974948618958</v>
      </c>
      <c r="L727" s="240" t="str">
        <f t="shared" si="181"/>
        <v/>
      </c>
      <c r="M727" s="239"/>
      <c r="N727" s="242" t="str">
        <f t="shared" si="170"/>
        <v/>
      </c>
      <c r="O727" s="241">
        <f t="shared" si="171"/>
        <v>4953</v>
      </c>
      <c r="P727" s="241">
        <f t="shared" si="172"/>
        <v>5205</v>
      </c>
      <c r="Q727" s="241" t="str">
        <f t="shared" si="173"/>
        <v/>
      </c>
      <c r="R727" s="241" t="str">
        <f t="shared" si="174"/>
        <v/>
      </c>
      <c r="S727" s="240">
        <f t="shared" si="182"/>
        <v>252</v>
      </c>
      <c r="T727" s="239"/>
      <c r="U727" s="242" t="str">
        <f t="shared" si="175"/>
        <v/>
      </c>
      <c r="V727" s="241">
        <f t="shared" si="176"/>
        <v>17957.974948618958</v>
      </c>
      <c r="W727" s="240" t="str">
        <f t="shared" si="183"/>
        <v/>
      </c>
      <c r="X727" s="239"/>
      <c r="Y727" s="527">
        <f t="shared" si="177"/>
        <v>2.1574945907571816</v>
      </c>
      <c r="Z727" s="528">
        <f t="shared" si="178"/>
        <v>3.1386534952638274</v>
      </c>
      <c r="AA727" s="528">
        <f t="shared" si="179"/>
        <v>4.8367534935234628</v>
      </c>
      <c r="AB727" s="529">
        <f t="shared" si="180"/>
        <v>1.6980999982596354</v>
      </c>
    </row>
    <row r="728" spans="1:28" s="238" customFormat="1">
      <c r="A728" s="245">
        <v>487</v>
      </c>
      <c r="B728" s="245">
        <v>487049347</v>
      </c>
      <c r="C728" s="244" t="s">
        <v>548</v>
      </c>
      <c r="D728" s="245">
        <v>49</v>
      </c>
      <c r="E728" s="244" t="s">
        <v>76</v>
      </c>
      <c r="F728" s="245">
        <v>347</v>
      </c>
      <c r="G728" s="244" t="s">
        <v>374</v>
      </c>
      <c r="H728" s="243">
        <v>9</v>
      </c>
      <c r="I728" s="239"/>
      <c r="J728" s="242">
        <f t="shared" si="168"/>
        <v>12858</v>
      </c>
      <c r="K728" s="241">
        <f t="shared" si="169"/>
        <v>16813</v>
      </c>
      <c r="L728" s="240">
        <f t="shared" si="181"/>
        <v>3955</v>
      </c>
      <c r="M728" s="239"/>
      <c r="N728" s="242">
        <f t="shared" si="170"/>
        <v>6637</v>
      </c>
      <c r="O728" s="241">
        <f t="shared" si="171"/>
        <v>8678</v>
      </c>
      <c r="P728" s="241">
        <f t="shared" si="172"/>
        <v>7512</v>
      </c>
      <c r="Q728" s="241" t="str">
        <f t="shared" si="173"/>
        <v/>
      </c>
      <c r="R728" s="241" t="str">
        <f t="shared" si="174"/>
        <v/>
      </c>
      <c r="S728" s="240">
        <f t="shared" si="182"/>
        <v>-1166</v>
      </c>
      <c r="T728" s="239"/>
      <c r="U728" s="242">
        <f t="shared" si="175"/>
        <v>20433</v>
      </c>
      <c r="V728" s="241">
        <f t="shared" si="176"/>
        <v>25413</v>
      </c>
      <c r="W728" s="240">
        <f t="shared" si="183"/>
        <v>4980</v>
      </c>
      <c r="X728" s="239"/>
      <c r="Y728" s="527">
        <f t="shared" si="177"/>
        <v>-6.9343412309440566</v>
      </c>
      <c r="Z728" s="528">
        <f t="shared" si="178"/>
        <v>11.184847758684297</v>
      </c>
      <c r="AA728" s="528">
        <f t="shared" si="179"/>
        <v>5.4986659262029978</v>
      </c>
      <c r="AB728" s="529">
        <f t="shared" si="180"/>
        <v>-5.6861818324812994</v>
      </c>
    </row>
    <row r="729" spans="1:28" s="238" customFormat="1">
      <c r="A729" s="245">
        <v>487</v>
      </c>
      <c r="B729" s="245">
        <v>487274010</v>
      </c>
      <c r="C729" s="244" t="s">
        <v>548</v>
      </c>
      <c r="D729" s="245">
        <v>274</v>
      </c>
      <c r="E729" s="244" t="s">
        <v>301</v>
      </c>
      <c r="F729" s="245">
        <v>10</v>
      </c>
      <c r="G729" s="244" t="s">
        <v>37</v>
      </c>
      <c r="H729" s="243">
        <v>8</v>
      </c>
      <c r="I729" s="239"/>
      <c r="J729" s="242">
        <f t="shared" si="168"/>
        <v>14487</v>
      </c>
      <c r="K729" s="241">
        <f t="shared" si="169"/>
        <v>12135</v>
      </c>
      <c r="L729" s="240">
        <f t="shared" si="181"/>
        <v>-2352</v>
      </c>
      <c r="M729" s="239"/>
      <c r="N729" s="242">
        <f t="shared" si="170"/>
        <v>6465</v>
      </c>
      <c r="O729" s="241">
        <f t="shared" si="171"/>
        <v>5415</v>
      </c>
      <c r="P729" s="241">
        <f t="shared" si="172"/>
        <v>5100</v>
      </c>
      <c r="Q729" s="241" t="str">
        <f t="shared" si="173"/>
        <v/>
      </c>
      <c r="R729" s="241" t="str">
        <f t="shared" si="174"/>
        <v/>
      </c>
      <c r="S729" s="240">
        <f t="shared" si="182"/>
        <v>-315</v>
      </c>
      <c r="T729" s="239"/>
      <c r="U729" s="242">
        <f t="shared" si="175"/>
        <v>21890</v>
      </c>
      <c r="V729" s="241">
        <f t="shared" si="176"/>
        <v>18323</v>
      </c>
      <c r="W729" s="240">
        <f t="shared" si="183"/>
        <v>-3567</v>
      </c>
      <c r="X729" s="239"/>
      <c r="Y729" s="527">
        <f t="shared" si="177"/>
        <v>-2.6013671664243248</v>
      </c>
      <c r="Z729" s="528">
        <f t="shared" si="178"/>
        <v>7.8934883286888908</v>
      </c>
      <c r="AA729" s="528">
        <f t="shared" si="179"/>
        <v>5.4460539707653668</v>
      </c>
      <c r="AB729" s="529">
        <f t="shared" si="180"/>
        <v>-2.447434357923524</v>
      </c>
    </row>
    <row r="730" spans="1:28" s="238" customFormat="1">
      <c r="A730" s="245">
        <v>487</v>
      </c>
      <c r="B730" s="245">
        <v>487274031</v>
      </c>
      <c r="C730" s="244" t="s">
        <v>548</v>
      </c>
      <c r="D730" s="245">
        <v>274</v>
      </c>
      <c r="E730" s="244" t="s">
        <v>301</v>
      </c>
      <c r="F730" s="245">
        <v>31</v>
      </c>
      <c r="G730" s="244" t="s">
        <v>58</v>
      </c>
      <c r="H730" s="243">
        <v>5</v>
      </c>
      <c r="I730" s="239"/>
      <c r="J730" s="242">
        <f t="shared" si="168"/>
        <v>14850</v>
      </c>
      <c r="K730" s="241">
        <f t="shared" si="169"/>
        <v>13544</v>
      </c>
      <c r="L730" s="240">
        <f t="shared" si="181"/>
        <v>-1306</v>
      </c>
      <c r="M730" s="239"/>
      <c r="N730" s="242">
        <f t="shared" si="170"/>
        <v>7941</v>
      </c>
      <c r="O730" s="241">
        <f t="shared" si="171"/>
        <v>7242</v>
      </c>
      <c r="P730" s="241">
        <f t="shared" si="172"/>
        <v>6075</v>
      </c>
      <c r="Q730" s="241" t="str">
        <f t="shared" si="173"/>
        <v/>
      </c>
      <c r="R730" s="241" t="str">
        <f t="shared" si="174"/>
        <v/>
      </c>
      <c r="S730" s="240">
        <f t="shared" si="182"/>
        <v>-1167</v>
      </c>
      <c r="T730" s="239"/>
      <c r="U730" s="242">
        <f t="shared" si="175"/>
        <v>23729</v>
      </c>
      <c r="V730" s="241">
        <f t="shared" si="176"/>
        <v>20707</v>
      </c>
      <c r="W730" s="240">
        <f t="shared" si="183"/>
        <v>-3022</v>
      </c>
      <c r="X730" s="239"/>
      <c r="Y730" s="527">
        <f t="shared" si="177"/>
        <v>-8.6203842753208733</v>
      </c>
      <c r="Z730" s="528">
        <f t="shared" si="178"/>
        <v>10.450347480314559</v>
      </c>
      <c r="AA730" s="528">
        <f t="shared" si="179"/>
        <v>4.1631313956805558</v>
      </c>
      <c r="AB730" s="529">
        <f t="shared" si="180"/>
        <v>-6.2872160846340028</v>
      </c>
    </row>
    <row r="731" spans="1:28" s="238" customFormat="1">
      <c r="A731" s="245">
        <v>487</v>
      </c>
      <c r="B731" s="245">
        <v>487274035</v>
      </c>
      <c r="C731" s="244" t="s">
        <v>548</v>
      </c>
      <c r="D731" s="245">
        <v>274</v>
      </c>
      <c r="E731" s="244" t="s">
        <v>301</v>
      </c>
      <c r="F731" s="245">
        <v>35</v>
      </c>
      <c r="G731" s="244" t="s">
        <v>62</v>
      </c>
      <c r="H731" s="243">
        <v>22</v>
      </c>
      <c r="I731" s="239"/>
      <c r="J731" s="242">
        <f t="shared" si="168"/>
        <v>15443</v>
      </c>
      <c r="K731" s="241">
        <f t="shared" si="169"/>
        <v>16587</v>
      </c>
      <c r="L731" s="240">
        <f t="shared" si="181"/>
        <v>1144</v>
      </c>
      <c r="M731" s="239"/>
      <c r="N731" s="242">
        <f t="shared" si="170"/>
        <v>5969</v>
      </c>
      <c r="O731" s="241">
        <f t="shared" si="171"/>
        <v>6411</v>
      </c>
      <c r="P731" s="241">
        <f t="shared" si="172"/>
        <v>6915</v>
      </c>
      <c r="Q731" s="241" t="str">
        <f t="shared" si="173"/>
        <v/>
      </c>
      <c r="R731" s="241" t="str">
        <f t="shared" si="174"/>
        <v/>
      </c>
      <c r="S731" s="240">
        <f t="shared" si="182"/>
        <v>504</v>
      </c>
      <c r="T731" s="239"/>
      <c r="U731" s="242">
        <f t="shared" si="175"/>
        <v>22350</v>
      </c>
      <c r="V731" s="241">
        <f t="shared" si="176"/>
        <v>24590</v>
      </c>
      <c r="W731" s="240">
        <f t="shared" si="183"/>
        <v>2240</v>
      </c>
      <c r="X731" s="239"/>
      <c r="Y731" s="527">
        <f t="shared" si="177"/>
        <v>3.0398411230968065</v>
      </c>
      <c r="Z731" s="528">
        <f t="shared" si="178"/>
        <v>3.4544456806830173</v>
      </c>
      <c r="AA731" s="528">
        <f t="shared" si="179"/>
        <v>5.5084897121533576</v>
      </c>
      <c r="AB731" s="529">
        <f t="shared" si="180"/>
        <v>2.0540440314703403</v>
      </c>
    </row>
    <row r="732" spans="1:28" s="238" customFormat="1">
      <c r="A732" s="245">
        <v>487</v>
      </c>
      <c r="B732" s="245">
        <v>487274044</v>
      </c>
      <c r="C732" s="244" t="s">
        <v>548</v>
      </c>
      <c r="D732" s="245">
        <v>274</v>
      </c>
      <c r="E732" s="244" t="s">
        <v>301</v>
      </c>
      <c r="F732" s="245">
        <v>44</v>
      </c>
      <c r="G732" s="244" t="s">
        <v>71</v>
      </c>
      <c r="H732" s="243">
        <v>2</v>
      </c>
      <c r="I732" s="239"/>
      <c r="J732" s="242">
        <f t="shared" si="168"/>
        <v>15672</v>
      </c>
      <c r="K732" s="241">
        <f t="shared" si="169"/>
        <v>17025</v>
      </c>
      <c r="L732" s="240">
        <f t="shared" si="181"/>
        <v>1353</v>
      </c>
      <c r="M732" s="239"/>
      <c r="N732" s="242">
        <f t="shared" si="170"/>
        <v>458</v>
      </c>
      <c r="O732" s="241">
        <f t="shared" si="171"/>
        <v>498</v>
      </c>
      <c r="P732" s="241">
        <f t="shared" si="172"/>
        <v>296</v>
      </c>
      <c r="Q732" s="241" t="str">
        <f t="shared" si="173"/>
        <v/>
      </c>
      <c r="R732" s="241" t="str">
        <f t="shared" si="174"/>
        <v/>
      </c>
      <c r="S732" s="240">
        <f t="shared" si="182"/>
        <v>-202</v>
      </c>
      <c r="T732" s="239"/>
      <c r="U732" s="242">
        <f t="shared" si="175"/>
        <v>17068</v>
      </c>
      <c r="V732" s="241">
        <f t="shared" si="176"/>
        <v>18409</v>
      </c>
      <c r="W732" s="240">
        <f t="shared" si="183"/>
        <v>1341</v>
      </c>
      <c r="X732" s="239"/>
      <c r="Y732" s="527">
        <f t="shared" si="177"/>
        <v>-1.1859608919302929</v>
      </c>
      <c r="Z732" s="528">
        <f t="shared" si="178"/>
        <v>5.4614634937540831</v>
      </c>
      <c r="AA732" s="528">
        <f t="shared" si="179"/>
        <v>4.1649657037556365</v>
      </c>
      <c r="AB732" s="529">
        <f t="shared" si="180"/>
        <v>-1.2964977899984467</v>
      </c>
    </row>
    <row r="733" spans="1:28" s="238" customFormat="1">
      <c r="A733" s="245">
        <v>487</v>
      </c>
      <c r="B733" s="245">
        <v>487274048</v>
      </c>
      <c r="C733" s="244" t="s">
        <v>548</v>
      </c>
      <c r="D733" s="245">
        <v>274</v>
      </c>
      <c r="E733" s="244" t="s">
        <v>301</v>
      </c>
      <c r="F733" s="245">
        <v>48</v>
      </c>
      <c r="G733" s="244" t="s">
        <v>75</v>
      </c>
      <c r="H733" s="243">
        <v>1</v>
      </c>
      <c r="I733" s="239"/>
      <c r="J733" s="242">
        <f t="shared" si="168"/>
        <v>13780</v>
      </c>
      <c r="K733" s="241">
        <f t="shared" si="169"/>
        <v>11899</v>
      </c>
      <c r="L733" s="240">
        <f t="shared" si="181"/>
        <v>-1881</v>
      </c>
      <c r="M733" s="239"/>
      <c r="N733" s="242">
        <f t="shared" si="170"/>
        <v>12327</v>
      </c>
      <c r="O733" s="241">
        <f t="shared" si="171"/>
        <v>10645</v>
      </c>
      <c r="P733" s="241">
        <f t="shared" si="172"/>
        <v>9647</v>
      </c>
      <c r="Q733" s="241" t="str">
        <f t="shared" si="173"/>
        <v/>
      </c>
      <c r="R733" s="241" t="str">
        <f t="shared" si="174"/>
        <v/>
      </c>
      <c r="S733" s="240">
        <f t="shared" si="182"/>
        <v>-998</v>
      </c>
      <c r="T733" s="239"/>
      <c r="U733" s="242">
        <f t="shared" si="175"/>
        <v>27045</v>
      </c>
      <c r="V733" s="241">
        <f t="shared" si="176"/>
        <v>22634</v>
      </c>
      <c r="W733" s="240">
        <f t="shared" si="183"/>
        <v>-4411</v>
      </c>
      <c r="X733" s="239"/>
      <c r="Y733" s="527">
        <f t="shared" si="177"/>
        <v>-8.3874852191925697</v>
      </c>
      <c r="Z733" s="528">
        <f t="shared" si="178"/>
        <v>10.162032460962292</v>
      </c>
      <c r="AA733" s="528">
        <f t="shared" si="179"/>
        <v>4.5926144718815918</v>
      </c>
      <c r="AB733" s="529">
        <f t="shared" si="180"/>
        <v>-5.5694179890807005</v>
      </c>
    </row>
    <row r="734" spans="1:28" s="238" customFormat="1">
      <c r="A734" s="245">
        <v>487</v>
      </c>
      <c r="B734" s="245">
        <v>487274049</v>
      </c>
      <c r="C734" s="244" t="s">
        <v>548</v>
      </c>
      <c r="D734" s="245">
        <v>274</v>
      </c>
      <c r="E734" s="244" t="s">
        <v>301</v>
      </c>
      <c r="F734" s="245">
        <v>49</v>
      </c>
      <c r="G734" s="244" t="s">
        <v>76</v>
      </c>
      <c r="H734" s="243">
        <v>53</v>
      </c>
      <c r="I734" s="239"/>
      <c r="J734" s="242">
        <f t="shared" si="168"/>
        <v>14287</v>
      </c>
      <c r="K734" s="241">
        <f t="shared" si="169"/>
        <v>15610</v>
      </c>
      <c r="L734" s="240">
        <f t="shared" si="181"/>
        <v>1323</v>
      </c>
      <c r="M734" s="239"/>
      <c r="N734" s="242">
        <f t="shared" si="170"/>
        <v>18059</v>
      </c>
      <c r="O734" s="241">
        <f t="shared" si="171"/>
        <v>19732</v>
      </c>
      <c r="P734" s="241">
        <f t="shared" si="172"/>
        <v>19721</v>
      </c>
      <c r="Q734" s="241" t="str">
        <f t="shared" si="173"/>
        <v/>
      </c>
      <c r="R734" s="241" t="str">
        <f t="shared" si="174"/>
        <v/>
      </c>
      <c r="S734" s="240">
        <f t="shared" si="182"/>
        <v>-11</v>
      </c>
      <c r="T734" s="239"/>
      <c r="U734" s="242">
        <f t="shared" si="175"/>
        <v>33284</v>
      </c>
      <c r="V734" s="241">
        <f t="shared" si="176"/>
        <v>36419</v>
      </c>
      <c r="W734" s="240">
        <f t="shared" si="183"/>
        <v>3135</v>
      </c>
      <c r="X734" s="239"/>
      <c r="Y734" s="527">
        <f t="shared" si="177"/>
        <v>-7.2037177566357968E-2</v>
      </c>
      <c r="Z734" s="528">
        <f t="shared" si="178"/>
        <v>5.0451027674234243</v>
      </c>
      <c r="AA734" s="528">
        <f t="shared" si="179"/>
        <v>4.6986295952718438</v>
      </c>
      <c r="AB734" s="529">
        <f t="shared" si="180"/>
        <v>-0.34647317215158058</v>
      </c>
    </row>
    <row r="735" spans="1:28" s="238" customFormat="1">
      <c r="A735" s="245">
        <v>487</v>
      </c>
      <c r="B735" s="245">
        <v>487274057</v>
      </c>
      <c r="C735" s="244" t="s">
        <v>548</v>
      </c>
      <c r="D735" s="245">
        <v>274</v>
      </c>
      <c r="E735" s="244" t="s">
        <v>301</v>
      </c>
      <c r="F735" s="245">
        <v>57</v>
      </c>
      <c r="G735" s="244" t="s">
        <v>84</v>
      </c>
      <c r="H735" s="243">
        <v>15</v>
      </c>
      <c r="I735" s="239"/>
      <c r="J735" s="242">
        <f t="shared" si="168"/>
        <v>13784</v>
      </c>
      <c r="K735" s="241">
        <f t="shared" si="169"/>
        <v>15923</v>
      </c>
      <c r="L735" s="240">
        <f t="shared" si="181"/>
        <v>2139</v>
      </c>
      <c r="M735" s="239"/>
      <c r="N735" s="242">
        <f t="shared" si="170"/>
        <v>399</v>
      </c>
      <c r="O735" s="241">
        <f t="shared" si="171"/>
        <v>461</v>
      </c>
      <c r="P735" s="241">
        <f t="shared" si="172"/>
        <v>461</v>
      </c>
      <c r="Q735" s="241" t="str">
        <f t="shared" si="173"/>
        <v/>
      </c>
      <c r="R735" s="241" t="str">
        <f t="shared" si="174"/>
        <v/>
      </c>
      <c r="S735" s="240">
        <f t="shared" si="182"/>
        <v>0</v>
      </c>
      <c r="T735" s="239"/>
      <c r="U735" s="242">
        <f t="shared" si="175"/>
        <v>15121</v>
      </c>
      <c r="V735" s="241">
        <f t="shared" si="176"/>
        <v>17472</v>
      </c>
      <c r="W735" s="240">
        <f t="shared" si="183"/>
        <v>2351</v>
      </c>
      <c r="X735" s="239"/>
      <c r="Y735" s="527">
        <f t="shared" si="177"/>
        <v>0</v>
      </c>
      <c r="Z735" s="528">
        <f t="shared" si="178"/>
        <v>9.6290348314005829</v>
      </c>
      <c r="AA735" s="528">
        <f t="shared" si="179"/>
        <v>8.5937811411861276</v>
      </c>
      <c r="AB735" s="529">
        <f t="shared" si="180"/>
        <v>-1.0352536902144553</v>
      </c>
    </row>
    <row r="736" spans="1:28" s="238" customFormat="1">
      <c r="A736" s="245">
        <v>487</v>
      </c>
      <c r="B736" s="245">
        <v>487274093</v>
      </c>
      <c r="C736" s="244" t="s">
        <v>548</v>
      </c>
      <c r="D736" s="245">
        <v>274</v>
      </c>
      <c r="E736" s="244" t="s">
        <v>301</v>
      </c>
      <c r="F736" s="245">
        <v>93</v>
      </c>
      <c r="G736" s="244" t="s">
        <v>120</v>
      </c>
      <c r="H736" s="243">
        <v>52</v>
      </c>
      <c r="I736" s="239"/>
      <c r="J736" s="242">
        <f t="shared" si="168"/>
        <v>15301</v>
      </c>
      <c r="K736" s="241">
        <f t="shared" si="169"/>
        <v>16143</v>
      </c>
      <c r="L736" s="240">
        <f t="shared" si="181"/>
        <v>842</v>
      </c>
      <c r="M736" s="239"/>
      <c r="N736" s="242">
        <f t="shared" si="170"/>
        <v>0</v>
      </c>
      <c r="O736" s="241">
        <f t="shared" si="171"/>
        <v>0</v>
      </c>
      <c r="P736" s="241">
        <f t="shared" si="172"/>
        <v>0</v>
      </c>
      <c r="Q736" s="241" t="str">
        <f t="shared" si="173"/>
        <v/>
      </c>
      <c r="R736" s="241" t="str">
        <f t="shared" si="174"/>
        <v/>
      </c>
      <c r="S736" s="240">
        <f t="shared" si="182"/>
        <v>0</v>
      </c>
      <c r="T736" s="239"/>
      <c r="U736" s="242">
        <f t="shared" si="175"/>
        <v>16239</v>
      </c>
      <c r="V736" s="241">
        <f t="shared" si="176"/>
        <v>17231</v>
      </c>
      <c r="W736" s="240">
        <f t="shared" si="183"/>
        <v>992</v>
      </c>
      <c r="X736" s="239"/>
      <c r="Y736" s="527">
        <f t="shared" si="177"/>
        <v>-2.5128674723319335</v>
      </c>
      <c r="Z736" s="528">
        <f t="shared" si="178"/>
        <v>8.4919177432791706</v>
      </c>
      <c r="AA736" s="528">
        <f t="shared" si="179"/>
        <v>5.7407372962012415</v>
      </c>
      <c r="AB736" s="529">
        <f t="shared" si="180"/>
        <v>-2.7511804470779291</v>
      </c>
    </row>
    <row r="737" spans="1:28" s="238" customFormat="1">
      <c r="A737" s="245">
        <v>487</v>
      </c>
      <c r="B737" s="245">
        <v>487274095</v>
      </c>
      <c r="C737" s="244" t="s">
        <v>548</v>
      </c>
      <c r="D737" s="245">
        <v>274</v>
      </c>
      <c r="E737" s="244" t="s">
        <v>301</v>
      </c>
      <c r="F737" s="245">
        <v>95</v>
      </c>
      <c r="G737" s="244" t="s">
        <v>122</v>
      </c>
      <c r="H737" s="243">
        <v>1</v>
      </c>
      <c r="I737" s="239"/>
      <c r="J737" s="242">
        <f t="shared" si="168"/>
        <v>16765</v>
      </c>
      <c r="K737" s="241">
        <f t="shared" si="169"/>
        <v>16917.565073122369</v>
      </c>
      <c r="L737" s="240">
        <f t="shared" si="181"/>
        <v>152.56507312236863</v>
      </c>
      <c r="M737" s="239"/>
      <c r="N737" s="242">
        <f t="shared" si="170"/>
        <v>0</v>
      </c>
      <c r="O737" s="241" t="str">
        <f t="shared" si="171"/>
        <v/>
      </c>
      <c r="P737" s="241">
        <f t="shared" si="172"/>
        <v>40</v>
      </c>
      <c r="Q737" s="241" t="str">
        <f t="shared" si="173"/>
        <v/>
      </c>
      <c r="R737" s="241" t="str">
        <f t="shared" si="174"/>
        <v/>
      </c>
      <c r="S737" s="240" t="str">
        <f t="shared" si="182"/>
        <v/>
      </c>
      <c r="T737" s="239"/>
      <c r="U737" s="242">
        <f t="shared" si="175"/>
        <v>17703</v>
      </c>
      <c r="V737" s="241">
        <f t="shared" si="176"/>
        <v>18045.565073122369</v>
      </c>
      <c r="W737" s="240">
        <f t="shared" si="183"/>
        <v>342.56507312236863</v>
      </c>
      <c r="X737" s="239"/>
      <c r="Y737" s="527">
        <f t="shared" si="177"/>
        <v>0.4545110847114131</v>
      </c>
      <c r="Z737" s="528">
        <f t="shared" si="178"/>
        <v>14.090416696360364</v>
      </c>
      <c r="AA737" s="528">
        <f t="shared" si="179"/>
        <v>14.635591242204656</v>
      </c>
      <c r="AB737" s="529">
        <f t="shared" si="180"/>
        <v>0.54517454584429181</v>
      </c>
    </row>
    <row r="738" spans="1:28" s="238" customFormat="1">
      <c r="A738" s="245">
        <v>487</v>
      </c>
      <c r="B738" s="245">
        <v>487274097</v>
      </c>
      <c r="C738" s="244" t="s">
        <v>548</v>
      </c>
      <c r="D738" s="245">
        <v>274</v>
      </c>
      <c r="E738" s="244" t="s">
        <v>301</v>
      </c>
      <c r="F738" s="245">
        <v>97</v>
      </c>
      <c r="G738" s="244" t="s">
        <v>124</v>
      </c>
      <c r="H738" s="243">
        <v>1</v>
      </c>
      <c r="I738" s="239"/>
      <c r="J738" s="242" t="str">
        <f t="shared" si="168"/>
        <v/>
      </c>
      <c r="K738" s="241">
        <f t="shared" si="169"/>
        <v>15701.485072463767</v>
      </c>
      <c r="L738" s="240" t="str">
        <f t="shared" si="181"/>
        <v/>
      </c>
      <c r="M738" s="239"/>
      <c r="N738" s="242" t="str">
        <f t="shared" si="170"/>
        <v/>
      </c>
      <c r="O738" s="241" t="str">
        <f t="shared" si="171"/>
        <v/>
      </c>
      <c r="P738" s="241">
        <f t="shared" si="172"/>
        <v>0</v>
      </c>
      <c r="Q738" s="241" t="str">
        <f t="shared" si="173"/>
        <v/>
      </c>
      <c r="R738" s="241" t="str">
        <f t="shared" si="174"/>
        <v/>
      </c>
      <c r="S738" s="240" t="str">
        <f t="shared" si="182"/>
        <v/>
      </c>
      <c r="T738" s="239"/>
      <c r="U738" s="242" t="str">
        <f t="shared" si="175"/>
        <v/>
      </c>
      <c r="V738" s="241">
        <f t="shared" si="176"/>
        <v>16789.485072463765</v>
      </c>
      <c r="W738" s="240" t="str">
        <f t="shared" si="183"/>
        <v/>
      </c>
      <c r="X738" s="239"/>
      <c r="Y738" s="527">
        <f t="shared" si="177"/>
        <v>0.85817239630604547</v>
      </c>
      <c r="Z738" s="528">
        <f t="shared" si="178"/>
        <v>9.7478124560125732</v>
      </c>
      <c r="AA738" s="528">
        <f t="shared" si="179"/>
        <v>10.698842853808337</v>
      </c>
      <c r="AB738" s="529">
        <f t="shared" si="180"/>
        <v>0.9510303977957637</v>
      </c>
    </row>
    <row r="739" spans="1:28" s="238" customFormat="1">
      <c r="A739" s="245">
        <v>487</v>
      </c>
      <c r="B739" s="245">
        <v>487274128</v>
      </c>
      <c r="C739" s="244" t="s">
        <v>548</v>
      </c>
      <c r="D739" s="245">
        <v>274</v>
      </c>
      <c r="E739" s="244" t="s">
        <v>301</v>
      </c>
      <c r="F739" s="245">
        <v>128</v>
      </c>
      <c r="G739" s="244" t="s">
        <v>155</v>
      </c>
      <c r="H739" s="243">
        <v>1</v>
      </c>
      <c r="I739" s="239"/>
      <c r="J739" s="242">
        <f t="shared" si="168"/>
        <v>9971</v>
      </c>
      <c r="K739" s="241">
        <f t="shared" si="169"/>
        <v>9659</v>
      </c>
      <c r="L739" s="240">
        <f t="shared" si="181"/>
        <v>-312</v>
      </c>
      <c r="M739" s="239"/>
      <c r="N739" s="242">
        <f t="shared" si="170"/>
        <v>897</v>
      </c>
      <c r="O739" s="241">
        <f t="shared" si="171"/>
        <v>869</v>
      </c>
      <c r="P739" s="241">
        <f t="shared" si="172"/>
        <v>1001</v>
      </c>
      <c r="Q739" s="241" t="str">
        <f t="shared" si="173"/>
        <v/>
      </c>
      <c r="R739" s="241" t="str">
        <f t="shared" si="174"/>
        <v/>
      </c>
      <c r="S739" s="240">
        <f t="shared" si="182"/>
        <v>132</v>
      </c>
      <c r="T739" s="239"/>
      <c r="U739" s="242">
        <f t="shared" si="175"/>
        <v>11806</v>
      </c>
      <c r="V739" s="241">
        <f t="shared" si="176"/>
        <v>11748</v>
      </c>
      <c r="W739" s="240">
        <f t="shared" si="183"/>
        <v>-58</v>
      </c>
      <c r="X739" s="239"/>
      <c r="Y739" s="527">
        <f t="shared" si="177"/>
        <v>1.365439996581074</v>
      </c>
      <c r="Z739" s="528">
        <f t="shared" si="178"/>
        <v>10.462913772517007</v>
      </c>
      <c r="AA739" s="528">
        <f t="shared" si="179"/>
        <v>11.968733995920463</v>
      </c>
      <c r="AB739" s="529">
        <f t="shared" si="180"/>
        <v>1.5058202234034557</v>
      </c>
    </row>
    <row r="740" spans="1:28" s="238" customFormat="1">
      <c r="A740" s="245">
        <v>487</v>
      </c>
      <c r="B740" s="245">
        <v>487274149</v>
      </c>
      <c r="C740" s="244" t="s">
        <v>548</v>
      </c>
      <c r="D740" s="245">
        <v>274</v>
      </c>
      <c r="E740" s="244" t="s">
        <v>301</v>
      </c>
      <c r="F740" s="245">
        <v>149</v>
      </c>
      <c r="G740" s="244" t="s">
        <v>176</v>
      </c>
      <c r="H740" s="243">
        <v>2</v>
      </c>
      <c r="I740" s="239"/>
      <c r="J740" s="242">
        <f t="shared" si="168"/>
        <v>15697</v>
      </c>
      <c r="K740" s="241">
        <f t="shared" si="169"/>
        <v>14837</v>
      </c>
      <c r="L740" s="240">
        <f t="shared" si="181"/>
        <v>-860</v>
      </c>
      <c r="M740" s="239"/>
      <c r="N740" s="242">
        <f t="shared" si="170"/>
        <v>580</v>
      </c>
      <c r="O740" s="241">
        <f t="shared" si="171"/>
        <v>548</v>
      </c>
      <c r="P740" s="241">
        <f t="shared" si="172"/>
        <v>108</v>
      </c>
      <c r="Q740" s="241" t="str">
        <f t="shared" si="173"/>
        <v/>
      </c>
      <c r="R740" s="241" t="str">
        <f t="shared" si="174"/>
        <v/>
      </c>
      <c r="S740" s="240">
        <f t="shared" si="182"/>
        <v>-440</v>
      </c>
      <c r="T740" s="239"/>
      <c r="U740" s="242">
        <f t="shared" si="175"/>
        <v>17215</v>
      </c>
      <c r="V740" s="241">
        <f t="shared" si="176"/>
        <v>16033</v>
      </c>
      <c r="W740" s="240">
        <f t="shared" si="183"/>
        <v>-1182</v>
      </c>
      <c r="X740" s="239"/>
      <c r="Y740" s="527">
        <f t="shared" si="177"/>
        <v>-2.9706750289529396</v>
      </c>
      <c r="Z740" s="528">
        <f t="shared" si="178"/>
        <v>8.1512551461943072</v>
      </c>
      <c r="AA740" s="528">
        <f t="shared" si="179"/>
        <v>8.6285752559614224</v>
      </c>
      <c r="AB740" s="529">
        <f t="shared" si="180"/>
        <v>0.47732010976711514</v>
      </c>
    </row>
    <row r="741" spans="1:28" s="238" customFormat="1">
      <c r="A741" s="245">
        <v>487</v>
      </c>
      <c r="B741" s="245">
        <v>487274160</v>
      </c>
      <c r="C741" s="244" t="s">
        <v>548</v>
      </c>
      <c r="D741" s="245">
        <v>274</v>
      </c>
      <c r="E741" s="244" t="s">
        <v>301</v>
      </c>
      <c r="F741" s="245">
        <v>160</v>
      </c>
      <c r="G741" s="244" t="s">
        <v>187</v>
      </c>
      <c r="H741" s="243">
        <v>1</v>
      </c>
      <c r="I741" s="239"/>
      <c r="J741" s="242">
        <f t="shared" si="168"/>
        <v>14498.69230261108</v>
      </c>
      <c r="K741" s="241">
        <f t="shared" si="169"/>
        <v>17025</v>
      </c>
      <c r="L741" s="240">
        <f t="shared" si="181"/>
        <v>2526.3076973889201</v>
      </c>
      <c r="M741" s="239"/>
      <c r="N741" s="242">
        <f t="shared" si="170"/>
        <v>187</v>
      </c>
      <c r="O741" s="241">
        <f t="shared" si="171"/>
        <v>220</v>
      </c>
      <c r="P741" s="241">
        <f t="shared" si="172"/>
        <v>35</v>
      </c>
      <c r="Q741" s="241" t="str">
        <f t="shared" si="173"/>
        <v/>
      </c>
      <c r="R741" s="241" t="str">
        <f t="shared" si="174"/>
        <v/>
      </c>
      <c r="S741" s="240">
        <f t="shared" si="182"/>
        <v>-185</v>
      </c>
      <c r="T741" s="239"/>
      <c r="U741" s="242">
        <f t="shared" si="175"/>
        <v>15623.69230261108</v>
      </c>
      <c r="V741" s="241">
        <f t="shared" si="176"/>
        <v>18148</v>
      </c>
      <c r="W741" s="240">
        <f t="shared" si="183"/>
        <v>2524.3076973889201</v>
      </c>
      <c r="X741" s="239"/>
      <c r="Y741" s="527">
        <f t="shared" si="177"/>
        <v>-1.0834564003411771</v>
      </c>
      <c r="Z741" s="528">
        <f t="shared" si="178"/>
        <v>10.83807853636673</v>
      </c>
      <c r="AA741" s="528">
        <f t="shared" si="179"/>
        <v>9.5671505272932613</v>
      </c>
      <c r="AB741" s="529">
        <f t="shared" si="180"/>
        <v>-1.2709280090734687</v>
      </c>
    </row>
    <row r="742" spans="1:28" s="238" customFormat="1">
      <c r="A742" s="245">
        <v>487</v>
      </c>
      <c r="B742" s="245">
        <v>487274163</v>
      </c>
      <c r="C742" s="244" t="s">
        <v>548</v>
      </c>
      <c r="D742" s="245">
        <v>274</v>
      </c>
      <c r="E742" s="244" t="s">
        <v>301</v>
      </c>
      <c r="F742" s="245">
        <v>163</v>
      </c>
      <c r="G742" s="244" t="s">
        <v>190</v>
      </c>
      <c r="H742" s="243">
        <v>12</v>
      </c>
      <c r="I742" s="239"/>
      <c r="J742" s="242">
        <f t="shared" si="168"/>
        <v>16227</v>
      </c>
      <c r="K742" s="241">
        <f t="shared" si="169"/>
        <v>16241</v>
      </c>
      <c r="L742" s="240">
        <f t="shared" si="181"/>
        <v>14</v>
      </c>
      <c r="M742" s="239"/>
      <c r="N742" s="242">
        <f t="shared" si="170"/>
        <v>0</v>
      </c>
      <c r="O742" s="241">
        <f t="shared" si="171"/>
        <v>0</v>
      </c>
      <c r="P742" s="241">
        <f t="shared" si="172"/>
        <v>141</v>
      </c>
      <c r="Q742" s="241" t="str">
        <f t="shared" si="173"/>
        <v/>
      </c>
      <c r="R742" s="241" t="str">
        <f t="shared" si="174"/>
        <v/>
      </c>
      <c r="S742" s="240">
        <f t="shared" si="182"/>
        <v>141</v>
      </c>
      <c r="T742" s="239"/>
      <c r="U742" s="242">
        <f t="shared" si="175"/>
        <v>17165</v>
      </c>
      <c r="V742" s="241">
        <f t="shared" si="176"/>
        <v>17470</v>
      </c>
      <c r="W742" s="240">
        <f t="shared" si="183"/>
        <v>305</v>
      </c>
      <c r="X742" s="239"/>
      <c r="Y742" s="527">
        <f t="shared" si="177"/>
        <v>2.7623462652228596</v>
      </c>
      <c r="Z742" s="528">
        <f t="shared" si="178"/>
        <v>11.699952273844042</v>
      </c>
      <c r="AA742" s="528">
        <f t="shared" si="179"/>
        <v>14.91230041183227</v>
      </c>
      <c r="AB742" s="529">
        <f t="shared" si="180"/>
        <v>3.2123481379882275</v>
      </c>
    </row>
    <row r="743" spans="1:28" s="238" customFormat="1">
      <c r="A743" s="245">
        <v>487</v>
      </c>
      <c r="B743" s="245">
        <v>487274165</v>
      </c>
      <c r="C743" s="244" t="s">
        <v>548</v>
      </c>
      <c r="D743" s="245">
        <v>274</v>
      </c>
      <c r="E743" s="244" t="s">
        <v>301</v>
      </c>
      <c r="F743" s="245">
        <v>165</v>
      </c>
      <c r="G743" s="244" t="s">
        <v>192</v>
      </c>
      <c r="H743" s="243">
        <v>28</v>
      </c>
      <c r="I743" s="239"/>
      <c r="J743" s="242">
        <f t="shared" si="168"/>
        <v>14643</v>
      </c>
      <c r="K743" s="241">
        <f t="shared" si="169"/>
        <v>14899</v>
      </c>
      <c r="L743" s="240">
        <f t="shared" si="181"/>
        <v>256</v>
      </c>
      <c r="M743" s="239"/>
      <c r="N743" s="242">
        <f t="shared" si="170"/>
        <v>336</v>
      </c>
      <c r="O743" s="241">
        <f t="shared" si="171"/>
        <v>342</v>
      </c>
      <c r="P743" s="241">
        <f t="shared" si="172"/>
        <v>0</v>
      </c>
      <c r="Q743" s="241" t="str">
        <f t="shared" si="173"/>
        <v/>
      </c>
      <c r="R743" s="241" t="str">
        <f t="shared" si="174"/>
        <v/>
      </c>
      <c r="S743" s="240">
        <f t="shared" si="182"/>
        <v>-342</v>
      </c>
      <c r="T743" s="239"/>
      <c r="U743" s="242">
        <f t="shared" si="175"/>
        <v>15917</v>
      </c>
      <c r="V743" s="241">
        <f t="shared" si="176"/>
        <v>15987</v>
      </c>
      <c r="W743" s="240">
        <f t="shared" si="183"/>
        <v>70</v>
      </c>
      <c r="X743" s="239"/>
      <c r="Y743" s="527">
        <f t="shared" si="177"/>
        <v>-3.8159824759430023</v>
      </c>
      <c r="Z743" s="528">
        <f t="shared" si="178"/>
        <v>7.8064028339625127</v>
      </c>
      <c r="AA743" s="528">
        <f t="shared" si="179"/>
        <v>3.5664528556429924</v>
      </c>
      <c r="AB743" s="529">
        <f t="shared" si="180"/>
        <v>-4.2399499783195207</v>
      </c>
    </row>
    <row r="744" spans="1:28" s="238" customFormat="1">
      <c r="A744" s="245">
        <v>487</v>
      </c>
      <c r="B744" s="245">
        <v>487274176</v>
      </c>
      <c r="C744" s="244" t="s">
        <v>548</v>
      </c>
      <c r="D744" s="245">
        <v>274</v>
      </c>
      <c r="E744" s="244" t="s">
        <v>301</v>
      </c>
      <c r="F744" s="245">
        <v>176</v>
      </c>
      <c r="G744" s="244" t="s">
        <v>203</v>
      </c>
      <c r="H744" s="243">
        <v>66</v>
      </c>
      <c r="I744" s="239"/>
      <c r="J744" s="242">
        <f t="shared" si="168"/>
        <v>13915</v>
      </c>
      <c r="K744" s="241">
        <f t="shared" si="169"/>
        <v>15007</v>
      </c>
      <c r="L744" s="240">
        <f t="shared" si="181"/>
        <v>1092</v>
      </c>
      <c r="M744" s="239"/>
      <c r="N744" s="242">
        <f t="shared" si="170"/>
        <v>5857</v>
      </c>
      <c r="O744" s="241">
        <f t="shared" si="171"/>
        <v>6316</v>
      </c>
      <c r="P744" s="241">
        <f t="shared" si="172"/>
        <v>6316</v>
      </c>
      <c r="Q744" s="241" t="str">
        <f t="shared" si="173"/>
        <v/>
      </c>
      <c r="R744" s="241" t="str">
        <f t="shared" si="174"/>
        <v/>
      </c>
      <c r="S744" s="240">
        <f t="shared" si="182"/>
        <v>0</v>
      </c>
      <c r="T744" s="239"/>
      <c r="U744" s="242">
        <f t="shared" si="175"/>
        <v>20710</v>
      </c>
      <c r="V744" s="241">
        <f t="shared" si="176"/>
        <v>22411</v>
      </c>
      <c r="W744" s="240">
        <f t="shared" si="183"/>
        <v>1701</v>
      </c>
      <c r="X744" s="239"/>
      <c r="Y744" s="527">
        <f t="shared" si="177"/>
        <v>0</v>
      </c>
      <c r="Z744" s="528">
        <f t="shared" si="178"/>
        <v>9.7791779319207155</v>
      </c>
      <c r="AA744" s="528">
        <f t="shared" si="179"/>
        <v>4.2272731900033511</v>
      </c>
      <c r="AB744" s="529">
        <f t="shared" si="180"/>
        <v>-5.5519047419173644</v>
      </c>
    </row>
    <row r="745" spans="1:28" s="238" customFormat="1">
      <c r="A745" s="245">
        <v>487</v>
      </c>
      <c r="B745" s="245">
        <v>487274178</v>
      </c>
      <c r="C745" s="244" t="s">
        <v>548</v>
      </c>
      <c r="D745" s="245">
        <v>274</v>
      </c>
      <c r="E745" s="244" t="s">
        <v>301</v>
      </c>
      <c r="F745" s="245">
        <v>178</v>
      </c>
      <c r="G745" s="244" t="s">
        <v>205</v>
      </c>
      <c r="H745" s="243">
        <v>2</v>
      </c>
      <c r="I745" s="239"/>
      <c r="J745" s="242">
        <f t="shared" si="168"/>
        <v>14207</v>
      </c>
      <c r="K745" s="241">
        <f t="shared" si="169"/>
        <v>14833</v>
      </c>
      <c r="L745" s="240">
        <f t="shared" si="181"/>
        <v>626</v>
      </c>
      <c r="M745" s="239"/>
      <c r="N745" s="242">
        <f t="shared" si="170"/>
        <v>3054</v>
      </c>
      <c r="O745" s="241">
        <f t="shared" si="171"/>
        <v>3189</v>
      </c>
      <c r="P745" s="241">
        <f t="shared" si="172"/>
        <v>3189</v>
      </c>
      <c r="Q745" s="241" t="str">
        <f t="shared" si="173"/>
        <v/>
      </c>
      <c r="R745" s="241" t="str">
        <f t="shared" si="174"/>
        <v/>
      </c>
      <c r="S745" s="240">
        <f t="shared" si="182"/>
        <v>0</v>
      </c>
      <c r="T745" s="239"/>
      <c r="U745" s="242">
        <f t="shared" si="175"/>
        <v>18199</v>
      </c>
      <c r="V745" s="241">
        <f t="shared" si="176"/>
        <v>19110</v>
      </c>
      <c r="W745" s="240">
        <f t="shared" si="183"/>
        <v>911</v>
      </c>
      <c r="X745" s="239"/>
      <c r="Y745" s="527">
        <f t="shared" si="177"/>
        <v>0</v>
      </c>
      <c r="Z745" s="528">
        <f t="shared" si="178"/>
        <v>6.8400528604976722</v>
      </c>
      <c r="AA745" s="528">
        <f t="shared" si="179"/>
        <v>4.4342571188759683</v>
      </c>
      <c r="AB745" s="529">
        <f t="shared" si="180"/>
        <v>-2.405795741621704</v>
      </c>
    </row>
    <row r="746" spans="1:28" s="238" customFormat="1">
      <c r="A746" s="245">
        <v>487</v>
      </c>
      <c r="B746" s="245">
        <v>487274181</v>
      </c>
      <c r="C746" s="244" t="s">
        <v>548</v>
      </c>
      <c r="D746" s="245">
        <v>274</v>
      </c>
      <c r="E746" s="244" t="s">
        <v>301</v>
      </c>
      <c r="F746" s="245">
        <v>181</v>
      </c>
      <c r="G746" s="244" t="s">
        <v>208</v>
      </c>
      <c r="H746" s="243">
        <v>3</v>
      </c>
      <c r="I746" s="239"/>
      <c r="J746" s="242">
        <f t="shared" si="168"/>
        <v>15195</v>
      </c>
      <c r="K746" s="241">
        <f t="shared" si="169"/>
        <v>15959</v>
      </c>
      <c r="L746" s="240">
        <f t="shared" si="181"/>
        <v>764</v>
      </c>
      <c r="M746" s="239"/>
      <c r="N746" s="242">
        <f t="shared" si="170"/>
        <v>528</v>
      </c>
      <c r="O746" s="241">
        <f t="shared" si="171"/>
        <v>554</v>
      </c>
      <c r="P746" s="241">
        <f t="shared" si="172"/>
        <v>299</v>
      </c>
      <c r="Q746" s="241" t="str">
        <f t="shared" si="173"/>
        <v/>
      </c>
      <c r="R746" s="241" t="str">
        <f t="shared" si="174"/>
        <v/>
      </c>
      <c r="S746" s="240">
        <f t="shared" si="182"/>
        <v>-255</v>
      </c>
      <c r="T746" s="239"/>
      <c r="U746" s="242">
        <f t="shared" si="175"/>
        <v>16661</v>
      </c>
      <c r="V746" s="241">
        <f t="shared" si="176"/>
        <v>17346</v>
      </c>
      <c r="W746" s="240">
        <f t="shared" si="183"/>
        <v>685</v>
      </c>
      <c r="X746" s="239"/>
      <c r="Y746" s="527">
        <f t="shared" si="177"/>
        <v>-1.5973384050298876</v>
      </c>
      <c r="Z746" s="528">
        <f t="shared" si="178"/>
        <v>11.106112566908283</v>
      </c>
      <c r="AA746" s="528">
        <f t="shared" si="179"/>
        <v>9.2154918313681797</v>
      </c>
      <c r="AB746" s="529">
        <f t="shared" si="180"/>
        <v>-1.8906207355401037</v>
      </c>
    </row>
    <row r="747" spans="1:28" s="238" customFormat="1">
      <c r="A747" s="245">
        <v>487</v>
      </c>
      <c r="B747" s="245">
        <v>487274201</v>
      </c>
      <c r="C747" s="244" t="s">
        <v>548</v>
      </c>
      <c r="D747" s="245">
        <v>274</v>
      </c>
      <c r="E747" s="244" t="s">
        <v>301</v>
      </c>
      <c r="F747" s="245">
        <v>201</v>
      </c>
      <c r="G747" s="244" t="s">
        <v>228</v>
      </c>
      <c r="H747" s="243">
        <v>2</v>
      </c>
      <c r="I747" s="239"/>
      <c r="J747" s="242" t="str">
        <f t="shared" si="168"/>
        <v/>
      </c>
      <c r="K747" s="241">
        <f t="shared" si="169"/>
        <v>16657.577270715865</v>
      </c>
      <c r="L747" s="240" t="str">
        <f t="shared" si="181"/>
        <v/>
      </c>
      <c r="M747" s="239"/>
      <c r="N747" s="242" t="str">
        <f t="shared" si="170"/>
        <v/>
      </c>
      <c r="O747" s="241" t="str">
        <f t="shared" si="171"/>
        <v/>
      </c>
      <c r="P747" s="241">
        <f t="shared" si="172"/>
        <v>95</v>
      </c>
      <c r="Q747" s="241" t="str">
        <f t="shared" si="173"/>
        <v/>
      </c>
      <c r="R747" s="241" t="str">
        <f t="shared" si="174"/>
        <v/>
      </c>
      <c r="S747" s="240" t="str">
        <f t="shared" si="182"/>
        <v/>
      </c>
      <c r="T747" s="239"/>
      <c r="U747" s="242" t="str">
        <f t="shared" si="175"/>
        <v/>
      </c>
      <c r="V747" s="241">
        <f t="shared" si="176"/>
        <v>17840.577270715865</v>
      </c>
      <c r="W747" s="240" t="str">
        <f t="shared" si="183"/>
        <v/>
      </c>
      <c r="X747" s="239"/>
      <c r="Y747" s="527">
        <f t="shared" si="177"/>
        <v>-1.8892487366850332</v>
      </c>
      <c r="Z747" s="528">
        <f t="shared" si="178"/>
        <v>13.191972931800414</v>
      </c>
      <c r="AA747" s="528">
        <f t="shared" si="179"/>
        <v>10.958569774749702</v>
      </c>
      <c r="AB747" s="529">
        <f t="shared" si="180"/>
        <v>-2.2334031570507129</v>
      </c>
    </row>
    <row r="748" spans="1:28" s="238" customFormat="1">
      <c r="A748" s="245">
        <v>487</v>
      </c>
      <c r="B748" s="245">
        <v>487274220</v>
      </c>
      <c r="C748" s="244" t="s">
        <v>548</v>
      </c>
      <c r="D748" s="245">
        <v>274</v>
      </c>
      <c r="E748" s="244" t="s">
        <v>301</v>
      </c>
      <c r="F748" s="245">
        <v>220</v>
      </c>
      <c r="G748" s="244" t="s">
        <v>247</v>
      </c>
      <c r="H748" s="243">
        <v>1</v>
      </c>
      <c r="I748" s="239"/>
      <c r="J748" s="242">
        <f t="shared" si="168"/>
        <v>14613</v>
      </c>
      <c r="K748" s="241">
        <f t="shared" si="169"/>
        <v>15868</v>
      </c>
      <c r="L748" s="240">
        <f t="shared" si="181"/>
        <v>1255</v>
      </c>
      <c r="M748" s="239"/>
      <c r="N748" s="242">
        <f t="shared" si="170"/>
        <v>6633</v>
      </c>
      <c r="O748" s="241">
        <f t="shared" si="171"/>
        <v>7203</v>
      </c>
      <c r="P748" s="241">
        <f t="shared" si="172"/>
        <v>6168</v>
      </c>
      <c r="Q748" s="241" t="str">
        <f t="shared" si="173"/>
        <v/>
      </c>
      <c r="R748" s="241" t="str">
        <f t="shared" si="174"/>
        <v/>
      </c>
      <c r="S748" s="240">
        <f t="shared" si="182"/>
        <v>-1035</v>
      </c>
      <c r="T748" s="239"/>
      <c r="U748" s="242">
        <f t="shared" si="175"/>
        <v>22184</v>
      </c>
      <c r="V748" s="241">
        <f t="shared" si="176"/>
        <v>23124</v>
      </c>
      <c r="W748" s="240">
        <f t="shared" si="183"/>
        <v>940</v>
      </c>
      <c r="X748" s="239"/>
      <c r="Y748" s="527">
        <f t="shared" si="177"/>
        <v>-6.5202155710885847</v>
      </c>
      <c r="Z748" s="528">
        <f t="shared" si="178"/>
        <v>11.443959798939755</v>
      </c>
      <c r="AA748" s="528">
        <f t="shared" si="179"/>
        <v>6.7024871670267743</v>
      </c>
      <c r="AB748" s="529">
        <f t="shared" si="180"/>
        <v>-4.7414726319129805</v>
      </c>
    </row>
    <row r="749" spans="1:28" s="238" customFormat="1">
      <c r="A749" s="245">
        <v>487</v>
      </c>
      <c r="B749" s="245">
        <v>487274229</v>
      </c>
      <c r="C749" s="244" t="s">
        <v>548</v>
      </c>
      <c r="D749" s="245">
        <v>274</v>
      </c>
      <c r="E749" s="244" t="s">
        <v>301</v>
      </c>
      <c r="F749" s="245">
        <v>229</v>
      </c>
      <c r="G749" s="244" t="s">
        <v>256</v>
      </c>
      <c r="H749" s="243">
        <v>4</v>
      </c>
      <c r="I749" s="239"/>
      <c r="J749" s="242">
        <f t="shared" si="168"/>
        <v>11922</v>
      </c>
      <c r="K749" s="241">
        <f t="shared" si="169"/>
        <v>11135</v>
      </c>
      <c r="L749" s="240">
        <f t="shared" si="181"/>
        <v>-787</v>
      </c>
      <c r="M749" s="239"/>
      <c r="N749" s="242">
        <f t="shared" si="170"/>
        <v>1240</v>
      </c>
      <c r="O749" s="241">
        <f t="shared" si="171"/>
        <v>1158</v>
      </c>
      <c r="P749" s="241">
        <f t="shared" si="172"/>
        <v>839</v>
      </c>
      <c r="Q749" s="241" t="str">
        <f t="shared" si="173"/>
        <v/>
      </c>
      <c r="R749" s="241" t="str">
        <f t="shared" si="174"/>
        <v/>
      </c>
      <c r="S749" s="240">
        <f t="shared" si="182"/>
        <v>-319</v>
      </c>
      <c r="T749" s="239"/>
      <c r="U749" s="242">
        <f t="shared" si="175"/>
        <v>14100</v>
      </c>
      <c r="V749" s="241">
        <f t="shared" si="176"/>
        <v>13062</v>
      </c>
      <c r="W749" s="240">
        <f t="shared" si="183"/>
        <v>-1038</v>
      </c>
      <c r="X749" s="239"/>
      <c r="Y749" s="527">
        <f t="shared" si="177"/>
        <v>-2.8644438650107986</v>
      </c>
      <c r="Z749" s="528">
        <f t="shared" si="178"/>
        <v>12.818198782097145</v>
      </c>
      <c r="AA749" s="528">
        <f t="shared" si="179"/>
        <v>9.5332781594823413</v>
      </c>
      <c r="AB749" s="529">
        <f t="shared" si="180"/>
        <v>-3.2849206226148038</v>
      </c>
    </row>
    <row r="750" spans="1:28" s="238" customFormat="1">
      <c r="A750" s="245">
        <v>487</v>
      </c>
      <c r="B750" s="245">
        <v>487274248</v>
      </c>
      <c r="C750" s="244" t="s">
        <v>548</v>
      </c>
      <c r="D750" s="245">
        <v>274</v>
      </c>
      <c r="E750" s="244" t="s">
        <v>301</v>
      </c>
      <c r="F750" s="245">
        <v>248</v>
      </c>
      <c r="G750" s="244" t="s">
        <v>275</v>
      </c>
      <c r="H750" s="243">
        <v>35</v>
      </c>
      <c r="I750" s="239"/>
      <c r="J750" s="242">
        <f t="shared" si="168"/>
        <v>12543</v>
      </c>
      <c r="K750" s="241">
        <f t="shared" si="169"/>
        <v>14276</v>
      </c>
      <c r="L750" s="240">
        <f t="shared" si="181"/>
        <v>1733</v>
      </c>
      <c r="M750" s="239"/>
      <c r="N750" s="242">
        <f t="shared" si="170"/>
        <v>669</v>
      </c>
      <c r="O750" s="241">
        <f t="shared" si="171"/>
        <v>761</v>
      </c>
      <c r="P750" s="241">
        <f t="shared" si="172"/>
        <v>805</v>
      </c>
      <c r="Q750" s="241" t="str">
        <f t="shared" si="173"/>
        <v/>
      </c>
      <c r="R750" s="241" t="str">
        <f t="shared" si="174"/>
        <v/>
      </c>
      <c r="S750" s="240">
        <f t="shared" si="182"/>
        <v>44</v>
      </c>
      <c r="T750" s="239"/>
      <c r="U750" s="242">
        <f t="shared" si="175"/>
        <v>14150</v>
      </c>
      <c r="V750" s="241">
        <f t="shared" si="176"/>
        <v>16169</v>
      </c>
      <c r="W750" s="240">
        <f t="shared" si="183"/>
        <v>2019</v>
      </c>
      <c r="X750" s="239"/>
      <c r="Y750" s="527">
        <f t="shared" si="177"/>
        <v>0.3097394913158098</v>
      </c>
      <c r="Z750" s="528">
        <f t="shared" si="178"/>
        <v>5.0697310318241096</v>
      </c>
      <c r="AA750" s="528">
        <f t="shared" si="179"/>
        <v>5.4451056940976006</v>
      </c>
      <c r="AB750" s="529">
        <f t="shared" si="180"/>
        <v>0.37537466227349103</v>
      </c>
    </row>
    <row r="751" spans="1:28" s="238" customFormat="1">
      <c r="A751" s="245">
        <v>487</v>
      </c>
      <c r="B751" s="245">
        <v>487274262</v>
      </c>
      <c r="C751" s="244" t="s">
        <v>548</v>
      </c>
      <c r="D751" s="245">
        <v>274</v>
      </c>
      <c r="E751" s="244" t="s">
        <v>301</v>
      </c>
      <c r="F751" s="245">
        <v>262</v>
      </c>
      <c r="G751" s="244" t="s">
        <v>289</v>
      </c>
      <c r="H751" s="243">
        <v>14</v>
      </c>
      <c r="I751" s="239"/>
      <c r="J751" s="242">
        <f t="shared" si="168"/>
        <v>12684</v>
      </c>
      <c r="K751" s="241">
        <f t="shared" si="169"/>
        <v>13592</v>
      </c>
      <c r="L751" s="240">
        <f t="shared" si="181"/>
        <v>908</v>
      </c>
      <c r="M751" s="239"/>
      <c r="N751" s="242">
        <f t="shared" si="170"/>
        <v>5119</v>
      </c>
      <c r="O751" s="241">
        <f t="shared" si="171"/>
        <v>5485</v>
      </c>
      <c r="P751" s="241">
        <f t="shared" si="172"/>
        <v>2702</v>
      </c>
      <c r="Q751" s="241" t="str">
        <f t="shared" si="173"/>
        <v/>
      </c>
      <c r="R751" s="241" t="str">
        <f t="shared" si="174"/>
        <v/>
      </c>
      <c r="S751" s="240">
        <f t="shared" si="182"/>
        <v>-2783</v>
      </c>
      <c r="T751" s="239"/>
      <c r="U751" s="242">
        <f t="shared" si="175"/>
        <v>18741</v>
      </c>
      <c r="V751" s="241">
        <f t="shared" si="176"/>
        <v>17382</v>
      </c>
      <c r="W751" s="240">
        <f t="shared" si="183"/>
        <v>-1359</v>
      </c>
      <c r="X751" s="239"/>
      <c r="Y751" s="527">
        <f t="shared" si="177"/>
        <v>-20.476452549948164</v>
      </c>
      <c r="Z751" s="528">
        <f t="shared" si="178"/>
        <v>17.874594820198368</v>
      </c>
      <c r="AA751" s="528">
        <f t="shared" si="179"/>
        <v>-0.28058381802217547</v>
      </c>
      <c r="AB751" s="529">
        <f t="shared" si="180"/>
        <v>-18.155178638220544</v>
      </c>
    </row>
    <row r="752" spans="1:28" s="238" customFormat="1">
      <c r="A752" s="245">
        <v>487</v>
      </c>
      <c r="B752" s="245">
        <v>487274274</v>
      </c>
      <c r="C752" s="244" t="s">
        <v>548</v>
      </c>
      <c r="D752" s="245">
        <v>274</v>
      </c>
      <c r="E752" s="244" t="s">
        <v>301</v>
      </c>
      <c r="F752" s="245">
        <v>274</v>
      </c>
      <c r="G752" s="244" t="s">
        <v>301</v>
      </c>
      <c r="H752" s="243">
        <v>190</v>
      </c>
      <c r="I752" s="239"/>
      <c r="J752" s="242">
        <f t="shared" si="168"/>
        <v>14325</v>
      </c>
      <c r="K752" s="241">
        <f t="shared" si="169"/>
        <v>16064</v>
      </c>
      <c r="L752" s="240">
        <f t="shared" si="181"/>
        <v>1739</v>
      </c>
      <c r="M752" s="239"/>
      <c r="N752" s="242">
        <f t="shared" si="170"/>
        <v>5794</v>
      </c>
      <c r="O752" s="241">
        <f t="shared" si="171"/>
        <v>6498</v>
      </c>
      <c r="P752" s="241">
        <f t="shared" si="172"/>
        <v>7554</v>
      </c>
      <c r="Q752" s="241" t="str">
        <f t="shared" si="173"/>
        <v/>
      </c>
      <c r="R752" s="241" t="str">
        <f t="shared" si="174"/>
        <v/>
      </c>
      <c r="S752" s="240">
        <f t="shared" si="182"/>
        <v>1056</v>
      </c>
      <c r="T752" s="239"/>
      <c r="U752" s="242">
        <f t="shared" si="175"/>
        <v>21057</v>
      </c>
      <c r="V752" s="241">
        <f t="shared" si="176"/>
        <v>24706</v>
      </c>
      <c r="W752" s="240">
        <f t="shared" si="183"/>
        <v>3649</v>
      </c>
      <c r="X752" s="239"/>
      <c r="Y752" s="527">
        <f t="shared" si="177"/>
        <v>6.5733936807689588</v>
      </c>
      <c r="Z752" s="528">
        <f t="shared" si="178"/>
        <v>4.0498478783375997</v>
      </c>
      <c r="AA752" s="528">
        <f t="shared" si="179"/>
        <v>8.9957171976758588</v>
      </c>
      <c r="AB752" s="529">
        <f t="shared" si="180"/>
        <v>4.945869319338259</v>
      </c>
    </row>
    <row r="753" spans="1:28" s="238" customFormat="1">
      <c r="A753" s="245">
        <v>487</v>
      </c>
      <c r="B753" s="245">
        <v>487274284</v>
      </c>
      <c r="C753" s="244" t="s">
        <v>548</v>
      </c>
      <c r="D753" s="245">
        <v>274</v>
      </c>
      <c r="E753" s="244" t="s">
        <v>301</v>
      </c>
      <c r="F753" s="245">
        <v>284</v>
      </c>
      <c r="G753" s="244" t="s">
        <v>311</v>
      </c>
      <c r="H753" s="243">
        <v>5</v>
      </c>
      <c r="I753" s="239"/>
      <c r="J753" s="242">
        <f t="shared" si="168"/>
        <v>15119</v>
      </c>
      <c r="K753" s="241">
        <f t="shared" si="169"/>
        <v>15088</v>
      </c>
      <c r="L753" s="240">
        <f t="shared" si="181"/>
        <v>-31</v>
      </c>
      <c r="M753" s="239"/>
      <c r="N753" s="242">
        <f t="shared" si="170"/>
        <v>6689</v>
      </c>
      <c r="O753" s="241">
        <f t="shared" si="171"/>
        <v>6675</v>
      </c>
      <c r="P753" s="241">
        <f t="shared" si="172"/>
        <v>7567</v>
      </c>
      <c r="Q753" s="241" t="str">
        <f t="shared" si="173"/>
        <v/>
      </c>
      <c r="R753" s="241" t="str">
        <f t="shared" si="174"/>
        <v/>
      </c>
      <c r="S753" s="240">
        <f t="shared" si="182"/>
        <v>892</v>
      </c>
      <c r="T753" s="239"/>
      <c r="U753" s="242">
        <f t="shared" si="175"/>
        <v>22746</v>
      </c>
      <c r="V753" s="241">
        <f t="shared" si="176"/>
        <v>23743</v>
      </c>
      <c r="W753" s="240">
        <f t="shared" si="183"/>
        <v>997</v>
      </c>
      <c r="X753" s="239"/>
      <c r="Y753" s="527">
        <f t="shared" si="177"/>
        <v>5.9132686933119487</v>
      </c>
      <c r="Z753" s="528">
        <f t="shared" si="178"/>
        <v>5.8610270722351965</v>
      </c>
      <c r="AA753" s="528">
        <f t="shared" si="179"/>
        <v>12.960062262541882</v>
      </c>
      <c r="AB753" s="529">
        <f t="shared" si="180"/>
        <v>7.0990351903066857</v>
      </c>
    </row>
    <row r="754" spans="1:28" s="238" customFormat="1">
      <c r="A754" s="245">
        <v>487</v>
      </c>
      <c r="B754" s="245">
        <v>487274295</v>
      </c>
      <c r="C754" s="244" t="s">
        <v>548</v>
      </c>
      <c r="D754" s="245">
        <v>274</v>
      </c>
      <c r="E754" s="244" t="s">
        <v>301</v>
      </c>
      <c r="F754" s="245">
        <v>295</v>
      </c>
      <c r="G754" s="244" t="s">
        <v>322</v>
      </c>
      <c r="H754" s="243">
        <v>5</v>
      </c>
      <c r="I754" s="239"/>
      <c r="J754" s="242">
        <f t="shared" si="168"/>
        <v>11051.234127764126</v>
      </c>
      <c r="K754" s="241">
        <f t="shared" si="169"/>
        <v>11941.320043370508</v>
      </c>
      <c r="L754" s="240">
        <f t="shared" si="181"/>
        <v>890.0859156063816</v>
      </c>
      <c r="M754" s="239"/>
      <c r="N754" s="242">
        <f t="shared" si="170"/>
        <v>6824</v>
      </c>
      <c r="O754" s="241">
        <f t="shared" si="171"/>
        <v>7374</v>
      </c>
      <c r="P754" s="241">
        <f t="shared" si="172"/>
        <v>6362</v>
      </c>
      <c r="Q754" s="241" t="str">
        <f t="shared" si="173"/>
        <v/>
      </c>
      <c r="R754" s="241" t="str">
        <f t="shared" si="174"/>
        <v/>
      </c>
      <c r="S754" s="240">
        <f t="shared" si="182"/>
        <v>-1012</v>
      </c>
      <c r="T754" s="239"/>
      <c r="U754" s="242">
        <f t="shared" si="175"/>
        <v>18813.234127764124</v>
      </c>
      <c r="V754" s="241">
        <f t="shared" si="176"/>
        <v>19391.320043370506</v>
      </c>
      <c r="W754" s="240">
        <f t="shared" si="183"/>
        <v>578.0859156063816</v>
      </c>
      <c r="X754" s="239"/>
      <c r="Y754" s="527">
        <f t="shared" si="177"/>
        <v>-8.4733029569441953</v>
      </c>
      <c r="Z754" s="528">
        <f t="shared" si="178"/>
        <v>7.1249638013346397</v>
      </c>
      <c r="AA754" s="528">
        <f t="shared" si="179"/>
        <v>1.1790774116493863</v>
      </c>
      <c r="AB754" s="529">
        <f t="shared" si="180"/>
        <v>-5.9458863896852536</v>
      </c>
    </row>
    <row r="755" spans="1:28" s="238" customFormat="1">
      <c r="A755" s="245">
        <v>487</v>
      </c>
      <c r="B755" s="245">
        <v>487274308</v>
      </c>
      <c r="C755" s="244" t="s">
        <v>548</v>
      </c>
      <c r="D755" s="245">
        <v>274</v>
      </c>
      <c r="E755" s="244" t="s">
        <v>301</v>
      </c>
      <c r="F755" s="245">
        <v>308</v>
      </c>
      <c r="G755" s="244" t="s">
        <v>335</v>
      </c>
      <c r="H755" s="243">
        <v>7</v>
      </c>
      <c r="I755" s="239"/>
      <c r="J755" s="242">
        <f t="shared" si="168"/>
        <v>13155</v>
      </c>
      <c r="K755" s="241">
        <f t="shared" si="169"/>
        <v>15676</v>
      </c>
      <c r="L755" s="240">
        <f t="shared" si="181"/>
        <v>2521</v>
      </c>
      <c r="M755" s="239"/>
      <c r="N755" s="242">
        <f t="shared" si="170"/>
        <v>6294</v>
      </c>
      <c r="O755" s="241">
        <f t="shared" si="171"/>
        <v>7501</v>
      </c>
      <c r="P755" s="241">
        <f t="shared" si="172"/>
        <v>6466</v>
      </c>
      <c r="Q755" s="241" t="str">
        <f t="shared" si="173"/>
        <v/>
      </c>
      <c r="R755" s="241" t="str">
        <f t="shared" si="174"/>
        <v/>
      </c>
      <c r="S755" s="240">
        <f t="shared" si="182"/>
        <v>-1035</v>
      </c>
      <c r="T755" s="239"/>
      <c r="U755" s="242">
        <f t="shared" si="175"/>
        <v>20387</v>
      </c>
      <c r="V755" s="241">
        <f t="shared" si="176"/>
        <v>23230</v>
      </c>
      <c r="W755" s="240">
        <f t="shared" si="183"/>
        <v>2843</v>
      </c>
      <c r="X755" s="239"/>
      <c r="Y755" s="527">
        <f t="shared" si="177"/>
        <v>-6.6021675886861715</v>
      </c>
      <c r="Z755" s="528">
        <f t="shared" si="178"/>
        <v>11.186328695101471</v>
      </c>
      <c r="AA755" s="528">
        <f t="shared" si="179"/>
        <v>6.1873033400837523</v>
      </c>
      <c r="AB755" s="529">
        <f t="shared" si="180"/>
        <v>-4.9990253550177188</v>
      </c>
    </row>
    <row r="756" spans="1:28" s="238" customFormat="1">
      <c r="A756" s="245">
        <v>487</v>
      </c>
      <c r="B756" s="245">
        <v>487274314</v>
      </c>
      <c r="C756" s="244" t="s">
        <v>548</v>
      </c>
      <c r="D756" s="245">
        <v>274</v>
      </c>
      <c r="E756" s="244" t="s">
        <v>301</v>
      </c>
      <c r="F756" s="245">
        <v>314</v>
      </c>
      <c r="G756" s="244" t="s">
        <v>341</v>
      </c>
      <c r="H756" s="243">
        <v>3</v>
      </c>
      <c r="I756" s="239"/>
      <c r="J756" s="242">
        <f t="shared" si="168"/>
        <v>14639</v>
      </c>
      <c r="K756" s="241">
        <f t="shared" si="169"/>
        <v>15868</v>
      </c>
      <c r="L756" s="240">
        <f t="shared" si="181"/>
        <v>1229</v>
      </c>
      <c r="M756" s="239"/>
      <c r="N756" s="242">
        <f t="shared" si="170"/>
        <v>11685</v>
      </c>
      <c r="O756" s="241">
        <f t="shared" si="171"/>
        <v>12666</v>
      </c>
      <c r="P756" s="241">
        <f t="shared" si="172"/>
        <v>11973</v>
      </c>
      <c r="Q756" s="241" t="str">
        <f t="shared" si="173"/>
        <v/>
      </c>
      <c r="R756" s="241" t="str">
        <f t="shared" si="174"/>
        <v/>
      </c>
      <c r="S756" s="240">
        <f t="shared" si="182"/>
        <v>-693</v>
      </c>
      <c r="T756" s="239"/>
      <c r="U756" s="242">
        <f t="shared" si="175"/>
        <v>27262</v>
      </c>
      <c r="V756" s="241">
        <f t="shared" si="176"/>
        <v>28929</v>
      </c>
      <c r="W756" s="240">
        <f t="shared" si="183"/>
        <v>1667</v>
      </c>
      <c r="X756" s="239"/>
      <c r="Y756" s="527">
        <f t="shared" si="177"/>
        <v>-4.3672239830768831</v>
      </c>
      <c r="Z756" s="528">
        <f t="shared" si="178"/>
        <v>8.0527849594298964</v>
      </c>
      <c r="AA756" s="528">
        <f t="shared" si="179"/>
        <v>4.3244395105315485</v>
      </c>
      <c r="AB756" s="529">
        <f t="shared" si="180"/>
        <v>-3.7283454488983478</v>
      </c>
    </row>
    <row r="757" spans="1:28" s="238" customFormat="1">
      <c r="A757" s="245">
        <v>487</v>
      </c>
      <c r="B757" s="245">
        <v>487274336</v>
      </c>
      <c r="C757" s="244" t="s">
        <v>548</v>
      </c>
      <c r="D757" s="245">
        <v>274</v>
      </c>
      <c r="E757" s="244" t="s">
        <v>301</v>
      </c>
      <c r="F757" s="245">
        <v>336</v>
      </c>
      <c r="G757" s="244" t="s">
        <v>363</v>
      </c>
      <c r="H757" s="243">
        <v>1</v>
      </c>
      <c r="I757" s="239"/>
      <c r="J757" s="242" t="str">
        <f t="shared" si="168"/>
        <v/>
      </c>
      <c r="K757" s="241">
        <f t="shared" si="169"/>
        <v>14165.168426448598</v>
      </c>
      <c r="L757" s="240" t="str">
        <f t="shared" si="181"/>
        <v/>
      </c>
      <c r="M757" s="239"/>
      <c r="N757" s="242" t="str">
        <f t="shared" si="170"/>
        <v/>
      </c>
      <c r="O757" s="241">
        <f t="shared" si="171"/>
        <v>3444</v>
      </c>
      <c r="P757" s="241">
        <f t="shared" si="172"/>
        <v>1923</v>
      </c>
      <c r="Q757" s="241" t="str">
        <f t="shared" si="173"/>
        <v/>
      </c>
      <c r="R757" s="241" t="str">
        <f t="shared" si="174"/>
        <v/>
      </c>
      <c r="S757" s="240">
        <f t="shared" si="182"/>
        <v>-1521</v>
      </c>
      <c r="T757" s="239"/>
      <c r="U757" s="242" t="str">
        <f t="shared" si="175"/>
        <v/>
      </c>
      <c r="V757" s="241">
        <f t="shared" si="176"/>
        <v>17176.168426448596</v>
      </c>
      <c r="W757" s="240" t="str">
        <f t="shared" si="183"/>
        <v/>
      </c>
      <c r="X757" s="239"/>
      <c r="Y757" s="527">
        <f t="shared" si="177"/>
        <v>-10.738300274563841</v>
      </c>
      <c r="Z757" s="528">
        <f t="shared" si="178"/>
        <v>9.4926125080018622</v>
      </c>
      <c r="AA757" s="528">
        <f t="shared" si="179"/>
        <v>-1.2688101769763724</v>
      </c>
      <c r="AB757" s="529">
        <f t="shared" si="180"/>
        <v>-10.761422684978236</v>
      </c>
    </row>
    <row r="758" spans="1:28" s="238" customFormat="1">
      <c r="A758" s="245">
        <v>487</v>
      </c>
      <c r="B758" s="245">
        <v>487274346</v>
      </c>
      <c r="C758" s="244" t="s">
        <v>548</v>
      </c>
      <c r="D758" s="245">
        <v>274</v>
      </c>
      <c r="E758" s="244" t="s">
        <v>301</v>
      </c>
      <c r="F758" s="245">
        <v>346</v>
      </c>
      <c r="G758" s="244" t="s">
        <v>373</v>
      </c>
      <c r="H758" s="243">
        <v>1</v>
      </c>
      <c r="I758" s="239"/>
      <c r="J758" s="242">
        <f t="shared" si="168"/>
        <v>12475</v>
      </c>
      <c r="K758" s="241">
        <f t="shared" si="169"/>
        <v>13235</v>
      </c>
      <c r="L758" s="240">
        <f t="shared" si="181"/>
        <v>760</v>
      </c>
      <c r="M758" s="239"/>
      <c r="N758" s="242">
        <f t="shared" si="170"/>
        <v>2275</v>
      </c>
      <c r="O758" s="241">
        <f t="shared" si="171"/>
        <v>2414</v>
      </c>
      <c r="P758" s="241">
        <f t="shared" si="172"/>
        <v>2414</v>
      </c>
      <c r="Q758" s="241" t="str">
        <f t="shared" si="173"/>
        <v/>
      </c>
      <c r="R758" s="241" t="str">
        <f t="shared" si="174"/>
        <v/>
      </c>
      <c r="S758" s="240">
        <f t="shared" si="182"/>
        <v>0</v>
      </c>
      <c r="T758" s="239"/>
      <c r="U758" s="242">
        <f t="shared" si="175"/>
        <v>15688</v>
      </c>
      <c r="V758" s="241">
        <f t="shared" si="176"/>
        <v>16737</v>
      </c>
      <c r="W758" s="240">
        <f t="shared" si="183"/>
        <v>1049</v>
      </c>
      <c r="X758" s="239"/>
      <c r="Y758" s="527">
        <f t="shared" si="177"/>
        <v>0</v>
      </c>
      <c r="Z758" s="528">
        <f t="shared" si="178"/>
        <v>10.91270824209713</v>
      </c>
      <c r="AA758" s="528">
        <f t="shared" si="179"/>
        <v>4.3841032008277949</v>
      </c>
      <c r="AB758" s="529">
        <f t="shared" si="180"/>
        <v>-6.5286050412693353</v>
      </c>
    </row>
    <row r="759" spans="1:28" s="238" customFormat="1">
      <c r="A759" s="245">
        <v>487</v>
      </c>
      <c r="B759" s="245">
        <v>487274347</v>
      </c>
      <c r="C759" s="244" t="s">
        <v>548</v>
      </c>
      <c r="D759" s="245">
        <v>274</v>
      </c>
      <c r="E759" s="244" t="s">
        <v>301</v>
      </c>
      <c r="F759" s="245">
        <v>347</v>
      </c>
      <c r="G759" s="244" t="s">
        <v>374</v>
      </c>
      <c r="H759" s="243">
        <v>14</v>
      </c>
      <c r="I759" s="239"/>
      <c r="J759" s="242">
        <f t="shared" si="168"/>
        <v>14006</v>
      </c>
      <c r="K759" s="241">
        <f t="shared" si="169"/>
        <v>14927</v>
      </c>
      <c r="L759" s="240">
        <f t="shared" si="181"/>
        <v>921</v>
      </c>
      <c r="M759" s="239"/>
      <c r="N759" s="242">
        <f t="shared" si="170"/>
        <v>7229</v>
      </c>
      <c r="O759" s="241">
        <f t="shared" si="171"/>
        <v>7705</v>
      </c>
      <c r="P759" s="241">
        <f t="shared" si="172"/>
        <v>6670</v>
      </c>
      <c r="Q759" s="241" t="str">
        <f t="shared" si="173"/>
        <v/>
      </c>
      <c r="R759" s="241" t="str">
        <f t="shared" si="174"/>
        <v/>
      </c>
      <c r="S759" s="240">
        <f t="shared" si="182"/>
        <v>-1035</v>
      </c>
      <c r="T759" s="239"/>
      <c r="U759" s="242">
        <f t="shared" si="175"/>
        <v>22173</v>
      </c>
      <c r="V759" s="241">
        <f t="shared" si="176"/>
        <v>22685</v>
      </c>
      <c r="W759" s="240">
        <f t="shared" si="183"/>
        <v>512</v>
      </c>
      <c r="X759" s="239"/>
      <c r="Y759" s="527">
        <f t="shared" si="177"/>
        <v>-6.9343412309440566</v>
      </c>
      <c r="Z759" s="528">
        <f t="shared" si="178"/>
        <v>11.184847758684297</v>
      </c>
      <c r="AA759" s="528">
        <f t="shared" si="179"/>
        <v>5.4986659262029978</v>
      </c>
      <c r="AB759" s="529">
        <f t="shared" si="180"/>
        <v>-5.6861818324812994</v>
      </c>
    </row>
    <row r="760" spans="1:28" s="238" customFormat="1">
      <c r="A760" s="245">
        <v>488</v>
      </c>
      <c r="B760" s="245">
        <v>488219001</v>
      </c>
      <c r="C760" s="244" t="s">
        <v>460</v>
      </c>
      <c r="D760" s="245">
        <v>219</v>
      </c>
      <c r="E760" s="244" t="s">
        <v>246</v>
      </c>
      <c r="F760" s="245">
        <v>1</v>
      </c>
      <c r="G760" s="244" t="s">
        <v>28</v>
      </c>
      <c r="H760" s="243">
        <v>43</v>
      </c>
      <c r="I760" s="239"/>
      <c r="J760" s="242">
        <f t="shared" si="168"/>
        <v>12036</v>
      </c>
      <c r="K760" s="241">
        <f t="shared" si="169"/>
        <v>12976</v>
      </c>
      <c r="L760" s="240">
        <f t="shared" si="181"/>
        <v>940</v>
      </c>
      <c r="M760" s="239"/>
      <c r="N760" s="242">
        <f t="shared" si="170"/>
        <v>2022</v>
      </c>
      <c r="O760" s="241">
        <f t="shared" si="171"/>
        <v>2180</v>
      </c>
      <c r="P760" s="241">
        <f t="shared" si="172"/>
        <v>1286</v>
      </c>
      <c r="Q760" s="241" t="str">
        <f t="shared" si="173"/>
        <v/>
      </c>
      <c r="R760" s="241" t="str">
        <f t="shared" si="174"/>
        <v/>
      </c>
      <c r="S760" s="240">
        <f t="shared" si="182"/>
        <v>-894</v>
      </c>
      <c r="T760" s="239"/>
      <c r="U760" s="242">
        <f t="shared" si="175"/>
        <v>14996</v>
      </c>
      <c r="V760" s="241">
        <f t="shared" si="176"/>
        <v>15350</v>
      </c>
      <c r="W760" s="240">
        <f t="shared" si="183"/>
        <v>354</v>
      </c>
      <c r="X760" s="239"/>
      <c r="Y760" s="527">
        <f t="shared" si="177"/>
        <v>-6.8866493550741978</v>
      </c>
      <c r="Z760" s="528">
        <f t="shared" si="178"/>
        <v>11.433843269971938</v>
      </c>
      <c r="AA760" s="528">
        <f t="shared" si="179"/>
        <v>3.8509446137687151</v>
      </c>
      <c r="AB760" s="529">
        <f t="shared" si="180"/>
        <v>-7.5828986562032226</v>
      </c>
    </row>
    <row r="761" spans="1:28" s="238" customFormat="1">
      <c r="A761" s="245">
        <v>488</v>
      </c>
      <c r="B761" s="245">
        <v>488219016</v>
      </c>
      <c r="C761" s="244" t="s">
        <v>460</v>
      </c>
      <c r="D761" s="245">
        <v>219</v>
      </c>
      <c r="E761" s="244" t="s">
        <v>246</v>
      </c>
      <c r="F761" s="245">
        <v>16</v>
      </c>
      <c r="G761" s="244" t="s">
        <v>43</v>
      </c>
      <c r="H761" s="243">
        <v>3</v>
      </c>
      <c r="I761" s="239"/>
      <c r="J761" s="242">
        <f t="shared" si="168"/>
        <v>15270</v>
      </c>
      <c r="K761" s="241">
        <f t="shared" si="169"/>
        <v>16603</v>
      </c>
      <c r="L761" s="240">
        <f t="shared" si="181"/>
        <v>1333</v>
      </c>
      <c r="M761" s="239"/>
      <c r="N761" s="242">
        <f t="shared" si="170"/>
        <v>863</v>
      </c>
      <c r="O761" s="241">
        <f t="shared" si="171"/>
        <v>939</v>
      </c>
      <c r="P761" s="241">
        <f t="shared" si="172"/>
        <v>410</v>
      </c>
      <c r="Q761" s="241" t="str">
        <f t="shared" si="173"/>
        <v/>
      </c>
      <c r="R761" s="241" t="str">
        <f t="shared" si="174"/>
        <v/>
      </c>
      <c r="S761" s="240">
        <f t="shared" si="182"/>
        <v>-529</v>
      </c>
      <c r="T761" s="239"/>
      <c r="U761" s="242">
        <f t="shared" si="175"/>
        <v>17071</v>
      </c>
      <c r="V761" s="241">
        <f t="shared" si="176"/>
        <v>18101</v>
      </c>
      <c r="W761" s="240">
        <f t="shared" si="183"/>
        <v>1030</v>
      </c>
      <c r="X761" s="239"/>
      <c r="Y761" s="527">
        <f t="shared" si="177"/>
        <v>-3.185985052259241</v>
      </c>
      <c r="Z761" s="528">
        <f t="shared" si="178"/>
        <v>10.613899355634443</v>
      </c>
      <c r="AA761" s="528">
        <f t="shared" si="179"/>
        <v>7.15239291312513</v>
      </c>
      <c r="AB761" s="529">
        <f t="shared" si="180"/>
        <v>-3.4615064425093127</v>
      </c>
    </row>
    <row r="762" spans="1:28" s="238" customFormat="1">
      <c r="A762" s="245">
        <v>488</v>
      </c>
      <c r="B762" s="245">
        <v>488219035</v>
      </c>
      <c r="C762" s="244" t="s">
        <v>460</v>
      </c>
      <c r="D762" s="245">
        <v>219</v>
      </c>
      <c r="E762" s="244" t="s">
        <v>246</v>
      </c>
      <c r="F762" s="245">
        <v>35</v>
      </c>
      <c r="G762" s="244" t="s">
        <v>62</v>
      </c>
      <c r="H762" s="243">
        <v>1</v>
      </c>
      <c r="I762" s="239"/>
      <c r="J762" s="242">
        <f t="shared" si="168"/>
        <v>15232</v>
      </c>
      <c r="K762" s="241">
        <f t="shared" si="169"/>
        <v>18666</v>
      </c>
      <c r="L762" s="240">
        <f t="shared" si="181"/>
        <v>3434</v>
      </c>
      <c r="M762" s="239"/>
      <c r="N762" s="242">
        <f t="shared" si="170"/>
        <v>5887</v>
      </c>
      <c r="O762" s="241">
        <f t="shared" si="171"/>
        <v>7215</v>
      </c>
      <c r="P762" s="241">
        <f t="shared" si="172"/>
        <v>7782</v>
      </c>
      <c r="Q762" s="241" t="str">
        <f t="shared" si="173"/>
        <v/>
      </c>
      <c r="R762" s="241" t="str">
        <f t="shared" si="174"/>
        <v/>
      </c>
      <c r="S762" s="240">
        <f t="shared" si="182"/>
        <v>567</v>
      </c>
      <c r="T762" s="239"/>
      <c r="U762" s="242">
        <f t="shared" si="175"/>
        <v>22057</v>
      </c>
      <c r="V762" s="241">
        <f t="shared" si="176"/>
        <v>27536</v>
      </c>
      <c r="W762" s="240">
        <f t="shared" si="183"/>
        <v>5479</v>
      </c>
      <c r="X762" s="239"/>
      <c r="Y762" s="527">
        <f t="shared" si="177"/>
        <v>3.0398411230968065</v>
      </c>
      <c r="Z762" s="528">
        <f t="shared" si="178"/>
        <v>3.4544456806830173</v>
      </c>
      <c r="AA762" s="528">
        <f t="shared" si="179"/>
        <v>5.5084897121533576</v>
      </c>
      <c r="AB762" s="529">
        <f t="shared" si="180"/>
        <v>2.0540440314703403</v>
      </c>
    </row>
    <row r="763" spans="1:28" s="238" customFormat="1">
      <c r="A763" s="245">
        <v>488</v>
      </c>
      <c r="B763" s="245">
        <v>488219040</v>
      </c>
      <c r="C763" s="244" t="s">
        <v>460</v>
      </c>
      <c r="D763" s="245">
        <v>219</v>
      </c>
      <c r="E763" s="244" t="s">
        <v>246</v>
      </c>
      <c r="F763" s="245">
        <v>40</v>
      </c>
      <c r="G763" s="244" t="s">
        <v>67</v>
      </c>
      <c r="H763" s="243">
        <v>13</v>
      </c>
      <c r="I763" s="239"/>
      <c r="J763" s="242">
        <f t="shared" si="168"/>
        <v>14286</v>
      </c>
      <c r="K763" s="241">
        <f t="shared" si="169"/>
        <v>14629</v>
      </c>
      <c r="L763" s="240">
        <f t="shared" si="181"/>
        <v>343</v>
      </c>
      <c r="M763" s="239"/>
      <c r="N763" s="242">
        <f t="shared" si="170"/>
        <v>4048</v>
      </c>
      <c r="O763" s="241">
        <f t="shared" si="171"/>
        <v>4145</v>
      </c>
      <c r="P763" s="241">
        <f t="shared" si="172"/>
        <v>3491</v>
      </c>
      <c r="Q763" s="241" t="str">
        <f t="shared" si="173"/>
        <v/>
      </c>
      <c r="R763" s="241" t="str">
        <f t="shared" si="174"/>
        <v/>
      </c>
      <c r="S763" s="240">
        <f t="shared" si="182"/>
        <v>-654</v>
      </c>
      <c r="T763" s="239"/>
      <c r="U763" s="242">
        <f t="shared" si="175"/>
        <v>19272</v>
      </c>
      <c r="V763" s="241">
        <f t="shared" si="176"/>
        <v>19208</v>
      </c>
      <c r="W763" s="240">
        <f t="shared" si="183"/>
        <v>-64</v>
      </c>
      <c r="X763" s="239"/>
      <c r="Y763" s="527">
        <f t="shared" si="177"/>
        <v>-4.4738973633773185</v>
      </c>
      <c r="Z763" s="528">
        <f t="shared" si="178"/>
        <v>7.8238794005697176</v>
      </c>
      <c r="AA763" s="528">
        <f t="shared" si="179"/>
        <v>4.0310424329666565</v>
      </c>
      <c r="AB763" s="529">
        <f t="shared" si="180"/>
        <v>-3.7928369676030611</v>
      </c>
    </row>
    <row r="764" spans="1:28" s="238" customFormat="1">
      <c r="A764" s="245">
        <v>488</v>
      </c>
      <c r="B764" s="245">
        <v>488219044</v>
      </c>
      <c r="C764" s="244" t="s">
        <v>460</v>
      </c>
      <c r="D764" s="245">
        <v>219</v>
      </c>
      <c r="E764" s="244" t="s">
        <v>246</v>
      </c>
      <c r="F764" s="245">
        <v>44</v>
      </c>
      <c r="G764" s="244" t="s">
        <v>71</v>
      </c>
      <c r="H764" s="243">
        <v>156</v>
      </c>
      <c r="I764" s="239"/>
      <c r="J764" s="242">
        <f t="shared" si="168"/>
        <v>13891</v>
      </c>
      <c r="K764" s="241">
        <f t="shared" si="169"/>
        <v>15424</v>
      </c>
      <c r="L764" s="240">
        <f t="shared" si="181"/>
        <v>1533</v>
      </c>
      <c r="M764" s="239"/>
      <c r="N764" s="242">
        <f t="shared" si="170"/>
        <v>406</v>
      </c>
      <c r="O764" s="241">
        <f t="shared" si="171"/>
        <v>451</v>
      </c>
      <c r="P764" s="241">
        <f t="shared" si="172"/>
        <v>268</v>
      </c>
      <c r="Q764" s="241" t="str">
        <f t="shared" si="173"/>
        <v/>
      </c>
      <c r="R764" s="241" t="str">
        <f t="shared" si="174"/>
        <v/>
      </c>
      <c r="S764" s="240">
        <f t="shared" si="182"/>
        <v>-183</v>
      </c>
      <c r="T764" s="239"/>
      <c r="U764" s="242">
        <f t="shared" si="175"/>
        <v>15235</v>
      </c>
      <c r="V764" s="241">
        <f t="shared" si="176"/>
        <v>16780</v>
      </c>
      <c r="W764" s="240">
        <f t="shared" si="183"/>
        <v>1545</v>
      </c>
      <c r="X764" s="239"/>
      <c r="Y764" s="527">
        <f t="shared" si="177"/>
        <v>-1.1859608919302929</v>
      </c>
      <c r="Z764" s="528">
        <f t="shared" si="178"/>
        <v>5.4614634937540831</v>
      </c>
      <c r="AA764" s="528">
        <f t="shared" si="179"/>
        <v>4.1649657037556365</v>
      </c>
      <c r="AB764" s="529">
        <f t="shared" si="180"/>
        <v>-1.2964977899984467</v>
      </c>
    </row>
    <row r="765" spans="1:28" s="238" customFormat="1">
      <c r="A765" s="245">
        <v>488</v>
      </c>
      <c r="B765" s="245">
        <v>488219050</v>
      </c>
      <c r="C765" s="244" t="s">
        <v>460</v>
      </c>
      <c r="D765" s="245">
        <v>219</v>
      </c>
      <c r="E765" s="244" t="s">
        <v>246</v>
      </c>
      <c r="F765" s="245">
        <v>50</v>
      </c>
      <c r="G765" s="244" t="s">
        <v>77</v>
      </c>
      <c r="H765" s="243">
        <v>1</v>
      </c>
      <c r="I765" s="239"/>
      <c r="J765" s="242">
        <f t="shared" si="168"/>
        <v>11568.768235992578</v>
      </c>
      <c r="K765" s="241">
        <f t="shared" si="169"/>
        <v>16708</v>
      </c>
      <c r="L765" s="240">
        <f t="shared" si="181"/>
        <v>5139.2317640074216</v>
      </c>
      <c r="M765" s="239"/>
      <c r="N765" s="242">
        <f t="shared" si="170"/>
        <v>5263</v>
      </c>
      <c r="O765" s="241">
        <f t="shared" si="171"/>
        <v>7602</v>
      </c>
      <c r="P765" s="241">
        <f t="shared" si="172"/>
        <v>7633</v>
      </c>
      <c r="Q765" s="241" t="str">
        <f t="shared" si="173"/>
        <v/>
      </c>
      <c r="R765" s="241" t="str">
        <f t="shared" si="174"/>
        <v/>
      </c>
      <c r="S765" s="240">
        <f t="shared" si="182"/>
        <v>31</v>
      </c>
      <c r="T765" s="239"/>
      <c r="U765" s="242">
        <f t="shared" si="175"/>
        <v>17769.768235992578</v>
      </c>
      <c r="V765" s="241">
        <f t="shared" si="176"/>
        <v>25429</v>
      </c>
      <c r="W765" s="240">
        <f t="shared" si="183"/>
        <v>7659.2317640074216</v>
      </c>
      <c r="X765" s="239"/>
      <c r="Y765" s="527">
        <f t="shared" si="177"/>
        <v>0.18551201783839133</v>
      </c>
      <c r="Z765" s="528">
        <f t="shared" si="178"/>
        <v>9.4827794699199028</v>
      </c>
      <c r="AA765" s="528">
        <f t="shared" si="179"/>
        <v>9.5244042415776864</v>
      </c>
      <c r="AB765" s="529">
        <f t="shared" si="180"/>
        <v>4.1624771657783555E-2</v>
      </c>
    </row>
    <row r="766" spans="1:28" s="238" customFormat="1">
      <c r="A766" s="245">
        <v>488</v>
      </c>
      <c r="B766" s="245">
        <v>488219052</v>
      </c>
      <c r="C766" s="244" t="s">
        <v>460</v>
      </c>
      <c r="D766" s="245">
        <v>219</v>
      </c>
      <c r="E766" s="244" t="s">
        <v>246</v>
      </c>
      <c r="F766" s="245">
        <v>52</v>
      </c>
      <c r="G766" s="244" t="s">
        <v>79</v>
      </c>
      <c r="H766" s="243">
        <v>3</v>
      </c>
      <c r="I766" s="239"/>
      <c r="J766" s="242">
        <f t="shared" si="168"/>
        <v>9869</v>
      </c>
      <c r="K766" s="241">
        <f t="shared" si="169"/>
        <v>10475</v>
      </c>
      <c r="L766" s="240">
        <f t="shared" si="181"/>
        <v>606</v>
      </c>
      <c r="M766" s="239"/>
      <c r="N766" s="242">
        <f t="shared" si="170"/>
        <v>4466</v>
      </c>
      <c r="O766" s="241">
        <f t="shared" si="171"/>
        <v>4740</v>
      </c>
      <c r="P766" s="241">
        <f t="shared" si="172"/>
        <v>4167</v>
      </c>
      <c r="Q766" s="241" t="str">
        <f t="shared" si="173"/>
        <v/>
      </c>
      <c r="R766" s="241" t="str">
        <f t="shared" si="174"/>
        <v/>
      </c>
      <c r="S766" s="240">
        <f t="shared" si="182"/>
        <v>-573</v>
      </c>
      <c r="T766" s="239"/>
      <c r="U766" s="242">
        <f t="shared" si="175"/>
        <v>15273</v>
      </c>
      <c r="V766" s="241">
        <f t="shared" si="176"/>
        <v>15730</v>
      </c>
      <c r="W766" s="240">
        <f t="shared" si="183"/>
        <v>457</v>
      </c>
      <c r="X766" s="239"/>
      <c r="Y766" s="527">
        <f t="shared" si="177"/>
        <v>-5.4690923127217559</v>
      </c>
      <c r="Z766" s="528">
        <f t="shared" si="178"/>
        <v>12.158857465682066</v>
      </c>
      <c r="AA766" s="528">
        <f t="shared" si="179"/>
        <v>7.308286092215285</v>
      </c>
      <c r="AB766" s="529">
        <f t="shared" si="180"/>
        <v>-4.8505713734667815</v>
      </c>
    </row>
    <row r="767" spans="1:28" s="238" customFormat="1">
      <c r="A767" s="245">
        <v>488</v>
      </c>
      <c r="B767" s="245">
        <v>488219065</v>
      </c>
      <c r="C767" s="244" t="s">
        <v>460</v>
      </c>
      <c r="D767" s="245">
        <v>219</v>
      </c>
      <c r="E767" s="244" t="s">
        <v>246</v>
      </c>
      <c r="F767" s="245">
        <v>65</v>
      </c>
      <c r="G767" s="244" t="s">
        <v>92</v>
      </c>
      <c r="H767" s="243">
        <v>11</v>
      </c>
      <c r="I767" s="239"/>
      <c r="J767" s="242">
        <f t="shared" si="168"/>
        <v>10813</v>
      </c>
      <c r="K767" s="241">
        <f t="shared" si="169"/>
        <v>11514</v>
      </c>
      <c r="L767" s="240">
        <f t="shared" si="181"/>
        <v>701</v>
      </c>
      <c r="M767" s="239"/>
      <c r="N767" s="242">
        <f t="shared" si="170"/>
        <v>7810</v>
      </c>
      <c r="O767" s="241">
        <f t="shared" si="171"/>
        <v>8317</v>
      </c>
      <c r="P767" s="241">
        <f t="shared" si="172"/>
        <v>8478</v>
      </c>
      <c r="Q767" s="241" t="str">
        <f t="shared" si="173"/>
        <v/>
      </c>
      <c r="R767" s="241" t="str">
        <f t="shared" si="174"/>
        <v/>
      </c>
      <c r="S767" s="240">
        <f t="shared" si="182"/>
        <v>161</v>
      </c>
      <c r="T767" s="239"/>
      <c r="U767" s="242">
        <f t="shared" si="175"/>
        <v>19561</v>
      </c>
      <c r="V767" s="241">
        <f t="shared" si="176"/>
        <v>21080</v>
      </c>
      <c r="W767" s="240">
        <f t="shared" si="183"/>
        <v>1519</v>
      </c>
      <c r="X767" s="239"/>
      <c r="Y767" s="527">
        <f t="shared" si="177"/>
        <v>1.4000158822169055</v>
      </c>
      <c r="Z767" s="528">
        <f t="shared" si="178"/>
        <v>3.4206583944662645</v>
      </c>
      <c r="AA767" s="528">
        <f t="shared" si="179"/>
        <v>4.0941462543854827</v>
      </c>
      <c r="AB767" s="529">
        <f t="shared" si="180"/>
        <v>0.67348785991921822</v>
      </c>
    </row>
    <row r="768" spans="1:28" s="238" customFormat="1">
      <c r="A768" s="245">
        <v>488</v>
      </c>
      <c r="B768" s="245">
        <v>488219083</v>
      </c>
      <c r="C768" s="244" t="s">
        <v>460</v>
      </c>
      <c r="D768" s="245">
        <v>219</v>
      </c>
      <c r="E768" s="244" t="s">
        <v>246</v>
      </c>
      <c r="F768" s="245">
        <v>83</v>
      </c>
      <c r="G768" s="244" t="s">
        <v>110</v>
      </c>
      <c r="H768" s="243">
        <v>14</v>
      </c>
      <c r="I768" s="239"/>
      <c r="J768" s="242">
        <f t="shared" si="168"/>
        <v>11402</v>
      </c>
      <c r="K768" s="241">
        <f t="shared" si="169"/>
        <v>14104</v>
      </c>
      <c r="L768" s="240">
        <f t="shared" si="181"/>
        <v>2702</v>
      </c>
      <c r="M768" s="239"/>
      <c r="N768" s="242">
        <f t="shared" si="170"/>
        <v>2179</v>
      </c>
      <c r="O768" s="241">
        <f t="shared" si="171"/>
        <v>2695</v>
      </c>
      <c r="P768" s="241">
        <f t="shared" si="172"/>
        <v>2275</v>
      </c>
      <c r="Q768" s="241" t="str">
        <f t="shared" si="173"/>
        <v/>
      </c>
      <c r="R768" s="241" t="str">
        <f t="shared" si="174"/>
        <v/>
      </c>
      <c r="S768" s="240">
        <f t="shared" si="182"/>
        <v>-420</v>
      </c>
      <c r="T768" s="239"/>
      <c r="U768" s="242">
        <f t="shared" si="175"/>
        <v>14519</v>
      </c>
      <c r="V768" s="241">
        <f t="shared" si="176"/>
        <v>17467</v>
      </c>
      <c r="W768" s="240">
        <f t="shared" si="183"/>
        <v>2948</v>
      </c>
      <c r="X768" s="239"/>
      <c r="Y768" s="527">
        <f t="shared" si="177"/>
        <v>-2.9795717989981796</v>
      </c>
      <c r="Z768" s="528">
        <f t="shared" si="178"/>
        <v>9.7802201032486291</v>
      </c>
      <c r="AA768" s="528">
        <f t="shared" si="179"/>
        <v>6.7775595696644153</v>
      </c>
      <c r="AB768" s="529">
        <f t="shared" si="180"/>
        <v>-3.0026605335842138</v>
      </c>
    </row>
    <row r="769" spans="1:28" s="238" customFormat="1">
      <c r="A769" s="245">
        <v>488</v>
      </c>
      <c r="B769" s="245">
        <v>488219118</v>
      </c>
      <c r="C769" s="244" t="s">
        <v>460</v>
      </c>
      <c r="D769" s="245">
        <v>219</v>
      </c>
      <c r="E769" s="244" t="s">
        <v>246</v>
      </c>
      <c r="F769" s="245">
        <v>118</v>
      </c>
      <c r="G769" s="244" t="s">
        <v>145</v>
      </c>
      <c r="H769" s="243">
        <v>2</v>
      </c>
      <c r="I769" s="239"/>
      <c r="J769" s="242">
        <f t="shared" si="168"/>
        <v>10009</v>
      </c>
      <c r="K769" s="241">
        <f t="shared" si="169"/>
        <v>15057</v>
      </c>
      <c r="L769" s="240">
        <f t="shared" si="181"/>
        <v>5048</v>
      </c>
      <c r="M769" s="239"/>
      <c r="N769" s="242">
        <f t="shared" si="170"/>
        <v>2305</v>
      </c>
      <c r="O769" s="241">
        <f t="shared" si="171"/>
        <v>3468</v>
      </c>
      <c r="P769" s="241">
        <f t="shared" si="172"/>
        <v>3468</v>
      </c>
      <c r="Q769" s="241" t="str">
        <f t="shared" si="173"/>
        <v/>
      </c>
      <c r="R769" s="241" t="str">
        <f t="shared" si="174"/>
        <v/>
      </c>
      <c r="S769" s="240">
        <f t="shared" si="182"/>
        <v>0</v>
      </c>
      <c r="T769" s="239"/>
      <c r="U769" s="242">
        <f t="shared" si="175"/>
        <v>13252</v>
      </c>
      <c r="V769" s="241">
        <f t="shared" si="176"/>
        <v>19613</v>
      </c>
      <c r="W769" s="240">
        <f t="shared" si="183"/>
        <v>6361</v>
      </c>
      <c r="X769" s="239"/>
      <c r="Y769" s="527">
        <f t="shared" si="177"/>
        <v>0</v>
      </c>
      <c r="Z769" s="528">
        <f t="shared" si="178"/>
        <v>4.332809513615647</v>
      </c>
      <c r="AA769" s="528">
        <f t="shared" si="179"/>
        <v>2.9781855881875376</v>
      </c>
      <c r="AB769" s="529">
        <f t="shared" si="180"/>
        <v>-1.3546239254281094</v>
      </c>
    </row>
    <row r="770" spans="1:28" s="238" customFormat="1">
      <c r="A770" s="245">
        <v>488</v>
      </c>
      <c r="B770" s="245">
        <v>488219122</v>
      </c>
      <c r="C770" s="244" t="s">
        <v>460</v>
      </c>
      <c r="D770" s="245">
        <v>219</v>
      </c>
      <c r="E770" s="244" t="s">
        <v>246</v>
      </c>
      <c r="F770" s="245">
        <v>122</v>
      </c>
      <c r="G770" s="244" t="s">
        <v>149</v>
      </c>
      <c r="H770" s="243">
        <v>26</v>
      </c>
      <c r="I770" s="239"/>
      <c r="J770" s="242">
        <f t="shared" si="168"/>
        <v>12278</v>
      </c>
      <c r="K770" s="241">
        <f t="shared" si="169"/>
        <v>12989</v>
      </c>
      <c r="L770" s="240">
        <f t="shared" si="181"/>
        <v>711</v>
      </c>
      <c r="M770" s="239"/>
      <c r="N770" s="242">
        <f t="shared" si="170"/>
        <v>4010</v>
      </c>
      <c r="O770" s="241">
        <f t="shared" si="171"/>
        <v>4242</v>
      </c>
      <c r="P770" s="241">
        <f t="shared" si="172"/>
        <v>4007</v>
      </c>
      <c r="Q770" s="241" t="str">
        <f t="shared" si="173"/>
        <v/>
      </c>
      <c r="R770" s="241" t="str">
        <f t="shared" si="174"/>
        <v/>
      </c>
      <c r="S770" s="240">
        <f t="shared" si="182"/>
        <v>-235</v>
      </c>
      <c r="T770" s="239"/>
      <c r="U770" s="242">
        <f t="shared" si="175"/>
        <v>17226</v>
      </c>
      <c r="V770" s="241">
        <f t="shared" si="176"/>
        <v>18084</v>
      </c>
      <c r="W770" s="240">
        <f t="shared" si="183"/>
        <v>858</v>
      </c>
      <c r="X770" s="239"/>
      <c r="Y770" s="527">
        <f t="shared" si="177"/>
        <v>-1.8091941596705965</v>
      </c>
      <c r="Z770" s="528">
        <f t="shared" si="178"/>
        <v>5.8983759378562368</v>
      </c>
      <c r="AA770" s="528">
        <f t="shared" si="179"/>
        <v>4.2168170372255052</v>
      </c>
      <c r="AB770" s="529">
        <f t="shared" si="180"/>
        <v>-1.6815589006307317</v>
      </c>
    </row>
    <row r="771" spans="1:28" s="238" customFormat="1">
      <c r="A771" s="245">
        <v>488</v>
      </c>
      <c r="B771" s="245">
        <v>488219131</v>
      </c>
      <c r="C771" s="244" t="s">
        <v>460</v>
      </c>
      <c r="D771" s="245">
        <v>219</v>
      </c>
      <c r="E771" s="244" t="s">
        <v>246</v>
      </c>
      <c r="F771" s="245">
        <v>131</v>
      </c>
      <c r="G771" s="244" t="s">
        <v>158</v>
      </c>
      <c r="H771" s="243">
        <v>8</v>
      </c>
      <c r="I771" s="239"/>
      <c r="J771" s="242">
        <f t="shared" si="168"/>
        <v>11362</v>
      </c>
      <c r="K771" s="241">
        <f t="shared" si="169"/>
        <v>11529</v>
      </c>
      <c r="L771" s="240">
        <f t="shared" si="181"/>
        <v>167</v>
      </c>
      <c r="M771" s="239"/>
      <c r="N771" s="242">
        <f t="shared" si="170"/>
        <v>5604</v>
      </c>
      <c r="O771" s="241">
        <f t="shared" si="171"/>
        <v>5686</v>
      </c>
      <c r="P771" s="241">
        <f t="shared" si="172"/>
        <v>5430</v>
      </c>
      <c r="Q771" s="241" t="str">
        <f t="shared" si="173"/>
        <v/>
      </c>
      <c r="R771" s="241" t="str">
        <f t="shared" si="174"/>
        <v/>
      </c>
      <c r="S771" s="240">
        <f t="shared" si="182"/>
        <v>-256</v>
      </c>
      <c r="T771" s="239"/>
      <c r="U771" s="242">
        <f t="shared" si="175"/>
        <v>17904</v>
      </c>
      <c r="V771" s="241">
        <f t="shared" si="176"/>
        <v>18047</v>
      </c>
      <c r="W771" s="240">
        <f t="shared" si="183"/>
        <v>143</v>
      </c>
      <c r="X771" s="239"/>
      <c r="Y771" s="527">
        <f t="shared" si="177"/>
        <v>-2.2266013225300583</v>
      </c>
      <c r="Z771" s="528">
        <f t="shared" si="178"/>
        <v>4.4623488968925331</v>
      </c>
      <c r="AA771" s="528">
        <f t="shared" si="179"/>
        <v>1.9667636318136692</v>
      </c>
      <c r="AB771" s="529">
        <f t="shared" si="180"/>
        <v>-2.4955852650788639</v>
      </c>
    </row>
    <row r="772" spans="1:28" s="238" customFormat="1">
      <c r="A772" s="245">
        <v>488</v>
      </c>
      <c r="B772" s="245">
        <v>488219133</v>
      </c>
      <c r="C772" s="244" t="s">
        <v>460</v>
      </c>
      <c r="D772" s="245">
        <v>219</v>
      </c>
      <c r="E772" s="244" t="s">
        <v>246</v>
      </c>
      <c r="F772" s="245">
        <v>133</v>
      </c>
      <c r="G772" s="244" t="s">
        <v>160</v>
      </c>
      <c r="H772" s="243">
        <v>25</v>
      </c>
      <c r="I772" s="239"/>
      <c r="J772" s="242">
        <f t="shared" si="168"/>
        <v>13009</v>
      </c>
      <c r="K772" s="241">
        <f t="shared" si="169"/>
        <v>13801</v>
      </c>
      <c r="L772" s="240">
        <f t="shared" si="181"/>
        <v>792</v>
      </c>
      <c r="M772" s="239"/>
      <c r="N772" s="242">
        <f t="shared" si="170"/>
        <v>1349</v>
      </c>
      <c r="O772" s="241">
        <f t="shared" si="171"/>
        <v>1431</v>
      </c>
      <c r="P772" s="241">
        <f t="shared" si="172"/>
        <v>1850</v>
      </c>
      <c r="Q772" s="241" t="str">
        <f t="shared" si="173"/>
        <v/>
      </c>
      <c r="R772" s="241" t="str">
        <f t="shared" si="174"/>
        <v/>
      </c>
      <c r="S772" s="240">
        <f t="shared" si="182"/>
        <v>419</v>
      </c>
      <c r="T772" s="239"/>
      <c r="U772" s="242">
        <f t="shared" si="175"/>
        <v>15296</v>
      </c>
      <c r="V772" s="241">
        <f t="shared" si="176"/>
        <v>16739</v>
      </c>
      <c r="W772" s="240">
        <f t="shared" si="183"/>
        <v>1443</v>
      </c>
      <c r="X772" s="239"/>
      <c r="Y772" s="527">
        <f t="shared" si="177"/>
        <v>3.031905023530328</v>
      </c>
      <c r="Z772" s="528">
        <f t="shared" si="178"/>
        <v>8.240261993906179</v>
      </c>
      <c r="AA772" s="528">
        <f t="shared" si="179"/>
        <v>11.535021542774661</v>
      </c>
      <c r="AB772" s="529">
        <f t="shared" si="180"/>
        <v>3.2947595488684822</v>
      </c>
    </row>
    <row r="773" spans="1:28" s="238" customFormat="1">
      <c r="A773" s="245">
        <v>488</v>
      </c>
      <c r="B773" s="245">
        <v>488219142</v>
      </c>
      <c r="C773" s="244" t="s">
        <v>460</v>
      </c>
      <c r="D773" s="245">
        <v>219</v>
      </c>
      <c r="E773" s="244" t="s">
        <v>246</v>
      </c>
      <c r="F773" s="245">
        <v>142</v>
      </c>
      <c r="G773" s="244" t="s">
        <v>169</v>
      </c>
      <c r="H773" s="243">
        <v>19</v>
      </c>
      <c r="I773" s="239"/>
      <c r="J773" s="242">
        <f t="shared" si="168"/>
        <v>11092</v>
      </c>
      <c r="K773" s="241">
        <f t="shared" si="169"/>
        <v>11993</v>
      </c>
      <c r="L773" s="240">
        <f t="shared" si="181"/>
        <v>901</v>
      </c>
      <c r="M773" s="239"/>
      <c r="N773" s="242">
        <f t="shared" si="170"/>
        <v>9636</v>
      </c>
      <c r="O773" s="241">
        <f t="shared" si="171"/>
        <v>10418</v>
      </c>
      <c r="P773" s="241">
        <f t="shared" si="172"/>
        <v>10116</v>
      </c>
      <c r="Q773" s="241" t="str">
        <f t="shared" si="173"/>
        <v/>
      </c>
      <c r="R773" s="241" t="str">
        <f t="shared" si="174"/>
        <v/>
      </c>
      <c r="S773" s="240">
        <f t="shared" si="182"/>
        <v>-302</v>
      </c>
      <c r="T773" s="239"/>
      <c r="U773" s="242">
        <f t="shared" si="175"/>
        <v>21666</v>
      </c>
      <c r="V773" s="241">
        <f t="shared" si="176"/>
        <v>23197</v>
      </c>
      <c r="W773" s="240">
        <f t="shared" si="183"/>
        <v>1531</v>
      </c>
      <c r="X773" s="239"/>
      <c r="Y773" s="527">
        <f t="shared" si="177"/>
        <v>-2.5188291369995568</v>
      </c>
      <c r="Z773" s="528">
        <f t="shared" si="178"/>
        <v>3.2833150328811995</v>
      </c>
      <c r="AA773" s="528">
        <f t="shared" si="179"/>
        <v>1.2004013570474763</v>
      </c>
      <c r="AB773" s="529">
        <f t="shared" si="180"/>
        <v>-2.0829136758337232</v>
      </c>
    </row>
    <row r="774" spans="1:28" s="238" customFormat="1">
      <c r="A774" s="245">
        <v>488</v>
      </c>
      <c r="B774" s="245">
        <v>488219145</v>
      </c>
      <c r="C774" s="244" t="s">
        <v>460</v>
      </c>
      <c r="D774" s="245">
        <v>219</v>
      </c>
      <c r="E774" s="244" t="s">
        <v>246</v>
      </c>
      <c r="F774" s="245">
        <v>145</v>
      </c>
      <c r="G774" s="244" t="s">
        <v>172</v>
      </c>
      <c r="H774" s="243">
        <v>4</v>
      </c>
      <c r="I774" s="239"/>
      <c r="J774" s="242">
        <f t="shared" si="168"/>
        <v>12488</v>
      </c>
      <c r="K774" s="241">
        <f t="shared" si="169"/>
        <v>14321</v>
      </c>
      <c r="L774" s="240">
        <f t="shared" si="181"/>
        <v>1833</v>
      </c>
      <c r="M774" s="239"/>
      <c r="N774" s="242">
        <f t="shared" si="170"/>
        <v>2715</v>
      </c>
      <c r="O774" s="241">
        <f t="shared" si="171"/>
        <v>3113</v>
      </c>
      <c r="P774" s="241">
        <f t="shared" si="172"/>
        <v>3113</v>
      </c>
      <c r="Q774" s="241" t="str">
        <f t="shared" si="173"/>
        <v/>
      </c>
      <c r="R774" s="241" t="str">
        <f t="shared" si="174"/>
        <v/>
      </c>
      <c r="S774" s="240">
        <f t="shared" si="182"/>
        <v>0</v>
      </c>
      <c r="T774" s="239"/>
      <c r="U774" s="242">
        <f t="shared" si="175"/>
        <v>16141</v>
      </c>
      <c r="V774" s="241">
        <f t="shared" si="176"/>
        <v>18522</v>
      </c>
      <c r="W774" s="240">
        <f t="shared" si="183"/>
        <v>2381</v>
      </c>
      <c r="X774" s="239"/>
      <c r="Y774" s="527">
        <f t="shared" si="177"/>
        <v>0</v>
      </c>
      <c r="Z774" s="528">
        <f t="shared" si="178"/>
        <v>10.04967069112552</v>
      </c>
      <c r="AA774" s="528">
        <f t="shared" si="179"/>
        <v>4.7352255335590314</v>
      </c>
      <c r="AB774" s="529">
        <f t="shared" si="180"/>
        <v>-5.3144451575664888</v>
      </c>
    </row>
    <row r="775" spans="1:28" s="238" customFormat="1">
      <c r="A775" s="245">
        <v>488</v>
      </c>
      <c r="B775" s="245">
        <v>488219171</v>
      </c>
      <c r="C775" s="244" t="s">
        <v>460</v>
      </c>
      <c r="D775" s="245">
        <v>219</v>
      </c>
      <c r="E775" s="244" t="s">
        <v>246</v>
      </c>
      <c r="F775" s="245">
        <v>171</v>
      </c>
      <c r="G775" s="244" t="s">
        <v>198</v>
      </c>
      <c r="H775" s="243">
        <v>12</v>
      </c>
      <c r="I775" s="239"/>
      <c r="J775" s="242">
        <f t="shared" si="168"/>
        <v>12049</v>
      </c>
      <c r="K775" s="241">
        <f t="shared" si="169"/>
        <v>12734</v>
      </c>
      <c r="L775" s="240">
        <f t="shared" si="181"/>
        <v>685</v>
      </c>
      <c r="M775" s="239"/>
      <c r="N775" s="242">
        <f t="shared" si="170"/>
        <v>4027</v>
      </c>
      <c r="O775" s="241">
        <f t="shared" si="171"/>
        <v>4255</v>
      </c>
      <c r="P775" s="241">
        <f t="shared" si="172"/>
        <v>3528</v>
      </c>
      <c r="Q775" s="241" t="str">
        <f t="shared" si="173"/>
        <v/>
      </c>
      <c r="R775" s="241" t="str">
        <f t="shared" si="174"/>
        <v/>
      </c>
      <c r="S775" s="240">
        <f t="shared" si="182"/>
        <v>-727</v>
      </c>
      <c r="T775" s="239"/>
      <c r="U775" s="242">
        <f t="shared" si="175"/>
        <v>17014</v>
      </c>
      <c r="V775" s="241">
        <f t="shared" si="176"/>
        <v>17350</v>
      </c>
      <c r="W775" s="240">
        <f t="shared" si="183"/>
        <v>336</v>
      </c>
      <c r="X775" s="239"/>
      <c r="Y775" s="527">
        <f t="shared" si="177"/>
        <v>-5.7131232428482974</v>
      </c>
      <c r="Z775" s="528">
        <f t="shared" si="178"/>
        <v>8.6633348865498512</v>
      </c>
      <c r="AA775" s="528">
        <f t="shared" si="179"/>
        <v>4.6600260013663801</v>
      </c>
      <c r="AB775" s="529">
        <f t="shared" si="180"/>
        <v>-4.0033088851834711</v>
      </c>
    </row>
    <row r="776" spans="1:28" s="238" customFormat="1">
      <c r="A776" s="245">
        <v>488</v>
      </c>
      <c r="B776" s="245">
        <v>488219182</v>
      </c>
      <c r="C776" s="244" t="s">
        <v>460</v>
      </c>
      <c r="D776" s="245">
        <v>219</v>
      </c>
      <c r="E776" s="244" t="s">
        <v>246</v>
      </c>
      <c r="F776" s="245">
        <v>182</v>
      </c>
      <c r="G776" s="244" t="s">
        <v>209</v>
      </c>
      <c r="H776" s="243">
        <v>1</v>
      </c>
      <c r="I776" s="239"/>
      <c r="J776" s="242">
        <f t="shared" si="168"/>
        <v>10009</v>
      </c>
      <c r="K776" s="241">
        <f t="shared" si="169"/>
        <v>10603</v>
      </c>
      <c r="L776" s="240">
        <f t="shared" si="181"/>
        <v>594</v>
      </c>
      <c r="M776" s="239"/>
      <c r="N776" s="242">
        <f t="shared" si="170"/>
        <v>2401</v>
      </c>
      <c r="O776" s="241">
        <f t="shared" si="171"/>
        <v>2543</v>
      </c>
      <c r="P776" s="241">
        <f t="shared" si="172"/>
        <v>2057</v>
      </c>
      <c r="Q776" s="241" t="str">
        <f t="shared" si="173"/>
        <v/>
      </c>
      <c r="R776" s="241" t="str">
        <f t="shared" si="174"/>
        <v/>
      </c>
      <c r="S776" s="240">
        <f t="shared" si="182"/>
        <v>-486</v>
      </c>
      <c r="T776" s="239"/>
      <c r="U776" s="242">
        <f t="shared" si="175"/>
        <v>13348</v>
      </c>
      <c r="V776" s="241">
        <f t="shared" si="176"/>
        <v>13748</v>
      </c>
      <c r="W776" s="240">
        <f t="shared" si="183"/>
        <v>400</v>
      </c>
      <c r="X776" s="239"/>
      <c r="Y776" s="527">
        <f t="shared" si="177"/>
        <v>-4.5924731947885533</v>
      </c>
      <c r="Z776" s="528">
        <f t="shared" si="178"/>
        <v>14.354835353763503</v>
      </c>
      <c r="AA776" s="528">
        <f t="shared" si="179"/>
        <v>9.5080535591610715</v>
      </c>
      <c r="AB776" s="529">
        <f t="shared" si="180"/>
        <v>-4.8467817946024319</v>
      </c>
    </row>
    <row r="777" spans="1:28" s="238" customFormat="1">
      <c r="A777" s="245">
        <v>488</v>
      </c>
      <c r="B777" s="245">
        <v>488219219</v>
      </c>
      <c r="C777" s="244" t="s">
        <v>460</v>
      </c>
      <c r="D777" s="245">
        <v>219</v>
      </c>
      <c r="E777" s="244" t="s">
        <v>246</v>
      </c>
      <c r="F777" s="245">
        <v>219</v>
      </c>
      <c r="G777" s="244" t="s">
        <v>246</v>
      </c>
      <c r="H777" s="243">
        <v>12</v>
      </c>
      <c r="I777" s="239"/>
      <c r="J777" s="242">
        <f t="shared" si="168"/>
        <v>11669</v>
      </c>
      <c r="K777" s="241">
        <f t="shared" si="169"/>
        <v>11480</v>
      </c>
      <c r="L777" s="240">
        <f t="shared" si="181"/>
        <v>-189</v>
      </c>
      <c r="M777" s="239"/>
      <c r="N777" s="242">
        <f t="shared" si="170"/>
        <v>5966</v>
      </c>
      <c r="O777" s="241">
        <f t="shared" si="171"/>
        <v>5870</v>
      </c>
      <c r="P777" s="241">
        <f t="shared" si="172"/>
        <v>5636</v>
      </c>
      <c r="Q777" s="241" t="str">
        <f t="shared" si="173"/>
        <v/>
      </c>
      <c r="R777" s="241" t="str">
        <f t="shared" si="174"/>
        <v/>
      </c>
      <c r="S777" s="240">
        <f t="shared" si="182"/>
        <v>-234</v>
      </c>
      <c r="T777" s="239"/>
      <c r="U777" s="242">
        <f t="shared" si="175"/>
        <v>18573</v>
      </c>
      <c r="V777" s="241">
        <f t="shared" si="176"/>
        <v>18204</v>
      </c>
      <c r="W777" s="240">
        <f t="shared" si="183"/>
        <v>-369</v>
      </c>
      <c r="X777" s="239"/>
      <c r="Y777" s="527">
        <f t="shared" si="177"/>
        <v>-2.0399562995074803</v>
      </c>
      <c r="Z777" s="528">
        <f t="shared" si="178"/>
        <v>5.7524661285198979</v>
      </c>
      <c r="AA777" s="528">
        <f t="shared" si="179"/>
        <v>4.1494956366148079</v>
      </c>
      <c r="AB777" s="529">
        <f t="shared" si="180"/>
        <v>-1.60297049190509</v>
      </c>
    </row>
    <row r="778" spans="1:28" s="238" customFormat="1">
      <c r="A778" s="245">
        <v>488</v>
      </c>
      <c r="B778" s="245">
        <v>488219231</v>
      </c>
      <c r="C778" s="244" t="s">
        <v>460</v>
      </c>
      <c r="D778" s="245">
        <v>219</v>
      </c>
      <c r="E778" s="244" t="s">
        <v>246</v>
      </c>
      <c r="F778" s="245">
        <v>231</v>
      </c>
      <c r="G778" s="244" t="s">
        <v>258</v>
      </c>
      <c r="H778" s="243">
        <v>26</v>
      </c>
      <c r="I778" s="239"/>
      <c r="J778" s="242">
        <f t="shared" ref="J778:J841" si="184">IFERROR(VLOOKUP($B778,ratesPFY,9,FALSE),"")</f>
        <v>11672</v>
      </c>
      <c r="K778" s="241">
        <f t="shared" ref="K778:K841" si="185">IFERROR(VLOOKUP($B778,ratesQ2,8,FALSE),"")</f>
        <v>12244</v>
      </c>
      <c r="L778" s="240">
        <f t="shared" si="181"/>
        <v>572</v>
      </c>
      <c r="M778" s="239"/>
      <c r="N778" s="242">
        <f t="shared" ref="N778:N841" si="186">IFERROR(VLOOKUP($B778,ratesPFY,10,FALSE),"")</f>
        <v>3383</v>
      </c>
      <c r="O778" s="241">
        <f t="shared" ref="O778:O841" si="187">IFERROR(VLOOKUP($B778,ratesQ1,9,FALSE),"")</f>
        <v>3549</v>
      </c>
      <c r="P778" s="241">
        <f t="shared" ref="P778:P841" si="188">IFERROR(VLOOKUP($B778,ratesQ2,9,FALSE),"")</f>
        <v>3326</v>
      </c>
      <c r="Q778" s="241" t="str">
        <f t="shared" ref="Q778:Q841" si="189">IFERROR(VLOOKUP($B778,ratesQ3,9,FALSE),"")</f>
        <v/>
      </c>
      <c r="R778" s="241" t="str">
        <f t="shared" ref="R778:R841" si="190">IFERROR(VLOOKUP($B778,ratesQ4,9,FALSE),"")</f>
        <v/>
      </c>
      <c r="S778" s="240">
        <f t="shared" si="182"/>
        <v>-223</v>
      </c>
      <c r="T778" s="239"/>
      <c r="U778" s="242">
        <f t="shared" ref="U778:U841" si="191">IFERROR(VLOOKUP($B778,ratesPFY,13,FALSE)-VLOOKUP($B778,ratesPFY,11,FALSE),"")</f>
        <v>15993</v>
      </c>
      <c r="V778" s="241">
        <f t="shared" ref="V778:V841" si="192">IFERROR(VLOOKUP($B778,ratesQ2,12,FALSE),"")</f>
        <v>16658</v>
      </c>
      <c r="W778" s="240">
        <f t="shared" si="183"/>
        <v>665</v>
      </c>
      <c r="X778" s="239"/>
      <c r="Y778" s="527">
        <f t="shared" ref="Y778:Y841" si="193">VLOOKUP($F778,rate_abvfndNEW,46,FALSE)</f>
        <v>-1.8184174024414261</v>
      </c>
      <c r="Z778" s="528">
        <f t="shared" ref="Z778:Z841" si="194">VLOOKUP($F778,rate_abvfndNEW,48,FALSE)</f>
        <v>5.2433591946129976</v>
      </c>
      <c r="AA778" s="528">
        <f t="shared" ref="AA778:AA841" si="195">VLOOKUP($F778,rate_abvfndNEW,49,FALSE)</f>
        <v>3.2984732062710154</v>
      </c>
      <c r="AB778" s="529">
        <f t="shared" ref="AB778:AB841" si="196">VLOOKUP($F778,rate_abvfndNEW,50,FALSE)</f>
        <v>-1.9448859883419822</v>
      </c>
    </row>
    <row r="779" spans="1:28" s="238" customFormat="1">
      <c r="A779" s="245">
        <v>488</v>
      </c>
      <c r="B779" s="245">
        <v>488219239</v>
      </c>
      <c r="C779" s="244" t="s">
        <v>460</v>
      </c>
      <c r="D779" s="245">
        <v>219</v>
      </c>
      <c r="E779" s="244" t="s">
        <v>246</v>
      </c>
      <c r="F779" s="245">
        <v>239</v>
      </c>
      <c r="G779" s="244" t="s">
        <v>266</v>
      </c>
      <c r="H779" s="243">
        <v>11</v>
      </c>
      <c r="I779" s="239"/>
      <c r="J779" s="242">
        <f t="shared" si="184"/>
        <v>10081</v>
      </c>
      <c r="K779" s="241">
        <f t="shared" si="185"/>
        <v>12508</v>
      </c>
      <c r="L779" s="240">
        <f t="shared" ref="L779:L842" si="197">IFERROR(IF(J779="","",K779-J779),"")</f>
        <v>2427</v>
      </c>
      <c r="M779" s="239"/>
      <c r="N779" s="242">
        <f t="shared" si="186"/>
        <v>3587</v>
      </c>
      <c r="O779" s="241">
        <f t="shared" si="187"/>
        <v>4451</v>
      </c>
      <c r="P779" s="241">
        <f t="shared" si="188"/>
        <v>4269</v>
      </c>
      <c r="Q779" s="241" t="str">
        <f t="shared" si="189"/>
        <v/>
      </c>
      <c r="R779" s="241" t="str">
        <f t="shared" si="190"/>
        <v/>
      </c>
      <c r="S779" s="240">
        <f t="shared" ref="S779:S842" si="198">IFERROR(IF(P779="","",P779-O779),"")</f>
        <v>-182</v>
      </c>
      <c r="T779" s="239"/>
      <c r="U779" s="242">
        <f t="shared" si="191"/>
        <v>14606</v>
      </c>
      <c r="V779" s="241">
        <f t="shared" si="192"/>
        <v>17865</v>
      </c>
      <c r="W779" s="240">
        <f t="shared" ref="W779:W842" si="199">IFERROR(IF(U779="","",V779-U779),"")</f>
        <v>3259</v>
      </c>
      <c r="X779" s="239"/>
      <c r="Y779" s="527">
        <f t="shared" si="193"/>
        <v>-1.4577535168416489</v>
      </c>
      <c r="Z779" s="528">
        <f t="shared" si="194"/>
        <v>8.1449265003672231</v>
      </c>
      <c r="AA779" s="528">
        <f t="shared" si="195"/>
        <v>6.8939612597600934</v>
      </c>
      <c r="AB779" s="529">
        <f t="shared" si="196"/>
        <v>-1.2509652406071297</v>
      </c>
    </row>
    <row r="780" spans="1:28" s="238" customFormat="1">
      <c r="A780" s="245">
        <v>488</v>
      </c>
      <c r="B780" s="245">
        <v>488219243</v>
      </c>
      <c r="C780" s="244" t="s">
        <v>460</v>
      </c>
      <c r="D780" s="245">
        <v>219</v>
      </c>
      <c r="E780" s="244" t="s">
        <v>246</v>
      </c>
      <c r="F780" s="245">
        <v>243</v>
      </c>
      <c r="G780" s="244" t="s">
        <v>270</v>
      </c>
      <c r="H780" s="243">
        <v>28</v>
      </c>
      <c r="I780" s="239"/>
      <c r="J780" s="242">
        <f t="shared" si="184"/>
        <v>12314</v>
      </c>
      <c r="K780" s="241">
        <f t="shared" si="185"/>
        <v>13612</v>
      </c>
      <c r="L780" s="240">
        <f t="shared" si="197"/>
        <v>1298</v>
      </c>
      <c r="M780" s="239"/>
      <c r="N780" s="242">
        <f t="shared" si="186"/>
        <v>1862</v>
      </c>
      <c r="O780" s="241">
        <f t="shared" si="187"/>
        <v>2059</v>
      </c>
      <c r="P780" s="241">
        <f t="shared" si="188"/>
        <v>1938</v>
      </c>
      <c r="Q780" s="241" t="str">
        <f t="shared" si="189"/>
        <v/>
      </c>
      <c r="R780" s="241" t="str">
        <f t="shared" si="190"/>
        <v/>
      </c>
      <c r="S780" s="240">
        <f t="shared" si="198"/>
        <v>-121</v>
      </c>
      <c r="T780" s="239"/>
      <c r="U780" s="242">
        <f t="shared" si="191"/>
        <v>15114</v>
      </c>
      <c r="V780" s="241">
        <f t="shared" si="192"/>
        <v>16638</v>
      </c>
      <c r="W780" s="240">
        <f t="shared" si="199"/>
        <v>1524</v>
      </c>
      <c r="X780" s="239"/>
      <c r="Y780" s="527">
        <f t="shared" si="193"/>
        <v>-0.8854435207992708</v>
      </c>
      <c r="Z780" s="528">
        <f t="shared" si="194"/>
        <v>6.0354276228984407</v>
      </c>
      <c r="AA780" s="528">
        <f t="shared" si="195"/>
        <v>5.027117511696332</v>
      </c>
      <c r="AB780" s="529">
        <f t="shared" si="196"/>
        <v>-1.0083101112021087</v>
      </c>
    </row>
    <row r="781" spans="1:28" s="238" customFormat="1">
      <c r="A781" s="245">
        <v>488</v>
      </c>
      <c r="B781" s="245">
        <v>488219244</v>
      </c>
      <c r="C781" s="244" t="s">
        <v>460</v>
      </c>
      <c r="D781" s="245">
        <v>219</v>
      </c>
      <c r="E781" s="244" t="s">
        <v>246</v>
      </c>
      <c r="F781" s="245">
        <v>244</v>
      </c>
      <c r="G781" s="244" t="s">
        <v>271</v>
      </c>
      <c r="H781" s="243">
        <v>175</v>
      </c>
      <c r="I781" s="239"/>
      <c r="J781" s="242">
        <f t="shared" si="184"/>
        <v>13186</v>
      </c>
      <c r="K781" s="241">
        <f t="shared" si="185"/>
        <v>14695</v>
      </c>
      <c r="L781" s="240">
        <f t="shared" si="197"/>
        <v>1509</v>
      </c>
      <c r="M781" s="239"/>
      <c r="N781" s="242">
        <f t="shared" si="186"/>
        <v>3953</v>
      </c>
      <c r="O781" s="241">
        <f t="shared" si="187"/>
        <v>4405</v>
      </c>
      <c r="P781" s="241">
        <f t="shared" si="188"/>
        <v>4405</v>
      </c>
      <c r="Q781" s="241" t="str">
        <f t="shared" si="189"/>
        <v/>
      </c>
      <c r="R781" s="241" t="str">
        <f t="shared" si="190"/>
        <v/>
      </c>
      <c r="S781" s="240">
        <f t="shared" si="198"/>
        <v>0</v>
      </c>
      <c r="T781" s="239"/>
      <c r="U781" s="242">
        <f t="shared" si="191"/>
        <v>18077</v>
      </c>
      <c r="V781" s="241">
        <f t="shared" si="192"/>
        <v>20188</v>
      </c>
      <c r="W781" s="240">
        <f t="shared" si="199"/>
        <v>2111</v>
      </c>
      <c r="X781" s="239"/>
      <c r="Y781" s="527">
        <f t="shared" si="193"/>
        <v>0</v>
      </c>
      <c r="Z781" s="528">
        <f t="shared" si="194"/>
        <v>6.1523267003519049</v>
      </c>
      <c r="AA781" s="528">
        <f t="shared" si="195"/>
        <v>5.3180718904184756</v>
      </c>
      <c r="AB781" s="529">
        <f t="shared" si="196"/>
        <v>-0.83425480993342926</v>
      </c>
    </row>
    <row r="782" spans="1:28" s="238" customFormat="1">
      <c r="A782" s="245">
        <v>488</v>
      </c>
      <c r="B782" s="245">
        <v>488219251</v>
      </c>
      <c r="C782" s="244" t="s">
        <v>460</v>
      </c>
      <c r="D782" s="245">
        <v>219</v>
      </c>
      <c r="E782" s="244" t="s">
        <v>246</v>
      </c>
      <c r="F782" s="245">
        <v>251</v>
      </c>
      <c r="G782" s="244" t="s">
        <v>278</v>
      </c>
      <c r="H782" s="243">
        <v>100</v>
      </c>
      <c r="I782" s="239"/>
      <c r="J782" s="242">
        <f t="shared" si="184"/>
        <v>12121</v>
      </c>
      <c r="K782" s="241">
        <f t="shared" si="185"/>
        <v>13306</v>
      </c>
      <c r="L782" s="240">
        <f t="shared" si="197"/>
        <v>1185</v>
      </c>
      <c r="M782" s="239"/>
      <c r="N782" s="242">
        <f t="shared" si="186"/>
        <v>2564</v>
      </c>
      <c r="O782" s="241">
        <f t="shared" si="187"/>
        <v>2814</v>
      </c>
      <c r="P782" s="241">
        <f t="shared" si="188"/>
        <v>2494</v>
      </c>
      <c r="Q782" s="241" t="str">
        <f t="shared" si="189"/>
        <v/>
      </c>
      <c r="R782" s="241" t="str">
        <f t="shared" si="190"/>
        <v/>
      </c>
      <c r="S782" s="240">
        <f t="shared" si="198"/>
        <v>-320</v>
      </c>
      <c r="T782" s="239"/>
      <c r="U782" s="242">
        <f t="shared" si="191"/>
        <v>15623</v>
      </c>
      <c r="V782" s="241">
        <f t="shared" si="192"/>
        <v>16888</v>
      </c>
      <c r="W782" s="240">
        <f t="shared" si="199"/>
        <v>1265</v>
      </c>
      <c r="X782" s="239"/>
      <c r="Y782" s="527">
        <f t="shared" si="193"/>
        <v>-2.408433211767985</v>
      </c>
      <c r="Z782" s="528">
        <f t="shared" si="194"/>
        <v>6.9448472039290428</v>
      </c>
      <c r="AA782" s="528">
        <f t="shared" si="195"/>
        <v>4.6645188303276433</v>
      </c>
      <c r="AB782" s="529">
        <f t="shared" si="196"/>
        <v>-2.2803283736013995</v>
      </c>
    </row>
    <row r="783" spans="1:28" s="238" customFormat="1">
      <c r="A783" s="245">
        <v>488</v>
      </c>
      <c r="B783" s="245">
        <v>488219264</v>
      </c>
      <c r="C783" s="244" t="s">
        <v>460</v>
      </c>
      <c r="D783" s="245">
        <v>219</v>
      </c>
      <c r="E783" s="244" t="s">
        <v>246</v>
      </c>
      <c r="F783" s="245">
        <v>264</v>
      </c>
      <c r="G783" s="244" t="s">
        <v>291</v>
      </c>
      <c r="H783" s="243">
        <v>17</v>
      </c>
      <c r="I783" s="239"/>
      <c r="J783" s="242">
        <f t="shared" si="184"/>
        <v>10817</v>
      </c>
      <c r="K783" s="241">
        <f t="shared" si="185"/>
        <v>11430</v>
      </c>
      <c r="L783" s="240">
        <f t="shared" si="197"/>
        <v>613</v>
      </c>
      <c r="M783" s="239"/>
      <c r="N783" s="242">
        <f t="shared" si="186"/>
        <v>5608</v>
      </c>
      <c r="O783" s="241">
        <f t="shared" si="187"/>
        <v>5926</v>
      </c>
      <c r="P783" s="241">
        <f t="shared" si="188"/>
        <v>5609</v>
      </c>
      <c r="Q783" s="241" t="str">
        <f t="shared" si="189"/>
        <v/>
      </c>
      <c r="R783" s="241" t="str">
        <f t="shared" si="190"/>
        <v/>
      </c>
      <c r="S783" s="240">
        <f t="shared" si="198"/>
        <v>-317</v>
      </c>
      <c r="T783" s="239"/>
      <c r="U783" s="242">
        <f t="shared" si="191"/>
        <v>17363</v>
      </c>
      <c r="V783" s="241">
        <f t="shared" si="192"/>
        <v>18127</v>
      </c>
      <c r="W783" s="240">
        <f t="shared" si="199"/>
        <v>764</v>
      </c>
      <c r="X783" s="239"/>
      <c r="Y783" s="527">
        <f t="shared" si="193"/>
        <v>-2.7687677749985937</v>
      </c>
      <c r="Z783" s="528">
        <f t="shared" si="194"/>
        <v>6.2156396385053307</v>
      </c>
      <c r="AA783" s="528">
        <f t="shared" si="195"/>
        <v>3.6273152975248952</v>
      </c>
      <c r="AB783" s="529">
        <f t="shared" si="196"/>
        <v>-2.5883243409804355</v>
      </c>
    </row>
    <row r="784" spans="1:28" s="238" customFormat="1">
      <c r="A784" s="245">
        <v>488</v>
      </c>
      <c r="B784" s="245">
        <v>488219285</v>
      </c>
      <c r="C784" s="244" t="s">
        <v>460</v>
      </c>
      <c r="D784" s="245">
        <v>219</v>
      </c>
      <c r="E784" s="244" t="s">
        <v>246</v>
      </c>
      <c r="F784" s="245">
        <v>285</v>
      </c>
      <c r="G784" s="244" t="s">
        <v>312</v>
      </c>
      <c r="H784" s="243">
        <v>9</v>
      </c>
      <c r="I784" s="239"/>
      <c r="J784" s="242">
        <f t="shared" si="184"/>
        <v>9640</v>
      </c>
      <c r="K784" s="241">
        <f t="shared" si="185"/>
        <v>15388</v>
      </c>
      <c r="L784" s="240">
        <f t="shared" si="197"/>
        <v>5748</v>
      </c>
      <c r="M784" s="239"/>
      <c r="N784" s="242">
        <f t="shared" si="186"/>
        <v>2835</v>
      </c>
      <c r="O784" s="241">
        <f t="shared" si="187"/>
        <v>4526</v>
      </c>
      <c r="P784" s="241">
        <f t="shared" si="188"/>
        <v>2929</v>
      </c>
      <c r="Q784" s="241" t="str">
        <f t="shared" si="189"/>
        <v/>
      </c>
      <c r="R784" s="241" t="str">
        <f t="shared" si="190"/>
        <v/>
      </c>
      <c r="S784" s="240">
        <f t="shared" si="198"/>
        <v>-1597</v>
      </c>
      <c r="T784" s="239"/>
      <c r="U784" s="242">
        <f t="shared" si="191"/>
        <v>13413</v>
      </c>
      <c r="V784" s="241">
        <f t="shared" si="192"/>
        <v>19405</v>
      </c>
      <c r="W784" s="240">
        <f t="shared" si="199"/>
        <v>5992</v>
      </c>
      <c r="X784" s="239"/>
      <c r="Y784" s="527">
        <f t="shared" si="193"/>
        <v>-10.379880315663399</v>
      </c>
      <c r="Z784" s="528">
        <f t="shared" si="194"/>
        <v>12.648501366792827</v>
      </c>
      <c r="AA784" s="528">
        <f t="shared" si="195"/>
        <v>3.2764305979686674</v>
      </c>
      <c r="AB784" s="529">
        <f t="shared" si="196"/>
        <v>-9.3720707688241589</v>
      </c>
    </row>
    <row r="785" spans="1:28" s="238" customFormat="1">
      <c r="A785" s="245">
        <v>488</v>
      </c>
      <c r="B785" s="245">
        <v>488219293</v>
      </c>
      <c r="C785" s="244" t="s">
        <v>460</v>
      </c>
      <c r="D785" s="245">
        <v>219</v>
      </c>
      <c r="E785" s="244" t="s">
        <v>246</v>
      </c>
      <c r="F785" s="245">
        <v>293</v>
      </c>
      <c r="G785" s="244" t="s">
        <v>320</v>
      </c>
      <c r="H785" s="243">
        <v>4</v>
      </c>
      <c r="I785" s="239"/>
      <c r="J785" s="242">
        <f t="shared" si="184"/>
        <v>16205</v>
      </c>
      <c r="K785" s="241">
        <f t="shared" si="185"/>
        <v>17353</v>
      </c>
      <c r="L785" s="240">
        <f t="shared" si="197"/>
        <v>1148</v>
      </c>
      <c r="M785" s="239"/>
      <c r="N785" s="242">
        <f t="shared" si="186"/>
        <v>707</v>
      </c>
      <c r="O785" s="241">
        <f t="shared" si="187"/>
        <v>757</v>
      </c>
      <c r="P785" s="241">
        <f t="shared" si="188"/>
        <v>486</v>
      </c>
      <c r="Q785" s="241" t="str">
        <f t="shared" si="189"/>
        <v/>
      </c>
      <c r="R785" s="241" t="str">
        <f t="shared" si="190"/>
        <v/>
      </c>
      <c r="S785" s="240">
        <f t="shared" si="198"/>
        <v>-271</v>
      </c>
      <c r="T785" s="239"/>
      <c r="U785" s="242">
        <f t="shared" si="191"/>
        <v>17850</v>
      </c>
      <c r="V785" s="241">
        <f t="shared" si="192"/>
        <v>18927</v>
      </c>
      <c r="W785" s="240">
        <f t="shared" si="199"/>
        <v>1077</v>
      </c>
      <c r="X785" s="239"/>
      <c r="Y785" s="527">
        <f t="shared" si="193"/>
        <v>-1.5652743629430432</v>
      </c>
      <c r="Z785" s="528">
        <f t="shared" si="194"/>
        <v>10.916761586844705</v>
      </c>
      <c r="AA785" s="528">
        <f t="shared" si="195"/>
        <v>9.0725959147469855</v>
      </c>
      <c r="AB785" s="529">
        <f t="shared" si="196"/>
        <v>-1.84416567209772</v>
      </c>
    </row>
    <row r="786" spans="1:28" s="238" customFormat="1">
      <c r="A786" s="245">
        <v>488</v>
      </c>
      <c r="B786" s="245">
        <v>488219336</v>
      </c>
      <c r="C786" s="244" t="s">
        <v>460</v>
      </c>
      <c r="D786" s="245">
        <v>219</v>
      </c>
      <c r="E786" s="244" t="s">
        <v>246</v>
      </c>
      <c r="F786" s="245">
        <v>336</v>
      </c>
      <c r="G786" s="244" t="s">
        <v>363</v>
      </c>
      <c r="H786" s="243">
        <v>274</v>
      </c>
      <c r="I786" s="239"/>
      <c r="J786" s="242">
        <f t="shared" si="184"/>
        <v>12268</v>
      </c>
      <c r="K786" s="241">
        <f t="shared" si="185"/>
        <v>12768</v>
      </c>
      <c r="L786" s="240">
        <f t="shared" si="197"/>
        <v>500</v>
      </c>
      <c r="M786" s="239"/>
      <c r="N786" s="242">
        <f t="shared" si="186"/>
        <v>2982</v>
      </c>
      <c r="O786" s="241">
        <f t="shared" si="187"/>
        <v>3104</v>
      </c>
      <c r="P786" s="241">
        <f t="shared" si="188"/>
        <v>1733</v>
      </c>
      <c r="Q786" s="241" t="str">
        <f t="shared" si="189"/>
        <v/>
      </c>
      <c r="R786" s="241" t="str">
        <f t="shared" si="190"/>
        <v/>
      </c>
      <c r="S786" s="240">
        <f t="shared" si="198"/>
        <v>-1371</v>
      </c>
      <c r="T786" s="239"/>
      <c r="U786" s="242">
        <f t="shared" si="191"/>
        <v>16188</v>
      </c>
      <c r="V786" s="241">
        <f t="shared" si="192"/>
        <v>15589</v>
      </c>
      <c r="W786" s="240">
        <f t="shared" si="199"/>
        <v>-599</v>
      </c>
      <c r="X786" s="239"/>
      <c r="Y786" s="527">
        <f t="shared" si="193"/>
        <v>-10.738300274563841</v>
      </c>
      <c r="Z786" s="528">
        <f t="shared" si="194"/>
        <v>9.4926125080018622</v>
      </c>
      <c r="AA786" s="528">
        <f t="shared" si="195"/>
        <v>-1.2688101769763724</v>
      </c>
      <c r="AB786" s="529">
        <f t="shared" si="196"/>
        <v>-10.761422684978236</v>
      </c>
    </row>
    <row r="787" spans="1:28" s="238" customFormat="1">
      <c r="A787" s="245">
        <v>488</v>
      </c>
      <c r="B787" s="245">
        <v>488219625</v>
      </c>
      <c r="C787" s="244" t="s">
        <v>460</v>
      </c>
      <c r="D787" s="245">
        <v>219</v>
      </c>
      <c r="E787" s="244" t="s">
        <v>246</v>
      </c>
      <c r="F787" s="245">
        <v>625</v>
      </c>
      <c r="G787" s="244" t="s">
        <v>390</v>
      </c>
      <c r="H787" s="243">
        <v>2</v>
      </c>
      <c r="I787" s="239"/>
      <c r="J787" s="242">
        <f t="shared" si="184"/>
        <v>13883</v>
      </c>
      <c r="K787" s="241">
        <f t="shared" si="185"/>
        <v>15760</v>
      </c>
      <c r="L787" s="240">
        <f t="shared" si="197"/>
        <v>1877</v>
      </c>
      <c r="M787" s="239"/>
      <c r="N787" s="242">
        <f t="shared" si="186"/>
        <v>2128</v>
      </c>
      <c r="O787" s="241">
        <f t="shared" si="187"/>
        <v>2416</v>
      </c>
      <c r="P787" s="241">
        <f t="shared" si="188"/>
        <v>2007</v>
      </c>
      <c r="Q787" s="241" t="str">
        <f t="shared" si="189"/>
        <v/>
      </c>
      <c r="R787" s="241" t="str">
        <f t="shared" si="190"/>
        <v/>
      </c>
      <c r="S787" s="240">
        <f t="shared" si="198"/>
        <v>-409</v>
      </c>
      <c r="T787" s="239"/>
      <c r="U787" s="242">
        <f t="shared" si="191"/>
        <v>16949</v>
      </c>
      <c r="V787" s="241">
        <f t="shared" si="192"/>
        <v>18855</v>
      </c>
      <c r="W787" s="240">
        <f t="shared" si="199"/>
        <v>1906</v>
      </c>
      <c r="X787" s="239"/>
      <c r="Y787" s="527">
        <f t="shared" si="193"/>
        <v>-2.5940686348061774</v>
      </c>
      <c r="Z787" s="528">
        <f t="shared" si="194"/>
        <v>10.744594113489118</v>
      </c>
      <c r="AA787" s="528">
        <f t="shared" si="195"/>
        <v>7.84346617717899</v>
      </c>
      <c r="AB787" s="529">
        <f t="shared" si="196"/>
        <v>-2.9011279363101279</v>
      </c>
    </row>
    <row r="788" spans="1:28" s="238" customFormat="1">
      <c r="A788" s="245">
        <v>488</v>
      </c>
      <c r="B788" s="245">
        <v>488219760</v>
      </c>
      <c r="C788" s="244" t="s">
        <v>460</v>
      </c>
      <c r="D788" s="245">
        <v>219</v>
      </c>
      <c r="E788" s="244" t="s">
        <v>246</v>
      </c>
      <c r="F788" s="245">
        <v>760</v>
      </c>
      <c r="G788" s="244" t="s">
        <v>428</v>
      </c>
      <c r="H788" s="243">
        <v>5</v>
      </c>
      <c r="I788" s="239"/>
      <c r="J788" s="242">
        <f t="shared" si="184"/>
        <v>11605</v>
      </c>
      <c r="K788" s="241">
        <f t="shared" si="185"/>
        <v>11896</v>
      </c>
      <c r="L788" s="240">
        <f t="shared" si="197"/>
        <v>291</v>
      </c>
      <c r="M788" s="239"/>
      <c r="N788" s="242">
        <f t="shared" si="186"/>
        <v>2761</v>
      </c>
      <c r="O788" s="241">
        <f t="shared" si="187"/>
        <v>2831</v>
      </c>
      <c r="P788" s="241">
        <f t="shared" si="188"/>
        <v>2831</v>
      </c>
      <c r="Q788" s="241" t="str">
        <f t="shared" si="189"/>
        <v/>
      </c>
      <c r="R788" s="241" t="str">
        <f t="shared" si="190"/>
        <v/>
      </c>
      <c r="S788" s="240">
        <f t="shared" si="198"/>
        <v>0</v>
      </c>
      <c r="T788" s="239"/>
      <c r="U788" s="242">
        <f t="shared" si="191"/>
        <v>15304</v>
      </c>
      <c r="V788" s="241">
        <f t="shared" si="192"/>
        <v>15815</v>
      </c>
      <c r="W788" s="240">
        <f t="shared" si="199"/>
        <v>511</v>
      </c>
      <c r="X788" s="239"/>
      <c r="Y788" s="527">
        <f t="shared" si="193"/>
        <v>0</v>
      </c>
      <c r="Z788" s="528">
        <f t="shared" si="194"/>
        <v>5.8208313206341833</v>
      </c>
      <c r="AA788" s="528">
        <f t="shared" si="195"/>
        <v>3.6050109137745618</v>
      </c>
      <c r="AB788" s="529">
        <f t="shared" si="196"/>
        <v>-2.2158204068596214</v>
      </c>
    </row>
    <row r="789" spans="1:28" s="238" customFormat="1">
      <c r="A789" s="245">
        <v>488</v>
      </c>
      <c r="B789" s="245">
        <v>488219780</v>
      </c>
      <c r="C789" s="244" t="s">
        <v>460</v>
      </c>
      <c r="D789" s="245">
        <v>219</v>
      </c>
      <c r="E789" s="244" t="s">
        <v>246</v>
      </c>
      <c r="F789" s="245">
        <v>780</v>
      </c>
      <c r="G789" s="244" t="s">
        <v>438</v>
      </c>
      <c r="H789" s="243">
        <v>49</v>
      </c>
      <c r="I789" s="239"/>
      <c r="J789" s="242">
        <f t="shared" si="184"/>
        <v>11545</v>
      </c>
      <c r="K789" s="241">
        <f t="shared" si="185"/>
        <v>12877</v>
      </c>
      <c r="L789" s="240">
        <f t="shared" si="197"/>
        <v>1332</v>
      </c>
      <c r="M789" s="239"/>
      <c r="N789" s="242">
        <f t="shared" si="186"/>
        <v>3229</v>
      </c>
      <c r="O789" s="241">
        <f t="shared" si="187"/>
        <v>3601</v>
      </c>
      <c r="P789" s="241">
        <f t="shared" si="188"/>
        <v>3601</v>
      </c>
      <c r="Q789" s="241" t="str">
        <f t="shared" si="189"/>
        <v/>
      </c>
      <c r="R789" s="241" t="str">
        <f t="shared" si="190"/>
        <v/>
      </c>
      <c r="S789" s="240">
        <f t="shared" si="198"/>
        <v>0</v>
      </c>
      <c r="T789" s="239"/>
      <c r="U789" s="242">
        <f t="shared" si="191"/>
        <v>15712</v>
      </c>
      <c r="V789" s="241">
        <f t="shared" si="192"/>
        <v>17566</v>
      </c>
      <c r="W789" s="240">
        <f t="shared" si="199"/>
        <v>1854</v>
      </c>
      <c r="X789" s="239"/>
      <c r="Y789" s="527">
        <f t="shared" si="193"/>
        <v>0</v>
      </c>
      <c r="Z789" s="528">
        <f t="shared" si="194"/>
        <v>6.5199083313789306</v>
      </c>
      <c r="AA789" s="528">
        <f t="shared" si="195"/>
        <v>1.9117387823417296</v>
      </c>
      <c r="AB789" s="529">
        <f t="shared" si="196"/>
        <v>-4.6081695490372008</v>
      </c>
    </row>
    <row r="790" spans="1:28" s="238" customFormat="1">
      <c r="A790" s="245">
        <v>489</v>
      </c>
      <c r="B790" s="245">
        <v>489020020</v>
      </c>
      <c r="C790" s="244" t="s">
        <v>549</v>
      </c>
      <c r="D790" s="245">
        <v>20</v>
      </c>
      <c r="E790" s="244" t="s">
        <v>47</v>
      </c>
      <c r="F790" s="245">
        <v>20</v>
      </c>
      <c r="G790" s="244" t="s">
        <v>47</v>
      </c>
      <c r="H790" s="243">
        <v>224</v>
      </c>
      <c r="I790" s="239"/>
      <c r="J790" s="242">
        <f t="shared" si="184"/>
        <v>12202</v>
      </c>
      <c r="K790" s="241">
        <f t="shared" si="185"/>
        <v>13883</v>
      </c>
      <c r="L790" s="240">
        <f t="shared" si="197"/>
        <v>1681</v>
      </c>
      <c r="M790" s="239"/>
      <c r="N790" s="242">
        <f t="shared" si="186"/>
        <v>3813</v>
      </c>
      <c r="O790" s="241">
        <f t="shared" si="187"/>
        <v>4339</v>
      </c>
      <c r="P790" s="241">
        <f t="shared" si="188"/>
        <v>3196</v>
      </c>
      <c r="Q790" s="241" t="str">
        <f t="shared" si="189"/>
        <v/>
      </c>
      <c r="R790" s="241" t="str">
        <f t="shared" si="190"/>
        <v/>
      </c>
      <c r="S790" s="240">
        <f t="shared" si="198"/>
        <v>-1143</v>
      </c>
      <c r="T790" s="239"/>
      <c r="U790" s="242">
        <f t="shared" si="191"/>
        <v>16953</v>
      </c>
      <c r="V790" s="241">
        <f t="shared" si="192"/>
        <v>18167</v>
      </c>
      <c r="W790" s="240">
        <f t="shared" si="199"/>
        <v>1214</v>
      </c>
      <c r="X790" s="239"/>
      <c r="Y790" s="527">
        <f t="shared" si="193"/>
        <v>-8.2333882144749992</v>
      </c>
      <c r="Z790" s="528">
        <f t="shared" si="194"/>
        <v>15.874916722219906</v>
      </c>
      <c r="AA790" s="528">
        <f t="shared" si="195"/>
        <v>8.2452425685043398</v>
      </c>
      <c r="AB790" s="529">
        <f t="shared" si="196"/>
        <v>-7.6296741537155661</v>
      </c>
    </row>
    <row r="791" spans="1:28" s="238" customFormat="1">
      <c r="A791" s="245">
        <v>489</v>
      </c>
      <c r="B791" s="245">
        <v>489020036</v>
      </c>
      <c r="C791" s="244" t="s">
        <v>549</v>
      </c>
      <c r="D791" s="245">
        <v>20</v>
      </c>
      <c r="E791" s="244" t="s">
        <v>47</v>
      </c>
      <c r="F791" s="245">
        <v>36</v>
      </c>
      <c r="G791" s="244" t="s">
        <v>63</v>
      </c>
      <c r="H791" s="243">
        <v>83</v>
      </c>
      <c r="I791" s="239"/>
      <c r="J791" s="242">
        <f t="shared" si="184"/>
        <v>11774</v>
      </c>
      <c r="K791" s="241">
        <f t="shared" si="185"/>
        <v>12654</v>
      </c>
      <c r="L791" s="240">
        <f t="shared" si="197"/>
        <v>880</v>
      </c>
      <c r="M791" s="239"/>
      <c r="N791" s="242">
        <f t="shared" si="186"/>
        <v>5852</v>
      </c>
      <c r="O791" s="241">
        <f t="shared" si="187"/>
        <v>6289</v>
      </c>
      <c r="P791" s="241">
        <f t="shared" si="188"/>
        <v>6012</v>
      </c>
      <c r="Q791" s="241" t="str">
        <f t="shared" si="189"/>
        <v/>
      </c>
      <c r="R791" s="241" t="str">
        <f t="shared" si="190"/>
        <v/>
      </c>
      <c r="S791" s="240">
        <f t="shared" si="198"/>
        <v>-277</v>
      </c>
      <c r="T791" s="239"/>
      <c r="U791" s="242">
        <f t="shared" si="191"/>
        <v>18564</v>
      </c>
      <c r="V791" s="241">
        <f t="shared" si="192"/>
        <v>19754</v>
      </c>
      <c r="W791" s="240">
        <f t="shared" si="199"/>
        <v>1190</v>
      </c>
      <c r="X791" s="239"/>
      <c r="Y791" s="527">
        <f t="shared" si="193"/>
        <v>-2.193134369476752</v>
      </c>
      <c r="Z791" s="528">
        <f t="shared" si="194"/>
        <v>4.3126619579750169</v>
      </c>
      <c r="AA791" s="528">
        <f t="shared" si="195"/>
        <v>2.2899291311610326</v>
      </c>
      <c r="AB791" s="529">
        <f t="shared" si="196"/>
        <v>-2.0227328268139844</v>
      </c>
    </row>
    <row r="792" spans="1:28" s="238" customFormat="1">
      <c r="A792" s="245">
        <v>489</v>
      </c>
      <c r="B792" s="245">
        <v>489020052</v>
      </c>
      <c r="C792" s="244" t="s">
        <v>549</v>
      </c>
      <c r="D792" s="245">
        <v>20</v>
      </c>
      <c r="E792" s="244" t="s">
        <v>47</v>
      </c>
      <c r="F792" s="245">
        <v>52</v>
      </c>
      <c r="G792" s="244" t="s">
        <v>79</v>
      </c>
      <c r="H792" s="243">
        <v>5</v>
      </c>
      <c r="I792" s="239"/>
      <c r="J792" s="242">
        <f t="shared" si="184"/>
        <v>12403</v>
      </c>
      <c r="K792" s="241">
        <f t="shared" si="185"/>
        <v>14140</v>
      </c>
      <c r="L792" s="240">
        <f t="shared" si="197"/>
        <v>1737</v>
      </c>
      <c r="M792" s="239"/>
      <c r="N792" s="242">
        <f t="shared" si="186"/>
        <v>5613</v>
      </c>
      <c r="O792" s="241">
        <f t="shared" si="187"/>
        <v>6399</v>
      </c>
      <c r="P792" s="241">
        <f t="shared" si="188"/>
        <v>5625</v>
      </c>
      <c r="Q792" s="241" t="str">
        <f t="shared" si="189"/>
        <v/>
      </c>
      <c r="R792" s="241" t="str">
        <f t="shared" si="190"/>
        <v/>
      </c>
      <c r="S792" s="240">
        <f t="shared" si="198"/>
        <v>-774</v>
      </c>
      <c r="T792" s="239"/>
      <c r="U792" s="242">
        <f t="shared" si="191"/>
        <v>18954</v>
      </c>
      <c r="V792" s="241">
        <f t="shared" si="192"/>
        <v>20853</v>
      </c>
      <c r="W792" s="240">
        <f t="shared" si="199"/>
        <v>1899</v>
      </c>
      <c r="X792" s="239"/>
      <c r="Y792" s="527">
        <f t="shared" si="193"/>
        <v>-5.4690923127217559</v>
      </c>
      <c r="Z792" s="528">
        <f t="shared" si="194"/>
        <v>12.158857465682066</v>
      </c>
      <c r="AA792" s="528">
        <f t="shared" si="195"/>
        <v>7.308286092215285</v>
      </c>
      <c r="AB792" s="529">
        <f t="shared" si="196"/>
        <v>-4.8505713734667815</v>
      </c>
    </row>
    <row r="793" spans="1:28" s="238" customFormat="1">
      <c r="A793" s="245">
        <v>489</v>
      </c>
      <c r="B793" s="245">
        <v>489020096</v>
      </c>
      <c r="C793" s="244" t="s">
        <v>549</v>
      </c>
      <c r="D793" s="245">
        <v>20</v>
      </c>
      <c r="E793" s="244" t="s">
        <v>47</v>
      </c>
      <c r="F793" s="245">
        <v>96</v>
      </c>
      <c r="G793" s="244" t="s">
        <v>123</v>
      </c>
      <c r="H793" s="243">
        <v>108</v>
      </c>
      <c r="I793" s="239"/>
      <c r="J793" s="242">
        <f t="shared" si="184"/>
        <v>12138</v>
      </c>
      <c r="K793" s="241">
        <f t="shared" si="185"/>
        <v>13238</v>
      </c>
      <c r="L793" s="240">
        <f t="shared" si="197"/>
        <v>1100</v>
      </c>
      <c r="M793" s="239"/>
      <c r="N793" s="242">
        <f t="shared" si="186"/>
        <v>8233</v>
      </c>
      <c r="O793" s="241">
        <f t="shared" si="187"/>
        <v>8979</v>
      </c>
      <c r="P793" s="241">
        <f t="shared" si="188"/>
        <v>7511</v>
      </c>
      <c r="Q793" s="241" t="str">
        <f t="shared" si="189"/>
        <v/>
      </c>
      <c r="R793" s="241" t="str">
        <f t="shared" si="190"/>
        <v/>
      </c>
      <c r="S793" s="240">
        <f t="shared" si="198"/>
        <v>-1468</v>
      </c>
      <c r="T793" s="239"/>
      <c r="U793" s="242">
        <f t="shared" si="191"/>
        <v>21309</v>
      </c>
      <c r="V793" s="241">
        <f t="shared" si="192"/>
        <v>21837</v>
      </c>
      <c r="W793" s="240">
        <f t="shared" si="199"/>
        <v>528</v>
      </c>
      <c r="X793" s="239"/>
      <c r="Y793" s="527">
        <f t="shared" si="193"/>
        <v>-11.090527950904999</v>
      </c>
      <c r="Z793" s="528">
        <f t="shared" si="194"/>
        <v>11.060654901215699</v>
      </c>
      <c r="AA793" s="528">
        <f t="shared" si="195"/>
        <v>3.3182114886498013</v>
      </c>
      <c r="AB793" s="529">
        <f t="shared" si="196"/>
        <v>-7.7424434125658976</v>
      </c>
    </row>
    <row r="794" spans="1:28" s="238" customFormat="1">
      <c r="A794" s="245">
        <v>489</v>
      </c>
      <c r="B794" s="245">
        <v>489020172</v>
      </c>
      <c r="C794" s="244" t="s">
        <v>549</v>
      </c>
      <c r="D794" s="245">
        <v>20</v>
      </c>
      <c r="E794" s="244" t="s">
        <v>47</v>
      </c>
      <c r="F794" s="245">
        <v>172</v>
      </c>
      <c r="G794" s="244" t="s">
        <v>199</v>
      </c>
      <c r="H794" s="243">
        <v>39</v>
      </c>
      <c r="I794" s="239"/>
      <c r="J794" s="242">
        <f t="shared" si="184"/>
        <v>11313</v>
      </c>
      <c r="K794" s="241">
        <f t="shared" si="185"/>
        <v>12737</v>
      </c>
      <c r="L794" s="240">
        <f t="shared" si="197"/>
        <v>1424</v>
      </c>
      <c r="M794" s="239"/>
      <c r="N794" s="242">
        <f t="shared" si="186"/>
        <v>8226</v>
      </c>
      <c r="O794" s="241">
        <f t="shared" si="187"/>
        <v>9261</v>
      </c>
      <c r="P794" s="241">
        <f t="shared" si="188"/>
        <v>10824</v>
      </c>
      <c r="Q794" s="241" t="str">
        <f t="shared" si="189"/>
        <v/>
      </c>
      <c r="R794" s="241" t="str">
        <f t="shared" si="190"/>
        <v/>
      </c>
      <c r="S794" s="240">
        <f t="shared" si="198"/>
        <v>1563</v>
      </c>
      <c r="T794" s="239"/>
      <c r="U794" s="242">
        <f t="shared" si="191"/>
        <v>20477</v>
      </c>
      <c r="V794" s="241">
        <f t="shared" si="192"/>
        <v>24649</v>
      </c>
      <c r="W794" s="240">
        <f t="shared" si="199"/>
        <v>4172</v>
      </c>
      <c r="X794" s="239"/>
      <c r="Y794" s="527">
        <f t="shared" si="193"/>
        <v>12.272631429590064</v>
      </c>
      <c r="Z794" s="528">
        <f t="shared" si="194"/>
        <v>7.5817192336905661</v>
      </c>
      <c r="AA794" s="528">
        <f t="shared" si="195"/>
        <v>15.241985538430198</v>
      </c>
      <c r="AB794" s="529">
        <f t="shared" si="196"/>
        <v>7.6602663047396318</v>
      </c>
    </row>
    <row r="795" spans="1:28" s="238" customFormat="1">
      <c r="A795" s="245">
        <v>489</v>
      </c>
      <c r="B795" s="245">
        <v>489020182</v>
      </c>
      <c r="C795" s="244" t="s">
        <v>549</v>
      </c>
      <c r="D795" s="245">
        <v>20</v>
      </c>
      <c r="E795" s="244" t="s">
        <v>47</v>
      </c>
      <c r="F795" s="245">
        <v>182</v>
      </c>
      <c r="G795" s="244" t="s">
        <v>209</v>
      </c>
      <c r="H795" s="243">
        <v>1</v>
      </c>
      <c r="I795" s="239"/>
      <c r="J795" s="242">
        <f t="shared" si="184"/>
        <v>11839.583912611717</v>
      </c>
      <c r="K795" s="241">
        <f t="shared" si="185"/>
        <v>13139.008011564407</v>
      </c>
      <c r="L795" s="240">
        <f t="shared" si="197"/>
        <v>1299.4240989526897</v>
      </c>
      <c r="M795" s="239"/>
      <c r="N795" s="242">
        <f t="shared" si="186"/>
        <v>2840</v>
      </c>
      <c r="O795" s="241" t="str">
        <f t="shared" si="187"/>
        <v/>
      </c>
      <c r="P795" s="241">
        <f t="shared" si="188"/>
        <v>2548</v>
      </c>
      <c r="Q795" s="241" t="str">
        <f t="shared" si="189"/>
        <v/>
      </c>
      <c r="R795" s="241" t="str">
        <f t="shared" si="190"/>
        <v/>
      </c>
      <c r="S795" s="240" t="str">
        <f t="shared" si="198"/>
        <v/>
      </c>
      <c r="T795" s="239"/>
      <c r="U795" s="242">
        <f t="shared" si="191"/>
        <v>15617.583912611717</v>
      </c>
      <c r="V795" s="241">
        <f t="shared" si="192"/>
        <v>16775.008011564409</v>
      </c>
      <c r="W795" s="240">
        <f t="shared" si="199"/>
        <v>1157.4240989526916</v>
      </c>
      <c r="X795" s="239"/>
      <c r="Y795" s="527">
        <f t="shared" si="193"/>
        <v>-4.5924731947885533</v>
      </c>
      <c r="Z795" s="528">
        <f t="shared" si="194"/>
        <v>14.354835353763503</v>
      </c>
      <c r="AA795" s="528">
        <f t="shared" si="195"/>
        <v>9.5080535591610715</v>
      </c>
      <c r="AB795" s="529">
        <f t="shared" si="196"/>
        <v>-4.8467817946024319</v>
      </c>
    </row>
    <row r="796" spans="1:28" s="238" customFormat="1">
      <c r="A796" s="245">
        <v>489</v>
      </c>
      <c r="B796" s="245">
        <v>489020197</v>
      </c>
      <c r="C796" s="244" t="s">
        <v>549</v>
      </c>
      <c r="D796" s="245">
        <v>20</v>
      </c>
      <c r="E796" s="244" t="s">
        <v>47</v>
      </c>
      <c r="F796" s="245">
        <v>197</v>
      </c>
      <c r="G796" s="244" t="s">
        <v>224</v>
      </c>
      <c r="H796" s="243">
        <v>1</v>
      </c>
      <c r="I796" s="239"/>
      <c r="J796" s="242">
        <f t="shared" si="184"/>
        <v>12087.146482260972</v>
      </c>
      <c r="K796" s="241">
        <f t="shared" si="185"/>
        <v>11611</v>
      </c>
      <c r="L796" s="240">
        <f t="shared" si="197"/>
        <v>-476.14648226097233</v>
      </c>
      <c r="M796" s="239"/>
      <c r="N796" s="242">
        <f t="shared" si="186"/>
        <v>12161</v>
      </c>
      <c r="O796" s="241">
        <f t="shared" si="187"/>
        <v>11682</v>
      </c>
      <c r="P796" s="241">
        <f t="shared" si="188"/>
        <v>10455</v>
      </c>
      <c r="Q796" s="241" t="str">
        <f t="shared" si="189"/>
        <v/>
      </c>
      <c r="R796" s="241" t="str">
        <f t="shared" si="190"/>
        <v/>
      </c>
      <c r="S796" s="240">
        <f t="shared" si="198"/>
        <v>-1227</v>
      </c>
      <c r="T796" s="239"/>
      <c r="U796" s="242">
        <f t="shared" si="191"/>
        <v>25186.146482260971</v>
      </c>
      <c r="V796" s="241">
        <f t="shared" si="192"/>
        <v>23154</v>
      </c>
      <c r="W796" s="240">
        <f t="shared" si="199"/>
        <v>-2032.1464822609705</v>
      </c>
      <c r="X796" s="239"/>
      <c r="Y796" s="527">
        <f t="shared" si="193"/>
        <v>-10.566847406989581</v>
      </c>
      <c r="Z796" s="528">
        <f t="shared" si="194"/>
        <v>12.50008788152962</v>
      </c>
      <c r="AA796" s="528">
        <f t="shared" si="195"/>
        <v>6.3972036633026992</v>
      </c>
      <c r="AB796" s="529">
        <f t="shared" si="196"/>
        <v>-6.1028842182269205</v>
      </c>
    </row>
    <row r="797" spans="1:28" s="238" customFormat="1">
      <c r="A797" s="245">
        <v>489</v>
      </c>
      <c r="B797" s="245">
        <v>489020239</v>
      </c>
      <c r="C797" s="244" t="s">
        <v>549</v>
      </c>
      <c r="D797" s="245">
        <v>20</v>
      </c>
      <c r="E797" s="244" t="s">
        <v>47</v>
      </c>
      <c r="F797" s="245">
        <v>239</v>
      </c>
      <c r="G797" s="244" t="s">
        <v>266</v>
      </c>
      <c r="H797" s="243">
        <v>49</v>
      </c>
      <c r="I797" s="239"/>
      <c r="J797" s="242">
        <f t="shared" si="184"/>
        <v>11661</v>
      </c>
      <c r="K797" s="241">
        <f t="shared" si="185"/>
        <v>12165</v>
      </c>
      <c r="L797" s="240">
        <f t="shared" si="197"/>
        <v>504</v>
      </c>
      <c r="M797" s="239"/>
      <c r="N797" s="242">
        <f t="shared" si="186"/>
        <v>4150</v>
      </c>
      <c r="O797" s="241">
        <f t="shared" si="187"/>
        <v>4329</v>
      </c>
      <c r="P797" s="241">
        <f t="shared" si="188"/>
        <v>4152</v>
      </c>
      <c r="Q797" s="241" t="str">
        <f t="shared" si="189"/>
        <v/>
      </c>
      <c r="R797" s="241" t="str">
        <f t="shared" si="190"/>
        <v/>
      </c>
      <c r="S797" s="240">
        <f t="shared" si="198"/>
        <v>-177</v>
      </c>
      <c r="T797" s="239"/>
      <c r="U797" s="242">
        <f t="shared" si="191"/>
        <v>16749</v>
      </c>
      <c r="V797" s="241">
        <f t="shared" si="192"/>
        <v>17405</v>
      </c>
      <c r="W797" s="240">
        <f t="shared" si="199"/>
        <v>656</v>
      </c>
      <c r="X797" s="239"/>
      <c r="Y797" s="527">
        <f t="shared" si="193"/>
        <v>-1.4577535168416489</v>
      </c>
      <c r="Z797" s="528">
        <f t="shared" si="194"/>
        <v>8.1449265003672231</v>
      </c>
      <c r="AA797" s="528">
        <f t="shared" si="195"/>
        <v>6.8939612597600934</v>
      </c>
      <c r="AB797" s="529">
        <f t="shared" si="196"/>
        <v>-1.2509652406071297</v>
      </c>
    </row>
    <row r="798" spans="1:28" s="238" customFormat="1">
      <c r="A798" s="245">
        <v>489</v>
      </c>
      <c r="B798" s="245">
        <v>489020261</v>
      </c>
      <c r="C798" s="244" t="s">
        <v>549</v>
      </c>
      <c r="D798" s="245">
        <v>20</v>
      </c>
      <c r="E798" s="244" t="s">
        <v>47</v>
      </c>
      <c r="F798" s="245">
        <v>261</v>
      </c>
      <c r="G798" s="244" t="s">
        <v>288</v>
      </c>
      <c r="H798" s="243">
        <v>151</v>
      </c>
      <c r="I798" s="239"/>
      <c r="J798" s="242">
        <f t="shared" si="184"/>
        <v>11548</v>
      </c>
      <c r="K798" s="241">
        <f t="shared" si="185"/>
        <v>12408</v>
      </c>
      <c r="L798" s="240">
        <f t="shared" si="197"/>
        <v>860</v>
      </c>
      <c r="M798" s="239"/>
      <c r="N798" s="242">
        <f t="shared" si="186"/>
        <v>8631</v>
      </c>
      <c r="O798" s="241">
        <f t="shared" si="187"/>
        <v>9274</v>
      </c>
      <c r="P798" s="241">
        <f t="shared" si="188"/>
        <v>8688</v>
      </c>
      <c r="Q798" s="241" t="str">
        <f t="shared" si="189"/>
        <v/>
      </c>
      <c r="R798" s="241" t="str">
        <f t="shared" si="190"/>
        <v/>
      </c>
      <c r="S798" s="240">
        <f t="shared" si="198"/>
        <v>-586</v>
      </c>
      <c r="T798" s="239"/>
      <c r="U798" s="242">
        <f t="shared" si="191"/>
        <v>21117</v>
      </c>
      <c r="V798" s="241">
        <f t="shared" si="192"/>
        <v>22184</v>
      </c>
      <c r="W798" s="240">
        <f t="shared" si="199"/>
        <v>1067</v>
      </c>
      <c r="X798" s="239"/>
      <c r="Y798" s="527">
        <f t="shared" si="193"/>
        <v>-4.7253096244679114</v>
      </c>
      <c r="Z798" s="528">
        <f t="shared" si="194"/>
        <v>5.9365965191089725</v>
      </c>
      <c r="AA798" s="528">
        <f t="shared" si="195"/>
        <v>2.5629243580097825</v>
      </c>
      <c r="AB798" s="529">
        <f t="shared" si="196"/>
        <v>-3.37367216109919</v>
      </c>
    </row>
    <row r="799" spans="1:28" s="238" customFormat="1">
      <c r="A799" s="245">
        <v>489</v>
      </c>
      <c r="B799" s="245">
        <v>489020310</v>
      </c>
      <c r="C799" s="244" t="s">
        <v>549</v>
      </c>
      <c r="D799" s="245">
        <v>20</v>
      </c>
      <c r="E799" s="244" t="s">
        <v>47</v>
      </c>
      <c r="F799" s="245">
        <v>310</v>
      </c>
      <c r="G799" s="244" t="s">
        <v>337</v>
      </c>
      <c r="H799" s="243">
        <v>18</v>
      </c>
      <c r="I799" s="239"/>
      <c r="J799" s="242">
        <f t="shared" si="184"/>
        <v>12172</v>
      </c>
      <c r="K799" s="241">
        <f t="shared" si="185"/>
        <v>12390</v>
      </c>
      <c r="L799" s="240">
        <f t="shared" si="197"/>
        <v>218</v>
      </c>
      <c r="M799" s="239"/>
      <c r="N799" s="242">
        <f t="shared" si="186"/>
        <v>3960</v>
      </c>
      <c r="O799" s="241">
        <f t="shared" si="187"/>
        <v>4031</v>
      </c>
      <c r="P799" s="241">
        <f t="shared" si="188"/>
        <v>4031</v>
      </c>
      <c r="Q799" s="241" t="str">
        <f t="shared" si="189"/>
        <v/>
      </c>
      <c r="R799" s="241" t="str">
        <f t="shared" si="190"/>
        <v/>
      </c>
      <c r="S799" s="240">
        <f t="shared" si="198"/>
        <v>0</v>
      </c>
      <c r="T799" s="239"/>
      <c r="U799" s="242">
        <f t="shared" si="191"/>
        <v>17070</v>
      </c>
      <c r="V799" s="241">
        <f t="shared" si="192"/>
        <v>17509</v>
      </c>
      <c r="W799" s="240">
        <f t="shared" si="199"/>
        <v>439</v>
      </c>
      <c r="X799" s="239"/>
      <c r="Y799" s="527">
        <f t="shared" si="193"/>
        <v>0</v>
      </c>
      <c r="Z799" s="528">
        <f t="shared" si="194"/>
        <v>13.499023170363806</v>
      </c>
      <c r="AA799" s="528">
        <f t="shared" si="195"/>
        <v>2.4798919439710772</v>
      </c>
      <c r="AB799" s="529">
        <f t="shared" si="196"/>
        <v>-11.019131226392728</v>
      </c>
    </row>
    <row r="800" spans="1:28" s="238" customFormat="1">
      <c r="A800" s="245">
        <v>489</v>
      </c>
      <c r="B800" s="245">
        <v>489020645</v>
      </c>
      <c r="C800" s="244" t="s">
        <v>549</v>
      </c>
      <c r="D800" s="245">
        <v>20</v>
      </c>
      <c r="E800" s="244" t="s">
        <v>47</v>
      </c>
      <c r="F800" s="245">
        <v>645</v>
      </c>
      <c r="G800" s="244" t="s">
        <v>394</v>
      </c>
      <c r="H800" s="243">
        <v>96</v>
      </c>
      <c r="I800" s="239"/>
      <c r="J800" s="242">
        <f t="shared" si="184"/>
        <v>12051</v>
      </c>
      <c r="K800" s="241">
        <f t="shared" si="185"/>
        <v>13892</v>
      </c>
      <c r="L800" s="240">
        <f t="shared" si="197"/>
        <v>1841</v>
      </c>
      <c r="M800" s="239"/>
      <c r="N800" s="242">
        <f t="shared" si="186"/>
        <v>5693</v>
      </c>
      <c r="O800" s="241">
        <f t="shared" si="187"/>
        <v>6562</v>
      </c>
      <c r="P800" s="241">
        <f t="shared" si="188"/>
        <v>5487</v>
      </c>
      <c r="Q800" s="241" t="str">
        <f t="shared" si="189"/>
        <v/>
      </c>
      <c r="R800" s="241" t="str">
        <f t="shared" si="190"/>
        <v/>
      </c>
      <c r="S800" s="240">
        <f t="shared" si="198"/>
        <v>-1075</v>
      </c>
      <c r="T800" s="239"/>
      <c r="U800" s="242">
        <f t="shared" si="191"/>
        <v>18682</v>
      </c>
      <c r="V800" s="241">
        <f t="shared" si="192"/>
        <v>20467</v>
      </c>
      <c r="W800" s="240">
        <f t="shared" si="199"/>
        <v>1785</v>
      </c>
      <c r="X800" s="239"/>
      <c r="Y800" s="527">
        <f t="shared" si="193"/>
        <v>-7.7375549176022105</v>
      </c>
      <c r="Z800" s="528">
        <f t="shared" si="194"/>
        <v>14.063358061927362</v>
      </c>
      <c r="AA800" s="528">
        <f t="shared" si="195"/>
        <v>8.3911369263263307</v>
      </c>
      <c r="AB800" s="529">
        <f t="shared" si="196"/>
        <v>-5.6722211356010312</v>
      </c>
    </row>
    <row r="801" spans="1:28" s="238" customFormat="1">
      <c r="A801" s="245">
        <v>489</v>
      </c>
      <c r="B801" s="245">
        <v>489020660</v>
      </c>
      <c r="C801" s="244" t="s">
        <v>549</v>
      </c>
      <c r="D801" s="245">
        <v>20</v>
      </c>
      <c r="E801" s="244" t="s">
        <v>47</v>
      </c>
      <c r="F801" s="245">
        <v>660</v>
      </c>
      <c r="G801" s="244" t="s">
        <v>398</v>
      </c>
      <c r="H801" s="243">
        <v>24</v>
      </c>
      <c r="I801" s="239"/>
      <c r="J801" s="242">
        <f t="shared" si="184"/>
        <v>11437</v>
      </c>
      <c r="K801" s="241">
        <f t="shared" si="185"/>
        <v>14140</v>
      </c>
      <c r="L801" s="240">
        <f t="shared" si="197"/>
        <v>2703</v>
      </c>
      <c r="M801" s="239"/>
      <c r="N801" s="242">
        <f t="shared" si="186"/>
        <v>12221</v>
      </c>
      <c r="O801" s="241">
        <f t="shared" si="187"/>
        <v>15109</v>
      </c>
      <c r="P801" s="241">
        <f t="shared" si="188"/>
        <v>11353</v>
      </c>
      <c r="Q801" s="241" t="str">
        <f t="shared" si="189"/>
        <v/>
      </c>
      <c r="R801" s="241" t="str">
        <f t="shared" si="190"/>
        <v/>
      </c>
      <c r="S801" s="240">
        <f t="shared" si="198"/>
        <v>-3756</v>
      </c>
      <c r="T801" s="239"/>
      <c r="U801" s="242">
        <f t="shared" si="191"/>
        <v>24596</v>
      </c>
      <c r="V801" s="241">
        <f t="shared" si="192"/>
        <v>26581</v>
      </c>
      <c r="W801" s="240">
        <f t="shared" si="199"/>
        <v>1985</v>
      </c>
      <c r="X801" s="239"/>
      <c r="Y801" s="527">
        <f t="shared" si="193"/>
        <v>-26.565000165512089</v>
      </c>
      <c r="Z801" s="528">
        <f t="shared" si="194"/>
        <v>13.536738031595316</v>
      </c>
      <c r="AA801" s="528">
        <f t="shared" si="195"/>
        <v>-3.1706144115982604</v>
      </c>
      <c r="AB801" s="529">
        <f t="shared" si="196"/>
        <v>-16.707352443193578</v>
      </c>
    </row>
    <row r="802" spans="1:28" s="238" customFormat="1">
      <c r="A802" s="245">
        <v>489</v>
      </c>
      <c r="B802" s="245">
        <v>489020712</v>
      </c>
      <c r="C802" s="244" t="s">
        <v>549</v>
      </c>
      <c r="D802" s="245">
        <v>20</v>
      </c>
      <c r="E802" s="244" t="s">
        <v>47</v>
      </c>
      <c r="F802" s="245">
        <v>712</v>
      </c>
      <c r="G802" s="244" t="s">
        <v>415</v>
      </c>
      <c r="H802" s="243">
        <v>31</v>
      </c>
      <c r="I802" s="239"/>
      <c r="J802" s="242">
        <f t="shared" si="184"/>
        <v>11867</v>
      </c>
      <c r="K802" s="241">
        <f t="shared" si="185"/>
        <v>12684</v>
      </c>
      <c r="L802" s="240">
        <f t="shared" si="197"/>
        <v>817</v>
      </c>
      <c r="M802" s="239"/>
      <c r="N802" s="242">
        <f t="shared" si="186"/>
        <v>8664</v>
      </c>
      <c r="O802" s="241">
        <f t="shared" si="187"/>
        <v>9261</v>
      </c>
      <c r="P802" s="241">
        <f t="shared" si="188"/>
        <v>9510</v>
      </c>
      <c r="Q802" s="241" t="str">
        <f t="shared" si="189"/>
        <v/>
      </c>
      <c r="R802" s="241" t="str">
        <f t="shared" si="190"/>
        <v/>
      </c>
      <c r="S802" s="240">
        <f t="shared" si="198"/>
        <v>249</v>
      </c>
      <c r="T802" s="239"/>
      <c r="U802" s="242">
        <f t="shared" si="191"/>
        <v>21469</v>
      </c>
      <c r="V802" s="241">
        <f t="shared" si="192"/>
        <v>23282</v>
      </c>
      <c r="W802" s="240">
        <f t="shared" si="199"/>
        <v>1813</v>
      </c>
      <c r="X802" s="239"/>
      <c r="Y802" s="527">
        <f t="shared" si="193"/>
        <v>1.9673168366691698</v>
      </c>
      <c r="Z802" s="528">
        <f t="shared" si="194"/>
        <v>6.0877102411432151</v>
      </c>
      <c r="AA802" s="528">
        <f t="shared" si="195"/>
        <v>5.696424925594874</v>
      </c>
      <c r="AB802" s="529">
        <f t="shared" si="196"/>
        <v>-0.39128531554834112</v>
      </c>
    </row>
    <row r="803" spans="1:28" s="238" customFormat="1">
      <c r="A803" s="245">
        <v>491</v>
      </c>
      <c r="B803" s="245">
        <v>491095072</v>
      </c>
      <c r="C803" s="244" t="s">
        <v>550</v>
      </c>
      <c r="D803" s="245">
        <v>95</v>
      </c>
      <c r="E803" s="244" t="s">
        <v>122</v>
      </c>
      <c r="F803" s="245">
        <v>72</v>
      </c>
      <c r="G803" s="244" t="s">
        <v>99</v>
      </c>
      <c r="H803" s="243">
        <v>4</v>
      </c>
      <c r="I803" s="239"/>
      <c r="J803" s="242">
        <f t="shared" si="184"/>
        <v>13010</v>
      </c>
      <c r="K803" s="241">
        <f t="shared" si="185"/>
        <v>16419</v>
      </c>
      <c r="L803" s="240">
        <f t="shared" si="197"/>
        <v>3409</v>
      </c>
      <c r="M803" s="239"/>
      <c r="N803" s="242">
        <f t="shared" si="186"/>
        <v>3949</v>
      </c>
      <c r="O803" s="241">
        <f t="shared" si="187"/>
        <v>4984</v>
      </c>
      <c r="P803" s="241">
        <f t="shared" si="188"/>
        <v>4019</v>
      </c>
      <c r="Q803" s="241" t="str">
        <f t="shared" si="189"/>
        <v/>
      </c>
      <c r="R803" s="241" t="str">
        <f t="shared" si="190"/>
        <v/>
      </c>
      <c r="S803" s="240">
        <f t="shared" si="198"/>
        <v>-965</v>
      </c>
      <c r="T803" s="239"/>
      <c r="U803" s="242">
        <f t="shared" si="191"/>
        <v>17897</v>
      </c>
      <c r="V803" s="241">
        <f t="shared" si="192"/>
        <v>21526</v>
      </c>
      <c r="W803" s="240">
        <f t="shared" si="199"/>
        <v>3629</v>
      </c>
      <c r="X803" s="239"/>
      <c r="Y803" s="527">
        <f t="shared" si="193"/>
        <v>-5.8768173504252701</v>
      </c>
      <c r="Z803" s="528">
        <f t="shared" si="194"/>
        <v>9.6959427866326529</v>
      </c>
      <c r="AA803" s="528">
        <f t="shared" si="195"/>
        <v>4.4314685173812709</v>
      </c>
      <c r="AB803" s="529">
        <f t="shared" si="196"/>
        <v>-5.264474269251382</v>
      </c>
    </row>
    <row r="804" spans="1:28" s="238" customFormat="1">
      <c r="A804" s="245">
        <v>491</v>
      </c>
      <c r="B804" s="245">
        <v>491095095</v>
      </c>
      <c r="C804" s="244" t="s">
        <v>550</v>
      </c>
      <c r="D804" s="245">
        <v>95</v>
      </c>
      <c r="E804" s="244" t="s">
        <v>122</v>
      </c>
      <c r="F804" s="245">
        <v>95</v>
      </c>
      <c r="G804" s="244" t="s">
        <v>122</v>
      </c>
      <c r="H804" s="243">
        <v>1184</v>
      </c>
      <c r="I804" s="239"/>
      <c r="J804" s="242">
        <f t="shared" si="184"/>
        <v>13144</v>
      </c>
      <c r="K804" s="241">
        <f t="shared" si="185"/>
        <v>15193</v>
      </c>
      <c r="L804" s="240">
        <f t="shared" si="197"/>
        <v>2049</v>
      </c>
      <c r="M804" s="239"/>
      <c r="N804" s="242">
        <f t="shared" si="186"/>
        <v>0</v>
      </c>
      <c r="O804" s="241">
        <f t="shared" si="187"/>
        <v>0</v>
      </c>
      <c r="P804" s="241">
        <f t="shared" si="188"/>
        <v>36</v>
      </c>
      <c r="Q804" s="241" t="str">
        <f t="shared" si="189"/>
        <v/>
      </c>
      <c r="R804" s="241" t="str">
        <f t="shared" si="190"/>
        <v/>
      </c>
      <c r="S804" s="240">
        <f t="shared" si="198"/>
        <v>36</v>
      </c>
      <c r="T804" s="239"/>
      <c r="U804" s="242">
        <f t="shared" si="191"/>
        <v>14082</v>
      </c>
      <c r="V804" s="241">
        <f t="shared" si="192"/>
        <v>16317</v>
      </c>
      <c r="W804" s="240">
        <f t="shared" si="199"/>
        <v>2235</v>
      </c>
      <c r="X804" s="239"/>
      <c r="Y804" s="527">
        <f t="shared" si="193"/>
        <v>0.4545110847114131</v>
      </c>
      <c r="Z804" s="528">
        <f t="shared" si="194"/>
        <v>14.090416696360364</v>
      </c>
      <c r="AA804" s="528">
        <f t="shared" si="195"/>
        <v>14.635591242204656</v>
      </c>
      <c r="AB804" s="529">
        <f t="shared" si="196"/>
        <v>0.54517454584429181</v>
      </c>
    </row>
    <row r="805" spans="1:28" s="238" customFormat="1">
      <c r="A805" s="245">
        <v>491</v>
      </c>
      <c r="B805" s="245">
        <v>491095201</v>
      </c>
      <c r="C805" s="244" t="s">
        <v>550</v>
      </c>
      <c r="D805" s="245">
        <v>95</v>
      </c>
      <c r="E805" s="244" t="s">
        <v>122</v>
      </c>
      <c r="F805" s="245">
        <v>201</v>
      </c>
      <c r="G805" s="244" t="s">
        <v>228</v>
      </c>
      <c r="H805" s="243">
        <v>18</v>
      </c>
      <c r="I805" s="239"/>
      <c r="J805" s="242">
        <f t="shared" si="184"/>
        <v>14582</v>
      </c>
      <c r="K805" s="241">
        <f t="shared" si="185"/>
        <v>16343</v>
      </c>
      <c r="L805" s="240">
        <f t="shared" si="197"/>
        <v>1761</v>
      </c>
      <c r="M805" s="239"/>
      <c r="N805" s="242">
        <f t="shared" si="186"/>
        <v>359</v>
      </c>
      <c r="O805" s="241">
        <f t="shared" si="187"/>
        <v>402</v>
      </c>
      <c r="P805" s="241">
        <f t="shared" si="188"/>
        <v>93</v>
      </c>
      <c r="Q805" s="241" t="str">
        <f t="shared" si="189"/>
        <v/>
      </c>
      <c r="R805" s="241" t="str">
        <f t="shared" si="190"/>
        <v/>
      </c>
      <c r="S805" s="240">
        <f t="shared" si="198"/>
        <v>-309</v>
      </c>
      <c r="T805" s="239"/>
      <c r="U805" s="242">
        <f t="shared" si="191"/>
        <v>15879</v>
      </c>
      <c r="V805" s="241">
        <f t="shared" si="192"/>
        <v>17524</v>
      </c>
      <c r="W805" s="240">
        <f t="shared" si="199"/>
        <v>1645</v>
      </c>
      <c r="X805" s="239"/>
      <c r="Y805" s="527">
        <f t="shared" si="193"/>
        <v>-1.8892487366850332</v>
      </c>
      <c r="Z805" s="528">
        <f t="shared" si="194"/>
        <v>13.191972931800414</v>
      </c>
      <c r="AA805" s="528">
        <f t="shared" si="195"/>
        <v>10.958569774749702</v>
      </c>
      <c r="AB805" s="529">
        <f t="shared" si="196"/>
        <v>-2.2334031570507129</v>
      </c>
    </row>
    <row r="806" spans="1:28" s="238" customFormat="1">
      <c r="A806" s="245">
        <v>491</v>
      </c>
      <c r="B806" s="245">
        <v>491095265</v>
      </c>
      <c r="C806" s="244" t="s">
        <v>550</v>
      </c>
      <c r="D806" s="245">
        <v>95</v>
      </c>
      <c r="E806" s="244" t="s">
        <v>122</v>
      </c>
      <c r="F806" s="245">
        <v>265</v>
      </c>
      <c r="G806" s="244" t="s">
        <v>292</v>
      </c>
      <c r="H806" s="243">
        <v>3</v>
      </c>
      <c r="I806" s="239"/>
      <c r="J806" s="242">
        <f t="shared" si="184"/>
        <v>14360</v>
      </c>
      <c r="K806" s="241">
        <f t="shared" si="185"/>
        <v>14984</v>
      </c>
      <c r="L806" s="240">
        <f t="shared" si="197"/>
        <v>624</v>
      </c>
      <c r="M806" s="239"/>
      <c r="N806" s="242">
        <f t="shared" si="186"/>
        <v>6518</v>
      </c>
      <c r="O806" s="241">
        <f t="shared" si="187"/>
        <v>6801</v>
      </c>
      <c r="P806" s="241">
        <f t="shared" si="188"/>
        <v>6240</v>
      </c>
      <c r="Q806" s="241" t="str">
        <f t="shared" si="189"/>
        <v/>
      </c>
      <c r="R806" s="241" t="str">
        <f t="shared" si="190"/>
        <v/>
      </c>
      <c r="S806" s="240">
        <f t="shared" si="198"/>
        <v>-561</v>
      </c>
      <c r="T806" s="239"/>
      <c r="U806" s="242">
        <f t="shared" si="191"/>
        <v>21816</v>
      </c>
      <c r="V806" s="241">
        <f t="shared" si="192"/>
        <v>22312</v>
      </c>
      <c r="W806" s="240">
        <f t="shared" si="199"/>
        <v>496</v>
      </c>
      <c r="X806" s="239"/>
      <c r="Y806" s="527">
        <f t="shared" si="193"/>
        <v>-3.7449321769977075</v>
      </c>
      <c r="Z806" s="528">
        <f t="shared" si="194"/>
        <v>7.2900017635154386</v>
      </c>
      <c r="AA806" s="528">
        <f t="shared" si="195"/>
        <v>4.3270055523587008</v>
      </c>
      <c r="AB806" s="529">
        <f t="shared" si="196"/>
        <v>-2.9629962111567378</v>
      </c>
    </row>
    <row r="807" spans="1:28" s="238" customFormat="1">
      <c r="A807" s="245">
        <v>491</v>
      </c>
      <c r="B807" s="245">
        <v>491095273</v>
      </c>
      <c r="C807" s="244" t="s">
        <v>550</v>
      </c>
      <c r="D807" s="245">
        <v>95</v>
      </c>
      <c r="E807" s="244" t="s">
        <v>122</v>
      </c>
      <c r="F807" s="245">
        <v>273</v>
      </c>
      <c r="G807" s="244" t="s">
        <v>300</v>
      </c>
      <c r="H807" s="243">
        <v>13</v>
      </c>
      <c r="I807" s="239"/>
      <c r="J807" s="242">
        <f t="shared" si="184"/>
        <v>11673</v>
      </c>
      <c r="K807" s="241">
        <f t="shared" si="185"/>
        <v>12280</v>
      </c>
      <c r="L807" s="240">
        <f t="shared" si="197"/>
        <v>607</v>
      </c>
      <c r="M807" s="239"/>
      <c r="N807" s="242">
        <f t="shared" si="186"/>
        <v>4942</v>
      </c>
      <c r="O807" s="241">
        <f t="shared" si="187"/>
        <v>5199</v>
      </c>
      <c r="P807" s="241">
        <f t="shared" si="188"/>
        <v>3831</v>
      </c>
      <c r="Q807" s="241" t="str">
        <f t="shared" si="189"/>
        <v/>
      </c>
      <c r="R807" s="241" t="str">
        <f t="shared" si="190"/>
        <v/>
      </c>
      <c r="S807" s="240">
        <f t="shared" si="198"/>
        <v>-1368</v>
      </c>
      <c r="T807" s="239"/>
      <c r="U807" s="242">
        <f t="shared" si="191"/>
        <v>17553</v>
      </c>
      <c r="V807" s="241">
        <f t="shared" si="192"/>
        <v>17199</v>
      </c>
      <c r="W807" s="240">
        <f t="shared" si="199"/>
        <v>-354</v>
      </c>
      <c r="X807" s="239"/>
      <c r="Y807" s="527">
        <f t="shared" si="193"/>
        <v>-11.142273709374962</v>
      </c>
      <c r="Z807" s="528">
        <f t="shared" si="194"/>
        <v>13.941391198637168</v>
      </c>
      <c r="AA807" s="528">
        <f t="shared" si="195"/>
        <v>3.9844326240420012</v>
      </c>
      <c r="AB807" s="529">
        <f t="shared" si="196"/>
        <v>-9.9569585745951663</v>
      </c>
    </row>
    <row r="808" spans="1:28" s="238" customFormat="1">
      <c r="A808" s="245">
        <v>491</v>
      </c>
      <c r="B808" s="245">
        <v>491095292</v>
      </c>
      <c r="C808" s="244" t="s">
        <v>550</v>
      </c>
      <c r="D808" s="245">
        <v>95</v>
      </c>
      <c r="E808" s="244" t="s">
        <v>122</v>
      </c>
      <c r="F808" s="245">
        <v>292</v>
      </c>
      <c r="G808" s="244" t="s">
        <v>319</v>
      </c>
      <c r="H808" s="243">
        <v>17</v>
      </c>
      <c r="I808" s="239"/>
      <c r="J808" s="242">
        <f t="shared" si="184"/>
        <v>12467</v>
      </c>
      <c r="K808" s="241">
        <f t="shared" si="185"/>
        <v>14128</v>
      </c>
      <c r="L808" s="240">
        <f t="shared" si="197"/>
        <v>1661</v>
      </c>
      <c r="M808" s="239"/>
      <c r="N808" s="242">
        <f t="shared" si="186"/>
        <v>2184</v>
      </c>
      <c r="O808" s="241">
        <f t="shared" si="187"/>
        <v>2474</v>
      </c>
      <c r="P808" s="241">
        <f t="shared" si="188"/>
        <v>1635</v>
      </c>
      <c r="Q808" s="241" t="str">
        <f t="shared" si="189"/>
        <v/>
      </c>
      <c r="R808" s="241" t="str">
        <f t="shared" si="190"/>
        <v/>
      </c>
      <c r="S808" s="240">
        <f t="shared" si="198"/>
        <v>-839</v>
      </c>
      <c r="T808" s="239"/>
      <c r="U808" s="242">
        <f t="shared" si="191"/>
        <v>15589</v>
      </c>
      <c r="V808" s="241">
        <f t="shared" si="192"/>
        <v>16851</v>
      </c>
      <c r="W808" s="240">
        <f t="shared" si="199"/>
        <v>1262</v>
      </c>
      <c r="X808" s="239"/>
      <c r="Y808" s="527">
        <f t="shared" si="193"/>
        <v>-5.9431117945131433</v>
      </c>
      <c r="Z808" s="528">
        <f t="shared" si="194"/>
        <v>5.5539432083015274</v>
      </c>
      <c r="AA808" s="528">
        <f t="shared" si="195"/>
        <v>0.19908614603259428</v>
      </c>
      <c r="AB808" s="529">
        <f t="shared" si="196"/>
        <v>-5.3548570622689331</v>
      </c>
    </row>
    <row r="809" spans="1:28" s="238" customFormat="1">
      <c r="A809" s="245">
        <v>491</v>
      </c>
      <c r="B809" s="245">
        <v>491095293</v>
      </c>
      <c r="C809" s="244" t="s">
        <v>550</v>
      </c>
      <c r="D809" s="245">
        <v>95</v>
      </c>
      <c r="E809" s="244" t="s">
        <v>122</v>
      </c>
      <c r="F809" s="245">
        <v>293</v>
      </c>
      <c r="G809" s="244" t="s">
        <v>320</v>
      </c>
      <c r="H809" s="243">
        <v>1</v>
      </c>
      <c r="I809" s="239"/>
      <c r="J809" s="242">
        <f t="shared" si="184"/>
        <v>13459.508057336854</v>
      </c>
      <c r="K809" s="241">
        <f t="shared" si="185"/>
        <v>11611</v>
      </c>
      <c r="L809" s="240">
        <f t="shared" si="197"/>
        <v>-1848.5080573368541</v>
      </c>
      <c r="M809" s="239"/>
      <c r="N809" s="242">
        <f t="shared" si="186"/>
        <v>587</v>
      </c>
      <c r="O809" s="241">
        <f t="shared" si="187"/>
        <v>507</v>
      </c>
      <c r="P809" s="241">
        <f t="shared" si="188"/>
        <v>325</v>
      </c>
      <c r="Q809" s="241" t="str">
        <f t="shared" si="189"/>
        <v/>
      </c>
      <c r="R809" s="241" t="str">
        <f t="shared" si="190"/>
        <v/>
      </c>
      <c r="S809" s="240">
        <f t="shared" si="198"/>
        <v>-182</v>
      </c>
      <c r="T809" s="239"/>
      <c r="U809" s="242">
        <f t="shared" si="191"/>
        <v>14984.508057336854</v>
      </c>
      <c r="V809" s="241">
        <f t="shared" si="192"/>
        <v>13024</v>
      </c>
      <c r="W809" s="240">
        <f t="shared" si="199"/>
        <v>-1960.5080573368541</v>
      </c>
      <c r="X809" s="239"/>
      <c r="Y809" s="527">
        <f t="shared" si="193"/>
        <v>-1.5652743629430432</v>
      </c>
      <c r="Z809" s="528">
        <f t="shared" si="194"/>
        <v>10.916761586844705</v>
      </c>
      <c r="AA809" s="528">
        <f t="shared" si="195"/>
        <v>9.0725959147469855</v>
      </c>
      <c r="AB809" s="529">
        <f t="shared" si="196"/>
        <v>-1.84416567209772</v>
      </c>
    </row>
    <row r="810" spans="1:28" s="238" customFormat="1">
      <c r="A810" s="245">
        <v>491</v>
      </c>
      <c r="B810" s="245">
        <v>491095331</v>
      </c>
      <c r="C810" s="244" t="s">
        <v>550</v>
      </c>
      <c r="D810" s="245">
        <v>95</v>
      </c>
      <c r="E810" s="244" t="s">
        <v>122</v>
      </c>
      <c r="F810" s="245">
        <v>331</v>
      </c>
      <c r="G810" s="244" t="s">
        <v>358</v>
      </c>
      <c r="H810" s="243">
        <v>36</v>
      </c>
      <c r="I810" s="239"/>
      <c r="J810" s="242">
        <f t="shared" si="184"/>
        <v>12625</v>
      </c>
      <c r="K810" s="241">
        <f t="shared" si="185"/>
        <v>13306</v>
      </c>
      <c r="L810" s="240">
        <f t="shared" si="197"/>
        <v>681</v>
      </c>
      <c r="M810" s="239"/>
      <c r="N810" s="242">
        <f t="shared" si="186"/>
        <v>4471</v>
      </c>
      <c r="O810" s="241">
        <f t="shared" si="187"/>
        <v>4712</v>
      </c>
      <c r="P810" s="241">
        <f t="shared" si="188"/>
        <v>2972</v>
      </c>
      <c r="Q810" s="241" t="str">
        <f t="shared" si="189"/>
        <v/>
      </c>
      <c r="R810" s="241" t="str">
        <f t="shared" si="190"/>
        <v/>
      </c>
      <c r="S810" s="240">
        <f t="shared" si="198"/>
        <v>-1740</v>
      </c>
      <c r="T810" s="239"/>
      <c r="U810" s="242">
        <f t="shared" si="191"/>
        <v>18034</v>
      </c>
      <c r="V810" s="241">
        <f t="shared" si="192"/>
        <v>17366</v>
      </c>
      <c r="W810" s="240">
        <f t="shared" si="199"/>
        <v>-668</v>
      </c>
      <c r="X810" s="239"/>
      <c r="Y810" s="527">
        <f t="shared" si="193"/>
        <v>-13.080892679463688</v>
      </c>
      <c r="Z810" s="528">
        <f t="shared" si="194"/>
        <v>14.147244065226205</v>
      </c>
      <c r="AA810" s="528">
        <f t="shared" si="195"/>
        <v>2.9069253942854112</v>
      </c>
      <c r="AB810" s="529">
        <f t="shared" si="196"/>
        <v>-11.240318670940795</v>
      </c>
    </row>
    <row r="811" spans="1:28" s="238" customFormat="1">
      <c r="A811" s="245">
        <v>491</v>
      </c>
      <c r="B811" s="245">
        <v>491095650</v>
      </c>
      <c r="C811" s="244" t="s">
        <v>550</v>
      </c>
      <c r="D811" s="245">
        <v>95</v>
      </c>
      <c r="E811" s="244" t="s">
        <v>122</v>
      </c>
      <c r="F811" s="245">
        <v>650</v>
      </c>
      <c r="G811" s="244" t="s">
        <v>395</v>
      </c>
      <c r="H811" s="243">
        <v>2</v>
      </c>
      <c r="I811" s="239"/>
      <c r="J811" s="242">
        <f t="shared" si="184"/>
        <v>14595</v>
      </c>
      <c r="K811" s="241">
        <f t="shared" si="185"/>
        <v>11212</v>
      </c>
      <c r="L811" s="240">
        <f t="shared" si="197"/>
        <v>-3383</v>
      </c>
      <c r="M811" s="239"/>
      <c r="N811" s="242">
        <f t="shared" si="186"/>
        <v>4888</v>
      </c>
      <c r="O811" s="241">
        <f t="shared" si="187"/>
        <v>3755</v>
      </c>
      <c r="P811" s="241">
        <f t="shared" si="188"/>
        <v>3916</v>
      </c>
      <c r="Q811" s="241" t="str">
        <f t="shared" si="189"/>
        <v/>
      </c>
      <c r="R811" s="241" t="str">
        <f t="shared" si="190"/>
        <v/>
      </c>
      <c r="S811" s="240">
        <f t="shared" si="198"/>
        <v>161</v>
      </c>
      <c r="T811" s="239"/>
      <c r="U811" s="242">
        <f t="shared" si="191"/>
        <v>20421</v>
      </c>
      <c r="V811" s="241">
        <f t="shared" si="192"/>
        <v>16216</v>
      </c>
      <c r="W811" s="240">
        <f t="shared" si="199"/>
        <v>-4205</v>
      </c>
      <c r="X811" s="239"/>
      <c r="Y811" s="527">
        <f t="shared" si="193"/>
        <v>1.4367206446196121</v>
      </c>
      <c r="Z811" s="528">
        <f t="shared" si="194"/>
        <v>5.3183119595716137</v>
      </c>
      <c r="AA811" s="528">
        <f t="shared" si="195"/>
        <v>6.4040317632999315</v>
      </c>
      <c r="AB811" s="529">
        <f t="shared" si="196"/>
        <v>1.0857198037283178</v>
      </c>
    </row>
    <row r="812" spans="1:28" s="238" customFormat="1">
      <c r="A812" s="245">
        <v>491</v>
      </c>
      <c r="B812" s="245">
        <v>491095665</v>
      </c>
      <c r="C812" s="244" t="s">
        <v>550</v>
      </c>
      <c r="D812" s="245">
        <v>95</v>
      </c>
      <c r="E812" s="244" t="s">
        <v>122</v>
      </c>
      <c r="F812" s="245">
        <v>665</v>
      </c>
      <c r="G812" s="244" t="s">
        <v>400</v>
      </c>
      <c r="H812" s="243">
        <v>2</v>
      </c>
      <c r="I812" s="239"/>
      <c r="J812" s="242">
        <f t="shared" si="184"/>
        <v>12944</v>
      </c>
      <c r="K812" s="241">
        <f t="shared" si="185"/>
        <v>12753</v>
      </c>
      <c r="L812" s="240">
        <f t="shared" si="197"/>
        <v>-191</v>
      </c>
      <c r="M812" s="239"/>
      <c r="N812" s="242">
        <f t="shared" si="186"/>
        <v>2616</v>
      </c>
      <c r="O812" s="241">
        <f t="shared" si="187"/>
        <v>2578</v>
      </c>
      <c r="P812" s="241">
        <f t="shared" si="188"/>
        <v>1567</v>
      </c>
      <c r="Q812" s="241" t="str">
        <f t="shared" si="189"/>
        <v/>
      </c>
      <c r="R812" s="241" t="str">
        <f t="shared" si="190"/>
        <v/>
      </c>
      <c r="S812" s="240">
        <f t="shared" si="198"/>
        <v>-1011</v>
      </c>
      <c r="T812" s="239"/>
      <c r="U812" s="242">
        <f t="shared" si="191"/>
        <v>16498</v>
      </c>
      <c r="V812" s="241">
        <f t="shared" si="192"/>
        <v>15408</v>
      </c>
      <c r="W812" s="240">
        <f t="shared" si="199"/>
        <v>-1090</v>
      </c>
      <c r="X812" s="239"/>
      <c r="Y812" s="527">
        <f t="shared" si="193"/>
        <v>-7.9261246700907151</v>
      </c>
      <c r="Z812" s="528">
        <f t="shared" si="194"/>
        <v>11.152741356953868</v>
      </c>
      <c r="AA812" s="528">
        <f t="shared" si="195"/>
        <v>3.0209338229223652</v>
      </c>
      <c r="AB812" s="529">
        <f t="shared" si="196"/>
        <v>-8.1318075340315019</v>
      </c>
    </row>
    <row r="813" spans="1:28" s="238" customFormat="1">
      <c r="A813" s="245">
        <v>491</v>
      </c>
      <c r="B813" s="245">
        <v>491095763</v>
      </c>
      <c r="C813" s="244" t="s">
        <v>550</v>
      </c>
      <c r="D813" s="245">
        <v>95</v>
      </c>
      <c r="E813" s="244" t="s">
        <v>122</v>
      </c>
      <c r="F813" s="245">
        <v>763</v>
      </c>
      <c r="G813" s="244" t="s">
        <v>429</v>
      </c>
      <c r="H813" s="243">
        <v>3</v>
      </c>
      <c r="I813" s="239"/>
      <c r="J813" s="242">
        <f t="shared" si="184"/>
        <v>11023</v>
      </c>
      <c r="K813" s="241">
        <f t="shared" si="185"/>
        <v>13817</v>
      </c>
      <c r="L813" s="240">
        <f t="shared" si="197"/>
        <v>2794</v>
      </c>
      <c r="M813" s="239"/>
      <c r="N813" s="242">
        <f t="shared" si="186"/>
        <v>2778</v>
      </c>
      <c r="O813" s="241">
        <f t="shared" si="187"/>
        <v>3482</v>
      </c>
      <c r="P813" s="241">
        <f t="shared" si="188"/>
        <v>3293</v>
      </c>
      <c r="Q813" s="241" t="str">
        <f t="shared" si="189"/>
        <v/>
      </c>
      <c r="R813" s="241" t="str">
        <f t="shared" si="190"/>
        <v/>
      </c>
      <c r="S813" s="240">
        <f t="shared" si="198"/>
        <v>-189</v>
      </c>
      <c r="T813" s="239"/>
      <c r="U813" s="242">
        <f t="shared" si="191"/>
        <v>14739</v>
      </c>
      <c r="V813" s="241">
        <f t="shared" si="192"/>
        <v>18198</v>
      </c>
      <c r="W813" s="240">
        <f t="shared" si="199"/>
        <v>3459</v>
      </c>
      <c r="X813" s="239"/>
      <c r="Y813" s="527">
        <f t="shared" si="193"/>
        <v>-1.3676156864717797</v>
      </c>
      <c r="Z813" s="528">
        <f t="shared" si="194"/>
        <v>4.3787930708663145</v>
      </c>
      <c r="AA813" s="528">
        <f t="shared" si="195"/>
        <v>2.7153890551996125</v>
      </c>
      <c r="AB813" s="529">
        <f t="shared" si="196"/>
        <v>-1.663404015666702</v>
      </c>
    </row>
    <row r="814" spans="1:28" s="238" customFormat="1">
      <c r="A814" s="245">
        <v>492</v>
      </c>
      <c r="B814" s="245">
        <v>492281061</v>
      </c>
      <c r="C814" s="244" t="s">
        <v>551</v>
      </c>
      <c r="D814" s="245">
        <v>281</v>
      </c>
      <c r="E814" s="244" t="s">
        <v>308</v>
      </c>
      <c r="F814" s="245">
        <v>61</v>
      </c>
      <c r="G814" s="244" t="s">
        <v>88</v>
      </c>
      <c r="H814" s="243">
        <v>2</v>
      </c>
      <c r="I814" s="239"/>
      <c r="J814" s="242">
        <f t="shared" si="184"/>
        <v>14280.357963956529</v>
      </c>
      <c r="K814" s="241">
        <f t="shared" si="185"/>
        <v>10115</v>
      </c>
      <c r="L814" s="240">
        <f t="shared" si="197"/>
        <v>-4165.3579639565287</v>
      </c>
      <c r="M814" s="239"/>
      <c r="N814" s="242">
        <f t="shared" si="186"/>
        <v>881</v>
      </c>
      <c r="O814" s="241" t="str">
        <f t="shared" si="187"/>
        <v/>
      </c>
      <c r="P814" s="241">
        <f t="shared" si="188"/>
        <v>421</v>
      </c>
      <c r="Q814" s="241" t="str">
        <f t="shared" si="189"/>
        <v/>
      </c>
      <c r="R814" s="241" t="str">
        <f t="shared" si="190"/>
        <v/>
      </c>
      <c r="S814" s="240" t="str">
        <f t="shared" si="198"/>
        <v/>
      </c>
      <c r="T814" s="239"/>
      <c r="U814" s="242">
        <f t="shared" si="191"/>
        <v>16099.357963956529</v>
      </c>
      <c r="V814" s="241">
        <f t="shared" si="192"/>
        <v>11624</v>
      </c>
      <c r="W814" s="240">
        <f t="shared" si="199"/>
        <v>-4475.3579639565287</v>
      </c>
      <c r="X814" s="239"/>
      <c r="Y814" s="527">
        <f t="shared" si="193"/>
        <v>-2.0034002426298372</v>
      </c>
      <c r="Z814" s="528">
        <f t="shared" si="194"/>
        <v>8.7564306447856808</v>
      </c>
      <c r="AA814" s="528">
        <f t="shared" si="195"/>
        <v>6.6184792311503609</v>
      </c>
      <c r="AB814" s="529">
        <f t="shared" si="196"/>
        <v>-2.1379514136353199</v>
      </c>
    </row>
    <row r="815" spans="1:28" s="238" customFormat="1">
      <c r="A815" s="245">
        <v>492</v>
      </c>
      <c r="B815" s="245">
        <v>492281086</v>
      </c>
      <c r="C815" s="244" t="s">
        <v>551</v>
      </c>
      <c r="D815" s="245">
        <v>281</v>
      </c>
      <c r="E815" s="244" t="s">
        <v>308</v>
      </c>
      <c r="F815" s="245">
        <v>86</v>
      </c>
      <c r="G815" s="244" t="s">
        <v>113</v>
      </c>
      <c r="H815" s="243">
        <v>1</v>
      </c>
      <c r="I815" s="239"/>
      <c r="J815" s="242" t="str">
        <f t="shared" si="184"/>
        <v/>
      </c>
      <c r="K815" s="241">
        <f t="shared" si="185"/>
        <v>13303.401318407959</v>
      </c>
      <c r="L815" s="240" t="str">
        <f t="shared" si="197"/>
        <v/>
      </c>
      <c r="M815" s="239"/>
      <c r="N815" s="242" t="str">
        <f t="shared" si="186"/>
        <v/>
      </c>
      <c r="O815" s="241" t="str">
        <f t="shared" si="187"/>
        <v/>
      </c>
      <c r="P815" s="241">
        <f t="shared" si="188"/>
        <v>1354</v>
      </c>
      <c r="Q815" s="241" t="str">
        <f t="shared" si="189"/>
        <v/>
      </c>
      <c r="R815" s="241" t="str">
        <f t="shared" si="190"/>
        <v/>
      </c>
      <c r="S815" s="240" t="str">
        <f t="shared" si="198"/>
        <v/>
      </c>
      <c r="T815" s="239"/>
      <c r="U815" s="242" t="str">
        <f t="shared" si="191"/>
        <v/>
      </c>
      <c r="V815" s="241">
        <f t="shared" si="192"/>
        <v>15745.401318407959</v>
      </c>
      <c r="W815" s="240" t="str">
        <f t="shared" si="199"/>
        <v/>
      </c>
      <c r="X815" s="239"/>
      <c r="Y815" s="527">
        <f t="shared" si="193"/>
        <v>-4.3507634132396475</v>
      </c>
      <c r="Z815" s="528">
        <f t="shared" si="194"/>
        <v>7.9445669714546145</v>
      </c>
      <c r="AA815" s="528">
        <f t="shared" si="195"/>
        <v>3.5367744521781668</v>
      </c>
      <c r="AB815" s="529">
        <f t="shared" si="196"/>
        <v>-4.4077925192764482</v>
      </c>
    </row>
    <row r="816" spans="1:28" s="238" customFormat="1">
      <c r="A816" s="245">
        <v>492</v>
      </c>
      <c r="B816" s="245">
        <v>492281087</v>
      </c>
      <c r="C816" s="244" t="s">
        <v>551</v>
      </c>
      <c r="D816" s="245">
        <v>281</v>
      </c>
      <c r="E816" s="244" t="s">
        <v>308</v>
      </c>
      <c r="F816" s="245">
        <v>87</v>
      </c>
      <c r="G816" s="244" t="s">
        <v>114</v>
      </c>
      <c r="H816" s="243">
        <v>2</v>
      </c>
      <c r="I816" s="239"/>
      <c r="J816" s="242" t="str">
        <f t="shared" si="184"/>
        <v/>
      </c>
      <c r="K816" s="241">
        <f t="shared" si="185"/>
        <v>12232.634074950691</v>
      </c>
      <c r="L816" s="240" t="str">
        <f t="shared" si="197"/>
        <v/>
      </c>
      <c r="M816" s="239"/>
      <c r="N816" s="242" t="str">
        <f t="shared" si="186"/>
        <v/>
      </c>
      <c r="O816" s="241" t="str">
        <f t="shared" si="187"/>
        <v/>
      </c>
      <c r="P816" s="241">
        <f t="shared" si="188"/>
        <v>4683</v>
      </c>
      <c r="Q816" s="241" t="str">
        <f t="shared" si="189"/>
        <v/>
      </c>
      <c r="R816" s="241" t="str">
        <f t="shared" si="190"/>
        <v/>
      </c>
      <c r="S816" s="240" t="str">
        <f t="shared" si="198"/>
        <v/>
      </c>
      <c r="T816" s="239"/>
      <c r="U816" s="242" t="str">
        <f t="shared" si="191"/>
        <v/>
      </c>
      <c r="V816" s="241">
        <f t="shared" si="192"/>
        <v>18003.634074950693</v>
      </c>
      <c r="W816" s="240" t="str">
        <f t="shared" si="199"/>
        <v/>
      </c>
      <c r="X816" s="239"/>
      <c r="Y816" s="527">
        <f t="shared" si="193"/>
        <v>-4.9663917822049939</v>
      </c>
      <c r="Z816" s="528">
        <f t="shared" si="194"/>
        <v>10.776371583594244</v>
      </c>
      <c r="AA816" s="528">
        <f t="shared" si="195"/>
        <v>6.9373685200452853</v>
      </c>
      <c r="AB816" s="529">
        <f t="shared" si="196"/>
        <v>-3.8390030635489589</v>
      </c>
    </row>
    <row r="817" spans="1:28" s="238" customFormat="1">
      <c r="A817" s="245">
        <v>492</v>
      </c>
      <c r="B817" s="245">
        <v>492281281</v>
      </c>
      <c r="C817" s="244" t="s">
        <v>551</v>
      </c>
      <c r="D817" s="245">
        <v>281</v>
      </c>
      <c r="E817" s="244" t="s">
        <v>308</v>
      </c>
      <c r="F817" s="245">
        <v>281</v>
      </c>
      <c r="G817" s="244" t="s">
        <v>308</v>
      </c>
      <c r="H817" s="243">
        <v>346</v>
      </c>
      <c r="I817" s="239"/>
      <c r="J817" s="242">
        <f t="shared" si="184"/>
        <v>15040</v>
      </c>
      <c r="K817" s="241">
        <f t="shared" si="185"/>
        <v>16577</v>
      </c>
      <c r="L817" s="240">
        <f t="shared" si="197"/>
        <v>1537</v>
      </c>
      <c r="M817" s="239"/>
      <c r="N817" s="242">
        <f t="shared" si="186"/>
        <v>0</v>
      </c>
      <c r="O817" s="241">
        <f t="shared" si="187"/>
        <v>0</v>
      </c>
      <c r="P817" s="241">
        <f t="shared" si="188"/>
        <v>3</v>
      </c>
      <c r="Q817" s="241" t="str">
        <f t="shared" si="189"/>
        <v/>
      </c>
      <c r="R817" s="241" t="str">
        <f t="shared" si="190"/>
        <v/>
      </c>
      <c r="S817" s="240">
        <f t="shared" si="198"/>
        <v>3</v>
      </c>
      <c r="T817" s="239"/>
      <c r="U817" s="242">
        <f t="shared" si="191"/>
        <v>15978</v>
      </c>
      <c r="V817" s="241">
        <f t="shared" si="192"/>
        <v>17668</v>
      </c>
      <c r="W817" s="240">
        <f t="shared" si="199"/>
        <v>1690</v>
      </c>
      <c r="X817" s="239"/>
      <c r="Y817" s="527">
        <f t="shared" si="193"/>
        <v>0.11766517785436292</v>
      </c>
      <c r="Z817" s="528">
        <f t="shared" si="194"/>
        <v>8.3664610543893101</v>
      </c>
      <c r="AA817" s="528">
        <f t="shared" si="195"/>
        <v>8.4956348145192777</v>
      </c>
      <c r="AB817" s="529">
        <f t="shared" si="196"/>
        <v>0.12917376012996762</v>
      </c>
    </row>
    <row r="818" spans="1:28" s="238" customFormat="1">
      <c r="A818" s="245">
        <v>492</v>
      </c>
      <c r="B818" s="245">
        <v>492281332</v>
      </c>
      <c r="C818" s="244" t="s">
        <v>551</v>
      </c>
      <c r="D818" s="245">
        <v>281</v>
      </c>
      <c r="E818" s="244" t="s">
        <v>308</v>
      </c>
      <c r="F818" s="245">
        <v>332</v>
      </c>
      <c r="G818" s="244" t="s">
        <v>359</v>
      </c>
      <c r="H818" s="243">
        <v>1</v>
      </c>
      <c r="I818" s="239"/>
      <c r="J818" s="242">
        <f t="shared" si="184"/>
        <v>13463.832956195245</v>
      </c>
      <c r="K818" s="241">
        <f t="shared" si="185"/>
        <v>14678.608624649149</v>
      </c>
      <c r="L818" s="240">
        <f t="shared" si="197"/>
        <v>1214.7756684539036</v>
      </c>
      <c r="M818" s="239"/>
      <c r="N818" s="242">
        <f t="shared" si="186"/>
        <v>1018</v>
      </c>
      <c r="O818" s="241" t="str">
        <f t="shared" si="187"/>
        <v/>
      </c>
      <c r="P818" s="241">
        <f t="shared" si="188"/>
        <v>1111</v>
      </c>
      <c r="Q818" s="241" t="str">
        <f t="shared" si="189"/>
        <v/>
      </c>
      <c r="R818" s="241" t="str">
        <f t="shared" si="190"/>
        <v/>
      </c>
      <c r="S818" s="240" t="str">
        <f t="shared" si="198"/>
        <v/>
      </c>
      <c r="T818" s="239"/>
      <c r="U818" s="242">
        <f t="shared" si="191"/>
        <v>15419.832956195245</v>
      </c>
      <c r="V818" s="241">
        <f t="shared" si="192"/>
        <v>16877.608624649147</v>
      </c>
      <c r="W818" s="240">
        <f t="shared" si="199"/>
        <v>1457.7756684539017</v>
      </c>
      <c r="X818" s="239"/>
      <c r="Y818" s="527">
        <f t="shared" si="193"/>
        <v>9.5276486101596447E-3</v>
      </c>
      <c r="Z818" s="528">
        <f t="shared" si="194"/>
        <v>6.9484897380850859</v>
      </c>
      <c r="AA818" s="528">
        <f t="shared" si="195"/>
        <v>7.091743445592984</v>
      </c>
      <c r="AB818" s="529">
        <f t="shared" si="196"/>
        <v>0.14325370750789812</v>
      </c>
    </row>
    <row r="819" spans="1:28" s="238" customFormat="1">
      <c r="A819" s="245">
        <v>493</v>
      </c>
      <c r="B819" s="245">
        <v>493057035</v>
      </c>
      <c r="C819" s="244" t="s">
        <v>576</v>
      </c>
      <c r="D819" s="245">
        <v>57</v>
      </c>
      <c r="E819" s="244" t="s">
        <v>84</v>
      </c>
      <c r="F819" s="245">
        <v>35</v>
      </c>
      <c r="G819" s="244" t="s">
        <v>62</v>
      </c>
      <c r="H819" s="243">
        <v>16</v>
      </c>
      <c r="I819" s="239"/>
      <c r="J819" s="242">
        <f t="shared" si="184"/>
        <v>17646</v>
      </c>
      <c r="K819" s="241">
        <f t="shared" si="185"/>
        <v>20022</v>
      </c>
      <c r="L819" s="240">
        <f t="shared" si="197"/>
        <v>2376</v>
      </c>
      <c r="M819" s="239"/>
      <c r="N819" s="242">
        <f t="shared" si="186"/>
        <v>6821</v>
      </c>
      <c r="O819" s="241">
        <f t="shared" si="187"/>
        <v>7739</v>
      </c>
      <c r="P819" s="241">
        <f t="shared" si="188"/>
        <v>8348</v>
      </c>
      <c r="Q819" s="241" t="str">
        <f t="shared" si="189"/>
        <v/>
      </c>
      <c r="R819" s="241" t="str">
        <f t="shared" si="190"/>
        <v/>
      </c>
      <c r="S819" s="240">
        <f t="shared" si="198"/>
        <v>609</v>
      </c>
      <c r="T819" s="239"/>
      <c r="U819" s="242">
        <f t="shared" si="191"/>
        <v>25405</v>
      </c>
      <c r="V819" s="241">
        <f t="shared" si="192"/>
        <v>29458</v>
      </c>
      <c r="W819" s="240">
        <f t="shared" si="199"/>
        <v>4053</v>
      </c>
      <c r="X819" s="239"/>
      <c r="Y819" s="527">
        <f t="shared" si="193"/>
        <v>3.0398411230968065</v>
      </c>
      <c r="Z819" s="528">
        <f t="shared" si="194"/>
        <v>3.4544456806830173</v>
      </c>
      <c r="AA819" s="528">
        <f t="shared" si="195"/>
        <v>5.5084897121533576</v>
      </c>
      <c r="AB819" s="529">
        <f t="shared" si="196"/>
        <v>2.0540440314703403</v>
      </c>
    </row>
    <row r="820" spans="1:28" s="238" customFormat="1">
      <c r="A820" s="245">
        <v>493</v>
      </c>
      <c r="B820" s="245">
        <v>493057044</v>
      </c>
      <c r="C820" s="244" t="s">
        <v>576</v>
      </c>
      <c r="D820" s="245">
        <v>57</v>
      </c>
      <c r="E820" s="244" t="s">
        <v>84</v>
      </c>
      <c r="F820" s="245">
        <v>44</v>
      </c>
      <c r="G820" s="244" t="s">
        <v>71</v>
      </c>
      <c r="H820" s="243">
        <v>2</v>
      </c>
      <c r="I820" s="239"/>
      <c r="J820" s="242" t="str">
        <f t="shared" si="184"/>
        <v/>
      </c>
      <c r="K820" s="241">
        <f t="shared" si="185"/>
        <v>16273.988402945508</v>
      </c>
      <c r="L820" s="240" t="str">
        <f t="shared" si="197"/>
        <v/>
      </c>
      <c r="M820" s="239"/>
      <c r="N820" s="242" t="str">
        <f t="shared" si="186"/>
        <v/>
      </c>
      <c r="O820" s="241" t="str">
        <f t="shared" si="187"/>
        <v/>
      </c>
      <c r="P820" s="241">
        <f t="shared" si="188"/>
        <v>283</v>
      </c>
      <c r="Q820" s="241" t="str">
        <f t="shared" si="189"/>
        <v/>
      </c>
      <c r="R820" s="241" t="str">
        <f t="shared" si="190"/>
        <v/>
      </c>
      <c r="S820" s="240" t="str">
        <f t="shared" si="198"/>
        <v/>
      </c>
      <c r="T820" s="239"/>
      <c r="U820" s="242" t="str">
        <f t="shared" si="191"/>
        <v/>
      </c>
      <c r="V820" s="241">
        <f t="shared" si="192"/>
        <v>17644.988402945506</v>
      </c>
      <c r="W820" s="240" t="str">
        <f t="shared" si="199"/>
        <v/>
      </c>
      <c r="X820" s="239"/>
      <c r="Y820" s="527">
        <f t="shared" si="193"/>
        <v>-1.1859608919302929</v>
      </c>
      <c r="Z820" s="528">
        <f t="shared" si="194"/>
        <v>5.4614634937540831</v>
      </c>
      <c r="AA820" s="528">
        <f t="shared" si="195"/>
        <v>4.1649657037556365</v>
      </c>
      <c r="AB820" s="529">
        <f t="shared" si="196"/>
        <v>-1.2964977899984467</v>
      </c>
    </row>
    <row r="821" spans="1:28" s="238" customFormat="1">
      <c r="A821" s="245">
        <v>493</v>
      </c>
      <c r="B821" s="245">
        <v>493057057</v>
      </c>
      <c r="C821" s="244" t="s">
        <v>576</v>
      </c>
      <c r="D821" s="245">
        <v>57</v>
      </c>
      <c r="E821" s="244" t="s">
        <v>84</v>
      </c>
      <c r="F821" s="245">
        <v>57</v>
      </c>
      <c r="G821" s="244" t="s">
        <v>84</v>
      </c>
      <c r="H821" s="243">
        <v>109</v>
      </c>
      <c r="I821" s="239"/>
      <c r="J821" s="242">
        <f t="shared" si="184"/>
        <v>18264</v>
      </c>
      <c r="K821" s="241">
        <f t="shared" si="185"/>
        <v>19637</v>
      </c>
      <c r="L821" s="240">
        <f t="shared" si="197"/>
        <v>1373</v>
      </c>
      <c r="M821" s="239"/>
      <c r="N821" s="242">
        <f t="shared" si="186"/>
        <v>529</v>
      </c>
      <c r="O821" s="241">
        <f t="shared" si="187"/>
        <v>569</v>
      </c>
      <c r="P821" s="241">
        <f t="shared" si="188"/>
        <v>569</v>
      </c>
      <c r="Q821" s="241" t="str">
        <f t="shared" si="189"/>
        <v/>
      </c>
      <c r="R821" s="241" t="str">
        <f t="shared" si="190"/>
        <v/>
      </c>
      <c r="S821" s="240">
        <f t="shared" si="198"/>
        <v>0</v>
      </c>
      <c r="T821" s="239"/>
      <c r="U821" s="242">
        <f t="shared" si="191"/>
        <v>19731</v>
      </c>
      <c r="V821" s="241">
        <f t="shared" si="192"/>
        <v>21294</v>
      </c>
      <c r="W821" s="240">
        <f t="shared" si="199"/>
        <v>1563</v>
      </c>
      <c r="X821" s="239"/>
      <c r="Y821" s="527">
        <f t="shared" si="193"/>
        <v>0</v>
      </c>
      <c r="Z821" s="528">
        <f t="shared" si="194"/>
        <v>9.6290348314005829</v>
      </c>
      <c r="AA821" s="528">
        <f t="shared" si="195"/>
        <v>8.5937811411861276</v>
      </c>
      <c r="AB821" s="529">
        <f t="shared" si="196"/>
        <v>-1.0352536902144553</v>
      </c>
    </row>
    <row r="822" spans="1:28" s="238" customFormat="1">
      <c r="A822" s="245">
        <v>493</v>
      </c>
      <c r="B822" s="245">
        <v>493057093</v>
      </c>
      <c r="C822" s="244" t="s">
        <v>576</v>
      </c>
      <c r="D822" s="245">
        <v>57</v>
      </c>
      <c r="E822" s="244" t="s">
        <v>84</v>
      </c>
      <c r="F822" s="245">
        <v>93</v>
      </c>
      <c r="G822" s="244" t="s">
        <v>120</v>
      </c>
      <c r="H822" s="243">
        <v>24</v>
      </c>
      <c r="I822" s="239"/>
      <c r="J822" s="242">
        <f t="shared" si="184"/>
        <v>17546</v>
      </c>
      <c r="K822" s="241">
        <f t="shared" si="185"/>
        <v>19674</v>
      </c>
      <c r="L822" s="240">
        <f t="shared" si="197"/>
        <v>2128</v>
      </c>
      <c r="M822" s="239"/>
      <c r="N822" s="242">
        <f t="shared" si="186"/>
        <v>0</v>
      </c>
      <c r="O822" s="241">
        <f t="shared" si="187"/>
        <v>0</v>
      </c>
      <c r="P822" s="241">
        <f t="shared" si="188"/>
        <v>0</v>
      </c>
      <c r="Q822" s="241" t="str">
        <f t="shared" si="189"/>
        <v/>
      </c>
      <c r="R822" s="241" t="str">
        <f t="shared" si="190"/>
        <v/>
      </c>
      <c r="S822" s="240">
        <f t="shared" si="198"/>
        <v>0</v>
      </c>
      <c r="T822" s="239"/>
      <c r="U822" s="242">
        <f t="shared" si="191"/>
        <v>18484</v>
      </c>
      <c r="V822" s="241">
        <f t="shared" si="192"/>
        <v>20762</v>
      </c>
      <c r="W822" s="240">
        <f t="shared" si="199"/>
        <v>2278</v>
      </c>
      <c r="X822" s="239"/>
      <c r="Y822" s="527">
        <f t="shared" si="193"/>
        <v>-2.5128674723319335</v>
      </c>
      <c r="Z822" s="528">
        <f t="shared" si="194"/>
        <v>8.4919177432791706</v>
      </c>
      <c r="AA822" s="528">
        <f t="shared" si="195"/>
        <v>5.7407372962012415</v>
      </c>
      <c r="AB822" s="529">
        <f t="shared" si="196"/>
        <v>-2.7511804470779291</v>
      </c>
    </row>
    <row r="823" spans="1:28" s="238" customFormat="1">
      <c r="A823" s="245">
        <v>493</v>
      </c>
      <c r="B823" s="245">
        <v>493057100</v>
      </c>
      <c r="C823" s="244" t="s">
        <v>576</v>
      </c>
      <c r="D823" s="245">
        <v>57</v>
      </c>
      <c r="E823" s="244" t="s">
        <v>84</v>
      </c>
      <c r="F823" s="245">
        <v>100</v>
      </c>
      <c r="G823" s="244" t="s">
        <v>127</v>
      </c>
      <c r="H823" s="243">
        <v>1</v>
      </c>
      <c r="I823" s="239"/>
      <c r="J823" s="242" t="str">
        <f t="shared" si="184"/>
        <v/>
      </c>
      <c r="K823" s="241">
        <f t="shared" si="185"/>
        <v>14909.916159198412</v>
      </c>
      <c r="L823" s="240" t="str">
        <f t="shared" si="197"/>
        <v/>
      </c>
      <c r="M823" s="239"/>
      <c r="N823" s="242" t="str">
        <f t="shared" si="186"/>
        <v/>
      </c>
      <c r="O823" s="241" t="str">
        <f t="shared" si="187"/>
        <v/>
      </c>
      <c r="P823" s="241">
        <f t="shared" si="188"/>
        <v>4844</v>
      </c>
      <c r="Q823" s="241" t="str">
        <f t="shared" si="189"/>
        <v/>
      </c>
      <c r="R823" s="241" t="str">
        <f t="shared" si="190"/>
        <v/>
      </c>
      <c r="S823" s="240" t="str">
        <f t="shared" si="198"/>
        <v/>
      </c>
      <c r="T823" s="239"/>
      <c r="U823" s="242" t="str">
        <f t="shared" si="191"/>
        <v/>
      </c>
      <c r="V823" s="241">
        <f t="shared" si="192"/>
        <v>20841.916159198412</v>
      </c>
      <c r="W823" s="240" t="str">
        <f t="shared" si="199"/>
        <v/>
      </c>
      <c r="X823" s="239"/>
      <c r="Y823" s="527">
        <f t="shared" si="193"/>
        <v>-4.7239519531453595</v>
      </c>
      <c r="Z823" s="528">
        <f t="shared" si="194"/>
        <v>12.258764687353557</v>
      </c>
      <c r="AA823" s="528">
        <f t="shared" si="195"/>
        <v>7.4560818646210878</v>
      </c>
      <c r="AB823" s="529">
        <f t="shared" si="196"/>
        <v>-4.8026828227324687</v>
      </c>
    </row>
    <row r="824" spans="1:28" s="238" customFormat="1">
      <c r="A824" s="245">
        <v>493</v>
      </c>
      <c r="B824" s="245">
        <v>493057163</v>
      </c>
      <c r="C824" s="244" t="s">
        <v>576</v>
      </c>
      <c r="D824" s="245">
        <v>57</v>
      </c>
      <c r="E824" s="244" t="s">
        <v>84</v>
      </c>
      <c r="F824" s="245">
        <v>163</v>
      </c>
      <c r="G824" s="244" t="s">
        <v>190</v>
      </c>
      <c r="H824" s="243">
        <v>9</v>
      </c>
      <c r="I824" s="239"/>
      <c r="J824" s="242">
        <f t="shared" si="184"/>
        <v>18342</v>
      </c>
      <c r="K824" s="241">
        <f t="shared" si="185"/>
        <v>17491</v>
      </c>
      <c r="L824" s="240">
        <f t="shared" si="197"/>
        <v>-851</v>
      </c>
      <c r="M824" s="239"/>
      <c r="N824" s="242">
        <f t="shared" si="186"/>
        <v>0</v>
      </c>
      <c r="O824" s="241">
        <f t="shared" si="187"/>
        <v>0</v>
      </c>
      <c r="P824" s="241">
        <f t="shared" si="188"/>
        <v>152</v>
      </c>
      <c r="Q824" s="241" t="str">
        <f t="shared" si="189"/>
        <v/>
      </c>
      <c r="R824" s="241" t="str">
        <f t="shared" si="190"/>
        <v/>
      </c>
      <c r="S824" s="240">
        <f t="shared" si="198"/>
        <v>152</v>
      </c>
      <c r="T824" s="239"/>
      <c r="U824" s="242">
        <f t="shared" si="191"/>
        <v>19280</v>
      </c>
      <c r="V824" s="241">
        <f t="shared" si="192"/>
        <v>18731</v>
      </c>
      <c r="W824" s="240">
        <f t="shared" si="199"/>
        <v>-549</v>
      </c>
      <c r="X824" s="239"/>
      <c r="Y824" s="527">
        <f t="shared" si="193"/>
        <v>2.7623462652228596</v>
      </c>
      <c r="Z824" s="528">
        <f t="shared" si="194"/>
        <v>11.699952273844042</v>
      </c>
      <c r="AA824" s="528">
        <f t="shared" si="195"/>
        <v>14.91230041183227</v>
      </c>
      <c r="AB824" s="529">
        <f t="shared" si="196"/>
        <v>3.2123481379882275</v>
      </c>
    </row>
    <row r="825" spans="1:28" s="238" customFormat="1">
      <c r="A825" s="245">
        <v>493</v>
      </c>
      <c r="B825" s="245">
        <v>493057165</v>
      </c>
      <c r="C825" s="244" t="s">
        <v>576</v>
      </c>
      <c r="D825" s="245">
        <v>57</v>
      </c>
      <c r="E825" s="244" t="s">
        <v>84</v>
      </c>
      <c r="F825" s="245">
        <v>165</v>
      </c>
      <c r="G825" s="244" t="s">
        <v>192</v>
      </c>
      <c r="H825" s="243">
        <v>2</v>
      </c>
      <c r="I825" s="239"/>
      <c r="J825" s="242">
        <f t="shared" si="184"/>
        <v>14422</v>
      </c>
      <c r="K825" s="241">
        <f t="shared" si="185"/>
        <v>18690</v>
      </c>
      <c r="L825" s="240">
        <f t="shared" si="197"/>
        <v>4268</v>
      </c>
      <c r="M825" s="239"/>
      <c r="N825" s="242">
        <f t="shared" si="186"/>
        <v>331</v>
      </c>
      <c r="O825" s="241">
        <f t="shared" si="187"/>
        <v>429</v>
      </c>
      <c r="P825" s="241">
        <f t="shared" si="188"/>
        <v>0</v>
      </c>
      <c r="Q825" s="241" t="str">
        <f t="shared" si="189"/>
        <v/>
      </c>
      <c r="R825" s="241" t="str">
        <f t="shared" si="190"/>
        <v/>
      </c>
      <c r="S825" s="240">
        <f t="shared" si="198"/>
        <v>-429</v>
      </c>
      <c r="T825" s="239"/>
      <c r="U825" s="242">
        <f t="shared" si="191"/>
        <v>15691</v>
      </c>
      <c r="V825" s="241">
        <f t="shared" si="192"/>
        <v>19778</v>
      </c>
      <c r="W825" s="240">
        <f t="shared" si="199"/>
        <v>4087</v>
      </c>
      <c r="X825" s="239"/>
      <c r="Y825" s="527">
        <f t="shared" si="193"/>
        <v>-3.8159824759430023</v>
      </c>
      <c r="Z825" s="528">
        <f t="shared" si="194"/>
        <v>7.8064028339625127</v>
      </c>
      <c r="AA825" s="528">
        <f t="shared" si="195"/>
        <v>3.5664528556429924</v>
      </c>
      <c r="AB825" s="529">
        <f t="shared" si="196"/>
        <v>-4.2399499783195207</v>
      </c>
    </row>
    <row r="826" spans="1:28" s="238" customFormat="1">
      <c r="A826" s="245">
        <v>493</v>
      </c>
      <c r="B826" s="245">
        <v>493057176</v>
      </c>
      <c r="C826" s="244" t="s">
        <v>576</v>
      </c>
      <c r="D826" s="245">
        <v>57</v>
      </c>
      <c r="E826" s="244" t="s">
        <v>84</v>
      </c>
      <c r="F826" s="245">
        <v>176</v>
      </c>
      <c r="G826" s="244" t="s">
        <v>203</v>
      </c>
      <c r="H826" s="243">
        <v>3</v>
      </c>
      <c r="I826" s="239"/>
      <c r="J826" s="242" t="str">
        <f t="shared" si="184"/>
        <v/>
      </c>
      <c r="K826" s="241">
        <f t="shared" si="185"/>
        <v>20097</v>
      </c>
      <c r="L826" s="240" t="str">
        <f t="shared" si="197"/>
        <v/>
      </c>
      <c r="M826" s="239"/>
      <c r="N826" s="242" t="str">
        <f t="shared" si="186"/>
        <v/>
      </c>
      <c r="O826" s="241">
        <f t="shared" si="187"/>
        <v>8459</v>
      </c>
      <c r="P826" s="241">
        <f t="shared" si="188"/>
        <v>8459</v>
      </c>
      <c r="Q826" s="241" t="str">
        <f t="shared" si="189"/>
        <v/>
      </c>
      <c r="R826" s="241" t="str">
        <f t="shared" si="190"/>
        <v/>
      </c>
      <c r="S826" s="240">
        <f t="shared" si="198"/>
        <v>0</v>
      </c>
      <c r="T826" s="239"/>
      <c r="U826" s="242" t="str">
        <f t="shared" si="191"/>
        <v/>
      </c>
      <c r="V826" s="241">
        <f t="shared" si="192"/>
        <v>29644</v>
      </c>
      <c r="W826" s="240" t="str">
        <f t="shared" si="199"/>
        <v/>
      </c>
      <c r="X826" s="239"/>
      <c r="Y826" s="527">
        <f t="shared" si="193"/>
        <v>0</v>
      </c>
      <c r="Z826" s="528">
        <f t="shared" si="194"/>
        <v>9.7791779319207155</v>
      </c>
      <c r="AA826" s="528">
        <f t="shared" si="195"/>
        <v>4.2272731900033511</v>
      </c>
      <c r="AB826" s="529">
        <f t="shared" si="196"/>
        <v>-5.5519047419173644</v>
      </c>
    </row>
    <row r="827" spans="1:28" s="238" customFormat="1">
      <c r="A827" s="245">
        <v>493</v>
      </c>
      <c r="B827" s="245">
        <v>493057178</v>
      </c>
      <c r="C827" s="244" t="s">
        <v>576</v>
      </c>
      <c r="D827" s="245">
        <v>57</v>
      </c>
      <c r="E827" s="244" t="s">
        <v>84</v>
      </c>
      <c r="F827" s="245">
        <v>178</v>
      </c>
      <c r="G827" s="244" t="s">
        <v>205</v>
      </c>
      <c r="H827" s="243">
        <v>1</v>
      </c>
      <c r="I827" s="239"/>
      <c r="J827" s="242" t="str">
        <f t="shared" si="184"/>
        <v/>
      </c>
      <c r="K827" s="241">
        <f t="shared" si="185"/>
        <v>11927.888034239677</v>
      </c>
      <c r="L827" s="240" t="str">
        <f t="shared" si="197"/>
        <v/>
      </c>
      <c r="M827" s="239"/>
      <c r="N827" s="242" t="str">
        <f t="shared" si="186"/>
        <v/>
      </c>
      <c r="O827" s="241" t="str">
        <f t="shared" si="187"/>
        <v/>
      </c>
      <c r="P827" s="241">
        <f t="shared" si="188"/>
        <v>1307</v>
      </c>
      <c r="Q827" s="241" t="str">
        <f t="shared" si="189"/>
        <v/>
      </c>
      <c r="R827" s="241" t="str">
        <f t="shared" si="190"/>
        <v/>
      </c>
      <c r="S827" s="240" t="str">
        <f t="shared" si="198"/>
        <v/>
      </c>
      <c r="T827" s="239"/>
      <c r="U827" s="242" t="str">
        <f t="shared" si="191"/>
        <v/>
      </c>
      <c r="V827" s="241">
        <f t="shared" si="192"/>
        <v>14322.888034239677</v>
      </c>
      <c r="W827" s="240" t="str">
        <f t="shared" si="199"/>
        <v/>
      </c>
      <c r="X827" s="239"/>
      <c r="Y827" s="527">
        <f t="shared" si="193"/>
        <v>0</v>
      </c>
      <c r="Z827" s="528">
        <f t="shared" si="194"/>
        <v>6.8400528604976722</v>
      </c>
      <c r="AA827" s="528">
        <f t="shared" si="195"/>
        <v>4.4342571188759683</v>
      </c>
      <c r="AB827" s="529">
        <f t="shared" si="196"/>
        <v>-2.405795741621704</v>
      </c>
    </row>
    <row r="828" spans="1:28" s="238" customFormat="1">
      <c r="A828" s="245">
        <v>493</v>
      </c>
      <c r="B828" s="245">
        <v>493057244</v>
      </c>
      <c r="C828" s="244" t="s">
        <v>576</v>
      </c>
      <c r="D828" s="245">
        <v>57</v>
      </c>
      <c r="E828" s="244" t="s">
        <v>84</v>
      </c>
      <c r="F828" s="245">
        <v>244</v>
      </c>
      <c r="G828" s="244" t="s">
        <v>271</v>
      </c>
      <c r="H828" s="243">
        <v>3</v>
      </c>
      <c r="I828" s="239"/>
      <c r="J828" s="242">
        <f t="shared" si="184"/>
        <v>16724</v>
      </c>
      <c r="K828" s="241">
        <f t="shared" si="185"/>
        <v>20640</v>
      </c>
      <c r="L828" s="240">
        <f t="shared" si="197"/>
        <v>3916</v>
      </c>
      <c r="M828" s="239"/>
      <c r="N828" s="242">
        <f t="shared" si="186"/>
        <v>5014</v>
      </c>
      <c r="O828" s="241" t="str">
        <f t="shared" si="187"/>
        <v/>
      </c>
      <c r="P828" s="241">
        <f t="shared" si="188"/>
        <v>6188</v>
      </c>
      <c r="Q828" s="241" t="str">
        <f t="shared" si="189"/>
        <v/>
      </c>
      <c r="R828" s="241" t="str">
        <f t="shared" si="190"/>
        <v/>
      </c>
      <c r="S828" s="240" t="str">
        <f t="shared" si="198"/>
        <v/>
      </c>
      <c r="T828" s="239"/>
      <c r="U828" s="242">
        <f t="shared" si="191"/>
        <v>22676</v>
      </c>
      <c r="V828" s="241">
        <f t="shared" si="192"/>
        <v>27916</v>
      </c>
      <c r="W828" s="240">
        <f t="shared" si="199"/>
        <v>5240</v>
      </c>
      <c r="X828" s="239"/>
      <c r="Y828" s="527">
        <f t="shared" si="193"/>
        <v>0</v>
      </c>
      <c r="Z828" s="528">
        <f t="shared" si="194"/>
        <v>6.1523267003519049</v>
      </c>
      <c r="AA828" s="528">
        <f t="shared" si="195"/>
        <v>5.3180718904184756</v>
      </c>
      <c r="AB828" s="529">
        <f t="shared" si="196"/>
        <v>-0.83425480993342926</v>
      </c>
    </row>
    <row r="829" spans="1:28" s="238" customFormat="1">
      <c r="A829" s="245">
        <v>493</v>
      </c>
      <c r="B829" s="245">
        <v>493057248</v>
      </c>
      <c r="C829" s="244" t="s">
        <v>576</v>
      </c>
      <c r="D829" s="245">
        <v>57</v>
      </c>
      <c r="E829" s="244" t="s">
        <v>84</v>
      </c>
      <c r="F829" s="245">
        <v>248</v>
      </c>
      <c r="G829" s="244" t="s">
        <v>275</v>
      </c>
      <c r="H829" s="243">
        <v>26</v>
      </c>
      <c r="I829" s="239"/>
      <c r="J829" s="242">
        <f t="shared" si="184"/>
        <v>18197</v>
      </c>
      <c r="K829" s="241">
        <f t="shared" si="185"/>
        <v>18790</v>
      </c>
      <c r="L829" s="240">
        <f t="shared" si="197"/>
        <v>593</v>
      </c>
      <c r="M829" s="239"/>
      <c r="N829" s="242">
        <f t="shared" si="186"/>
        <v>970</v>
      </c>
      <c r="O829" s="241">
        <f t="shared" si="187"/>
        <v>1002</v>
      </c>
      <c r="P829" s="241">
        <f t="shared" si="188"/>
        <v>1060</v>
      </c>
      <c r="Q829" s="241" t="str">
        <f t="shared" si="189"/>
        <v/>
      </c>
      <c r="R829" s="241" t="str">
        <f t="shared" si="190"/>
        <v/>
      </c>
      <c r="S829" s="240">
        <f t="shared" si="198"/>
        <v>58</v>
      </c>
      <c r="T829" s="239"/>
      <c r="U829" s="242">
        <f t="shared" si="191"/>
        <v>20105</v>
      </c>
      <c r="V829" s="241">
        <f t="shared" si="192"/>
        <v>20938</v>
      </c>
      <c r="W829" s="240">
        <f t="shared" si="199"/>
        <v>833</v>
      </c>
      <c r="X829" s="239"/>
      <c r="Y829" s="527">
        <f t="shared" si="193"/>
        <v>0.3097394913158098</v>
      </c>
      <c r="Z829" s="528">
        <f t="shared" si="194"/>
        <v>5.0697310318241096</v>
      </c>
      <c r="AA829" s="528">
        <f t="shared" si="195"/>
        <v>5.4451056940976006</v>
      </c>
      <c r="AB829" s="529">
        <f t="shared" si="196"/>
        <v>0.37537466227349103</v>
      </c>
    </row>
    <row r="830" spans="1:28" s="238" customFormat="1">
      <c r="A830" s="245">
        <v>493</v>
      </c>
      <c r="B830" s="245">
        <v>493057262</v>
      </c>
      <c r="C830" s="244" t="s">
        <v>576</v>
      </c>
      <c r="D830" s="245">
        <v>57</v>
      </c>
      <c r="E830" s="244" t="s">
        <v>84</v>
      </c>
      <c r="F830" s="245">
        <v>262</v>
      </c>
      <c r="G830" s="244" t="s">
        <v>289</v>
      </c>
      <c r="H830" s="243">
        <v>3</v>
      </c>
      <c r="I830" s="239"/>
      <c r="J830" s="242">
        <f t="shared" si="184"/>
        <v>16919</v>
      </c>
      <c r="K830" s="241">
        <f t="shared" si="185"/>
        <v>17575</v>
      </c>
      <c r="L830" s="240">
        <f t="shared" si="197"/>
        <v>656</v>
      </c>
      <c r="M830" s="239"/>
      <c r="N830" s="242">
        <f t="shared" si="186"/>
        <v>6828</v>
      </c>
      <c r="O830" s="241" t="str">
        <f t="shared" si="187"/>
        <v/>
      </c>
      <c r="P830" s="241">
        <f t="shared" si="188"/>
        <v>3494</v>
      </c>
      <c r="Q830" s="241" t="str">
        <f t="shared" si="189"/>
        <v/>
      </c>
      <c r="R830" s="241" t="str">
        <f t="shared" si="190"/>
        <v/>
      </c>
      <c r="S830" s="240" t="str">
        <f t="shared" si="198"/>
        <v/>
      </c>
      <c r="T830" s="239"/>
      <c r="U830" s="242">
        <f t="shared" si="191"/>
        <v>24685</v>
      </c>
      <c r="V830" s="241">
        <f t="shared" si="192"/>
        <v>22157</v>
      </c>
      <c r="W830" s="240">
        <f t="shared" si="199"/>
        <v>-2528</v>
      </c>
      <c r="X830" s="239"/>
      <c r="Y830" s="527">
        <f t="shared" si="193"/>
        <v>-20.476452549948164</v>
      </c>
      <c r="Z830" s="528">
        <f t="shared" si="194"/>
        <v>17.874594820198368</v>
      </c>
      <c r="AA830" s="528">
        <f t="shared" si="195"/>
        <v>-0.28058381802217547</v>
      </c>
      <c r="AB830" s="529">
        <f t="shared" si="196"/>
        <v>-18.155178638220544</v>
      </c>
    </row>
    <row r="831" spans="1:28" s="238" customFormat="1">
      <c r="A831" s="245">
        <v>493</v>
      </c>
      <c r="B831" s="245">
        <v>493057274</v>
      </c>
      <c r="C831" s="244" t="s">
        <v>576</v>
      </c>
      <c r="D831" s="245">
        <v>57</v>
      </c>
      <c r="E831" s="244" t="s">
        <v>84</v>
      </c>
      <c r="F831" s="245">
        <v>274</v>
      </c>
      <c r="G831" s="244" t="s">
        <v>301</v>
      </c>
      <c r="H831" s="243">
        <v>1</v>
      </c>
      <c r="I831" s="239"/>
      <c r="J831" s="242">
        <f t="shared" si="184"/>
        <v>17469</v>
      </c>
      <c r="K831" s="241">
        <f t="shared" si="185"/>
        <v>19340</v>
      </c>
      <c r="L831" s="240">
        <f t="shared" si="197"/>
        <v>1871</v>
      </c>
      <c r="M831" s="239"/>
      <c r="N831" s="242">
        <f t="shared" si="186"/>
        <v>7066</v>
      </c>
      <c r="O831" s="241">
        <f t="shared" si="187"/>
        <v>7823</v>
      </c>
      <c r="P831" s="241">
        <f t="shared" si="188"/>
        <v>9094</v>
      </c>
      <c r="Q831" s="241" t="str">
        <f t="shared" si="189"/>
        <v/>
      </c>
      <c r="R831" s="241" t="str">
        <f t="shared" si="190"/>
        <v/>
      </c>
      <c r="S831" s="240">
        <f t="shared" si="198"/>
        <v>1271</v>
      </c>
      <c r="T831" s="239"/>
      <c r="U831" s="242">
        <f t="shared" si="191"/>
        <v>25473</v>
      </c>
      <c r="V831" s="241">
        <f t="shared" si="192"/>
        <v>29522</v>
      </c>
      <c r="W831" s="240">
        <f t="shared" si="199"/>
        <v>4049</v>
      </c>
      <c r="X831" s="239"/>
      <c r="Y831" s="527">
        <f t="shared" si="193"/>
        <v>6.5733936807689588</v>
      </c>
      <c r="Z831" s="528">
        <f t="shared" si="194"/>
        <v>4.0498478783375997</v>
      </c>
      <c r="AA831" s="528">
        <f t="shared" si="195"/>
        <v>8.9957171976758588</v>
      </c>
      <c r="AB831" s="529">
        <f t="shared" si="196"/>
        <v>4.945869319338259</v>
      </c>
    </row>
    <row r="832" spans="1:28" s="238" customFormat="1">
      <c r="A832" s="245">
        <v>493</v>
      </c>
      <c r="B832" s="245">
        <v>493057305</v>
      </c>
      <c r="C832" s="244" t="s">
        <v>576</v>
      </c>
      <c r="D832" s="245">
        <v>57</v>
      </c>
      <c r="E832" s="244" t="s">
        <v>84</v>
      </c>
      <c r="F832" s="245">
        <v>305</v>
      </c>
      <c r="G832" s="244" t="s">
        <v>332</v>
      </c>
      <c r="H832" s="243">
        <v>1</v>
      </c>
      <c r="I832" s="239"/>
      <c r="J832" s="242">
        <f t="shared" si="184"/>
        <v>11418.096791264776</v>
      </c>
      <c r="K832" s="241">
        <f t="shared" si="185"/>
        <v>12188.46260643962</v>
      </c>
      <c r="L832" s="240">
        <f t="shared" si="197"/>
        <v>770.3658151748441</v>
      </c>
      <c r="M832" s="239"/>
      <c r="N832" s="242">
        <f t="shared" si="186"/>
        <v>5065</v>
      </c>
      <c r="O832" s="241" t="str">
        <f t="shared" si="187"/>
        <v/>
      </c>
      <c r="P832" s="241">
        <f t="shared" si="188"/>
        <v>5115</v>
      </c>
      <c r="Q832" s="241" t="str">
        <f t="shared" si="189"/>
        <v/>
      </c>
      <c r="R832" s="241" t="str">
        <f t="shared" si="190"/>
        <v/>
      </c>
      <c r="S832" s="240" t="str">
        <f t="shared" si="198"/>
        <v/>
      </c>
      <c r="T832" s="239"/>
      <c r="U832" s="242">
        <f t="shared" si="191"/>
        <v>17421.096791264776</v>
      </c>
      <c r="V832" s="241">
        <f t="shared" si="192"/>
        <v>18391.462606439622</v>
      </c>
      <c r="W832" s="240">
        <f t="shared" si="199"/>
        <v>970.36581517484592</v>
      </c>
      <c r="X832" s="239"/>
      <c r="Y832" s="527">
        <f t="shared" si="193"/>
        <v>-2.3913456425561321</v>
      </c>
      <c r="Z832" s="528">
        <f t="shared" si="194"/>
        <v>6.0529036817722677</v>
      </c>
      <c r="AA832" s="528">
        <f t="shared" si="195"/>
        <v>4.1519757201407641</v>
      </c>
      <c r="AB832" s="529">
        <f t="shared" si="196"/>
        <v>-1.9009279616315036</v>
      </c>
    </row>
    <row r="833" spans="1:28" s="238" customFormat="1">
      <c r="A833" s="245">
        <v>493</v>
      </c>
      <c r="B833" s="245">
        <v>493057346</v>
      </c>
      <c r="C833" s="244" t="s">
        <v>576</v>
      </c>
      <c r="D833" s="245">
        <v>57</v>
      </c>
      <c r="E833" s="244" t="s">
        <v>84</v>
      </c>
      <c r="F833" s="245">
        <v>346</v>
      </c>
      <c r="G833" s="244" t="s">
        <v>373</v>
      </c>
      <c r="H833" s="243">
        <v>2</v>
      </c>
      <c r="I833" s="239"/>
      <c r="J833" s="242">
        <f t="shared" si="184"/>
        <v>18227</v>
      </c>
      <c r="K833" s="241">
        <f t="shared" si="185"/>
        <v>20097</v>
      </c>
      <c r="L833" s="240">
        <f t="shared" si="197"/>
        <v>1870</v>
      </c>
      <c r="M833" s="239"/>
      <c r="N833" s="242">
        <f t="shared" si="186"/>
        <v>3324</v>
      </c>
      <c r="O833" s="241" t="str">
        <f t="shared" si="187"/>
        <v/>
      </c>
      <c r="P833" s="241">
        <f t="shared" si="188"/>
        <v>3665</v>
      </c>
      <c r="Q833" s="241" t="str">
        <f t="shared" si="189"/>
        <v/>
      </c>
      <c r="R833" s="241" t="str">
        <f t="shared" si="190"/>
        <v/>
      </c>
      <c r="S833" s="240" t="str">
        <f t="shared" si="198"/>
        <v/>
      </c>
      <c r="T833" s="239"/>
      <c r="U833" s="242">
        <f t="shared" si="191"/>
        <v>22489</v>
      </c>
      <c r="V833" s="241">
        <f t="shared" si="192"/>
        <v>24850</v>
      </c>
      <c r="W833" s="240">
        <f t="shared" si="199"/>
        <v>2361</v>
      </c>
      <c r="X833" s="239"/>
      <c r="Y833" s="527">
        <f t="shared" si="193"/>
        <v>0</v>
      </c>
      <c r="Z833" s="528">
        <f t="shared" si="194"/>
        <v>10.91270824209713</v>
      </c>
      <c r="AA833" s="528">
        <f t="shared" si="195"/>
        <v>4.3841032008277949</v>
      </c>
      <c r="AB833" s="529">
        <f t="shared" si="196"/>
        <v>-6.5286050412693353</v>
      </c>
    </row>
    <row r="834" spans="1:28" s="238" customFormat="1">
      <c r="A834" s="245">
        <v>494</v>
      </c>
      <c r="B834" s="245">
        <v>494093031</v>
      </c>
      <c r="C834" s="244" t="s">
        <v>552</v>
      </c>
      <c r="D834" s="245">
        <v>93</v>
      </c>
      <c r="E834" s="244" t="s">
        <v>120</v>
      </c>
      <c r="F834" s="245">
        <v>31</v>
      </c>
      <c r="G834" s="244" t="s">
        <v>58</v>
      </c>
      <c r="H834" s="243">
        <v>2</v>
      </c>
      <c r="I834" s="239"/>
      <c r="J834" s="242" t="str">
        <f t="shared" si="184"/>
        <v/>
      </c>
      <c r="K834" s="241">
        <f t="shared" si="185"/>
        <v>12042.119718280468</v>
      </c>
      <c r="L834" s="240" t="str">
        <f t="shared" si="197"/>
        <v/>
      </c>
      <c r="M834" s="239"/>
      <c r="N834" s="242" t="str">
        <f t="shared" si="186"/>
        <v/>
      </c>
      <c r="O834" s="241">
        <f t="shared" si="187"/>
        <v>6439</v>
      </c>
      <c r="P834" s="241">
        <f t="shared" si="188"/>
        <v>5401</v>
      </c>
      <c r="Q834" s="241" t="str">
        <f t="shared" si="189"/>
        <v/>
      </c>
      <c r="R834" s="241" t="str">
        <f t="shared" si="190"/>
        <v/>
      </c>
      <c r="S834" s="240">
        <f t="shared" si="198"/>
        <v>-1038</v>
      </c>
      <c r="T834" s="239"/>
      <c r="U834" s="242" t="str">
        <f t="shared" si="191"/>
        <v/>
      </c>
      <c r="V834" s="241">
        <f t="shared" si="192"/>
        <v>18531.119718280468</v>
      </c>
      <c r="W834" s="240" t="str">
        <f t="shared" si="199"/>
        <v/>
      </c>
      <c r="X834" s="239"/>
      <c r="Y834" s="527">
        <f t="shared" si="193"/>
        <v>-8.6203842753208733</v>
      </c>
      <c r="Z834" s="528">
        <f t="shared" si="194"/>
        <v>10.450347480314559</v>
      </c>
      <c r="AA834" s="528">
        <f t="shared" si="195"/>
        <v>4.1631313956805558</v>
      </c>
      <c r="AB834" s="529">
        <f t="shared" si="196"/>
        <v>-6.2872160846340028</v>
      </c>
    </row>
    <row r="835" spans="1:28" s="238" customFormat="1">
      <c r="A835" s="245">
        <v>494</v>
      </c>
      <c r="B835" s="245">
        <v>494093035</v>
      </c>
      <c r="C835" s="244" t="s">
        <v>552</v>
      </c>
      <c r="D835" s="245">
        <v>93</v>
      </c>
      <c r="E835" s="244" t="s">
        <v>120</v>
      </c>
      <c r="F835" s="245">
        <v>35</v>
      </c>
      <c r="G835" s="244" t="s">
        <v>62</v>
      </c>
      <c r="H835" s="243">
        <v>5</v>
      </c>
      <c r="I835" s="239"/>
      <c r="J835" s="242">
        <f t="shared" si="184"/>
        <v>15108</v>
      </c>
      <c r="K835" s="241">
        <f t="shared" si="185"/>
        <v>17196</v>
      </c>
      <c r="L835" s="240">
        <f t="shared" si="197"/>
        <v>2088</v>
      </c>
      <c r="M835" s="239"/>
      <c r="N835" s="242">
        <f t="shared" si="186"/>
        <v>5840</v>
      </c>
      <c r="O835" s="241">
        <f t="shared" si="187"/>
        <v>6647</v>
      </c>
      <c r="P835" s="241">
        <f t="shared" si="188"/>
        <v>7169</v>
      </c>
      <c r="Q835" s="241" t="str">
        <f t="shared" si="189"/>
        <v/>
      </c>
      <c r="R835" s="241" t="str">
        <f t="shared" si="190"/>
        <v/>
      </c>
      <c r="S835" s="240">
        <f t="shared" si="198"/>
        <v>522</v>
      </c>
      <c r="T835" s="239"/>
      <c r="U835" s="242">
        <f t="shared" si="191"/>
        <v>21886</v>
      </c>
      <c r="V835" s="241">
        <f t="shared" si="192"/>
        <v>25453</v>
      </c>
      <c r="W835" s="240">
        <f t="shared" si="199"/>
        <v>3567</v>
      </c>
      <c r="X835" s="239"/>
      <c r="Y835" s="527">
        <f t="shared" si="193"/>
        <v>3.0398411230968065</v>
      </c>
      <c r="Z835" s="528">
        <f t="shared" si="194"/>
        <v>3.4544456806830173</v>
      </c>
      <c r="AA835" s="528">
        <f t="shared" si="195"/>
        <v>5.5084897121533576</v>
      </c>
      <c r="AB835" s="529">
        <f t="shared" si="196"/>
        <v>2.0540440314703403</v>
      </c>
    </row>
    <row r="836" spans="1:28" s="238" customFormat="1">
      <c r="A836" s="245">
        <v>494</v>
      </c>
      <c r="B836" s="245">
        <v>494093049</v>
      </c>
      <c r="C836" s="244" t="s">
        <v>552</v>
      </c>
      <c r="D836" s="245">
        <v>93</v>
      </c>
      <c r="E836" s="244" t="s">
        <v>120</v>
      </c>
      <c r="F836" s="245">
        <v>49</v>
      </c>
      <c r="G836" s="244" t="s">
        <v>76</v>
      </c>
      <c r="H836" s="243">
        <v>2</v>
      </c>
      <c r="I836" s="239"/>
      <c r="J836" s="242">
        <f t="shared" si="184"/>
        <v>14707</v>
      </c>
      <c r="K836" s="241">
        <f t="shared" si="185"/>
        <v>16521</v>
      </c>
      <c r="L836" s="240">
        <f t="shared" si="197"/>
        <v>1814</v>
      </c>
      <c r="M836" s="239"/>
      <c r="N836" s="242">
        <f t="shared" si="186"/>
        <v>18590</v>
      </c>
      <c r="O836" s="241">
        <f t="shared" si="187"/>
        <v>20883</v>
      </c>
      <c r="P836" s="241">
        <f t="shared" si="188"/>
        <v>20871</v>
      </c>
      <c r="Q836" s="241" t="str">
        <f t="shared" si="189"/>
        <v/>
      </c>
      <c r="R836" s="241" t="str">
        <f t="shared" si="190"/>
        <v/>
      </c>
      <c r="S836" s="240">
        <f t="shared" si="198"/>
        <v>-12</v>
      </c>
      <c r="T836" s="239"/>
      <c r="U836" s="242">
        <f t="shared" si="191"/>
        <v>34235</v>
      </c>
      <c r="V836" s="241">
        <f t="shared" si="192"/>
        <v>38480</v>
      </c>
      <c r="W836" s="240">
        <f t="shared" si="199"/>
        <v>4245</v>
      </c>
      <c r="X836" s="239"/>
      <c r="Y836" s="527">
        <f t="shared" si="193"/>
        <v>-7.2037177566357968E-2</v>
      </c>
      <c r="Z836" s="528">
        <f t="shared" si="194"/>
        <v>5.0451027674234243</v>
      </c>
      <c r="AA836" s="528">
        <f t="shared" si="195"/>
        <v>4.6986295952718438</v>
      </c>
      <c r="AB836" s="529">
        <f t="shared" si="196"/>
        <v>-0.34647317215158058</v>
      </c>
    </row>
    <row r="837" spans="1:28" s="238" customFormat="1">
      <c r="A837" s="245">
        <v>494</v>
      </c>
      <c r="B837" s="245">
        <v>494093056</v>
      </c>
      <c r="C837" s="244" t="s">
        <v>552</v>
      </c>
      <c r="D837" s="245">
        <v>93</v>
      </c>
      <c r="E837" s="244" t="s">
        <v>120</v>
      </c>
      <c r="F837" s="245">
        <v>56</v>
      </c>
      <c r="G837" s="244" t="s">
        <v>83</v>
      </c>
      <c r="H837" s="243">
        <v>1</v>
      </c>
      <c r="I837" s="239"/>
      <c r="J837" s="242">
        <f t="shared" si="184"/>
        <v>13670</v>
      </c>
      <c r="K837" s="241">
        <f t="shared" si="185"/>
        <v>10055</v>
      </c>
      <c r="L837" s="240">
        <f t="shared" si="197"/>
        <v>-3615</v>
      </c>
      <c r="M837" s="239"/>
      <c r="N837" s="242">
        <f t="shared" si="186"/>
        <v>5208</v>
      </c>
      <c r="O837" s="241">
        <f t="shared" si="187"/>
        <v>3831</v>
      </c>
      <c r="P837" s="241">
        <f t="shared" si="188"/>
        <v>3328</v>
      </c>
      <c r="Q837" s="241" t="str">
        <f t="shared" si="189"/>
        <v/>
      </c>
      <c r="R837" s="241" t="str">
        <f t="shared" si="190"/>
        <v/>
      </c>
      <c r="S837" s="240">
        <f t="shared" si="198"/>
        <v>-503</v>
      </c>
      <c r="T837" s="239"/>
      <c r="U837" s="242">
        <f t="shared" si="191"/>
        <v>19816</v>
      </c>
      <c r="V837" s="241">
        <f t="shared" si="192"/>
        <v>14471</v>
      </c>
      <c r="W837" s="240">
        <f t="shared" si="199"/>
        <v>-5345</v>
      </c>
      <c r="X837" s="239"/>
      <c r="Y837" s="527">
        <f t="shared" si="193"/>
        <v>-4.9965745952004283</v>
      </c>
      <c r="Z837" s="528">
        <f t="shared" si="194"/>
        <v>9.1469615073201744</v>
      </c>
      <c r="AA837" s="528">
        <f t="shared" si="195"/>
        <v>4.8531817354048377</v>
      </c>
      <c r="AB837" s="529">
        <f t="shared" si="196"/>
        <v>-4.2937797719153368</v>
      </c>
    </row>
    <row r="838" spans="1:28" s="238" customFormat="1">
      <c r="A838" s="245">
        <v>494</v>
      </c>
      <c r="B838" s="245">
        <v>494093057</v>
      </c>
      <c r="C838" s="244" t="s">
        <v>552</v>
      </c>
      <c r="D838" s="245">
        <v>93</v>
      </c>
      <c r="E838" s="244" t="s">
        <v>120</v>
      </c>
      <c r="F838" s="245">
        <v>57</v>
      </c>
      <c r="G838" s="244" t="s">
        <v>84</v>
      </c>
      <c r="H838" s="243">
        <v>77</v>
      </c>
      <c r="I838" s="239"/>
      <c r="J838" s="242">
        <f t="shared" si="184"/>
        <v>14262</v>
      </c>
      <c r="K838" s="241">
        <f t="shared" si="185"/>
        <v>15773</v>
      </c>
      <c r="L838" s="240">
        <f t="shared" si="197"/>
        <v>1511</v>
      </c>
      <c r="M838" s="239"/>
      <c r="N838" s="242">
        <f t="shared" si="186"/>
        <v>413</v>
      </c>
      <c r="O838" s="241">
        <f t="shared" si="187"/>
        <v>457</v>
      </c>
      <c r="P838" s="241">
        <f t="shared" si="188"/>
        <v>457</v>
      </c>
      <c r="Q838" s="241" t="str">
        <f t="shared" si="189"/>
        <v/>
      </c>
      <c r="R838" s="241" t="str">
        <f t="shared" si="190"/>
        <v/>
      </c>
      <c r="S838" s="240">
        <f t="shared" si="198"/>
        <v>0</v>
      </c>
      <c r="T838" s="239"/>
      <c r="U838" s="242">
        <f t="shared" si="191"/>
        <v>15613</v>
      </c>
      <c r="V838" s="241">
        <f t="shared" si="192"/>
        <v>17318</v>
      </c>
      <c r="W838" s="240">
        <f t="shared" si="199"/>
        <v>1705</v>
      </c>
      <c r="X838" s="239"/>
      <c r="Y838" s="527">
        <f t="shared" si="193"/>
        <v>0</v>
      </c>
      <c r="Z838" s="528">
        <f t="shared" si="194"/>
        <v>9.6290348314005829</v>
      </c>
      <c r="AA838" s="528">
        <f t="shared" si="195"/>
        <v>8.5937811411861276</v>
      </c>
      <c r="AB838" s="529">
        <f t="shared" si="196"/>
        <v>-1.0352536902144553</v>
      </c>
    </row>
    <row r="839" spans="1:28" s="238" customFormat="1">
      <c r="A839" s="245">
        <v>494</v>
      </c>
      <c r="B839" s="245">
        <v>494093071</v>
      </c>
      <c r="C839" s="244" t="s">
        <v>552</v>
      </c>
      <c r="D839" s="245">
        <v>93</v>
      </c>
      <c r="E839" s="244" t="s">
        <v>120</v>
      </c>
      <c r="F839" s="245">
        <v>71</v>
      </c>
      <c r="G839" s="244" t="s">
        <v>98</v>
      </c>
      <c r="H839" s="243">
        <v>5</v>
      </c>
      <c r="I839" s="239"/>
      <c r="J839" s="242">
        <f t="shared" si="184"/>
        <v>12377</v>
      </c>
      <c r="K839" s="241">
        <f t="shared" si="185"/>
        <v>12955</v>
      </c>
      <c r="L839" s="240">
        <f t="shared" si="197"/>
        <v>578</v>
      </c>
      <c r="M839" s="239"/>
      <c r="N839" s="242">
        <f t="shared" si="186"/>
        <v>5667</v>
      </c>
      <c r="O839" s="241">
        <f t="shared" si="187"/>
        <v>5932</v>
      </c>
      <c r="P839" s="241">
        <f t="shared" si="188"/>
        <v>5635</v>
      </c>
      <c r="Q839" s="241" t="str">
        <f t="shared" si="189"/>
        <v/>
      </c>
      <c r="R839" s="241" t="str">
        <f t="shared" si="190"/>
        <v/>
      </c>
      <c r="S839" s="240">
        <f t="shared" si="198"/>
        <v>-297</v>
      </c>
      <c r="T839" s="239"/>
      <c r="U839" s="242">
        <f t="shared" si="191"/>
        <v>18982</v>
      </c>
      <c r="V839" s="241">
        <f t="shared" si="192"/>
        <v>19678</v>
      </c>
      <c r="W839" s="240">
        <f t="shared" si="199"/>
        <v>696</v>
      </c>
      <c r="X839" s="239"/>
      <c r="Y839" s="527">
        <f t="shared" si="193"/>
        <v>-2.2919239188791778</v>
      </c>
      <c r="Z839" s="528">
        <f t="shared" si="194"/>
        <v>5.4046019422481919</v>
      </c>
      <c r="AA839" s="528">
        <f t="shared" si="195"/>
        <v>3.6161810650045796</v>
      </c>
      <c r="AB839" s="529">
        <f t="shared" si="196"/>
        <v>-1.7884208772436123</v>
      </c>
    </row>
    <row r="840" spans="1:28" s="238" customFormat="1">
      <c r="A840" s="245">
        <v>494</v>
      </c>
      <c r="B840" s="245">
        <v>494093093</v>
      </c>
      <c r="C840" s="244" t="s">
        <v>552</v>
      </c>
      <c r="D840" s="245">
        <v>93</v>
      </c>
      <c r="E840" s="244" t="s">
        <v>120</v>
      </c>
      <c r="F840" s="245">
        <v>93</v>
      </c>
      <c r="G840" s="244" t="s">
        <v>120</v>
      </c>
      <c r="H840" s="243">
        <v>278</v>
      </c>
      <c r="I840" s="239"/>
      <c r="J840" s="242">
        <f t="shared" si="184"/>
        <v>14712</v>
      </c>
      <c r="K840" s="241">
        <f t="shared" si="185"/>
        <v>15189</v>
      </c>
      <c r="L840" s="240">
        <f t="shared" si="197"/>
        <v>477</v>
      </c>
      <c r="M840" s="239"/>
      <c r="N840" s="242">
        <f t="shared" si="186"/>
        <v>0</v>
      </c>
      <c r="O840" s="241">
        <f t="shared" si="187"/>
        <v>0</v>
      </c>
      <c r="P840" s="241">
        <f t="shared" si="188"/>
        <v>0</v>
      </c>
      <c r="Q840" s="241" t="str">
        <f t="shared" si="189"/>
        <v/>
      </c>
      <c r="R840" s="241" t="str">
        <f t="shared" si="190"/>
        <v/>
      </c>
      <c r="S840" s="240">
        <f t="shared" si="198"/>
        <v>0</v>
      </c>
      <c r="T840" s="239"/>
      <c r="U840" s="242">
        <f t="shared" si="191"/>
        <v>15650</v>
      </c>
      <c r="V840" s="241">
        <f t="shared" si="192"/>
        <v>16277</v>
      </c>
      <c r="W840" s="240">
        <f t="shared" si="199"/>
        <v>627</v>
      </c>
      <c r="X840" s="239"/>
      <c r="Y840" s="527">
        <f t="shared" si="193"/>
        <v>-2.5128674723319335</v>
      </c>
      <c r="Z840" s="528">
        <f t="shared" si="194"/>
        <v>8.4919177432791706</v>
      </c>
      <c r="AA840" s="528">
        <f t="shared" si="195"/>
        <v>5.7407372962012415</v>
      </c>
      <c r="AB840" s="529">
        <f t="shared" si="196"/>
        <v>-2.7511804470779291</v>
      </c>
    </row>
    <row r="841" spans="1:28" s="238" customFormat="1">
      <c r="A841" s="245">
        <v>494</v>
      </c>
      <c r="B841" s="245">
        <v>494093097</v>
      </c>
      <c r="C841" s="244" t="s">
        <v>552</v>
      </c>
      <c r="D841" s="245">
        <v>93</v>
      </c>
      <c r="E841" s="244" t="s">
        <v>120</v>
      </c>
      <c r="F841" s="245">
        <v>97</v>
      </c>
      <c r="G841" s="244" t="s">
        <v>124</v>
      </c>
      <c r="H841" s="243">
        <v>2</v>
      </c>
      <c r="I841" s="239"/>
      <c r="J841" s="242" t="str">
        <f t="shared" si="184"/>
        <v/>
      </c>
      <c r="K841" s="241">
        <f t="shared" si="185"/>
        <v>15701.485072463767</v>
      </c>
      <c r="L841" s="240" t="str">
        <f t="shared" si="197"/>
        <v/>
      </c>
      <c r="M841" s="239"/>
      <c r="N841" s="242" t="str">
        <f t="shared" si="186"/>
        <v/>
      </c>
      <c r="O841" s="241" t="str">
        <f t="shared" si="187"/>
        <v/>
      </c>
      <c r="P841" s="241">
        <f t="shared" si="188"/>
        <v>0</v>
      </c>
      <c r="Q841" s="241" t="str">
        <f t="shared" si="189"/>
        <v/>
      </c>
      <c r="R841" s="241" t="str">
        <f t="shared" si="190"/>
        <v/>
      </c>
      <c r="S841" s="240" t="str">
        <f t="shared" si="198"/>
        <v/>
      </c>
      <c r="T841" s="239"/>
      <c r="U841" s="242" t="str">
        <f t="shared" si="191"/>
        <v/>
      </c>
      <c r="V841" s="241">
        <f t="shared" si="192"/>
        <v>16789.485072463765</v>
      </c>
      <c r="W841" s="240" t="str">
        <f t="shared" si="199"/>
        <v/>
      </c>
      <c r="X841" s="239"/>
      <c r="Y841" s="527">
        <f t="shared" si="193"/>
        <v>0.85817239630604547</v>
      </c>
      <c r="Z841" s="528">
        <f t="shared" si="194"/>
        <v>9.7478124560125732</v>
      </c>
      <c r="AA841" s="528">
        <f t="shared" si="195"/>
        <v>10.698842853808337</v>
      </c>
      <c r="AB841" s="529">
        <f t="shared" si="196"/>
        <v>0.9510303977957637</v>
      </c>
    </row>
    <row r="842" spans="1:28" s="238" customFormat="1">
      <c r="A842" s="245">
        <v>494</v>
      </c>
      <c r="B842" s="245">
        <v>494093128</v>
      </c>
      <c r="C842" s="244" t="s">
        <v>552</v>
      </c>
      <c r="D842" s="245">
        <v>93</v>
      </c>
      <c r="E842" s="244" t="s">
        <v>120</v>
      </c>
      <c r="F842" s="245">
        <v>128</v>
      </c>
      <c r="G842" s="244" t="s">
        <v>155</v>
      </c>
      <c r="H842" s="243">
        <v>1</v>
      </c>
      <c r="I842" s="239"/>
      <c r="J842" s="242">
        <f t="shared" ref="J842:J905" si="200">IFERROR(VLOOKUP($B842,ratesPFY,9,FALSE),"")</f>
        <v>9893</v>
      </c>
      <c r="K842" s="241">
        <f t="shared" ref="K842:K905" si="201">IFERROR(VLOOKUP($B842,ratesQ2,8,FALSE),"")</f>
        <v>10432</v>
      </c>
      <c r="L842" s="240">
        <f t="shared" si="197"/>
        <v>539</v>
      </c>
      <c r="M842" s="239"/>
      <c r="N842" s="242">
        <f t="shared" ref="N842:N905" si="202">IFERROR(VLOOKUP($B842,ratesPFY,10,FALSE),"")</f>
        <v>890</v>
      </c>
      <c r="O842" s="241">
        <f t="shared" ref="O842:O905" si="203">IFERROR(VLOOKUP($B842,ratesQ1,9,FALSE),"")</f>
        <v>939</v>
      </c>
      <c r="P842" s="241">
        <f t="shared" ref="P842:P905" si="204">IFERROR(VLOOKUP($B842,ratesQ2,9,FALSE),"")</f>
        <v>1081</v>
      </c>
      <c r="Q842" s="241" t="str">
        <f t="shared" ref="Q842:Q905" si="205">IFERROR(VLOOKUP($B842,ratesQ3,9,FALSE),"")</f>
        <v/>
      </c>
      <c r="R842" s="241" t="str">
        <f t="shared" ref="R842:R905" si="206">IFERROR(VLOOKUP($B842,ratesQ4,9,FALSE),"")</f>
        <v/>
      </c>
      <c r="S842" s="240">
        <f t="shared" si="198"/>
        <v>142</v>
      </c>
      <c r="T842" s="239"/>
      <c r="U842" s="242">
        <f t="shared" ref="U842:U905" si="207">IFERROR(VLOOKUP($B842,ratesPFY,13,FALSE)-VLOOKUP($B842,ratesPFY,11,FALSE),"")</f>
        <v>11721</v>
      </c>
      <c r="V842" s="241">
        <f t="shared" ref="V842:V905" si="208">IFERROR(VLOOKUP($B842,ratesQ2,12,FALSE),"")</f>
        <v>12601</v>
      </c>
      <c r="W842" s="240">
        <f t="shared" si="199"/>
        <v>880</v>
      </c>
      <c r="X842" s="239"/>
      <c r="Y842" s="527">
        <f t="shared" ref="Y842:Y905" si="209">VLOOKUP($F842,rate_abvfndNEW,46,FALSE)</f>
        <v>1.365439996581074</v>
      </c>
      <c r="Z842" s="528">
        <f t="shared" ref="Z842:Z905" si="210">VLOOKUP($F842,rate_abvfndNEW,48,FALSE)</f>
        <v>10.462913772517007</v>
      </c>
      <c r="AA842" s="528">
        <f t="shared" ref="AA842:AA905" si="211">VLOOKUP($F842,rate_abvfndNEW,49,FALSE)</f>
        <v>11.968733995920463</v>
      </c>
      <c r="AB842" s="529">
        <f t="shared" ref="AB842:AB905" si="212">VLOOKUP($F842,rate_abvfndNEW,50,FALSE)</f>
        <v>1.5058202234034557</v>
      </c>
    </row>
    <row r="843" spans="1:28" s="238" customFormat="1">
      <c r="A843" s="245">
        <v>494</v>
      </c>
      <c r="B843" s="245">
        <v>494093149</v>
      </c>
      <c r="C843" s="244" t="s">
        <v>552</v>
      </c>
      <c r="D843" s="245">
        <v>93</v>
      </c>
      <c r="E843" s="244" t="s">
        <v>120</v>
      </c>
      <c r="F843" s="245">
        <v>149</v>
      </c>
      <c r="G843" s="244" t="s">
        <v>176</v>
      </c>
      <c r="H843" s="243">
        <v>3</v>
      </c>
      <c r="I843" s="239"/>
      <c r="J843" s="242" t="str">
        <f t="shared" si="200"/>
        <v/>
      </c>
      <c r="K843" s="241">
        <f t="shared" si="201"/>
        <v>17386.039515521137</v>
      </c>
      <c r="L843" s="240" t="str">
        <f t="shared" ref="L843:L906" si="213">IFERROR(IF(J843="","",K843-J843),"")</f>
        <v/>
      </c>
      <c r="M843" s="239"/>
      <c r="N843" s="242" t="str">
        <f t="shared" si="202"/>
        <v/>
      </c>
      <c r="O843" s="241">
        <f t="shared" si="203"/>
        <v>643</v>
      </c>
      <c r="P843" s="241">
        <f t="shared" si="204"/>
        <v>126</v>
      </c>
      <c r="Q843" s="241" t="str">
        <f t="shared" si="205"/>
        <v/>
      </c>
      <c r="R843" s="241" t="str">
        <f t="shared" si="206"/>
        <v/>
      </c>
      <c r="S843" s="240">
        <f t="shared" ref="S843:S906" si="214">IFERROR(IF(P843="","",P843-O843),"")</f>
        <v>-517</v>
      </c>
      <c r="T843" s="239"/>
      <c r="U843" s="242" t="str">
        <f t="shared" si="207"/>
        <v/>
      </c>
      <c r="V843" s="241">
        <f t="shared" si="208"/>
        <v>18600.039515521137</v>
      </c>
      <c r="W843" s="240" t="str">
        <f t="shared" ref="W843:W906" si="215">IFERROR(IF(U843="","",V843-U843),"")</f>
        <v/>
      </c>
      <c r="X843" s="239"/>
      <c r="Y843" s="527">
        <f t="shared" si="209"/>
        <v>-2.9706750289529396</v>
      </c>
      <c r="Z843" s="528">
        <f t="shared" si="210"/>
        <v>8.1512551461943072</v>
      </c>
      <c r="AA843" s="528">
        <f t="shared" si="211"/>
        <v>8.6285752559614224</v>
      </c>
      <c r="AB843" s="529">
        <f t="shared" si="212"/>
        <v>0.47732010976711514</v>
      </c>
    </row>
    <row r="844" spans="1:28" s="238" customFormat="1">
      <c r="A844" s="245">
        <v>494</v>
      </c>
      <c r="B844" s="245">
        <v>494093163</v>
      </c>
      <c r="C844" s="244" t="s">
        <v>552</v>
      </c>
      <c r="D844" s="245">
        <v>93</v>
      </c>
      <c r="E844" s="244" t="s">
        <v>120</v>
      </c>
      <c r="F844" s="245">
        <v>163</v>
      </c>
      <c r="G844" s="244" t="s">
        <v>190</v>
      </c>
      <c r="H844" s="243">
        <v>17</v>
      </c>
      <c r="I844" s="239"/>
      <c r="J844" s="242">
        <f t="shared" si="200"/>
        <v>14294</v>
      </c>
      <c r="K844" s="241">
        <f t="shared" si="201"/>
        <v>16182</v>
      </c>
      <c r="L844" s="240">
        <f t="shared" si="213"/>
        <v>1888</v>
      </c>
      <c r="M844" s="239"/>
      <c r="N844" s="242">
        <f t="shared" si="202"/>
        <v>0</v>
      </c>
      <c r="O844" s="241">
        <f t="shared" si="203"/>
        <v>0</v>
      </c>
      <c r="P844" s="241">
        <f t="shared" si="204"/>
        <v>140</v>
      </c>
      <c r="Q844" s="241" t="str">
        <f t="shared" si="205"/>
        <v/>
      </c>
      <c r="R844" s="241" t="str">
        <f t="shared" si="206"/>
        <v/>
      </c>
      <c r="S844" s="240">
        <f t="shared" si="214"/>
        <v>140</v>
      </c>
      <c r="T844" s="239"/>
      <c r="U844" s="242">
        <f t="shared" si="207"/>
        <v>15232</v>
      </c>
      <c r="V844" s="241">
        <f t="shared" si="208"/>
        <v>17410</v>
      </c>
      <c r="W844" s="240">
        <f t="shared" si="215"/>
        <v>2178</v>
      </c>
      <c r="X844" s="239"/>
      <c r="Y844" s="527">
        <f t="shared" si="209"/>
        <v>2.7623462652228596</v>
      </c>
      <c r="Z844" s="528">
        <f t="shared" si="210"/>
        <v>11.699952273844042</v>
      </c>
      <c r="AA844" s="528">
        <f t="shared" si="211"/>
        <v>14.91230041183227</v>
      </c>
      <c r="AB844" s="529">
        <f t="shared" si="212"/>
        <v>3.2123481379882275</v>
      </c>
    </row>
    <row r="845" spans="1:28" s="238" customFormat="1">
      <c r="A845" s="245">
        <v>494</v>
      </c>
      <c r="B845" s="245">
        <v>494093165</v>
      </c>
      <c r="C845" s="244" t="s">
        <v>552</v>
      </c>
      <c r="D845" s="245">
        <v>93</v>
      </c>
      <c r="E845" s="244" t="s">
        <v>120</v>
      </c>
      <c r="F845" s="245">
        <v>165</v>
      </c>
      <c r="G845" s="244" t="s">
        <v>192</v>
      </c>
      <c r="H845" s="243">
        <v>37</v>
      </c>
      <c r="I845" s="239"/>
      <c r="J845" s="242">
        <f t="shared" si="200"/>
        <v>14335</v>
      </c>
      <c r="K845" s="241">
        <f t="shared" si="201"/>
        <v>14857</v>
      </c>
      <c r="L845" s="240">
        <f t="shared" si="213"/>
        <v>522</v>
      </c>
      <c r="M845" s="239"/>
      <c r="N845" s="242">
        <f t="shared" si="202"/>
        <v>329</v>
      </c>
      <c r="O845" s="241">
        <f t="shared" si="203"/>
        <v>341</v>
      </c>
      <c r="P845" s="241">
        <f t="shared" si="204"/>
        <v>0</v>
      </c>
      <c r="Q845" s="241" t="str">
        <f t="shared" si="205"/>
        <v/>
      </c>
      <c r="R845" s="241" t="str">
        <f t="shared" si="206"/>
        <v/>
      </c>
      <c r="S845" s="240">
        <f t="shared" si="214"/>
        <v>-341</v>
      </c>
      <c r="T845" s="239"/>
      <c r="U845" s="242">
        <f t="shared" si="207"/>
        <v>15602</v>
      </c>
      <c r="V845" s="241">
        <f t="shared" si="208"/>
        <v>15945</v>
      </c>
      <c r="W845" s="240">
        <f t="shared" si="215"/>
        <v>343</v>
      </c>
      <c r="X845" s="239"/>
      <c r="Y845" s="527">
        <f t="shared" si="209"/>
        <v>-3.8159824759430023</v>
      </c>
      <c r="Z845" s="528">
        <f t="shared" si="210"/>
        <v>7.8064028339625127</v>
      </c>
      <c r="AA845" s="528">
        <f t="shared" si="211"/>
        <v>3.5664528556429924</v>
      </c>
      <c r="AB845" s="529">
        <f t="shared" si="212"/>
        <v>-4.2399499783195207</v>
      </c>
    </row>
    <row r="846" spans="1:28" s="238" customFormat="1">
      <c r="A846" s="245">
        <v>494</v>
      </c>
      <c r="B846" s="245">
        <v>494093176</v>
      </c>
      <c r="C846" s="244" t="s">
        <v>552</v>
      </c>
      <c r="D846" s="245">
        <v>93</v>
      </c>
      <c r="E846" s="244" t="s">
        <v>120</v>
      </c>
      <c r="F846" s="245">
        <v>176</v>
      </c>
      <c r="G846" s="244" t="s">
        <v>203</v>
      </c>
      <c r="H846" s="243">
        <v>10</v>
      </c>
      <c r="I846" s="239"/>
      <c r="J846" s="242">
        <f t="shared" si="200"/>
        <v>15555</v>
      </c>
      <c r="K846" s="241">
        <f t="shared" si="201"/>
        <v>16605</v>
      </c>
      <c r="L846" s="240">
        <f t="shared" si="213"/>
        <v>1050</v>
      </c>
      <c r="M846" s="239"/>
      <c r="N846" s="242">
        <f t="shared" si="202"/>
        <v>6547</v>
      </c>
      <c r="O846" s="241">
        <f t="shared" si="203"/>
        <v>6989</v>
      </c>
      <c r="P846" s="241">
        <f t="shared" si="204"/>
        <v>6989</v>
      </c>
      <c r="Q846" s="241" t="str">
        <f t="shared" si="205"/>
        <v/>
      </c>
      <c r="R846" s="241" t="str">
        <f t="shared" si="206"/>
        <v/>
      </c>
      <c r="S846" s="240">
        <f t="shared" si="214"/>
        <v>0</v>
      </c>
      <c r="T846" s="239"/>
      <c r="U846" s="242">
        <f t="shared" si="207"/>
        <v>23040</v>
      </c>
      <c r="V846" s="241">
        <f t="shared" si="208"/>
        <v>24682</v>
      </c>
      <c r="W846" s="240">
        <f t="shared" si="215"/>
        <v>1642</v>
      </c>
      <c r="X846" s="239"/>
      <c r="Y846" s="527">
        <f t="shared" si="209"/>
        <v>0</v>
      </c>
      <c r="Z846" s="528">
        <f t="shared" si="210"/>
        <v>9.7791779319207155</v>
      </c>
      <c r="AA846" s="528">
        <f t="shared" si="211"/>
        <v>4.2272731900033511</v>
      </c>
      <c r="AB846" s="529">
        <f t="shared" si="212"/>
        <v>-5.5519047419173644</v>
      </c>
    </row>
    <row r="847" spans="1:28" s="238" customFormat="1">
      <c r="A847" s="245">
        <v>494</v>
      </c>
      <c r="B847" s="245">
        <v>494093178</v>
      </c>
      <c r="C847" s="244" t="s">
        <v>552</v>
      </c>
      <c r="D847" s="245">
        <v>93</v>
      </c>
      <c r="E847" s="244" t="s">
        <v>120</v>
      </c>
      <c r="F847" s="245">
        <v>178</v>
      </c>
      <c r="G847" s="244" t="s">
        <v>205</v>
      </c>
      <c r="H847" s="243">
        <v>2</v>
      </c>
      <c r="I847" s="239"/>
      <c r="J847" s="242">
        <f t="shared" si="200"/>
        <v>9711</v>
      </c>
      <c r="K847" s="241">
        <f t="shared" si="201"/>
        <v>10244</v>
      </c>
      <c r="L847" s="240">
        <f t="shared" si="213"/>
        <v>533</v>
      </c>
      <c r="M847" s="239"/>
      <c r="N847" s="242">
        <f t="shared" si="202"/>
        <v>2088</v>
      </c>
      <c r="O847" s="241">
        <f t="shared" si="203"/>
        <v>2202</v>
      </c>
      <c r="P847" s="241">
        <f t="shared" si="204"/>
        <v>2202</v>
      </c>
      <c r="Q847" s="241" t="str">
        <f t="shared" si="205"/>
        <v/>
      </c>
      <c r="R847" s="241" t="str">
        <f t="shared" si="206"/>
        <v/>
      </c>
      <c r="S847" s="240">
        <f t="shared" si="214"/>
        <v>0</v>
      </c>
      <c r="T847" s="239"/>
      <c r="U847" s="242">
        <f t="shared" si="207"/>
        <v>12737</v>
      </c>
      <c r="V847" s="241">
        <f t="shared" si="208"/>
        <v>13534</v>
      </c>
      <c r="W847" s="240">
        <f t="shared" si="215"/>
        <v>797</v>
      </c>
      <c r="X847" s="239"/>
      <c r="Y847" s="527">
        <f t="shared" si="209"/>
        <v>0</v>
      </c>
      <c r="Z847" s="528">
        <f t="shared" si="210"/>
        <v>6.8400528604976722</v>
      </c>
      <c r="AA847" s="528">
        <f t="shared" si="211"/>
        <v>4.4342571188759683</v>
      </c>
      <c r="AB847" s="529">
        <f t="shared" si="212"/>
        <v>-2.405795741621704</v>
      </c>
    </row>
    <row r="848" spans="1:28" s="238" customFormat="1">
      <c r="A848" s="245">
        <v>494</v>
      </c>
      <c r="B848" s="245">
        <v>494093181</v>
      </c>
      <c r="C848" s="244" t="s">
        <v>552</v>
      </c>
      <c r="D848" s="245">
        <v>93</v>
      </c>
      <c r="E848" s="244" t="s">
        <v>120</v>
      </c>
      <c r="F848" s="245">
        <v>181</v>
      </c>
      <c r="G848" s="244" t="s">
        <v>208</v>
      </c>
      <c r="H848" s="243">
        <v>6</v>
      </c>
      <c r="I848" s="239"/>
      <c r="J848" s="242">
        <f t="shared" si="200"/>
        <v>14920</v>
      </c>
      <c r="K848" s="241">
        <f t="shared" si="201"/>
        <v>17087</v>
      </c>
      <c r="L848" s="240">
        <f t="shared" si="213"/>
        <v>2167</v>
      </c>
      <c r="M848" s="239"/>
      <c r="N848" s="242">
        <f t="shared" si="202"/>
        <v>518</v>
      </c>
      <c r="O848" s="241">
        <f t="shared" si="203"/>
        <v>594</v>
      </c>
      <c r="P848" s="241">
        <f t="shared" si="204"/>
        <v>321</v>
      </c>
      <c r="Q848" s="241" t="str">
        <f t="shared" si="205"/>
        <v/>
      </c>
      <c r="R848" s="241" t="str">
        <f t="shared" si="206"/>
        <v/>
      </c>
      <c r="S848" s="240">
        <f t="shared" si="214"/>
        <v>-273</v>
      </c>
      <c r="T848" s="239"/>
      <c r="U848" s="242">
        <f t="shared" si="207"/>
        <v>16376</v>
      </c>
      <c r="V848" s="241">
        <f t="shared" si="208"/>
        <v>18496</v>
      </c>
      <c r="W848" s="240">
        <f t="shared" si="215"/>
        <v>2120</v>
      </c>
      <c r="X848" s="239"/>
      <c r="Y848" s="527">
        <f t="shared" si="209"/>
        <v>-1.5973384050298876</v>
      </c>
      <c r="Z848" s="528">
        <f t="shared" si="210"/>
        <v>11.106112566908283</v>
      </c>
      <c r="AA848" s="528">
        <f t="shared" si="211"/>
        <v>9.2154918313681797</v>
      </c>
      <c r="AB848" s="529">
        <f t="shared" si="212"/>
        <v>-1.8906207355401037</v>
      </c>
    </row>
    <row r="849" spans="1:28" s="238" customFormat="1">
      <c r="A849" s="245">
        <v>494</v>
      </c>
      <c r="B849" s="245">
        <v>494093229</v>
      </c>
      <c r="C849" s="244" t="s">
        <v>552</v>
      </c>
      <c r="D849" s="245">
        <v>93</v>
      </c>
      <c r="E849" s="244" t="s">
        <v>120</v>
      </c>
      <c r="F849" s="245">
        <v>229</v>
      </c>
      <c r="G849" s="244" t="s">
        <v>256</v>
      </c>
      <c r="H849" s="243">
        <v>5</v>
      </c>
      <c r="I849" s="239"/>
      <c r="J849" s="242">
        <f t="shared" si="200"/>
        <v>15667</v>
      </c>
      <c r="K849" s="241">
        <f t="shared" si="201"/>
        <v>18290</v>
      </c>
      <c r="L849" s="240">
        <f t="shared" si="213"/>
        <v>2623</v>
      </c>
      <c r="M849" s="239"/>
      <c r="N849" s="242">
        <f t="shared" si="202"/>
        <v>1629</v>
      </c>
      <c r="O849" s="241">
        <f t="shared" si="203"/>
        <v>1902</v>
      </c>
      <c r="P849" s="241">
        <f t="shared" si="204"/>
        <v>1378</v>
      </c>
      <c r="Q849" s="241" t="str">
        <f t="shared" si="205"/>
        <v/>
      </c>
      <c r="R849" s="241" t="str">
        <f t="shared" si="206"/>
        <v/>
      </c>
      <c r="S849" s="240">
        <f t="shared" si="214"/>
        <v>-524</v>
      </c>
      <c r="T849" s="239"/>
      <c r="U849" s="242">
        <f t="shared" si="207"/>
        <v>18234</v>
      </c>
      <c r="V849" s="241">
        <f t="shared" si="208"/>
        <v>20756</v>
      </c>
      <c r="W849" s="240">
        <f t="shared" si="215"/>
        <v>2522</v>
      </c>
      <c r="X849" s="239"/>
      <c r="Y849" s="527">
        <f t="shared" si="209"/>
        <v>-2.8644438650107986</v>
      </c>
      <c r="Z849" s="528">
        <f t="shared" si="210"/>
        <v>12.818198782097145</v>
      </c>
      <c r="AA849" s="528">
        <f t="shared" si="211"/>
        <v>9.5332781594823413</v>
      </c>
      <c r="AB849" s="529">
        <f t="shared" si="212"/>
        <v>-3.2849206226148038</v>
      </c>
    </row>
    <row r="850" spans="1:28" s="238" customFormat="1">
      <c r="A850" s="245">
        <v>494</v>
      </c>
      <c r="B850" s="245">
        <v>494093248</v>
      </c>
      <c r="C850" s="244" t="s">
        <v>552</v>
      </c>
      <c r="D850" s="245">
        <v>93</v>
      </c>
      <c r="E850" s="244" t="s">
        <v>120</v>
      </c>
      <c r="F850" s="245">
        <v>248</v>
      </c>
      <c r="G850" s="244" t="s">
        <v>275</v>
      </c>
      <c r="H850" s="243">
        <v>305</v>
      </c>
      <c r="I850" s="239"/>
      <c r="J850" s="242">
        <f t="shared" si="200"/>
        <v>14545</v>
      </c>
      <c r="K850" s="241">
        <f t="shared" si="201"/>
        <v>15431</v>
      </c>
      <c r="L850" s="240">
        <f t="shared" si="213"/>
        <v>886</v>
      </c>
      <c r="M850" s="239"/>
      <c r="N850" s="242">
        <f t="shared" si="202"/>
        <v>776</v>
      </c>
      <c r="O850" s="241">
        <f t="shared" si="203"/>
        <v>823</v>
      </c>
      <c r="P850" s="241">
        <f t="shared" si="204"/>
        <v>871</v>
      </c>
      <c r="Q850" s="241" t="str">
        <f t="shared" si="205"/>
        <v/>
      </c>
      <c r="R850" s="241" t="str">
        <f t="shared" si="206"/>
        <v/>
      </c>
      <c r="S850" s="240">
        <f t="shared" si="214"/>
        <v>48</v>
      </c>
      <c r="T850" s="239"/>
      <c r="U850" s="242">
        <f t="shared" si="207"/>
        <v>16259</v>
      </c>
      <c r="V850" s="241">
        <f t="shared" si="208"/>
        <v>17390</v>
      </c>
      <c r="W850" s="240">
        <f t="shared" si="215"/>
        <v>1131</v>
      </c>
      <c r="X850" s="239"/>
      <c r="Y850" s="527">
        <f t="shared" si="209"/>
        <v>0.3097394913158098</v>
      </c>
      <c r="Z850" s="528">
        <f t="shared" si="210"/>
        <v>5.0697310318241096</v>
      </c>
      <c r="AA850" s="528">
        <f t="shared" si="211"/>
        <v>5.4451056940976006</v>
      </c>
      <c r="AB850" s="529">
        <f t="shared" si="212"/>
        <v>0.37537466227349103</v>
      </c>
    </row>
    <row r="851" spans="1:28" s="238" customFormat="1">
      <c r="A851" s="245">
        <v>494</v>
      </c>
      <c r="B851" s="245">
        <v>494093262</v>
      </c>
      <c r="C851" s="244" t="s">
        <v>552</v>
      </c>
      <c r="D851" s="245">
        <v>93</v>
      </c>
      <c r="E851" s="244" t="s">
        <v>120</v>
      </c>
      <c r="F851" s="245">
        <v>262</v>
      </c>
      <c r="G851" s="244" t="s">
        <v>289</v>
      </c>
      <c r="H851" s="243">
        <v>13</v>
      </c>
      <c r="I851" s="239"/>
      <c r="J851" s="242">
        <f t="shared" si="200"/>
        <v>13144</v>
      </c>
      <c r="K851" s="241">
        <f t="shared" si="201"/>
        <v>14591</v>
      </c>
      <c r="L851" s="240">
        <f t="shared" si="213"/>
        <v>1447</v>
      </c>
      <c r="M851" s="239"/>
      <c r="N851" s="242">
        <f t="shared" si="202"/>
        <v>5304</v>
      </c>
      <c r="O851" s="241">
        <f t="shared" si="203"/>
        <v>5888</v>
      </c>
      <c r="P851" s="241">
        <f t="shared" si="204"/>
        <v>2901</v>
      </c>
      <c r="Q851" s="241" t="str">
        <f t="shared" si="205"/>
        <v/>
      </c>
      <c r="R851" s="241" t="str">
        <f t="shared" si="206"/>
        <v/>
      </c>
      <c r="S851" s="240">
        <f t="shared" si="214"/>
        <v>-2987</v>
      </c>
      <c r="T851" s="239"/>
      <c r="U851" s="242">
        <f t="shared" si="207"/>
        <v>19386</v>
      </c>
      <c r="V851" s="241">
        <f t="shared" si="208"/>
        <v>18580</v>
      </c>
      <c r="W851" s="240">
        <f t="shared" si="215"/>
        <v>-806</v>
      </c>
      <c r="X851" s="239"/>
      <c r="Y851" s="527">
        <f t="shared" si="209"/>
        <v>-20.476452549948164</v>
      </c>
      <c r="Z851" s="528">
        <f t="shared" si="210"/>
        <v>17.874594820198368</v>
      </c>
      <c r="AA851" s="528">
        <f t="shared" si="211"/>
        <v>-0.28058381802217547</v>
      </c>
      <c r="AB851" s="529">
        <f t="shared" si="212"/>
        <v>-18.155178638220544</v>
      </c>
    </row>
    <row r="852" spans="1:28" s="238" customFormat="1">
      <c r="A852" s="245">
        <v>494</v>
      </c>
      <c r="B852" s="245">
        <v>494093284</v>
      </c>
      <c r="C852" s="244" t="s">
        <v>552</v>
      </c>
      <c r="D852" s="245">
        <v>93</v>
      </c>
      <c r="E852" s="244" t="s">
        <v>120</v>
      </c>
      <c r="F852" s="245">
        <v>284</v>
      </c>
      <c r="G852" s="244" t="s">
        <v>311</v>
      </c>
      <c r="H852" s="243">
        <v>4</v>
      </c>
      <c r="I852" s="239"/>
      <c r="J852" s="242">
        <f t="shared" si="200"/>
        <v>14186</v>
      </c>
      <c r="K852" s="241">
        <f t="shared" si="201"/>
        <v>11312</v>
      </c>
      <c r="L852" s="240">
        <f t="shared" si="213"/>
        <v>-2874</v>
      </c>
      <c r="M852" s="239"/>
      <c r="N852" s="242">
        <f t="shared" si="202"/>
        <v>6276</v>
      </c>
      <c r="O852" s="241">
        <f t="shared" si="203"/>
        <v>5004</v>
      </c>
      <c r="P852" s="241">
        <f t="shared" si="204"/>
        <v>5673</v>
      </c>
      <c r="Q852" s="241" t="str">
        <f t="shared" si="205"/>
        <v/>
      </c>
      <c r="R852" s="241" t="str">
        <f t="shared" si="206"/>
        <v/>
      </c>
      <c r="S852" s="240">
        <f t="shared" si="214"/>
        <v>669</v>
      </c>
      <c r="T852" s="239"/>
      <c r="U852" s="242">
        <f t="shared" si="207"/>
        <v>21400</v>
      </c>
      <c r="V852" s="241">
        <f t="shared" si="208"/>
        <v>18073</v>
      </c>
      <c r="W852" s="240">
        <f t="shared" si="215"/>
        <v>-3327</v>
      </c>
      <c r="X852" s="239"/>
      <c r="Y852" s="527">
        <f t="shared" si="209"/>
        <v>5.9132686933119487</v>
      </c>
      <c r="Z852" s="528">
        <f t="shared" si="210"/>
        <v>5.8610270722351965</v>
      </c>
      <c r="AA852" s="528">
        <f t="shared" si="211"/>
        <v>12.960062262541882</v>
      </c>
      <c r="AB852" s="529">
        <f t="shared" si="212"/>
        <v>7.0990351903066857</v>
      </c>
    </row>
    <row r="853" spans="1:28" s="238" customFormat="1">
      <c r="A853" s="245">
        <v>494</v>
      </c>
      <c r="B853" s="245">
        <v>494093291</v>
      </c>
      <c r="C853" s="244" t="s">
        <v>552</v>
      </c>
      <c r="D853" s="245">
        <v>93</v>
      </c>
      <c r="E853" s="244" t="s">
        <v>120</v>
      </c>
      <c r="F853" s="245">
        <v>291</v>
      </c>
      <c r="G853" s="244" t="s">
        <v>318</v>
      </c>
      <c r="H853" s="243">
        <v>2</v>
      </c>
      <c r="I853" s="239"/>
      <c r="J853" s="242">
        <f t="shared" si="200"/>
        <v>13747</v>
      </c>
      <c r="K853" s="241">
        <f t="shared" si="201"/>
        <v>15581</v>
      </c>
      <c r="L853" s="240">
        <f t="shared" si="213"/>
        <v>1834</v>
      </c>
      <c r="M853" s="239"/>
      <c r="N853" s="242">
        <f t="shared" si="202"/>
        <v>5665</v>
      </c>
      <c r="O853" s="241">
        <f t="shared" si="203"/>
        <v>6420</v>
      </c>
      <c r="P853" s="241">
        <f t="shared" si="204"/>
        <v>6106</v>
      </c>
      <c r="Q853" s="241" t="str">
        <f t="shared" si="205"/>
        <v/>
      </c>
      <c r="R853" s="241" t="str">
        <f t="shared" si="206"/>
        <v/>
      </c>
      <c r="S853" s="240">
        <f t="shared" si="214"/>
        <v>-314</v>
      </c>
      <c r="T853" s="239"/>
      <c r="U853" s="242">
        <f t="shared" si="207"/>
        <v>20350</v>
      </c>
      <c r="V853" s="241">
        <f t="shared" si="208"/>
        <v>22775</v>
      </c>
      <c r="W853" s="240">
        <f t="shared" si="215"/>
        <v>2425</v>
      </c>
      <c r="X853" s="239"/>
      <c r="Y853" s="527">
        <f t="shared" si="209"/>
        <v>-2.0189639395011056</v>
      </c>
      <c r="Z853" s="528">
        <f t="shared" si="210"/>
        <v>4.5775387445507851</v>
      </c>
      <c r="AA853" s="528">
        <f t="shared" si="211"/>
        <v>3.0623961048952095</v>
      </c>
      <c r="AB853" s="529">
        <f t="shared" si="212"/>
        <v>-1.5151426396555756</v>
      </c>
    </row>
    <row r="854" spans="1:28" s="238" customFormat="1">
      <c r="A854" s="245">
        <v>494</v>
      </c>
      <c r="B854" s="245">
        <v>494093293</v>
      </c>
      <c r="C854" s="244" t="s">
        <v>552</v>
      </c>
      <c r="D854" s="245">
        <v>93</v>
      </c>
      <c r="E854" s="244" t="s">
        <v>120</v>
      </c>
      <c r="F854" s="245">
        <v>293</v>
      </c>
      <c r="G854" s="244" t="s">
        <v>320</v>
      </c>
      <c r="H854" s="243">
        <v>1</v>
      </c>
      <c r="I854" s="239"/>
      <c r="J854" s="242">
        <f t="shared" si="200"/>
        <v>16262</v>
      </c>
      <c r="K854" s="241">
        <f t="shared" si="201"/>
        <v>17252</v>
      </c>
      <c r="L854" s="240">
        <f t="shared" si="213"/>
        <v>990</v>
      </c>
      <c r="M854" s="239"/>
      <c r="N854" s="242">
        <f t="shared" si="202"/>
        <v>710</v>
      </c>
      <c r="O854" s="241">
        <f t="shared" si="203"/>
        <v>753</v>
      </c>
      <c r="P854" s="241">
        <f t="shared" si="204"/>
        <v>483</v>
      </c>
      <c r="Q854" s="241" t="str">
        <f t="shared" si="205"/>
        <v/>
      </c>
      <c r="R854" s="241" t="str">
        <f t="shared" si="206"/>
        <v/>
      </c>
      <c r="S854" s="240">
        <f t="shared" si="214"/>
        <v>-270</v>
      </c>
      <c r="T854" s="239"/>
      <c r="U854" s="242">
        <f t="shared" si="207"/>
        <v>17910</v>
      </c>
      <c r="V854" s="241">
        <f t="shared" si="208"/>
        <v>18823</v>
      </c>
      <c r="W854" s="240">
        <f t="shared" si="215"/>
        <v>913</v>
      </c>
      <c r="X854" s="239"/>
      <c r="Y854" s="527">
        <f t="shared" si="209"/>
        <v>-1.5652743629430432</v>
      </c>
      <c r="Z854" s="528">
        <f t="shared" si="210"/>
        <v>10.916761586844705</v>
      </c>
      <c r="AA854" s="528">
        <f t="shared" si="211"/>
        <v>9.0725959147469855</v>
      </c>
      <c r="AB854" s="529">
        <f t="shared" si="212"/>
        <v>-1.84416567209772</v>
      </c>
    </row>
    <row r="855" spans="1:28" s="238" customFormat="1">
      <c r="A855" s="245">
        <v>494</v>
      </c>
      <c r="B855" s="245">
        <v>494093295</v>
      </c>
      <c r="C855" s="244" t="s">
        <v>552</v>
      </c>
      <c r="D855" s="245">
        <v>93</v>
      </c>
      <c r="E855" s="244" t="s">
        <v>120</v>
      </c>
      <c r="F855" s="245">
        <v>295</v>
      </c>
      <c r="G855" s="244" t="s">
        <v>322</v>
      </c>
      <c r="H855" s="243">
        <v>1</v>
      </c>
      <c r="I855" s="239"/>
      <c r="J855" s="242" t="str">
        <f t="shared" si="200"/>
        <v/>
      </c>
      <c r="K855" s="241">
        <f t="shared" si="201"/>
        <v>11941.320043370508</v>
      </c>
      <c r="L855" s="240" t="str">
        <f t="shared" si="213"/>
        <v/>
      </c>
      <c r="M855" s="239"/>
      <c r="N855" s="242" t="str">
        <f t="shared" si="202"/>
        <v/>
      </c>
      <c r="O855" s="241" t="str">
        <f t="shared" si="203"/>
        <v/>
      </c>
      <c r="P855" s="241">
        <f t="shared" si="204"/>
        <v>6362</v>
      </c>
      <c r="Q855" s="241" t="str">
        <f t="shared" si="205"/>
        <v/>
      </c>
      <c r="R855" s="241" t="str">
        <f t="shared" si="206"/>
        <v/>
      </c>
      <c r="S855" s="240" t="str">
        <f t="shared" si="214"/>
        <v/>
      </c>
      <c r="T855" s="239"/>
      <c r="U855" s="242" t="str">
        <f t="shared" si="207"/>
        <v/>
      </c>
      <c r="V855" s="241">
        <f t="shared" si="208"/>
        <v>19391.320043370506</v>
      </c>
      <c r="W855" s="240" t="str">
        <f t="shared" si="215"/>
        <v/>
      </c>
      <c r="X855" s="239"/>
      <c r="Y855" s="527">
        <f t="shared" si="209"/>
        <v>-8.4733029569441953</v>
      </c>
      <c r="Z855" s="528">
        <f t="shared" si="210"/>
        <v>7.1249638013346397</v>
      </c>
      <c r="AA855" s="528">
        <f t="shared" si="211"/>
        <v>1.1790774116493863</v>
      </c>
      <c r="AB855" s="529">
        <f t="shared" si="212"/>
        <v>-5.9458863896852536</v>
      </c>
    </row>
    <row r="856" spans="1:28" s="238" customFormat="1">
      <c r="A856" s="245">
        <v>494</v>
      </c>
      <c r="B856" s="245">
        <v>494093346</v>
      </c>
      <c r="C856" s="244" t="s">
        <v>552</v>
      </c>
      <c r="D856" s="245">
        <v>93</v>
      </c>
      <c r="E856" s="244" t="s">
        <v>120</v>
      </c>
      <c r="F856" s="245">
        <v>346</v>
      </c>
      <c r="G856" s="244" t="s">
        <v>373</v>
      </c>
      <c r="H856" s="243">
        <v>1</v>
      </c>
      <c r="I856" s="239"/>
      <c r="J856" s="242">
        <f t="shared" si="200"/>
        <v>14158</v>
      </c>
      <c r="K856" s="241">
        <f t="shared" si="201"/>
        <v>15559</v>
      </c>
      <c r="L856" s="240">
        <f t="shared" si="213"/>
        <v>1401</v>
      </c>
      <c r="M856" s="239"/>
      <c r="N856" s="242">
        <f t="shared" si="202"/>
        <v>2582</v>
      </c>
      <c r="O856" s="241">
        <f t="shared" si="203"/>
        <v>2838</v>
      </c>
      <c r="P856" s="241">
        <f t="shared" si="204"/>
        <v>2838</v>
      </c>
      <c r="Q856" s="241" t="str">
        <f t="shared" si="205"/>
        <v/>
      </c>
      <c r="R856" s="241" t="str">
        <f t="shared" si="206"/>
        <v/>
      </c>
      <c r="S856" s="240">
        <f t="shared" si="214"/>
        <v>0</v>
      </c>
      <c r="T856" s="239"/>
      <c r="U856" s="242">
        <f t="shared" si="207"/>
        <v>17678</v>
      </c>
      <c r="V856" s="241">
        <f t="shared" si="208"/>
        <v>19485</v>
      </c>
      <c r="W856" s="240">
        <f t="shared" si="215"/>
        <v>1807</v>
      </c>
      <c r="X856" s="239"/>
      <c r="Y856" s="527">
        <f t="shared" si="209"/>
        <v>0</v>
      </c>
      <c r="Z856" s="528">
        <f t="shared" si="210"/>
        <v>10.91270824209713</v>
      </c>
      <c r="AA856" s="528">
        <f t="shared" si="211"/>
        <v>4.3841032008277949</v>
      </c>
      <c r="AB856" s="529">
        <f t="shared" si="212"/>
        <v>-6.5286050412693353</v>
      </c>
    </row>
    <row r="857" spans="1:28" s="238" customFormat="1">
      <c r="A857" s="245">
        <v>494</v>
      </c>
      <c r="B857" s="245">
        <v>494093347</v>
      </c>
      <c r="C857" s="244" t="s">
        <v>552</v>
      </c>
      <c r="D857" s="245">
        <v>93</v>
      </c>
      <c r="E857" s="244" t="s">
        <v>120</v>
      </c>
      <c r="F857" s="245">
        <v>347</v>
      </c>
      <c r="G857" s="244" t="s">
        <v>374</v>
      </c>
      <c r="H857" s="243">
        <v>3</v>
      </c>
      <c r="I857" s="239"/>
      <c r="J857" s="242">
        <f t="shared" si="200"/>
        <v>10928</v>
      </c>
      <c r="K857" s="241">
        <f t="shared" si="201"/>
        <v>17067</v>
      </c>
      <c r="L857" s="240">
        <f t="shared" si="213"/>
        <v>6139</v>
      </c>
      <c r="M857" s="239"/>
      <c r="N857" s="242">
        <f t="shared" si="202"/>
        <v>5641</v>
      </c>
      <c r="O857" s="241">
        <f t="shared" si="203"/>
        <v>8809</v>
      </c>
      <c r="P857" s="241">
        <f t="shared" si="204"/>
        <v>7626</v>
      </c>
      <c r="Q857" s="241" t="str">
        <f t="shared" si="205"/>
        <v/>
      </c>
      <c r="R857" s="241" t="str">
        <f t="shared" si="206"/>
        <v/>
      </c>
      <c r="S857" s="240">
        <f t="shared" si="214"/>
        <v>-1183</v>
      </c>
      <c r="T857" s="239"/>
      <c r="U857" s="242">
        <f t="shared" si="207"/>
        <v>17507</v>
      </c>
      <c r="V857" s="241">
        <f t="shared" si="208"/>
        <v>25781</v>
      </c>
      <c r="W857" s="240">
        <f t="shared" si="215"/>
        <v>8274</v>
      </c>
      <c r="X857" s="239"/>
      <c r="Y857" s="527">
        <f t="shared" si="209"/>
        <v>-6.9343412309440566</v>
      </c>
      <c r="Z857" s="528">
        <f t="shared" si="210"/>
        <v>11.184847758684297</v>
      </c>
      <c r="AA857" s="528">
        <f t="shared" si="211"/>
        <v>5.4986659262029978</v>
      </c>
      <c r="AB857" s="529">
        <f t="shared" si="212"/>
        <v>-5.6861818324812994</v>
      </c>
    </row>
    <row r="858" spans="1:28" s="238" customFormat="1">
      <c r="A858" s="245">
        <v>496</v>
      </c>
      <c r="B858" s="245">
        <v>496201072</v>
      </c>
      <c r="C858" s="244" t="s">
        <v>553</v>
      </c>
      <c r="D858" s="245">
        <v>201</v>
      </c>
      <c r="E858" s="244" t="s">
        <v>228</v>
      </c>
      <c r="F858" s="245">
        <v>72</v>
      </c>
      <c r="G858" s="244" t="s">
        <v>99</v>
      </c>
      <c r="H858" s="243">
        <v>3</v>
      </c>
      <c r="I858" s="239"/>
      <c r="J858" s="242">
        <f t="shared" si="200"/>
        <v>12792</v>
      </c>
      <c r="K858" s="241">
        <f t="shared" si="201"/>
        <v>13080</v>
      </c>
      <c r="L858" s="240">
        <f t="shared" si="213"/>
        <v>288</v>
      </c>
      <c r="M858" s="239"/>
      <c r="N858" s="242">
        <f t="shared" si="202"/>
        <v>3883</v>
      </c>
      <c r="O858" s="241">
        <f t="shared" si="203"/>
        <v>3970</v>
      </c>
      <c r="P858" s="241">
        <f t="shared" si="204"/>
        <v>3201</v>
      </c>
      <c r="Q858" s="241" t="str">
        <f t="shared" si="205"/>
        <v/>
      </c>
      <c r="R858" s="241" t="str">
        <f t="shared" si="206"/>
        <v/>
      </c>
      <c r="S858" s="240">
        <f t="shared" si="214"/>
        <v>-769</v>
      </c>
      <c r="T858" s="239"/>
      <c r="U858" s="242">
        <f t="shared" si="207"/>
        <v>17613</v>
      </c>
      <c r="V858" s="241">
        <f t="shared" si="208"/>
        <v>17369</v>
      </c>
      <c r="W858" s="240">
        <f t="shared" si="215"/>
        <v>-244</v>
      </c>
      <c r="X858" s="239"/>
      <c r="Y858" s="527">
        <f t="shared" si="209"/>
        <v>-5.8768173504252701</v>
      </c>
      <c r="Z858" s="528">
        <f t="shared" si="210"/>
        <v>9.6959427866326529</v>
      </c>
      <c r="AA858" s="528">
        <f t="shared" si="211"/>
        <v>4.4314685173812709</v>
      </c>
      <c r="AB858" s="529">
        <f t="shared" si="212"/>
        <v>-5.264474269251382</v>
      </c>
    </row>
    <row r="859" spans="1:28" s="238" customFormat="1">
      <c r="A859" s="245">
        <v>496</v>
      </c>
      <c r="B859" s="245">
        <v>496201095</v>
      </c>
      <c r="C859" s="244" t="s">
        <v>553</v>
      </c>
      <c r="D859" s="245">
        <v>201</v>
      </c>
      <c r="E859" s="244" t="s">
        <v>228</v>
      </c>
      <c r="F859" s="245">
        <v>95</v>
      </c>
      <c r="G859" s="244" t="s">
        <v>122</v>
      </c>
      <c r="H859" s="243">
        <v>4</v>
      </c>
      <c r="I859" s="239"/>
      <c r="J859" s="242">
        <f t="shared" si="200"/>
        <v>15442</v>
      </c>
      <c r="K859" s="241">
        <f t="shared" si="201"/>
        <v>15831</v>
      </c>
      <c r="L859" s="240">
        <f t="shared" si="213"/>
        <v>389</v>
      </c>
      <c r="M859" s="239"/>
      <c r="N859" s="242">
        <f t="shared" si="202"/>
        <v>0</v>
      </c>
      <c r="O859" s="241">
        <f t="shared" si="203"/>
        <v>0</v>
      </c>
      <c r="P859" s="241">
        <f t="shared" si="204"/>
        <v>38</v>
      </c>
      <c r="Q859" s="241" t="str">
        <f t="shared" si="205"/>
        <v/>
      </c>
      <c r="R859" s="241" t="str">
        <f t="shared" si="206"/>
        <v/>
      </c>
      <c r="S859" s="240">
        <f t="shared" si="214"/>
        <v>38</v>
      </c>
      <c r="T859" s="239"/>
      <c r="U859" s="242">
        <f t="shared" si="207"/>
        <v>16380</v>
      </c>
      <c r="V859" s="241">
        <f t="shared" si="208"/>
        <v>16957</v>
      </c>
      <c r="W859" s="240">
        <f t="shared" si="215"/>
        <v>577</v>
      </c>
      <c r="X859" s="239"/>
      <c r="Y859" s="527">
        <f t="shared" si="209"/>
        <v>0.4545110847114131</v>
      </c>
      <c r="Z859" s="528">
        <f t="shared" si="210"/>
        <v>14.090416696360364</v>
      </c>
      <c r="AA859" s="528">
        <f t="shared" si="211"/>
        <v>14.635591242204656</v>
      </c>
      <c r="AB859" s="529">
        <f t="shared" si="212"/>
        <v>0.54517454584429181</v>
      </c>
    </row>
    <row r="860" spans="1:28" s="238" customFormat="1">
      <c r="A860" s="245">
        <v>496</v>
      </c>
      <c r="B860" s="245">
        <v>496201201</v>
      </c>
      <c r="C860" s="244" t="s">
        <v>553</v>
      </c>
      <c r="D860" s="245">
        <v>201</v>
      </c>
      <c r="E860" s="244" t="s">
        <v>228</v>
      </c>
      <c r="F860" s="245">
        <v>201</v>
      </c>
      <c r="G860" s="244" t="s">
        <v>228</v>
      </c>
      <c r="H860" s="243">
        <v>491</v>
      </c>
      <c r="I860" s="239"/>
      <c r="J860" s="242">
        <f t="shared" si="200"/>
        <v>13438</v>
      </c>
      <c r="K860" s="241">
        <f t="shared" si="201"/>
        <v>15506</v>
      </c>
      <c r="L860" s="240">
        <f t="shared" si="213"/>
        <v>2068</v>
      </c>
      <c r="M860" s="239"/>
      <c r="N860" s="242">
        <f t="shared" si="202"/>
        <v>331</v>
      </c>
      <c r="O860" s="241">
        <f t="shared" si="203"/>
        <v>382</v>
      </c>
      <c r="P860" s="241">
        <f t="shared" si="204"/>
        <v>89</v>
      </c>
      <c r="Q860" s="241" t="str">
        <f t="shared" si="205"/>
        <v/>
      </c>
      <c r="R860" s="241" t="str">
        <f t="shared" si="206"/>
        <v/>
      </c>
      <c r="S860" s="240">
        <f t="shared" si="214"/>
        <v>-293</v>
      </c>
      <c r="T860" s="239"/>
      <c r="U860" s="242">
        <f t="shared" si="207"/>
        <v>14707</v>
      </c>
      <c r="V860" s="241">
        <f t="shared" si="208"/>
        <v>16683</v>
      </c>
      <c r="W860" s="240">
        <f t="shared" si="215"/>
        <v>1976</v>
      </c>
      <c r="X860" s="239"/>
      <c r="Y860" s="527">
        <f t="shared" si="209"/>
        <v>-1.8892487366850332</v>
      </c>
      <c r="Z860" s="528">
        <f t="shared" si="210"/>
        <v>13.191972931800414</v>
      </c>
      <c r="AA860" s="528">
        <f t="shared" si="211"/>
        <v>10.958569774749702</v>
      </c>
      <c r="AB860" s="529">
        <f t="shared" si="212"/>
        <v>-2.2334031570507129</v>
      </c>
    </row>
    <row r="861" spans="1:28" s="238" customFormat="1">
      <c r="A861" s="245">
        <v>496</v>
      </c>
      <c r="B861" s="245">
        <v>496201331</v>
      </c>
      <c r="C861" s="244" t="s">
        <v>553</v>
      </c>
      <c r="D861" s="245">
        <v>201</v>
      </c>
      <c r="E861" s="244" t="s">
        <v>228</v>
      </c>
      <c r="F861" s="245">
        <v>331</v>
      </c>
      <c r="G861" s="244" t="s">
        <v>358</v>
      </c>
      <c r="H861" s="243">
        <v>1</v>
      </c>
      <c r="I861" s="239"/>
      <c r="J861" s="242">
        <f t="shared" si="200"/>
        <v>11550.421658735553</v>
      </c>
      <c r="K861" s="241">
        <f t="shared" si="201"/>
        <v>12569.268859364875</v>
      </c>
      <c r="L861" s="240">
        <f t="shared" si="213"/>
        <v>1018.8472006293214</v>
      </c>
      <c r="M861" s="239"/>
      <c r="N861" s="242">
        <f t="shared" si="202"/>
        <v>4091</v>
      </c>
      <c r="O861" s="241">
        <f t="shared" si="203"/>
        <v>4451</v>
      </c>
      <c r="P861" s="241">
        <f t="shared" si="204"/>
        <v>2807</v>
      </c>
      <c r="Q861" s="241" t="str">
        <f t="shared" si="205"/>
        <v/>
      </c>
      <c r="R861" s="241" t="str">
        <f t="shared" si="206"/>
        <v/>
      </c>
      <c r="S861" s="240">
        <f t="shared" si="214"/>
        <v>-1644</v>
      </c>
      <c r="T861" s="239"/>
      <c r="U861" s="242">
        <f t="shared" si="207"/>
        <v>16579.421658735555</v>
      </c>
      <c r="V861" s="241">
        <f t="shared" si="208"/>
        <v>16464.268859364875</v>
      </c>
      <c r="W861" s="240">
        <f t="shared" si="215"/>
        <v>-115.15279937068044</v>
      </c>
      <c r="X861" s="239"/>
      <c r="Y861" s="527">
        <f t="shared" si="209"/>
        <v>-13.080892679463688</v>
      </c>
      <c r="Z861" s="528">
        <f t="shared" si="210"/>
        <v>14.147244065226205</v>
      </c>
      <c r="AA861" s="528">
        <f t="shared" si="211"/>
        <v>2.9069253942854112</v>
      </c>
      <c r="AB861" s="529">
        <f t="shared" si="212"/>
        <v>-11.240318670940795</v>
      </c>
    </row>
    <row r="862" spans="1:28" s="238" customFormat="1">
      <c r="A862" s="245">
        <v>497</v>
      </c>
      <c r="B862" s="245">
        <v>497117005</v>
      </c>
      <c r="C862" s="244" t="s">
        <v>554</v>
      </c>
      <c r="D862" s="245">
        <v>117</v>
      </c>
      <c r="E862" s="244" t="s">
        <v>144</v>
      </c>
      <c r="F862" s="245">
        <v>5</v>
      </c>
      <c r="G862" s="244" t="s">
        <v>32</v>
      </c>
      <c r="H862" s="243">
        <v>8</v>
      </c>
      <c r="I862" s="239"/>
      <c r="J862" s="242">
        <f t="shared" si="200"/>
        <v>10228</v>
      </c>
      <c r="K862" s="241">
        <f t="shared" si="201"/>
        <v>12019</v>
      </c>
      <c r="L862" s="240">
        <f t="shared" si="213"/>
        <v>1791</v>
      </c>
      <c r="M862" s="239"/>
      <c r="N862" s="242">
        <f t="shared" si="202"/>
        <v>5051</v>
      </c>
      <c r="O862" s="241">
        <f t="shared" si="203"/>
        <v>5936</v>
      </c>
      <c r="P862" s="241">
        <f t="shared" si="204"/>
        <v>5126</v>
      </c>
      <c r="Q862" s="241" t="str">
        <f t="shared" si="205"/>
        <v/>
      </c>
      <c r="R862" s="241" t="str">
        <f t="shared" si="206"/>
        <v/>
      </c>
      <c r="S862" s="240">
        <f t="shared" si="214"/>
        <v>-810</v>
      </c>
      <c r="T862" s="239"/>
      <c r="U862" s="242">
        <f t="shared" si="207"/>
        <v>16217</v>
      </c>
      <c r="V862" s="241">
        <f t="shared" si="208"/>
        <v>18233</v>
      </c>
      <c r="W862" s="240">
        <f t="shared" si="215"/>
        <v>2016</v>
      </c>
      <c r="X862" s="239"/>
      <c r="Y862" s="527">
        <f t="shared" si="209"/>
        <v>-6.7435564184009138</v>
      </c>
      <c r="Z862" s="528">
        <f t="shared" si="210"/>
        <v>8.4608358365062273</v>
      </c>
      <c r="AA862" s="528">
        <f t="shared" si="211"/>
        <v>3.4468973791694308</v>
      </c>
      <c r="AB862" s="529">
        <f t="shared" si="212"/>
        <v>-5.0139384573367964</v>
      </c>
    </row>
    <row r="863" spans="1:28" s="238" customFormat="1">
      <c r="A863" s="245">
        <v>497</v>
      </c>
      <c r="B863" s="245">
        <v>497117008</v>
      </c>
      <c r="C863" s="244" t="s">
        <v>554</v>
      </c>
      <c r="D863" s="245">
        <v>117</v>
      </c>
      <c r="E863" s="244" t="s">
        <v>144</v>
      </c>
      <c r="F863" s="245">
        <v>8</v>
      </c>
      <c r="G863" s="244" t="s">
        <v>35</v>
      </c>
      <c r="H863" s="243">
        <v>72</v>
      </c>
      <c r="I863" s="239"/>
      <c r="J863" s="242">
        <f t="shared" si="200"/>
        <v>10568</v>
      </c>
      <c r="K863" s="241">
        <f t="shared" si="201"/>
        <v>10930</v>
      </c>
      <c r="L863" s="240">
        <f t="shared" si="213"/>
        <v>362</v>
      </c>
      <c r="M863" s="239"/>
      <c r="N863" s="242">
        <f t="shared" si="202"/>
        <v>10933</v>
      </c>
      <c r="O863" s="241">
        <f t="shared" si="203"/>
        <v>11308</v>
      </c>
      <c r="P863" s="241">
        <f t="shared" si="204"/>
        <v>11308</v>
      </c>
      <c r="Q863" s="241" t="str">
        <f t="shared" si="205"/>
        <v/>
      </c>
      <c r="R863" s="241" t="str">
        <f t="shared" si="206"/>
        <v/>
      </c>
      <c r="S863" s="240">
        <f t="shared" si="214"/>
        <v>0</v>
      </c>
      <c r="T863" s="239"/>
      <c r="U863" s="242">
        <f t="shared" si="207"/>
        <v>22439</v>
      </c>
      <c r="V863" s="241">
        <f t="shared" si="208"/>
        <v>23326</v>
      </c>
      <c r="W863" s="240">
        <f t="shared" si="215"/>
        <v>887</v>
      </c>
      <c r="X863" s="239"/>
      <c r="Y863" s="527">
        <f t="shared" si="209"/>
        <v>0</v>
      </c>
      <c r="Z863" s="528">
        <f t="shared" si="210"/>
        <v>5.2051961937401661</v>
      </c>
      <c r="AA863" s="528">
        <f t="shared" si="211"/>
        <v>2.6985398973551251</v>
      </c>
      <c r="AB863" s="529">
        <f t="shared" si="212"/>
        <v>-2.5066562963850409</v>
      </c>
    </row>
    <row r="864" spans="1:28" s="238" customFormat="1">
      <c r="A864" s="245">
        <v>497</v>
      </c>
      <c r="B864" s="245">
        <v>497117024</v>
      </c>
      <c r="C864" s="244" t="s">
        <v>554</v>
      </c>
      <c r="D864" s="245">
        <v>117</v>
      </c>
      <c r="E864" s="244" t="s">
        <v>144</v>
      </c>
      <c r="F864" s="245">
        <v>24</v>
      </c>
      <c r="G864" s="244" t="s">
        <v>51</v>
      </c>
      <c r="H864" s="243">
        <v>21</v>
      </c>
      <c r="I864" s="239"/>
      <c r="J864" s="242">
        <f t="shared" si="200"/>
        <v>10973</v>
      </c>
      <c r="K864" s="241">
        <f t="shared" si="201"/>
        <v>11636</v>
      </c>
      <c r="L864" s="240">
        <f t="shared" si="213"/>
        <v>663</v>
      </c>
      <c r="M864" s="239"/>
      <c r="N864" s="242">
        <f t="shared" si="202"/>
        <v>2893</v>
      </c>
      <c r="O864" s="241">
        <f t="shared" si="203"/>
        <v>3068</v>
      </c>
      <c r="P864" s="241">
        <f t="shared" si="204"/>
        <v>3007</v>
      </c>
      <c r="Q864" s="241" t="str">
        <f t="shared" si="205"/>
        <v/>
      </c>
      <c r="R864" s="241" t="str">
        <f t="shared" si="206"/>
        <v/>
      </c>
      <c r="S864" s="240">
        <f t="shared" si="214"/>
        <v>-61</v>
      </c>
      <c r="T864" s="239"/>
      <c r="U864" s="242">
        <f t="shared" si="207"/>
        <v>14804</v>
      </c>
      <c r="V864" s="241">
        <f t="shared" si="208"/>
        <v>15731</v>
      </c>
      <c r="W864" s="240">
        <f t="shared" si="215"/>
        <v>927</v>
      </c>
      <c r="X864" s="239"/>
      <c r="Y864" s="527">
        <f t="shared" si="209"/>
        <v>-0.52528702417860984</v>
      </c>
      <c r="Z864" s="528">
        <f t="shared" si="210"/>
        <v>6.3874023481904656</v>
      </c>
      <c r="AA864" s="528">
        <f t="shared" si="211"/>
        <v>5.792760652880296</v>
      </c>
      <c r="AB864" s="529">
        <f t="shared" si="212"/>
        <v>-0.59464169531016964</v>
      </c>
    </row>
    <row r="865" spans="1:28" s="238" customFormat="1">
      <c r="A865" s="245">
        <v>497</v>
      </c>
      <c r="B865" s="245">
        <v>497117061</v>
      </c>
      <c r="C865" s="244" t="s">
        <v>554</v>
      </c>
      <c r="D865" s="245">
        <v>117</v>
      </c>
      <c r="E865" s="244" t="s">
        <v>144</v>
      </c>
      <c r="F865" s="245">
        <v>61</v>
      </c>
      <c r="G865" s="244" t="s">
        <v>88</v>
      </c>
      <c r="H865" s="243">
        <v>19</v>
      </c>
      <c r="I865" s="239"/>
      <c r="J865" s="242">
        <f t="shared" si="200"/>
        <v>12009</v>
      </c>
      <c r="K865" s="241">
        <f t="shared" si="201"/>
        <v>12979</v>
      </c>
      <c r="L865" s="240">
        <f t="shared" si="213"/>
        <v>970</v>
      </c>
      <c r="M865" s="239"/>
      <c r="N865" s="242">
        <f t="shared" si="202"/>
        <v>741</v>
      </c>
      <c r="O865" s="241">
        <f t="shared" si="203"/>
        <v>800</v>
      </c>
      <c r="P865" s="241">
        <f t="shared" si="204"/>
        <v>540</v>
      </c>
      <c r="Q865" s="241" t="str">
        <f t="shared" si="205"/>
        <v/>
      </c>
      <c r="R865" s="241" t="str">
        <f t="shared" si="206"/>
        <v/>
      </c>
      <c r="S865" s="240">
        <f t="shared" si="214"/>
        <v>-260</v>
      </c>
      <c r="T865" s="239"/>
      <c r="U865" s="242">
        <f t="shared" si="207"/>
        <v>13688</v>
      </c>
      <c r="V865" s="241">
        <f t="shared" si="208"/>
        <v>14607</v>
      </c>
      <c r="W865" s="240">
        <f t="shared" si="215"/>
        <v>919</v>
      </c>
      <c r="X865" s="239"/>
      <c r="Y865" s="527">
        <f t="shared" si="209"/>
        <v>-2.0034002426298372</v>
      </c>
      <c r="Z865" s="528">
        <f t="shared" si="210"/>
        <v>8.7564306447856808</v>
      </c>
      <c r="AA865" s="528">
        <f t="shared" si="211"/>
        <v>6.6184792311503609</v>
      </c>
      <c r="AB865" s="529">
        <f t="shared" si="212"/>
        <v>-2.1379514136353199</v>
      </c>
    </row>
    <row r="866" spans="1:28" s="238" customFormat="1">
      <c r="A866" s="245">
        <v>497</v>
      </c>
      <c r="B866" s="245">
        <v>497117074</v>
      </c>
      <c r="C866" s="244" t="s">
        <v>554</v>
      </c>
      <c r="D866" s="245">
        <v>117</v>
      </c>
      <c r="E866" s="244" t="s">
        <v>144</v>
      </c>
      <c r="F866" s="245">
        <v>74</v>
      </c>
      <c r="G866" s="244" t="s">
        <v>101</v>
      </c>
      <c r="H866" s="243">
        <v>8</v>
      </c>
      <c r="I866" s="239"/>
      <c r="J866" s="242">
        <f t="shared" si="200"/>
        <v>10084</v>
      </c>
      <c r="K866" s="241">
        <f t="shared" si="201"/>
        <v>11285</v>
      </c>
      <c r="L866" s="240">
        <f t="shared" si="213"/>
        <v>1201</v>
      </c>
      <c r="M866" s="239"/>
      <c r="N866" s="242">
        <f t="shared" si="202"/>
        <v>9247</v>
      </c>
      <c r="O866" s="241">
        <f t="shared" si="203"/>
        <v>10348</v>
      </c>
      <c r="P866" s="241">
        <f t="shared" si="204"/>
        <v>10446</v>
      </c>
      <c r="Q866" s="241" t="str">
        <f t="shared" si="205"/>
        <v/>
      </c>
      <c r="R866" s="241" t="str">
        <f t="shared" si="206"/>
        <v/>
      </c>
      <c r="S866" s="240">
        <f t="shared" si="214"/>
        <v>98</v>
      </c>
      <c r="T866" s="239"/>
      <c r="U866" s="242">
        <f t="shared" si="207"/>
        <v>20269</v>
      </c>
      <c r="V866" s="241">
        <f t="shared" si="208"/>
        <v>22819</v>
      </c>
      <c r="W866" s="240">
        <f t="shared" si="215"/>
        <v>2550</v>
      </c>
      <c r="X866" s="239"/>
      <c r="Y866" s="527">
        <f t="shared" si="209"/>
        <v>0.87015061005658367</v>
      </c>
      <c r="Z866" s="528">
        <f t="shared" si="210"/>
        <v>3.6087168849805367</v>
      </c>
      <c r="AA866" s="528">
        <f t="shared" si="211"/>
        <v>4.0381776633125028</v>
      </c>
      <c r="AB866" s="529">
        <f t="shared" si="212"/>
        <v>0.42946077833196616</v>
      </c>
    </row>
    <row r="867" spans="1:28" s="238" customFormat="1">
      <c r="A867" s="245">
        <v>497</v>
      </c>
      <c r="B867" s="245">
        <v>497117086</v>
      </c>
      <c r="C867" s="244" t="s">
        <v>554</v>
      </c>
      <c r="D867" s="245">
        <v>117</v>
      </c>
      <c r="E867" s="244" t="s">
        <v>144</v>
      </c>
      <c r="F867" s="245">
        <v>86</v>
      </c>
      <c r="G867" s="244" t="s">
        <v>113</v>
      </c>
      <c r="H867" s="243">
        <v>23</v>
      </c>
      <c r="I867" s="239"/>
      <c r="J867" s="242">
        <f t="shared" si="200"/>
        <v>10897</v>
      </c>
      <c r="K867" s="241">
        <f t="shared" si="201"/>
        <v>11583</v>
      </c>
      <c r="L867" s="240">
        <f t="shared" si="213"/>
        <v>686</v>
      </c>
      <c r="M867" s="239"/>
      <c r="N867" s="242">
        <f t="shared" si="202"/>
        <v>1583</v>
      </c>
      <c r="O867" s="241">
        <f t="shared" si="203"/>
        <v>1683</v>
      </c>
      <c r="P867" s="241">
        <f t="shared" si="204"/>
        <v>1179</v>
      </c>
      <c r="Q867" s="241" t="str">
        <f t="shared" si="205"/>
        <v/>
      </c>
      <c r="R867" s="241" t="str">
        <f t="shared" si="206"/>
        <v/>
      </c>
      <c r="S867" s="240">
        <f t="shared" si="214"/>
        <v>-504</v>
      </c>
      <c r="T867" s="239"/>
      <c r="U867" s="242">
        <f t="shared" si="207"/>
        <v>13418</v>
      </c>
      <c r="V867" s="241">
        <f t="shared" si="208"/>
        <v>13850</v>
      </c>
      <c r="W867" s="240">
        <f t="shared" si="215"/>
        <v>432</v>
      </c>
      <c r="X867" s="239"/>
      <c r="Y867" s="527">
        <f t="shared" si="209"/>
        <v>-4.3507634132396475</v>
      </c>
      <c r="Z867" s="528">
        <f t="shared" si="210"/>
        <v>7.9445669714546145</v>
      </c>
      <c r="AA867" s="528">
        <f t="shared" si="211"/>
        <v>3.5367744521781668</v>
      </c>
      <c r="AB867" s="529">
        <f t="shared" si="212"/>
        <v>-4.4077925192764482</v>
      </c>
    </row>
    <row r="868" spans="1:28" s="238" customFormat="1">
      <c r="A868" s="245">
        <v>497</v>
      </c>
      <c r="B868" s="245">
        <v>497117087</v>
      </c>
      <c r="C868" s="244" t="s">
        <v>554</v>
      </c>
      <c r="D868" s="245">
        <v>117</v>
      </c>
      <c r="E868" s="244" t="s">
        <v>144</v>
      </c>
      <c r="F868" s="245">
        <v>87</v>
      </c>
      <c r="G868" s="244" t="s">
        <v>114</v>
      </c>
      <c r="H868" s="243">
        <v>5</v>
      </c>
      <c r="I868" s="239"/>
      <c r="J868" s="242">
        <f t="shared" si="200"/>
        <v>9518</v>
      </c>
      <c r="K868" s="241">
        <f t="shared" si="201"/>
        <v>10115</v>
      </c>
      <c r="L868" s="240">
        <f t="shared" si="213"/>
        <v>597</v>
      </c>
      <c r="M868" s="239"/>
      <c r="N868" s="242">
        <f t="shared" si="202"/>
        <v>4117</v>
      </c>
      <c r="O868" s="241">
        <f t="shared" si="203"/>
        <v>4375</v>
      </c>
      <c r="P868" s="241">
        <f t="shared" si="204"/>
        <v>3872</v>
      </c>
      <c r="Q868" s="241" t="str">
        <f t="shared" si="205"/>
        <v/>
      </c>
      <c r="R868" s="241" t="str">
        <f t="shared" si="206"/>
        <v/>
      </c>
      <c r="S868" s="240">
        <f t="shared" si="214"/>
        <v>-503</v>
      </c>
      <c r="T868" s="239"/>
      <c r="U868" s="242">
        <f t="shared" si="207"/>
        <v>14573</v>
      </c>
      <c r="V868" s="241">
        <f t="shared" si="208"/>
        <v>15075</v>
      </c>
      <c r="W868" s="240">
        <f t="shared" si="215"/>
        <v>502</v>
      </c>
      <c r="X868" s="239"/>
      <c r="Y868" s="527">
        <f t="shared" si="209"/>
        <v>-4.9663917822049939</v>
      </c>
      <c r="Z868" s="528">
        <f t="shared" si="210"/>
        <v>10.776371583594244</v>
      </c>
      <c r="AA868" s="528">
        <f t="shared" si="211"/>
        <v>6.9373685200452853</v>
      </c>
      <c r="AB868" s="529">
        <f t="shared" si="212"/>
        <v>-3.8390030635489589</v>
      </c>
    </row>
    <row r="869" spans="1:28" s="238" customFormat="1">
      <c r="A869" s="245">
        <v>497</v>
      </c>
      <c r="B869" s="245">
        <v>497117111</v>
      </c>
      <c r="C869" s="244" t="s">
        <v>554</v>
      </c>
      <c r="D869" s="245">
        <v>117</v>
      </c>
      <c r="E869" s="244" t="s">
        <v>144</v>
      </c>
      <c r="F869" s="245">
        <v>111</v>
      </c>
      <c r="G869" s="244" t="s">
        <v>138</v>
      </c>
      <c r="H869" s="243">
        <v>11</v>
      </c>
      <c r="I869" s="239"/>
      <c r="J869" s="242">
        <f t="shared" si="200"/>
        <v>10685</v>
      </c>
      <c r="K869" s="241">
        <f t="shared" si="201"/>
        <v>10657</v>
      </c>
      <c r="L869" s="240">
        <f t="shared" si="213"/>
        <v>-28</v>
      </c>
      <c r="M869" s="239"/>
      <c r="N869" s="242">
        <f t="shared" si="202"/>
        <v>2483</v>
      </c>
      <c r="O869" s="241">
        <f t="shared" si="203"/>
        <v>2477</v>
      </c>
      <c r="P869" s="241">
        <f t="shared" si="204"/>
        <v>2557</v>
      </c>
      <c r="Q869" s="241" t="str">
        <f t="shared" si="205"/>
        <v/>
      </c>
      <c r="R869" s="241" t="str">
        <f t="shared" si="206"/>
        <v/>
      </c>
      <c r="S869" s="240">
        <f t="shared" si="214"/>
        <v>80</v>
      </c>
      <c r="T869" s="239"/>
      <c r="U869" s="242">
        <f t="shared" si="207"/>
        <v>14106</v>
      </c>
      <c r="V869" s="241">
        <f t="shared" si="208"/>
        <v>14302</v>
      </c>
      <c r="W869" s="240">
        <f t="shared" si="215"/>
        <v>196</v>
      </c>
      <c r="X869" s="239"/>
      <c r="Y869" s="527">
        <f t="shared" si="209"/>
        <v>0.7554220164685006</v>
      </c>
      <c r="Z869" s="528">
        <f t="shared" si="210"/>
        <v>4.0784169126578513</v>
      </c>
      <c r="AA869" s="528">
        <f t="shared" si="211"/>
        <v>4.7689267471334817</v>
      </c>
      <c r="AB869" s="529">
        <f t="shared" si="212"/>
        <v>0.69050983447563041</v>
      </c>
    </row>
    <row r="870" spans="1:28" s="238" customFormat="1">
      <c r="A870" s="245">
        <v>497</v>
      </c>
      <c r="B870" s="245">
        <v>497117114</v>
      </c>
      <c r="C870" s="244" t="s">
        <v>554</v>
      </c>
      <c r="D870" s="245">
        <v>117</v>
      </c>
      <c r="E870" s="244" t="s">
        <v>144</v>
      </c>
      <c r="F870" s="245">
        <v>114</v>
      </c>
      <c r="G870" s="244" t="s">
        <v>141</v>
      </c>
      <c r="H870" s="243">
        <v>18</v>
      </c>
      <c r="I870" s="239"/>
      <c r="J870" s="242">
        <f t="shared" si="200"/>
        <v>12803</v>
      </c>
      <c r="K870" s="241">
        <f t="shared" si="201"/>
        <v>12599</v>
      </c>
      <c r="L870" s="240">
        <f t="shared" si="213"/>
        <v>-204</v>
      </c>
      <c r="M870" s="239"/>
      <c r="N870" s="242">
        <f t="shared" si="202"/>
        <v>2474</v>
      </c>
      <c r="O870" s="241">
        <f t="shared" si="203"/>
        <v>2435</v>
      </c>
      <c r="P870" s="241">
        <f t="shared" si="204"/>
        <v>2055</v>
      </c>
      <c r="Q870" s="241" t="str">
        <f t="shared" si="205"/>
        <v/>
      </c>
      <c r="R870" s="241" t="str">
        <f t="shared" si="206"/>
        <v/>
      </c>
      <c r="S870" s="240">
        <f t="shared" si="214"/>
        <v>-380</v>
      </c>
      <c r="T870" s="239"/>
      <c r="U870" s="242">
        <f t="shared" si="207"/>
        <v>16215</v>
      </c>
      <c r="V870" s="241">
        <f t="shared" si="208"/>
        <v>15742</v>
      </c>
      <c r="W870" s="240">
        <f t="shared" si="215"/>
        <v>-473</v>
      </c>
      <c r="X870" s="239"/>
      <c r="Y870" s="527">
        <f t="shared" si="209"/>
        <v>-3.0167189752913828</v>
      </c>
      <c r="Z870" s="528">
        <f t="shared" si="210"/>
        <v>10.378846900883268</v>
      </c>
      <c r="AA870" s="528">
        <f t="shared" si="211"/>
        <v>7.7270136127029998</v>
      </c>
      <c r="AB870" s="529">
        <f t="shared" si="212"/>
        <v>-2.651833288180268</v>
      </c>
    </row>
    <row r="871" spans="1:28" s="238" customFormat="1">
      <c r="A871" s="245">
        <v>497</v>
      </c>
      <c r="B871" s="245">
        <v>497117117</v>
      </c>
      <c r="C871" s="244" t="s">
        <v>554</v>
      </c>
      <c r="D871" s="245">
        <v>117</v>
      </c>
      <c r="E871" s="244" t="s">
        <v>144</v>
      </c>
      <c r="F871" s="245">
        <v>117</v>
      </c>
      <c r="G871" s="244" t="s">
        <v>144</v>
      </c>
      <c r="H871" s="243">
        <v>34</v>
      </c>
      <c r="I871" s="239"/>
      <c r="J871" s="242">
        <f t="shared" si="200"/>
        <v>10162</v>
      </c>
      <c r="K871" s="241">
        <f t="shared" si="201"/>
        <v>10621</v>
      </c>
      <c r="L871" s="240">
        <f t="shared" si="213"/>
        <v>459</v>
      </c>
      <c r="M871" s="239"/>
      <c r="N871" s="242">
        <f t="shared" si="202"/>
        <v>4933</v>
      </c>
      <c r="O871" s="241">
        <f t="shared" si="203"/>
        <v>5156</v>
      </c>
      <c r="P871" s="241">
        <f t="shared" si="204"/>
        <v>5553</v>
      </c>
      <c r="Q871" s="241" t="str">
        <f t="shared" si="205"/>
        <v/>
      </c>
      <c r="R871" s="241" t="str">
        <f t="shared" si="206"/>
        <v/>
      </c>
      <c r="S871" s="240">
        <f t="shared" si="214"/>
        <v>397</v>
      </c>
      <c r="T871" s="239"/>
      <c r="U871" s="242">
        <f t="shared" si="207"/>
        <v>16033</v>
      </c>
      <c r="V871" s="241">
        <f t="shared" si="208"/>
        <v>17262</v>
      </c>
      <c r="W871" s="240">
        <f t="shared" si="215"/>
        <v>1229</v>
      </c>
      <c r="X871" s="239"/>
      <c r="Y871" s="527">
        <f t="shared" si="209"/>
        <v>3.7391492650978648</v>
      </c>
      <c r="Z871" s="528">
        <f t="shared" si="210"/>
        <v>2.8691514614141505</v>
      </c>
      <c r="AA871" s="528">
        <f t="shared" si="211"/>
        <v>4.8264320563928518</v>
      </c>
      <c r="AB871" s="529">
        <f t="shared" si="212"/>
        <v>1.9572805949787013</v>
      </c>
    </row>
    <row r="872" spans="1:28" s="238" customFormat="1">
      <c r="A872" s="245">
        <v>497</v>
      </c>
      <c r="B872" s="245">
        <v>497117127</v>
      </c>
      <c r="C872" s="244" t="s">
        <v>554</v>
      </c>
      <c r="D872" s="245">
        <v>117</v>
      </c>
      <c r="E872" s="244" t="s">
        <v>144</v>
      </c>
      <c r="F872" s="245">
        <v>127</v>
      </c>
      <c r="G872" s="244" t="s">
        <v>154</v>
      </c>
      <c r="H872" s="243">
        <v>2</v>
      </c>
      <c r="I872" s="239"/>
      <c r="J872" s="242">
        <f t="shared" si="200"/>
        <v>9567</v>
      </c>
      <c r="K872" s="241">
        <f t="shared" si="201"/>
        <v>10115</v>
      </c>
      <c r="L872" s="240">
        <f t="shared" si="213"/>
        <v>548</v>
      </c>
      <c r="M872" s="239"/>
      <c r="N872" s="242">
        <f t="shared" si="202"/>
        <v>4888</v>
      </c>
      <c r="O872" s="241">
        <f t="shared" si="203"/>
        <v>5168</v>
      </c>
      <c r="P872" s="241">
        <f t="shared" si="204"/>
        <v>5288</v>
      </c>
      <c r="Q872" s="241" t="str">
        <f t="shared" si="205"/>
        <v/>
      </c>
      <c r="R872" s="241" t="str">
        <f t="shared" si="206"/>
        <v/>
      </c>
      <c r="S872" s="240">
        <f t="shared" si="214"/>
        <v>120</v>
      </c>
      <c r="T872" s="239"/>
      <c r="U872" s="242">
        <f t="shared" si="207"/>
        <v>15393</v>
      </c>
      <c r="V872" s="241">
        <f t="shared" si="208"/>
        <v>16491</v>
      </c>
      <c r="W872" s="240">
        <f t="shared" si="215"/>
        <v>1098</v>
      </c>
      <c r="X872" s="239"/>
      <c r="Y872" s="527">
        <f t="shared" si="209"/>
        <v>1.1880393236759801</v>
      </c>
      <c r="Z872" s="528">
        <f t="shared" si="210"/>
        <v>6.3923813089091546</v>
      </c>
      <c r="AA872" s="528">
        <f t="shared" si="211"/>
        <v>9.0015863576200488</v>
      </c>
      <c r="AB872" s="529">
        <f t="shared" si="212"/>
        <v>2.6092050487108942</v>
      </c>
    </row>
    <row r="873" spans="1:28" s="238" customFormat="1">
      <c r="A873" s="245">
        <v>497</v>
      </c>
      <c r="B873" s="245">
        <v>497117137</v>
      </c>
      <c r="C873" s="244" t="s">
        <v>554</v>
      </c>
      <c r="D873" s="245">
        <v>117</v>
      </c>
      <c r="E873" s="244" t="s">
        <v>144</v>
      </c>
      <c r="F873" s="245">
        <v>137</v>
      </c>
      <c r="G873" s="244" t="s">
        <v>164</v>
      </c>
      <c r="H873" s="243">
        <v>31</v>
      </c>
      <c r="I873" s="239"/>
      <c r="J873" s="242">
        <f t="shared" si="200"/>
        <v>10978</v>
      </c>
      <c r="K873" s="241">
        <f t="shared" si="201"/>
        <v>11940</v>
      </c>
      <c r="L873" s="240">
        <f t="shared" si="213"/>
        <v>962</v>
      </c>
      <c r="M873" s="239"/>
      <c r="N873" s="242">
        <f t="shared" si="202"/>
        <v>0</v>
      </c>
      <c r="O873" s="241">
        <f t="shared" si="203"/>
        <v>0</v>
      </c>
      <c r="P873" s="241">
        <f t="shared" si="204"/>
        <v>1335</v>
      </c>
      <c r="Q873" s="241" t="str">
        <f t="shared" si="205"/>
        <v/>
      </c>
      <c r="R873" s="241" t="str">
        <f t="shared" si="206"/>
        <v/>
      </c>
      <c r="S873" s="240">
        <f t="shared" si="214"/>
        <v>1335</v>
      </c>
      <c r="T873" s="239"/>
      <c r="U873" s="242">
        <f t="shared" si="207"/>
        <v>11916</v>
      </c>
      <c r="V873" s="241">
        <f t="shared" si="208"/>
        <v>14363</v>
      </c>
      <c r="W873" s="240">
        <f t="shared" si="215"/>
        <v>2447</v>
      </c>
      <c r="X873" s="239"/>
      <c r="Y873" s="527">
        <f t="shared" si="209"/>
        <v>11.592297052728739</v>
      </c>
      <c r="Z873" s="528">
        <f t="shared" si="210"/>
        <v>7.7026178424301968</v>
      </c>
      <c r="AA873" s="528">
        <f t="shared" si="211"/>
        <v>21.596814390289833</v>
      </c>
      <c r="AB873" s="529">
        <f t="shared" si="212"/>
        <v>13.894196547859636</v>
      </c>
    </row>
    <row r="874" spans="1:28" s="238" customFormat="1">
      <c r="A874" s="245">
        <v>497</v>
      </c>
      <c r="B874" s="245">
        <v>497117154</v>
      </c>
      <c r="C874" s="244" t="s">
        <v>554</v>
      </c>
      <c r="D874" s="245">
        <v>117</v>
      </c>
      <c r="E874" s="244" t="s">
        <v>144</v>
      </c>
      <c r="F874" s="245">
        <v>154</v>
      </c>
      <c r="G874" s="244" t="s">
        <v>181</v>
      </c>
      <c r="H874" s="243">
        <v>1</v>
      </c>
      <c r="I874" s="239"/>
      <c r="J874" s="242">
        <f t="shared" si="200"/>
        <v>9567</v>
      </c>
      <c r="K874" s="241">
        <f t="shared" si="201"/>
        <v>9754</v>
      </c>
      <c r="L874" s="240">
        <f t="shared" si="213"/>
        <v>187</v>
      </c>
      <c r="M874" s="239"/>
      <c r="N874" s="242">
        <f t="shared" si="202"/>
        <v>13527</v>
      </c>
      <c r="O874" s="241" t="str">
        <f t="shared" si="203"/>
        <v/>
      </c>
      <c r="P874" s="241">
        <f t="shared" si="204"/>
        <v>10767</v>
      </c>
      <c r="Q874" s="241" t="str">
        <f t="shared" si="205"/>
        <v/>
      </c>
      <c r="R874" s="241" t="str">
        <f t="shared" si="206"/>
        <v/>
      </c>
      <c r="S874" s="240" t="str">
        <f t="shared" si="214"/>
        <v/>
      </c>
      <c r="T874" s="239"/>
      <c r="U874" s="242">
        <f t="shared" si="207"/>
        <v>24032</v>
      </c>
      <c r="V874" s="241">
        <f t="shared" si="208"/>
        <v>21609</v>
      </c>
      <c r="W874" s="240">
        <f t="shared" si="215"/>
        <v>-2423</v>
      </c>
      <c r="X874" s="239"/>
      <c r="Y874" s="527">
        <f t="shared" si="209"/>
        <v>-31.007160083796805</v>
      </c>
      <c r="Z874" s="528">
        <f t="shared" si="210"/>
        <v>19.191793225985283</v>
      </c>
      <c r="AA874" s="528">
        <f t="shared" si="211"/>
        <v>2.8276993072829804</v>
      </c>
      <c r="AB874" s="529">
        <f t="shared" si="212"/>
        <v>-16.364093918702302</v>
      </c>
    </row>
    <row r="875" spans="1:28" s="238" customFormat="1">
      <c r="A875" s="245">
        <v>497</v>
      </c>
      <c r="B875" s="245">
        <v>497117159</v>
      </c>
      <c r="C875" s="244" t="s">
        <v>554</v>
      </c>
      <c r="D875" s="245">
        <v>117</v>
      </c>
      <c r="E875" s="244" t="s">
        <v>144</v>
      </c>
      <c r="F875" s="245">
        <v>159</v>
      </c>
      <c r="G875" s="244" t="s">
        <v>186</v>
      </c>
      <c r="H875" s="243">
        <v>7</v>
      </c>
      <c r="I875" s="239"/>
      <c r="J875" s="242">
        <f t="shared" si="200"/>
        <v>9359</v>
      </c>
      <c r="K875" s="241">
        <f t="shared" si="201"/>
        <v>10296</v>
      </c>
      <c r="L875" s="240">
        <f t="shared" si="213"/>
        <v>937</v>
      </c>
      <c r="M875" s="239"/>
      <c r="N875" s="242">
        <f t="shared" si="202"/>
        <v>4519</v>
      </c>
      <c r="O875" s="241">
        <f t="shared" si="203"/>
        <v>4971</v>
      </c>
      <c r="P875" s="241">
        <f t="shared" si="204"/>
        <v>4354</v>
      </c>
      <c r="Q875" s="241" t="str">
        <f t="shared" si="205"/>
        <v/>
      </c>
      <c r="R875" s="241" t="str">
        <f t="shared" si="206"/>
        <v/>
      </c>
      <c r="S875" s="240">
        <f t="shared" si="214"/>
        <v>-617</v>
      </c>
      <c r="T875" s="239"/>
      <c r="U875" s="242">
        <f t="shared" si="207"/>
        <v>14816</v>
      </c>
      <c r="V875" s="241">
        <f t="shared" si="208"/>
        <v>15738</v>
      </c>
      <c r="W875" s="240">
        <f t="shared" si="215"/>
        <v>922</v>
      </c>
      <c r="X875" s="239"/>
      <c r="Y875" s="527">
        <f t="shared" si="209"/>
        <v>-6.0016492627375158</v>
      </c>
      <c r="Z875" s="528">
        <f t="shared" si="210"/>
        <v>8.2354097309072749</v>
      </c>
      <c r="AA875" s="528">
        <f t="shared" si="211"/>
        <v>3.5517164206311671</v>
      </c>
      <c r="AB875" s="529">
        <f t="shared" si="212"/>
        <v>-4.6836933102761078</v>
      </c>
    </row>
    <row r="876" spans="1:28" s="238" customFormat="1">
      <c r="A876" s="245">
        <v>497</v>
      </c>
      <c r="B876" s="245">
        <v>497117161</v>
      </c>
      <c r="C876" s="244" t="s">
        <v>554</v>
      </c>
      <c r="D876" s="245">
        <v>117</v>
      </c>
      <c r="E876" s="244" t="s">
        <v>144</v>
      </c>
      <c r="F876" s="245">
        <v>161</v>
      </c>
      <c r="G876" s="244" t="s">
        <v>188</v>
      </c>
      <c r="H876" s="243">
        <v>2</v>
      </c>
      <c r="I876" s="239"/>
      <c r="J876" s="242">
        <f t="shared" si="200"/>
        <v>9518</v>
      </c>
      <c r="K876" s="241">
        <f t="shared" si="201"/>
        <v>10115</v>
      </c>
      <c r="L876" s="240">
        <f t="shared" si="213"/>
        <v>597</v>
      </c>
      <c r="M876" s="239"/>
      <c r="N876" s="242">
        <f t="shared" si="202"/>
        <v>4011</v>
      </c>
      <c r="O876" s="241">
        <f t="shared" si="203"/>
        <v>4262</v>
      </c>
      <c r="P876" s="241">
        <f t="shared" si="204"/>
        <v>5239</v>
      </c>
      <c r="Q876" s="241" t="str">
        <f t="shared" si="205"/>
        <v/>
      </c>
      <c r="R876" s="241" t="str">
        <f t="shared" si="206"/>
        <v/>
      </c>
      <c r="S876" s="240">
        <f t="shared" si="214"/>
        <v>977</v>
      </c>
      <c r="T876" s="239"/>
      <c r="U876" s="242">
        <f t="shared" si="207"/>
        <v>14467</v>
      </c>
      <c r="V876" s="241">
        <f t="shared" si="208"/>
        <v>16442</v>
      </c>
      <c r="W876" s="240">
        <f t="shared" si="215"/>
        <v>1975</v>
      </c>
      <c r="X876" s="239"/>
      <c r="Y876" s="527">
        <f t="shared" si="209"/>
        <v>9.6577887286298392</v>
      </c>
      <c r="Z876" s="528">
        <f t="shared" si="210"/>
        <v>6.4086066465211076</v>
      </c>
      <c r="AA876" s="528">
        <f t="shared" si="211"/>
        <v>18.24098617366101</v>
      </c>
      <c r="AB876" s="529">
        <f t="shared" si="212"/>
        <v>11.832379527139903</v>
      </c>
    </row>
    <row r="877" spans="1:28" s="238" customFormat="1">
      <c r="A877" s="245">
        <v>497</v>
      </c>
      <c r="B877" s="245">
        <v>497117210</v>
      </c>
      <c r="C877" s="244" t="s">
        <v>554</v>
      </c>
      <c r="D877" s="245">
        <v>117</v>
      </c>
      <c r="E877" s="244" t="s">
        <v>144</v>
      </c>
      <c r="F877" s="245">
        <v>210</v>
      </c>
      <c r="G877" s="244" t="s">
        <v>237</v>
      </c>
      <c r="H877" s="243">
        <v>41</v>
      </c>
      <c r="I877" s="239"/>
      <c r="J877" s="242">
        <f t="shared" si="200"/>
        <v>10693</v>
      </c>
      <c r="K877" s="241">
        <f t="shared" si="201"/>
        <v>11443</v>
      </c>
      <c r="L877" s="240">
        <f t="shared" si="213"/>
        <v>750</v>
      </c>
      <c r="M877" s="239"/>
      <c r="N877" s="242">
        <f t="shared" si="202"/>
        <v>4387</v>
      </c>
      <c r="O877" s="241">
        <f t="shared" si="203"/>
        <v>4694</v>
      </c>
      <c r="P877" s="241">
        <f t="shared" si="204"/>
        <v>3725</v>
      </c>
      <c r="Q877" s="241" t="str">
        <f t="shared" si="205"/>
        <v/>
      </c>
      <c r="R877" s="241" t="str">
        <f t="shared" si="206"/>
        <v/>
      </c>
      <c r="S877" s="240">
        <f t="shared" si="214"/>
        <v>-969</v>
      </c>
      <c r="T877" s="239"/>
      <c r="U877" s="242">
        <f t="shared" si="207"/>
        <v>16018</v>
      </c>
      <c r="V877" s="241">
        <f t="shared" si="208"/>
        <v>16256</v>
      </c>
      <c r="W877" s="240">
        <f t="shared" si="215"/>
        <v>238</v>
      </c>
      <c r="X877" s="239"/>
      <c r="Y877" s="527">
        <f t="shared" si="209"/>
        <v>-8.4715364851652453</v>
      </c>
      <c r="Z877" s="528">
        <f t="shared" si="210"/>
        <v>9.9262718956258524</v>
      </c>
      <c r="AA877" s="528">
        <f t="shared" si="211"/>
        <v>3.0891229601820962</v>
      </c>
      <c r="AB877" s="529">
        <f t="shared" si="212"/>
        <v>-6.8371489354437562</v>
      </c>
    </row>
    <row r="878" spans="1:28" s="238" customFormat="1">
      <c r="A878" s="245">
        <v>497</v>
      </c>
      <c r="B878" s="245">
        <v>497117223</v>
      </c>
      <c r="C878" s="244" t="s">
        <v>554</v>
      </c>
      <c r="D878" s="245">
        <v>117</v>
      </c>
      <c r="E878" s="244" t="s">
        <v>144</v>
      </c>
      <c r="F878" s="245">
        <v>223</v>
      </c>
      <c r="G878" s="244" t="s">
        <v>250</v>
      </c>
      <c r="H878" s="243">
        <v>4</v>
      </c>
      <c r="I878" s="239"/>
      <c r="J878" s="242">
        <f t="shared" si="200"/>
        <v>9480</v>
      </c>
      <c r="K878" s="241">
        <f t="shared" si="201"/>
        <v>10102</v>
      </c>
      <c r="L878" s="240">
        <f t="shared" si="213"/>
        <v>622</v>
      </c>
      <c r="M878" s="239"/>
      <c r="N878" s="242">
        <f t="shared" si="202"/>
        <v>1169</v>
      </c>
      <c r="O878" s="241">
        <f t="shared" si="203"/>
        <v>1246</v>
      </c>
      <c r="P878" s="241">
        <f t="shared" si="204"/>
        <v>221</v>
      </c>
      <c r="Q878" s="241" t="str">
        <f t="shared" si="205"/>
        <v/>
      </c>
      <c r="R878" s="241" t="str">
        <f t="shared" si="206"/>
        <v/>
      </c>
      <c r="S878" s="240">
        <f t="shared" si="214"/>
        <v>-1025</v>
      </c>
      <c r="T878" s="239"/>
      <c r="U878" s="242">
        <f t="shared" si="207"/>
        <v>11587</v>
      </c>
      <c r="V878" s="241">
        <f t="shared" si="208"/>
        <v>11411</v>
      </c>
      <c r="W878" s="240">
        <f t="shared" si="215"/>
        <v>-176</v>
      </c>
      <c r="X878" s="239"/>
      <c r="Y878" s="527">
        <f t="shared" si="209"/>
        <v>-10.140208122816688</v>
      </c>
      <c r="Z878" s="528">
        <f t="shared" si="210"/>
        <v>25.579557670539586</v>
      </c>
      <c r="AA878" s="528">
        <f t="shared" si="211"/>
        <v>13.314402915727976</v>
      </c>
      <c r="AB878" s="529">
        <f t="shared" si="212"/>
        <v>-12.26515475481161</v>
      </c>
    </row>
    <row r="879" spans="1:28" s="238" customFormat="1">
      <c r="A879" s="245">
        <v>497</v>
      </c>
      <c r="B879" s="245">
        <v>497117227</v>
      </c>
      <c r="C879" s="244" t="s">
        <v>554</v>
      </c>
      <c r="D879" s="245">
        <v>117</v>
      </c>
      <c r="E879" s="244" t="s">
        <v>144</v>
      </c>
      <c r="F879" s="245">
        <v>227</v>
      </c>
      <c r="G879" s="244" t="s">
        <v>254</v>
      </c>
      <c r="H879" s="243">
        <v>2</v>
      </c>
      <c r="I879" s="239"/>
      <c r="J879" s="242">
        <f t="shared" si="200"/>
        <v>12677.874415781485</v>
      </c>
      <c r="K879" s="241">
        <f t="shared" si="201"/>
        <v>14071.793831919813</v>
      </c>
      <c r="L879" s="240">
        <f t="shared" si="213"/>
        <v>1393.9194161383275</v>
      </c>
      <c r="M879" s="239"/>
      <c r="N879" s="242">
        <f t="shared" si="202"/>
        <v>3649</v>
      </c>
      <c r="O879" s="241">
        <f t="shared" si="203"/>
        <v>4051</v>
      </c>
      <c r="P879" s="241">
        <f t="shared" si="204"/>
        <v>3718</v>
      </c>
      <c r="Q879" s="241" t="str">
        <f t="shared" si="205"/>
        <v/>
      </c>
      <c r="R879" s="241" t="str">
        <f t="shared" si="206"/>
        <v/>
      </c>
      <c r="S879" s="240">
        <f t="shared" si="214"/>
        <v>-333</v>
      </c>
      <c r="T879" s="239"/>
      <c r="U879" s="242">
        <f t="shared" si="207"/>
        <v>17264.874415781487</v>
      </c>
      <c r="V879" s="241">
        <f t="shared" si="208"/>
        <v>18877.793831919815</v>
      </c>
      <c r="W879" s="240">
        <f t="shared" si="215"/>
        <v>1612.9194161383275</v>
      </c>
      <c r="X879" s="239"/>
      <c r="Y879" s="527">
        <f t="shared" si="209"/>
        <v>-2.3629072754288956</v>
      </c>
      <c r="Z879" s="528">
        <f t="shared" si="210"/>
        <v>9.2263909517083977</v>
      </c>
      <c r="AA879" s="528">
        <f t="shared" si="211"/>
        <v>7.0879914092843528</v>
      </c>
      <c r="AB879" s="529">
        <f t="shared" si="212"/>
        <v>-2.138399542424045</v>
      </c>
    </row>
    <row r="880" spans="1:28" s="238" customFormat="1">
      <c r="A880" s="245">
        <v>497</v>
      </c>
      <c r="B880" s="245">
        <v>497117272</v>
      </c>
      <c r="C880" s="244" t="s">
        <v>554</v>
      </c>
      <c r="D880" s="245">
        <v>117</v>
      </c>
      <c r="E880" s="244" t="s">
        <v>144</v>
      </c>
      <c r="F880" s="245">
        <v>272</v>
      </c>
      <c r="G880" s="244" t="s">
        <v>299</v>
      </c>
      <c r="H880" s="243">
        <v>3</v>
      </c>
      <c r="I880" s="239"/>
      <c r="J880" s="242">
        <f t="shared" si="200"/>
        <v>9551</v>
      </c>
      <c r="K880" s="241">
        <f t="shared" si="201"/>
        <v>10115</v>
      </c>
      <c r="L880" s="240">
        <f t="shared" si="213"/>
        <v>564</v>
      </c>
      <c r="M880" s="239"/>
      <c r="N880" s="242">
        <f t="shared" si="202"/>
        <v>14683</v>
      </c>
      <c r="O880" s="241">
        <f t="shared" si="203"/>
        <v>15550</v>
      </c>
      <c r="P880" s="241">
        <f t="shared" si="204"/>
        <v>14891</v>
      </c>
      <c r="Q880" s="241" t="str">
        <f t="shared" si="205"/>
        <v/>
      </c>
      <c r="R880" s="241" t="str">
        <f t="shared" si="206"/>
        <v/>
      </c>
      <c r="S880" s="240">
        <f t="shared" si="214"/>
        <v>-659</v>
      </c>
      <c r="T880" s="239"/>
      <c r="U880" s="242">
        <f t="shared" si="207"/>
        <v>25172</v>
      </c>
      <c r="V880" s="241">
        <f t="shared" si="208"/>
        <v>26094</v>
      </c>
      <c r="W880" s="240">
        <f t="shared" si="215"/>
        <v>922</v>
      </c>
      <c r="X880" s="239"/>
      <c r="Y880" s="527">
        <f t="shared" si="209"/>
        <v>-6.5148888208489666</v>
      </c>
      <c r="Z880" s="528">
        <f t="shared" si="210"/>
        <v>5.204011061897563</v>
      </c>
      <c r="AA880" s="528">
        <f t="shared" si="211"/>
        <v>2.4259610198902153</v>
      </c>
      <c r="AB880" s="529">
        <f t="shared" si="212"/>
        <v>-2.7780500420073477</v>
      </c>
    </row>
    <row r="881" spans="1:28" s="238" customFormat="1">
      <c r="A881" s="245">
        <v>497</v>
      </c>
      <c r="B881" s="245">
        <v>497117275</v>
      </c>
      <c r="C881" s="244" t="s">
        <v>554</v>
      </c>
      <c r="D881" s="245">
        <v>117</v>
      </c>
      <c r="E881" s="244" t="s">
        <v>144</v>
      </c>
      <c r="F881" s="245">
        <v>275</v>
      </c>
      <c r="G881" s="244" t="s">
        <v>302</v>
      </c>
      <c r="H881" s="243">
        <v>5</v>
      </c>
      <c r="I881" s="239"/>
      <c r="J881" s="242">
        <f t="shared" si="200"/>
        <v>11721</v>
      </c>
      <c r="K881" s="241">
        <f t="shared" si="201"/>
        <v>12914</v>
      </c>
      <c r="L881" s="240">
        <f t="shared" si="213"/>
        <v>1193</v>
      </c>
      <c r="M881" s="239"/>
      <c r="N881" s="242">
        <f t="shared" si="202"/>
        <v>5138</v>
      </c>
      <c r="O881" s="241">
        <f t="shared" si="203"/>
        <v>5661</v>
      </c>
      <c r="P881" s="241">
        <f t="shared" si="204"/>
        <v>3764</v>
      </c>
      <c r="Q881" s="241" t="str">
        <f t="shared" si="205"/>
        <v/>
      </c>
      <c r="R881" s="241" t="str">
        <f t="shared" si="206"/>
        <v/>
      </c>
      <c r="S881" s="240">
        <f t="shared" si="214"/>
        <v>-1897</v>
      </c>
      <c r="T881" s="239"/>
      <c r="U881" s="242">
        <f t="shared" si="207"/>
        <v>17797</v>
      </c>
      <c r="V881" s="241">
        <f t="shared" si="208"/>
        <v>17766</v>
      </c>
      <c r="W881" s="240">
        <f t="shared" si="215"/>
        <v>-31</v>
      </c>
      <c r="X881" s="239"/>
      <c r="Y881" s="527">
        <f t="shared" si="209"/>
        <v>-14.686089319512377</v>
      </c>
      <c r="Z881" s="528">
        <f t="shared" si="210"/>
        <v>14.835650472506536</v>
      </c>
      <c r="AA881" s="528">
        <f t="shared" si="211"/>
        <v>3.9541363485415899</v>
      </c>
      <c r="AB881" s="529">
        <f t="shared" si="212"/>
        <v>-10.881514123964946</v>
      </c>
    </row>
    <row r="882" spans="1:28" s="238" customFormat="1">
      <c r="A882" s="245">
        <v>497</v>
      </c>
      <c r="B882" s="245">
        <v>497117278</v>
      </c>
      <c r="C882" s="244" t="s">
        <v>554</v>
      </c>
      <c r="D882" s="245">
        <v>117</v>
      </c>
      <c r="E882" s="244" t="s">
        <v>144</v>
      </c>
      <c r="F882" s="245">
        <v>278</v>
      </c>
      <c r="G882" s="244" t="s">
        <v>305</v>
      </c>
      <c r="H882" s="243">
        <v>52</v>
      </c>
      <c r="I882" s="239"/>
      <c r="J882" s="242">
        <f t="shared" si="200"/>
        <v>10461</v>
      </c>
      <c r="K882" s="241">
        <f t="shared" si="201"/>
        <v>11440</v>
      </c>
      <c r="L882" s="240">
        <f t="shared" si="213"/>
        <v>979</v>
      </c>
      <c r="M882" s="239"/>
      <c r="N882" s="242">
        <f t="shared" si="202"/>
        <v>2386</v>
      </c>
      <c r="O882" s="241">
        <f t="shared" si="203"/>
        <v>2609</v>
      </c>
      <c r="P882" s="241">
        <f t="shared" si="204"/>
        <v>2609</v>
      </c>
      <c r="Q882" s="241" t="str">
        <f t="shared" si="205"/>
        <v/>
      </c>
      <c r="R882" s="241" t="str">
        <f t="shared" si="206"/>
        <v/>
      </c>
      <c r="S882" s="240">
        <f t="shared" si="214"/>
        <v>0</v>
      </c>
      <c r="T882" s="239"/>
      <c r="U882" s="242">
        <f t="shared" si="207"/>
        <v>13785</v>
      </c>
      <c r="V882" s="241">
        <f t="shared" si="208"/>
        <v>15137</v>
      </c>
      <c r="W882" s="240">
        <f t="shared" si="215"/>
        <v>1352</v>
      </c>
      <c r="X882" s="239"/>
      <c r="Y882" s="527">
        <f t="shared" si="209"/>
        <v>0</v>
      </c>
      <c r="Z882" s="528">
        <f t="shared" si="210"/>
        <v>9.2880677305316226</v>
      </c>
      <c r="AA882" s="528">
        <f t="shared" si="211"/>
        <v>6.1049868525218818</v>
      </c>
      <c r="AB882" s="529">
        <f t="shared" si="212"/>
        <v>-3.1830808780097408</v>
      </c>
    </row>
    <row r="883" spans="1:28" s="238" customFormat="1">
      <c r="A883" s="245">
        <v>497</v>
      </c>
      <c r="B883" s="245">
        <v>497117281</v>
      </c>
      <c r="C883" s="244" t="s">
        <v>554</v>
      </c>
      <c r="D883" s="245">
        <v>117</v>
      </c>
      <c r="E883" s="244" t="s">
        <v>144</v>
      </c>
      <c r="F883" s="245">
        <v>281</v>
      </c>
      <c r="G883" s="244" t="s">
        <v>308</v>
      </c>
      <c r="H883" s="243">
        <v>76</v>
      </c>
      <c r="I883" s="239"/>
      <c r="J883" s="242">
        <f t="shared" si="200"/>
        <v>13381</v>
      </c>
      <c r="K883" s="241">
        <f t="shared" si="201"/>
        <v>14793</v>
      </c>
      <c r="L883" s="240">
        <f t="shared" si="213"/>
        <v>1412</v>
      </c>
      <c r="M883" s="239"/>
      <c r="N883" s="242">
        <f t="shared" si="202"/>
        <v>0</v>
      </c>
      <c r="O883" s="241">
        <f t="shared" si="203"/>
        <v>0</v>
      </c>
      <c r="P883" s="241">
        <f t="shared" si="204"/>
        <v>3</v>
      </c>
      <c r="Q883" s="241" t="str">
        <f t="shared" si="205"/>
        <v/>
      </c>
      <c r="R883" s="241" t="str">
        <f t="shared" si="206"/>
        <v/>
      </c>
      <c r="S883" s="240">
        <f t="shared" si="214"/>
        <v>3</v>
      </c>
      <c r="T883" s="239"/>
      <c r="U883" s="242">
        <f t="shared" si="207"/>
        <v>14319</v>
      </c>
      <c r="V883" s="241">
        <f t="shared" si="208"/>
        <v>15884</v>
      </c>
      <c r="W883" s="240">
        <f t="shared" si="215"/>
        <v>1565</v>
      </c>
      <c r="X883" s="239"/>
      <c r="Y883" s="527">
        <f t="shared" si="209"/>
        <v>0.11766517785436292</v>
      </c>
      <c r="Z883" s="528">
        <f t="shared" si="210"/>
        <v>8.3664610543893101</v>
      </c>
      <c r="AA883" s="528">
        <f t="shared" si="211"/>
        <v>8.4956348145192777</v>
      </c>
      <c r="AB883" s="529">
        <f t="shared" si="212"/>
        <v>0.12917376012996762</v>
      </c>
    </row>
    <row r="884" spans="1:28" s="238" customFormat="1">
      <c r="A884" s="245">
        <v>497</v>
      </c>
      <c r="B884" s="245">
        <v>497117325</v>
      </c>
      <c r="C884" s="244" t="s">
        <v>554</v>
      </c>
      <c r="D884" s="245">
        <v>117</v>
      </c>
      <c r="E884" s="244" t="s">
        <v>144</v>
      </c>
      <c r="F884" s="245">
        <v>325</v>
      </c>
      <c r="G884" s="244" t="s">
        <v>352</v>
      </c>
      <c r="H884" s="243">
        <v>14</v>
      </c>
      <c r="I884" s="239"/>
      <c r="J884" s="242">
        <f t="shared" si="200"/>
        <v>10092</v>
      </c>
      <c r="K884" s="241">
        <f t="shared" si="201"/>
        <v>12429</v>
      </c>
      <c r="L884" s="240">
        <f t="shared" si="213"/>
        <v>2337</v>
      </c>
      <c r="M884" s="239"/>
      <c r="N884" s="242">
        <f t="shared" si="202"/>
        <v>1410</v>
      </c>
      <c r="O884" s="241">
        <f t="shared" si="203"/>
        <v>1736</v>
      </c>
      <c r="P884" s="241">
        <f t="shared" si="204"/>
        <v>1205</v>
      </c>
      <c r="Q884" s="241" t="str">
        <f t="shared" si="205"/>
        <v/>
      </c>
      <c r="R884" s="241" t="str">
        <f t="shared" si="206"/>
        <v/>
      </c>
      <c r="S884" s="240">
        <f t="shared" si="214"/>
        <v>-531</v>
      </c>
      <c r="T884" s="239"/>
      <c r="U884" s="242">
        <f t="shared" si="207"/>
        <v>12440</v>
      </c>
      <c r="V884" s="241">
        <f t="shared" si="208"/>
        <v>14722</v>
      </c>
      <c r="W884" s="240">
        <f t="shared" si="215"/>
        <v>2282</v>
      </c>
      <c r="X884" s="239"/>
      <c r="Y884" s="527">
        <f t="shared" si="209"/>
        <v>-4.27275085853843</v>
      </c>
      <c r="Z884" s="528">
        <f t="shared" si="210"/>
        <v>7.0307513959549777</v>
      </c>
      <c r="AA884" s="528">
        <f t="shared" si="211"/>
        <v>2.686092270785132</v>
      </c>
      <c r="AB884" s="529">
        <f t="shared" si="212"/>
        <v>-4.3446591251698461</v>
      </c>
    </row>
    <row r="885" spans="1:28" s="238" customFormat="1">
      <c r="A885" s="245">
        <v>497</v>
      </c>
      <c r="B885" s="245">
        <v>497117332</v>
      </c>
      <c r="C885" s="244" t="s">
        <v>554</v>
      </c>
      <c r="D885" s="245">
        <v>117</v>
      </c>
      <c r="E885" s="244" t="s">
        <v>144</v>
      </c>
      <c r="F885" s="245">
        <v>332</v>
      </c>
      <c r="G885" s="244" t="s">
        <v>359</v>
      </c>
      <c r="H885" s="243">
        <v>9</v>
      </c>
      <c r="I885" s="239"/>
      <c r="J885" s="242">
        <f t="shared" si="200"/>
        <v>9451</v>
      </c>
      <c r="K885" s="241">
        <f t="shared" si="201"/>
        <v>9935</v>
      </c>
      <c r="L885" s="240">
        <f t="shared" si="213"/>
        <v>484</v>
      </c>
      <c r="M885" s="239"/>
      <c r="N885" s="242">
        <f t="shared" si="202"/>
        <v>715</v>
      </c>
      <c r="O885" s="241">
        <f t="shared" si="203"/>
        <v>751</v>
      </c>
      <c r="P885" s="241">
        <f t="shared" si="204"/>
        <v>752</v>
      </c>
      <c r="Q885" s="241" t="str">
        <f t="shared" si="205"/>
        <v/>
      </c>
      <c r="R885" s="241" t="str">
        <f t="shared" si="206"/>
        <v/>
      </c>
      <c r="S885" s="240">
        <f t="shared" si="214"/>
        <v>1</v>
      </c>
      <c r="T885" s="239"/>
      <c r="U885" s="242">
        <f t="shared" si="207"/>
        <v>11104</v>
      </c>
      <c r="V885" s="241">
        <f t="shared" si="208"/>
        <v>11775</v>
      </c>
      <c r="W885" s="240">
        <f t="shared" si="215"/>
        <v>671</v>
      </c>
      <c r="X885" s="239"/>
      <c r="Y885" s="527">
        <f t="shared" si="209"/>
        <v>9.5276486101596447E-3</v>
      </c>
      <c r="Z885" s="528">
        <f t="shared" si="210"/>
        <v>6.9484897380850859</v>
      </c>
      <c r="AA885" s="528">
        <f t="shared" si="211"/>
        <v>7.091743445592984</v>
      </c>
      <c r="AB885" s="529">
        <f t="shared" si="212"/>
        <v>0.14325370750789812</v>
      </c>
    </row>
    <row r="886" spans="1:28" s="238" customFormat="1">
      <c r="A886" s="245">
        <v>497</v>
      </c>
      <c r="B886" s="245">
        <v>497117340</v>
      </c>
      <c r="C886" s="244" t="s">
        <v>554</v>
      </c>
      <c r="D886" s="245">
        <v>117</v>
      </c>
      <c r="E886" s="244" t="s">
        <v>144</v>
      </c>
      <c r="F886" s="245">
        <v>340</v>
      </c>
      <c r="G886" s="244" t="s">
        <v>367</v>
      </c>
      <c r="H886" s="243">
        <v>2</v>
      </c>
      <c r="I886" s="239"/>
      <c r="J886" s="242">
        <f t="shared" si="200"/>
        <v>9543</v>
      </c>
      <c r="K886" s="241">
        <f t="shared" si="201"/>
        <v>11559</v>
      </c>
      <c r="L886" s="240">
        <f t="shared" si="213"/>
        <v>2016</v>
      </c>
      <c r="M886" s="239"/>
      <c r="N886" s="242">
        <f t="shared" si="202"/>
        <v>6373</v>
      </c>
      <c r="O886" s="241">
        <f t="shared" si="203"/>
        <v>7719</v>
      </c>
      <c r="P886" s="241">
        <f t="shared" si="204"/>
        <v>6764</v>
      </c>
      <c r="Q886" s="241" t="str">
        <f t="shared" si="205"/>
        <v/>
      </c>
      <c r="R886" s="241" t="str">
        <f t="shared" si="206"/>
        <v/>
      </c>
      <c r="S886" s="240">
        <f t="shared" si="214"/>
        <v>-955</v>
      </c>
      <c r="T886" s="239"/>
      <c r="U886" s="242">
        <f t="shared" si="207"/>
        <v>16854</v>
      </c>
      <c r="V886" s="241">
        <f t="shared" si="208"/>
        <v>19411</v>
      </c>
      <c r="W886" s="240">
        <f t="shared" si="215"/>
        <v>2557</v>
      </c>
      <c r="X886" s="239"/>
      <c r="Y886" s="527">
        <f t="shared" si="209"/>
        <v>-8.2616833747472924</v>
      </c>
      <c r="Z886" s="528">
        <f t="shared" si="210"/>
        <v>7.5502985292520908</v>
      </c>
      <c r="AA886" s="528">
        <f t="shared" si="211"/>
        <v>0.49309039622800604</v>
      </c>
      <c r="AB886" s="529">
        <f t="shared" si="212"/>
        <v>-7.0572081330240843</v>
      </c>
    </row>
    <row r="887" spans="1:28" s="238" customFormat="1">
      <c r="A887" s="245">
        <v>497</v>
      </c>
      <c r="B887" s="245">
        <v>497117605</v>
      </c>
      <c r="C887" s="244" t="s">
        <v>554</v>
      </c>
      <c r="D887" s="245">
        <v>117</v>
      </c>
      <c r="E887" s="244" t="s">
        <v>144</v>
      </c>
      <c r="F887" s="245">
        <v>605</v>
      </c>
      <c r="G887" s="244" t="s">
        <v>383</v>
      </c>
      <c r="H887" s="243">
        <v>49</v>
      </c>
      <c r="I887" s="239"/>
      <c r="J887" s="242">
        <f t="shared" si="200"/>
        <v>11372</v>
      </c>
      <c r="K887" s="241">
        <f t="shared" si="201"/>
        <v>12278</v>
      </c>
      <c r="L887" s="240">
        <f t="shared" si="213"/>
        <v>906</v>
      </c>
      <c r="M887" s="239"/>
      <c r="N887" s="242">
        <f t="shared" si="202"/>
        <v>8233</v>
      </c>
      <c r="O887" s="241">
        <f t="shared" si="203"/>
        <v>8889</v>
      </c>
      <c r="P887" s="241">
        <f t="shared" si="204"/>
        <v>8889</v>
      </c>
      <c r="Q887" s="241" t="str">
        <f t="shared" si="205"/>
        <v/>
      </c>
      <c r="R887" s="241" t="str">
        <f t="shared" si="206"/>
        <v/>
      </c>
      <c r="S887" s="240">
        <f t="shared" si="214"/>
        <v>0</v>
      </c>
      <c r="T887" s="239"/>
      <c r="U887" s="242">
        <f t="shared" si="207"/>
        <v>20543</v>
      </c>
      <c r="V887" s="241">
        <f t="shared" si="208"/>
        <v>22255</v>
      </c>
      <c r="W887" s="240">
        <f t="shared" si="215"/>
        <v>1712</v>
      </c>
      <c r="X887" s="239"/>
      <c r="Y887" s="527">
        <f t="shared" si="209"/>
        <v>0</v>
      </c>
      <c r="Z887" s="528">
        <f t="shared" si="210"/>
        <v>5.2545515315488593</v>
      </c>
      <c r="AA887" s="528">
        <f t="shared" si="211"/>
        <v>1.6716138203254107</v>
      </c>
      <c r="AB887" s="529">
        <f t="shared" si="212"/>
        <v>-3.5829377112234484</v>
      </c>
    </row>
    <row r="888" spans="1:28" s="238" customFormat="1">
      <c r="A888" s="245">
        <v>497</v>
      </c>
      <c r="B888" s="245">
        <v>497117632</v>
      </c>
      <c r="C888" s="244" t="s">
        <v>554</v>
      </c>
      <c r="D888" s="245">
        <v>117</v>
      </c>
      <c r="E888" s="244" t="s">
        <v>144</v>
      </c>
      <c r="F888" s="245">
        <v>632</v>
      </c>
      <c r="G888" s="244" t="s">
        <v>391</v>
      </c>
      <c r="H888" s="243">
        <v>1</v>
      </c>
      <c r="I888" s="239"/>
      <c r="J888" s="242" t="str">
        <f t="shared" si="200"/>
        <v/>
      </c>
      <c r="K888" s="241">
        <f t="shared" si="201"/>
        <v>12612.451803278689</v>
      </c>
      <c r="L888" s="240" t="str">
        <f t="shared" si="213"/>
        <v/>
      </c>
      <c r="M888" s="239"/>
      <c r="N888" s="242" t="str">
        <f t="shared" si="202"/>
        <v/>
      </c>
      <c r="O888" s="241">
        <f t="shared" si="203"/>
        <v>14592</v>
      </c>
      <c r="P888" s="241">
        <f t="shared" si="204"/>
        <v>8144</v>
      </c>
      <c r="Q888" s="241" t="str">
        <f t="shared" si="205"/>
        <v/>
      </c>
      <c r="R888" s="241" t="str">
        <f t="shared" si="206"/>
        <v/>
      </c>
      <c r="S888" s="240">
        <f t="shared" si="214"/>
        <v>-6448</v>
      </c>
      <c r="T888" s="239"/>
      <c r="U888" s="242" t="str">
        <f t="shared" si="207"/>
        <v/>
      </c>
      <c r="V888" s="241">
        <f t="shared" si="208"/>
        <v>21844.451803278687</v>
      </c>
      <c r="W888" s="240" t="str">
        <f t="shared" si="215"/>
        <v/>
      </c>
      <c r="X888" s="239"/>
      <c r="Y888" s="527">
        <f t="shared" si="209"/>
        <v>-51.12991300501119</v>
      </c>
      <c r="Z888" s="528">
        <f t="shared" si="210"/>
        <v>35.139242629267777</v>
      </c>
      <c r="AA888" s="528">
        <f t="shared" si="211"/>
        <v>2.6280131646444778</v>
      </c>
      <c r="AB888" s="529">
        <f t="shared" si="212"/>
        <v>-32.511229464623298</v>
      </c>
    </row>
    <row r="889" spans="1:28" s="238" customFormat="1">
      <c r="A889" s="245">
        <v>497</v>
      </c>
      <c r="B889" s="245">
        <v>497117670</v>
      </c>
      <c r="C889" s="244" t="s">
        <v>554</v>
      </c>
      <c r="D889" s="245">
        <v>117</v>
      </c>
      <c r="E889" s="244" t="s">
        <v>144</v>
      </c>
      <c r="F889" s="245">
        <v>670</v>
      </c>
      <c r="G889" s="244" t="s">
        <v>401</v>
      </c>
      <c r="H889" s="243">
        <v>7</v>
      </c>
      <c r="I889" s="239"/>
      <c r="J889" s="242">
        <f t="shared" si="200"/>
        <v>10723</v>
      </c>
      <c r="K889" s="241">
        <f t="shared" si="201"/>
        <v>12716</v>
      </c>
      <c r="L889" s="240">
        <f t="shared" si="213"/>
        <v>1993</v>
      </c>
      <c r="M889" s="239"/>
      <c r="N889" s="242">
        <f t="shared" si="202"/>
        <v>8145</v>
      </c>
      <c r="O889" s="241">
        <f t="shared" si="203"/>
        <v>9659</v>
      </c>
      <c r="P889" s="241">
        <f t="shared" si="204"/>
        <v>9501</v>
      </c>
      <c r="Q889" s="241" t="str">
        <f t="shared" si="205"/>
        <v/>
      </c>
      <c r="R889" s="241" t="str">
        <f t="shared" si="206"/>
        <v/>
      </c>
      <c r="S889" s="240">
        <f t="shared" si="214"/>
        <v>-158</v>
      </c>
      <c r="T889" s="239"/>
      <c r="U889" s="242">
        <f t="shared" si="207"/>
        <v>19806</v>
      </c>
      <c r="V889" s="241">
        <f t="shared" si="208"/>
        <v>23305</v>
      </c>
      <c r="W889" s="240">
        <f t="shared" si="215"/>
        <v>3499</v>
      </c>
      <c r="X889" s="239"/>
      <c r="Y889" s="527">
        <f t="shared" si="209"/>
        <v>-1.240693814747317</v>
      </c>
      <c r="Z889" s="528">
        <f t="shared" si="210"/>
        <v>2.0431702032812251</v>
      </c>
      <c r="AA889" s="528">
        <f t="shared" si="211"/>
        <v>1.6655048513108874</v>
      </c>
      <c r="AB889" s="529">
        <f t="shared" si="212"/>
        <v>-0.37766535197033768</v>
      </c>
    </row>
    <row r="890" spans="1:28" s="238" customFormat="1">
      <c r="A890" s="245">
        <v>497</v>
      </c>
      <c r="B890" s="245">
        <v>497117674</v>
      </c>
      <c r="C890" s="244" t="s">
        <v>554</v>
      </c>
      <c r="D890" s="245">
        <v>117</v>
      </c>
      <c r="E890" s="244" t="s">
        <v>144</v>
      </c>
      <c r="F890" s="245">
        <v>674</v>
      </c>
      <c r="G890" s="244" t="s">
        <v>404</v>
      </c>
      <c r="H890" s="243">
        <v>6</v>
      </c>
      <c r="I890" s="239"/>
      <c r="J890" s="242">
        <f t="shared" si="200"/>
        <v>12563</v>
      </c>
      <c r="K890" s="241">
        <f t="shared" si="201"/>
        <v>13240</v>
      </c>
      <c r="L890" s="240">
        <f t="shared" si="213"/>
        <v>677</v>
      </c>
      <c r="M890" s="239"/>
      <c r="N890" s="242">
        <f t="shared" si="202"/>
        <v>6820</v>
      </c>
      <c r="O890" s="241">
        <f t="shared" si="203"/>
        <v>7187</v>
      </c>
      <c r="P890" s="241">
        <f t="shared" si="204"/>
        <v>5237</v>
      </c>
      <c r="Q890" s="241" t="str">
        <f t="shared" si="205"/>
        <v/>
      </c>
      <c r="R890" s="241" t="str">
        <f t="shared" si="206"/>
        <v/>
      </c>
      <c r="S890" s="240">
        <f t="shared" si="214"/>
        <v>-1950</v>
      </c>
      <c r="T890" s="239"/>
      <c r="U890" s="242">
        <f t="shared" si="207"/>
        <v>20321</v>
      </c>
      <c r="V890" s="241">
        <f t="shared" si="208"/>
        <v>19565</v>
      </c>
      <c r="W890" s="240">
        <f t="shared" si="215"/>
        <v>-756</v>
      </c>
      <c r="X890" s="239"/>
      <c r="Y890" s="527">
        <f t="shared" si="209"/>
        <v>-14.727435926956048</v>
      </c>
      <c r="Z890" s="528">
        <f t="shared" si="210"/>
        <v>15.461772818231415</v>
      </c>
      <c r="AA890" s="528">
        <f t="shared" si="211"/>
        <v>4.5170235188708361</v>
      </c>
      <c r="AB890" s="529">
        <f t="shared" si="212"/>
        <v>-10.944749299360579</v>
      </c>
    </row>
    <row r="891" spans="1:28" s="238" customFormat="1">
      <c r="A891" s="245">
        <v>497</v>
      </c>
      <c r="B891" s="245">
        <v>497117680</v>
      </c>
      <c r="C891" s="244" t="s">
        <v>554</v>
      </c>
      <c r="D891" s="245">
        <v>117</v>
      </c>
      <c r="E891" s="244" t="s">
        <v>144</v>
      </c>
      <c r="F891" s="245">
        <v>680</v>
      </c>
      <c r="G891" s="244" t="s">
        <v>406</v>
      </c>
      <c r="H891" s="243">
        <v>2</v>
      </c>
      <c r="I891" s="239"/>
      <c r="J891" s="242">
        <f t="shared" si="200"/>
        <v>9394</v>
      </c>
      <c r="K891" s="241">
        <f t="shared" si="201"/>
        <v>11652</v>
      </c>
      <c r="L891" s="240">
        <f t="shared" si="213"/>
        <v>2258</v>
      </c>
      <c r="M891" s="239"/>
      <c r="N891" s="242">
        <f t="shared" si="202"/>
        <v>3542</v>
      </c>
      <c r="O891" s="241">
        <f t="shared" si="203"/>
        <v>4393</v>
      </c>
      <c r="P891" s="241">
        <f t="shared" si="204"/>
        <v>3439</v>
      </c>
      <c r="Q891" s="241" t="str">
        <f t="shared" si="205"/>
        <v/>
      </c>
      <c r="R891" s="241" t="str">
        <f t="shared" si="206"/>
        <v/>
      </c>
      <c r="S891" s="240">
        <f t="shared" si="214"/>
        <v>-954</v>
      </c>
      <c r="T891" s="239"/>
      <c r="U891" s="242">
        <f t="shared" si="207"/>
        <v>13874</v>
      </c>
      <c r="V891" s="241">
        <f t="shared" si="208"/>
        <v>16179</v>
      </c>
      <c r="W891" s="240">
        <f t="shared" si="215"/>
        <v>2305</v>
      </c>
      <c r="X891" s="239"/>
      <c r="Y891" s="527">
        <f t="shared" si="209"/>
        <v>-8.1924910351525853</v>
      </c>
      <c r="Z891" s="528">
        <f t="shared" si="210"/>
        <v>8.6285867471622169</v>
      </c>
      <c r="AA891" s="528">
        <f t="shared" si="211"/>
        <v>1.5463017700061543</v>
      </c>
      <c r="AB891" s="529">
        <f t="shared" si="212"/>
        <v>-7.0822849771560623</v>
      </c>
    </row>
    <row r="892" spans="1:28" s="238" customFormat="1">
      <c r="A892" s="245">
        <v>497</v>
      </c>
      <c r="B892" s="245">
        <v>497117683</v>
      </c>
      <c r="C892" s="244" t="s">
        <v>554</v>
      </c>
      <c r="D892" s="245">
        <v>117</v>
      </c>
      <c r="E892" s="244" t="s">
        <v>144</v>
      </c>
      <c r="F892" s="245">
        <v>683</v>
      </c>
      <c r="G892" s="244" t="s">
        <v>407</v>
      </c>
      <c r="H892" s="243">
        <v>4</v>
      </c>
      <c r="I892" s="239"/>
      <c r="J892" s="242">
        <f t="shared" si="200"/>
        <v>11176</v>
      </c>
      <c r="K892" s="241">
        <f t="shared" si="201"/>
        <v>13352</v>
      </c>
      <c r="L892" s="240">
        <f t="shared" si="213"/>
        <v>2176</v>
      </c>
      <c r="M892" s="239"/>
      <c r="N892" s="242">
        <f t="shared" si="202"/>
        <v>9063</v>
      </c>
      <c r="O892" s="241">
        <f t="shared" si="203"/>
        <v>10828</v>
      </c>
      <c r="P892" s="241">
        <f t="shared" si="204"/>
        <v>11117</v>
      </c>
      <c r="Q892" s="241" t="str">
        <f t="shared" si="205"/>
        <v/>
      </c>
      <c r="R892" s="241" t="str">
        <f t="shared" si="206"/>
        <v/>
      </c>
      <c r="S892" s="240">
        <f t="shared" si="214"/>
        <v>289</v>
      </c>
      <c r="T892" s="239"/>
      <c r="U892" s="242">
        <f t="shared" si="207"/>
        <v>21177</v>
      </c>
      <c r="V892" s="241">
        <f t="shared" si="208"/>
        <v>25557</v>
      </c>
      <c r="W892" s="240">
        <f t="shared" si="215"/>
        <v>4380</v>
      </c>
      <c r="X892" s="239"/>
      <c r="Y892" s="527">
        <f t="shared" si="209"/>
        <v>2.1672657528069124</v>
      </c>
      <c r="Z892" s="528">
        <f t="shared" si="210"/>
        <v>3.0779372623177417</v>
      </c>
      <c r="AA892" s="528">
        <f t="shared" si="211"/>
        <v>4.7346002753221095</v>
      </c>
      <c r="AB892" s="529">
        <f t="shared" si="212"/>
        <v>1.6566630130043678</v>
      </c>
    </row>
    <row r="893" spans="1:28" s="238" customFormat="1">
      <c r="A893" s="245">
        <v>497</v>
      </c>
      <c r="B893" s="245">
        <v>497117685</v>
      </c>
      <c r="C893" s="244" t="s">
        <v>554</v>
      </c>
      <c r="D893" s="245">
        <v>117</v>
      </c>
      <c r="E893" s="244" t="s">
        <v>144</v>
      </c>
      <c r="F893" s="245">
        <v>685</v>
      </c>
      <c r="G893" s="244" t="s">
        <v>408</v>
      </c>
      <c r="H893" s="243">
        <v>2</v>
      </c>
      <c r="I893" s="239"/>
      <c r="J893" s="242" t="str">
        <f t="shared" si="200"/>
        <v/>
      </c>
      <c r="K893" s="241">
        <f t="shared" si="201"/>
        <v>15527.036315789477</v>
      </c>
      <c r="L893" s="240" t="str">
        <f t="shared" si="213"/>
        <v/>
      </c>
      <c r="M893" s="239"/>
      <c r="N893" s="242" t="str">
        <f t="shared" si="202"/>
        <v/>
      </c>
      <c r="O893" s="241">
        <f t="shared" si="203"/>
        <v>8931</v>
      </c>
      <c r="P893" s="241">
        <f t="shared" si="204"/>
        <v>12390</v>
      </c>
      <c r="Q893" s="241" t="str">
        <f t="shared" si="205"/>
        <v/>
      </c>
      <c r="R893" s="241" t="str">
        <f t="shared" si="206"/>
        <v/>
      </c>
      <c r="S893" s="240">
        <f t="shared" si="214"/>
        <v>3459</v>
      </c>
      <c r="T893" s="239"/>
      <c r="U893" s="242" t="str">
        <f t="shared" si="207"/>
        <v/>
      </c>
      <c r="V893" s="241">
        <f t="shared" si="208"/>
        <v>29005.036315789475</v>
      </c>
      <c r="W893" s="240" t="str">
        <f t="shared" si="215"/>
        <v/>
      </c>
      <c r="X893" s="239"/>
      <c r="Y893" s="527">
        <f t="shared" si="209"/>
        <v>22.27308812005532</v>
      </c>
      <c r="Z893" s="528">
        <f t="shared" si="210"/>
        <v>5.8861173716114763</v>
      </c>
      <c r="AA893" s="528">
        <f t="shared" si="211"/>
        <v>21.988613486733158</v>
      </c>
      <c r="AB893" s="529">
        <f t="shared" si="212"/>
        <v>16.102496115121681</v>
      </c>
    </row>
    <row r="894" spans="1:28" s="238" customFormat="1">
      <c r="A894" s="245">
        <v>497</v>
      </c>
      <c r="B894" s="245">
        <v>497117728</v>
      </c>
      <c r="C894" s="244" t="s">
        <v>554</v>
      </c>
      <c r="D894" s="245">
        <v>117</v>
      </c>
      <c r="E894" s="244" t="s">
        <v>144</v>
      </c>
      <c r="F894" s="245">
        <v>728</v>
      </c>
      <c r="G894" s="244" t="s">
        <v>420</v>
      </c>
      <c r="H894" s="243">
        <v>1</v>
      </c>
      <c r="I894" s="239"/>
      <c r="J894" s="242" t="str">
        <f t="shared" si="200"/>
        <v/>
      </c>
      <c r="K894" s="241">
        <f t="shared" si="201"/>
        <v>13089.362336448596</v>
      </c>
      <c r="L894" s="240" t="str">
        <f t="shared" si="213"/>
        <v/>
      </c>
      <c r="M894" s="239"/>
      <c r="N894" s="242" t="str">
        <f t="shared" si="202"/>
        <v/>
      </c>
      <c r="O894" s="241" t="str">
        <f t="shared" si="203"/>
        <v/>
      </c>
      <c r="P894" s="241">
        <f t="shared" si="204"/>
        <v>15474</v>
      </c>
      <c r="Q894" s="241" t="str">
        <f t="shared" si="205"/>
        <v/>
      </c>
      <c r="R894" s="241" t="str">
        <f t="shared" si="206"/>
        <v/>
      </c>
      <c r="S894" s="240" t="str">
        <f t="shared" si="214"/>
        <v/>
      </c>
      <c r="T894" s="239"/>
      <c r="U894" s="242" t="str">
        <f t="shared" si="207"/>
        <v/>
      </c>
      <c r="V894" s="241">
        <f t="shared" si="208"/>
        <v>29651.362336448597</v>
      </c>
      <c r="W894" s="240" t="str">
        <f t="shared" si="215"/>
        <v/>
      </c>
      <c r="X894" s="239"/>
      <c r="Y894" s="527">
        <f t="shared" si="209"/>
        <v>0.57048580891421352</v>
      </c>
      <c r="Z894" s="528">
        <f t="shared" si="210"/>
        <v>3.0672240504328743</v>
      </c>
      <c r="AA894" s="528">
        <f t="shared" si="211"/>
        <v>3.1873114899818416</v>
      </c>
      <c r="AB894" s="529">
        <f t="shared" si="212"/>
        <v>0.12008743954896728</v>
      </c>
    </row>
    <row r="895" spans="1:28" s="238" customFormat="1">
      <c r="A895" s="245">
        <v>497</v>
      </c>
      <c r="B895" s="245">
        <v>497117750</v>
      </c>
      <c r="C895" s="244" t="s">
        <v>554</v>
      </c>
      <c r="D895" s="245">
        <v>117</v>
      </c>
      <c r="E895" s="244" t="s">
        <v>144</v>
      </c>
      <c r="F895" s="245">
        <v>750</v>
      </c>
      <c r="G895" s="244" t="s">
        <v>425</v>
      </c>
      <c r="H895" s="243">
        <v>1</v>
      </c>
      <c r="I895" s="239"/>
      <c r="J895" s="242">
        <f t="shared" si="200"/>
        <v>10122</v>
      </c>
      <c r="K895" s="241">
        <f t="shared" si="201"/>
        <v>10683</v>
      </c>
      <c r="L895" s="240">
        <f t="shared" si="213"/>
        <v>561</v>
      </c>
      <c r="M895" s="239"/>
      <c r="N895" s="242">
        <f t="shared" si="202"/>
        <v>6409</v>
      </c>
      <c r="O895" s="241">
        <f t="shared" si="203"/>
        <v>6764</v>
      </c>
      <c r="P895" s="241">
        <f t="shared" si="204"/>
        <v>6446</v>
      </c>
      <c r="Q895" s="241" t="str">
        <f t="shared" si="205"/>
        <v/>
      </c>
      <c r="R895" s="241" t="str">
        <f t="shared" si="206"/>
        <v/>
      </c>
      <c r="S895" s="240">
        <f t="shared" si="214"/>
        <v>-318</v>
      </c>
      <c r="T895" s="239"/>
      <c r="U895" s="242">
        <f t="shared" si="207"/>
        <v>17469</v>
      </c>
      <c r="V895" s="241">
        <f t="shared" si="208"/>
        <v>18217</v>
      </c>
      <c r="W895" s="240">
        <f t="shared" si="215"/>
        <v>748</v>
      </c>
      <c r="X895" s="239"/>
      <c r="Y895" s="527">
        <f t="shared" si="209"/>
        <v>-2.9767755621901983</v>
      </c>
      <c r="Z895" s="528">
        <f t="shared" si="210"/>
        <v>12.146746512936494</v>
      </c>
      <c r="AA895" s="528">
        <f t="shared" si="211"/>
        <v>4.7517408736425564</v>
      </c>
      <c r="AB895" s="529">
        <f t="shared" si="212"/>
        <v>-7.3950056392939372</v>
      </c>
    </row>
    <row r="896" spans="1:28" s="238" customFormat="1">
      <c r="A896" s="245">
        <v>497</v>
      </c>
      <c r="B896" s="245">
        <v>497117755</v>
      </c>
      <c r="C896" s="244" t="s">
        <v>554</v>
      </c>
      <c r="D896" s="245">
        <v>117</v>
      </c>
      <c r="E896" s="244" t="s">
        <v>144</v>
      </c>
      <c r="F896" s="245">
        <v>755</v>
      </c>
      <c r="G896" s="244" t="s">
        <v>427</v>
      </c>
      <c r="H896" s="243">
        <v>3</v>
      </c>
      <c r="I896" s="239"/>
      <c r="J896" s="242">
        <f t="shared" si="200"/>
        <v>14351</v>
      </c>
      <c r="K896" s="241">
        <f t="shared" si="201"/>
        <v>11147</v>
      </c>
      <c r="L896" s="240">
        <f t="shared" si="213"/>
        <v>-3204</v>
      </c>
      <c r="M896" s="239"/>
      <c r="N896" s="242">
        <f t="shared" si="202"/>
        <v>6707</v>
      </c>
      <c r="O896" s="241">
        <f t="shared" si="203"/>
        <v>5210</v>
      </c>
      <c r="P896" s="241">
        <f t="shared" si="204"/>
        <v>5072</v>
      </c>
      <c r="Q896" s="241" t="str">
        <f t="shared" si="205"/>
        <v/>
      </c>
      <c r="R896" s="241" t="str">
        <f t="shared" si="206"/>
        <v/>
      </c>
      <c r="S896" s="240">
        <f t="shared" si="214"/>
        <v>-138</v>
      </c>
      <c r="T896" s="239"/>
      <c r="U896" s="242">
        <f t="shared" si="207"/>
        <v>21996</v>
      </c>
      <c r="V896" s="241">
        <f t="shared" si="208"/>
        <v>17307</v>
      </c>
      <c r="W896" s="240">
        <f t="shared" si="215"/>
        <v>-4689</v>
      </c>
      <c r="X896" s="239"/>
      <c r="Y896" s="527">
        <f t="shared" si="209"/>
        <v>-1.2381147941594577</v>
      </c>
      <c r="Z896" s="528">
        <f t="shared" si="210"/>
        <v>3.9388546459701517</v>
      </c>
      <c r="AA896" s="528">
        <f t="shared" si="211"/>
        <v>2.463858830130651</v>
      </c>
      <c r="AB896" s="529">
        <f t="shared" si="212"/>
        <v>-1.4749958158395007</v>
      </c>
    </row>
    <row r="897" spans="1:28" s="238" customFormat="1">
      <c r="A897" s="245">
        <v>497</v>
      </c>
      <c r="B897" s="245">
        <v>497117766</v>
      </c>
      <c r="C897" s="244" t="s">
        <v>554</v>
      </c>
      <c r="D897" s="245">
        <v>117</v>
      </c>
      <c r="E897" s="244" t="s">
        <v>144</v>
      </c>
      <c r="F897" s="245">
        <v>766</v>
      </c>
      <c r="G897" s="244" t="s">
        <v>431</v>
      </c>
      <c r="H897" s="243">
        <v>3</v>
      </c>
      <c r="I897" s="239"/>
      <c r="J897" s="242">
        <f t="shared" si="200"/>
        <v>12439</v>
      </c>
      <c r="K897" s="241">
        <f t="shared" si="201"/>
        <v>9935</v>
      </c>
      <c r="L897" s="240">
        <f t="shared" si="213"/>
        <v>-2504</v>
      </c>
      <c r="M897" s="239"/>
      <c r="N897" s="242">
        <f t="shared" si="202"/>
        <v>4390</v>
      </c>
      <c r="O897" s="241">
        <f t="shared" si="203"/>
        <v>3506</v>
      </c>
      <c r="P897" s="241">
        <f t="shared" si="204"/>
        <v>3019</v>
      </c>
      <c r="Q897" s="241" t="str">
        <f t="shared" si="205"/>
        <v/>
      </c>
      <c r="R897" s="241" t="str">
        <f t="shared" si="206"/>
        <v/>
      </c>
      <c r="S897" s="240">
        <f t="shared" si="214"/>
        <v>-487</v>
      </c>
      <c r="T897" s="239"/>
      <c r="U897" s="242">
        <f t="shared" si="207"/>
        <v>17767</v>
      </c>
      <c r="V897" s="241">
        <f t="shared" si="208"/>
        <v>14042</v>
      </c>
      <c r="W897" s="240">
        <f t="shared" si="215"/>
        <v>-3725</v>
      </c>
      <c r="X897" s="239"/>
      <c r="Y897" s="527">
        <f t="shared" si="209"/>
        <v>-4.9006770441642118</v>
      </c>
      <c r="Z897" s="528">
        <f t="shared" si="210"/>
        <v>7.9895196292638904</v>
      </c>
      <c r="AA897" s="528">
        <f t="shared" si="211"/>
        <v>3.8578450960198176</v>
      </c>
      <c r="AB897" s="529">
        <f t="shared" si="212"/>
        <v>-4.1316745332440732</v>
      </c>
    </row>
    <row r="898" spans="1:28" s="238" customFormat="1">
      <c r="A898" s="245">
        <v>498</v>
      </c>
      <c r="B898" s="245">
        <v>498281061</v>
      </c>
      <c r="C898" s="244" t="s">
        <v>555</v>
      </c>
      <c r="D898" s="245">
        <v>281</v>
      </c>
      <c r="E898" s="244" t="s">
        <v>308</v>
      </c>
      <c r="F898" s="245">
        <v>61</v>
      </c>
      <c r="G898" s="244" t="s">
        <v>88</v>
      </c>
      <c r="H898" s="243">
        <v>1</v>
      </c>
      <c r="I898" s="239"/>
      <c r="J898" s="242">
        <f t="shared" si="200"/>
        <v>14389</v>
      </c>
      <c r="K898" s="241">
        <f t="shared" si="201"/>
        <v>15675.290263815607</v>
      </c>
      <c r="L898" s="240">
        <f t="shared" si="213"/>
        <v>1286.2902638156065</v>
      </c>
      <c r="M898" s="239"/>
      <c r="N898" s="242">
        <f t="shared" si="202"/>
        <v>887</v>
      </c>
      <c r="O898" s="241" t="str">
        <f t="shared" si="203"/>
        <v/>
      </c>
      <c r="P898" s="241">
        <f t="shared" si="204"/>
        <v>653</v>
      </c>
      <c r="Q898" s="241" t="str">
        <f t="shared" si="205"/>
        <v/>
      </c>
      <c r="R898" s="241" t="str">
        <f t="shared" si="206"/>
        <v/>
      </c>
      <c r="S898" s="240" t="str">
        <f t="shared" si="214"/>
        <v/>
      </c>
      <c r="T898" s="239"/>
      <c r="U898" s="242">
        <f t="shared" si="207"/>
        <v>16214</v>
      </c>
      <c r="V898" s="241">
        <f t="shared" si="208"/>
        <v>17416.290263815608</v>
      </c>
      <c r="W898" s="240">
        <f t="shared" si="215"/>
        <v>1202.2902638156083</v>
      </c>
      <c r="X898" s="239"/>
      <c r="Y898" s="527">
        <f t="shared" si="209"/>
        <v>-2.0034002426298372</v>
      </c>
      <c r="Z898" s="528">
        <f t="shared" si="210"/>
        <v>8.7564306447856808</v>
      </c>
      <c r="AA898" s="528">
        <f t="shared" si="211"/>
        <v>6.6184792311503609</v>
      </c>
      <c r="AB898" s="529">
        <f t="shared" si="212"/>
        <v>-2.1379514136353199</v>
      </c>
    </row>
    <row r="899" spans="1:28" s="238" customFormat="1">
      <c r="A899" s="245">
        <v>498</v>
      </c>
      <c r="B899" s="245">
        <v>498281087</v>
      </c>
      <c r="C899" s="244" t="s">
        <v>555</v>
      </c>
      <c r="D899" s="245">
        <v>281</v>
      </c>
      <c r="E899" s="244" t="s">
        <v>308</v>
      </c>
      <c r="F899" s="245">
        <v>87</v>
      </c>
      <c r="G899" s="244" t="s">
        <v>114</v>
      </c>
      <c r="H899" s="243">
        <v>1</v>
      </c>
      <c r="I899" s="239"/>
      <c r="J899" s="242">
        <f t="shared" si="200"/>
        <v>11393.198282458285</v>
      </c>
      <c r="K899" s="241">
        <f t="shared" si="201"/>
        <v>14165</v>
      </c>
      <c r="L899" s="240">
        <f t="shared" si="213"/>
        <v>2771.8017175417153</v>
      </c>
      <c r="M899" s="239"/>
      <c r="N899" s="242">
        <f t="shared" si="202"/>
        <v>4928</v>
      </c>
      <c r="O899" s="241" t="str">
        <f t="shared" si="203"/>
        <v/>
      </c>
      <c r="P899" s="241">
        <f t="shared" si="204"/>
        <v>5423</v>
      </c>
      <c r="Q899" s="241" t="str">
        <f t="shared" si="205"/>
        <v/>
      </c>
      <c r="R899" s="241" t="str">
        <f t="shared" si="206"/>
        <v/>
      </c>
      <c r="S899" s="240" t="str">
        <f t="shared" si="214"/>
        <v/>
      </c>
      <c r="T899" s="239"/>
      <c r="U899" s="242">
        <f t="shared" si="207"/>
        <v>17259.198282458285</v>
      </c>
      <c r="V899" s="241">
        <f t="shared" si="208"/>
        <v>20676</v>
      </c>
      <c r="W899" s="240">
        <f t="shared" si="215"/>
        <v>3416.8017175417153</v>
      </c>
      <c r="X899" s="239"/>
      <c r="Y899" s="527">
        <f t="shared" si="209"/>
        <v>-4.9663917822049939</v>
      </c>
      <c r="Z899" s="528">
        <f t="shared" si="210"/>
        <v>10.776371583594244</v>
      </c>
      <c r="AA899" s="528">
        <f t="shared" si="211"/>
        <v>6.9373685200452853</v>
      </c>
      <c r="AB899" s="529">
        <f t="shared" si="212"/>
        <v>-3.8390030635489589</v>
      </c>
    </row>
    <row r="900" spans="1:28" s="238" customFormat="1">
      <c r="A900" s="245">
        <v>498</v>
      </c>
      <c r="B900" s="245">
        <v>498281111</v>
      </c>
      <c r="C900" s="244" t="s">
        <v>555</v>
      </c>
      <c r="D900" s="245">
        <v>281</v>
      </c>
      <c r="E900" s="244" t="s">
        <v>308</v>
      </c>
      <c r="F900" s="245">
        <v>111</v>
      </c>
      <c r="G900" s="244" t="s">
        <v>138</v>
      </c>
      <c r="H900" s="243">
        <v>2</v>
      </c>
      <c r="I900" s="239"/>
      <c r="J900" s="242" t="str">
        <f t="shared" si="200"/>
        <v/>
      </c>
      <c r="K900" s="241">
        <f t="shared" si="201"/>
        <v>13018.798476621421</v>
      </c>
      <c r="L900" s="240" t="str">
        <f t="shared" si="213"/>
        <v/>
      </c>
      <c r="M900" s="239"/>
      <c r="N900" s="242" t="str">
        <f t="shared" si="202"/>
        <v/>
      </c>
      <c r="O900" s="241" t="str">
        <f t="shared" si="203"/>
        <v/>
      </c>
      <c r="P900" s="241">
        <f t="shared" si="204"/>
        <v>3124</v>
      </c>
      <c r="Q900" s="241" t="str">
        <f t="shared" si="205"/>
        <v/>
      </c>
      <c r="R900" s="241" t="str">
        <f t="shared" si="206"/>
        <v/>
      </c>
      <c r="S900" s="240" t="str">
        <f t="shared" si="214"/>
        <v/>
      </c>
      <c r="T900" s="239"/>
      <c r="U900" s="242" t="str">
        <f t="shared" si="207"/>
        <v/>
      </c>
      <c r="V900" s="241">
        <f t="shared" si="208"/>
        <v>17230.798476621421</v>
      </c>
      <c r="W900" s="240" t="str">
        <f t="shared" si="215"/>
        <v/>
      </c>
      <c r="X900" s="239"/>
      <c r="Y900" s="527">
        <f t="shared" si="209"/>
        <v>0.7554220164685006</v>
      </c>
      <c r="Z900" s="528">
        <f t="shared" si="210"/>
        <v>4.0784169126578513</v>
      </c>
      <c r="AA900" s="528">
        <f t="shared" si="211"/>
        <v>4.7689267471334817</v>
      </c>
      <c r="AB900" s="529">
        <f t="shared" si="212"/>
        <v>0.69050983447563041</v>
      </c>
    </row>
    <row r="901" spans="1:28" s="238" customFormat="1">
      <c r="A901" s="245">
        <v>498</v>
      </c>
      <c r="B901" s="245">
        <v>498281137</v>
      </c>
      <c r="C901" s="244" t="s">
        <v>555</v>
      </c>
      <c r="D901" s="245">
        <v>281</v>
      </c>
      <c r="E901" s="244" t="s">
        <v>308</v>
      </c>
      <c r="F901" s="245">
        <v>137</v>
      </c>
      <c r="G901" s="244" t="s">
        <v>164</v>
      </c>
      <c r="H901" s="243">
        <v>2</v>
      </c>
      <c r="I901" s="239"/>
      <c r="J901" s="242">
        <f t="shared" si="200"/>
        <v>15039</v>
      </c>
      <c r="K901" s="241">
        <f t="shared" si="201"/>
        <v>16591</v>
      </c>
      <c r="L901" s="240">
        <f t="shared" si="213"/>
        <v>1552</v>
      </c>
      <c r="M901" s="239"/>
      <c r="N901" s="242">
        <f t="shared" si="202"/>
        <v>0</v>
      </c>
      <c r="O901" s="241" t="str">
        <f t="shared" si="203"/>
        <v/>
      </c>
      <c r="P901" s="241">
        <f t="shared" si="204"/>
        <v>1855</v>
      </c>
      <c r="Q901" s="241" t="str">
        <f t="shared" si="205"/>
        <v/>
      </c>
      <c r="R901" s="241" t="str">
        <f t="shared" si="206"/>
        <v/>
      </c>
      <c r="S901" s="240" t="str">
        <f t="shared" si="214"/>
        <v/>
      </c>
      <c r="T901" s="239"/>
      <c r="U901" s="242">
        <f t="shared" si="207"/>
        <v>15977</v>
      </c>
      <c r="V901" s="241">
        <f t="shared" si="208"/>
        <v>19534</v>
      </c>
      <c r="W901" s="240">
        <f t="shared" si="215"/>
        <v>3557</v>
      </c>
      <c r="X901" s="239"/>
      <c r="Y901" s="527">
        <f t="shared" si="209"/>
        <v>11.592297052728739</v>
      </c>
      <c r="Z901" s="528">
        <f t="shared" si="210"/>
        <v>7.7026178424301968</v>
      </c>
      <c r="AA901" s="528">
        <f t="shared" si="211"/>
        <v>21.596814390289833</v>
      </c>
      <c r="AB901" s="529">
        <f t="shared" si="212"/>
        <v>13.894196547859636</v>
      </c>
    </row>
    <row r="902" spans="1:28" s="238" customFormat="1">
      <c r="A902" s="245">
        <v>498</v>
      </c>
      <c r="B902" s="245">
        <v>498281281</v>
      </c>
      <c r="C902" s="244" t="s">
        <v>555</v>
      </c>
      <c r="D902" s="245">
        <v>281</v>
      </c>
      <c r="E902" s="244" t="s">
        <v>308</v>
      </c>
      <c r="F902" s="245">
        <v>281</v>
      </c>
      <c r="G902" s="244" t="s">
        <v>308</v>
      </c>
      <c r="H902" s="243">
        <v>495</v>
      </c>
      <c r="I902" s="239"/>
      <c r="J902" s="242">
        <f t="shared" si="200"/>
        <v>13988</v>
      </c>
      <c r="K902" s="241">
        <f t="shared" si="201"/>
        <v>15770</v>
      </c>
      <c r="L902" s="240">
        <f t="shared" si="213"/>
        <v>1782</v>
      </c>
      <c r="M902" s="239"/>
      <c r="N902" s="242">
        <f t="shared" si="202"/>
        <v>0</v>
      </c>
      <c r="O902" s="241">
        <f t="shared" si="203"/>
        <v>0</v>
      </c>
      <c r="P902" s="241">
        <f t="shared" si="204"/>
        <v>3</v>
      </c>
      <c r="Q902" s="241" t="str">
        <f t="shared" si="205"/>
        <v/>
      </c>
      <c r="R902" s="241" t="str">
        <f t="shared" si="206"/>
        <v/>
      </c>
      <c r="S902" s="240">
        <f t="shared" si="214"/>
        <v>3</v>
      </c>
      <c r="T902" s="239"/>
      <c r="U902" s="242">
        <f t="shared" si="207"/>
        <v>14926</v>
      </c>
      <c r="V902" s="241">
        <f t="shared" si="208"/>
        <v>16861</v>
      </c>
      <c r="W902" s="240">
        <f t="shared" si="215"/>
        <v>1935</v>
      </c>
      <c r="X902" s="239"/>
      <c r="Y902" s="527">
        <f t="shared" si="209"/>
        <v>0.11766517785436292</v>
      </c>
      <c r="Z902" s="528">
        <f t="shared" si="210"/>
        <v>8.3664610543893101</v>
      </c>
      <c r="AA902" s="528">
        <f t="shared" si="211"/>
        <v>8.4956348145192777</v>
      </c>
      <c r="AB902" s="529">
        <f t="shared" si="212"/>
        <v>0.12917376012996762</v>
      </c>
    </row>
    <row r="903" spans="1:28" s="238" customFormat="1">
      <c r="A903" s="245">
        <v>499</v>
      </c>
      <c r="B903" s="245">
        <v>499061024</v>
      </c>
      <c r="C903" s="244" t="s">
        <v>556</v>
      </c>
      <c r="D903" s="245">
        <v>61</v>
      </c>
      <c r="E903" s="244" t="s">
        <v>88</v>
      </c>
      <c r="F903" s="245">
        <v>24</v>
      </c>
      <c r="G903" s="244" t="s">
        <v>51</v>
      </c>
      <c r="H903" s="243">
        <v>1</v>
      </c>
      <c r="I903" s="239"/>
      <c r="J903" s="242">
        <f t="shared" si="200"/>
        <v>11023</v>
      </c>
      <c r="K903" s="241">
        <f t="shared" si="201"/>
        <v>16022</v>
      </c>
      <c r="L903" s="240">
        <f t="shared" si="213"/>
        <v>4999</v>
      </c>
      <c r="M903" s="239"/>
      <c r="N903" s="242">
        <f t="shared" si="202"/>
        <v>2906</v>
      </c>
      <c r="O903" s="241">
        <f t="shared" si="203"/>
        <v>4225</v>
      </c>
      <c r="P903" s="241">
        <f t="shared" si="204"/>
        <v>4140</v>
      </c>
      <c r="Q903" s="241" t="str">
        <f t="shared" si="205"/>
        <v/>
      </c>
      <c r="R903" s="241" t="str">
        <f t="shared" si="206"/>
        <v/>
      </c>
      <c r="S903" s="240">
        <f t="shared" si="214"/>
        <v>-85</v>
      </c>
      <c r="T903" s="239"/>
      <c r="U903" s="242">
        <f t="shared" si="207"/>
        <v>14867</v>
      </c>
      <c r="V903" s="241">
        <f t="shared" si="208"/>
        <v>21250</v>
      </c>
      <c r="W903" s="240">
        <f t="shared" si="215"/>
        <v>6383</v>
      </c>
      <c r="X903" s="239"/>
      <c r="Y903" s="527">
        <f t="shared" si="209"/>
        <v>-0.52528702417860984</v>
      </c>
      <c r="Z903" s="528">
        <f t="shared" si="210"/>
        <v>6.3874023481904656</v>
      </c>
      <c r="AA903" s="528">
        <f t="shared" si="211"/>
        <v>5.792760652880296</v>
      </c>
      <c r="AB903" s="529">
        <f t="shared" si="212"/>
        <v>-0.59464169531016964</v>
      </c>
    </row>
    <row r="904" spans="1:28" s="238" customFormat="1">
      <c r="A904" s="245">
        <v>499</v>
      </c>
      <c r="B904" s="245">
        <v>499061061</v>
      </c>
      <c r="C904" s="244" t="s">
        <v>556</v>
      </c>
      <c r="D904" s="245">
        <v>61</v>
      </c>
      <c r="E904" s="244" t="s">
        <v>88</v>
      </c>
      <c r="F904" s="245">
        <v>61</v>
      </c>
      <c r="G904" s="244" t="s">
        <v>88</v>
      </c>
      <c r="H904" s="243">
        <v>167</v>
      </c>
      <c r="I904" s="239"/>
      <c r="J904" s="242">
        <f t="shared" si="200"/>
        <v>12769</v>
      </c>
      <c r="K904" s="241">
        <f t="shared" si="201"/>
        <v>14426</v>
      </c>
      <c r="L904" s="240">
        <f t="shared" si="213"/>
        <v>1657</v>
      </c>
      <c r="M904" s="239"/>
      <c r="N904" s="242">
        <f t="shared" si="202"/>
        <v>787</v>
      </c>
      <c r="O904" s="241">
        <f t="shared" si="203"/>
        <v>890</v>
      </c>
      <c r="P904" s="241">
        <f t="shared" si="204"/>
        <v>601</v>
      </c>
      <c r="Q904" s="241" t="str">
        <f t="shared" si="205"/>
        <v/>
      </c>
      <c r="R904" s="241" t="str">
        <f t="shared" si="206"/>
        <v/>
      </c>
      <c r="S904" s="240">
        <f t="shared" si="214"/>
        <v>-289</v>
      </c>
      <c r="T904" s="239"/>
      <c r="U904" s="242">
        <f t="shared" si="207"/>
        <v>14494</v>
      </c>
      <c r="V904" s="241">
        <f t="shared" si="208"/>
        <v>16115</v>
      </c>
      <c r="W904" s="240">
        <f t="shared" si="215"/>
        <v>1621</v>
      </c>
      <c r="X904" s="239"/>
      <c r="Y904" s="527">
        <f t="shared" si="209"/>
        <v>-2.0034002426298372</v>
      </c>
      <c r="Z904" s="528">
        <f t="shared" si="210"/>
        <v>8.7564306447856808</v>
      </c>
      <c r="AA904" s="528">
        <f t="shared" si="211"/>
        <v>6.6184792311503609</v>
      </c>
      <c r="AB904" s="529">
        <f t="shared" si="212"/>
        <v>-2.1379514136353199</v>
      </c>
    </row>
    <row r="905" spans="1:28" s="238" customFormat="1">
      <c r="A905" s="245">
        <v>499</v>
      </c>
      <c r="B905" s="245">
        <v>499061087</v>
      </c>
      <c r="C905" s="244" t="s">
        <v>556</v>
      </c>
      <c r="D905" s="245">
        <v>61</v>
      </c>
      <c r="E905" s="244" t="s">
        <v>88</v>
      </c>
      <c r="F905" s="245">
        <v>87</v>
      </c>
      <c r="G905" s="244" t="s">
        <v>114</v>
      </c>
      <c r="H905" s="243">
        <v>1</v>
      </c>
      <c r="I905" s="239"/>
      <c r="J905" s="242">
        <f t="shared" si="200"/>
        <v>11393.198282458285</v>
      </c>
      <c r="K905" s="241">
        <f t="shared" si="201"/>
        <v>11611</v>
      </c>
      <c r="L905" s="240">
        <f t="shared" si="213"/>
        <v>217.80171754171533</v>
      </c>
      <c r="M905" s="239"/>
      <c r="N905" s="242">
        <f t="shared" si="202"/>
        <v>4928</v>
      </c>
      <c r="O905" s="241" t="str">
        <f t="shared" si="203"/>
        <v/>
      </c>
      <c r="P905" s="241">
        <f t="shared" si="204"/>
        <v>4445</v>
      </c>
      <c r="Q905" s="241" t="str">
        <f t="shared" si="205"/>
        <v/>
      </c>
      <c r="R905" s="241" t="str">
        <f t="shared" si="206"/>
        <v/>
      </c>
      <c r="S905" s="240" t="str">
        <f t="shared" si="214"/>
        <v/>
      </c>
      <c r="T905" s="239"/>
      <c r="U905" s="242">
        <f t="shared" si="207"/>
        <v>17259.198282458285</v>
      </c>
      <c r="V905" s="241">
        <f t="shared" si="208"/>
        <v>17144</v>
      </c>
      <c r="W905" s="240">
        <f t="shared" si="215"/>
        <v>-115.19828245828467</v>
      </c>
      <c r="X905" s="239"/>
      <c r="Y905" s="527">
        <f t="shared" si="209"/>
        <v>-4.9663917822049939</v>
      </c>
      <c r="Z905" s="528">
        <f t="shared" si="210"/>
        <v>10.776371583594244</v>
      </c>
      <c r="AA905" s="528">
        <f t="shared" si="211"/>
        <v>6.9373685200452853</v>
      </c>
      <c r="AB905" s="529">
        <f t="shared" si="212"/>
        <v>-3.8390030635489589</v>
      </c>
    </row>
    <row r="906" spans="1:28" s="238" customFormat="1">
      <c r="A906" s="245">
        <v>499</v>
      </c>
      <c r="B906" s="245">
        <v>499061111</v>
      </c>
      <c r="C906" s="244" t="s">
        <v>556</v>
      </c>
      <c r="D906" s="245">
        <v>61</v>
      </c>
      <c r="E906" s="244" t="s">
        <v>88</v>
      </c>
      <c r="F906" s="245">
        <v>111</v>
      </c>
      <c r="G906" s="244" t="s">
        <v>138</v>
      </c>
      <c r="H906" s="243">
        <v>1</v>
      </c>
      <c r="I906" s="239"/>
      <c r="J906" s="242">
        <f t="shared" ref="J906:J969" si="216">IFERROR(VLOOKUP($B906,ratesPFY,9,FALSE),"")</f>
        <v>15484</v>
      </c>
      <c r="K906" s="241">
        <f t="shared" ref="K906:K969" si="217">IFERROR(VLOOKUP($B906,ratesQ2,8,FALSE),"")</f>
        <v>16668</v>
      </c>
      <c r="L906" s="240">
        <f t="shared" si="213"/>
        <v>1184</v>
      </c>
      <c r="M906" s="239"/>
      <c r="N906" s="242">
        <f t="shared" ref="N906:N969" si="218">IFERROR(VLOOKUP($B906,ratesPFY,10,FALSE),"")</f>
        <v>3599</v>
      </c>
      <c r="O906" s="241">
        <f t="shared" ref="O906:O969" si="219">IFERROR(VLOOKUP($B906,ratesQ1,9,FALSE),"")</f>
        <v>3874</v>
      </c>
      <c r="P906" s="241">
        <f t="shared" ref="P906:P969" si="220">IFERROR(VLOOKUP($B906,ratesQ2,9,FALSE),"")</f>
        <v>4000</v>
      </c>
      <c r="Q906" s="241" t="str">
        <f t="shared" ref="Q906:Q969" si="221">IFERROR(VLOOKUP($B906,ratesQ3,9,FALSE),"")</f>
        <v/>
      </c>
      <c r="R906" s="241" t="str">
        <f t="shared" ref="R906:R969" si="222">IFERROR(VLOOKUP($B906,ratesQ4,9,FALSE),"")</f>
        <v/>
      </c>
      <c r="S906" s="240">
        <f t="shared" si="214"/>
        <v>126</v>
      </c>
      <c r="T906" s="239"/>
      <c r="U906" s="242">
        <f t="shared" ref="U906:U969" si="223">IFERROR(VLOOKUP($B906,ratesPFY,13,FALSE)-VLOOKUP($B906,ratesPFY,11,FALSE),"")</f>
        <v>20021</v>
      </c>
      <c r="V906" s="241">
        <f t="shared" ref="V906:V969" si="224">IFERROR(VLOOKUP($B906,ratesQ2,12,FALSE),"")</f>
        <v>21756</v>
      </c>
      <c r="W906" s="240">
        <f t="shared" si="215"/>
        <v>1735</v>
      </c>
      <c r="X906" s="239"/>
      <c r="Y906" s="527">
        <f t="shared" ref="Y906:Y969" si="225">VLOOKUP($F906,rate_abvfndNEW,46,FALSE)</f>
        <v>0.7554220164685006</v>
      </c>
      <c r="Z906" s="528">
        <f t="shared" ref="Z906:Z969" si="226">VLOOKUP($F906,rate_abvfndNEW,48,FALSE)</f>
        <v>4.0784169126578513</v>
      </c>
      <c r="AA906" s="528">
        <f t="shared" ref="AA906:AA969" si="227">VLOOKUP($F906,rate_abvfndNEW,49,FALSE)</f>
        <v>4.7689267471334817</v>
      </c>
      <c r="AB906" s="529">
        <f t="shared" ref="AB906:AB969" si="228">VLOOKUP($F906,rate_abvfndNEW,50,FALSE)</f>
        <v>0.69050983447563041</v>
      </c>
    </row>
    <row r="907" spans="1:28" s="238" customFormat="1">
      <c r="A907" s="245">
        <v>499</v>
      </c>
      <c r="B907" s="245">
        <v>499061137</v>
      </c>
      <c r="C907" s="244" t="s">
        <v>556</v>
      </c>
      <c r="D907" s="245">
        <v>61</v>
      </c>
      <c r="E907" s="244" t="s">
        <v>88</v>
      </c>
      <c r="F907" s="245">
        <v>137</v>
      </c>
      <c r="G907" s="244" t="s">
        <v>164</v>
      </c>
      <c r="H907" s="243">
        <v>4</v>
      </c>
      <c r="I907" s="239"/>
      <c r="J907" s="242">
        <f t="shared" si="216"/>
        <v>14226</v>
      </c>
      <c r="K907" s="241">
        <f t="shared" si="217"/>
        <v>16421</v>
      </c>
      <c r="L907" s="240">
        <f t="shared" ref="L907:L970" si="229">IFERROR(IF(J907="","",K907-J907),"")</f>
        <v>2195</v>
      </c>
      <c r="M907" s="239"/>
      <c r="N907" s="242">
        <f t="shared" si="218"/>
        <v>0</v>
      </c>
      <c r="O907" s="241">
        <f t="shared" si="219"/>
        <v>0</v>
      </c>
      <c r="P907" s="241">
        <f t="shared" si="220"/>
        <v>1836</v>
      </c>
      <c r="Q907" s="241" t="str">
        <f t="shared" si="221"/>
        <v/>
      </c>
      <c r="R907" s="241" t="str">
        <f t="shared" si="222"/>
        <v/>
      </c>
      <c r="S907" s="240">
        <f t="shared" ref="S907:S970" si="230">IFERROR(IF(P907="","",P907-O907),"")</f>
        <v>1836</v>
      </c>
      <c r="T907" s="239"/>
      <c r="U907" s="242">
        <f t="shared" si="223"/>
        <v>15164</v>
      </c>
      <c r="V907" s="241">
        <f t="shared" si="224"/>
        <v>19345</v>
      </c>
      <c r="W907" s="240">
        <f t="shared" ref="W907:W970" si="231">IFERROR(IF(U907="","",V907-U907),"")</f>
        <v>4181</v>
      </c>
      <c r="X907" s="239"/>
      <c r="Y907" s="527">
        <f t="shared" si="225"/>
        <v>11.592297052728739</v>
      </c>
      <c r="Z907" s="528">
        <f t="shared" si="226"/>
        <v>7.7026178424301968</v>
      </c>
      <c r="AA907" s="528">
        <f t="shared" si="227"/>
        <v>21.596814390289833</v>
      </c>
      <c r="AB907" s="529">
        <f t="shared" si="228"/>
        <v>13.894196547859636</v>
      </c>
    </row>
    <row r="908" spans="1:28" s="238" customFormat="1">
      <c r="A908" s="245">
        <v>499</v>
      </c>
      <c r="B908" s="245">
        <v>499061161</v>
      </c>
      <c r="C908" s="244" t="s">
        <v>556</v>
      </c>
      <c r="D908" s="245">
        <v>61</v>
      </c>
      <c r="E908" s="244" t="s">
        <v>88</v>
      </c>
      <c r="F908" s="245">
        <v>161</v>
      </c>
      <c r="G908" s="244" t="s">
        <v>188</v>
      </c>
      <c r="H908" s="243">
        <v>7</v>
      </c>
      <c r="I908" s="239"/>
      <c r="J908" s="242">
        <f t="shared" si="216"/>
        <v>15564</v>
      </c>
      <c r="K908" s="241">
        <f t="shared" si="217"/>
        <v>12454</v>
      </c>
      <c r="L908" s="240">
        <f t="shared" si="229"/>
        <v>-3110</v>
      </c>
      <c r="M908" s="239"/>
      <c r="N908" s="242">
        <f t="shared" si="218"/>
        <v>6558</v>
      </c>
      <c r="O908" s="241">
        <f t="shared" si="219"/>
        <v>5248</v>
      </c>
      <c r="P908" s="241">
        <f t="shared" si="220"/>
        <v>6451</v>
      </c>
      <c r="Q908" s="241" t="str">
        <f t="shared" si="221"/>
        <v/>
      </c>
      <c r="R908" s="241" t="str">
        <f t="shared" si="222"/>
        <v/>
      </c>
      <c r="S908" s="240">
        <f t="shared" si="230"/>
        <v>1203</v>
      </c>
      <c r="T908" s="239"/>
      <c r="U908" s="242">
        <f t="shared" si="223"/>
        <v>23060</v>
      </c>
      <c r="V908" s="241">
        <f t="shared" si="224"/>
        <v>19993</v>
      </c>
      <c r="W908" s="240">
        <f t="shared" si="231"/>
        <v>-3067</v>
      </c>
      <c r="X908" s="239"/>
      <c r="Y908" s="527">
        <f t="shared" si="225"/>
        <v>9.6577887286298392</v>
      </c>
      <c r="Z908" s="528">
        <f t="shared" si="226"/>
        <v>6.4086066465211076</v>
      </c>
      <c r="AA908" s="528">
        <f t="shared" si="227"/>
        <v>18.24098617366101</v>
      </c>
      <c r="AB908" s="529">
        <f t="shared" si="228"/>
        <v>11.832379527139903</v>
      </c>
    </row>
    <row r="909" spans="1:28" s="238" customFormat="1">
      <c r="A909" s="245">
        <v>499</v>
      </c>
      <c r="B909" s="245">
        <v>499061278</v>
      </c>
      <c r="C909" s="244" t="s">
        <v>556</v>
      </c>
      <c r="D909" s="245">
        <v>61</v>
      </c>
      <c r="E909" s="244" t="s">
        <v>88</v>
      </c>
      <c r="F909" s="245">
        <v>278</v>
      </c>
      <c r="G909" s="244" t="s">
        <v>305</v>
      </c>
      <c r="H909" s="243">
        <v>3</v>
      </c>
      <c r="I909" s="239"/>
      <c r="J909" s="242">
        <f t="shared" si="216"/>
        <v>12510</v>
      </c>
      <c r="K909" s="241">
        <f t="shared" si="217"/>
        <v>14140</v>
      </c>
      <c r="L909" s="240">
        <f t="shared" si="229"/>
        <v>1630</v>
      </c>
      <c r="M909" s="239"/>
      <c r="N909" s="242">
        <f t="shared" si="218"/>
        <v>2853</v>
      </c>
      <c r="O909" s="241">
        <f t="shared" si="219"/>
        <v>3225</v>
      </c>
      <c r="P909" s="241">
        <f t="shared" si="220"/>
        <v>3225</v>
      </c>
      <c r="Q909" s="241" t="str">
        <f t="shared" si="221"/>
        <v/>
      </c>
      <c r="R909" s="241" t="str">
        <f t="shared" si="222"/>
        <v/>
      </c>
      <c r="S909" s="240">
        <f t="shared" si="230"/>
        <v>0</v>
      </c>
      <c r="T909" s="239"/>
      <c r="U909" s="242">
        <f t="shared" si="223"/>
        <v>16301</v>
      </c>
      <c r="V909" s="241">
        <f t="shared" si="224"/>
        <v>18453</v>
      </c>
      <c r="W909" s="240">
        <f t="shared" si="231"/>
        <v>2152</v>
      </c>
      <c r="X909" s="239"/>
      <c r="Y909" s="527">
        <f t="shared" si="225"/>
        <v>0</v>
      </c>
      <c r="Z909" s="528">
        <f t="shared" si="226"/>
        <v>9.2880677305316226</v>
      </c>
      <c r="AA909" s="528">
        <f t="shared" si="227"/>
        <v>6.1049868525218818</v>
      </c>
      <c r="AB909" s="529">
        <f t="shared" si="228"/>
        <v>-3.1830808780097408</v>
      </c>
    </row>
    <row r="910" spans="1:28" s="238" customFormat="1">
      <c r="A910" s="245">
        <v>499</v>
      </c>
      <c r="B910" s="245">
        <v>499061281</v>
      </c>
      <c r="C910" s="244" t="s">
        <v>556</v>
      </c>
      <c r="D910" s="245">
        <v>61</v>
      </c>
      <c r="E910" s="244" t="s">
        <v>88</v>
      </c>
      <c r="F910" s="245">
        <v>281</v>
      </c>
      <c r="G910" s="244" t="s">
        <v>308</v>
      </c>
      <c r="H910" s="243">
        <v>359</v>
      </c>
      <c r="I910" s="239"/>
      <c r="J910" s="242">
        <f t="shared" si="216"/>
        <v>13730</v>
      </c>
      <c r="K910" s="241">
        <f t="shared" si="217"/>
        <v>15617</v>
      </c>
      <c r="L910" s="240">
        <f t="shared" si="229"/>
        <v>1887</v>
      </c>
      <c r="M910" s="239"/>
      <c r="N910" s="242">
        <f t="shared" si="218"/>
        <v>0</v>
      </c>
      <c r="O910" s="241">
        <f t="shared" si="219"/>
        <v>0</v>
      </c>
      <c r="P910" s="241">
        <f t="shared" si="220"/>
        <v>3</v>
      </c>
      <c r="Q910" s="241" t="str">
        <f t="shared" si="221"/>
        <v/>
      </c>
      <c r="R910" s="241" t="str">
        <f t="shared" si="222"/>
        <v/>
      </c>
      <c r="S910" s="240">
        <f t="shared" si="230"/>
        <v>3</v>
      </c>
      <c r="T910" s="239"/>
      <c r="U910" s="242">
        <f t="shared" si="223"/>
        <v>14668</v>
      </c>
      <c r="V910" s="241">
        <f t="shared" si="224"/>
        <v>16708</v>
      </c>
      <c r="W910" s="240">
        <f t="shared" si="231"/>
        <v>2040</v>
      </c>
      <c r="X910" s="239"/>
      <c r="Y910" s="527">
        <f t="shared" si="225"/>
        <v>0.11766517785436292</v>
      </c>
      <c r="Z910" s="528">
        <f t="shared" si="226"/>
        <v>8.3664610543893101</v>
      </c>
      <c r="AA910" s="528">
        <f t="shared" si="227"/>
        <v>8.4956348145192777</v>
      </c>
      <c r="AB910" s="529">
        <f t="shared" si="228"/>
        <v>0.12917376012996762</v>
      </c>
    </row>
    <row r="911" spans="1:28" s="238" customFormat="1">
      <c r="A911" s="245">
        <v>499</v>
      </c>
      <c r="B911" s="245">
        <v>499061332</v>
      </c>
      <c r="C911" s="244" t="s">
        <v>556</v>
      </c>
      <c r="D911" s="245">
        <v>61</v>
      </c>
      <c r="E911" s="244" t="s">
        <v>88</v>
      </c>
      <c r="F911" s="245">
        <v>332</v>
      </c>
      <c r="G911" s="244" t="s">
        <v>359</v>
      </c>
      <c r="H911" s="243">
        <v>4</v>
      </c>
      <c r="I911" s="239"/>
      <c r="J911" s="242">
        <f t="shared" si="216"/>
        <v>13608</v>
      </c>
      <c r="K911" s="241">
        <f t="shared" si="217"/>
        <v>17454</v>
      </c>
      <c r="L911" s="240">
        <f t="shared" si="229"/>
        <v>3846</v>
      </c>
      <c r="M911" s="239"/>
      <c r="N911" s="242">
        <f t="shared" si="218"/>
        <v>1029</v>
      </c>
      <c r="O911" s="241">
        <f t="shared" si="219"/>
        <v>1320</v>
      </c>
      <c r="P911" s="241">
        <f t="shared" si="220"/>
        <v>1321</v>
      </c>
      <c r="Q911" s="241" t="str">
        <f t="shared" si="221"/>
        <v/>
      </c>
      <c r="R911" s="241" t="str">
        <f t="shared" si="222"/>
        <v/>
      </c>
      <c r="S911" s="240">
        <f t="shared" si="230"/>
        <v>1</v>
      </c>
      <c r="T911" s="239"/>
      <c r="U911" s="242">
        <f t="shared" si="223"/>
        <v>15575</v>
      </c>
      <c r="V911" s="241">
        <f t="shared" si="224"/>
        <v>19863</v>
      </c>
      <c r="W911" s="240">
        <f t="shared" si="231"/>
        <v>4288</v>
      </c>
      <c r="X911" s="239"/>
      <c r="Y911" s="527">
        <f t="shared" si="225"/>
        <v>9.5276486101596447E-3</v>
      </c>
      <c r="Z911" s="528">
        <f t="shared" si="226"/>
        <v>6.9484897380850859</v>
      </c>
      <c r="AA911" s="528">
        <f t="shared" si="227"/>
        <v>7.091743445592984</v>
      </c>
      <c r="AB911" s="529">
        <f t="shared" si="228"/>
        <v>0.14325370750789812</v>
      </c>
    </row>
    <row r="912" spans="1:28" s="238" customFormat="1">
      <c r="A912" s="245">
        <v>499</v>
      </c>
      <c r="B912" s="245">
        <v>499061670</v>
      </c>
      <c r="C912" s="244" t="s">
        <v>556</v>
      </c>
      <c r="D912" s="245">
        <v>61</v>
      </c>
      <c r="E912" s="244" t="s">
        <v>88</v>
      </c>
      <c r="F912" s="245">
        <v>670</v>
      </c>
      <c r="G912" s="244" t="s">
        <v>401</v>
      </c>
      <c r="H912" s="243">
        <v>1</v>
      </c>
      <c r="I912" s="239"/>
      <c r="J912" s="242">
        <f t="shared" si="216"/>
        <v>11860.017285714284</v>
      </c>
      <c r="K912" s="241">
        <f t="shared" si="217"/>
        <v>9754</v>
      </c>
      <c r="L912" s="240">
        <f t="shared" si="229"/>
        <v>-2106.0172857142843</v>
      </c>
      <c r="M912" s="239"/>
      <c r="N912" s="242">
        <f t="shared" si="218"/>
        <v>9008</v>
      </c>
      <c r="O912" s="241" t="str">
        <f t="shared" si="219"/>
        <v/>
      </c>
      <c r="P912" s="241">
        <f t="shared" si="220"/>
        <v>7288</v>
      </c>
      <c r="Q912" s="241" t="str">
        <f t="shared" si="221"/>
        <v/>
      </c>
      <c r="R912" s="241" t="str">
        <f t="shared" si="222"/>
        <v/>
      </c>
      <c r="S912" s="240" t="str">
        <f t="shared" si="230"/>
        <v/>
      </c>
      <c r="T912" s="239"/>
      <c r="U912" s="242">
        <f t="shared" si="223"/>
        <v>21806.017285714282</v>
      </c>
      <c r="V912" s="241">
        <f t="shared" si="224"/>
        <v>18130</v>
      </c>
      <c r="W912" s="240">
        <f t="shared" si="231"/>
        <v>-3676.0172857142825</v>
      </c>
      <c r="X912" s="239"/>
      <c r="Y912" s="527">
        <f t="shared" si="225"/>
        <v>-1.240693814747317</v>
      </c>
      <c r="Z912" s="528">
        <f t="shared" si="226"/>
        <v>2.0431702032812251</v>
      </c>
      <c r="AA912" s="528">
        <f t="shared" si="227"/>
        <v>1.6655048513108874</v>
      </c>
      <c r="AB912" s="529">
        <f t="shared" si="228"/>
        <v>-0.37766535197033768</v>
      </c>
    </row>
    <row r="913" spans="1:28" s="238" customFormat="1">
      <c r="A913" s="245">
        <v>499</v>
      </c>
      <c r="B913" s="245">
        <v>499061750</v>
      </c>
      <c r="C913" s="244" t="s">
        <v>556</v>
      </c>
      <c r="D913" s="245">
        <v>61</v>
      </c>
      <c r="E913" s="244" t="s">
        <v>88</v>
      </c>
      <c r="F913" s="245">
        <v>750</v>
      </c>
      <c r="G913" s="244" t="s">
        <v>425</v>
      </c>
      <c r="H913" s="243">
        <v>1</v>
      </c>
      <c r="I913" s="239"/>
      <c r="J913" s="242" t="str">
        <f t="shared" si="216"/>
        <v/>
      </c>
      <c r="K913" s="241">
        <f t="shared" si="217"/>
        <v>12869.548724409449</v>
      </c>
      <c r="L913" s="240" t="str">
        <f t="shared" si="229"/>
        <v/>
      </c>
      <c r="M913" s="239"/>
      <c r="N913" s="242" t="str">
        <f t="shared" si="218"/>
        <v/>
      </c>
      <c r="O913" s="241" t="str">
        <f t="shared" si="219"/>
        <v/>
      </c>
      <c r="P913" s="241">
        <f t="shared" si="220"/>
        <v>7765</v>
      </c>
      <c r="Q913" s="241" t="str">
        <f t="shared" si="221"/>
        <v/>
      </c>
      <c r="R913" s="241" t="str">
        <f t="shared" si="222"/>
        <v/>
      </c>
      <c r="S913" s="240" t="str">
        <f t="shared" si="230"/>
        <v/>
      </c>
      <c r="T913" s="239"/>
      <c r="U913" s="242" t="str">
        <f t="shared" si="223"/>
        <v/>
      </c>
      <c r="V913" s="241">
        <f t="shared" si="224"/>
        <v>21722.548724409447</v>
      </c>
      <c r="W913" s="240" t="str">
        <f t="shared" si="231"/>
        <v/>
      </c>
      <c r="X913" s="239"/>
      <c r="Y913" s="527">
        <f t="shared" si="225"/>
        <v>-2.9767755621901983</v>
      </c>
      <c r="Z913" s="528">
        <f t="shared" si="226"/>
        <v>12.146746512936494</v>
      </c>
      <c r="AA913" s="528">
        <f t="shared" si="227"/>
        <v>4.7517408736425564</v>
      </c>
      <c r="AB913" s="529">
        <f t="shared" si="228"/>
        <v>-7.3950056392939372</v>
      </c>
    </row>
    <row r="914" spans="1:28" s="238" customFormat="1">
      <c r="A914" s="245">
        <v>3501</v>
      </c>
      <c r="B914" s="245">
        <v>3501061061</v>
      </c>
      <c r="C914" s="244" t="s">
        <v>557</v>
      </c>
      <c r="D914" s="245">
        <v>61</v>
      </c>
      <c r="E914" s="244" t="s">
        <v>88</v>
      </c>
      <c r="F914" s="245">
        <v>61</v>
      </c>
      <c r="G914" s="244" t="s">
        <v>88</v>
      </c>
      <c r="H914" s="243">
        <v>35</v>
      </c>
      <c r="I914" s="239"/>
      <c r="J914" s="242">
        <f t="shared" si="216"/>
        <v>15321</v>
      </c>
      <c r="K914" s="241">
        <f t="shared" si="217"/>
        <v>17228</v>
      </c>
      <c r="L914" s="240">
        <f t="shared" si="229"/>
        <v>1907</v>
      </c>
      <c r="M914" s="239"/>
      <c r="N914" s="242">
        <f t="shared" si="218"/>
        <v>945</v>
      </c>
      <c r="O914" s="241">
        <f t="shared" si="219"/>
        <v>1062</v>
      </c>
      <c r="P914" s="241">
        <f t="shared" si="220"/>
        <v>717</v>
      </c>
      <c r="Q914" s="241" t="str">
        <f t="shared" si="221"/>
        <v/>
      </c>
      <c r="R914" s="241" t="str">
        <f t="shared" si="222"/>
        <v/>
      </c>
      <c r="S914" s="240">
        <f t="shared" si="230"/>
        <v>-345</v>
      </c>
      <c r="T914" s="239"/>
      <c r="U914" s="242">
        <f t="shared" si="223"/>
        <v>17204</v>
      </c>
      <c r="V914" s="241">
        <f t="shared" si="224"/>
        <v>19033</v>
      </c>
      <c r="W914" s="240">
        <f t="shared" si="231"/>
        <v>1829</v>
      </c>
      <c r="X914" s="239"/>
      <c r="Y914" s="527">
        <f t="shared" si="225"/>
        <v>-2.0034002426298372</v>
      </c>
      <c r="Z914" s="528">
        <f t="shared" si="226"/>
        <v>8.7564306447856808</v>
      </c>
      <c r="AA914" s="528">
        <f t="shared" si="227"/>
        <v>6.6184792311503609</v>
      </c>
      <c r="AB914" s="529">
        <f t="shared" si="228"/>
        <v>-2.1379514136353199</v>
      </c>
    </row>
    <row r="915" spans="1:28" s="238" customFormat="1">
      <c r="A915" s="245">
        <v>3501</v>
      </c>
      <c r="B915" s="245">
        <v>3501061087</v>
      </c>
      <c r="C915" s="244" t="s">
        <v>557</v>
      </c>
      <c r="D915" s="245">
        <v>61</v>
      </c>
      <c r="E915" s="244" t="s">
        <v>88</v>
      </c>
      <c r="F915" s="245">
        <v>87</v>
      </c>
      <c r="G915" s="244" t="s">
        <v>114</v>
      </c>
      <c r="H915" s="243">
        <v>1</v>
      </c>
      <c r="I915" s="239"/>
      <c r="J915" s="242">
        <f t="shared" si="216"/>
        <v>11393.198282458285</v>
      </c>
      <c r="K915" s="241">
        <f t="shared" si="217"/>
        <v>16022</v>
      </c>
      <c r="L915" s="240">
        <f t="shared" si="229"/>
        <v>4628.8017175417153</v>
      </c>
      <c r="M915" s="239"/>
      <c r="N915" s="242">
        <f t="shared" si="218"/>
        <v>4928</v>
      </c>
      <c r="O915" s="241" t="str">
        <f t="shared" si="219"/>
        <v/>
      </c>
      <c r="P915" s="241">
        <f t="shared" si="220"/>
        <v>6134</v>
      </c>
      <c r="Q915" s="241" t="str">
        <f t="shared" si="221"/>
        <v/>
      </c>
      <c r="R915" s="241" t="str">
        <f t="shared" si="222"/>
        <v/>
      </c>
      <c r="S915" s="240" t="str">
        <f t="shared" si="230"/>
        <v/>
      </c>
      <c r="T915" s="239"/>
      <c r="U915" s="242">
        <f t="shared" si="223"/>
        <v>17259.198282458285</v>
      </c>
      <c r="V915" s="241">
        <f t="shared" si="224"/>
        <v>23244</v>
      </c>
      <c r="W915" s="240">
        <f t="shared" si="231"/>
        <v>5984.8017175417153</v>
      </c>
      <c r="X915" s="239"/>
      <c r="Y915" s="527">
        <f t="shared" si="225"/>
        <v>-4.9663917822049939</v>
      </c>
      <c r="Z915" s="528">
        <f t="shared" si="226"/>
        <v>10.776371583594244</v>
      </c>
      <c r="AA915" s="528">
        <f t="shared" si="227"/>
        <v>6.9373685200452853</v>
      </c>
      <c r="AB915" s="529">
        <f t="shared" si="228"/>
        <v>-3.8390030635489589</v>
      </c>
    </row>
    <row r="916" spans="1:28" s="238" customFormat="1">
      <c r="A916" s="245">
        <v>3501</v>
      </c>
      <c r="B916" s="245">
        <v>3501061137</v>
      </c>
      <c r="C916" s="244" t="s">
        <v>557</v>
      </c>
      <c r="D916" s="245">
        <v>61</v>
      </c>
      <c r="E916" s="244" t="s">
        <v>88</v>
      </c>
      <c r="F916" s="245">
        <v>137</v>
      </c>
      <c r="G916" s="244" t="s">
        <v>164</v>
      </c>
      <c r="H916" s="243">
        <v>73</v>
      </c>
      <c r="I916" s="239"/>
      <c r="J916" s="242">
        <f t="shared" si="216"/>
        <v>16189</v>
      </c>
      <c r="K916" s="241">
        <f t="shared" si="217"/>
        <v>17790</v>
      </c>
      <c r="L916" s="240">
        <f t="shared" si="229"/>
        <v>1601</v>
      </c>
      <c r="M916" s="239"/>
      <c r="N916" s="242">
        <f t="shared" si="218"/>
        <v>0</v>
      </c>
      <c r="O916" s="241">
        <f t="shared" si="219"/>
        <v>0</v>
      </c>
      <c r="P916" s="241">
        <f t="shared" si="220"/>
        <v>1989</v>
      </c>
      <c r="Q916" s="241" t="str">
        <f t="shared" si="221"/>
        <v/>
      </c>
      <c r="R916" s="241" t="str">
        <f t="shared" si="222"/>
        <v/>
      </c>
      <c r="S916" s="240">
        <f t="shared" si="230"/>
        <v>1989</v>
      </c>
      <c r="T916" s="239"/>
      <c r="U916" s="242">
        <f t="shared" si="223"/>
        <v>17127</v>
      </c>
      <c r="V916" s="241">
        <f t="shared" si="224"/>
        <v>20867</v>
      </c>
      <c r="W916" s="240">
        <f t="shared" si="231"/>
        <v>3740</v>
      </c>
      <c r="X916" s="239"/>
      <c r="Y916" s="527">
        <f t="shared" si="225"/>
        <v>11.592297052728739</v>
      </c>
      <c r="Z916" s="528">
        <f t="shared" si="226"/>
        <v>7.7026178424301968</v>
      </c>
      <c r="AA916" s="528">
        <f t="shared" si="227"/>
        <v>21.596814390289833</v>
      </c>
      <c r="AB916" s="529">
        <f t="shared" si="228"/>
        <v>13.894196547859636</v>
      </c>
    </row>
    <row r="917" spans="1:28" s="238" customFormat="1">
      <c r="A917" s="245">
        <v>3501</v>
      </c>
      <c r="B917" s="245">
        <v>3501061278</v>
      </c>
      <c r="C917" s="244" t="s">
        <v>557</v>
      </c>
      <c r="D917" s="245">
        <v>61</v>
      </c>
      <c r="E917" s="244" t="s">
        <v>88</v>
      </c>
      <c r="F917" s="245">
        <v>278</v>
      </c>
      <c r="G917" s="244" t="s">
        <v>305</v>
      </c>
      <c r="H917" s="243">
        <v>5</v>
      </c>
      <c r="I917" s="239"/>
      <c r="J917" s="242">
        <f t="shared" si="216"/>
        <v>15462</v>
      </c>
      <c r="K917" s="241">
        <f t="shared" si="217"/>
        <v>18345</v>
      </c>
      <c r="L917" s="240">
        <f t="shared" si="229"/>
        <v>2883</v>
      </c>
      <c r="M917" s="239"/>
      <c r="N917" s="242">
        <f t="shared" si="218"/>
        <v>3526</v>
      </c>
      <c r="O917" s="241">
        <f t="shared" si="219"/>
        <v>4184</v>
      </c>
      <c r="P917" s="241">
        <f t="shared" si="220"/>
        <v>4184</v>
      </c>
      <c r="Q917" s="241" t="str">
        <f t="shared" si="221"/>
        <v/>
      </c>
      <c r="R917" s="241" t="str">
        <f t="shared" si="222"/>
        <v/>
      </c>
      <c r="S917" s="240">
        <f t="shared" si="230"/>
        <v>0</v>
      </c>
      <c r="T917" s="239"/>
      <c r="U917" s="242">
        <f t="shared" si="223"/>
        <v>19926</v>
      </c>
      <c r="V917" s="241">
        <f t="shared" si="224"/>
        <v>23617</v>
      </c>
      <c r="W917" s="240">
        <f t="shared" si="231"/>
        <v>3691</v>
      </c>
      <c r="X917" s="239"/>
      <c r="Y917" s="527">
        <f t="shared" si="225"/>
        <v>0</v>
      </c>
      <c r="Z917" s="528">
        <f t="shared" si="226"/>
        <v>9.2880677305316226</v>
      </c>
      <c r="AA917" s="528">
        <f t="shared" si="227"/>
        <v>6.1049868525218818</v>
      </c>
      <c r="AB917" s="529">
        <f t="shared" si="228"/>
        <v>-3.1830808780097408</v>
      </c>
    </row>
    <row r="918" spans="1:28" s="238" customFormat="1">
      <c r="A918" s="245">
        <v>3501</v>
      </c>
      <c r="B918" s="245">
        <v>3501061281</v>
      </c>
      <c r="C918" s="244" t="s">
        <v>557</v>
      </c>
      <c r="D918" s="245">
        <v>61</v>
      </c>
      <c r="E918" s="244" t="s">
        <v>88</v>
      </c>
      <c r="F918" s="245">
        <v>281</v>
      </c>
      <c r="G918" s="244" t="s">
        <v>308</v>
      </c>
      <c r="H918" s="243">
        <v>117</v>
      </c>
      <c r="I918" s="239"/>
      <c r="J918" s="242">
        <f t="shared" si="216"/>
        <v>15927</v>
      </c>
      <c r="K918" s="241">
        <f t="shared" si="217"/>
        <v>17687</v>
      </c>
      <c r="L918" s="240">
        <f t="shared" si="229"/>
        <v>1760</v>
      </c>
      <c r="M918" s="239"/>
      <c r="N918" s="242">
        <f t="shared" si="218"/>
        <v>0</v>
      </c>
      <c r="O918" s="241">
        <f t="shared" si="219"/>
        <v>0</v>
      </c>
      <c r="P918" s="241">
        <f t="shared" si="220"/>
        <v>4</v>
      </c>
      <c r="Q918" s="241" t="str">
        <f t="shared" si="221"/>
        <v/>
      </c>
      <c r="R918" s="241" t="str">
        <f t="shared" si="222"/>
        <v/>
      </c>
      <c r="S918" s="240">
        <f t="shared" si="230"/>
        <v>4</v>
      </c>
      <c r="T918" s="239"/>
      <c r="U918" s="242">
        <f t="shared" si="223"/>
        <v>16865</v>
      </c>
      <c r="V918" s="241">
        <f t="shared" si="224"/>
        <v>18779</v>
      </c>
      <c r="W918" s="240">
        <f t="shared" si="231"/>
        <v>1914</v>
      </c>
      <c r="X918" s="239"/>
      <c r="Y918" s="527">
        <f t="shared" si="225"/>
        <v>0.11766517785436292</v>
      </c>
      <c r="Z918" s="528">
        <f t="shared" si="226"/>
        <v>8.3664610543893101</v>
      </c>
      <c r="AA918" s="528">
        <f t="shared" si="227"/>
        <v>8.4956348145192777</v>
      </c>
      <c r="AB918" s="529">
        <f t="shared" si="228"/>
        <v>0.12917376012996762</v>
      </c>
    </row>
    <row r="919" spans="1:28" s="238" customFormat="1">
      <c r="A919" s="245">
        <v>3501</v>
      </c>
      <c r="B919" s="245">
        <v>3501061325</v>
      </c>
      <c r="C919" s="244" t="s">
        <v>557</v>
      </c>
      <c r="D919" s="245">
        <v>61</v>
      </c>
      <c r="E919" s="244" t="s">
        <v>88</v>
      </c>
      <c r="F919" s="245">
        <v>325</v>
      </c>
      <c r="G919" s="244" t="s">
        <v>352</v>
      </c>
      <c r="H919" s="243">
        <v>7</v>
      </c>
      <c r="I919" s="239"/>
      <c r="J919" s="242">
        <f t="shared" si="216"/>
        <v>15838</v>
      </c>
      <c r="K919" s="241">
        <f t="shared" si="217"/>
        <v>17192</v>
      </c>
      <c r="L919" s="240">
        <f t="shared" si="229"/>
        <v>1354</v>
      </c>
      <c r="M919" s="239"/>
      <c r="N919" s="242">
        <f t="shared" si="218"/>
        <v>2213</v>
      </c>
      <c r="O919" s="241" t="str">
        <f t="shared" si="219"/>
        <v/>
      </c>
      <c r="P919" s="241">
        <f t="shared" si="220"/>
        <v>1667</v>
      </c>
      <c r="Q919" s="241" t="str">
        <f t="shared" si="221"/>
        <v/>
      </c>
      <c r="R919" s="241" t="str">
        <f t="shared" si="222"/>
        <v/>
      </c>
      <c r="S919" s="240" t="str">
        <f t="shared" si="230"/>
        <v/>
      </c>
      <c r="T919" s="239"/>
      <c r="U919" s="242">
        <f t="shared" si="223"/>
        <v>18989</v>
      </c>
      <c r="V919" s="241">
        <f t="shared" si="224"/>
        <v>19947</v>
      </c>
      <c r="W919" s="240">
        <f t="shared" si="231"/>
        <v>958</v>
      </c>
      <c r="X919" s="239"/>
      <c r="Y919" s="527">
        <f t="shared" si="225"/>
        <v>-4.27275085853843</v>
      </c>
      <c r="Z919" s="528">
        <f t="shared" si="226"/>
        <v>7.0307513959549777</v>
      </c>
      <c r="AA919" s="528">
        <f t="shared" si="227"/>
        <v>2.686092270785132</v>
      </c>
      <c r="AB919" s="529">
        <f t="shared" si="228"/>
        <v>-4.3446591251698461</v>
      </c>
    </row>
    <row r="920" spans="1:28" s="238" customFormat="1">
      <c r="A920" s="245">
        <v>3501</v>
      </c>
      <c r="B920" s="245">
        <v>3501061332</v>
      </c>
      <c r="C920" s="244" t="s">
        <v>557</v>
      </c>
      <c r="D920" s="245">
        <v>61</v>
      </c>
      <c r="E920" s="244" t="s">
        <v>88</v>
      </c>
      <c r="F920" s="245">
        <v>332</v>
      </c>
      <c r="G920" s="244" t="s">
        <v>359</v>
      </c>
      <c r="H920" s="243">
        <v>2</v>
      </c>
      <c r="I920" s="239"/>
      <c r="J920" s="242">
        <f t="shared" si="216"/>
        <v>16914</v>
      </c>
      <c r="K920" s="241">
        <f t="shared" si="217"/>
        <v>17454</v>
      </c>
      <c r="L920" s="240">
        <f t="shared" si="229"/>
        <v>540</v>
      </c>
      <c r="M920" s="239"/>
      <c r="N920" s="242">
        <f t="shared" si="218"/>
        <v>1279</v>
      </c>
      <c r="O920" s="241">
        <f t="shared" si="219"/>
        <v>1320</v>
      </c>
      <c r="P920" s="241">
        <f t="shared" si="220"/>
        <v>1321</v>
      </c>
      <c r="Q920" s="241" t="str">
        <f t="shared" si="221"/>
        <v/>
      </c>
      <c r="R920" s="241" t="str">
        <f t="shared" si="222"/>
        <v/>
      </c>
      <c r="S920" s="240">
        <f t="shared" si="230"/>
        <v>1</v>
      </c>
      <c r="T920" s="239"/>
      <c r="U920" s="242">
        <f t="shared" si="223"/>
        <v>19131</v>
      </c>
      <c r="V920" s="241">
        <f t="shared" si="224"/>
        <v>19863</v>
      </c>
      <c r="W920" s="240">
        <f t="shared" si="231"/>
        <v>732</v>
      </c>
      <c r="X920" s="239"/>
      <c r="Y920" s="527">
        <f t="shared" si="225"/>
        <v>9.5276486101596447E-3</v>
      </c>
      <c r="Z920" s="528">
        <f t="shared" si="226"/>
        <v>6.9484897380850859</v>
      </c>
      <c r="AA920" s="528">
        <f t="shared" si="227"/>
        <v>7.091743445592984</v>
      </c>
      <c r="AB920" s="529">
        <f t="shared" si="228"/>
        <v>0.14325370750789812</v>
      </c>
    </row>
    <row r="921" spans="1:28" s="238" customFormat="1">
      <c r="A921" s="245">
        <v>3502</v>
      </c>
      <c r="B921" s="245">
        <v>3502281061</v>
      </c>
      <c r="C921" s="244" t="s">
        <v>558</v>
      </c>
      <c r="D921" s="245">
        <v>281</v>
      </c>
      <c r="E921" s="244" t="s">
        <v>308</v>
      </c>
      <c r="F921" s="245">
        <v>61</v>
      </c>
      <c r="G921" s="244" t="s">
        <v>88</v>
      </c>
      <c r="H921" s="243">
        <v>3</v>
      </c>
      <c r="I921" s="239"/>
      <c r="J921" s="242">
        <f t="shared" si="216"/>
        <v>13608</v>
      </c>
      <c r="K921" s="241">
        <f t="shared" si="217"/>
        <v>14691</v>
      </c>
      <c r="L921" s="240">
        <f t="shared" si="229"/>
        <v>1083</v>
      </c>
      <c r="M921" s="239"/>
      <c r="N921" s="242">
        <f t="shared" si="218"/>
        <v>839</v>
      </c>
      <c r="O921" s="241" t="str">
        <f t="shared" si="219"/>
        <v/>
      </c>
      <c r="P921" s="241">
        <f t="shared" si="220"/>
        <v>612</v>
      </c>
      <c r="Q921" s="241" t="str">
        <f t="shared" si="221"/>
        <v/>
      </c>
      <c r="R921" s="241" t="str">
        <f t="shared" si="222"/>
        <v/>
      </c>
      <c r="S921" s="240" t="str">
        <f t="shared" si="230"/>
        <v/>
      </c>
      <c r="T921" s="239"/>
      <c r="U921" s="242">
        <f t="shared" si="223"/>
        <v>15385</v>
      </c>
      <c r="V921" s="241">
        <f t="shared" si="224"/>
        <v>16391</v>
      </c>
      <c r="W921" s="240">
        <f t="shared" si="231"/>
        <v>1006</v>
      </c>
      <c r="X921" s="239"/>
      <c r="Y921" s="527">
        <f t="shared" si="225"/>
        <v>-2.0034002426298372</v>
      </c>
      <c r="Z921" s="528">
        <f t="shared" si="226"/>
        <v>8.7564306447856808</v>
      </c>
      <c r="AA921" s="528">
        <f t="shared" si="227"/>
        <v>6.6184792311503609</v>
      </c>
      <c r="AB921" s="529">
        <f t="shared" si="228"/>
        <v>-2.1379514136353199</v>
      </c>
    </row>
    <row r="922" spans="1:28" s="238" customFormat="1">
      <c r="A922" s="245">
        <v>3502</v>
      </c>
      <c r="B922" s="245">
        <v>3502281137</v>
      </c>
      <c r="C922" s="244" t="s">
        <v>558</v>
      </c>
      <c r="D922" s="245">
        <v>281</v>
      </c>
      <c r="E922" s="244" t="s">
        <v>308</v>
      </c>
      <c r="F922" s="245">
        <v>137</v>
      </c>
      <c r="G922" s="244" t="s">
        <v>164</v>
      </c>
      <c r="H922" s="243">
        <v>2</v>
      </c>
      <c r="I922" s="239"/>
      <c r="J922" s="242">
        <f t="shared" si="216"/>
        <v>15318.431573307351</v>
      </c>
      <c r="K922" s="241">
        <f t="shared" si="217"/>
        <v>16231</v>
      </c>
      <c r="L922" s="240">
        <f t="shared" si="229"/>
        <v>912.56842669264915</v>
      </c>
      <c r="M922" s="239"/>
      <c r="N922" s="242">
        <f t="shared" si="218"/>
        <v>0</v>
      </c>
      <c r="O922" s="241" t="str">
        <f t="shared" si="219"/>
        <v/>
      </c>
      <c r="P922" s="241">
        <f t="shared" si="220"/>
        <v>1814</v>
      </c>
      <c r="Q922" s="241" t="str">
        <f t="shared" si="221"/>
        <v/>
      </c>
      <c r="R922" s="241" t="str">
        <f t="shared" si="222"/>
        <v/>
      </c>
      <c r="S922" s="240" t="str">
        <f t="shared" si="230"/>
        <v/>
      </c>
      <c r="T922" s="239"/>
      <c r="U922" s="242">
        <f t="shared" si="223"/>
        <v>16256.431573307351</v>
      </c>
      <c r="V922" s="241">
        <f t="shared" si="224"/>
        <v>19133</v>
      </c>
      <c r="W922" s="240">
        <f t="shared" si="231"/>
        <v>2876.5684266926492</v>
      </c>
      <c r="X922" s="239"/>
      <c r="Y922" s="527">
        <f t="shared" si="225"/>
        <v>11.592297052728739</v>
      </c>
      <c r="Z922" s="528">
        <f t="shared" si="226"/>
        <v>7.7026178424301968</v>
      </c>
      <c r="AA922" s="528">
        <f t="shared" si="227"/>
        <v>21.596814390289833</v>
      </c>
      <c r="AB922" s="529">
        <f t="shared" si="228"/>
        <v>13.894196547859636</v>
      </c>
    </row>
    <row r="923" spans="1:28" s="238" customFormat="1">
      <c r="A923" s="245">
        <v>3502</v>
      </c>
      <c r="B923" s="245">
        <v>3502281161</v>
      </c>
      <c r="C923" s="244" t="s">
        <v>558</v>
      </c>
      <c r="D923" s="245">
        <v>281</v>
      </c>
      <c r="E923" s="244" t="s">
        <v>308</v>
      </c>
      <c r="F923" s="245">
        <v>161</v>
      </c>
      <c r="G923" s="244" t="s">
        <v>188</v>
      </c>
      <c r="H923" s="243">
        <v>2</v>
      </c>
      <c r="I923" s="239"/>
      <c r="J923" s="242">
        <f t="shared" si="216"/>
        <v>13681</v>
      </c>
      <c r="K923" s="241">
        <f t="shared" si="217"/>
        <v>14811</v>
      </c>
      <c r="L923" s="240">
        <f t="shared" si="229"/>
        <v>1130</v>
      </c>
      <c r="M923" s="239"/>
      <c r="N923" s="242">
        <f t="shared" si="218"/>
        <v>5765</v>
      </c>
      <c r="O923" s="241" t="str">
        <f t="shared" si="219"/>
        <v/>
      </c>
      <c r="P923" s="241">
        <f t="shared" si="220"/>
        <v>7672</v>
      </c>
      <c r="Q923" s="241" t="str">
        <f t="shared" si="221"/>
        <v/>
      </c>
      <c r="R923" s="241" t="str">
        <f t="shared" si="222"/>
        <v/>
      </c>
      <c r="S923" s="240" t="str">
        <f t="shared" si="230"/>
        <v/>
      </c>
      <c r="T923" s="239"/>
      <c r="U923" s="242">
        <f t="shared" si="223"/>
        <v>20384</v>
      </c>
      <c r="V923" s="241">
        <f t="shared" si="224"/>
        <v>23571</v>
      </c>
      <c r="W923" s="240">
        <f t="shared" si="231"/>
        <v>3187</v>
      </c>
      <c r="X923" s="239"/>
      <c r="Y923" s="527">
        <f t="shared" si="225"/>
        <v>9.6577887286298392</v>
      </c>
      <c r="Z923" s="528">
        <f t="shared" si="226"/>
        <v>6.4086066465211076</v>
      </c>
      <c r="AA923" s="528">
        <f t="shared" si="227"/>
        <v>18.24098617366101</v>
      </c>
      <c r="AB923" s="529">
        <f t="shared" si="228"/>
        <v>11.832379527139903</v>
      </c>
    </row>
    <row r="924" spans="1:28" s="238" customFormat="1">
      <c r="A924" s="245">
        <v>3502</v>
      </c>
      <c r="B924" s="245">
        <v>3502281191</v>
      </c>
      <c r="C924" s="244" t="s">
        <v>558</v>
      </c>
      <c r="D924" s="245">
        <v>281</v>
      </c>
      <c r="E924" s="244" t="s">
        <v>308</v>
      </c>
      <c r="F924" s="245">
        <v>191</v>
      </c>
      <c r="G924" s="244" t="s">
        <v>218</v>
      </c>
      <c r="H924" s="243">
        <v>1</v>
      </c>
      <c r="I924" s="239"/>
      <c r="J924" s="242">
        <f t="shared" si="216"/>
        <v>11781.634711211776</v>
      </c>
      <c r="K924" s="241">
        <f t="shared" si="217"/>
        <v>16930</v>
      </c>
      <c r="L924" s="240">
        <f t="shared" si="229"/>
        <v>5148.3652887882236</v>
      </c>
      <c r="M924" s="239"/>
      <c r="N924" s="242">
        <f t="shared" si="218"/>
        <v>4050</v>
      </c>
      <c r="O924" s="241" t="str">
        <f t="shared" si="219"/>
        <v/>
      </c>
      <c r="P924" s="241">
        <f t="shared" si="220"/>
        <v>5820</v>
      </c>
      <c r="Q924" s="241" t="str">
        <f t="shared" si="221"/>
        <v/>
      </c>
      <c r="R924" s="241" t="str">
        <f t="shared" si="222"/>
        <v/>
      </c>
      <c r="S924" s="240" t="str">
        <f t="shared" si="230"/>
        <v/>
      </c>
      <c r="T924" s="239"/>
      <c r="U924" s="242">
        <f t="shared" si="223"/>
        <v>16769.634711211776</v>
      </c>
      <c r="V924" s="241">
        <f t="shared" si="224"/>
        <v>23838</v>
      </c>
      <c r="W924" s="240">
        <f t="shared" si="231"/>
        <v>7068.3652887882236</v>
      </c>
      <c r="X924" s="239"/>
      <c r="Y924" s="527">
        <f t="shared" si="225"/>
        <v>0</v>
      </c>
      <c r="Z924" s="528">
        <f t="shared" si="226"/>
        <v>6.4894705860445168</v>
      </c>
      <c r="AA924" s="528">
        <f t="shared" si="227"/>
        <v>1.8606221778098102</v>
      </c>
      <c r="AB924" s="529">
        <f t="shared" si="228"/>
        <v>-4.6288484082347061</v>
      </c>
    </row>
    <row r="925" spans="1:28" s="238" customFormat="1">
      <c r="A925" s="245">
        <v>3502</v>
      </c>
      <c r="B925" s="245">
        <v>3502281281</v>
      </c>
      <c r="C925" s="244" t="s">
        <v>558</v>
      </c>
      <c r="D925" s="245">
        <v>281</v>
      </c>
      <c r="E925" s="244" t="s">
        <v>308</v>
      </c>
      <c r="F925" s="245">
        <v>281</v>
      </c>
      <c r="G925" s="244" t="s">
        <v>308</v>
      </c>
      <c r="H925" s="243">
        <v>394</v>
      </c>
      <c r="I925" s="239"/>
      <c r="J925" s="242">
        <f t="shared" si="216"/>
        <v>14697</v>
      </c>
      <c r="K925" s="241">
        <f t="shared" si="217"/>
        <v>16478</v>
      </c>
      <c r="L925" s="240">
        <f t="shared" si="229"/>
        <v>1781</v>
      </c>
      <c r="M925" s="239"/>
      <c r="N925" s="242">
        <f t="shared" si="218"/>
        <v>0</v>
      </c>
      <c r="O925" s="241">
        <f t="shared" si="219"/>
        <v>0</v>
      </c>
      <c r="P925" s="241">
        <f t="shared" si="220"/>
        <v>3</v>
      </c>
      <c r="Q925" s="241" t="str">
        <f t="shared" si="221"/>
        <v/>
      </c>
      <c r="R925" s="241" t="str">
        <f t="shared" si="222"/>
        <v/>
      </c>
      <c r="S925" s="240">
        <f t="shared" si="230"/>
        <v>3</v>
      </c>
      <c r="T925" s="239"/>
      <c r="U925" s="242">
        <f t="shared" si="223"/>
        <v>15635</v>
      </c>
      <c r="V925" s="241">
        <f t="shared" si="224"/>
        <v>17569</v>
      </c>
      <c r="W925" s="240">
        <f t="shared" si="231"/>
        <v>1934</v>
      </c>
      <c r="X925" s="239"/>
      <c r="Y925" s="527">
        <f t="shared" si="225"/>
        <v>0.11766517785436292</v>
      </c>
      <c r="Z925" s="528">
        <f t="shared" si="226"/>
        <v>8.3664610543893101</v>
      </c>
      <c r="AA925" s="528">
        <f t="shared" si="227"/>
        <v>8.4956348145192777</v>
      </c>
      <c r="AB925" s="529">
        <f t="shared" si="228"/>
        <v>0.12917376012996762</v>
      </c>
    </row>
    <row r="926" spans="1:28" s="238" customFormat="1">
      <c r="A926" s="245">
        <v>3503</v>
      </c>
      <c r="B926" s="245">
        <v>3503160031</v>
      </c>
      <c r="C926" s="244" t="s">
        <v>559</v>
      </c>
      <c r="D926" s="245">
        <v>160</v>
      </c>
      <c r="E926" s="244" t="s">
        <v>187</v>
      </c>
      <c r="F926" s="245">
        <v>31</v>
      </c>
      <c r="G926" s="244" t="s">
        <v>58</v>
      </c>
      <c r="H926" s="243">
        <v>8</v>
      </c>
      <c r="I926" s="239"/>
      <c r="J926" s="242">
        <f t="shared" si="216"/>
        <v>10496</v>
      </c>
      <c r="K926" s="241">
        <f t="shared" si="217"/>
        <v>11895</v>
      </c>
      <c r="L926" s="240">
        <f t="shared" si="229"/>
        <v>1399</v>
      </c>
      <c r="M926" s="239"/>
      <c r="N926" s="242">
        <f t="shared" si="218"/>
        <v>5612</v>
      </c>
      <c r="O926" s="241" t="str">
        <f t="shared" si="219"/>
        <v/>
      </c>
      <c r="P926" s="241">
        <f t="shared" si="220"/>
        <v>5335</v>
      </c>
      <c r="Q926" s="241" t="str">
        <f t="shared" si="221"/>
        <v/>
      </c>
      <c r="R926" s="241" t="str">
        <f t="shared" si="222"/>
        <v/>
      </c>
      <c r="S926" s="240" t="str">
        <f t="shared" si="230"/>
        <v/>
      </c>
      <c r="T926" s="239"/>
      <c r="U926" s="242">
        <f t="shared" si="223"/>
        <v>17046</v>
      </c>
      <c r="V926" s="241">
        <f t="shared" si="224"/>
        <v>18318</v>
      </c>
      <c r="W926" s="240">
        <f t="shared" si="231"/>
        <v>1272</v>
      </c>
      <c r="X926" s="239"/>
      <c r="Y926" s="527">
        <f t="shared" si="225"/>
        <v>-8.6203842753208733</v>
      </c>
      <c r="Z926" s="528">
        <f t="shared" si="226"/>
        <v>10.450347480314559</v>
      </c>
      <c r="AA926" s="528">
        <f t="shared" si="227"/>
        <v>4.1631313956805558</v>
      </c>
      <c r="AB926" s="529">
        <f t="shared" si="228"/>
        <v>-6.2872160846340028</v>
      </c>
    </row>
    <row r="927" spans="1:28" s="238" customFormat="1">
      <c r="A927" s="245">
        <v>3503</v>
      </c>
      <c r="B927" s="245">
        <v>3503160056</v>
      </c>
      <c r="C927" s="244" t="s">
        <v>559</v>
      </c>
      <c r="D927" s="245">
        <v>160</v>
      </c>
      <c r="E927" s="244" t="s">
        <v>187</v>
      </c>
      <c r="F927" s="245">
        <v>56</v>
      </c>
      <c r="G927" s="244" t="s">
        <v>83</v>
      </c>
      <c r="H927" s="243">
        <v>8</v>
      </c>
      <c r="I927" s="239"/>
      <c r="J927" s="242">
        <f t="shared" si="216"/>
        <v>13270</v>
      </c>
      <c r="K927" s="241">
        <f t="shared" si="217"/>
        <v>13352</v>
      </c>
      <c r="L927" s="240">
        <f t="shared" si="229"/>
        <v>82</v>
      </c>
      <c r="M927" s="239"/>
      <c r="N927" s="242">
        <f t="shared" si="218"/>
        <v>5056</v>
      </c>
      <c r="O927" s="241" t="str">
        <f t="shared" si="219"/>
        <v/>
      </c>
      <c r="P927" s="241">
        <f t="shared" si="220"/>
        <v>4420</v>
      </c>
      <c r="Q927" s="241" t="str">
        <f t="shared" si="221"/>
        <v/>
      </c>
      <c r="R927" s="241" t="str">
        <f t="shared" si="222"/>
        <v/>
      </c>
      <c r="S927" s="240" t="str">
        <f t="shared" si="230"/>
        <v/>
      </c>
      <c r="T927" s="239"/>
      <c r="U927" s="242">
        <f t="shared" si="223"/>
        <v>19264</v>
      </c>
      <c r="V927" s="241">
        <f t="shared" si="224"/>
        <v>18860</v>
      </c>
      <c r="W927" s="240">
        <f t="shared" si="231"/>
        <v>-404</v>
      </c>
      <c r="X927" s="239"/>
      <c r="Y927" s="527">
        <f t="shared" si="225"/>
        <v>-4.9965745952004283</v>
      </c>
      <c r="Z927" s="528">
        <f t="shared" si="226"/>
        <v>9.1469615073201744</v>
      </c>
      <c r="AA927" s="528">
        <f t="shared" si="227"/>
        <v>4.8531817354048377</v>
      </c>
      <c r="AB927" s="529">
        <f t="shared" si="228"/>
        <v>-4.2937797719153368</v>
      </c>
    </row>
    <row r="928" spans="1:28" s="238" customFormat="1">
      <c r="A928" s="245">
        <v>3503</v>
      </c>
      <c r="B928" s="245">
        <v>3503160079</v>
      </c>
      <c r="C928" s="244" t="s">
        <v>559</v>
      </c>
      <c r="D928" s="245">
        <v>160</v>
      </c>
      <c r="E928" s="244" t="s">
        <v>187</v>
      </c>
      <c r="F928" s="245">
        <v>79</v>
      </c>
      <c r="G928" s="244" t="s">
        <v>106</v>
      </c>
      <c r="H928" s="243">
        <v>51</v>
      </c>
      <c r="I928" s="239"/>
      <c r="J928" s="242">
        <f t="shared" si="216"/>
        <v>10784</v>
      </c>
      <c r="K928" s="241">
        <f t="shared" si="217"/>
        <v>12629</v>
      </c>
      <c r="L928" s="240">
        <f t="shared" si="229"/>
        <v>1845</v>
      </c>
      <c r="M928" s="239"/>
      <c r="N928" s="242">
        <f t="shared" si="218"/>
        <v>29</v>
      </c>
      <c r="O928" s="241" t="str">
        <f t="shared" si="219"/>
        <v/>
      </c>
      <c r="P928" s="241">
        <f t="shared" si="220"/>
        <v>121</v>
      </c>
      <c r="Q928" s="241" t="str">
        <f t="shared" si="221"/>
        <v/>
      </c>
      <c r="R928" s="241" t="str">
        <f t="shared" si="222"/>
        <v/>
      </c>
      <c r="S928" s="240" t="str">
        <f t="shared" si="230"/>
        <v/>
      </c>
      <c r="T928" s="239"/>
      <c r="U928" s="242">
        <f t="shared" si="223"/>
        <v>11751</v>
      </c>
      <c r="V928" s="241">
        <f t="shared" si="224"/>
        <v>13838</v>
      </c>
      <c r="W928" s="240">
        <f t="shared" si="231"/>
        <v>2087</v>
      </c>
      <c r="X928" s="239"/>
      <c r="Y928" s="527">
        <f t="shared" si="225"/>
        <v>0.69325800468267573</v>
      </c>
      <c r="Z928" s="528">
        <f t="shared" si="226"/>
        <v>9.4665082892840164</v>
      </c>
      <c r="AA928" s="528">
        <f t="shared" si="227"/>
        <v>10.278809414014106</v>
      </c>
      <c r="AB928" s="529">
        <f t="shared" si="228"/>
        <v>0.81230112473008909</v>
      </c>
    </row>
    <row r="929" spans="1:28" s="238" customFormat="1">
      <c r="A929" s="245">
        <v>3503</v>
      </c>
      <c r="B929" s="245">
        <v>3503160128</v>
      </c>
      <c r="C929" s="244" t="s">
        <v>559</v>
      </c>
      <c r="D929" s="245">
        <v>160</v>
      </c>
      <c r="E929" s="244" t="s">
        <v>187</v>
      </c>
      <c r="F929" s="245">
        <v>128</v>
      </c>
      <c r="G929" s="244" t="s">
        <v>155</v>
      </c>
      <c r="H929" s="243">
        <v>5</v>
      </c>
      <c r="I929" s="239"/>
      <c r="J929" s="242">
        <f t="shared" si="216"/>
        <v>13272.044194055101</v>
      </c>
      <c r="K929" s="241">
        <f t="shared" si="217"/>
        <v>17454</v>
      </c>
      <c r="L929" s="240">
        <f t="shared" si="229"/>
        <v>4181.9558059448991</v>
      </c>
      <c r="M929" s="239"/>
      <c r="N929" s="242">
        <f t="shared" si="218"/>
        <v>1194</v>
      </c>
      <c r="O929" s="241" t="str">
        <f t="shared" si="219"/>
        <v/>
      </c>
      <c r="P929" s="241">
        <f t="shared" si="220"/>
        <v>1809</v>
      </c>
      <c r="Q929" s="241" t="str">
        <f t="shared" si="221"/>
        <v/>
      </c>
      <c r="R929" s="241" t="str">
        <f t="shared" si="222"/>
        <v/>
      </c>
      <c r="S929" s="240" t="str">
        <f t="shared" si="230"/>
        <v/>
      </c>
      <c r="T929" s="239"/>
      <c r="U929" s="242">
        <f t="shared" si="223"/>
        <v>15404.044194055101</v>
      </c>
      <c r="V929" s="241">
        <f t="shared" si="224"/>
        <v>20351</v>
      </c>
      <c r="W929" s="240">
        <f t="shared" si="231"/>
        <v>4946.9558059448991</v>
      </c>
      <c r="X929" s="239"/>
      <c r="Y929" s="527">
        <f t="shared" si="225"/>
        <v>1.365439996581074</v>
      </c>
      <c r="Z929" s="528">
        <f t="shared" si="226"/>
        <v>10.462913772517007</v>
      </c>
      <c r="AA929" s="528">
        <f t="shared" si="227"/>
        <v>11.968733995920463</v>
      </c>
      <c r="AB929" s="529">
        <f t="shared" si="228"/>
        <v>1.5058202234034557</v>
      </c>
    </row>
    <row r="930" spans="1:28" s="238" customFormat="1">
      <c r="A930" s="245">
        <v>3503</v>
      </c>
      <c r="B930" s="245">
        <v>3503160149</v>
      </c>
      <c r="C930" s="244" t="s">
        <v>559</v>
      </c>
      <c r="D930" s="245">
        <v>160</v>
      </c>
      <c r="E930" s="244" t="s">
        <v>187</v>
      </c>
      <c r="F930" s="245">
        <v>149</v>
      </c>
      <c r="G930" s="244" t="s">
        <v>176</v>
      </c>
      <c r="H930" s="243">
        <v>7</v>
      </c>
      <c r="I930" s="239"/>
      <c r="J930" s="242">
        <f t="shared" si="216"/>
        <v>15908.874332700392</v>
      </c>
      <c r="K930" s="241">
        <f t="shared" si="217"/>
        <v>12844</v>
      </c>
      <c r="L930" s="240">
        <f t="shared" si="229"/>
        <v>-3064.8743327003922</v>
      </c>
      <c r="M930" s="239"/>
      <c r="N930" s="242">
        <f t="shared" si="218"/>
        <v>588</v>
      </c>
      <c r="O930" s="241" t="str">
        <f t="shared" si="219"/>
        <v/>
      </c>
      <c r="P930" s="241">
        <f t="shared" si="220"/>
        <v>93</v>
      </c>
      <c r="Q930" s="241" t="str">
        <f t="shared" si="221"/>
        <v/>
      </c>
      <c r="R930" s="241" t="str">
        <f t="shared" si="222"/>
        <v/>
      </c>
      <c r="S930" s="240" t="str">
        <f t="shared" si="230"/>
        <v/>
      </c>
      <c r="T930" s="239"/>
      <c r="U930" s="242">
        <f t="shared" si="223"/>
        <v>17434.87433270039</v>
      </c>
      <c r="V930" s="241">
        <f t="shared" si="224"/>
        <v>14025</v>
      </c>
      <c r="W930" s="240">
        <f t="shared" si="231"/>
        <v>-3409.8743327003904</v>
      </c>
      <c r="X930" s="239"/>
      <c r="Y930" s="527">
        <f t="shared" si="225"/>
        <v>-2.9706750289529396</v>
      </c>
      <c r="Z930" s="528">
        <f t="shared" si="226"/>
        <v>8.1512551461943072</v>
      </c>
      <c r="AA930" s="528">
        <f t="shared" si="227"/>
        <v>8.6285752559614224</v>
      </c>
      <c r="AB930" s="529">
        <f t="shared" si="228"/>
        <v>0.47732010976711514</v>
      </c>
    </row>
    <row r="931" spans="1:28" s="238" customFormat="1">
      <c r="A931" s="245">
        <v>3503</v>
      </c>
      <c r="B931" s="245">
        <v>3503160160</v>
      </c>
      <c r="C931" s="244" t="s">
        <v>559</v>
      </c>
      <c r="D931" s="245">
        <v>160</v>
      </c>
      <c r="E931" s="244" t="s">
        <v>187</v>
      </c>
      <c r="F931" s="245">
        <v>160</v>
      </c>
      <c r="G931" s="244" t="s">
        <v>187</v>
      </c>
      <c r="H931" s="243">
        <v>1112</v>
      </c>
      <c r="I931" s="239"/>
      <c r="J931" s="242">
        <f t="shared" si="216"/>
        <v>13354</v>
      </c>
      <c r="K931" s="241">
        <f t="shared" si="217"/>
        <v>15136</v>
      </c>
      <c r="L931" s="240">
        <f t="shared" si="229"/>
        <v>1782</v>
      </c>
      <c r="M931" s="239"/>
      <c r="N931" s="242">
        <f t="shared" si="218"/>
        <v>172</v>
      </c>
      <c r="O931" s="241">
        <f t="shared" si="219"/>
        <v>195</v>
      </c>
      <c r="P931" s="241">
        <f t="shared" si="220"/>
        <v>31</v>
      </c>
      <c r="Q931" s="241" t="str">
        <f t="shared" si="221"/>
        <v/>
      </c>
      <c r="R931" s="241" t="str">
        <f t="shared" si="222"/>
        <v/>
      </c>
      <c r="S931" s="240">
        <f t="shared" si="230"/>
        <v>-164</v>
      </c>
      <c r="T931" s="239"/>
      <c r="U931" s="242">
        <f t="shared" si="223"/>
        <v>14464</v>
      </c>
      <c r="V931" s="241">
        <f t="shared" si="224"/>
        <v>16255</v>
      </c>
      <c r="W931" s="240">
        <f t="shared" si="231"/>
        <v>1791</v>
      </c>
      <c r="X931" s="239"/>
      <c r="Y931" s="527">
        <f t="shared" si="225"/>
        <v>-1.0834564003411771</v>
      </c>
      <c r="Z931" s="528">
        <f t="shared" si="226"/>
        <v>10.83807853636673</v>
      </c>
      <c r="AA931" s="528">
        <f t="shared" si="227"/>
        <v>9.5671505272932613</v>
      </c>
      <c r="AB931" s="529">
        <f t="shared" si="228"/>
        <v>-1.2709280090734687</v>
      </c>
    </row>
    <row r="932" spans="1:28" s="238" customFormat="1">
      <c r="A932" s="245">
        <v>3503</v>
      </c>
      <c r="B932" s="245">
        <v>3503160176</v>
      </c>
      <c r="C932" s="244" t="s">
        <v>559</v>
      </c>
      <c r="D932" s="245">
        <v>160</v>
      </c>
      <c r="E932" s="244" t="s">
        <v>187</v>
      </c>
      <c r="F932" s="245">
        <v>176</v>
      </c>
      <c r="G932" s="244" t="s">
        <v>203</v>
      </c>
      <c r="H932" s="243">
        <v>1</v>
      </c>
      <c r="I932" s="239"/>
      <c r="J932" s="242" t="str">
        <f t="shared" si="216"/>
        <v/>
      </c>
      <c r="K932" s="241">
        <f t="shared" si="217"/>
        <v>14579.208574859711</v>
      </c>
      <c r="L932" s="240" t="str">
        <f t="shared" si="229"/>
        <v/>
      </c>
      <c r="M932" s="239"/>
      <c r="N932" s="242" t="str">
        <f t="shared" si="218"/>
        <v/>
      </c>
      <c r="O932" s="241" t="str">
        <f t="shared" si="219"/>
        <v/>
      </c>
      <c r="P932" s="241">
        <f t="shared" si="220"/>
        <v>6136</v>
      </c>
      <c r="Q932" s="241" t="str">
        <f t="shared" si="221"/>
        <v/>
      </c>
      <c r="R932" s="241" t="str">
        <f t="shared" si="222"/>
        <v/>
      </c>
      <c r="S932" s="240" t="str">
        <f t="shared" si="230"/>
        <v/>
      </c>
      <c r="T932" s="239"/>
      <c r="U932" s="242" t="str">
        <f t="shared" si="223"/>
        <v/>
      </c>
      <c r="V932" s="241">
        <f t="shared" si="224"/>
        <v>21803.208574859709</v>
      </c>
      <c r="W932" s="240" t="str">
        <f t="shared" si="231"/>
        <v/>
      </c>
      <c r="X932" s="239"/>
      <c r="Y932" s="527">
        <f t="shared" si="225"/>
        <v>0</v>
      </c>
      <c r="Z932" s="528">
        <f t="shared" si="226"/>
        <v>9.7791779319207155</v>
      </c>
      <c r="AA932" s="528">
        <f t="shared" si="227"/>
        <v>4.2272731900033511</v>
      </c>
      <c r="AB932" s="529">
        <f t="shared" si="228"/>
        <v>-5.5519047419173644</v>
      </c>
    </row>
    <row r="933" spans="1:28" s="238" customFormat="1">
      <c r="A933" s="245">
        <v>3503</v>
      </c>
      <c r="B933" s="245">
        <v>3503160295</v>
      </c>
      <c r="C933" s="244" t="s">
        <v>559</v>
      </c>
      <c r="D933" s="245">
        <v>160</v>
      </c>
      <c r="E933" s="244" t="s">
        <v>187</v>
      </c>
      <c r="F933" s="245">
        <v>295</v>
      </c>
      <c r="G933" s="244" t="s">
        <v>322</v>
      </c>
      <c r="H933" s="243">
        <v>2</v>
      </c>
      <c r="I933" s="239"/>
      <c r="J933" s="242">
        <f t="shared" si="216"/>
        <v>11051.234127764126</v>
      </c>
      <c r="K933" s="241">
        <f t="shared" si="217"/>
        <v>15273</v>
      </c>
      <c r="L933" s="240">
        <f t="shared" si="229"/>
        <v>4221.7658722358738</v>
      </c>
      <c r="M933" s="239"/>
      <c r="N933" s="242">
        <f t="shared" si="218"/>
        <v>6824</v>
      </c>
      <c r="O933" s="241" t="str">
        <f t="shared" si="219"/>
        <v/>
      </c>
      <c r="P933" s="241">
        <f t="shared" si="220"/>
        <v>8137</v>
      </c>
      <c r="Q933" s="241" t="str">
        <f t="shared" si="221"/>
        <v/>
      </c>
      <c r="R933" s="241" t="str">
        <f t="shared" si="222"/>
        <v/>
      </c>
      <c r="S933" s="240" t="str">
        <f t="shared" si="230"/>
        <v/>
      </c>
      <c r="T933" s="239"/>
      <c r="U933" s="242">
        <f t="shared" si="223"/>
        <v>18813.234127764124</v>
      </c>
      <c r="V933" s="241">
        <f t="shared" si="224"/>
        <v>24498</v>
      </c>
      <c r="W933" s="240">
        <f t="shared" si="231"/>
        <v>5684.7658722358756</v>
      </c>
      <c r="X933" s="239"/>
      <c r="Y933" s="527">
        <f t="shared" si="225"/>
        <v>-8.4733029569441953</v>
      </c>
      <c r="Z933" s="528">
        <f t="shared" si="226"/>
        <v>7.1249638013346397</v>
      </c>
      <c r="AA933" s="528">
        <f t="shared" si="227"/>
        <v>1.1790774116493863</v>
      </c>
      <c r="AB933" s="529">
        <f t="shared" si="228"/>
        <v>-5.9458863896852536</v>
      </c>
    </row>
    <row r="934" spans="1:28" s="238" customFormat="1">
      <c r="A934" s="245">
        <v>3503</v>
      </c>
      <c r="B934" s="245">
        <v>3503160301</v>
      </c>
      <c r="C934" s="244" t="s">
        <v>559</v>
      </c>
      <c r="D934" s="245">
        <v>160</v>
      </c>
      <c r="E934" s="244" t="s">
        <v>187</v>
      </c>
      <c r="F934" s="245">
        <v>301</v>
      </c>
      <c r="G934" s="244" t="s">
        <v>328</v>
      </c>
      <c r="H934" s="243">
        <v>5</v>
      </c>
      <c r="I934" s="239"/>
      <c r="J934" s="242">
        <f t="shared" si="216"/>
        <v>14734</v>
      </c>
      <c r="K934" s="241">
        <f t="shared" si="217"/>
        <v>15403</v>
      </c>
      <c r="L934" s="240">
        <f t="shared" si="229"/>
        <v>669</v>
      </c>
      <c r="M934" s="239"/>
      <c r="N934" s="242">
        <f t="shared" si="218"/>
        <v>5479</v>
      </c>
      <c r="O934" s="241" t="str">
        <f t="shared" si="219"/>
        <v/>
      </c>
      <c r="P934" s="241">
        <f t="shared" si="220"/>
        <v>5338</v>
      </c>
      <c r="Q934" s="241" t="str">
        <f t="shared" si="221"/>
        <v/>
      </c>
      <c r="R934" s="241" t="str">
        <f t="shared" si="222"/>
        <v/>
      </c>
      <c r="S934" s="240" t="str">
        <f t="shared" si="230"/>
        <v/>
      </c>
      <c r="T934" s="239"/>
      <c r="U934" s="242">
        <f t="shared" si="223"/>
        <v>21151</v>
      </c>
      <c r="V934" s="241">
        <f t="shared" si="224"/>
        <v>21829</v>
      </c>
      <c r="W934" s="240">
        <f t="shared" si="231"/>
        <v>678</v>
      </c>
      <c r="X934" s="239"/>
      <c r="Y934" s="527">
        <f t="shared" si="225"/>
        <v>-2.5308860012087564</v>
      </c>
      <c r="Z934" s="528">
        <f t="shared" si="226"/>
        <v>10.775919719662975</v>
      </c>
      <c r="AA934" s="528">
        <f t="shared" si="227"/>
        <v>7.925105631415871</v>
      </c>
      <c r="AB934" s="529">
        <f t="shared" si="228"/>
        <v>-2.8508140882471036</v>
      </c>
    </row>
    <row r="935" spans="1:28" s="238" customFormat="1">
      <c r="A935" s="245">
        <v>3503</v>
      </c>
      <c r="B935" s="245">
        <v>3503160342</v>
      </c>
      <c r="C935" s="244" t="s">
        <v>559</v>
      </c>
      <c r="D935" s="245">
        <v>160</v>
      </c>
      <c r="E935" s="244" t="s">
        <v>187</v>
      </c>
      <c r="F935" s="245">
        <v>342</v>
      </c>
      <c r="G935" s="244" t="s">
        <v>369</v>
      </c>
      <c r="H935" s="243">
        <v>1</v>
      </c>
      <c r="I935" s="239"/>
      <c r="J935" s="242" t="str">
        <f t="shared" si="216"/>
        <v/>
      </c>
      <c r="K935" s="241">
        <f t="shared" si="217"/>
        <v>12109.665687255454</v>
      </c>
      <c r="L935" s="240" t="str">
        <f t="shared" si="229"/>
        <v/>
      </c>
      <c r="M935" s="239"/>
      <c r="N935" s="242" t="str">
        <f t="shared" si="218"/>
        <v/>
      </c>
      <c r="O935" s="241" t="str">
        <f t="shared" si="219"/>
        <v/>
      </c>
      <c r="P935" s="241">
        <f t="shared" si="220"/>
        <v>8863</v>
      </c>
      <c r="Q935" s="241" t="str">
        <f t="shared" si="221"/>
        <v/>
      </c>
      <c r="R935" s="241" t="str">
        <f t="shared" si="222"/>
        <v/>
      </c>
      <c r="S935" s="240" t="str">
        <f t="shared" si="230"/>
        <v/>
      </c>
      <c r="T935" s="239"/>
      <c r="U935" s="242" t="str">
        <f t="shared" si="223"/>
        <v/>
      </c>
      <c r="V935" s="241">
        <f t="shared" si="224"/>
        <v>22060.665687255452</v>
      </c>
      <c r="W935" s="240" t="str">
        <f t="shared" si="231"/>
        <v/>
      </c>
      <c r="X935" s="239"/>
      <c r="Y935" s="527">
        <f t="shared" si="225"/>
        <v>-8.8753004335362107</v>
      </c>
      <c r="Z935" s="528">
        <f t="shared" si="226"/>
        <v>7.6274184293048854</v>
      </c>
      <c r="AA935" s="528">
        <f t="shared" si="227"/>
        <v>2.0706874757365332</v>
      </c>
      <c r="AB935" s="529">
        <f t="shared" si="228"/>
        <v>-5.5567309535683522</v>
      </c>
    </row>
    <row r="936" spans="1:28" s="238" customFormat="1">
      <c r="A936" s="245">
        <v>3503</v>
      </c>
      <c r="B936" s="245">
        <v>3503160600</v>
      </c>
      <c r="C936" s="244" t="s">
        <v>559</v>
      </c>
      <c r="D936" s="245">
        <v>160</v>
      </c>
      <c r="E936" s="244" t="s">
        <v>187</v>
      </c>
      <c r="F936" s="245">
        <v>600</v>
      </c>
      <c r="G936" s="244" t="s">
        <v>381</v>
      </c>
      <c r="H936" s="243">
        <v>3</v>
      </c>
      <c r="I936" s="239"/>
      <c r="J936" s="242">
        <f t="shared" si="216"/>
        <v>13137</v>
      </c>
      <c r="K936" s="241">
        <f t="shared" si="217"/>
        <v>12118.156886883298</v>
      </c>
      <c r="L936" s="240">
        <f t="shared" si="229"/>
        <v>-1018.8431131167017</v>
      </c>
      <c r="M936" s="239"/>
      <c r="N936" s="242">
        <f t="shared" si="218"/>
        <v>6058</v>
      </c>
      <c r="O936" s="241" t="str">
        <f t="shared" si="219"/>
        <v/>
      </c>
      <c r="P936" s="241">
        <f t="shared" si="220"/>
        <v>5300</v>
      </c>
      <c r="Q936" s="241" t="str">
        <f t="shared" si="221"/>
        <v/>
      </c>
      <c r="R936" s="241" t="str">
        <f t="shared" si="222"/>
        <v/>
      </c>
      <c r="S936" s="240" t="str">
        <f t="shared" si="230"/>
        <v/>
      </c>
      <c r="T936" s="239"/>
      <c r="U936" s="242">
        <f t="shared" si="223"/>
        <v>20133</v>
      </c>
      <c r="V936" s="241">
        <f t="shared" si="224"/>
        <v>18506.156886883298</v>
      </c>
      <c r="W936" s="240">
        <f t="shared" si="231"/>
        <v>-1626.8431131167017</v>
      </c>
      <c r="X936" s="239"/>
      <c r="Y936" s="527">
        <f t="shared" si="225"/>
        <v>-2.3748391638960982</v>
      </c>
      <c r="Z936" s="528">
        <f t="shared" si="226"/>
        <v>5.7717761892635666</v>
      </c>
      <c r="AA936" s="528">
        <f t="shared" si="227"/>
        <v>3.6554034447087531</v>
      </c>
      <c r="AB936" s="529">
        <f t="shared" si="228"/>
        <v>-2.1163727445548135</v>
      </c>
    </row>
    <row r="937" spans="1:28" s="238" customFormat="1">
      <c r="A937" s="245">
        <v>3506</v>
      </c>
      <c r="B937" s="245">
        <v>3506262007</v>
      </c>
      <c r="C937" s="244" t="s">
        <v>560</v>
      </c>
      <c r="D937" s="245">
        <v>262</v>
      </c>
      <c r="E937" s="244" t="s">
        <v>289</v>
      </c>
      <c r="F937" s="245">
        <v>7</v>
      </c>
      <c r="G937" s="244" t="s">
        <v>34</v>
      </c>
      <c r="H937" s="243">
        <v>1</v>
      </c>
      <c r="I937" s="239"/>
      <c r="J937" s="242" t="str">
        <f t="shared" si="216"/>
        <v/>
      </c>
      <c r="K937" s="241">
        <f t="shared" si="217"/>
        <v>12516.114339723114</v>
      </c>
      <c r="L937" s="240" t="str">
        <f t="shared" si="229"/>
        <v/>
      </c>
      <c r="M937" s="239"/>
      <c r="N937" s="242" t="str">
        <f t="shared" si="218"/>
        <v/>
      </c>
      <c r="O937" s="241">
        <f t="shared" si="219"/>
        <v>6556</v>
      </c>
      <c r="P937" s="241">
        <f t="shared" si="220"/>
        <v>6320</v>
      </c>
      <c r="Q937" s="241" t="str">
        <f t="shared" si="221"/>
        <v/>
      </c>
      <c r="R937" s="241" t="str">
        <f t="shared" si="222"/>
        <v/>
      </c>
      <c r="S937" s="240">
        <f t="shared" si="230"/>
        <v>-236</v>
      </c>
      <c r="T937" s="239"/>
      <c r="U937" s="242" t="str">
        <f t="shared" si="223"/>
        <v/>
      </c>
      <c r="V937" s="241">
        <f t="shared" si="224"/>
        <v>19924.114339723114</v>
      </c>
      <c r="W937" s="240" t="str">
        <f t="shared" si="231"/>
        <v/>
      </c>
      <c r="X937" s="239"/>
      <c r="Y937" s="527">
        <f t="shared" si="225"/>
        <v>-1.8847420480100538</v>
      </c>
      <c r="Z937" s="528">
        <f t="shared" si="226"/>
        <v>4.5890249126026124</v>
      </c>
      <c r="AA937" s="528">
        <f t="shared" si="227"/>
        <v>2.2512358900846423</v>
      </c>
      <c r="AB937" s="529">
        <f t="shared" si="228"/>
        <v>-2.3377890225179701</v>
      </c>
    </row>
    <row r="938" spans="1:28" s="238" customFormat="1">
      <c r="A938" s="245">
        <v>3506</v>
      </c>
      <c r="B938" s="245">
        <v>3506262030</v>
      </c>
      <c r="C938" s="244" t="s">
        <v>560</v>
      </c>
      <c r="D938" s="245">
        <v>262</v>
      </c>
      <c r="E938" s="244" t="s">
        <v>289</v>
      </c>
      <c r="F938" s="245">
        <v>30</v>
      </c>
      <c r="G938" s="244" t="s">
        <v>57</v>
      </c>
      <c r="H938" s="243">
        <v>4</v>
      </c>
      <c r="I938" s="239"/>
      <c r="J938" s="242">
        <f t="shared" si="216"/>
        <v>12106</v>
      </c>
      <c r="K938" s="241">
        <f t="shared" si="217"/>
        <v>17926</v>
      </c>
      <c r="L938" s="240">
        <f t="shared" si="229"/>
        <v>5820</v>
      </c>
      <c r="M938" s="239"/>
      <c r="N938" s="242">
        <f t="shared" si="218"/>
        <v>3016</v>
      </c>
      <c r="O938" s="241">
        <f t="shared" si="219"/>
        <v>4466</v>
      </c>
      <c r="P938" s="241">
        <f t="shared" si="220"/>
        <v>4088</v>
      </c>
      <c r="Q938" s="241" t="str">
        <f t="shared" si="221"/>
        <v/>
      </c>
      <c r="R938" s="241" t="str">
        <f t="shared" si="222"/>
        <v/>
      </c>
      <c r="S938" s="240">
        <f t="shared" si="230"/>
        <v>-378</v>
      </c>
      <c r="T938" s="239"/>
      <c r="U938" s="242">
        <f t="shared" si="223"/>
        <v>16060</v>
      </c>
      <c r="V938" s="241">
        <f t="shared" si="224"/>
        <v>23102</v>
      </c>
      <c r="W938" s="240">
        <f t="shared" si="231"/>
        <v>7042</v>
      </c>
      <c r="X938" s="239"/>
      <c r="Y938" s="527">
        <f t="shared" si="225"/>
        <v>-2.1081974710191247</v>
      </c>
      <c r="Z938" s="528">
        <f t="shared" si="226"/>
        <v>8.6875921216036733</v>
      </c>
      <c r="AA938" s="528">
        <f t="shared" si="227"/>
        <v>6.18087902458789</v>
      </c>
      <c r="AB938" s="529">
        <f t="shared" si="228"/>
        <v>-2.5067130970157834</v>
      </c>
    </row>
    <row r="939" spans="1:28" s="238" customFormat="1">
      <c r="A939" s="245">
        <v>3506</v>
      </c>
      <c r="B939" s="245">
        <v>3506262035</v>
      </c>
      <c r="C939" s="244" t="s">
        <v>560</v>
      </c>
      <c r="D939" s="245">
        <v>262</v>
      </c>
      <c r="E939" s="244" t="s">
        <v>289</v>
      </c>
      <c r="F939" s="245">
        <v>35</v>
      </c>
      <c r="G939" s="244" t="s">
        <v>62</v>
      </c>
      <c r="H939" s="243">
        <v>1</v>
      </c>
      <c r="I939" s="239"/>
      <c r="J939" s="242">
        <f t="shared" si="216"/>
        <v>16125.467753185127</v>
      </c>
      <c r="K939" s="241">
        <f t="shared" si="217"/>
        <v>18610</v>
      </c>
      <c r="L939" s="240">
        <f t="shared" si="229"/>
        <v>2484.5322468148734</v>
      </c>
      <c r="M939" s="239"/>
      <c r="N939" s="242">
        <f t="shared" si="218"/>
        <v>6233</v>
      </c>
      <c r="O939" s="241">
        <f t="shared" si="219"/>
        <v>7193</v>
      </c>
      <c r="P939" s="241">
        <f t="shared" si="220"/>
        <v>7759</v>
      </c>
      <c r="Q939" s="241" t="str">
        <f t="shared" si="221"/>
        <v/>
      </c>
      <c r="R939" s="241" t="str">
        <f t="shared" si="222"/>
        <v/>
      </c>
      <c r="S939" s="240">
        <f t="shared" si="230"/>
        <v>566</v>
      </c>
      <c r="T939" s="239"/>
      <c r="U939" s="242">
        <f t="shared" si="223"/>
        <v>23296.467753185127</v>
      </c>
      <c r="V939" s="241">
        <f t="shared" si="224"/>
        <v>27457</v>
      </c>
      <c r="W939" s="240">
        <f t="shared" si="231"/>
        <v>4160.5322468148734</v>
      </c>
      <c r="X939" s="239"/>
      <c r="Y939" s="527">
        <f t="shared" si="225"/>
        <v>3.0398411230968065</v>
      </c>
      <c r="Z939" s="528">
        <f t="shared" si="226"/>
        <v>3.4544456806830173</v>
      </c>
      <c r="AA939" s="528">
        <f t="shared" si="227"/>
        <v>5.5084897121533576</v>
      </c>
      <c r="AB939" s="529">
        <f t="shared" si="228"/>
        <v>2.0540440314703403</v>
      </c>
    </row>
    <row r="940" spans="1:28" s="238" customFormat="1">
      <c r="A940" s="245">
        <v>3506</v>
      </c>
      <c r="B940" s="245">
        <v>3506262056</v>
      </c>
      <c r="C940" s="244" t="s">
        <v>560</v>
      </c>
      <c r="D940" s="245">
        <v>262</v>
      </c>
      <c r="E940" s="244" t="s">
        <v>289</v>
      </c>
      <c r="F940" s="245">
        <v>56</v>
      </c>
      <c r="G940" s="244" t="s">
        <v>83</v>
      </c>
      <c r="H940" s="243">
        <v>1</v>
      </c>
      <c r="I940" s="239"/>
      <c r="J940" s="242" t="str">
        <f t="shared" si="216"/>
        <v/>
      </c>
      <c r="K940" s="241">
        <f t="shared" si="217"/>
        <v>11757.003972657023</v>
      </c>
      <c r="L940" s="240" t="str">
        <f t="shared" si="229"/>
        <v/>
      </c>
      <c r="M940" s="239"/>
      <c r="N940" s="242" t="str">
        <f t="shared" si="218"/>
        <v/>
      </c>
      <c r="O940" s="241">
        <f t="shared" si="219"/>
        <v>4479</v>
      </c>
      <c r="P940" s="241">
        <f t="shared" si="220"/>
        <v>3892</v>
      </c>
      <c r="Q940" s="241" t="str">
        <f t="shared" si="221"/>
        <v/>
      </c>
      <c r="R940" s="241" t="str">
        <f t="shared" si="222"/>
        <v/>
      </c>
      <c r="S940" s="240">
        <f t="shared" si="230"/>
        <v>-587</v>
      </c>
      <c r="T940" s="239"/>
      <c r="U940" s="242" t="str">
        <f t="shared" si="223"/>
        <v/>
      </c>
      <c r="V940" s="241">
        <f t="shared" si="224"/>
        <v>16737.003972657025</v>
      </c>
      <c r="W940" s="240" t="str">
        <f t="shared" si="231"/>
        <v/>
      </c>
      <c r="X940" s="239"/>
      <c r="Y940" s="527">
        <f t="shared" si="225"/>
        <v>-4.9965745952004283</v>
      </c>
      <c r="Z940" s="528">
        <f t="shared" si="226"/>
        <v>9.1469615073201744</v>
      </c>
      <c r="AA940" s="528">
        <f t="shared" si="227"/>
        <v>4.8531817354048377</v>
      </c>
      <c r="AB940" s="529">
        <f t="shared" si="228"/>
        <v>-4.2937797719153368</v>
      </c>
    </row>
    <row r="941" spans="1:28" s="238" customFormat="1">
      <c r="A941" s="245">
        <v>3506</v>
      </c>
      <c r="B941" s="245">
        <v>3506262057</v>
      </c>
      <c r="C941" s="244" t="s">
        <v>560</v>
      </c>
      <c r="D941" s="245">
        <v>262</v>
      </c>
      <c r="E941" s="244" t="s">
        <v>289</v>
      </c>
      <c r="F941" s="245">
        <v>57</v>
      </c>
      <c r="G941" s="244" t="s">
        <v>84</v>
      </c>
      <c r="H941" s="243">
        <v>3</v>
      </c>
      <c r="I941" s="239"/>
      <c r="J941" s="242">
        <f t="shared" si="216"/>
        <v>16078.110139055938</v>
      </c>
      <c r="K941" s="241">
        <f t="shared" si="217"/>
        <v>18088</v>
      </c>
      <c r="L941" s="240">
        <f t="shared" si="229"/>
        <v>2009.8898609440621</v>
      </c>
      <c r="M941" s="239"/>
      <c r="N941" s="242">
        <f t="shared" si="218"/>
        <v>466</v>
      </c>
      <c r="O941" s="241">
        <f t="shared" si="219"/>
        <v>524</v>
      </c>
      <c r="P941" s="241">
        <f t="shared" si="220"/>
        <v>524</v>
      </c>
      <c r="Q941" s="241" t="str">
        <f t="shared" si="221"/>
        <v/>
      </c>
      <c r="R941" s="241" t="str">
        <f t="shared" si="222"/>
        <v/>
      </c>
      <c r="S941" s="240">
        <f t="shared" si="230"/>
        <v>0</v>
      </c>
      <c r="T941" s="239"/>
      <c r="U941" s="242">
        <f t="shared" si="223"/>
        <v>17482.110139055938</v>
      </c>
      <c r="V941" s="241">
        <f t="shared" si="224"/>
        <v>19700</v>
      </c>
      <c r="W941" s="240">
        <f t="shared" si="231"/>
        <v>2217.8898609440621</v>
      </c>
      <c r="X941" s="239"/>
      <c r="Y941" s="527">
        <f t="shared" si="225"/>
        <v>0</v>
      </c>
      <c r="Z941" s="528">
        <f t="shared" si="226"/>
        <v>9.6290348314005829</v>
      </c>
      <c r="AA941" s="528">
        <f t="shared" si="227"/>
        <v>8.5937811411861276</v>
      </c>
      <c r="AB941" s="529">
        <f t="shared" si="228"/>
        <v>-1.0352536902144553</v>
      </c>
    </row>
    <row r="942" spans="1:28" s="238" customFormat="1">
      <c r="A942" s="245">
        <v>3506</v>
      </c>
      <c r="B942" s="245">
        <v>3506262071</v>
      </c>
      <c r="C942" s="244" t="s">
        <v>560</v>
      </c>
      <c r="D942" s="245">
        <v>262</v>
      </c>
      <c r="E942" s="244" t="s">
        <v>289</v>
      </c>
      <c r="F942" s="245">
        <v>71</v>
      </c>
      <c r="G942" s="244" t="s">
        <v>98</v>
      </c>
      <c r="H942" s="243">
        <v>4</v>
      </c>
      <c r="I942" s="239"/>
      <c r="J942" s="242">
        <f t="shared" si="216"/>
        <v>10422</v>
      </c>
      <c r="K942" s="241">
        <f t="shared" si="217"/>
        <v>10992</v>
      </c>
      <c r="L942" s="240">
        <f t="shared" si="229"/>
        <v>570</v>
      </c>
      <c r="M942" s="239"/>
      <c r="N942" s="242">
        <f t="shared" si="218"/>
        <v>4772</v>
      </c>
      <c r="O942" s="241">
        <f t="shared" si="219"/>
        <v>5033</v>
      </c>
      <c r="P942" s="241">
        <f t="shared" si="220"/>
        <v>4781</v>
      </c>
      <c r="Q942" s="241" t="str">
        <f t="shared" si="221"/>
        <v/>
      </c>
      <c r="R942" s="241" t="str">
        <f t="shared" si="222"/>
        <v/>
      </c>
      <c r="S942" s="240">
        <f t="shared" si="230"/>
        <v>-252</v>
      </c>
      <c r="T942" s="239"/>
      <c r="U942" s="242">
        <f t="shared" si="223"/>
        <v>16132</v>
      </c>
      <c r="V942" s="241">
        <f t="shared" si="224"/>
        <v>16861</v>
      </c>
      <c r="W942" s="240">
        <f t="shared" si="231"/>
        <v>729</v>
      </c>
      <c r="X942" s="239"/>
      <c r="Y942" s="527">
        <f t="shared" si="225"/>
        <v>-2.2919239188791778</v>
      </c>
      <c r="Z942" s="528">
        <f t="shared" si="226"/>
        <v>5.4046019422481919</v>
      </c>
      <c r="AA942" s="528">
        <f t="shared" si="227"/>
        <v>3.6161810650045796</v>
      </c>
      <c r="AB942" s="529">
        <f t="shared" si="228"/>
        <v>-1.7884208772436123</v>
      </c>
    </row>
    <row r="943" spans="1:28" s="238" customFormat="1">
      <c r="A943" s="245">
        <v>3506</v>
      </c>
      <c r="B943" s="245">
        <v>3506262079</v>
      </c>
      <c r="C943" s="244" t="s">
        <v>560</v>
      </c>
      <c r="D943" s="245">
        <v>262</v>
      </c>
      <c r="E943" s="244" t="s">
        <v>289</v>
      </c>
      <c r="F943" s="245">
        <v>79</v>
      </c>
      <c r="G943" s="244" t="s">
        <v>106</v>
      </c>
      <c r="H943" s="243">
        <v>1</v>
      </c>
      <c r="I943" s="239"/>
      <c r="J943" s="242">
        <f t="shared" si="216"/>
        <v>11566.690873932695</v>
      </c>
      <c r="K943" s="241">
        <f t="shared" si="217"/>
        <v>11611</v>
      </c>
      <c r="L943" s="240">
        <f t="shared" si="229"/>
        <v>44.309126067304533</v>
      </c>
      <c r="M943" s="239"/>
      <c r="N943" s="242">
        <f t="shared" si="218"/>
        <v>31</v>
      </c>
      <c r="O943" s="241">
        <f t="shared" si="219"/>
        <v>31</v>
      </c>
      <c r="P943" s="241">
        <f t="shared" si="220"/>
        <v>111</v>
      </c>
      <c r="Q943" s="241" t="str">
        <f t="shared" si="221"/>
        <v/>
      </c>
      <c r="R943" s="241" t="str">
        <f t="shared" si="222"/>
        <v/>
      </c>
      <c r="S943" s="240">
        <f t="shared" si="230"/>
        <v>80</v>
      </c>
      <c r="T943" s="239"/>
      <c r="U943" s="242">
        <f t="shared" si="223"/>
        <v>12535.690873932695</v>
      </c>
      <c r="V943" s="241">
        <f t="shared" si="224"/>
        <v>12810</v>
      </c>
      <c r="W943" s="240">
        <f t="shared" si="231"/>
        <v>274.30912606730453</v>
      </c>
      <c r="X943" s="239"/>
      <c r="Y943" s="527">
        <f t="shared" si="225"/>
        <v>0.69325800468267573</v>
      </c>
      <c r="Z943" s="528">
        <f t="shared" si="226"/>
        <v>9.4665082892840164</v>
      </c>
      <c r="AA943" s="528">
        <f t="shared" si="227"/>
        <v>10.278809414014106</v>
      </c>
      <c r="AB943" s="529">
        <f t="shared" si="228"/>
        <v>0.81230112473008909</v>
      </c>
    </row>
    <row r="944" spans="1:28" s="238" customFormat="1">
      <c r="A944" s="245">
        <v>3506</v>
      </c>
      <c r="B944" s="245">
        <v>3506262093</v>
      </c>
      <c r="C944" s="244" t="s">
        <v>560</v>
      </c>
      <c r="D944" s="245">
        <v>262</v>
      </c>
      <c r="E944" s="244" t="s">
        <v>289</v>
      </c>
      <c r="F944" s="245">
        <v>93</v>
      </c>
      <c r="G944" s="244" t="s">
        <v>120</v>
      </c>
      <c r="H944" s="243">
        <v>18</v>
      </c>
      <c r="I944" s="239"/>
      <c r="J944" s="242">
        <f t="shared" si="216"/>
        <v>13661</v>
      </c>
      <c r="K944" s="241">
        <f t="shared" si="217"/>
        <v>14479</v>
      </c>
      <c r="L944" s="240">
        <f t="shared" si="229"/>
        <v>818</v>
      </c>
      <c r="M944" s="239"/>
      <c r="N944" s="242">
        <f t="shared" si="218"/>
        <v>0</v>
      </c>
      <c r="O944" s="241">
        <f t="shared" si="219"/>
        <v>0</v>
      </c>
      <c r="P944" s="241">
        <f t="shared" si="220"/>
        <v>0</v>
      </c>
      <c r="Q944" s="241" t="str">
        <f t="shared" si="221"/>
        <v/>
      </c>
      <c r="R944" s="241" t="str">
        <f t="shared" si="222"/>
        <v/>
      </c>
      <c r="S944" s="240">
        <f t="shared" si="230"/>
        <v>0</v>
      </c>
      <c r="T944" s="239"/>
      <c r="U944" s="242">
        <f t="shared" si="223"/>
        <v>14599</v>
      </c>
      <c r="V944" s="241">
        <f t="shared" si="224"/>
        <v>15567</v>
      </c>
      <c r="W944" s="240">
        <f t="shared" si="231"/>
        <v>968</v>
      </c>
      <c r="X944" s="239"/>
      <c r="Y944" s="527">
        <f t="shared" si="225"/>
        <v>-2.5128674723319335</v>
      </c>
      <c r="Z944" s="528">
        <f t="shared" si="226"/>
        <v>8.4919177432791706</v>
      </c>
      <c r="AA944" s="528">
        <f t="shared" si="227"/>
        <v>5.7407372962012415</v>
      </c>
      <c r="AB944" s="529">
        <f t="shared" si="228"/>
        <v>-2.7511804470779291</v>
      </c>
    </row>
    <row r="945" spans="1:28" s="238" customFormat="1">
      <c r="A945" s="245">
        <v>3506</v>
      </c>
      <c r="B945" s="245">
        <v>3506262155</v>
      </c>
      <c r="C945" s="244" t="s">
        <v>560</v>
      </c>
      <c r="D945" s="245">
        <v>262</v>
      </c>
      <c r="E945" s="244" t="s">
        <v>289</v>
      </c>
      <c r="F945" s="245">
        <v>155</v>
      </c>
      <c r="G945" s="244" t="s">
        <v>182</v>
      </c>
      <c r="H945" s="243">
        <v>1</v>
      </c>
      <c r="I945" s="239"/>
      <c r="J945" s="242" t="str">
        <f t="shared" si="216"/>
        <v/>
      </c>
      <c r="K945" s="241">
        <f t="shared" si="217"/>
        <v>12280.20609340292</v>
      </c>
      <c r="L945" s="240" t="str">
        <f t="shared" si="229"/>
        <v/>
      </c>
      <c r="M945" s="239"/>
      <c r="N945" s="242" t="str">
        <f t="shared" si="218"/>
        <v/>
      </c>
      <c r="O945" s="241" t="str">
        <f t="shared" si="219"/>
        <v/>
      </c>
      <c r="P945" s="241">
        <f t="shared" si="220"/>
        <v>9979</v>
      </c>
      <c r="Q945" s="241" t="str">
        <f t="shared" si="221"/>
        <v/>
      </c>
      <c r="R945" s="241" t="str">
        <f t="shared" si="222"/>
        <v/>
      </c>
      <c r="S945" s="240" t="str">
        <f t="shared" si="230"/>
        <v/>
      </c>
      <c r="T945" s="239"/>
      <c r="U945" s="242" t="str">
        <f t="shared" si="223"/>
        <v/>
      </c>
      <c r="V945" s="241">
        <f t="shared" si="224"/>
        <v>23347.206093402921</v>
      </c>
      <c r="W945" s="240" t="str">
        <f t="shared" si="231"/>
        <v/>
      </c>
      <c r="X945" s="239"/>
      <c r="Y945" s="527">
        <f t="shared" si="225"/>
        <v>0</v>
      </c>
      <c r="Z945" s="528">
        <f t="shared" si="226"/>
        <v>4.3431244437024352</v>
      </c>
      <c r="AA945" s="528">
        <f t="shared" si="227"/>
        <v>2.9727489146294017</v>
      </c>
      <c r="AB945" s="529">
        <f t="shared" si="228"/>
        <v>-1.3703755290730335</v>
      </c>
    </row>
    <row r="946" spans="1:28" s="238" customFormat="1">
      <c r="A946" s="245">
        <v>3506</v>
      </c>
      <c r="B946" s="245">
        <v>3506262163</v>
      </c>
      <c r="C946" s="244" t="s">
        <v>560</v>
      </c>
      <c r="D946" s="245">
        <v>262</v>
      </c>
      <c r="E946" s="244" t="s">
        <v>289</v>
      </c>
      <c r="F946" s="245">
        <v>163</v>
      </c>
      <c r="G946" s="244" t="s">
        <v>190</v>
      </c>
      <c r="H946" s="243">
        <v>155</v>
      </c>
      <c r="I946" s="239"/>
      <c r="J946" s="242">
        <f t="shared" si="216"/>
        <v>14629</v>
      </c>
      <c r="K946" s="241">
        <f t="shared" si="217"/>
        <v>15094</v>
      </c>
      <c r="L946" s="240">
        <f t="shared" si="229"/>
        <v>465</v>
      </c>
      <c r="M946" s="239"/>
      <c r="N946" s="242">
        <f t="shared" si="218"/>
        <v>0</v>
      </c>
      <c r="O946" s="241">
        <f t="shared" si="219"/>
        <v>0</v>
      </c>
      <c r="P946" s="241">
        <f t="shared" si="220"/>
        <v>131</v>
      </c>
      <c r="Q946" s="241" t="str">
        <f t="shared" si="221"/>
        <v/>
      </c>
      <c r="R946" s="241" t="str">
        <f t="shared" si="222"/>
        <v/>
      </c>
      <c r="S946" s="240">
        <f t="shared" si="230"/>
        <v>131</v>
      </c>
      <c r="T946" s="239"/>
      <c r="U946" s="242">
        <f t="shared" si="223"/>
        <v>15567</v>
      </c>
      <c r="V946" s="241">
        <f t="shared" si="224"/>
        <v>16313</v>
      </c>
      <c r="W946" s="240">
        <f t="shared" si="231"/>
        <v>746</v>
      </c>
      <c r="X946" s="239"/>
      <c r="Y946" s="527">
        <f t="shared" si="225"/>
        <v>2.7623462652228596</v>
      </c>
      <c r="Z946" s="528">
        <f t="shared" si="226"/>
        <v>11.699952273844042</v>
      </c>
      <c r="AA946" s="528">
        <f t="shared" si="227"/>
        <v>14.91230041183227</v>
      </c>
      <c r="AB946" s="529">
        <f t="shared" si="228"/>
        <v>3.2123481379882275</v>
      </c>
    </row>
    <row r="947" spans="1:28" s="238" customFormat="1">
      <c r="A947" s="245">
        <v>3506</v>
      </c>
      <c r="B947" s="245">
        <v>3506262164</v>
      </c>
      <c r="C947" s="244" t="s">
        <v>560</v>
      </c>
      <c r="D947" s="245">
        <v>262</v>
      </c>
      <c r="E947" s="244" t="s">
        <v>289</v>
      </c>
      <c r="F947" s="245">
        <v>164</v>
      </c>
      <c r="G947" s="244" t="s">
        <v>191</v>
      </c>
      <c r="H947" s="243">
        <v>1</v>
      </c>
      <c r="I947" s="239"/>
      <c r="J947" s="242" t="str">
        <f t="shared" si="216"/>
        <v/>
      </c>
      <c r="K947" s="241">
        <f t="shared" si="217"/>
        <v>11708.097483729905</v>
      </c>
      <c r="L947" s="240" t="str">
        <f t="shared" si="229"/>
        <v/>
      </c>
      <c r="M947" s="239"/>
      <c r="N947" s="242" t="str">
        <f t="shared" si="218"/>
        <v/>
      </c>
      <c r="O947" s="241" t="str">
        <f t="shared" si="219"/>
        <v/>
      </c>
      <c r="P947" s="241">
        <f t="shared" si="220"/>
        <v>3974</v>
      </c>
      <c r="Q947" s="241" t="str">
        <f t="shared" si="221"/>
        <v/>
      </c>
      <c r="R947" s="241" t="str">
        <f t="shared" si="222"/>
        <v/>
      </c>
      <c r="S947" s="240" t="str">
        <f t="shared" si="230"/>
        <v/>
      </c>
      <c r="T947" s="239"/>
      <c r="U947" s="242" t="str">
        <f t="shared" si="223"/>
        <v/>
      </c>
      <c r="V947" s="241">
        <f t="shared" si="224"/>
        <v>16770.097483729907</v>
      </c>
      <c r="W947" s="240" t="str">
        <f t="shared" si="231"/>
        <v/>
      </c>
      <c r="X947" s="239"/>
      <c r="Y947" s="527">
        <f t="shared" si="225"/>
        <v>-13.899306249527513</v>
      </c>
      <c r="Z947" s="528">
        <f t="shared" si="226"/>
        <v>6.518774949815791</v>
      </c>
      <c r="AA947" s="528">
        <f t="shared" si="227"/>
        <v>-3.3633652725677257</v>
      </c>
      <c r="AB947" s="529">
        <f t="shared" si="228"/>
        <v>-9.8821402223835157</v>
      </c>
    </row>
    <row r="948" spans="1:28" s="238" customFormat="1">
      <c r="A948" s="245">
        <v>3506</v>
      </c>
      <c r="B948" s="245">
        <v>3506262165</v>
      </c>
      <c r="C948" s="244" t="s">
        <v>560</v>
      </c>
      <c r="D948" s="245">
        <v>262</v>
      </c>
      <c r="E948" s="244" t="s">
        <v>289</v>
      </c>
      <c r="F948" s="245">
        <v>165</v>
      </c>
      <c r="G948" s="244" t="s">
        <v>192</v>
      </c>
      <c r="H948" s="243">
        <v>38</v>
      </c>
      <c r="I948" s="239"/>
      <c r="J948" s="242">
        <f t="shared" si="216"/>
        <v>13834</v>
      </c>
      <c r="K948" s="241">
        <f t="shared" si="217"/>
        <v>14050</v>
      </c>
      <c r="L948" s="240">
        <f t="shared" si="229"/>
        <v>216</v>
      </c>
      <c r="M948" s="239"/>
      <c r="N948" s="242">
        <f t="shared" si="218"/>
        <v>318</v>
      </c>
      <c r="O948" s="241">
        <f t="shared" si="219"/>
        <v>323</v>
      </c>
      <c r="P948" s="241">
        <f t="shared" si="220"/>
        <v>0</v>
      </c>
      <c r="Q948" s="241" t="str">
        <f t="shared" si="221"/>
        <v/>
      </c>
      <c r="R948" s="241" t="str">
        <f t="shared" si="222"/>
        <v/>
      </c>
      <c r="S948" s="240">
        <f t="shared" si="230"/>
        <v>-323</v>
      </c>
      <c r="T948" s="239"/>
      <c r="U948" s="242">
        <f t="shared" si="223"/>
        <v>15090</v>
      </c>
      <c r="V948" s="241">
        <f t="shared" si="224"/>
        <v>15138</v>
      </c>
      <c r="W948" s="240">
        <f t="shared" si="231"/>
        <v>48</v>
      </c>
      <c r="X948" s="239"/>
      <c r="Y948" s="527">
        <f t="shared" si="225"/>
        <v>-3.8159824759430023</v>
      </c>
      <c r="Z948" s="528">
        <f t="shared" si="226"/>
        <v>7.8064028339625127</v>
      </c>
      <c r="AA948" s="528">
        <f t="shared" si="227"/>
        <v>3.5664528556429924</v>
      </c>
      <c r="AB948" s="529">
        <f t="shared" si="228"/>
        <v>-4.2399499783195207</v>
      </c>
    </row>
    <row r="949" spans="1:28" s="238" customFormat="1">
      <c r="A949" s="245">
        <v>3506</v>
      </c>
      <c r="B949" s="245">
        <v>3506262176</v>
      </c>
      <c r="C949" s="244" t="s">
        <v>560</v>
      </c>
      <c r="D949" s="245">
        <v>262</v>
      </c>
      <c r="E949" s="244" t="s">
        <v>289</v>
      </c>
      <c r="F949" s="245">
        <v>176</v>
      </c>
      <c r="G949" s="244" t="s">
        <v>203</v>
      </c>
      <c r="H949" s="243">
        <v>5</v>
      </c>
      <c r="I949" s="239"/>
      <c r="J949" s="242">
        <f t="shared" si="216"/>
        <v>14199</v>
      </c>
      <c r="K949" s="241">
        <f t="shared" si="217"/>
        <v>13356</v>
      </c>
      <c r="L949" s="240">
        <f t="shared" si="229"/>
        <v>-843</v>
      </c>
      <c r="M949" s="239"/>
      <c r="N949" s="242">
        <f t="shared" si="218"/>
        <v>5976</v>
      </c>
      <c r="O949" s="241">
        <f t="shared" si="219"/>
        <v>5622</v>
      </c>
      <c r="P949" s="241">
        <f t="shared" si="220"/>
        <v>5622</v>
      </c>
      <c r="Q949" s="241" t="str">
        <f t="shared" si="221"/>
        <v/>
      </c>
      <c r="R949" s="241" t="str">
        <f t="shared" si="222"/>
        <v/>
      </c>
      <c r="S949" s="240">
        <f t="shared" si="230"/>
        <v>0</v>
      </c>
      <c r="T949" s="239"/>
      <c r="U949" s="242">
        <f t="shared" si="223"/>
        <v>21113</v>
      </c>
      <c r="V949" s="241">
        <f t="shared" si="224"/>
        <v>20066</v>
      </c>
      <c r="W949" s="240">
        <f t="shared" si="231"/>
        <v>-1047</v>
      </c>
      <c r="X949" s="239"/>
      <c r="Y949" s="527">
        <f t="shared" si="225"/>
        <v>0</v>
      </c>
      <c r="Z949" s="528">
        <f t="shared" si="226"/>
        <v>9.7791779319207155</v>
      </c>
      <c r="AA949" s="528">
        <f t="shared" si="227"/>
        <v>4.2272731900033511</v>
      </c>
      <c r="AB949" s="529">
        <f t="shared" si="228"/>
        <v>-5.5519047419173644</v>
      </c>
    </row>
    <row r="950" spans="1:28" s="238" customFormat="1">
      <c r="A950" s="245">
        <v>3506</v>
      </c>
      <c r="B950" s="245">
        <v>3506262178</v>
      </c>
      <c r="C950" s="244" t="s">
        <v>560</v>
      </c>
      <c r="D950" s="245">
        <v>262</v>
      </c>
      <c r="E950" s="244" t="s">
        <v>289</v>
      </c>
      <c r="F950" s="245">
        <v>178</v>
      </c>
      <c r="G950" s="244" t="s">
        <v>205</v>
      </c>
      <c r="H950" s="243">
        <v>5</v>
      </c>
      <c r="I950" s="239"/>
      <c r="J950" s="242">
        <f t="shared" si="216"/>
        <v>14471</v>
      </c>
      <c r="K950" s="241">
        <f t="shared" si="217"/>
        <v>14406</v>
      </c>
      <c r="L950" s="240">
        <f t="shared" si="229"/>
        <v>-65</v>
      </c>
      <c r="M950" s="239"/>
      <c r="N950" s="242">
        <f t="shared" si="218"/>
        <v>3111</v>
      </c>
      <c r="O950" s="241">
        <f t="shared" si="219"/>
        <v>3097</v>
      </c>
      <c r="P950" s="241">
        <f t="shared" si="220"/>
        <v>3097</v>
      </c>
      <c r="Q950" s="241" t="str">
        <f t="shared" si="221"/>
        <v/>
      </c>
      <c r="R950" s="241" t="str">
        <f t="shared" si="222"/>
        <v/>
      </c>
      <c r="S950" s="240">
        <f t="shared" si="230"/>
        <v>0</v>
      </c>
      <c r="T950" s="239"/>
      <c r="U950" s="242">
        <f t="shared" si="223"/>
        <v>18520</v>
      </c>
      <c r="V950" s="241">
        <f t="shared" si="224"/>
        <v>18591</v>
      </c>
      <c r="W950" s="240">
        <f t="shared" si="231"/>
        <v>71</v>
      </c>
      <c r="X950" s="239"/>
      <c r="Y950" s="527">
        <f t="shared" si="225"/>
        <v>0</v>
      </c>
      <c r="Z950" s="528">
        <f t="shared" si="226"/>
        <v>6.8400528604976722</v>
      </c>
      <c r="AA950" s="528">
        <f t="shared" si="227"/>
        <v>4.4342571188759683</v>
      </c>
      <c r="AB950" s="529">
        <f t="shared" si="228"/>
        <v>-2.405795741621704</v>
      </c>
    </row>
    <row r="951" spans="1:28" s="238" customFormat="1">
      <c r="A951" s="245">
        <v>3506</v>
      </c>
      <c r="B951" s="245">
        <v>3506262181</v>
      </c>
      <c r="C951" s="244" t="s">
        <v>560</v>
      </c>
      <c r="D951" s="245">
        <v>262</v>
      </c>
      <c r="E951" s="244" t="s">
        <v>289</v>
      </c>
      <c r="F951" s="245">
        <v>181</v>
      </c>
      <c r="G951" s="244" t="s">
        <v>208</v>
      </c>
      <c r="H951" s="243">
        <v>1</v>
      </c>
      <c r="I951" s="239"/>
      <c r="J951" s="242" t="str">
        <f t="shared" si="216"/>
        <v/>
      </c>
      <c r="K951" s="241">
        <f t="shared" si="217"/>
        <v>14740.341695116518</v>
      </c>
      <c r="L951" s="240" t="str">
        <f t="shared" si="229"/>
        <v/>
      </c>
      <c r="M951" s="239"/>
      <c r="N951" s="242" t="str">
        <f t="shared" si="218"/>
        <v/>
      </c>
      <c r="O951" s="241" t="str">
        <f t="shared" si="219"/>
        <v/>
      </c>
      <c r="P951" s="241">
        <f t="shared" si="220"/>
        <v>277</v>
      </c>
      <c r="Q951" s="241" t="str">
        <f t="shared" si="221"/>
        <v/>
      </c>
      <c r="R951" s="241" t="str">
        <f t="shared" si="222"/>
        <v/>
      </c>
      <c r="S951" s="240" t="str">
        <f t="shared" si="230"/>
        <v/>
      </c>
      <c r="T951" s="239"/>
      <c r="U951" s="242" t="str">
        <f t="shared" si="223"/>
        <v/>
      </c>
      <c r="V951" s="241">
        <f t="shared" si="224"/>
        <v>16105.341695116518</v>
      </c>
      <c r="W951" s="240" t="str">
        <f t="shared" si="231"/>
        <v/>
      </c>
      <c r="X951" s="239"/>
      <c r="Y951" s="527">
        <f t="shared" si="225"/>
        <v>-1.5973384050298876</v>
      </c>
      <c r="Z951" s="528">
        <f t="shared" si="226"/>
        <v>11.106112566908283</v>
      </c>
      <c r="AA951" s="528">
        <f t="shared" si="227"/>
        <v>9.2154918313681797</v>
      </c>
      <c r="AB951" s="529">
        <f t="shared" si="228"/>
        <v>-1.8906207355401037</v>
      </c>
    </row>
    <row r="952" spans="1:28" s="238" customFormat="1">
      <c r="A952" s="245">
        <v>3506</v>
      </c>
      <c r="B952" s="245">
        <v>3506262211</v>
      </c>
      <c r="C952" s="244" t="s">
        <v>560</v>
      </c>
      <c r="D952" s="245">
        <v>262</v>
      </c>
      <c r="E952" s="244" t="s">
        <v>289</v>
      </c>
      <c r="F952" s="245">
        <v>211</v>
      </c>
      <c r="G952" s="244" t="s">
        <v>238</v>
      </c>
      <c r="H952" s="243">
        <v>3</v>
      </c>
      <c r="I952" s="239"/>
      <c r="J952" s="242" t="str">
        <f t="shared" si="216"/>
        <v/>
      </c>
      <c r="K952" s="241">
        <f t="shared" si="217"/>
        <v>11958.603272487353</v>
      </c>
      <c r="L952" s="240" t="str">
        <f t="shared" si="229"/>
        <v/>
      </c>
      <c r="M952" s="239"/>
      <c r="N952" s="242" t="str">
        <f t="shared" si="218"/>
        <v/>
      </c>
      <c r="O952" s="241" t="str">
        <f t="shared" si="219"/>
        <v/>
      </c>
      <c r="P952" s="241">
        <f t="shared" si="220"/>
        <v>2947</v>
      </c>
      <c r="Q952" s="241" t="str">
        <f t="shared" si="221"/>
        <v/>
      </c>
      <c r="R952" s="241" t="str">
        <f t="shared" si="222"/>
        <v/>
      </c>
      <c r="S952" s="240" t="str">
        <f t="shared" si="230"/>
        <v/>
      </c>
      <c r="T952" s="239"/>
      <c r="U952" s="242" t="str">
        <f t="shared" si="223"/>
        <v/>
      </c>
      <c r="V952" s="241">
        <f t="shared" si="224"/>
        <v>15993.603272487353</v>
      </c>
      <c r="W952" s="240" t="str">
        <f t="shared" si="231"/>
        <v/>
      </c>
      <c r="X952" s="239"/>
      <c r="Y952" s="527">
        <f t="shared" si="225"/>
        <v>-0.59198459550459859</v>
      </c>
      <c r="Z952" s="528">
        <f t="shared" si="226"/>
        <v>6.1422069665415258</v>
      </c>
      <c r="AA952" s="528">
        <f t="shared" si="227"/>
        <v>5.7502407953955439</v>
      </c>
      <c r="AB952" s="529">
        <f t="shared" si="228"/>
        <v>-0.39196617114598187</v>
      </c>
    </row>
    <row r="953" spans="1:28" s="238" customFormat="1">
      <c r="A953" s="245">
        <v>3506</v>
      </c>
      <c r="B953" s="245">
        <v>3506262229</v>
      </c>
      <c r="C953" s="244" t="s">
        <v>560</v>
      </c>
      <c r="D953" s="245">
        <v>262</v>
      </c>
      <c r="E953" s="244" t="s">
        <v>289</v>
      </c>
      <c r="F953" s="245">
        <v>229</v>
      </c>
      <c r="G953" s="244" t="s">
        <v>256</v>
      </c>
      <c r="H953" s="243">
        <v>43</v>
      </c>
      <c r="I953" s="239"/>
      <c r="J953" s="242">
        <f t="shared" si="216"/>
        <v>12920</v>
      </c>
      <c r="K953" s="241">
        <f t="shared" si="217"/>
        <v>13938</v>
      </c>
      <c r="L953" s="240">
        <f t="shared" si="229"/>
        <v>1018</v>
      </c>
      <c r="M953" s="239"/>
      <c r="N953" s="242">
        <f t="shared" si="218"/>
        <v>1344</v>
      </c>
      <c r="O953" s="241">
        <f t="shared" si="219"/>
        <v>1450</v>
      </c>
      <c r="P953" s="241">
        <f t="shared" si="220"/>
        <v>1050</v>
      </c>
      <c r="Q953" s="241" t="str">
        <f t="shared" si="221"/>
        <v/>
      </c>
      <c r="R953" s="241" t="str">
        <f t="shared" si="222"/>
        <v/>
      </c>
      <c r="S953" s="240">
        <f t="shared" si="230"/>
        <v>-400</v>
      </c>
      <c r="T953" s="239"/>
      <c r="U953" s="242">
        <f t="shared" si="223"/>
        <v>15202</v>
      </c>
      <c r="V953" s="241">
        <f t="shared" si="224"/>
        <v>16076</v>
      </c>
      <c r="W953" s="240">
        <f t="shared" si="231"/>
        <v>874</v>
      </c>
      <c r="X953" s="239"/>
      <c r="Y953" s="527">
        <f t="shared" si="225"/>
        <v>-2.8644438650107986</v>
      </c>
      <c r="Z953" s="528">
        <f t="shared" si="226"/>
        <v>12.818198782097145</v>
      </c>
      <c r="AA953" s="528">
        <f t="shared" si="227"/>
        <v>9.5332781594823413</v>
      </c>
      <c r="AB953" s="529">
        <f t="shared" si="228"/>
        <v>-3.2849206226148038</v>
      </c>
    </row>
    <row r="954" spans="1:28" s="238" customFormat="1">
      <c r="A954" s="245">
        <v>3506</v>
      </c>
      <c r="B954" s="245">
        <v>3506262243</v>
      </c>
      <c r="C954" s="244" t="s">
        <v>560</v>
      </c>
      <c r="D954" s="245">
        <v>262</v>
      </c>
      <c r="E954" s="244" t="s">
        <v>289</v>
      </c>
      <c r="F954" s="245">
        <v>243</v>
      </c>
      <c r="G954" s="244" t="s">
        <v>270</v>
      </c>
      <c r="H954" s="243">
        <v>1</v>
      </c>
      <c r="I954" s="239"/>
      <c r="J954" s="242">
        <f t="shared" si="216"/>
        <v>14498.641533609803</v>
      </c>
      <c r="K954" s="241">
        <f t="shared" si="217"/>
        <v>9754</v>
      </c>
      <c r="L954" s="240">
        <f t="shared" si="229"/>
        <v>-4744.6415336098034</v>
      </c>
      <c r="M954" s="239"/>
      <c r="N954" s="242">
        <f t="shared" si="218"/>
        <v>2193</v>
      </c>
      <c r="O954" s="241">
        <f t="shared" si="219"/>
        <v>1475</v>
      </c>
      <c r="P954" s="241">
        <f t="shared" si="220"/>
        <v>1389</v>
      </c>
      <c r="Q954" s="241" t="str">
        <f t="shared" si="221"/>
        <v/>
      </c>
      <c r="R954" s="241" t="str">
        <f t="shared" si="222"/>
        <v/>
      </c>
      <c r="S954" s="240">
        <f t="shared" si="230"/>
        <v>-86</v>
      </c>
      <c r="T954" s="239"/>
      <c r="U954" s="242">
        <f t="shared" si="223"/>
        <v>17629.641533609803</v>
      </c>
      <c r="V954" s="241">
        <f t="shared" si="224"/>
        <v>12231</v>
      </c>
      <c r="W954" s="240">
        <f t="shared" si="231"/>
        <v>-5398.6415336098034</v>
      </c>
      <c r="X954" s="239"/>
      <c r="Y954" s="527">
        <f t="shared" si="225"/>
        <v>-0.8854435207992708</v>
      </c>
      <c r="Z954" s="528">
        <f t="shared" si="226"/>
        <v>6.0354276228984407</v>
      </c>
      <c r="AA954" s="528">
        <f t="shared" si="227"/>
        <v>5.027117511696332</v>
      </c>
      <c r="AB954" s="529">
        <f t="shared" si="228"/>
        <v>-1.0083101112021087</v>
      </c>
    </row>
    <row r="955" spans="1:28" s="238" customFormat="1">
      <c r="A955" s="245">
        <v>3506</v>
      </c>
      <c r="B955" s="245">
        <v>3506262244</v>
      </c>
      <c r="C955" s="244" t="s">
        <v>560</v>
      </c>
      <c r="D955" s="245">
        <v>262</v>
      </c>
      <c r="E955" s="244" t="s">
        <v>289</v>
      </c>
      <c r="F955" s="245">
        <v>244</v>
      </c>
      <c r="G955" s="244" t="s">
        <v>271</v>
      </c>
      <c r="H955" s="243">
        <v>1</v>
      </c>
      <c r="I955" s="239"/>
      <c r="J955" s="242" t="str">
        <f t="shared" si="216"/>
        <v/>
      </c>
      <c r="K955" s="241">
        <f t="shared" si="217"/>
        <v>15296.445320714512</v>
      </c>
      <c r="L955" s="240" t="str">
        <f t="shared" si="229"/>
        <v/>
      </c>
      <c r="M955" s="239"/>
      <c r="N955" s="242" t="str">
        <f t="shared" si="218"/>
        <v/>
      </c>
      <c r="O955" s="241" t="str">
        <f t="shared" si="219"/>
        <v/>
      </c>
      <c r="P955" s="241">
        <f t="shared" si="220"/>
        <v>4586</v>
      </c>
      <c r="Q955" s="241" t="str">
        <f t="shared" si="221"/>
        <v/>
      </c>
      <c r="R955" s="241" t="str">
        <f t="shared" si="222"/>
        <v/>
      </c>
      <c r="S955" s="240" t="str">
        <f t="shared" si="230"/>
        <v/>
      </c>
      <c r="T955" s="239"/>
      <c r="U955" s="242" t="str">
        <f t="shared" si="223"/>
        <v/>
      </c>
      <c r="V955" s="241">
        <f t="shared" si="224"/>
        <v>20970.445320714512</v>
      </c>
      <c r="W955" s="240" t="str">
        <f t="shared" si="231"/>
        <v/>
      </c>
      <c r="X955" s="239"/>
      <c r="Y955" s="527">
        <f t="shared" si="225"/>
        <v>0</v>
      </c>
      <c r="Z955" s="528">
        <f t="shared" si="226"/>
        <v>6.1523267003519049</v>
      </c>
      <c r="AA955" s="528">
        <f t="shared" si="227"/>
        <v>5.3180718904184756</v>
      </c>
      <c r="AB955" s="529">
        <f t="shared" si="228"/>
        <v>-0.83425480993342926</v>
      </c>
    </row>
    <row r="956" spans="1:28" s="238" customFormat="1">
      <c r="A956" s="245">
        <v>3506</v>
      </c>
      <c r="B956" s="245">
        <v>3506262246</v>
      </c>
      <c r="C956" s="244" t="s">
        <v>560</v>
      </c>
      <c r="D956" s="245">
        <v>262</v>
      </c>
      <c r="E956" s="244" t="s">
        <v>289</v>
      </c>
      <c r="F956" s="245">
        <v>246</v>
      </c>
      <c r="G956" s="244" t="s">
        <v>273</v>
      </c>
      <c r="H956" s="243">
        <v>1</v>
      </c>
      <c r="I956" s="239"/>
      <c r="J956" s="242" t="str">
        <f t="shared" si="216"/>
        <v/>
      </c>
      <c r="K956" s="241">
        <f t="shared" si="217"/>
        <v>11679.143036663963</v>
      </c>
      <c r="L956" s="240" t="str">
        <f t="shared" si="229"/>
        <v/>
      </c>
      <c r="M956" s="239"/>
      <c r="N956" s="242" t="str">
        <f t="shared" si="218"/>
        <v/>
      </c>
      <c r="O956" s="241" t="str">
        <f t="shared" si="219"/>
        <v/>
      </c>
      <c r="P956" s="241">
        <f t="shared" si="220"/>
        <v>4524</v>
      </c>
      <c r="Q956" s="241" t="str">
        <f t="shared" si="221"/>
        <v/>
      </c>
      <c r="R956" s="241" t="str">
        <f t="shared" si="222"/>
        <v/>
      </c>
      <c r="S956" s="240" t="str">
        <f t="shared" si="230"/>
        <v/>
      </c>
      <c r="T956" s="239"/>
      <c r="U956" s="242" t="str">
        <f t="shared" si="223"/>
        <v/>
      </c>
      <c r="V956" s="241">
        <f t="shared" si="224"/>
        <v>17291.143036663962</v>
      </c>
      <c r="W956" s="240" t="str">
        <f t="shared" si="231"/>
        <v/>
      </c>
      <c r="X956" s="239"/>
      <c r="Y956" s="527">
        <f t="shared" si="225"/>
        <v>-0.40279224987827433</v>
      </c>
      <c r="Z956" s="528">
        <f t="shared" si="226"/>
        <v>2.1931648489570224</v>
      </c>
      <c r="AA956" s="528">
        <f t="shared" si="227"/>
        <v>1.9365090729123371</v>
      </c>
      <c r="AB956" s="529">
        <f t="shared" si="228"/>
        <v>-0.25665577604468526</v>
      </c>
    </row>
    <row r="957" spans="1:28" s="238" customFormat="1">
      <c r="A957" s="245">
        <v>3506</v>
      </c>
      <c r="B957" s="245">
        <v>3506262248</v>
      </c>
      <c r="C957" s="244" t="s">
        <v>560</v>
      </c>
      <c r="D957" s="245">
        <v>262</v>
      </c>
      <c r="E957" s="244" t="s">
        <v>289</v>
      </c>
      <c r="F957" s="245">
        <v>248</v>
      </c>
      <c r="G957" s="244" t="s">
        <v>275</v>
      </c>
      <c r="H957" s="243">
        <v>24</v>
      </c>
      <c r="I957" s="239"/>
      <c r="J957" s="242">
        <f t="shared" si="216"/>
        <v>14885</v>
      </c>
      <c r="K957" s="241">
        <f t="shared" si="217"/>
        <v>13834</v>
      </c>
      <c r="L957" s="240">
        <f t="shared" si="229"/>
        <v>-1051</v>
      </c>
      <c r="M957" s="239"/>
      <c r="N957" s="242">
        <f t="shared" si="218"/>
        <v>794</v>
      </c>
      <c r="O957" s="241">
        <f t="shared" si="219"/>
        <v>738</v>
      </c>
      <c r="P957" s="241">
        <f t="shared" si="220"/>
        <v>781</v>
      </c>
      <c r="Q957" s="241" t="str">
        <f t="shared" si="221"/>
        <v/>
      </c>
      <c r="R957" s="241" t="str">
        <f t="shared" si="222"/>
        <v/>
      </c>
      <c r="S957" s="240">
        <f t="shared" si="230"/>
        <v>43</v>
      </c>
      <c r="T957" s="239"/>
      <c r="U957" s="242">
        <f t="shared" si="223"/>
        <v>16617</v>
      </c>
      <c r="V957" s="241">
        <f t="shared" si="224"/>
        <v>15703</v>
      </c>
      <c r="W957" s="240">
        <f t="shared" si="231"/>
        <v>-914</v>
      </c>
      <c r="X957" s="239"/>
      <c r="Y957" s="527">
        <f t="shared" si="225"/>
        <v>0.3097394913158098</v>
      </c>
      <c r="Z957" s="528">
        <f t="shared" si="226"/>
        <v>5.0697310318241096</v>
      </c>
      <c r="AA957" s="528">
        <f t="shared" si="227"/>
        <v>5.4451056940976006</v>
      </c>
      <c r="AB957" s="529">
        <f t="shared" si="228"/>
        <v>0.37537466227349103</v>
      </c>
    </row>
    <row r="958" spans="1:28" s="238" customFormat="1">
      <c r="A958" s="245">
        <v>3506</v>
      </c>
      <c r="B958" s="245">
        <v>3506262258</v>
      </c>
      <c r="C958" s="244" t="s">
        <v>560</v>
      </c>
      <c r="D958" s="245">
        <v>262</v>
      </c>
      <c r="E958" s="244" t="s">
        <v>289</v>
      </c>
      <c r="F958" s="245">
        <v>258</v>
      </c>
      <c r="G958" s="244" t="s">
        <v>285</v>
      </c>
      <c r="H958" s="243">
        <v>10</v>
      </c>
      <c r="I958" s="239"/>
      <c r="J958" s="242">
        <f t="shared" si="216"/>
        <v>14194</v>
      </c>
      <c r="K958" s="241">
        <f t="shared" si="217"/>
        <v>13773</v>
      </c>
      <c r="L958" s="240">
        <f t="shared" si="229"/>
        <v>-421</v>
      </c>
      <c r="M958" s="239"/>
      <c r="N958" s="242">
        <f t="shared" si="218"/>
        <v>4593</v>
      </c>
      <c r="O958" s="241">
        <f t="shared" si="219"/>
        <v>4456</v>
      </c>
      <c r="P958" s="241">
        <f t="shared" si="220"/>
        <v>4605</v>
      </c>
      <c r="Q958" s="241" t="str">
        <f t="shared" si="221"/>
        <v/>
      </c>
      <c r="R958" s="241" t="str">
        <f t="shared" si="222"/>
        <v/>
      </c>
      <c r="S958" s="240">
        <f t="shared" si="230"/>
        <v>149</v>
      </c>
      <c r="T958" s="239"/>
      <c r="U958" s="242">
        <f t="shared" si="223"/>
        <v>19725</v>
      </c>
      <c r="V958" s="241">
        <f t="shared" si="224"/>
        <v>19466</v>
      </c>
      <c r="W958" s="240">
        <f t="shared" si="231"/>
        <v>-259</v>
      </c>
      <c r="X958" s="239"/>
      <c r="Y958" s="527">
        <f t="shared" si="225"/>
        <v>1.0811264398743674</v>
      </c>
      <c r="Z958" s="528">
        <f t="shared" si="226"/>
        <v>4.6082714450012103</v>
      </c>
      <c r="AA958" s="528">
        <f t="shared" si="227"/>
        <v>5.0803062826328169</v>
      </c>
      <c r="AB958" s="529">
        <f t="shared" si="228"/>
        <v>0.47203483763160659</v>
      </c>
    </row>
    <row r="959" spans="1:28" s="238" customFormat="1">
      <c r="A959" s="245">
        <v>3506</v>
      </c>
      <c r="B959" s="245">
        <v>3506262262</v>
      </c>
      <c r="C959" s="244" t="s">
        <v>560</v>
      </c>
      <c r="D959" s="245">
        <v>262</v>
      </c>
      <c r="E959" s="244" t="s">
        <v>289</v>
      </c>
      <c r="F959" s="245">
        <v>262</v>
      </c>
      <c r="G959" s="244" t="s">
        <v>289</v>
      </c>
      <c r="H959" s="243">
        <v>123</v>
      </c>
      <c r="I959" s="239"/>
      <c r="J959" s="242">
        <f t="shared" si="216"/>
        <v>12447</v>
      </c>
      <c r="K959" s="241">
        <f t="shared" si="217"/>
        <v>13698</v>
      </c>
      <c r="L959" s="240">
        <f t="shared" si="229"/>
        <v>1251</v>
      </c>
      <c r="M959" s="239"/>
      <c r="N959" s="242">
        <f t="shared" si="218"/>
        <v>5023</v>
      </c>
      <c r="O959" s="241">
        <f t="shared" si="219"/>
        <v>5528</v>
      </c>
      <c r="P959" s="241">
        <f t="shared" si="220"/>
        <v>2723</v>
      </c>
      <c r="Q959" s="241" t="str">
        <f t="shared" si="221"/>
        <v/>
      </c>
      <c r="R959" s="241" t="str">
        <f t="shared" si="222"/>
        <v/>
      </c>
      <c r="S959" s="240">
        <f t="shared" si="230"/>
        <v>-2805</v>
      </c>
      <c r="T959" s="239"/>
      <c r="U959" s="242">
        <f t="shared" si="223"/>
        <v>18408</v>
      </c>
      <c r="V959" s="241">
        <f t="shared" si="224"/>
        <v>17509</v>
      </c>
      <c r="W959" s="240">
        <f t="shared" si="231"/>
        <v>-899</v>
      </c>
      <c r="X959" s="239"/>
      <c r="Y959" s="527">
        <f t="shared" si="225"/>
        <v>-20.476452549948164</v>
      </c>
      <c r="Z959" s="528">
        <f t="shared" si="226"/>
        <v>17.874594820198368</v>
      </c>
      <c r="AA959" s="528">
        <f t="shared" si="227"/>
        <v>-0.28058381802217547</v>
      </c>
      <c r="AB959" s="529">
        <f t="shared" si="228"/>
        <v>-18.155178638220544</v>
      </c>
    </row>
    <row r="960" spans="1:28" s="238" customFormat="1">
      <c r="A960" s="245">
        <v>3506</v>
      </c>
      <c r="B960" s="245">
        <v>3506262274</v>
      </c>
      <c r="C960" s="244" t="s">
        <v>560</v>
      </c>
      <c r="D960" s="245">
        <v>262</v>
      </c>
      <c r="E960" s="244" t="s">
        <v>289</v>
      </c>
      <c r="F960" s="245">
        <v>274</v>
      </c>
      <c r="G960" s="244" t="s">
        <v>301</v>
      </c>
      <c r="H960" s="243">
        <v>2</v>
      </c>
      <c r="I960" s="239"/>
      <c r="J960" s="242">
        <f t="shared" si="216"/>
        <v>14149</v>
      </c>
      <c r="K960" s="241">
        <f t="shared" si="217"/>
        <v>17454</v>
      </c>
      <c r="L960" s="240">
        <f t="shared" si="229"/>
        <v>3305</v>
      </c>
      <c r="M960" s="239"/>
      <c r="N960" s="242">
        <f t="shared" si="218"/>
        <v>5723</v>
      </c>
      <c r="O960" s="241">
        <f t="shared" si="219"/>
        <v>7060</v>
      </c>
      <c r="P960" s="241">
        <f t="shared" si="220"/>
        <v>8207</v>
      </c>
      <c r="Q960" s="241" t="str">
        <f t="shared" si="221"/>
        <v/>
      </c>
      <c r="R960" s="241" t="str">
        <f t="shared" si="222"/>
        <v/>
      </c>
      <c r="S960" s="240">
        <f t="shared" si="230"/>
        <v>1147</v>
      </c>
      <c r="T960" s="239"/>
      <c r="U960" s="242">
        <f t="shared" si="223"/>
        <v>20810</v>
      </c>
      <c r="V960" s="241">
        <f t="shared" si="224"/>
        <v>26749</v>
      </c>
      <c r="W960" s="240">
        <f t="shared" si="231"/>
        <v>5939</v>
      </c>
      <c r="X960" s="239"/>
      <c r="Y960" s="527">
        <f t="shared" si="225"/>
        <v>6.5733936807689588</v>
      </c>
      <c r="Z960" s="528">
        <f t="shared" si="226"/>
        <v>4.0498478783375997</v>
      </c>
      <c r="AA960" s="528">
        <f t="shared" si="227"/>
        <v>8.9957171976758588</v>
      </c>
      <c r="AB960" s="529">
        <f t="shared" si="228"/>
        <v>4.945869319338259</v>
      </c>
    </row>
    <row r="961" spans="1:28" s="238" customFormat="1">
      <c r="A961" s="245">
        <v>3506</v>
      </c>
      <c r="B961" s="245">
        <v>3506262284</v>
      </c>
      <c r="C961" s="244" t="s">
        <v>560</v>
      </c>
      <c r="D961" s="245">
        <v>262</v>
      </c>
      <c r="E961" s="244" t="s">
        <v>289</v>
      </c>
      <c r="F961" s="245">
        <v>284</v>
      </c>
      <c r="G961" s="244" t="s">
        <v>311</v>
      </c>
      <c r="H961" s="243">
        <v>2</v>
      </c>
      <c r="I961" s="239"/>
      <c r="J961" s="242">
        <f t="shared" si="216"/>
        <v>12778</v>
      </c>
      <c r="K961" s="241">
        <f t="shared" si="217"/>
        <v>12730</v>
      </c>
      <c r="L961" s="240">
        <f t="shared" si="229"/>
        <v>-48</v>
      </c>
      <c r="M961" s="239"/>
      <c r="N961" s="242">
        <f t="shared" si="218"/>
        <v>5653</v>
      </c>
      <c r="O961" s="241">
        <f t="shared" si="219"/>
        <v>5632</v>
      </c>
      <c r="P961" s="241">
        <f t="shared" si="220"/>
        <v>6385</v>
      </c>
      <c r="Q961" s="241" t="str">
        <f t="shared" si="221"/>
        <v/>
      </c>
      <c r="R961" s="241" t="str">
        <f t="shared" si="222"/>
        <v/>
      </c>
      <c r="S961" s="240">
        <f t="shared" si="230"/>
        <v>753</v>
      </c>
      <c r="T961" s="239"/>
      <c r="U961" s="242">
        <f t="shared" si="223"/>
        <v>19369</v>
      </c>
      <c r="V961" s="241">
        <f t="shared" si="224"/>
        <v>20203</v>
      </c>
      <c r="W961" s="240">
        <f t="shared" si="231"/>
        <v>834</v>
      </c>
      <c r="X961" s="239"/>
      <c r="Y961" s="527">
        <f t="shared" si="225"/>
        <v>5.9132686933119487</v>
      </c>
      <c r="Z961" s="528">
        <f t="shared" si="226"/>
        <v>5.8610270722351965</v>
      </c>
      <c r="AA961" s="528">
        <f t="shared" si="227"/>
        <v>12.960062262541882</v>
      </c>
      <c r="AB961" s="529">
        <f t="shared" si="228"/>
        <v>7.0990351903066857</v>
      </c>
    </row>
    <row r="962" spans="1:28" s="238" customFormat="1">
      <c r="A962" s="245">
        <v>3506</v>
      </c>
      <c r="B962" s="245">
        <v>3506262291</v>
      </c>
      <c r="C962" s="244" t="s">
        <v>560</v>
      </c>
      <c r="D962" s="245">
        <v>262</v>
      </c>
      <c r="E962" s="244" t="s">
        <v>289</v>
      </c>
      <c r="F962" s="245">
        <v>291</v>
      </c>
      <c r="G962" s="244" t="s">
        <v>318</v>
      </c>
      <c r="H962" s="243">
        <v>2</v>
      </c>
      <c r="I962" s="239"/>
      <c r="J962" s="242" t="str">
        <f t="shared" si="216"/>
        <v/>
      </c>
      <c r="K962" s="241">
        <f t="shared" si="217"/>
        <v>12113.383533760474</v>
      </c>
      <c r="L962" s="240" t="str">
        <f t="shared" si="229"/>
        <v/>
      </c>
      <c r="M962" s="239"/>
      <c r="N962" s="242" t="str">
        <f t="shared" si="218"/>
        <v/>
      </c>
      <c r="O962" s="241" t="str">
        <f t="shared" si="219"/>
        <v/>
      </c>
      <c r="P962" s="241">
        <f t="shared" si="220"/>
        <v>4747</v>
      </c>
      <c r="Q962" s="241" t="str">
        <f t="shared" si="221"/>
        <v/>
      </c>
      <c r="R962" s="241" t="str">
        <f t="shared" si="222"/>
        <v/>
      </c>
      <c r="S962" s="240" t="str">
        <f t="shared" si="230"/>
        <v/>
      </c>
      <c r="T962" s="239"/>
      <c r="U962" s="242" t="str">
        <f t="shared" si="223"/>
        <v/>
      </c>
      <c r="V962" s="241">
        <f t="shared" si="224"/>
        <v>17948.383533760476</v>
      </c>
      <c r="W962" s="240" t="str">
        <f t="shared" si="231"/>
        <v/>
      </c>
      <c r="X962" s="239"/>
      <c r="Y962" s="527">
        <f t="shared" si="225"/>
        <v>-2.0189639395011056</v>
      </c>
      <c r="Z962" s="528">
        <f t="shared" si="226"/>
        <v>4.5775387445507851</v>
      </c>
      <c r="AA962" s="528">
        <f t="shared" si="227"/>
        <v>3.0623961048952095</v>
      </c>
      <c r="AB962" s="529">
        <f t="shared" si="228"/>
        <v>-1.5151426396555756</v>
      </c>
    </row>
    <row r="963" spans="1:28" s="238" customFormat="1">
      <c r="A963" s="245">
        <v>3506</v>
      </c>
      <c r="B963" s="245">
        <v>3506262295</v>
      </c>
      <c r="C963" s="244" t="s">
        <v>560</v>
      </c>
      <c r="D963" s="245">
        <v>262</v>
      </c>
      <c r="E963" s="244" t="s">
        <v>289</v>
      </c>
      <c r="F963" s="245">
        <v>295</v>
      </c>
      <c r="G963" s="244" t="s">
        <v>322</v>
      </c>
      <c r="H963" s="243">
        <v>1</v>
      </c>
      <c r="I963" s="239"/>
      <c r="J963" s="242">
        <f t="shared" si="216"/>
        <v>11023</v>
      </c>
      <c r="K963" s="241">
        <f t="shared" si="217"/>
        <v>11611</v>
      </c>
      <c r="L963" s="240">
        <f t="shared" si="229"/>
        <v>588</v>
      </c>
      <c r="M963" s="239"/>
      <c r="N963" s="242">
        <f t="shared" si="218"/>
        <v>6806</v>
      </c>
      <c r="O963" s="241">
        <f t="shared" si="219"/>
        <v>7170</v>
      </c>
      <c r="P963" s="241">
        <f t="shared" si="220"/>
        <v>6186</v>
      </c>
      <c r="Q963" s="241" t="str">
        <f t="shared" si="221"/>
        <v/>
      </c>
      <c r="R963" s="241" t="str">
        <f t="shared" si="222"/>
        <v/>
      </c>
      <c r="S963" s="240">
        <f t="shared" si="230"/>
        <v>-984</v>
      </c>
      <c r="T963" s="239"/>
      <c r="U963" s="242">
        <f t="shared" si="223"/>
        <v>18767</v>
      </c>
      <c r="V963" s="241">
        <f t="shared" si="224"/>
        <v>18885</v>
      </c>
      <c r="W963" s="240">
        <f t="shared" si="231"/>
        <v>118</v>
      </c>
      <c r="X963" s="239"/>
      <c r="Y963" s="527">
        <f t="shared" si="225"/>
        <v>-8.4733029569441953</v>
      </c>
      <c r="Z963" s="528">
        <f t="shared" si="226"/>
        <v>7.1249638013346397</v>
      </c>
      <c r="AA963" s="528">
        <f t="shared" si="227"/>
        <v>1.1790774116493863</v>
      </c>
      <c r="AB963" s="529">
        <f t="shared" si="228"/>
        <v>-5.9458863896852536</v>
      </c>
    </row>
    <row r="964" spans="1:28" s="238" customFormat="1">
      <c r="A964" s="245">
        <v>3506</v>
      </c>
      <c r="B964" s="245">
        <v>3506262305</v>
      </c>
      <c r="C964" s="244" t="s">
        <v>560</v>
      </c>
      <c r="D964" s="245">
        <v>262</v>
      </c>
      <c r="E964" s="244" t="s">
        <v>289</v>
      </c>
      <c r="F964" s="245">
        <v>305</v>
      </c>
      <c r="G964" s="244" t="s">
        <v>332</v>
      </c>
      <c r="H964" s="243">
        <v>1</v>
      </c>
      <c r="I964" s="239"/>
      <c r="J964" s="242">
        <f t="shared" si="216"/>
        <v>11418.096791264776</v>
      </c>
      <c r="K964" s="241">
        <f t="shared" si="217"/>
        <v>10373</v>
      </c>
      <c r="L964" s="240">
        <f t="shared" si="229"/>
        <v>-1045.0967912647757</v>
      </c>
      <c r="M964" s="239"/>
      <c r="N964" s="242">
        <f t="shared" si="218"/>
        <v>5065</v>
      </c>
      <c r="O964" s="241">
        <f t="shared" si="219"/>
        <v>4601</v>
      </c>
      <c r="P964" s="241">
        <f t="shared" si="220"/>
        <v>4353</v>
      </c>
      <c r="Q964" s="241" t="str">
        <f t="shared" si="221"/>
        <v/>
      </c>
      <c r="R964" s="241" t="str">
        <f t="shared" si="222"/>
        <v/>
      </c>
      <c r="S964" s="240">
        <f t="shared" si="230"/>
        <v>-248</v>
      </c>
      <c r="T964" s="239"/>
      <c r="U964" s="242">
        <f t="shared" si="223"/>
        <v>17421.096791264776</v>
      </c>
      <c r="V964" s="241">
        <f t="shared" si="224"/>
        <v>15814</v>
      </c>
      <c r="W964" s="240">
        <f t="shared" si="231"/>
        <v>-1607.0967912647757</v>
      </c>
      <c r="X964" s="239"/>
      <c r="Y964" s="527">
        <f t="shared" si="225"/>
        <v>-2.3913456425561321</v>
      </c>
      <c r="Z964" s="528">
        <f t="shared" si="226"/>
        <v>6.0529036817722677</v>
      </c>
      <c r="AA964" s="528">
        <f t="shared" si="227"/>
        <v>4.1519757201407641</v>
      </c>
      <c r="AB964" s="529">
        <f t="shared" si="228"/>
        <v>-1.9009279616315036</v>
      </c>
    </row>
    <row r="965" spans="1:28" s="238" customFormat="1">
      <c r="A965" s="245">
        <v>3506</v>
      </c>
      <c r="B965" s="245">
        <v>3506262342</v>
      </c>
      <c r="C965" s="244" t="s">
        <v>560</v>
      </c>
      <c r="D965" s="245">
        <v>262</v>
      </c>
      <c r="E965" s="244" t="s">
        <v>289</v>
      </c>
      <c r="F965" s="245">
        <v>342</v>
      </c>
      <c r="G965" s="244" t="s">
        <v>369</v>
      </c>
      <c r="H965" s="243">
        <v>1</v>
      </c>
      <c r="I965" s="239"/>
      <c r="J965" s="242">
        <f t="shared" si="216"/>
        <v>11347.29420702626</v>
      </c>
      <c r="K965" s="241">
        <f t="shared" si="217"/>
        <v>9754</v>
      </c>
      <c r="L965" s="240">
        <f t="shared" si="229"/>
        <v>-1593.2942070262598</v>
      </c>
      <c r="M965" s="239"/>
      <c r="N965" s="242">
        <f t="shared" si="218"/>
        <v>9313</v>
      </c>
      <c r="O965" s="241">
        <f t="shared" si="219"/>
        <v>8005</v>
      </c>
      <c r="P965" s="241">
        <f t="shared" si="220"/>
        <v>7139</v>
      </c>
      <c r="Q965" s="241" t="str">
        <f t="shared" si="221"/>
        <v/>
      </c>
      <c r="R965" s="241" t="str">
        <f t="shared" si="222"/>
        <v/>
      </c>
      <c r="S965" s="240">
        <f t="shared" si="230"/>
        <v>-866</v>
      </c>
      <c r="T965" s="239"/>
      <c r="U965" s="242">
        <f t="shared" si="223"/>
        <v>21598.294207026258</v>
      </c>
      <c r="V965" s="241">
        <f t="shared" si="224"/>
        <v>17981</v>
      </c>
      <c r="W965" s="240">
        <f t="shared" si="231"/>
        <v>-3617.2942070262579</v>
      </c>
      <c r="X965" s="239"/>
      <c r="Y965" s="527">
        <f t="shared" si="225"/>
        <v>-8.8753004335362107</v>
      </c>
      <c r="Z965" s="528">
        <f t="shared" si="226"/>
        <v>7.6274184293048854</v>
      </c>
      <c r="AA965" s="528">
        <f t="shared" si="227"/>
        <v>2.0706874757365332</v>
      </c>
      <c r="AB965" s="529">
        <f t="shared" si="228"/>
        <v>-5.5567309535683522</v>
      </c>
    </row>
    <row r="966" spans="1:28" s="238" customFormat="1">
      <c r="A966" s="245">
        <v>3506</v>
      </c>
      <c r="B966" s="245">
        <v>3506262346</v>
      </c>
      <c r="C966" s="244" t="s">
        <v>560</v>
      </c>
      <c r="D966" s="245">
        <v>262</v>
      </c>
      <c r="E966" s="244" t="s">
        <v>289</v>
      </c>
      <c r="F966" s="245">
        <v>346</v>
      </c>
      <c r="G966" s="244" t="s">
        <v>373</v>
      </c>
      <c r="H966" s="243">
        <v>1</v>
      </c>
      <c r="I966" s="239"/>
      <c r="J966" s="242">
        <f t="shared" si="216"/>
        <v>13254</v>
      </c>
      <c r="K966" s="241">
        <f t="shared" si="217"/>
        <v>15073</v>
      </c>
      <c r="L966" s="240">
        <f t="shared" si="229"/>
        <v>1819</v>
      </c>
      <c r="M966" s="239"/>
      <c r="N966" s="242">
        <f t="shared" si="218"/>
        <v>2417</v>
      </c>
      <c r="O966" s="241">
        <f t="shared" si="219"/>
        <v>2749</v>
      </c>
      <c r="P966" s="241">
        <f t="shared" si="220"/>
        <v>2749</v>
      </c>
      <c r="Q966" s="241" t="str">
        <f t="shared" si="221"/>
        <v/>
      </c>
      <c r="R966" s="241" t="str">
        <f t="shared" si="222"/>
        <v/>
      </c>
      <c r="S966" s="240">
        <f t="shared" si="230"/>
        <v>0</v>
      </c>
      <c r="T966" s="239"/>
      <c r="U966" s="242">
        <f t="shared" si="223"/>
        <v>16609</v>
      </c>
      <c r="V966" s="241">
        <f t="shared" si="224"/>
        <v>18910</v>
      </c>
      <c r="W966" s="240">
        <f t="shared" si="231"/>
        <v>2301</v>
      </c>
      <c r="X966" s="239"/>
      <c r="Y966" s="527">
        <f t="shared" si="225"/>
        <v>0</v>
      </c>
      <c r="Z966" s="528">
        <f t="shared" si="226"/>
        <v>10.91270824209713</v>
      </c>
      <c r="AA966" s="528">
        <f t="shared" si="227"/>
        <v>4.3841032008277949</v>
      </c>
      <c r="AB966" s="529">
        <f t="shared" si="228"/>
        <v>-6.5286050412693353</v>
      </c>
    </row>
    <row r="967" spans="1:28" s="238" customFormat="1">
      <c r="A967" s="245">
        <v>3506</v>
      </c>
      <c r="B967" s="245">
        <v>3506262347</v>
      </c>
      <c r="C967" s="244" t="s">
        <v>560</v>
      </c>
      <c r="D967" s="245">
        <v>262</v>
      </c>
      <c r="E967" s="244" t="s">
        <v>289</v>
      </c>
      <c r="F967" s="245">
        <v>347</v>
      </c>
      <c r="G967" s="244" t="s">
        <v>374</v>
      </c>
      <c r="H967" s="243">
        <v>6</v>
      </c>
      <c r="I967" s="239"/>
      <c r="J967" s="242">
        <f t="shared" si="216"/>
        <v>13133</v>
      </c>
      <c r="K967" s="241">
        <f t="shared" si="217"/>
        <v>14411</v>
      </c>
      <c r="L967" s="240">
        <f t="shared" si="229"/>
        <v>1278</v>
      </c>
      <c r="M967" s="239"/>
      <c r="N967" s="242">
        <f t="shared" si="218"/>
        <v>6779</v>
      </c>
      <c r="O967" s="241">
        <f t="shared" si="219"/>
        <v>7438</v>
      </c>
      <c r="P967" s="241">
        <f t="shared" si="220"/>
        <v>6439</v>
      </c>
      <c r="Q967" s="241" t="str">
        <f t="shared" si="221"/>
        <v/>
      </c>
      <c r="R967" s="241" t="str">
        <f t="shared" si="222"/>
        <v/>
      </c>
      <c r="S967" s="240">
        <f t="shared" si="230"/>
        <v>-999</v>
      </c>
      <c r="T967" s="239"/>
      <c r="U967" s="242">
        <f t="shared" si="223"/>
        <v>20850</v>
      </c>
      <c r="V967" s="241">
        <f t="shared" si="224"/>
        <v>21938</v>
      </c>
      <c r="W967" s="240">
        <f t="shared" si="231"/>
        <v>1088</v>
      </c>
      <c r="X967" s="239"/>
      <c r="Y967" s="527">
        <f t="shared" si="225"/>
        <v>-6.9343412309440566</v>
      </c>
      <c r="Z967" s="528">
        <f t="shared" si="226"/>
        <v>11.184847758684297</v>
      </c>
      <c r="AA967" s="528">
        <f t="shared" si="227"/>
        <v>5.4986659262029978</v>
      </c>
      <c r="AB967" s="529">
        <f t="shared" si="228"/>
        <v>-5.6861818324812994</v>
      </c>
    </row>
    <row r="968" spans="1:28" s="238" customFormat="1">
      <c r="A968" s="245">
        <v>3506</v>
      </c>
      <c r="B968" s="245">
        <v>3506262705</v>
      </c>
      <c r="C968" s="244" t="s">
        <v>560</v>
      </c>
      <c r="D968" s="245">
        <v>262</v>
      </c>
      <c r="E968" s="244" t="s">
        <v>289</v>
      </c>
      <c r="F968" s="245">
        <v>705</v>
      </c>
      <c r="G968" s="244" t="s">
        <v>413</v>
      </c>
      <c r="H968" s="243">
        <v>1</v>
      </c>
      <c r="I968" s="239"/>
      <c r="J968" s="242" t="str">
        <f t="shared" si="216"/>
        <v/>
      </c>
      <c r="K968" s="241">
        <f t="shared" si="217"/>
        <v>12183.643415298284</v>
      </c>
      <c r="L968" s="240" t="str">
        <f t="shared" si="229"/>
        <v/>
      </c>
      <c r="M968" s="239"/>
      <c r="N968" s="242" t="str">
        <f t="shared" si="218"/>
        <v/>
      </c>
      <c r="O968" s="241" t="str">
        <f t="shared" si="219"/>
        <v/>
      </c>
      <c r="P968" s="241">
        <f t="shared" si="220"/>
        <v>8007</v>
      </c>
      <c r="Q968" s="241" t="str">
        <f t="shared" si="221"/>
        <v/>
      </c>
      <c r="R968" s="241" t="str">
        <f t="shared" si="222"/>
        <v/>
      </c>
      <c r="S968" s="240" t="str">
        <f t="shared" si="230"/>
        <v/>
      </c>
      <c r="T968" s="239"/>
      <c r="U968" s="242" t="str">
        <f t="shared" si="223"/>
        <v/>
      </c>
      <c r="V968" s="241">
        <f t="shared" si="224"/>
        <v>21278.643415298284</v>
      </c>
      <c r="W968" s="240" t="str">
        <f t="shared" si="231"/>
        <v/>
      </c>
      <c r="X968" s="239"/>
      <c r="Y968" s="527">
        <f t="shared" si="225"/>
        <v>-0.60230208150557019</v>
      </c>
      <c r="Z968" s="528">
        <f t="shared" si="226"/>
        <v>3.4332068812872443</v>
      </c>
      <c r="AA968" s="528">
        <f t="shared" si="227"/>
        <v>3.1148719950500219</v>
      </c>
      <c r="AB968" s="529">
        <f t="shared" si="228"/>
        <v>-0.31833488623722239</v>
      </c>
    </row>
    <row r="969" spans="1:28" s="238" customFormat="1">
      <c r="A969" s="245">
        <v>3508</v>
      </c>
      <c r="B969" s="245">
        <v>3508281005</v>
      </c>
      <c r="C969" s="244" t="s">
        <v>577</v>
      </c>
      <c r="D969" s="245">
        <v>281</v>
      </c>
      <c r="E969" s="244" t="s">
        <v>308</v>
      </c>
      <c r="F969" s="245">
        <v>5</v>
      </c>
      <c r="G969" s="244" t="s">
        <v>32</v>
      </c>
      <c r="H969" s="243">
        <v>1</v>
      </c>
      <c r="I969" s="239"/>
      <c r="J969" s="242" t="str">
        <f t="shared" si="216"/>
        <v/>
      </c>
      <c r="K969" s="241">
        <f t="shared" si="217"/>
        <v>13589.548222222224</v>
      </c>
      <c r="L969" s="240" t="str">
        <f t="shared" si="229"/>
        <v/>
      </c>
      <c r="M969" s="239"/>
      <c r="N969" s="242" t="str">
        <f t="shared" si="218"/>
        <v/>
      </c>
      <c r="O969" s="241" t="str">
        <f t="shared" si="219"/>
        <v/>
      </c>
      <c r="P969" s="241">
        <f t="shared" si="220"/>
        <v>5795</v>
      </c>
      <c r="Q969" s="241" t="str">
        <f t="shared" si="221"/>
        <v/>
      </c>
      <c r="R969" s="241" t="str">
        <f t="shared" si="222"/>
        <v/>
      </c>
      <c r="S969" s="240" t="str">
        <f t="shared" si="230"/>
        <v/>
      </c>
      <c r="T969" s="239"/>
      <c r="U969" s="242" t="str">
        <f t="shared" si="223"/>
        <v/>
      </c>
      <c r="V969" s="241">
        <f t="shared" si="224"/>
        <v>20472.548222222224</v>
      </c>
      <c r="W969" s="240" t="str">
        <f t="shared" si="231"/>
        <v/>
      </c>
      <c r="X969" s="239"/>
      <c r="Y969" s="527">
        <f t="shared" si="225"/>
        <v>-6.7435564184009138</v>
      </c>
      <c r="Z969" s="528">
        <f t="shared" si="226"/>
        <v>8.4608358365062273</v>
      </c>
      <c r="AA969" s="528">
        <f t="shared" si="227"/>
        <v>3.4468973791694308</v>
      </c>
      <c r="AB969" s="529">
        <f t="shared" si="228"/>
        <v>-5.0139384573367964</v>
      </c>
    </row>
    <row r="970" spans="1:28" s="238" customFormat="1">
      <c r="A970" s="245">
        <v>3508</v>
      </c>
      <c r="B970" s="245">
        <v>3508281061</v>
      </c>
      <c r="C970" s="244" t="s">
        <v>577</v>
      </c>
      <c r="D970" s="245">
        <v>281</v>
      </c>
      <c r="E970" s="244" t="s">
        <v>308</v>
      </c>
      <c r="F970" s="245">
        <v>61</v>
      </c>
      <c r="G970" s="244" t="s">
        <v>88</v>
      </c>
      <c r="H970" s="243">
        <v>2</v>
      </c>
      <c r="I970" s="239"/>
      <c r="J970" s="242">
        <f t="shared" ref="J970:J1033" si="232">IFERROR(VLOOKUP($B970,ratesPFY,9,FALSE),"")</f>
        <v>17275</v>
      </c>
      <c r="K970" s="241">
        <f t="shared" ref="K970:K1033" si="233">IFERROR(VLOOKUP($B970,ratesQ2,8,FALSE),"")</f>
        <v>19029</v>
      </c>
      <c r="L970" s="240">
        <f t="shared" si="229"/>
        <v>1754</v>
      </c>
      <c r="M970" s="239"/>
      <c r="N970" s="242">
        <f t="shared" ref="N970:N1033" si="234">IFERROR(VLOOKUP($B970,ratesPFY,10,FALSE),"")</f>
        <v>1065</v>
      </c>
      <c r="O970" s="241">
        <f t="shared" ref="O970:O1033" si="235">IFERROR(VLOOKUP($B970,ratesQ1,9,FALSE),"")</f>
        <v>1174</v>
      </c>
      <c r="P970" s="241">
        <f t="shared" ref="P970:P1033" si="236">IFERROR(VLOOKUP($B970,ratesQ2,9,FALSE),"")</f>
        <v>792</v>
      </c>
      <c r="Q970" s="241" t="str">
        <f t="shared" ref="Q970:Q1033" si="237">IFERROR(VLOOKUP($B970,ratesQ3,9,FALSE),"")</f>
        <v/>
      </c>
      <c r="R970" s="241" t="str">
        <f t="shared" ref="R970:R1033" si="238">IFERROR(VLOOKUP($B970,ratesQ4,9,FALSE),"")</f>
        <v/>
      </c>
      <c r="S970" s="240">
        <f t="shared" si="230"/>
        <v>-382</v>
      </c>
      <c r="T970" s="239"/>
      <c r="U970" s="242">
        <f t="shared" ref="U970:U1033" si="239">IFERROR(VLOOKUP($B970,ratesPFY,13,FALSE)-VLOOKUP($B970,ratesPFY,11,FALSE),"")</f>
        <v>19278</v>
      </c>
      <c r="V970" s="241">
        <f t="shared" ref="V970:V1033" si="240">IFERROR(VLOOKUP($B970,ratesQ2,12,FALSE),"")</f>
        <v>20909</v>
      </c>
      <c r="W970" s="240">
        <f t="shared" si="231"/>
        <v>1631</v>
      </c>
      <c r="X970" s="239"/>
      <c r="Y970" s="527">
        <f t="shared" ref="Y970:Y1033" si="241">VLOOKUP($F970,rate_abvfndNEW,46,FALSE)</f>
        <v>-2.0034002426298372</v>
      </c>
      <c r="Z970" s="528">
        <f t="shared" ref="Z970:Z1033" si="242">VLOOKUP($F970,rate_abvfndNEW,48,FALSE)</f>
        <v>8.7564306447856808</v>
      </c>
      <c r="AA970" s="528">
        <f t="shared" ref="AA970:AA1033" si="243">VLOOKUP($F970,rate_abvfndNEW,49,FALSE)</f>
        <v>6.6184792311503609</v>
      </c>
      <c r="AB970" s="529">
        <f t="shared" ref="AB970:AB1033" si="244">VLOOKUP($F970,rate_abvfndNEW,50,FALSE)</f>
        <v>-2.1379514136353199</v>
      </c>
    </row>
    <row r="971" spans="1:28" s="238" customFormat="1">
      <c r="A971" s="245">
        <v>3508</v>
      </c>
      <c r="B971" s="245">
        <v>3508281087</v>
      </c>
      <c r="C971" s="244" t="s">
        <v>577</v>
      </c>
      <c r="D971" s="245">
        <v>281</v>
      </c>
      <c r="E971" s="244" t="s">
        <v>308</v>
      </c>
      <c r="F971" s="245">
        <v>87</v>
      </c>
      <c r="G971" s="244" t="s">
        <v>114</v>
      </c>
      <c r="H971" s="243">
        <v>1</v>
      </c>
      <c r="I971" s="239"/>
      <c r="J971" s="242">
        <f t="shared" si="232"/>
        <v>11393.198282458285</v>
      </c>
      <c r="K971" s="241">
        <f t="shared" si="233"/>
        <v>12232.634074950691</v>
      </c>
      <c r="L971" s="240">
        <f t="shared" ref="L971:L1034" si="245">IFERROR(IF(J971="","",K971-J971),"")</f>
        <v>839.43579249240611</v>
      </c>
      <c r="M971" s="239"/>
      <c r="N971" s="242">
        <f t="shared" si="234"/>
        <v>4928</v>
      </c>
      <c r="O971" s="241" t="str">
        <f t="shared" si="235"/>
        <v/>
      </c>
      <c r="P971" s="241">
        <f t="shared" si="236"/>
        <v>4683</v>
      </c>
      <c r="Q971" s="241" t="str">
        <f t="shared" si="237"/>
        <v/>
      </c>
      <c r="R971" s="241" t="str">
        <f t="shared" si="238"/>
        <v/>
      </c>
      <c r="S971" s="240" t="str">
        <f t="shared" ref="S971:S1034" si="246">IFERROR(IF(P971="","",P971-O971),"")</f>
        <v/>
      </c>
      <c r="T971" s="239"/>
      <c r="U971" s="242">
        <f t="shared" si="239"/>
        <v>17259.198282458285</v>
      </c>
      <c r="V971" s="241">
        <f t="shared" si="240"/>
        <v>18003.634074950693</v>
      </c>
      <c r="W971" s="240">
        <f t="shared" ref="W971:W1034" si="247">IFERROR(IF(U971="","",V971-U971),"")</f>
        <v>744.43579249240793</v>
      </c>
      <c r="X971" s="239"/>
      <c r="Y971" s="527">
        <f t="shared" si="241"/>
        <v>-4.9663917822049939</v>
      </c>
      <c r="Z971" s="528">
        <f t="shared" si="242"/>
        <v>10.776371583594244</v>
      </c>
      <c r="AA971" s="528">
        <f t="shared" si="243"/>
        <v>6.9373685200452853</v>
      </c>
      <c r="AB971" s="529">
        <f t="shared" si="244"/>
        <v>-3.8390030635489589</v>
      </c>
    </row>
    <row r="972" spans="1:28" s="238" customFormat="1">
      <c r="A972" s="245">
        <v>3508</v>
      </c>
      <c r="B972" s="245">
        <v>3508281137</v>
      </c>
      <c r="C972" s="244" t="s">
        <v>577</v>
      </c>
      <c r="D972" s="245">
        <v>281</v>
      </c>
      <c r="E972" s="244" t="s">
        <v>308</v>
      </c>
      <c r="F972" s="245">
        <v>137</v>
      </c>
      <c r="G972" s="244" t="s">
        <v>164</v>
      </c>
      <c r="H972" s="243">
        <v>7</v>
      </c>
      <c r="I972" s="239"/>
      <c r="J972" s="242">
        <f t="shared" si="232"/>
        <v>16496</v>
      </c>
      <c r="K972" s="241">
        <f t="shared" si="233"/>
        <v>18088</v>
      </c>
      <c r="L972" s="240">
        <f t="shared" si="245"/>
        <v>1592</v>
      </c>
      <c r="M972" s="239"/>
      <c r="N972" s="242">
        <f t="shared" si="234"/>
        <v>0</v>
      </c>
      <c r="O972" s="241">
        <f t="shared" si="235"/>
        <v>0</v>
      </c>
      <c r="P972" s="241">
        <f t="shared" si="236"/>
        <v>2022</v>
      </c>
      <c r="Q972" s="241" t="str">
        <f t="shared" si="237"/>
        <v/>
      </c>
      <c r="R972" s="241" t="str">
        <f t="shared" si="238"/>
        <v/>
      </c>
      <c r="S972" s="240">
        <f t="shared" si="246"/>
        <v>2022</v>
      </c>
      <c r="T972" s="239"/>
      <c r="U972" s="242">
        <f t="shared" si="239"/>
        <v>17434</v>
      </c>
      <c r="V972" s="241">
        <f t="shared" si="240"/>
        <v>21198</v>
      </c>
      <c r="W972" s="240">
        <f t="shared" si="247"/>
        <v>3764</v>
      </c>
      <c r="X972" s="239"/>
      <c r="Y972" s="527">
        <f t="shared" si="241"/>
        <v>11.592297052728739</v>
      </c>
      <c r="Z972" s="528">
        <f t="shared" si="242"/>
        <v>7.7026178424301968</v>
      </c>
      <c r="AA972" s="528">
        <f t="shared" si="243"/>
        <v>21.596814390289833</v>
      </c>
      <c r="AB972" s="529">
        <f t="shared" si="244"/>
        <v>13.894196547859636</v>
      </c>
    </row>
    <row r="973" spans="1:28" s="238" customFormat="1">
      <c r="A973" s="245">
        <v>3508</v>
      </c>
      <c r="B973" s="245">
        <v>3508281161</v>
      </c>
      <c r="C973" s="244" t="s">
        <v>577</v>
      </c>
      <c r="D973" s="245">
        <v>281</v>
      </c>
      <c r="E973" s="244" t="s">
        <v>308</v>
      </c>
      <c r="F973" s="245">
        <v>161</v>
      </c>
      <c r="G973" s="244" t="s">
        <v>188</v>
      </c>
      <c r="H973" s="243">
        <v>2</v>
      </c>
      <c r="I973" s="239"/>
      <c r="J973" s="242">
        <f t="shared" si="232"/>
        <v>12113.675543889121</v>
      </c>
      <c r="K973" s="241">
        <f t="shared" si="233"/>
        <v>13280.430199048033</v>
      </c>
      <c r="L973" s="240">
        <f t="shared" si="245"/>
        <v>1166.7546551589112</v>
      </c>
      <c r="M973" s="239"/>
      <c r="N973" s="242">
        <f t="shared" si="234"/>
        <v>5105</v>
      </c>
      <c r="O973" s="241" t="str">
        <f t="shared" si="235"/>
        <v/>
      </c>
      <c r="P973" s="241">
        <f t="shared" si="236"/>
        <v>6879</v>
      </c>
      <c r="Q973" s="241" t="str">
        <f t="shared" si="237"/>
        <v/>
      </c>
      <c r="R973" s="241" t="str">
        <f t="shared" si="238"/>
        <v/>
      </c>
      <c r="S973" s="240" t="str">
        <f t="shared" si="246"/>
        <v/>
      </c>
      <c r="T973" s="239"/>
      <c r="U973" s="242">
        <f t="shared" si="239"/>
        <v>18156.67554388912</v>
      </c>
      <c r="V973" s="241">
        <f t="shared" si="240"/>
        <v>21247.430199048031</v>
      </c>
      <c r="W973" s="240">
        <f t="shared" si="247"/>
        <v>3090.7546551589112</v>
      </c>
      <c r="X973" s="239"/>
      <c r="Y973" s="527">
        <f t="shared" si="241"/>
        <v>9.6577887286298392</v>
      </c>
      <c r="Z973" s="528">
        <f t="shared" si="242"/>
        <v>6.4086066465211076</v>
      </c>
      <c r="AA973" s="528">
        <f t="shared" si="243"/>
        <v>18.24098617366101</v>
      </c>
      <c r="AB973" s="529">
        <f t="shared" si="244"/>
        <v>11.832379527139903</v>
      </c>
    </row>
    <row r="974" spans="1:28" s="238" customFormat="1">
      <c r="A974" s="245">
        <v>3508</v>
      </c>
      <c r="B974" s="245">
        <v>3508281281</v>
      </c>
      <c r="C974" s="244" t="s">
        <v>577</v>
      </c>
      <c r="D974" s="245">
        <v>281</v>
      </c>
      <c r="E974" s="244" t="s">
        <v>308</v>
      </c>
      <c r="F974" s="245">
        <v>281</v>
      </c>
      <c r="G974" s="244" t="s">
        <v>308</v>
      </c>
      <c r="H974" s="243">
        <v>151</v>
      </c>
      <c r="I974" s="239"/>
      <c r="J974" s="242">
        <f t="shared" si="232"/>
        <v>16616</v>
      </c>
      <c r="K974" s="241">
        <f t="shared" si="233"/>
        <v>18139</v>
      </c>
      <c r="L974" s="240">
        <f t="shared" si="245"/>
        <v>1523</v>
      </c>
      <c r="M974" s="239"/>
      <c r="N974" s="242">
        <f t="shared" si="234"/>
        <v>0</v>
      </c>
      <c r="O974" s="241">
        <f t="shared" si="235"/>
        <v>0</v>
      </c>
      <c r="P974" s="241">
        <f t="shared" si="236"/>
        <v>4</v>
      </c>
      <c r="Q974" s="241" t="str">
        <f t="shared" si="237"/>
        <v/>
      </c>
      <c r="R974" s="241" t="str">
        <f t="shared" si="238"/>
        <v/>
      </c>
      <c r="S974" s="240">
        <f t="shared" si="246"/>
        <v>4</v>
      </c>
      <c r="T974" s="239"/>
      <c r="U974" s="242">
        <f t="shared" si="239"/>
        <v>17554</v>
      </c>
      <c r="V974" s="241">
        <f t="shared" si="240"/>
        <v>19231</v>
      </c>
      <c r="W974" s="240">
        <f t="shared" si="247"/>
        <v>1677</v>
      </c>
      <c r="X974" s="239"/>
      <c r="Y974" s="527">
        <f t="shared" si="241"/>
        <v>0.11766517785436292</v>
      </c>
      <c r="Z974" s="528">
        <f t="shared" si="242"/>
        <v>8.3664610543893101</v>
      </c>
      <c r="AA974" s="528">
        <f t="shared" si="243"/>
        <v>8.4956348145192777</v>
      </c>
      <c r="AB974" s="529">
        <f t="shared" si="244"/>
        <v>0.12917376012996762</v>
      </c>
    </row>
    <row r="975" spans="1:28" s="238" customFormat="1">
      <c r="A975" s="245">
        <v>3508</v>
      </c>
      <c r="B975" s="245">
        <v>3508281332</v>
      </c>
      <c r="C975" s="244" t="s">
        <v>577</v>
      </c>
      <c r="D975" s="245">
        <v>281</v>
      </c>
      <c r="E975" s="244" t="s">
        <v>308</v>
      </c>
      <c r="F975" s="245">
        <v>332</v>
      </c>
      <c r="G975" s="244" t="s">
        <v>359</v>
      </c>
      <c r="H975" s="243">
        <v>1</v>
      </c>
      <c r="I975" s="239"/>
      <c r="J975" s="242">
        <f t="shared" si="232"/>
        <v>16192</v>
      </c>
      <c r="K975" s="241">
        <f t="shared" si="233"/>
        <v>14678.608624649149</v>
      </c>
      <c r="L975" s="240">
        <f t="shared" si="245"/>
        <v>-1513.3913753508514</v>
      </c>
      <c r="M975" s="239"/>
      <c r="N975" s="242">
        <f t="shared" si="234"/>
        <v>1224</v>
      </c>
      <c r="O975" s="241" t="str">
        <f t="shared" si="235"/>
        <v/>
      </c>
      <c r="P975" s="241">
        <f t="shared" si="236"/>
        <v>1111</v>
      </c>
      <c r="Q975" s="241" t="str">
        <f t="shared" si="237"/>
        <v/>
      </c>
      <c r="R975" s="241" t="str">
        <f t="shared" si="238"/>
        <v/>
      </c>
      <c r="S975" s="240" t="str">
        <f t="shared" si="246"/>
        <v/>
      </c>
      <c r="T975" s="239"/>
      <c r="U975" s="242">
        <f t="shared" si="239"/>
        <v>18354</v>
      </c>
      <c r="V975" s="241">
        <f t="shared" si="240"/>
        <v>16877.608624649147</v>
      </c>
      <c r="W975" s="240">
        <f t="shared" si="247"/>
        <v>-1476.3913753508532</v>
      </c>
      <c r="X975" s="239"/>
      <c r="Y975" s="527">
        <f t="shared" si="241"/>
        <v>9.5276486101596447E-3</v>
      </c>
      <c r="Z975" s="528">
        <f t="shared" si="242"/>
        <v>6.9484897380850859</v>
      </c>
      <c r="AA975" s="528">
        <f t="shared" si="243"/>
        <v>7.091743445592984</v>
      </c>
      <c r="AB975" s="529">
        <f t="shared" si="244"/>
        <v>0.14325370750789812</v>
      </c>
    </row>
    <row r="976" spans="1:28" s="238" customFormat="1">
      <c r="A976" s="245">
        <v>3508</v>
      </c>
      <c r="B976" s="245">
        <v>3508281683</v>
      </c>
      <c r="C976" s="244" t="s">
        <v>577</v>
      </c>
      <c r="D976" s="245">
        <v>281</v>
      </c>
      <c r="E976" s="244" t="s">
        <v>308</v>
      </c>
      <c r="F976" s="245">
        <v>683</v>
      </c>
      <c r="G976" s="244" t="s">
        <v>407</v>
      </c>
      <c r="H976" s="243">
        <v>1</v>
      </c>
      <c r="I976" s="239"/>
      <c r="J976" s="242" t="str">
        <f t="shared" si="232"/>
        <v/>
      </c>
      <c r="K976" s="241">
        <f t="shared" si="233"/>
        <v>12541.179011532129</v>
      </c>
      <c r="L976" s="240" t="str">
        <f t="shared" si="245"/>
        <v/>
      </c>
      <c r="M976" s="239"/>
      <c r="N976" s="242" t="str">
        <f t="shared" si="234"/>
        <v/>
      </c>
      <c r="O976" s="241" t="str">
        <f t="shared" si="235"/>
        <v/>
      </c>
      <c r="P976" s="241">
        <f t="shared" si="236"/>
        <v>10442</v>
      </c>
      <c r="Q976" s="241" t="str">
        <f t="shared" si="237"/>
        <v/>
      </c>
      <c r="R976" s="241" t="str">
        <f t="shared" si="238"/>
        <v/>
      </c>
      <c r="S976" s="240" t="str">
        <f t="shared" si="246"/>
        <v/>
      </c>
      <c r="T976" s="239"/>
      <c r="U976" s="242" t="str">
        <f t="shared" si="239"/>
        <v/>
      </c>
      <c r="V976" s="241">
        <f t="shared" si="240"/>
        <v>24071.179011532127</v>
      </c>
      <c r="W976" s="240" t="str">
        <f t="shared" si="247"/>
        <v/>
      </c>
      <c r="X976" s="239"/>
      <c r="Y976" s="527">
        <f t="shared" si="241"/>
        <v>2.1672657528069124</v>
      </c>
      <c r="Z976" s="528">
        <f t="shared" si="242"/>
        <v>3.0779372623177417</v>
      </c>
      <c r="AA976" s="528">
        <f t="shared" si="243"/>
        <v>4.7346002753221095</v>
      </c>
      <c r="AB976" s="529">
        <f t="shared" si="244"/>
        <v>1.6566630130043678</v>
      </c>
    </row>
    <row r="977" spans="1:28" s="238" customFormat="1">
      <c r="A977" s="245">
        <v>3509</v>
      </c>
      <c r="B977" s="245">
        <v>3509095072</v>
      </c>
      <c r="C977" s="244" t="s">
        <v>561</v>
      </c>
      <c r="D977" s="245">
        <v>95</v>
      </c>
      <c r="E977" s="244" t="s">
        <v>122</v>
      </c>
      <c r="F977" s="245">
        <v>72</v>
      </c>
      <c r="G977" s="244" t="s">
        <v>99</v>
      </c>
      <c r="H977" s="243">
        <v>1</v>
      </c>
      <c r="I977" s="239"/>
      <c r="J977" s="242">
        <f t="shared" si="232"/>
        <v>15161</v>
      </c>
      <c r="K977" s="241">
        <f t="shared" si="233"/>
        <v>16406</v>
      </c>
      <c r="L977" s="240">
        <f t="shared" si="245"/>
        <v>1245</v>
      </c>
      <c r="M977" s="239"/>
      <c r="N977" s="242">
        <f t="shared" si="234"/>
        <v>4602</v>
      </c>
      <c r="O977" s="241">
        <f t="shared" si="235"/>
        <v>4980</v>
      </c>
      <c r="P977" s="241">
        <f t="shared" si="236"/>
        <v>4015</v>
      </c>
      <c r="Q977" s="241" t="str">
        <f t="shared" si="237"/>
        <v/>
      </c>
      <c r="R977" s="241" t="str">
        <f t="shared" si="238"/>
        <v/>
      </c>
      <c r="S977" s="240">
        <f t="shared" si="246"/>
        <v>-965</v>
      </c>
      <c r="T977" s="239"/>
      <c r="U977" s="242">
        <f t="shared" si="239"/>
        <v>20701</v>
      </c>
      <c r="V977" s="241">
        <f t="shared" si="240"/>
        <v>21509</v>
      </c>
      <c r="W977" s="240">
        <f t="shared" si="247"/>
        <v>808</v>
      </c>
      <c r="X977" s="239"/>
      <c r="Y977" s="527">
        <f t="shared" si="241"/>
        <v>-5.8768173504252701</v>
      </c>
      <c r="Z977" s="528">
        <f t="shared" si="242"/>
        <v>9.6959427866326529</v>
      </c>
      <c r="AA977" s="528">
        <f t="shared" si="243"/>
        <v>4.4314685173812709</v>
      </c>
      <c r="AB977" s="529">
        <f t="shared" si="244"/>
        <v>-5.264474269251382</v>
      </c>
    </row>
    <row r="978" spans="1:28" s="238" customFormat="1">
      <c r="A978" s="245">
        <v>3509</v>
      </c>
      <c r="B978" s="245">
        <v>3509095095</v>
      </c>
      <c r="C978" s="244" t="s">
        <v>561</v>
      </c>
      <c r="D978" s="245">
        <v>95</v>
      </c>
      <c r="E978" s="244" t="s">
        <v>122</v>
      </c>
      <c r="F978" s="245">
        <v>95</v>
      </c>
      <c r="G978" s="244" t="s">
        <v>122</v>
      </c>
      <c r="H978" s="243">
        <v>537</v>
      </c>
      <c r="I978" s="239"/>
      <c r="J978" s="242">
        <f t="shared" si="232"/>
        <v>14181</v>
      </c>
      <c r="K978" s="241">
        <f t="shared" si="233"/>
        <v>16441</v>
      </c>
      <c r="L978" s="240">
        <f t="shared" si="245"/>
        <v>2260</v>
      </c>
      <c r="M978" s="239"/>
      <c r="N978" s="242">
        <f t="shared" si="234"/>
        <v>0</v>
      </c>
      <c r="O978" s="241">
        <f t="shared" si="235"/>
        <v>0</v>
      </c>
      <c r="P978" s="241">
        <f t="shared" si="236"/>
        <v>39</v>
      </c>
      <c r="Q978" s="241" t="str">
        <f t="shared" si="237"/>
        <v/>
      </c>
      <c r="R978" s="241" t="str">
        <f t="shared" si="238"/>
        <v/>
      </c>
      <c r="S978" s="240">
        <f t="shared" si="246"/>
        <v>39</v>
      </c>
      <c r="T978" s="239"/>
      <c r="U978" s="242">
        <f t="shared" si="239"/>
        <v>15119</v>
      </c>
      <c r="V978" s="241">
        <f t="shared" si="240"/>
        <v>17568</v>
      </c>
      <c r="W978" s="240">
        <f t="shared" si="247"/>
        <v>2449</v>
      </c>
      <c r="X978" s="239"/>
      <c r="Y978" s="527">
        <f t="shared" si="241"/>
        <v>0.4545110847114131</v>
      </c>
      <c r="Z978" s="528">
        <f t="shared" si="242"/>
        <v>14.090416696360364</v>
      </c>
      <c r="AA978" s="528">
        <f t="shared" si="243"/>
        <v>14.635591242204656</v>
      </c>
      <c r="AB978" s="529">
        <f t="shared" si="244"/>
        <v>0.54517454584429181</v>
      </c>
    </row>
    <row r="979" spans="1:28" s="238" customFormat="1">
      <c r="A979" s="245">
        <v>3509</v>
      </c>
      <c r="B979" s="245">
        <v>3509095201</v>
      </c>
      <c r="C979" s="244" t="s">
        <v>561</v>
      </c>
      <c r="D979" s="245">
        <v>95</v>
      </c>
      <c r="E979" s="244" t="s">
        <v>122</v>
      </c>
      <c r="F979" s="245">
        <v>201</v>
      </c>
      <c r="G979" s="244" t="s">
        <v>228</v>
      </c>
      <c r="H979" s="243">
        <v>6</v>
      </c>
      <c r="I979" s="239"/>
      <c r="J979" s="242">
        <f t="shared" si="232"/>
        <v>16583</v>
      </c>
      <c r="K979" s="241">
        <f t="shared" si="233"/>
        <v>17917</v>
      </c>
      <c r="L979" s="240">
        <f t="shared" si="245"/>
        <v>1334</v>
      </c>
      <c r="M979" s="239"/>
      <c r="N979" s="242">
        <f t="shared" si="234"/>
        <v>408</v>
      </c>
      <c r="O979" s="241">
        <f t="shared" si="235"/>
        <v>441</v>
      </c>
      <c r="P979" s="241">
        <f t="shared" si="236"/>
        <v>102</v>
      </c>
      <c r="Q979" s="241" t="str">
        <f t="shared" si="237"/>
        <v/>
      </c>
      <c r="R979" s="241" t="str">
        <f t="shared" si="238"/>
        <v/>
      </c>
      <c r="S979" s="240">
        <f t="shared" si="246"/>
        <v>-339</v>
      </c>
      <c r="T979" s="239"/>
      <c r="U979" s="242">
        <f t="shared" si="239"/>
        <v>17929</v>
      </c>
      <c r="V979" s="241">
        <f t="shared" si="240"/>
        <v>19107</v>
      </c>
      <c r="W979" s="240">
        <f t="shared" si="247"/>
        <v>1178</v>
      </c>
      <c r="X979" s="239"/>
      <c r="Y979" s="527">
        <f t="shared" si="241"/>
        <v>-1.8892487366850332</v>
      </c>
      <c r="Z979" s="528">
        <f t="shared" si="242"/>
        <v>13.191972931800414</v>
      </c>
      <c r="AA979" s="528">
        <f t="shared" si="243"/>
        <v>10.958569774749702</v>
      </c>
      <c r="AB979" s="529">
        <f t="shared" si="244"/>
        <v>-2.2334031570507129</v>
      </c>
    </row>
    <row r="980" spans="1:28" s="238" customFormat="1">
      <c r="A980" s="245">
        <v>3509</v>
      </c>
      <c r="B980" s="245">
        <v>3509095292</v>
      </c>
      <c r="C980" s="244" t="s">
        <v>561</v>
      </c>
      <c r="D980" s="245">
        <v>95</v>
      </c>
      <c r="E980" s="244" t="s">
        <v>122</v>
      </c>
      <c r="F980" s="245">
        <v>292</v>
      </c>
      <c r="G980" s="244" t="s">
        <v>319</v>
      </c>
      <c r="H980" s="243">
        <v>4</v>
      </c>
      <c r="I980" s="239"/>
      <c r="J980" s="242">
        <f t="shared" si="232"/>
        <v>15484</v>
      </c>
      <c r="K980" s="241">
        <f t="shared" si="233"/>
        <v>16406</v>
      </c>
      <c r="L980" s="240">
        <f t="shared" si="245"/>
        <v>922</v>
      </c>
      <c r="M980" s="239"/>
      <c r="N980" s="242">
        <f t="shared" si="234"/>
        <v>2712</v>
      </c>
      <c r="O980" s="241">
        <f t="shared" si="235"/>
        <v>2873</v>
      </c>
      <c r="P980" s="241">
        <f t="shared" si="236"/>
        <v>1898</v>
      </c>
      <c r="Q980" s="241" t="str">
        <f t="shared" si="237"/>
        <v/>
      </c>
      <c r="R980" s="241" t="str">
        <f t="shared" si="238"/>
        <v/>
      </c>
      <c r="S980" s="240">
        <f t="shared" si="246"/>
        <v>-975</v>
      </c>
      <c r="T980" s="239"/>
      <c r="U980" s="242">
        <f t="shared" si="239"/>
        <v>19134</v>
      </c>
      <c r="V980" s="241">
        <f t="shared" si="240"/>
        <v>19392</v>
      </c>
      <c r="W980" s="240">
        <f t="shared" si="247"/>
        <v>258</v>
      </c>
      <c r="X980" s="239"/>
      <c r="Y980" s="527">
        <f t="shared" si="241"/>
        <v>-5.9431117945131433</v>
      </c>
      <c r="Z980" s="528">
        <f t="shared" si="242"/>
        <v>5.5539432083015274</v>
      </c>
      <c r="AA980" s="528">
        <f t="shared" si="243"/>
        <v>0.19908614603259428</v>
      </c>
      <c r="AB980" s="529">
        <f t="shared" si="244"/>
        <v>-5.3548570622689331</v>
      </c>
    </row>
    <row r="981" spans="1:28" s="238" customFormat="1">
      <c r="A981" s="245">
        <v>3509</v>
      </c>
      <c r="B981" s="245">
        <v>3509095331</v>
      </c>
      <c r="C981" s="244" t="s">
        <v>561</v>
      </c>
      <c r="D981" s="245">
        <v>95</v>
      </c>
      <c r="E981" s="244" t="s">
        <v>122</v>
      </c>
      <c r="F981" s="245">
        <v>331</v>
      </c>
      <c r="G981" s="244" t="s">
        <v>358</v>
      </c>
      <c r="H981" s="243">
        <v>3</v>
      </c>
      <c r="I981" s="239"/>
      <c r="J981" s="242">
        <f t="shared" si="232"/>
        <v>13254</v>
      </c>
      <c r="K981" s="241">
        <f t="shared" si="233"/>
        <v>11611</v>
      </c>
      <c r="L981" s="240">
        <f t="shared" si="245"/>
        <v>-1643</v>
      </c>
      <c r="M981" s="239"/>
      <c r="N981" s="242">
        <f t="shared" si="234"/>
        <v>4694</v>
      </c>
      <c r="O981" s="241" t="str">
        <f t="shared" si="235"/>
        <v/>
      </c>
      <c r="P981" s="241">
        <f t="shared" si="236"/>
        <v>2593</v>
      </c>
      <c r="Q981" s="241" t="str">
        <f t="shared" si="237"/>
        <v/>
      </c>
      <c r="R981" s="241" t="str">
        <f t="shared" si="238"/>
        <v/>
      </c>
      <c r="S981" s="240" t="str">
        <f t="shared" si="246"/>
        <v/>
      </c>
      <c r="T981" s="239"/>
      <c r="U981" s="242">
        <f t="shared" si="239"/>
        <v>18886</v>
      </c>
      <c r="V981" s="241">
        <f t="shared" si="240"/>
        <v>15292</v>
      </c>
      <c r="W981" s="240">
        <f t="shared" si="247"/>
        <v>-3594</v>
      </c>
      <c r="X981" s="239"/>
      <c r="Y981" s="527">
        <f t="shared" si="241"/>
        <v>-13.080892679463688</v>
      </c>
      <c r="Z981" s="528">
        <f t="shared" si="242"/>
        <v>14.147244065226205</v>
      </c>
      <c r="AA981" s="528">
        <f t="shared" si="243"/>
        <v>2.9069253942854112</v>
      </c>
      <c r="AB981" s="529">
        <f t="shared" si="244"/>
        <v>-11.240318670940795</v>
      </c>
    </row>
    <row r="982" spans="1:28" s="238" customFormat="1">
      <c r="A982" s="245">
        <v>3509</v>
      </c>
      <c r="B982" s="245">
        <v>3509095665</v>
      </c>
      <c r="C982" s="244" t="s">
        <v>561</v>
      </c>
      <c r="D982" s="245">
        <v>95</v>
      </c>
      <c r="E982" s="244" t="s">
        <v>122</v>
      </c>
      <c r="F982" s="245">
        <v>665</v>
      </c>
      <c r="G982" s="244" t="s">
        <v>400</v>
      </c>
      <c r="H982" s="243">
        <v>1</v>
      </c>
      <c r="I982" s="239"/>
      <c r="J982" s="242">
        <f t="shared" si="232"/>
        <v>11066.952441988949</v>
      </c>
      <c r="K982" s="241">
        <f t="shared" si="233"/>
        <v>14165</v>
      </c>
      <c r="L982" s="240">
        <f t="shared" si="245"/>
        <v>3098.0475580110506</v>
      </c>
      <c r="M982" s="239"/>
      <c r="N982" s="242">
        <f t="shared" si="234"/>
        <v>2237</v>
      </c>
      <c r="O982" s="241">
        <f t="shared" si="235"/>
        <v>2863</v>
      </c>
      <c r="P982" s="241">
        <f t="shared" si="236"/>
        <v>1741</v>
      </c>
      <c r="Q982" s="241" t="str">
        <f t="shared" si="237"/>
        <v/>
      </c>
      <c r="R982" s="241" t="str">
        <f t="shared" si="238"/>
        <v/>
      </c>
      <c r="S982" s="240">
        <f t="shared" si="246"/>
        <v>-1122</v>
      </c>
      <c r="T982" s="239"/>
      <c r="U982" s="242">
        <f t="shared" si="239"/>
        <v>14241.952441988949</v>
      </c>
      <c r="V982" s="241">
        <f t="shared" si="240"/>
        <v>16994</v>
      </c>
      <c r="W982" s="240">
        <f t="shared" si="247"/>
        <v>2752.0475580110506</v>
      </c>
      <c r="X982" s="239"/>
      <c r="Y982" s="527">
        <f t="shared" si="241"/>
        <v>-7.9261246700907151</v>
      </c>
      <c r="Z982" s="528">
        <f t="shared" si="242"/>
        <v>11.152741356953868</v>
      </c>
      <c r="AA982" s="528">
        <f t="shared" si="243"/>
        <v>3.0209338229223652</v>
      </c>
      <c r="AB982" s="529">
        <f t="shared" si="244"/>
        <v>-8.1318075340315019</v>
      </c>
    </row>
    <row r="983" spans="1:28" s="238" customFormat="1">
      <c r="A983" s="245">
        <v>3509</v>
      </c>
      <c r="B983" s="245">
        <v>3509095763</v>
      </c>
      <c r="C983" s="244" t="s">
        <v>561</v>
      </c>
      <c r="D983" s="245">
        <v>95</v>
      </c>
      <c r="E983" s="244" t="s">
        <v>122</v>
      </c>
      <c r="F983" s="245">
        <v>763</v>
      </c>
      <c r="G983" s="244" t="s">
        <v>429</v>
      </c>
      <c r="H983" s="243">
        <v>1</v>
      </c>
      <c r="I983" s="239"/>
      <c r="J983" s="242">
        <f t="shared" si="232"/>
        <v>15088</v>
      </c>
      <c r="K983" s="241">
        <f t="shared" si="233"/>
        <v>13434.820305498981</v>
      </c>
      <c r="L983" s="240">
        <f t="shared" si="245"/>
        <v>-1653.1796945010192</v>
      </c>
      <c r="M983" s="239"/>
      <c r="N983" s="242">
        <f t="shared" si="234"/>
        <v>3802</v>
      </c>
      <c r="O983" s="241">
        <f t="shared" si="235"/>
        <v>3386</v>
      </c>
      <c r="P983" s="241">
        <f t="shared" si="236"/>
        <v>3202</v>
      </c>
      <c r="Q983" s="241" t="str">
        <f t="shared" si="237"/>
        <v/>
      </c>
      <c r="R983" s="241" t="str">
        <f t="shared" si="238"/>
        <v/>
      </c>
      <c r="S983" s="240">
        <f t="shared" si="246"/>
        <v>-184</v>
      </c>
      <c r="T983" s="239"/>
      <c r="U983" s="242">
        <f t="shared" si="239"/>
        <v>19828</v>
      </c>
      <c r="V983" s="241">
        <f t="shared" si="240"/>
        <v>17724.820305498979</v>
      </c>
      <c r="W983" s="240">
        <f t="shared" si="247"/>
        <v>-2103.179694501021</v>
      </c>
      <c r="X983" s="239"/>
      <c r="Y983" s="527">
        <f t="shared" si="241"/>
        <v>-1.3676156864717797</v>
      </c>
      <c r="Z983" s="528">
        <f t="shared" si="242"/>
        <v>4.3787930708663145</v>
      </c>
      <c r="AA983" s="528">
        <f t="shared" si="243"/>
        <v>2.7153890551996125</v>
      </c>
      <c r="AB983" s="529">
        <f t="shared" si="244"/>
        <v>-1.663404015666702</v>
      </c>
    </row>
    <row r="984" spans="1:28" s="238" customFormat="1">
      <c r="A984" s="245">
        <v>3510</v>
      </c>
      <c r="B984" s="245">
        <v>3510281061</v>
      </c>
      <c r="C984" s="244" t="s">
        <v>562</v>
      </c>
      <c r="D984" s="245">
        <v>281</v>
      </c>
      <c r="E984" s="244" t="s">
        <v>308</v>
      </c>
      <c r="F984" s="245">
        <v>61</v>
      </c>
      <c r="G984" s="244" t="s">
        <v>88</v>
      </c>
      <c r="H984" s="243">
        <v>4</v>
      </c>
      <c r="I984" s="239"/>
      <c r="J984" s="242">
        <f t="shared" si="232"/>
        <v>12897</v>
      </c>
      <c r="K984" s="241">
        <f t="shared" si="233"/>
        <v>16094</v>
      </c>
      <c r="L984" s="240">
        <f t="shared" si="245"/>
        <v>3197</v>
      </c>
      <c r="M984" s="239"/>
      <c r="N984" s="242">
        <f t="shared" si="234"/>
        <v>795</v>
      </c>
      <c r="O984" s="241">
        <f t="shared" si="235"/>
        <v>993</v>
      </c>
      <c r="P984" s="241">
        <f t="shared" si="236"/>
        <v>670</v>
      </c>
      <c r="Q984" s="241" t="str">
        <f t="shared" si="237"/>
        <v/>
      </c>
      <c r="R984" s="241" t="str">
        <f t="shared" si="238"/>
        <v/>
      </c>
      <c r="S984" s="240">
        <f t="shared" si="246"/>
        <v>-323</v>
      </c>
      <c r="T984" s="239"/>
      <c r="U984" s="242">
        <f t="shared" si="239"/>
        <v>14630</v>
      </c>
      <c r="V984" s="241">
        <f t="shared" si="240"/>
        <v>17852</v>
      </c>
      <c r="W984" s="240">
        <f t="shared" si="247"/>
        <v>3222</v>
      </c>
      <c r="X984" s="239"/>
      <c r="Y984" s="527">
        <f t="shared" si="241"/>
        <v>-2.0034002426298372</v>
      </c>
      <c r="Z984" s="528">
        <f t="shared" si="242"/>
        <v>8.7564306447856808</v>
      </c>
      <c r="AA984" s="528">
        <f t="shared" si="243"/>
        <v>6.6184792311503609</v>
      </c>
      <c r="AB984" s="529">
        <f t="shared" si="244"/>
        <v>-2.1379514136353199</v>
      </c>
    </row>
    <row r="985" spans="1:28" s="238" customFormat="1">
      <c r="A985" s="245">
        <v>3510</v>
      </c>
      <c r="B985" s="245">
        <v>3510281087</v>
      </c>
      <c r="C985" s="244" t="s">
        <v>562</v>
      </c>
      <c r="D985" s="245">
        <v>281</v>
      </c>
      <c r="E985" s="244" t="s">
        <v>308</v>
      </c>
      <c r="F985" s="245">
        <v>87</v>
      </c>
      <c r="G985" s="244" t="s">
        <v>114</v>
      </c>
      <c r="H985" s="243">
        <v>1</v>
      </c>
      <c r="I985" s="239"/>
      <c r="J985" s="242">
        <f t="shared" si="232"/>
        <v>11966</v>
      </c>
      <c r="K985" s="241">
        <f t="shared" si="233"/>
        <v>13597</v>
      </c>
      <c r="L985" s="240">
        <f t="shared" si="245"/>
        <v>1631</v>
      </c>
      <c r="M985" s="239"/>
      <c r="N985" s="242">
        <f t="shared" si="234"/>
        <v>5175</v>
      </c>
      <c r="O985" s="241">
        <f t="shared" si="235"/>
        <v>5881</v>
      </c>
      <c r="P985" s="241">
        <f t="shared" si="236"/>
        <v>5205</v>
      </c>
      <c r="Q985" s="241" t="str">
        <f t="shared" si="237"/>
        <v/>
      </c>
      <c r="R985" s="241" t="str">
        <f t="shared" si="238"/>
        <v/>
      </c>
      <c r="S985" s="240">
        <f t="shared" si="246"/>
        <v>-676</v>
      </c>
      <c r="T985" s="239"/>
      <c r="U985" s="242">
        <f t="shared" si="239"/>
        <v>18079</v>
      </c>
      <c r="V985" s="241">
        <f t="shared" si="240"/>
        <v>19890</v>
      </c>
      <c r="W985" s="240">
        <f t="shared" si="247"/>
        <v>1811</v>
      </c>
      <c r="X985" s="239"/>
      <c r="Y985" s="527">
        <f t="shared" si="241"/>
        <v>-4.9663917822049939</v>
      </c>
      <c r="Z985" s="528">
        <f t="shared" si="242"/>
        <v>10.776371583594244</v>
      </c>
      <c r="AA985" s="528">
        <f t="shared" si="243"/>
        <v>6.9373685200452853</v>
      </c>
      <c r="AB985" s="529">
        <f t="shared" si="244"/>
        <v>-3.8390030635489589</v>
      </c>
    </row>
    <row r="986" spans="1:28" s="238" customFormat="1">
      <c r="A986" s="245">
        <v>3510</v>
      </c>
      <c r="B986" s="245">
        <v>3510281137</v>
      </c>
      <c r="C986" s="244" t="s">
        <v>562</v>
      </c>
      <c r="D986" s="245">
        <v>281</v>
      </c>
      <c r="E986" s="244" t="s">
        <v>308</v>
      </c>
      <c r="F986" s="245">
        <v>137</v>
      </c>
      <c r="G986" s="244" t="s">
        <v>164</v>
      </c>
      <c r="H986" s="243">
        <v>5</v>
      </c>
      <c r="I986" s="239"/>
      <c r="J986" s="242">
        <f t="shared" si="232"/>
        <v>14981</v>
      </c>
      <c r="K986" s="241">
        <f t="shared" si="233"/>
        <v>16471</v>
      </c>
      <c r="L986" s="240">
        <f t="shared" si="245"/>
        <v>1490</v>
      </c>
      <c r="M986" s="239"/>
      <c r="N986" s="242">
        <f t="shared" si="234"/>
        <v>0</v>
      </c>
      <c r="O986" s="241">
        <f t="shared" si="235"/>
        <v>0</v>
      </c>
      <c r="P986" s="241">
        <f t="shared" si="236"/>
        <v>1841</v>
      </c>
      <c r="Q986" s="241" t="str">
        <f t="shared" si="237"/>
        <v/>
      </c>
      <c r="R986" s="241" t="str">
        <f t="shared" si="238"/>
        <v/>
      </c>
      <c r="S986" s="240">
        <f t="shared" si="246"/>
        <v>1841</v>
      </c>
      <c r="T986" s="239"/>
      <c r="U986" s="242">
        <f t="shared" si="239"/>
        <v>15919</v>
      </c>
      <c r="V986" s="241">
        <f t="shared" si="240"/>
        <v>19400</v>
      </c>
      <c r="W986" s="240">
        <f t="shared" si="247"/>
        <v>3481</v>
      </c>
      <c r="X986" s="239"/>
      <c r="Y986" s="527">
        <f t="shared" si="241"/>
        <v>11.592297052728739</v>
      </c>
      <c r="Z986" s="528">
        <f t="shared" si="242"/>
        <v>7.7026178424301968</v>
      </c>
      <c r="AA986" s="528">
        <f t="shared" si="243"/>
        <v>21.596814390289833</v>
      </c>
      <c r="AB986" s="529">
        <f t="shared" si="244"/>
        <v>13.894196547859636</v>
      </c>
    </row>
    <row r="987" spans="1:28" s="238" customFormat="1">
      <c r="A987" s="245">
        <v>3510</v>
      </c>
      <c r="B987" s="245">
        <v>3510281278</v>
      </c>
      <c r="C987" s="244" t="s">
        <v>562</v>
      </c>
      <c r="D987" s="245">
        <v>281</v>
      </c>
      <c r="E987" s="244" t="s">
        <v>308</v>
      </c>
      <c r="F987" s="245">
        <v>278</v>
      </c>
      <c r="G987" s="244" t="s">
        <v>305</v>
      </c>
      <c r="H987" s="243">
        <v>1</v>
      </c>
      <c r="I987" s="239"/>
      <c r="J987" s="242" t="str">
        <f t="shared" si="232"/>
        <v/>
      </c>
      <c r="K987" s="241">
        <f t="shared" si="233"/>
        <v>13064.088508583689</v>
      </c>
      <c r="L987" s="240" t="str">
        <f t="shared" si="245"/>
        <v/>
      </c>
      <c r="M987" s="239"/>
      <c r="N987" s="242" t="str">
        <f t="shared" si="234"/>
        <v/>
      </c>
      <c r="O987" s="241" t="str">
        <f t="shared" si="235"/>
        <v/>
      </c>
      <c r="P987" s="241">
        <f t="shared" si="236"/>
        <v>2980</v>
      </c>
      <c r="Q987" s="241" t="str">
        <f t="shared" si="237"/>
        <v/>
      </c>
      <c r="R987" s="241" t="str">
        <f t="shared" si="238"/>
        <v/>
      </c>
      <c r="S987" s="240" t="str">
        <f t="shared" si="246"/>
        <v/>
      </c>
      <c r="T987" s="239"/>
      <c r="U987" s="242" t="str">
        <f t="shared" si="239"/>
        <v/>
      </c>
      <c r="V987" s="241">
        <f t="shared" si="240"/>
        <v>17132.088508583689</v>
      </c>
      <c r="W987" s="240" t="str">
        <f t="shared" si="247"/>
        <v/>
      </c>
      <c r="X987" s="239"/>
      <c r="Y987" s="527">
        <f t="shared" si="241"/>
        <v>0</v>
      </c>
      <c r="Z987" s="528">
        <f t="shared" si="242"/>
        <v>9.2880677305316226</v>
      </c>
      <c r="AA987" s="528">
        <f t="shared" si="243"/>
        <v>6.1049868525218818</v>
      </c>
      <c r="AB987" s="529">
        <f t="shared" si="244"/>
        <v>-3.1830808780097408</v>
      </c>
    </row>
    <row r="988" spans="1:28" s="238" customFormat="1">
      <c r="A988" s="245">
        <v>3510</v>
      </c>
      <c r="B988" s="245">
        <v>3510281281</v>
      </c>
      <c r="C988" s="244" t="s">
        <v>562</v>
      </c>
      <c r="D988" s="245">
        <v>281</v>
      </c>
      <c r="E988" s="244" t="s">
        <v>308</v>
      </c>
      <c r="F988" s="245">
        <v>281</v>
      </c>
      <c r="G988" s="244" t="s">
        <v>308</v>
      </c>
      <c r="H988" s="243">
        <v>469</v>
      </c>
      <c r="I988" s="239"/>
      <c r="J988" s="242">
        <f t="shared" si="232"/>
        <v>14445</v>
      </c>
      <c r="K988" s="241">
        <f t="shared" si="233"/>
        <v>15554</v>
      </c>
      <c r="L988" s="240">
        <f t="shared" si="245"/>
        <v>1109</v>
      </c>
      <c r="M988" s="239"/>
      <c r="N988" s="242">
        <f t="shared" si="234"/>
        <v>0</v>
      </c>
      <c r="O988" s="241">
        <f t="shared" si="235"/>
        <v>0</v>
      </c>
      <c r="P988" s="241">
        <f t="shared" si="236"/>
        <v>3</v>
      </c>
      <c r="Q988" s="241" t="str">
        <f t="shared" si="237"/>
        <v/>
      </c>
      <c r="R988" s="241" t="str">
        <f t="shared" si="238"/>
        <v/>
      </c>
      <c r="S988" s="240">
        <f t="shared" si="246"/>
        <v>3</v>
      </c>
      <c r="T988" s="239"/>
      <c r="U988" s="242">
        <f t="shared" si="239"/>
        <v>15383</v>
      </c>
      <c r="V988" s="241">
        <f t="shared" si="240"/>
        <v>16645</v>
      </c>
      <c r="W988" s="240">
        <f t="shared" si="247"/>
        <v>1262</v>
      </c>
      <c r="X988" s="239"/>
      <c r="Y988" s="527">
        <f t="shared" si="241"/>
        <v>0.11766517785436292</v>
      </c>
      <c r="Z988" s="528">
        <f t="shared" si="242"/>
        <v>8.3664610543893101</v>
      </c>
      <c r="AA988" s="528">
        <f t="shared" si="243"/>
        <v>8.4956348145192777</v>
      </c>
      <c r="AB988" s="529">
        <f t="shared" si="244"/>
        <v>0.12917376012996762</v>
      </c>
    </row>
    <row r="989" spans="1:28" s="238" customFormat="1">
      <c r="A989" s="245">
        <v>3510</v>
      </c>
      <c r="B989" s="245">
        <v>3510281325</v>
      </c>
      <c r="C989" s="244" t="s">
        <v>562</v>
      </c>
      <c r="D989" s="245">
        <v>281</v>
      </c>
      <c r="E989" s="244" t="s">
        <v>308</v>
      </c>
      <c r="F989" s="245">
        <v>325</v>
      </c>
      <c r="G989" s="244" t="s">
        <v>352</v>
      </c>
      <c r="H989" s="243">
        <v>1</v>
      </c>
      <c r="I989" s="239"/>
      <c r="J989" s="242">
        <f t="shared" si="232"/>
        <v>14382</v>
      </c>
      <c r="K989" s="241">
        <f t="shared" si="233"/>
        <v>15558</v>
      </c>
      <c r="L989" s="240">
        <f t="shared" si="245"/>
        <v>1176</v>
      </c>
      <c r="M989" s="239"/>
      <c r="N989" s="242">
        <f t="shared" si="234"/>
        <v>2009</v>
      </c>
      <c r="O989" s="241">
        <f t="shared" si="235"/>
        <v>2174</v>
      </c>
      <c r="P989" s="241">
        <f t="shared" si="236"/>
        <v>1509</v>
      </c>
      <c r="Q989" s="241" t="str">
        <f t="shared" si="237"/>
        <v/>
      </c>
      <c r="R989" s="241" t="str">
        <f t="shared" si="238"/>
        <v/>
      </c>
      <c r="S989" s="240">
        <f t="shared" si="246"/>
        <v>-665</v>
      </c>
      <c r="T989" s="239"/>
      <c r="U989" s="242">
        <f t="shared" si="239"/>
        <v>17329</v>
      </c>
      <c r="V989" s="241">
        <f t="shared" si="240"/>
        <v>18155</v>
      </c>
      <c r="W989" s="240">
        <f t="shared" si="247"/>
        <v>826</v>
      </c>
      <c r="X989" s="239"/>
      <c r="Y989" s="527">
        <f t="shared" si="241"/>
        <v>-4.27275085853843</v>
      </c>
      <c r="Z989" s="528">
        <f t="shared" si="242"/>
        <v>7.0307513959549777</v>
      </c>
      <c r="AA989" s="528">
        <f t="shared" si="243"/>
        <v>2.686092270785132</v>
      </c>
      <c r="AB989" s="529">
        <f t="shared" si="244"/>
        <v>-4.3446591251698461</v>
      </c>
    </row>
    <row r="990" spans="1:28" s="238" customFormat="1">
      <c r="A990" s="245">
        <v>3510</v>
      </c>
      <c r="B990" s="245">
        <v>3510281332</v>
      </c>
      <c r="C990" s="244" t="s">
        <v>562</v>
      </c>
      <c r="D990" s="245">
        <v>281</v>
      </c>
      <c r="E990" s="244" t="s">
        <v>308</v>
      </c>
      <c r="F990" s="245">
        <v>332</v>
      </c>
      <c r="G990" s="244" t="s">
        <v>359</v>
      </c>
      <c r="H990" s="243">
        <v>4</v>
      </c>
      <c r="I990" s="239"/>
      <c r="J990" s="242">
        <f t="shared" si="232"/>
        <v>14583</v>
      </c>
      <c r="K990" s="241">
        <f t="shared" si="233"/>
        <v>15706</v>
      </c>
      <c r="L990" s="240">
        <f t="shared" si="245"/>
        <v>1123</v>
      </c>
      <c r="M990" s="239"/>
      <c r="N990" s="242">
        <f t="shared" si="234"/>
        <v>1103</v>
      </c>
      <c r="O990" s="241">
        <f t="shared" si="235"/>
        <v>1188</v>
      </c>
      <c r="P990" s="241">
        <f t="shared" si="236"/>
        <v>1189</v>
      </c>
      <c r="Q990" s="241" t="str">
        <f t="shared" si="237"/>
        <v/>
      </c>
      <c r="R990" s="241" t="str">
        <f t="shared" si="238"/>
        <v/>
      </c>
      <c r="S990" s="240">
        <f t="shared" si="246"/>
        <v>1</v>
      </c>
      <c r="T990" s="239"/>
      <c r="U990" s="242">
        <f t="shared" si="239"/>
        <v>16624</v>
      </c>
      <c r="V990" s="241">
        <f t="shared" si="240"/>
        <v>17983</v>
      </c>
      <c r="W990" s="240">
        <f t="shared" si="247"/>
        <v>1359</v>
      </c>
      <c r="X990" s="239"/>
      <c r="Y990" s="527">
        <f t="shared" si="241"/>
        <v>9.5276486101596447E-3</v>
      </c>
      <c r="Z990" s="528">
        <f t="shared" si="242"/>
        <v>6.9484897380850859</v>
      </c>
      <c r="AA990" s="528">
        <f t="shared" si="243"/>
        <v>7.091743445592984</v>
      </c>
      <c r="AB990" s="529">
        <f t="shared" si="244"/>
        <v>0.14325370750789812</v>
      </c>
    </row>
    <row r="991" spans="1:28" s="238" customFormat="1">
      <c r="A991" s="245">
        <v>3510</v>
      </c>
      <c r="B991" s="245">
        <v>3510281680</v>
      </c>
      <c r="C991" s="244" t="s">
        <v>562</v>
      </c>
      <c r="D991" s="245">
        <v>281</v>
      </c>
      <c r="E991" s="244" t="s">
        <v>308</v>
      </c>
      <c r="F991" s="245">
        <v>680</v>
      </c>
      <c r="G991" s="244" t="s">
        <v>406</v>
      </c>
      <c r="H991" s="243">
        <v>2</v>
      </c>
      <c r="I991" s="239"/>
      <c r="J991" s="242">
        <f t="shared" si="232"/>
        <v>13631</v>
      </c>
      <c r="K991" s="241">
        <f t="shared" si="233"/>
        <v>14345</v>
      </c>
      <c r="L991" s="240">
        <f t="shared" si="245"/>
        <v>714</v>
      </c>
      <c r="M991" s="239"/>
      <c r="N991" s="242">
        <f t="shared" si="234"/>
        <v>5139</v>
      </c>
      <c r="O991" s="241">
        <f t="shared" si="235"/>
        <v>5409</v>
      </c>
      <c r="P991" s="241">
        <f t="shared" si="236"/>
        <v>4233</v>
      </c>
      <c r="Q991" s="241" t="str">
        <f t="shared" si="237"/>
        <v/>
      </c>
      <c r="R991" s="241" t="str">
        <f t="shared" si="238"/>
        <v/>
      </c>
      <c r="S991" s="240">
        <f t="shared" si="246"/>
        <v>-1176</v>
      </c>
      <c r="T991" s="239"/>
      <c r="U991" s="242">
        <f t="shared" si="239"/>
        <v>19708</v>
      </c>
      <c r="V991" s="241">
        <f t="shared" si="240"/>
        <v>19666</v>
      </c>
      <c r="W991" s="240">
        <f t="shared" si="247"/>
        <v>-42</v>
      </c>
      <c r="X991" s="239"/>
      <c r="Y991" s="527">
        <f t="shared" si="241"/>
        <v>-8.1924910351525853</v>
      </c>
      <c r="Z991" s="528">
        <f t="shared" si="242"/>
        <v>8.6285867471622169</v>
      </c>
      <c r="AA991" s="528">
        <f t="shared" si="243"/>
        <v>1.5463017700061543</v>
      </c>
      <c r="AB991" s="529">
        <f t="shared" si="244"/>
        <v>-7.0822849771560623</v>
      </c>
    </row>
    <row r="992" spans="1:28" s="238" customFormat="1">
      <c r="A992" s="245">
        <v>3513</v>
      </c>
      <c r="B992" s="245">
        <v>3513044001</v>
      </c>
      <c r="C992" s="244" t="s">
        <v>563</v>
      </c>
      <c r="D992" s="245">
        <v>44</v>
      </c>
      <c r="E992" s="244" t="s">
        <v>71</v>
      </c>
      <c r="F992" s="245">
        <v>1</v>
      </c>
      <c r="G992" s="244" t="s">
        <v>28</v>
      </c>
      <c r="H992" s="243">
        <v>1</v>
      </c>
      <c r="I992" s="239"/>
      <c r="J992" s="242" t="str">
        <f t="shared" si="232"/>
        <v/>
      </c>
      <c r="K992" s="241">
        <f t="shared" si="233"/>
        <v>13209.638479441464</v>
      </c>
      <c r="L992" s="240" t="str">
        <f t="shared" si="245"/>
        <v/>
      </c>
      <c r="M992" s="239"/>
      <c r="N992" s="242" t="str">
        <f t="shared" si="234"/>
        <v/>
      </c>
      <c r="O992" s="241" t="str">
        <f t="shared" si="235"/>
        <v/>
      </c>
      <c r="P992" s="241">
        <f t="shared" si="236"/>
        <v>1310</v>
      </c>
      <c r="Q992" s="241" t="str">
        <f t="shared" si="237"/>
        <v/>
      </c>
      <c r="R992" s="241" t="str">
        <f t="shared" si="238"/>
        <v/>
      </c>
      <c r="S992" s="240" t="str">
        <f t="shared" si="246"/>
        <v/>
      </c>
      <c r="T992" s="239"/>
      <c r="U992" s="242" t="str">
        <f t="shared" si="239"/>
        <v/>
      </c>
      <c r="V992" s="241">
        <f t="shared" si="240"/>
        <v>15607.638479441464</v>
      </c>
      <c r="W992" s="240" t="str">
        <f t="shared" si="247"/>
        <v/>
      </c>
      <c r="X992" s="239"/>
      <c r="Y992" s="527">
        <f t="shared" si="241"/>
        <v>-6.8866493550741978</v>
      </c>
      <c r="Z992" s="528">
        <f t="shared" si="242"/>
        <v>11.433843269971938</v>
      </c>
      <c r="AA992" s="528">
        <f t="shared" si="243"/>
        <v>3.8509446137687151</v>
      </c>
      <c r="AB992" s="529">
        <f t="shared" si="244"/>
        <v>-7.5828986562032226</v>
      </c>
    </row>
    <row r="993" spans="1:28" s="238" customFormat="1">
      <c r="A993" s="245">
        <v>3513</v>
      </c>
      <c r="B993" s="245">
        <v>3513044016</v>
      </c>
      <c r="C993" s="244" t="s">
        <v>563</v>
      </c>
      <c r="D993" s="245">
        <v>44</v>
      </c>
      <c r="E993" s="244" t="s">
        <v>71</v>
      </c>
      <c r="F993" s="245">
        <v>16</v>
      </c>
      <c r="G993" s="244" t="s">
        <v>43</v>
      </c>
      <c r="H993" s="243">
        <v>2</v>
      </c>
      <c r="I993" s="239"/>
      <c r="J993" s="242">
        <f t="shared" si="232"/>
        <v>13048.019662249515</v>
      </c>
      <c r="K993" s="241">
        <f t="shared" si="233"/>
        <v>15073</v>
      </c>
      <c r="L993" s="240">
        <f t="shared" si="245"/>
        <v>2024.980337750485</v>
      </c>
      <c r="M993" s="239"/>
      <c r="N993" s="242">
        <f t="shared" si="234"/>
        <v>738</v>
      </c>
      <c r="O993" s="241">
        <f t="shared" si="235"/>
        <v>852</v>
      </c>
      <c r="P993" s="241">
        <f t="shared" si="236"/>
        <v>372</v>
      </c>
      <c r="Q993" s="241" t="str">
        <f t="shared" si="237"/>
        <v/>
      </c>
      <c r="R993" s="241" t="str">
        <f t="shared" si="238"/>
        <v/>
      </c>
      <c r="S993" s="240">
        <f t="shared" si="246"/>
        <v>-480</v>
      </c>
      <c r="T993" s="239"/>
      <c r="U993" s="242">
        <f t="shared" si="239"/>
        <v>14724.019662249515</v>
      </c>
      <c r="V993" s="241">
        <f t="shared" si="240"/>
        <v>16533</v>
      </c>
      <c r="W993" s="240">
        <f t="shared" si="247"/>
        <v>1808.980337750485</v>
      </c>
      <c r="X993" s="239"/>
      <c r="Y993" s="527">
        <f t="shared" si="241"/>
        <v>-3.185985052259241</v>
      </c>
      <c r="Z993" s="528">
        <f t="shared" si="242"/>
        <v>10.613899355634443</v>
      </c>
      <c r="AA993" s="528">
        <f t="shared" si="243"/>
        <v>7.15239291312513</v>
      </c>
      <c r="AB993" s="529">
        <f t="shared" si="244"/>
        <v>-3.4615064425093127</v>
      </c>
    </row>
    <row r="994" spans="1:28" s="238" customFormat="1">
      <c r="A994" s="245">
        <v>3513</v>
      </c>
      <c r="B994" s="245">
        <v>3513044018</v>
      </c>
      <c r="C994" s="244" t="s">
        <v>563</v>
      </c>
      <c r="D994" s="245">
        <v>44</v>
      </c>
      <c r="E994" s="244" t="s">
        <v>71</v>
      </c>
      <c r="F994" s="245">
        <v>18</v>
      </c>
      <c r="G994" s="244" t="s">
        <v>45</v>
      </c>
      <c r="H994" s="243">
        <v>2</v>
      </c>
      <c r="I994" s="239"/>
      <c r="J994" s="242">
        <f t="shared" si="232"/>
        <v>14760</v>
      </c>
      <c r="K994" s="241">
        <f t="shared" si="233"/>
        <v>18031</v>
      </c>
      <c r="L994" s="240">
        <f t="shared" si="245"/>
        <v>3271</v>
      </c>
      <c r="M994" s="239"/>
      <c r="N994" s="242">
        <f t="shared" si="234"/>
        <v>9904</v>
      </c>
      <c r="O994" s="241">
        <f t="shared" si="235"/>
        <v>12099</v>
      </c>
      <c r="P994" s="241">
        <f t="shared" si="236"/>
        <v>8729</v>
      </c>
      <c r="Q994" s="241" t="str">
        <f t="shared" si="237"/>
        <v/>
      </c>
      <c r="R994" s="241" t="str">
        <f t="shared" si="238"/>
        <v/>
      </c>
      <c r="S994" s="240">
        <f t="shared" si="246"/>
        <v>-3370</v>
      </c>
      <c r="T994" s="239"/>
      <c r="U994" s="242">
        <f t="shared" si="239"/>
        <v>25602</v>
      </c>
      <c r="V994" s="241">
        <f t="shared" si="240"/>
        <v>27848</v>
      </c>
      <c r="W994" s="240">
        <f t="shared" si="247"/>
        <v>2246</v>
      </c>
      <c r="X994" s="239"/>
      <c r="Y994" s="527">
        <f t="shared" si="241"/>
        <v>-18.688486382425879</v>
      </c>
      <c r="Z994" s="528">
        <f t="shared" si="242"/>
        <v>18.143642555175777</v>
      </c>
      <c r="AA994" s="528">
        <f t="shared" si="243"/>
        <v>4.6886975424985167</v>
      </c>
      <c r="AB994" s="529">
        <f t="shared" si="244"/>
        <v>-13.454945012677261</v>
      </c>
    </row>
    <row r="995" spans="1:28" s="238" customFormat="1">
      <c r="A995" s="245">
        <v>3513</v>
      </c>
      <c r="B995" s="245">
        <v>3513044035</v>
      </c>
      <c r="C995" s="244" t="s">
        <v>563</v>
      </c>
      <c r="D995" s="245">
        <v>44</v>
      </c>
      <c r="E995" s="244" t="s">
        <v>71</v>
      </c>
      <c r="F995" s="245">
        <v>35</v>
      </c>
      <c r="G995" s="244" t="s">
        <v>62</v>
      </c>
      <c r="H995" s="243">
        <v>4</v>
      </c>
      <c r="I995" s="239"/>
      <c r="J995" s="242">
        <f t="shared" si="232"/>
        <v>15396</v>
      </c>
      <c r="K995" s="241">
        <f t="shared" si="233"/>
        <v>17174</v>
      </c>
      <c r="L995" s="240">
        <f t="shared" si="245"/>
        <v>1778</v>
      </c>
      <c r="M995" s="239"/>
      <c r="N995" s="242">
        <f t="shared" si="234"/>
        <v>5951</v>
      </c>
      <c r="O995" s="241">
        <f t="shared" si="235"/>
        <v>6638</v>
      </c>
      <c r="P995" s="241">
        <f t="shared" si="236"/>
        <v>7160</v>
      </c>
      <c r="Q995" s="241" t="str">
        <f t="shared" si="237"/>
        <v/>
      </c>
      <c r="R995" s="241" t="str">
        <f t="shared" si="238"/>
        <v/>
      </c>
      <c r="S995" s="240">
        <f t="shared" si="246"/>
        <v>522</v>
      </c>
      <c r="T995" s="239"/>
      <c r="U995" s="242">
        <f t="shared" si="239"/>
        <v>22285</v>
      </c>
      <c r="V995" s="241">
        <f t="shared" si="240"/>
        <v>25422</v>
      </c>
      <c r="W995" s="240">
        <f t="shared" si="247"/>
        <v>3137</v>
      </c>
      <c r="X995" s="239"/>
      <c r="Y995" s="527">
        <f t="shared" si="241"/>
        <v>3.0398411230968065</v>
      </c>
      <c r="Z995" s="528">
        <f t="shared" si="242"/>
        <v>3.4544456806830173</v>
      </c>
      <c r="AA995" s="528">
        <f t="shared" si="243"/>
        <v>5.5084897121533576</v>
      </c>
      <c r="AB995" s="529">
        <f t="shared" si="244"/>
        <v>2.0540440314703403</v>
      </c>
    </row>
    <row r="996" spans="1:28" s="238" customFormat="1">
      <c r="A996" s="245">
        <v>3513</v>
      </c>
      <c r="B996" s="245">
        <v>3513044044</v>
      </c>
      <c r="C996" s="244" t="s">
        <v>563</v>
      </c>
      <c r="D996" s="245">
        <v>44</v>
      </c>
      <c r="E996" s="244" t="s">
        <v>71</v>
      </c>
      <c r="F996" s="245">
        <v>44</v>
      </c>
      <c r="G996" s="244" t="s">
        <v>71</v>
      </c>
      <c r="H996" s="243">
        <v>615</v>
      </c>
      <c r="I996" s="239"/>
      <c r="J996" s="242">
        <f t="shared" si="232"/>
        <v>14831</v>
      </c>
      <c r="K996" s="241">
        <f t="shared" si="233"/>
        <v>15327</v>
      </c>
      <c r="L996" s="240">
        <f t="shared" si="245"/>
        <v>496</v>
      </c>
      <c r="M996" s="239"/>
      <c r="N996" s="242">
        <f t="shared" si="234"/>
        <v>434</v>
      </c>
      <c r="O996" s="241">
        <f t="shared" si="235"/>
        <v>448</v>
      </c>
      <c r="P996" s="241">
        <f t="shared" si="236"/>
        <v>267</v>
      </c>
      <c r="Q996" s="241" t="str">
        <f t="shared" si="237"/>
        <v/>
      </c>
      <c r="R996" s="241" t="str">
        <f t="shared" si="238"/>
        <v/>
      </c>
      <c r="S996" s="240">
        <f t="shared" si="246"/>
        <v>-181</v>
      </c>
      <c r="T996" s="239"/>
      <c r="U996" s="242">
        <f t="shared" si="239"/>
        <v>16203</v>
      </c>
      <c r="V996" s="241">
        <f t="shared" si="240"/>
        <v>16682</v>
      </c>
      <c r="W996" s="240">
        <f t="shared" si="247"/>
        <v>479</v>
      </c>
      <c r="X996" s="239"/>
      <c r="Y996" s="527">
        <f t="shared" si="241"/>
        <v>-1.1859608919302929</v>
      </c>
      <c r="Z996" s="528">
        <f t="shared" si="242"/>
        <v>5.4614634937540831</v>
      </c>
      <c r="AA996" s="528">
        <f t="shared" si="243"/>
        <v>4.1649657037556365</v>
      </c>
      <c r="AB996" s="529">
        <f t="shared" si="244"/>
        <v>-1.2964977899984467</v>
      </c>
    </row>
    <row r="997" spans="1:28" s="238" customFormat="1">
      <c r="A997" s="245">
        <v>3513</v>
      </c>
      <c r="B997" s="245">
        <v>3513044050</v>
      </c>
      <c r="C997" s="244" t="s">
        <v>563</v>
      </c>
      <c r="D997" s="245">
        <v>44</v>
      </c>
      <c r="E997" s="244" t="s">
        <v>71</v>
      </c>
      <c r="F997" s="245">
        <v>50</v>
      </c>
      <c r="G997" s="244" t="s">
        <v>77</v>
      </c>
      <c r="H997" s="243">
        <v>2</v>
      </c>
      <c r="I997" s="239"/>
      <c r="J997" s="242">
        <f t="shared" si="232"/>
        <v>14186</v>
      </c>
      <c r="K997" s="241">
        <f t="shared" si="233"/>
        <v>12834</v>
      </c>
      <c r="L997" s="240">
        <f t="shared" si="245"/>
        <v>-1352</v>
      </c>
      <c r="M997" s="239"/>
      <c r="N997" s="242">
        <f t="shared" si="234"/>
        <v>6454</v>
      </c>
      <c r="O997" s="241">
        <f t="shared" si="235"/>
        <v>5839</v>
      </c>
      <c r="P997" s="241">
        <f t="shared" si="236"/>
        <v>5863</v>
      </c>
      <c r="Q997" s="241" t="str">
        <f t="shared" si="237"/>
        <v/>
      </c>
      <c r="R997" s="241" t="str">
        <f t="shared" si="238"/>
        <v/>
      </c>
      <c r="S997" s="240">
        <f t="shared" si="246"/>
        <v>24</v>
      </c>
      <c r="T997" s="239"/>
      <c r="U997" s="242">
        <f t="shared" si="239"/>
        <v>21578</v>
      </c>
      <c r="V997" s="241">
        <f t="shared" si="240"/>
        <v>19785</v>
      </c>
      <c r="W997" s="240">
        <f t="shared" si="247"/>
        <v>-1793</v>
      </c>
      <c r="X997" s="239"/>
      <c r="Y997" s="527">
        <f t="shared" si="241"/>
        <v>0.18551201783839133</v>
      </c>
      <c r="Z997" s="528">
        <f t="shared" si="242"/>
        <v>9.4827794699199028</v>
      </c>
      <c r="AA997" s="528">
        <f t="shared" si="243"/>
        <v>9.5244042415776864</v>
      </c>
      <c r="AB997" s="529">
        <f t="shared" si="244"/>
        <v>4.1624771657783555E-2</v>
      </c>
    </row>
    <row r="998" spans="1:28" s="238" customFormat="1">
      <c r="A998" s="245">
        <v>3513</v>
      </c>
      <c r="B998" s="245">
        <v>3513044083</v>
      </c>
      <c r="C998" s="244" t="s">
        <v>563</v>
      </c>
      <c r="D998" s="245">
        <v>44</v>
      </c>
      <c r="E998" s="244" t="s">
        <v>71</v>
      </c>
      <c r="F998" s="245">
        <v>83</v>
      </c>
      <c r="G998" s="244" t="s">
        <v>110</v>
      </c>
      <c r="H998" s="243">
        <v>2</v>
      </c>
      <c r="I998" s="239"/>
      <c r="J998" s="242">
        <f t="shared" si="232"/>
        <v>11318.159685534591</v>
      </c>
      <c r="K998" s="241">
        <f t="shared" si="233"/>
        <v>18083</v>
      </c>
      <c r="L998" s="240">
        <f t="shared" si="245"/>
        <v>6764.8403144654094</v>
      </c>
      <c r="M998" s="239"/>
      <c r="N998" s="242">
        <f t="shared" si="234"/>
        <v>2163</v>
      </c>
      <c r="O998" s="241">
        <f t="shared" si="235"/>
        <v>3456</v>
      </c>
      <c r="P998" s="241">
        <f t="shared" si="236"/>
        <v>2917</v>
      </c>
      <c r="Q998" s="241" t="str">
        <f t="shared" si="237"/>
        <v/>
      </c>
      <c r="R998" s="241" t="str">
        <f t="shared" si="238"/>
        <v/>
      </c>
      <c r="S998" s="240">
        <f t="shared" si="246"/>
        <v>-539</v>
      </c>
      <c r="T998" s="239"/>
      <c r="U998" s="242">
        <f t="shared" si="239"/>
        <v>14419.159685534591</v>
      </c>
      <c r="V998" s="241">
        <f t="shared" si="240"/>
        <v>22088</v>
      </c>
      <c r="W998" s="240">
        <f t="shared" si="247"/>
        <v>7668.8403144654094</v>
      </c>
      <c r="X998" s="239"/>
      <c r="Y998" s="527">
        <f t="shared" si="241"/>
        <v>-2.9795717989981796</v>
      </c>
      <c r="Z998" s="528">
        <f t="shared" si="242"/>
        <v>9.7802201032486291</v>
      </c>
      <c r="AA998" s="528">
        <f t="shared" si="243"/>
        <v>6.7775595696644153</v>
      </c>
      <c r="AB998" s="529">
        <f t="shared" si="244"/>
        <v>-3.0026605335842138</v>
      </c>
    </row>
    <row r="999" spans="1:28" s="238" customFormat="1">
      <c r="A999" s="245">
        <v>3513</v>
      </c>
      <c r="B999" s="245">
        <v>3513044095</v>
      </c>
      <c r="C999" s="244" t="s">
        <v>563</v>
      </c>
      <c r="D999" s="245">
        <v>44</v>
      </c>
      <c r="E999" s="244" t="s">
        <v>71</v>
      </c>
      <c r="F999" s="245">
        <v>95</v>
      </c>
      <c r="G999" s="244" t="s">
        <v>122</v>
      </c>
      <c r="H999" s="243">
        <v>1</v>
      </c>
      <c r="I999" s="239"/>
      <c r="J999" s="242">
        <f t="shared" si="232"/>
        <v>16704</v>
      </c>
      <c r="K999" s="241">
        <f t="shared" si="233"/>
        <v>19346</v>
      </c>
      <c r="L999" s="240">
        <f t="shared" si="245"/>
        <v>2642</v>
      </c>
      <c r="M999" s="239"/>
      <c r="N999" s="242">
        <f t="shared" si="234"/>
        <v>0</v>
      </c>
      <c r="O999" s="241">
        <f t="shared" si="235"/>
        <v>0</v>
      </c>
      <c r="P999" s="241">
        <f t="shared" si="236"/>
        <v>46</v>
      </c>
      <c r="Q999" s="241" t="str">
        <f t="shared" si="237"/>
        <v/>
      </c>
      <c r="R999" s="241" t="str">
        <f t="shared" si="238"/>
        <v/>
      </c>
      <c r="S999" s="240">
        <f t="shared" si="246"/>
        <v>46</v>
      </c>
      <c r="T999" s="239"/>
      <c r="U999" s="242">
        <f t="shared" si="239"/>
        <v>17642</v>
      </c>
      <c r="V999" s="241">
        <f t="shared" si="240"/>
        <v>20480</v>
      </c>
      <c r="W999" s="240">
        <f t="shared" si="247"/>
        <v>2838</v>
      </c>
      <c r="X999" s="239"/>
      <c r="Y999" s="527">
        <f t="shared" si="241"/>
        <v>0.4545110847114131</v>
      </c>
      <c r="Z999" s="528">
        <f t="shared" si="242"/>
        <v>14.090416696360364</v>
      </c>
      <c r="AA999" s="528">
        <f t="shared" si="243"/>
        <v>14.635591242204656</v>
      </c>
      <c r="AB999" s="529">
        <f t="shared" si="244"/>
        <v>0.54517454584429181</v>
      </c>
    </row>
    <row r="1000" spans="1:28" s="238" customFormat="1">
      <c r="A1000" s="245">
        <v>3513</v>
      </c>
      <c r="B1000" s="245">
        <v>3513044133</v>
      </c>
      <c r="C1000" s="244" t="s">
        <v>563</v>
      </c>
      <c r="D1000" s="245">
        <v>44</v>
      </c>
      <c r="E1000" s="244" t="s">
        <v>71</v>
      </c>
      <c r="F1000" s="245">
        <v>133</v>
      </c>
      <c r="G1000" s="244" t="s">
        <v>160</v>
      </c>
      <c r="H1000" s="243">
        <v>1</v>
      </c>
      <c r="I1000" s="239"/>
      <c r="J1000" s="242">
        <f t="shared" si="232"/>
        <v>15114</v>
      </c>
      <c r="K1000" s="241">
        <f t="shared" si="233"/>
        <v>16728</v>
      </c>
      <c r="L1000" s="240">
        <f t="shared" si="245"/>
        <v>1614</v>
      </c>
      <c r="M1000" s="239"/>
      <c r="N1000" s="242">
        <f t="shared" si="234"/>
        <v>1567</v>
      </c>
      <c r="O1000" s="241">
        <f t="shared" si="235"/>
        <v>1735</v>
      </c>
      <c r="P1000" s="241">
        <f t="shared" si="236"/>
        <v>2242</v>
      </c>
      <c r="Q1000" s="241" t="str">
        <f t="shared" si="237"/>
        <v/>
      </c>
      <c r="R1000" s="241" t="str">
        <f t="shared" si="238"/>
        <v/>
      </c>
      <c r="S1000" s="240">
        <f t="shared" si="246"/>
        <v>507</v>
      </c>
      <c r="T1000" s="239"/>
      <c r="U1000" s="242">
        <f t="shared" si="239"/>
        <v>17619</v>
      </c>
      <c r="V1000" s="241">
        <f t="shared" si="240"/>
        <v>20058</v>
      </c>
      <c r="W1000" s="240">
        <f t="shared" si="247"/>
        <v>2439</v>
      </c>
      <c r="X1000" s="239"/>
      <c r="Y1000" s="527">
        <f t="shared" si="241"/>
        <v>3.031905023530328</v>
      </c>
      <c r="Z1000" s="528">
        <f t="shared" si="242"/>
        <v>8.240261993906179</v>
      </c>
      <c r="AA1000" s="528">
        <f t="shared" si="243"/>
        <v>11.535021542774661</v>
      </c>
      <c r="AB1000" s="529">
        <f t="shared" si="244"/>
        <v>3.2947595488684822</v>
      </c>
    </row>
    <row r="1001" spans="1:28" s="238" customFormat="1">
      <c r="A1001" s="245">
        <v>3513</v>
      </c>
      <c r="B1001" s="245">
        <v>3513044182</v>
      </c>
      <c r="C1001" s="244" t="s">
        <v>563</v>
      </c>
      <c r="D1001" s="245">
        <v>44</v>
      </c>
      <c r="E1001" s="244" t="s">
        <v>71</v>
      </c>
      <c r="F1001" s="245">
        <v>182</v>
      </c>
      <c r="G1001" s="244" t="s">
        <v>209</v>
      </c>
      <c r="H1001" s="243">
        <v>2</v>
      </c>
      <c r="I1001" s="239"/>
      <c r="J1001" s="242">
        <f t="shared" si="232"/>
        <v>13433</v>
      </c>
      <c r="K1001" s="241">
        <f t="shared" si="233"/>
        <v>16930</v>
      </c>
      <c r="L1001" s="240">
        <f t="shared" si="245"/>
        <v>3497</v>
      </c>
      <c r="M1001" s="239"/>
      <c r="N1001" s="242">
        <f t="shared" si="234"/>
        <v>3222</v>
      </c>
      <c r="O1001" s="241">
        <f t="shared" si="235"/>
        <v>4061</v>
      </c>
      <c r="P1001" s="241">
        <f t="shared" si="236"/>
        <v>3284</v>
      </c>
      <c r="Q1001" s="241" t="str">
        <f t="shared" si="237"/>
        <v/>
      </c>
      <c r="R1001" s="241" t="str">
        <f t="shared" si="238"/>
        <v/>
      </c>
      <c r="S1001" s="240">
        <f t="shared" si="246"/>
        <v>-777</v>
      </c>
      <c r="T1001" s="239"/>
      <c r="U1001" s="242">
        <f t="shared" si="239"/>
        <v>17593</v>
      </c>
      <c r="V1001" s="241">
        <f t="shared" si="240"/>
        <v>21302</v>
      </c>
      <c r="W1001" s="240">
        <f t="shared" si="247"/>
        <v>3709</v>
      </c>
      <c r="X1001" s="239"/>
      <c r="Y1001" s="527">
        <f t="shared" si="241"/>
        <v>-4.5924731947885533</v>
      </c>
      <c r="Z1001" s="528">
        <f t="shared" si="242"/>
        <v>14.354835353763503</v>
      </c>
      <c r="AA1001" s="528">
        <f t="shared" si="243"/>
        <v>9.5080535591610715</v>
      </c>
      <c r="AB1001" s="529">
        <f t="shared" si="244"/>
        <v>-4.8467817946024319</v>
      </c>
    </row>
    <row r="1002" spans="1:28" s="238" customFormat="1">
      <c r="A1002" s="245">
        <v>3513</v>
      </c>
      <c r="B1002" s="245">
        <v>3513044201</v>
      </c>
      <c r="C1002" s="244" t="s">
        <v>563</v>
      </c>
      <c r="D1002" s="245">
        <v>44</v>
      </c>
      <c r="E1002" s="244" t="s">
        <v>71</v>
      </c>
      <c r="F1002" s="245">
        <v>201</v>
      </c>
      <c r="G1002" s="244" t="s">
        <v>228</v>
      </c>
      <c r="H1002" s="243">
        <v>1</v>
      </c>
      <c r="I1002" s="239"/>
      <c r="J1002" s="242" t="str">
        <f t="shared" si="232"/>
        <v/>
      </c>
      <c r="K1002" s="241">
        <f t="shared" si="233"/>
        <v>16657.577270715865</v>
      </c>
      <c r="L1002" s="240" t="str">
        <f t="shared" si="245"/>
        <v/>
      </c>
      <c r="M1002" s="239"/>
      <c r="N1002" s="242" t="str">
        <f t="shared" si="234"/>
        <v/>
      </c>
      <c r="O1002" s="241" t="str">
        <f t="shared" si="235"/>
        <v/>
      </c>
      <c r="P1002" s="241">
        <f t="shared" si="236"/>
        <v>95</v>
      </c>
      <c r="Q1002" s="241" t="str">
        <f t="shared" si="237"/>
        <v/>
      </c>
      <c r="R1002" s="241" t="str">
        <f t="shared" si="238"/>
        <v/>
      </c>
      <c r="S1002" s="240" t="str">
        <f t="shared" si="246"/>
        <v/>
      </c>
      <c r="T1002" s="239"/>
      <c r="U1002" s="242" t="str">
        <f t="shared" si="239"/>
        <v/>
      </c>
      <c r="V1002" s="241">
        <f t="shared" si="240"/>
        <v>17840.577270715865</v>
      </c>
      <c r="W1002" s="240" t="str">
        <f t="shared" si="247"/>
        <v/>
      </c>
      <c r="X1002" s="239"/>
      <c r="Y1002" s="527">
        <f t="shared" si="241"/>
        <v>-1.8892487366850332</v>
      </c>
      <c r="Z1002" s="528">
        <f t="shared" si="242"/>
        <v>13.191972931800414</v>
      </c>
      <c r="AA1002" s="528">
        <f t="shared" si="243"/>
        <v>10.958569774749702</v>
      </c>
      <c r="AB1002" s="529">
        <f t="shared" si="244"/>
        <v>-2.2334031570507129</v>
      </c>
    </row>
    <row r="1003" spans="1:28" s="238" customFormat="1">
      <c r="A1003" s="245">
        <v>3513</v>
      </c>
      <c r="B1003" s="245">
        <v>3513044207</v>
      </c>
      <c r="C1003" s="244" t="s">
        <v>563</v>
      </c>
      <c r="D1003" s="245">
        <v>44</v>
      </c>
      <c r="E1003" s="244" t="s">
        <v>71</v>
      </c>
      <c r="F1003" s="245">
        <v>207</v>
      </c>
      <c r="G1003" s="244" t="s">
        <v>234</v>
      </c>
      <c r="H1003" s="243">
        <v>1</v>
      </c>
      <c r="I1003" s="239"/>
      <c r="J1003" s="242" t="str">
        <f t="shared" si="232"/>
        <v/>
      </c>
      <c r="K1003" s="241">
        <f t="shared" si="233"/>
        <v>12360.556939418671</v>
      </c>
      <c r="L1003" s="240" t="str">
        <f t="shared" si="245"/>
        <v/>
      </c>
      <c r="M1003" s="239"/>
      <c r="N1003" s="242" t="str">
        <f t="shared" si="234"/>
        <v/>
      </c>
      <c r="O1003" s="241" t="str">
        <f t="shared" si="235"/>
        <v/>
      </c>
      <c r="P1003" s="241">
        <f t="shared" si="236"/>
        <v>9271</v>
      </c>
      <c r="Q1003" s="241" t="str">
        <f t="shared" si="237"/>
        <v/>
      </c>
      <c r="R1003" s="241" t="str">
        <f t="shared" si="238"/>
        <v/>
      </c>
      <c r="S1003" s="240" t="str">
        <f t="shared" si="246"/>
        <v/>
      </c>
      <c r="T1003" s="239"/>
      <c r="U1003" s="242" t="str">
        <f t="shared" si="239"/>
        <v/>
      </c>
      <c r="V1003" s="241">
        <f t="shared" si="240"/>
        <v>22719.556939418671</v>
      </c>
      <c r="W1003" s="240" t="str">
        <f t="shared" si="247"/>
        <v/>
      </c>
      <c r="X1003" s="239"/>
      <c r="Y1003" s="527">
        <f t="shared" si="241"/>
        <v>-2.8835749366603807</v>
      </c>
      <c r="Z1003" s="528">
        <f t="shared" si="242"/>
        <v>5.4126998924178267</v>
      </c>
      <c r="AA1003" s="528">
        <f t="shared" si="243"/>
        <v>3.2792928522090312</v>
      </c>
      <c r="AB1003" s="529">
        <f t="shared" si="244"/>
        <v>-2.1334070402087955</v>
      </c>
    </row>
    <row r="1004" spans="1:28" s="238" customFormat="1">
      <c r="A1004" s="245">
        <v>3513</v>
      </c>
      <c r="B1004" s="245">
        <v>3513044218</v>
      </c>
      <c r="C1004" s="244" t="s">
        <v>563</v>
      </c>
      <c r="D1004" s="245">
        <v>44</v>
      </c>
      <c r="E1004" s="244" t="s">
        <v>71</v>
      </c>
      <c r="F1004" s="245">
        <v>218</v>
      </c>
      <c r="G1004" s="244" t="s">
        <v>245</v>
      </c>
      <c r="H1004" s="243">
        <v>2</v>
      </c>
      <c r="I1004" s="239"/>
      <c r="J1004" s="242">
        <f t="shared" si="232"/>
        <v>11443.019682746633</v>
      </c>
      <c r="K1004" s="241">
        <f t="shared" si="233"/>
        <v>15093</v>
      </c>
      <c r="L1004" s="240">
        <f t="shared" si="245"/>
        <v>3649.9803172533666</v>
      </c>
      <c r="M1004" s="239"/>
      <c r="N1004" s="242">
        <f t="shared" si="234"/>
        <v>4623</v>
      </c>
      <c r="O1004" s="241">
        <f t="shared" si="235"/>
        <v>6098</v>
      </c>
      <c r="P1004" s="241">
        <f t="shared" si="236"/>
        <v>6278</v>
      </c>
      <c r="Q1004" s="241" t="str">
        <f t="shared" si="237"/>
        <v/>
      </c>
      <c r="R1004" s="241" t="str">
        <f t="shared" si="238"/>
        <v/>
      </c>
      <c r="S1004" s="240">
        <f t="shared" si="246"/>
        <v>180</v>
      </c>
      <c r="T1004" s="239"/>
      <c r="U1004" s="242">
        <f t="shared" si="239"/>
        <v>17004.019682746635</v>
      </c>
      <c r="V1004" s="241">
        <f t="shared" si="240"/>
        <v>22459</v>
      </c>
      <c r="W1004" s="240">
        <f t="shared" si="247"/>
        <v>5454.9803172533648</v>
      </c>
      <c r="X1004" s="239"/>
      <c r="Y1004" s="527">
        <f t="shared" si="241"/>
        <v>1.1898034027675806</v>
      </c>
      <c r="Z1004" s="528">
        <f t="shared" si="242"/>
        <v>3.7027297480845363</v>
      </c>
      <c r="AA1004" s="528">
        <f t="shared" si="243"/>
        <v>4.1028834662789535</v>
      </c>
      <c r="AB1004" s="529">
        <f t="shared" si="244"/>
        <v>0.40015371819441725</v>
      </c>
    </row>
    <row r="1005" spans="1:28" s="238" customFormat="1">
      <c r="A1005" s="245">
        <v>3513</v>
      </c>
      <c r="B1005" s="245">
        <v>3513044244</v>
      </c>
      <c r="C1005" s="244" t="s">
        <v>563</v>
      </c>
      <c r="D1005" s="245">
        <v>44</v>
      </c>
      <c r="E1005" s="244" t="s">
        <v>71</v>
      </c>
      <c r="F1005" s="245">
        <v>244</v>
      </c>
      <c r="G1005" s="244" t="s">
        <v>271</v>
      </c>
      <c r="H1005" s="243">
        <v>51</v>
      </c>
      <c r="I1005" s="239"/>
      <c r="J1005" s="242">
        <f t="shared" si="232"/>
        <v>13052</v>
      </c>
      <c r="K1005" s="241">
        <f t="shared" si="233"/>
        <v>14361</v>
      </c>
      <c r="L1005" s="240">
        <f t="shared" si="245"/>
        <v>1309</v>
      </c>
      <c r="M1005" s="239"/>
      <c r="N1005" s="242">
        <f t="shared" si="234"/>
        <v>3913</v>
      </c>
      <c r="O1005" s="241">
        <f t="shared" si="235"/>
        <v>4305</v>
      </c>
      <c r="P1005" s="241">
        <f t="shared" si="236"/>
        <v>4305</v>
      </c>
      <c r="Q1005" s="241" t="str">
        <f t="shared" si="237"/>
        <v/>
      </c>
      <c r="R1005" s="241" t="str">
        <f t="shared" si="238"/>
        <v/>
      </c>
      <c r="S1005" s="240">
        <f t="shared" si="246"/>
        <v>0</v>
      </c>
      <c r="T1005" s="239"/>
      <c r="U1005" s="242">
        <f t="shared" si="239"/>
        <v>17903</v>
      </c>
      <c r="V1005" s="241">
        <f t="shared" si="240"/>
        <v>19754</v>
      </c>
      <c r="W1005" s="240">
        <f t="shared" si="247"/>
        <v>1851</v>
      </c>
      <c r="X1005" s="239"/>
      <c r="Y1005" s="527">
        <f t="shared" si="241"/>
        <v>0</v>
      </c>
      <c r="Z1005" s="528">
        <f t="shared" si="242"/>
        <v>6.1523267003519049</v>
      </c>
      <c r="AA1005" s="528">
        <f t="shared" si="243"/>
        <v>5.3180718904184756</v>
      </c>
      <c r="AB1005" s="529">
        <f t="shared" si="244"/>
        <v>-0.83425480993342926</v>
      </c>
    </row>
    <row r="1006" spans="1:28" s="238" customFormat="1">
      <c r="A1006" s="245">
        <v>3513</v>
      </c>
      <c r="B1006" s="245">
        <v>3513044285</v>
      </c>
      <c r="C1006" s="244" t="s">
        <v>563</v>
      </c>
      <c r="D1006" s="245">
        <v>44</v>
      </c>
      <c r="E1006" s="244" t="s">
        <v>71</v>
      </c>
      <c r="F1006" s="245">
        <v>285</v>
      </c>
      <c r="G1006" s="244" t="s">
        <v>312</v>
      </c>
      <c r="H1006" s="243">
        <v>1</v>
      </c>
      <c r="I1006" s="239"/>
      <c r="J1006" s="242">
        <f t="shared" si="232"/>
        <v>12691.419891937852</v>
      </c>
      <c r="K1006" s="241">
        <f t="shared" si="233"/>
        <v>11611</v>
      </c>
      <c r="L1006" s="240">
        <f t="shared" si="245"/>
        <v>-1080.4198919378523</v>
      </c>
      <c r="M1006" s="239"/>
      <c r="N1006" s="242">
        <f t="shared" si="234"/>
        <v>3733</v>
      </c>
      <c r="O1006" s="241">
        <f t="shared" si="235"/>
        <v>3415</v>
      </c>
      <c r="P1006" s="241">
        <f t="shared" si="236"/>
        <v>2210</v>
      </c>
      <c r="Q1006" s="241" t="str">
        <f t="shared" si="237"/>
        <v/>
      </c>
      <c r="R1006" s="241" t="str">
        <f t="shared" si="238"/>
        <v/>
      </c>
      <c r="S1006" s="240">
        <f t="shared" si="246"/>
        <v>-1205</v>
      </c>
      <c r="T1006" s="239"/>
      <c r="U1006" s="242">
        <f t="shared" si="239"/>
        <v>17362.419891937854</v>
      </c>
      <c r="V1006" s="241">
        <f t="shared" si="240"/>
        <v>14909</v>
      </c>
      <c r="W1006" s="240">
        <f t="shared" si="247"/>
        <v>-2453.4198919378541</v>
      </c>
      <c r="X1006" s="239"/>
      <c r="Y1006" s="527">
        <f t="shared" si="241"/>
        <v>-10.379880315663399</v>
      </c>
      <c r="Z1006" s="528">
        <f t="shared" si="242"/>
        <v>12.648501366792827</v>
      </c>
      <c r="AA1006" s="528">
        <f t="shared" si="243"/>
        <v>3.2764305979686674</v>
      </c>
      <c r="AB1006" s="529">
        <f t="shared" si="244"/>
        <v>-9.3720707688241589</v>
      </c>
    </row>
    <row r="1007" spans="1:28" s="238" customFormat="1">
      <c r="A1007" s="245">
        <v>3513</v>
      </c>
      <c r="B1007" s="245">
        <v>3513044293</v>
      </c>
      <c r="C1007" s="244" t="s">
        <v>563</v>
      </c>
      <c r="D1007" s="245">
        <v>44</v>
      </c>
      <c r="E1007" s="244" t="s">
        <v>71</v>
      </c>
      <c r="F1007" s="245">
        <v>293</v>
      </c>
      <c r="G1007" s="244" t="s">
        <v>320</v>
      </c>
      <c r="H1007" s="243">
        <v>45</v>
      </c>
      <c r="I1007" s="239"/>
      <c r="J1007" s="242">
        <f t="shared" si="232"/>
        <v>13212</v>
      </c>
      <c r="K1007" s="241">
        <f t="shared" si="233"/>
        <v>16222</v>
      </c>
      <c r="L1007" s="240">
        <f t="shared" si="245"/>
        <v>3010</v>
      </c>
      <c r="M1007" s="239"/>
      <c r="N1007" s="242">
        <f t="shared" si="234"/>
        <v>576</v>
      </c>
      <c r="O1007" s="241">
        <f t="shared" si="235"/>
        <v>708</v>
      </c>
      <c r="P1007" s="241">
        <f t="shared" si="236"/>
        <v>454</v>
      </c>
      <c r="Q1007" s="241" t="str">
        <f t="shared" si="237"/>
        <v/>
      </c>
      <c r="R1007" s="241" t="str">
        <f t="shared" si="238"/>
        <v/>
      </c>
      <c r="S1007" s="240">
        <f t="shared" si="246"/>
        <v>-254</v>
      </c>
      <c r="T1007" s="239"/>
      <c r="U1007" s="242">
        <f t="shared" si="239"/>
        <v>14726</v>
      </c>
      <c r="V1007" s="241">
        <f t="shared" si="240"/>
        <v>17764</v>
      </c>
      <c r="W1007" s="240">
        <f t="shared" si="247"/>
        <v>3038</v>
      </c>
      <c r="X1007" s="239"/>
      <c r="Y1007" s="527">
        <f t="shared" si="241"/>
        <v>-1.5652743629430432</v>
      </c>
      <c r="Z1007" s="528">
        <f t="shared" si="242"/>
        <v>10.916761586844705</v>
      </c>
      <c r="AA1007" s="528">
        <f t="shared" si="243"/>
        <v>9.0725959147469855</v>
      </c>
      <c r="AB1007" s="529">
        <f t="shared" si="244"/>
        <v>-1.84416567209772</v>
      </c>
    </row>
    <row r="1008" spans="1:28" s="238" customFormat="1">
      <c r="A1008" s="245">
        <v>3513</v>
      </c>
      <c r="B1008" s="245">
        <v>3513044625</v>
      </c>
      <c r="C1008" s="244" t="s">
        <v>563</v>
      </c>
      <c r="D1008" s="245">
        <v>44</v>
      </c>
      <c r="E1008" s="244" t="s">
        <v>71</v>
      </c>
      <c r="F1008" s="245">
        <v>625</v>
      </c>
      <c r="G1008" s="244" t="s">
        <v>390</v>
      </c>
      <c r="H1008" s="243">
        <v>1</v>
      </c>
      <c r="I1008" s="239"/>
      <c r="J1008" s="242">
        <f t="shared" si="232"/>
        <v>15088</v>
      </c>
      <c r="K1008" s="241">
        <f t="shared" si="233"/>
        <v>10683</v>
      </c>
      <c r="L1008" s="240">
        <f t="shared" si="245"/>
        <v>-4405</v>
      </c>
      <c r="M1008" s="239"/>
      <c r="N1008" s="242">
        <f t="shared" si="234"/>
        <v>2313</v>
      </c>
      <c r="O1008" s="241">
        <f t="shared" si="235"/>
        <v>1637</v>
      </c>
      <c r="P1008" s="241">
        <f t="shared" si="236"/>
        <v>1360</v>
      </c>
      <c r="Q1008" s="241" t="str">
        <f t="shared" si="237"/>
        <v/>
      </c>
      <c r="R1008" s="241" t="str">
        <f t="shared" si="238"/>
        <v/>
      </c>
      <c r="S1008" s="240">
        <f t="shared" si="246"/>
        <v>-277</v>
      </c>
      <c r="T1008" s="239"/>
      <c r="U1008" s="242">
        <f t="shared" si="239"/>
        <v>18339</v>
      </c>
      <c r="V1008" s="241">
        <f t="shared" si="240"/>
        <v>13131</v>
      </c>
      <c r="W1008" s="240">
        <f t="shared" si="247"/>
        <v>-5208</v>
      </c>
      <c r="X1008" s="239"/>
      <c r="Y1008" s="527">
        <f t="shared" si="241"/>
        <v>-2.5940686348061774</v>
      </c>
      <c r="Z1008" s="528">
        <f t="shared" si="242"/>
        <v>10.744594113489118</v>
      </c>
      <c r="AA1008" s="528">
        <f t="shared" si="243"/>
        <v>7.84346617717899</v>
      </c>
      <c r="AB1008" s="529">
        <f t="shared" si="244"/>
        <v>-2.9011279363101279</v>
      </c>
    </row>
    <row r="1009" spans="1:28" s="238" customFormat="1">
      <c r="A1009" s="245">
        <v>3513</v>
      </c>
      <c r="B1009" s="245">
        <v>3513044760</v>
      </c>
      <c r="C1009" s="244" t="s">
        <v>563</v>
      </c>
      <c r="D1009" s="245">
        <v>44</v>
      </c>
      <c r="E1009" s="244" t="s">
        <v>71</v>
      </c>
      <c r="F1009" s="245">
        <v>760</v>
      </c>
      <c r="G1009" s="244" t="s">
        <v>428</v>
      </c>
      <c r="H1009" s="243">
        <v>1</v>
      </c>
      <c r="I1009" s="239"/>
      <c r="J1009" s="242">
        <f t="shared" si="232"/>
        <v>15088</v>
      </c>
      <c r="K1009" s="241">
        <f t="shared" si="233"/>
        <v>14552</v>
      </c>
      <c r="L1009" s="240">
        <f t="shared" si="245"/>
        <v>-536</v>
      </c>
      <c r="M1009" s="239"/>
      <c r="N1009" s="242">
        <f t="shared" si="234"/>
        <v>3590</v>
      </c>
      <c r="O1009" s="241">
        <f t="shared" si="235"/>
        <v>3462</v>
      </c>
      <c r="P1009" s="241">
        <f t="shared" si="236"/>
        <v>3462</v>
      </c>
      <c r="Q1009" s="241" t="str">
        <f t="shared" si="237"/>
        <v/>
      </c>
      <c r="R1009" s="241" t="str">
        <f t="shared" si="238"/>
        <v/>
      </c>
      <c r="S1009" s="240">
        <f t="shared" si="246"/>
        <v>0</v>
      </c>
      <c r="T1009" s="239"/>
      <c r="U1009" s="242">
        <f t="shared" si="239"/>
        <v>19616</v>
      </c>
      <c r="V1009" s="241">
        <f t="shared" si="240"/>
        <v>19102</v>
      </c>
      <c r="W1009" s="240">
        <f t="shared" si="247"/>
        <v>-514</v>
      </c>
      <c r="X1009" s="239"/>
      <c r="Y1009" s="527">
        <f t="shared" si="241"/>
        <v>0</v>
      </c>
      <c r="Z1009" s="528">
        <f t="shared" si="242"/>
        <v>5.8208313206341833</v>
      </c>
      <c r="AA1009" s="528">
        <f t="shared" si="243"/>
        <v>3.6050109137745618</v>
      </c>
      <c r="AB1009" s="529">
        <f t="shared" si="244"/>
        <v>-2.2158204068596214</v>
      </c>
    </row>
    <row r="1010" spans="1:28" s="238" customFormat="1">
      <c r="A1010" s="245">
        <v>3513</v>
      </c>
      <c r="B1010" s="245">
        <v>3513044780</v>
      </c>
      <c r="C1010" s="244" t="s">
        <v>563</v>
      </c>
      <c r="D1010" s="245">
        <v>44</v>
      </c>
      <c r="E1010" s="244" t="s">
        <v>71</v>
      </c>
      <c r="F1010" s="245">
        <v>780</v>
      </c>
      <c r="G1010" s="244" t="s">
        <v>438</v>
      </c>
      <c r="H1010" s="243">
        <v>6</v>
      </c>
      <c r="I1010" s="239"/>
      <c r="J1010" s="242">
        <f t="shared" si="232"/>
        <v>11023</v>
      </c>
      <c r="K1010" s="241">
        <f t="shared" si="233"/>
        <v>14608</v>
      </c>
      <c r="L1010" s="240">
        <f t="shared" si="245"/>
        <v>3585</v>
      </c>
      <c r="M1010" s="239"/>
      <c r="N1010" s="242">
        <f t="shared" si="234"/>
        <v>3083</v>
      </c>
      <c r="O1010" s="241">
        <f t="shared" si="235"/>
        <v>4085</v>
      </c>
      <c r="P1010" s="241">
        <f t="shared" si="236"/>
        <v>4085</v>
      </c>
      <c r="Q1010" s="241" t="str">
        <f t="shared" si="237"/>
        <v/>
      </c>
      <c r="R1010" s="241" t="str">
        <f t="shared" si="238"/>
        <v/>
      </c>
      <c r="S1010" s="240">
        <f t="shared" si="246"/>
        <v>0</v>
      </c>
      <c r="T1010" s="239"/>
      <c r="U1010" s="242">
        <f t="shared" si="239"/>
        <v>15044</v>
      </c>
      <c r="V1010" s="241">
        <f t="shared" si="240"/>
        <v>19781</v>
      </c>
      <c r="W1010" s="240">
        <f t="shared" si="247"/>
        <v>4737</v>
      </c>
      <c r="X1010" s="239"/>
      <c r="Y1010" s="527">
        <f t="shared" si="241"/>
        <v>0</v>
      </c>
      <c r="Z1010" s="528">
        <f t="shared" si="242"/>
        <v>6.5199083313789306</v>
      </c>
      <c r="AA1010" s="528">
        <f t="shared" si="243"/>
        <v>1.9117387823417296</v>
      </c>
      <c r="AB1010" s="529">
        <f t="shared" si="244"/>
        <v>-4.6081695490372008</v>
      </c>
    </row>
    <row r="1011" spans="1:28" s="238" customFormat="1">
      <c r="A1011" s="245">
        <v>3514</v>
      </c>
      <c r="B1011" s="245">
        <v>3514281061</v>
      </c>
      <c r="C1011" s="244" t="s">
        <v>564</v>
      </c>
      <c r="D1011" s="245">
        <v>281</v>
      </c>
      <c r="E1011" s="244" t="s">
        <v>308</v>
      </c>
      <c r="F1011" s="245">
        <v>61</v>
      </c>
      <c r="G1011" s="244" t="s">
        <v>88</v>
      </c>
      <c r="H1011" s="243">
        <v>3</v>
      </c>
      <c r="I1011" s="239"/>
      <c r="J1011" s="242">
        <f t="shared" si="232"/>
        <v>14389</v>
      </c>
      <c r="K1011" s="241">
        <f t="shared" si="233"/>
        <v>15914</v>
      </c>
      <c r="L1011" s="240">
        <f t="shared" si="245"/>
        <v>1525</v>
      </c>
      <c r="M1011" s="239"/>
      <c r="N1011" s="242">
        <f t="shared" si="234"/>
        <v>887</v>
      </c>
      <c r="O1011" s="241" t="str">
        <f t="shared" si="235"/>
        <v/>
      </c>
      <c r="P1011" s="241">
        <f t="shared" si="236"/>
        <v>663</v>
      </c>
      <c r="Q1011" s="241" t="str">
        <f t="shared" si="237"/>
        <v/>
      </c>
      <c r="R1011" s="241" t="str">
        <f t="shared" si="238"/>
        <v/>
      </c>
      <c r="S1011" s="240" t="str">
        <f t="shared" si="246"/>
        <v/>
      </c>
      <c r="T1011" s="239"/>
      <c r="U1011" s="242">
        <f t="shared" si="239"/>
        <v>16214</v>
      </c>
      <c r="V1011" s="241">
        <f t="shared" si="240"/>
        <v>17665</v>
      </c>
      <c r="W1011" s="240">
        <f t="shared" si="247"/>
        <v>1451</v>
      </c>
      <c r="X1011" s="239"/>
      <c r="Y1011" s="527">
        <f t="shared" si="241"/>
        <v>-2.0034002426298372</v>
      </c>
      <c r="Z1011" s="528">
        <f t="shared" si="242"/>
        <v>8.7564306447856808</v>
      </c>
      <c r="AA1011" s="528">
        <f t="shared" si="243"/>
        <v>6.6184792311503609</v>
      </c>
      <c r="AB1011" s="529">
        <f t="shared" si="244"/>
        <v>-2.1379514136353199</v>
      </c>
    </row>
    <row r="1012" spans="1:28" s="238" customFormat="1">
      <c r="A1012" s="245">
        <v>3514</v>
      </c>
      <c r="B1012" s="245">
        <v>3514281137</v>
      </c>
      <c r="C1012" s="244" t="s">
        <v>564</v>
      </c>
      <c r="D1012" s="245">
        <v>281</v>
      </c>
      <c r="E1012" s="244" t="s">
        <v>308</v>
      </c>
      <c r="F1012" s="245">
        <v>137</v>
      </c>
      <c r="G1012" s="244" t="s">
        <v>164</v>
      </c>
      <c r="H1012" s="243">
        <v>3</v>
      </c>
      <c r="I1012" s="239"/>
      <c r="J1012" s="242">
        <f t="shared" si="232"/>
        <v>15318.431573307351</v>
      </c>
      <c r="K1012" s="241">
        <f t="shared" si="233"/>
        <v>17160</v>
      </c>
      <c r="L1012" s="240">
        <f t="shared" si="245"/>
        <v>1841.5684266926492</v>
      </c>
      <c r="M1012" s="239"/>
      <c r="N1012" s="242">
        <f t="shared" si="234"/>
        <v>0</v>
      </c>
      <c r="O1012" s="241" t="str">
        <f t="shared" si="235"/>
        <v/>
      </c>
      <c r="P1012" s="241">
        <f t="shared" si="236"/>
        <v>1918</v>
      </c>
      <c r="Q1012" s="241" t="str">
        <f t="shared" si="237"/>
        <v/>
      </c>
      <c r="R1012" s="241" t="str">
        <f t="shared" si="238"/>
        <v/>
      </c>
      <c r="S1012" s="240" t="str">
        <f t="shared" si="246"/>
        <v/>
      </c>
      <c r="T1012" s="239"/>
      <c r="U1012" s="242">
        <f t="shared" si="239"/>
        <v>16256.431573307351</v>
      </c>
      <c r="V1012" s="241">
        <f t="shared" si="240"/>
        <v>20166</v>
      </c>
      <c r="W1012" s="240">
        <f t="shared" si="247"/>
        <v>3909.5684266926492</v>
      </c>
      <c r="X1012" s="239"/>
      <c r="Y1012" s="527">
        <f t="shared" si="241"/>
        <v>11.592297052728739</v>
      </c>
      <c r="Z1012" s="528">
        <f t="shared" si="242"/>
        <v>7.7026178424301968</v>
      </c>
      <c r="AA1012" s="528">
        <f t="shared" si="243"/>
        <v>21.596814390289833</v>
      </c>
      <c r="AB1012" s="529">
        <f t="shared" si="244"/>
        <v>13.894196547859636</v>
      </c>
    </row>
    <row r="1013" spans="1:28" s="238" customFormat="1">
      <c r="A1013" s="245">
        <v>3514</v>
      </c>
      <c r="B1013" s="245">
        <v>3514281281</v>
      </c>
      <c r="C1013" s="244" t="s">
        <v>564</v>
      </c>
      <c r="D1013" s="245">
        <v>281</v>
      </c>
      <c r="E1013" s="244" t="s">
        <v>308</v>
      </c>
      <c r="F1013" s="245">
        <v>281</v>
      </c>
      <c r="G1013" s="244" t="s">
        <v>308</v>
      </c>
      <c r="H1013" s="243">
        <v>405</v>
      </c>
      <c r="I1013" s="239"/>
      <c r="J1013" s="242">
        <f t="shared" si="232"/>
        <v>14740</v>
      </c>
      <c r="K1013" s="241">
        <f t="shared" si="233"/>
        <v>16698</v>
      </c>
      <c r="L1013" s="240">
        <f t="shared" si="245"/>
        <v>1958</v>
      </c>
      <c r="M1013" s="239"/>
      <c r="N1013" s="242">
        <f t="shared" si="234"/>
        <v>0</v>
      </c>
      <c r="O1013" s="241">
        <f t="shared" si="235"/>
        <v>0</v>
      </c>
      <c r="P1013" s="241">
        <f t="shared" si="236"/>
        <v>3</v>
      </c>
      <c r="Q1013" s="241" t="str">
        <f t="shared" si="237"/>
        <v/>
      </c>
      <c r="R1013" s="241" t="str">
        <f t="shared" si="238"/>
        <v/>
      </c>
      <c r="S1013" s="240">
        <f t="shared" si="246"/>
        <v>3</v>
      </c>
      <c r="T1013" s="239"/>
      <c r="U1013" s="242">
        <f t="shared" si="239"/>
        <v>15678</v>
      </c>
      <c r="V1013" s="241">
        <f t="shared" si="240"/>
        <v>17789</v>
      </c>
      <c r="W1013" s="240">
        <f t="shared" si="247"/>
        <v>2111</v>
      </c>
      <c r="X1013" s="239"/>
      <c r="Y1013" s="527">
        <f t="shared" si="241"/>
        <v>0.11766517785436292</v>
      </c>
      <c r="Z1013" s="528">
        <f t="shared" si="242"/>
        <v>8.3664610543893101</v>
      </c>
      <c r="AA1013" s="528">
        <f t="shared" si="243"/>
        <v>8.4956348145192777</v>
      </c>
      <c r="AB1013" s="529">
        <f t="shared" si="244"/>
        <v>0.12917376012996762</v>
      </c>
    </row>
    <row r="1014" spans="1:28" s="238" customFormat="1">
      <c r="A1014" s="245">
        <v>3515</v>
      </c>
      <c r="B1014" s="245">
        <v>3515287043</v>
      </c>
      <c r="C1014" s="244" t="s">
        <v>578</v>
      </c>
      <c r="D1014" s="245">
        <v>287</v>
      </c>
      <c r="E1014" s="244" t="s">
        <v>314</v>
      </c>
      <c r="F1014" s="245">
        <v>43</v>
      </c>
      <c r="G1014" s="244" t="s">
        <v>70</v>
      </c>
      <c r="H1014" s="243">
        <v>3</v>
      </c>
      <c r="I1014" s="239"/>
      <c r="J1014" s="242">
        <f t="shared" si="232"/>
        <v>9451</v>
      </c>
      <c r="K1014" s="241">
        <f t="shared" si="233"/>
        <v>11696</v>
      </c>
      <c r="L1014" s="240">
        <f t="shared" si="245"/>
        <v>2245</v>
      </c>
      <c r="M1014" s="239"/>
      <c r="N1014" s="242">
        <f t="shared" si="234"/>
        <v>4462</v>
      </c>
      <c r="O1014" s="241">
        <f t="shared" si="235"/>
        <v>5522</v>
      </c>
      <c r="P1014" s="241">
        <f t="shared" si="236"/>
        <v>4781</v>
      </c>
      <c r="Q1014" s="241" t="str">
        <f t="shared" si="237"/>
        <v/>
      </c>
      <c r="R1014" s="241" t="str">
        <f t="shared" si="238"/>
        <v/>
      </c>
      <c r="S1014" s="240">
        <f t="shared" si="246"/>
        <v>-741</v>
      </c>
      <c r="T1014" s="239"/>
      <c r="U1014" s="242">
        <f t="shared" si="239"/>
        <v>14851</v>
      </c>
      <c r="V1014" s="241">
        <f t="shared" si="240"/>
        <v>17565</v>
      </c>
      <c r="W1014" s="240">
        <f t="shared" si="247"/>
        <v>2714</v>
      </c>
      <c r="X1014" s="239"/>
      <c r="Y1014" s="527">
        <f t="shared" si="241"/>
        <v>-6.3355439484314786</v>
      </c>
      <c r="Z1014" s="528">
        <f t="shared" si="242"/>
        <v>5.987178932314059</v>
      </c>
      <c r="AA1014" s="528">
        <f t="shared" si="243"/>
        <v>1.6121313425799508</v>
      </c>
      <c r="AB1014" s="529">
        <f t="shared" si="244"/>
        <v>-4.3750475897341081</v>
      </c>
    </row>
    <row r="1015" spans="1:28" s="238" customFormat="1">
      <c r="A1015" s="245">
        <v>3515</v>
      </c>
      <c r="B1015" s="245">
        <v>3515287045</v>
      </c>
      <c r="C1015" s="244" t="s">
        <v>578</v>
      </c>
      <c r="D1015" s="245">
        <v>287</v>
      </c>
      <c r="E1015" s="244" t="s">
        <v>314</v>
      </c>
      <c r="F1015" s="245">
        <v>45</v>
      </c>
      <c r="G1015" s="244" t="s">
        <v>72</v>
      </c>
      <c r="H1015" s="243">
        <v>8</v>
      </c>
      <c r="I1015" s="239"/>
      <c r="J1015" s="242">
        <f t="shared" si="232"/>
        <v>10892</v>
      </c>
      <c r="K1015" s="241">
        <f t="shared" si="233"/>
        <v>13269</v>
      </c>
      <c r="L1015" s="240">
        <f t="shared" si="245"/>
        <v>2377</v>
      </c>
      <c r="M1015" s="239"/>
      <c r="N1015" s="242">
        <f t="shared" si="234"/>
        <v>3694</v>
      </c>
      <c r="O1015" s="241">
        <f t="shared" si="235"/>
        <v>4501</v>
      </c>
      <c r="P1015" s="241">
        <f t="shared" si="236"/>
        <v>3332</v>
      </c>
      <c r="Q1015" s="241" t="str">
        <f t="shared" si="237"/>
        <v/>
      </c>
      <c r="R1015" s="241" t="str">
        <f t="shared" si="238"/>
        <v/>
      </c>
      <c r="S1015" s="240">
        <f t="shared" si="246"/>
        <v>-1169</v>
      </c>
      <c r="T1015" s="239"/>
      <c r="U1015" s="242">
        <f t="shared" si="239"/>
        <v>15524</v>
      </c>
      <c r="V1015" s="241">
        <f t="shared" si="240"/>
        <v>17689</v>
      </c>
      <c r="W1015" s="240">
        <f t="shared" si="247"/>
        <v>2165</v>
      </c>
      <c r="X1015" s="239"/>
      <c r="Y1015" s="527">
        <f t="shared" si="241"/>
        <v>-8.8041618152058732</v>
      </c>
      <c r="Z1015" s="528">
        <f t="shared" si="242"/>
        <v>7.6736900226744567</v>
      </c>
      <c r="AA1015" s="528">
        <f t="shared" si="243"/>
        <v>1.0902824043774633</v>
      </c>
      <c r="AB1015" s="529">
        <f t="shared" si="244"/>
        <v>-6.5834076182969934</v>
      </c>
    </row>
    <row r="1016" spans="1:28" s="238" customFormat="1">
      <c r="A1016" s="245">
        <v>3515</v>
      </c>
      <c r="B1016" s="245">
        <v>3515287135</v>
      </c>
      <c r="C1016" s="244" t="s">
        <v>578</v>
      </c>
      <c r="D1016" s="245">
        <v>287</v>
      </c>
      <c r="E1016" s="244" t="s">
        <v>314</v>
      </c>
      <c r="F1016" s="245">
        <v>135</v>
      </c>
      <c r="G1016" s="244" t="s">
        <v>162</v>
      </c>
      <c r="H1016" s="243">
        <v>9</v>
      </c>
      <c r="I1016" s="239"/>
      <c r="J1016" s="242">
        <f t="shared" si="232"/>
        <v>9557</v>
      </c>
      <c r="K1016" s="241">
        <f t="shared" si="233"/>
        <v>10912</v>
      </c>
      <c r="L1016" s="240">
        <f t="shared" si="245"/>
        <v>1355</v>
      </c>
      <c r="M1016" s="239"/>
      <c r="N1016" s="242">
        <f t="shared" si="234"/>
        <v>6348</v>
      </c>
      <c r="O1016" s="241">
        <f t="shared" si="235"/>
        <v>7248</v>
      </c>
      <c r="P1016" s="241">
        <f t="shared" si="236"/>
        <v>3303</v>
      </c>
      <c r="Q1016" s="241" t="str">
        <f t="shared" si="237"/>
        <v/>
      </c>
      <c r="R1016" s="241" t="str">
        <f t="shared" si="238"/>
        <v/>
      </c>
      <c r="S1016" s="240">
        <f t="shared" si="246"/>
        <v>-3945</v>
      </c>
      <c r="T1016" s="239"/>
      <c r="U1016" s="242">
        <f t="shared" si="239"/>
        <v>16843</v>
      </c>
      <c r="V1016" s="241">
        <f t="shared" si="240"/>
        <v>15303</v>
      </c>
      <c r="W1016" s="240">
        <f t="shared" si="247"/>
        <v>-1540</v>
      </c>
      <c r="X1016" s="239"/>
      <c r="Y1016" s="527">
        <f t="shared" si="241"/>
        <v>-36.153262914940171</v>
      </c>
      <c r="Z1016" s="528">
        <f t="shared" si="242"/>
        <v>31.615181184941221</v>
      </c>
      <c r="AA1016" s="528">
        <f t="shared" si="243"/>
        <v>1.6803579358797209</v>
      </c>
      <c r="AB1016" s="529">
        <f t="shared" si="244"/>
        <v>-29.934823249061502</v>
      </c>
    </row>
    <row r="1017" spans="1:28" s="238" customFormat="1">
      <c r="A1017" s="245">
        <v>3515</v>
      </c>
      <c r="B1017" s="245">
        <v>3515287151</v>
      </c>
      <c r="C1017" s="244" t="s">
        <v>578</v>
      </c>
      <c r="D1017" s="245">
        <v>287</v>
      </c>
      <c r="E1017" s="244" t="s">
        <v>314</v>
      </c>
      <c r="F1017" s="245">
        <v>151</v>
      </c>
      <c r="G1017" s="244" t="s">
        <v>178</v>
      </c>
      <c r="H1017" s="243">
        <v>2</v>
      </c>
      <c r="I1017" s="239"/>
      <c r="J1017" s="242">
        <f t="shared" si="232"/>
        <v>9567</v>
      </c>
      <c r="K1017" s="241">
        <f t="shared" si="233"/>
        <v>10115</v>
      </c>
      <c r="L1017" s="240">
        <f t="shared" si="245"/>
        <v>548</v>
      </c>
      <c r="M1017" s="239"/>
      <c r="N1017" s="242">
        <f t="shared" si="234"/>
        <v>1577</v>
      </c>
      <c r="O1017" s="241">
        <f t="shared" si="235"/>
        <v>1667</v>
      </c>
      <c r="P1017" s="241">
        <f t="shared" si="236"/>
        <v>787</v>
      </c>
      <c r="Q1017" s="241" t="str">
        <f t="shared" si="237"/>
        <v/>
      </c>
      <c r="R1017" s="241" t="str">
        <f t="shared" si="238"/>
        <v/>
      </c>
      <c r="S1017" s="240">
        <f t="shared" si="246"/>
        <v>-880</v>
      </c>
      <c r="T1017" s="239"/>
      <c r="U1017" s="242">
        <f t="shared" si="239"/>
        <v>12082</v>
      </c>
      <c r="V1017" s="241">
        <f t="shared" si="240"/>
        <v>11990</v>
      </c>
      <c r="W1017" s="240">
        <f t="shared" si="247"/>
        <v>-92</v>
      </c>
      <c r="X1017" s="239"/>
      <c r="Y1017" s="527">
        <f t="shared" si="241"/>
        <v>-8.7022519224984052</v>
      </c>
      <c r="Z1017" s="528">
        <f t="shared" si="242"/>
        <v>8.2818406166669334</v>
      </c>
      <c r="AA1017" s="528">
        <f t="shared" si="243"/>
        <v>-0.39781920082137545</v>
      </c>
      <c r="AB1017" s="529">
        <f t="shared" si="244"/>
        <v>-8.6796598174883091</v>
      </c>
    </row>
    <row r="1018" spans="1:28" s="238" customFormat="1">
      <c r="A1018" s="245">
        <v>3515</v>
      </c>
      <c r="B1018" s="245">
        <v>3515287186</v>
      </c>
      <c r="C1018" s="244" t="s">
        <v>578</v>
      </c>
      <c r="D1018" s="245">
        <v>287</v>
      </c>
      <c r="E1018" s="244" t="s">
        <v>314</v>
      </c>
      <c r="F1018" s="245">
        <v>186</v>
      </c>
      <c r="G1018" s="244" t="s">
        <v>213</v>
      </c>
      <c r="H1018" s="243">
        <v>2</v>
      </c>
      <c r="I1018" s="239"/>
      <c r="J1018" s="242" t="str">
        <f t="shared" si="232"/>
        <v/>
      </c>
      <c r="K1018" s="241">
        <f t="shared" si="233"/>
        <v>12775.62174907293</v>
      </c>
      <c r="L1018" s="240" t="str">
        <f t="shared" si="245"/>
        <v/>
      </c>
      <c r="M1018" s="239"/>
      <c r="N1018" s="242" t="str">
        <f t="shared" si="234"/>
        <v/>
      </c>
      <c r="O1018" s="241" t="str">
        <f t="shared" si="235"/>
        <v/>
      </c>
      <c r="P1018" s="241">
        <f t="shared" si="236"/>
        <v>4606</v>
      </c>
      <c r="Q1018" s="241" t="str">
        <f t="shared" si="237"/>
        <v/>
      </c>
      <c r="R1018" s="241" t="str">
        <f t="shared" si="238"/>
        <v/>
      </c>
      <c r="S1018" s="240" t="str">
        <f t="shared" si="246"/>
        <v/>
      </c>
      <c r="T1018" s="239"/>
      <c r="U1018" s="242" t="str">
        <f t="shared" si="239"/>
        <v/>
      </c>
      <c r="V1018" s="241">
        <f t="shared" si="240"/>
        <v>18469.621749072932</v>
      </c>
      <c r="W1018" s="240" t="str">
        <f t="shared" si="247"/>
        <v/>
      </c>
      <c r="X1018" s="239"/>
      <c r="Y1018" s="527">
        <f t="shared" si="241"/>
        <v>-3.9003656797634392</v>
      </c>
      <c r="Z1018" s="528">
        <f t="shared" si="242"/>
        <v>8.2017145432809535</v>
      </c>
      <c r="AA1018" s="528">
        <f t="shared" si="243"/>
        <v>4.6313434359831414</v>
      </c>
      <c r="AB1018" s="529">
        <f t="shared" si="244"/>
        <v>-3.5703711072978122</v>
      </c>
    </row>
    <row r="1019" spans="1:28" s="238" customFormat="1">
      <c r="A1019" s="245">
        <v>3515</v>
      </c>
      <c r="B1019" s="245">
        <v>3515287191</v>
      </c>
      <c r="C1019" s="244" t="s">
        <v>578</v>
      </c>
      <c r="D1019" s="245">
        <v>287</v>
      </c>
      <c r="E1019" s="244" t="s">
        <v>314</v>
      </c>
      <c r="F1019" s="245">
        <v>191</v>
      </c>
      <c r="G1019" s="244" t="s">
        <v>218</v>
      </c>
      <c r="H1019" s="243">
        <v>37</v>
      </c>
      <c r="I1019" s="239"/>
      <c r="J1019" s="242">
        <f t="shared" si="232"/>
        <v>10165</v>
      </c>
      <c r="K1019" s="241">
        <f t="shared" si="233"/>
        <v>11282</v>
      </c>
      <c r="L1019" s="240">
        <f t="shared" si="245"/>
        <v>1117</v>
      </c>
      <c r="M1019" s="239"/>
      <c r="N1019" s="242">
        <f t="shared" si="234"/>
        <v>3494</v>
      </c>
      <c r="O1019" s="241">
        <f t="shared" si="235"/>
        <v>3878</v>
      </c>
      <c r="P1019" s="241">
        <f t="shared" si="236"/>
        <v>3878</v>
      </c>
      <c r="Q1019" s="241" t="str">
        <f t="shared" si="237"/>
        <v/>
      </c>
      <c r="R1019" s="241" t="str">
        <f t="shared" si="238"/>
        <v/>
      </c>
      <c r="S1019" s="240">
        <f t="shared" si="246"/>
        <v>0</v>
      </c>
      <c r="T1019" s="239"/>
      <c r="U1019" s="242">
        <f t="shared" si="239"/>
        <v>14597</v>
      </c>
      <c r="V1019" s="241">
        <f t="shared" si="240"/>
        <v>16248</v>
      </c>
      <c r="W1019" s="240">
        <f t="shared" si="247"/>
        <v>1651</v>
      </c>
      <c r="X1019" s="239"/>
      <c r="Y1019" s="527">
        <f t="shared" si="241"/>
        <v>0</v>
      </c>
      <c r="Z1019" s="528">
        <f t="shared" si="242"/>
        <v>6.4894705860445168</v>
      </c>
      <c r="AA1019" s="528">
        <f t="shared" si="243"/>
        <v>1.8606221778098102</v>
      </c>
      <c r="AB1019" s="529">
        <f t="shared" si="244"/>
        <v>-4.6288484082347061</v>
      </c>
    </row>
    <row r="1020" spans="1:28" s="238" customFormat="1">
      <c r="A1020" s="245">
        <v>3515</v>
      </c>
      <c r="B1020" s="245">
        <v>3515287215</v>
      </c>
      <c r="C1020" s="244" t="s">
        <v>578</v>
      </c>
      <c r="D1020" s="245">
        <v>287</v>
      </c>
      <c r="E1020" s="244" t="s">
        <v>314</v>
      </c>
      <c r="F1020" s="245">
        <v>215</v>
      </c>
      <c r="G1020" s="244" t="s">
        <v>242</v>
      </c>
      <c r="H1020" s="243">
        <v>15</v>
      </c>
      <c r="I1020" s="239"/>
      <c r="J1020" s="242">
        <f t="shared" si="232"/>
        <v>11127</v>
      </c>
      <c r="K1020" s="241">
        <f t="shared" si="233"/>
        <v>13173</v>
      </c>
      <c r="L1020" s="240">
        <f t="shared" si="245"/>
        <v>2046</v>
      </c>
      <c r="M1020" s="239"/>
      <c r="N1020" s="242">
        <f t="shared" si="234"/>
        <v>2621</v>
      </c>
      <c r="O1020" s="241">
        <f t="shared" si="235"/>
        <v>3103</v>
      </c>
      <c r="P1020" s="241">
        <f t="shared" si="236"/>
        <v>989</v>
      </c>
      <c r="Q1020" s="241" t="str">
        <f t="shared" si="237"/>
        <v/>
      </c>
      <c r="R1020" s="241" t="str">
        <f t="shared" si="238"/>
        <v/>
      </c>
      <c r="S1020" s="240">
        <f t="shared" si="246"/>
        <v>-2114</v>
      </c>
      <c r="T1020" s="239"/>
      <c r="U1020" s="242">
        <f t="shared" si="239"/>
        <v>14686</v>
      </c>
      <c r="V1020" s="241">
        <f t="shared" si="240"/>
        <v>15250</v>
      </c>
      <c r="W1020" s="240">
        <f t="shared" si="247"/>
        <v>564</v>
      </c>
      <c r="X1020" s="239"/>
      <c r="Y1020" s="527">
        <f t="shared" si="241"/>
        <v>-16.047390625214305</v>
      </c>
      <c r="Z1020" s="528">
        <f t="shared" si="242"/>
        <v>13.485592444071267</v>
      </c>
      <c r="AA1020" s="528">
        <f t="shared" si="243"/>
        <v>-2.6256281954309637</v>
      </c>
      <c r="AB1020" s="529">
        <f t="shared" si="244"/>
        <v>-16.111220639502232</v>
      </c>
    </row>
    <row r="1021" spans="1:28" s="238" customFormat="1">
      <c r="A1021" s="245">
        <v>3515</v>
      </c>
      <c r="B1021" s="245">
        <v>3515287226</v>
      </c>
      <c r="C1021" s="244" t="s">
        <v>578</v>
      </c>
      <c r="D1021" s="245">
        <v>287</v>
      </c>
      <c r="E1021" s="244" t="s">
        <v>314</v>
      </c>
      <c r="F1021" s="245">
        <v>226</v>
      </c>
      <c r="G1021" s="244" t="s">
        <v>253</v>
      </c>
      <c r="H1021" s="243">
        <v>1</v>
      </c>
      <c r="I1021" s="239"/>
      <c r="J1021" s="242">
        <f t="shared" si="232"/>
        <v>11951.298912348046</v>
      </c>
      <c r="K1021" s="241">
        <f t="shared" si="233"/>
        <v>15695</v>
      </c>
      <c r="L1021" s="240">
        <f t="shared" si="245"/>
        <v>3743.7010876519544</v>
      </c>
      <c r="M1021" s="239"/>
      <c r="N1021" s="242">
        <f t="shared" si="234"/>
        <v>2180</v>
      </c>
      <c r="O1021" s="241">
        <f t="shared" si="235"/>
        <v>2863</v>
      </c>
      <c r="P1021" s="241">
        <f t="shared" si="236"/>
        <v>1485</v>
      </c>
      <c r="Q1021" s="241" t="str">
        <f t="shared" si="237"/>
        <v/>
      </c>
      <c r="R1021" s="241" t="str">
        <f t="shared" si="238"/>
        <v/>
      </c>
      <c r="S1021" s="240">
        <f t="shared" si="246"/>
        <v>-1378</v>
      </c>
      <c r="T1021" s="239"/>
      <c r="U1021" s="242">
        <f t="shared" si="239"/>
        <v>15069.298912348046</v>
      </c>
      <c r="V1021" s="241">
        <f t="shared" si="240"/>
        <v>18268</v>
      </c>
      <c r="W1021" s="240">
        <f t="shared" si="247"/>
        <v>3198.7010876519544</v>
      </c>
      <c r="X1021" s="239"/>
      <c r="Y1021" s="527">
        <f t="shared" si="241"/>
        <v>-8.7798114897731523</v>
      </c>
      <c r="Z1021" s="528">
        <f t="shared" si="242"/>
        <v>12.562949413347985</v>
      </c>
      <c r="AA1021" s="528">
        <f t="shared" si="243"/>
        <v>3.6242072261162863</v>
      </c>
      <c r="AB1021" s="529">
        <f t="shared" si="244"/>
        <v>-8.9387421872316981</v>
      </c>
    </row>
    <row r="1022" spans="1:28" s="238" customFormat="1">
      <c r="A1022" s="245">
        <v>3515</v>
      </c>
      <c r="B1022" s="245">
        <v>3515287227</v>
      </c>
      <c r="C1022" s="244" t="s">
        <v>578</v>
      </c>
      <c r="D1022" s="245">
        <v>287</v>
      </c>
      <c r="E1022" s="244" t="s">
        <v>314</v>
      </c>
      <c r="F1022" s="245">
        <v>227</v>
      </c>
      <c r="G1022" s="244" t="s">
        <v>254</v>
      </c>
      <c r="H1022" s="243">
        <v>15</v>
      </c>
      <c r="I1022" s="239"/>
      <c r="J1022" s="242">
        <f t="shared" si="232"/>
        <v>12255</v>
      </c>
      <c r="K1022" s="241">
        <f t="shared" si="233"/>
        <v>12469</v>
      </c>
      <c r="L1022" s="240">
        <f t="shared" si="245"/>
        <v>214</v>
      </c>
      <c r="M1022" s="239"/>
      <c r="N1022" s="242">
        <f t="shared" si="234"/>
        <v>3528</v>
      </c>
      <c r="O1022" s="241">
        <f t="shared" si="235"/>
        <v>3589</v>
      </c>
      <c r="P1022" s="241">
        <f t="shared" si="236"/>
        <v>3295</v>
      </c>
      <c r="Q1022" s="241" t="str">
        <f t="shared" si="237"/>
        <v/>
      </c>
      <c r="R1022" s="241" t="str">
        <f t="shared" si="238"/>
        <v/>
      </c>
      <c r="S1022" s="240">
        <f t="shared" si="246"/>
        <v>-294</v>
      </c>
      <c r="T1022" s="239"/>
      <c r="U1022" s="242">
        <f t="shared" si="239"/>
        <v>16721</v>
      </c>
      <c r="V1022" s="241">
        <f t="shared" si="240"/>
        <v>16852</v>
      </c>
      <c r="W1022" s="240">
        <f t="shared" si="247"/>
        <v>131</v>
      </c>
      <c r="X1022" s="239"/>
      <c r="Y1022" s="527">
        <f t="shared" si="241"/>
        <v>-2.3629072754288956</v>
      </c>
      <c r="Z1022" s="528">
        <f t="shared" si="242"/>
        <v>9.2263909517083977</v>
      </c>
      <c r="AA1022" s="528">
        <f t="shared" si="243"/>
        <v>7.0879914092843528</v>
      </c>
      <c r="AB1022" s="529">
        <f t="shared" si="244"/>
        <v>-2.138399542424045</v>
      </c>
    </row>
    <row r="1023" spans="1:28" s="238" customFormat="1">
      <c r="A1023" s="245">
        <v>3515</v>
      </c>
      <c r="B1023" s="245">
        <v>3515287277</v>
      </c>
      <c r="C1023" s="244" t="s">
        <v>578</v>
      </c>
      <c r="D1023" s="245">
        <v>287</v>
      </c>
      <c r="E1023" s="244" t="s">
        <v>314</v>
      </c>
      <c r="F1023" s="245">
        <v>277</v>
      </c>
      <c r="G1023" s="244" t="s">
        <v>304</v>
      </c>
      <c r="H1023" s="243">
        <v>128</v>
      </c>
      <c r="I1023" s="239"/>
      <c r="J1023" s="242">
        <f t="shared" si="232"/>
        <v>13512</v>
      </c>
      <c r="K1023" s="241">
        <f t="shared" si="233"/>
        <v>14149</v>
      </c>
      <c r="L1023" s="240">
        <f t="shared" si="245"/>
        <v>637</v>
      </c>
      <c r="M1023" s="239"/>
      <c r="N1023" s="242">
        <f t="shared" si="234"/>
        <v>546</v>
      </c>
      <c r="O1023" s="241">
        <f t="shared" si="235"/>
        <v>572</v>
      </c>
      <c r="P1023" s="241">
        <f t="shared" si="236"/>
        <v>48</v>
      </c>
      <c r="Q1023" s="241" t="str">
        <f t="shared" si="237"/>
        <v/>
      </c>
      <c r="R1023" s="241" t="str">
        <f t="shared" si="238"/>
        <v/>
      </c>
      <c r="S1023" s="240">
        <f t="shared" si="246"/>
        <v>-524</v>
      </c>
      <c r="T1023" s="239"/>
      <c r="U1023" s="242">
        <f t="shared" si="239"/>
        <v>14996</v>
      </c>
      <c r="V1023" s="241">
        <f t="shared" si="240"/>
        <v>15285</v>
      </c>
      <c r="W1023" s="240">
        <f t="shared" si="247"/>
        <v>289</v>
      </c>
      <c r="X1023" s="239"/>
      <c r="Y1023" s="527">
        <f t="shared" si="241"/>
        <v>-3.7057923499772301</v>
      </c>
      <c r="Z1023" s="528">
        <f t="shared" si="242"/>
        <v>8.6190953625911586</v>
      </c>
      <c r="AA1023" s="528">
        <f t="shared" si="243"/>
        <v>4.408232115476542</v>
      </c>
      <c r="AB1023" s="529">
        <f t="shared" si="244"/>
        <v>-4.2108632471146166</v>
      </c>
    </row>
    <row r="1024" spans="1:28" s="238" customFormat="1">
      <c r="A1024" s="245">
        <v>3515</v>
      </c>
      <c r="B1024" s="245">
        <v>3515287287</v>
      </c>
      <c r="C1024" s="244" t="s">
        <v>578</v>
      </c>
      <c r="D1024" s="245">
        <v>287</v>
      </c>
      <c r="E1024" s="244" t="s">
        <v>314</v>
      </c>
      <c r="F1024" s="245">
        <v>287</v>
      </c>
      <c r="G1024" s="244" t="s">
        <v>314</v>
      </c>
      <c r="H1024" s="243">
        <v>22</v>
      </c>
      <c r="I1024" s="239"/>
      <c r="J1024" s="242">
        <f t="shared" si="232"/>
        <v>10517</v>
      </c>
      <c r="K1024" s="241">
        <f t="shared" si="233"/>
        <v>11594</v>
      </c>
      <c r="L1024" s="240">
        <f t="shared" si="245"/>
        <v>1077</v>
      </c>
      <c r="M1024" s="239"/>
      <c r="N1024" s="242">
        <f t="shared" si="234"/>
        <v>5295</v>
      </c>
      <c r="O1024" s="241">
        <f t="shared" si="235"/>
        <v>5837</v>
      </c>
      <c r="P1024" s="241">
        <f t="shared" si="236"/>
        <v>4502</v>
      </c>
      <c r="Q1024" s="241" t="str">
        <f t="shared" si="237"/>
        <v/>
      </c>
      <c r="R1024" s="241" t="str">
        <f t="shared" si="238"/>
        <v/>
      </c>
      <c r="S1024" s="240">
        <f t="shared" si="246"/>
        <v>-1335</v>
      </c>
      <c r="T1024" s="239"/>
      <c r="U1024" s="242">
        <f t="shared" si="239"/>
        <v>16750</v>
      </c>
      <c r="V1024" s="241">
        <f t="shared" si="240"/>
        <v>17184</v>
      </c>
      <c r="W1024" s="240">
        <f t="shared" si="247"/>
        <v>434</v>
      </c>
      <c r="X1024" s="239"/>
      <c r="Y1024" s="527">
        <f t="shared" si="241"/>
        <v>-11.514045638726088</v>
      </c>
      <c r="Z1024" s="528">
        <f t="shared" si="242"/>
        <v>11.756767770066649</v>
      </c>
      <c r="AA1024" s="528">
        <f t="shared" si="243"/>
        <v>2.5641168660417049</v>
      </c>
      <c r="AB1024" s="529">
        <f t="shared" si="244"/>
        <v>-9.1926509040249442</v>
      </c>
    </row>
    <row r="1025" spans="1:28" s="238" customFormat="1">
      <c r="A1025" s="245">
        <v>3515</v>
      </c>
      <c r="B1025" s="245">
        <v>3515287306</v>
      </c>
      <c r="C1025" s="244" t="s">
        <v>578</v>
      </c>
      <c r="D1025" s="245">
        <v>287</v>
      </c>
      <c r="E1025" s="244" t="s">
        <v>314</v>
      </c>
      <c r="F1025" s="245">
        <v>306</v>
      </c>
      <c r="G1025" s="244" t="s">
        <v>333</v>
      </c>
      <c r="H1025" s="243">
        <v>7</v>
      </c>
      <c r="I1025" s="239"/>
      <c r="J1025" s="242">
        <f t="shared" si="232"/>
        <v>10102</v>
      </c>
      <c r="K1025" s="241">
        <f t="shared" si="233"/>
        <v>13235</v>
      </c>
      <c r="L1025" s="240">
        <f t="shared" si="245"/>
        <v>3133</v>
      </c>
      <c r="M1025" s="239"/>
      <c r="N1025" s="242">
        <f t="shared" si="234"/>
        <v>3956</v>
      </c>
      <c r="O1025" s="241">
        <f t="shared" si="235"/>
        <v>5183</v>
      </c>
      <c r="P1025" s="241">
        <f t="shared" si="236"/>
        <v>3114</v>
      </c>
      <c r="Q1025" s="241" t="str">
        <f t="shared" si="237"/>
        <v/>
      </c>
      <c r="R1025" s="241" t="str">
        <f t="shared" si="238"/>
        <v/>
      </c>
      <c r="S1025" s="240">
        <f t="shared" si="246"/>
        <v>-2069</v>
      </c>
      <c r="T1025" s="239"/>
      <c r="U1025" s="242">
        <f t="shared" si="239"/>
        <v>14996</v>
      </c>
      <c r="V1025" s="241">
        <f t="shared" si="240"/>
        <v>17437</v>
      </c>
      <c r="W1025" s="240">
        <f t="shared" si="247"/>
        <v>2441</v>
      </c>
      <c r="X1025" s="239"/>
      <c r="Y1025" s="527">
        <f t="shared" si="241"/>
        <v>-15.630314879942517</v>
      </c>
      <c r="Z1025" s="528">
        <f t="shared" si="242"/>
        <v>15.854283742565576</v>
      </c>
      <c r="AA1025" s="528">
        <f t="shared" si="243"/>
        <v>3.3294768315293188</v>
      </c>
      <c r="AB1025" s="529">
        <f t="shared" si="244"/>
        <v>-12.524806911036258</v>
      </c>
    </row>
    <row r="1026" spans="1:28" s="238" customFormat="1">
      <c r="A1026" s="245">
        <v>3515</v>
      </c>
      <c r="B1026" s="245">
        <v>3515287309</v>
      </c>
      <c r="C1026" s="244" t="s">
        <v>578</v>
      </c>
      <c r="D1026" s="245">
        <v>287</v>
      </c>
      <c r="E1026" s="244" t="s">
        <v>314</v>
      </c>
      <c r="F1026" s="245">
        <v>309</v>
      </c>
      <c r="G1026" s="244" t="s">
        <v>336</v>
      </c>
      <c r="H1026" s="243">
        <v>1</v>
      </c>
      <c r="I1026" s="239"/>
      <c r="J1026" s="242" t="str">
        <f t="shared" si="232"/>
        <v/>
      </c>
      <c r="K1026" s="241">
        <f t="shared" si="233"/>
        <v>14213.309549050633</v>
      </c>
      <c r="L1026" s="240" t="str">
        <f t="shared" si="245"/>
        <v/>
      </c>
      <c r="M1026" s="239"/>
      <c r="N1026" s="242" t="str">
        <f t="shared" si="234"/>
        <v/>
      </c>
      <c r="O1026" s="241" t="str">
        <f t="shared" si="235"/>
        <v/>
      </c>
      <c r="P1026" s="241">
        <f t="shared" si="236"/>
        <v>0</v>
      </c>
      <c r="Q1026" s="241" t="str">
        <f t="shared" si="237"/>
        <v/>
      </c>
      <c r="R1026" s="241" t="str">
        <f t="shared" si="238"/>
        <v/>
      </c>
      <c r="S1026" s="240" t="str">
        <f t="shared" si="246"/>
        <v/>
      </c>
      <c r="T1026" s="239"/>
      <c r="U1026" s="242" t="str">
        <f t="shared" si="239"/>
        <v/>
      </c>
      <c r="V1026" s="241">
        <f t="shared" si="240"/>
        <v>15301.309549050633</v>
      </c>
      <c r="W1026" s="240" t="str">
        <f t="shared" si="247"/>
        <v/>
      </c>
      <c r="X1026" s="239"/>
      <c r="Y1026" s="527">
        <f t="shared" si="241"/>
        <v>-13.520141521991604</v>
      </c>
      <c r="Z1026" s="528">
        <f t="shared" si="242"/>
        <v>8.2532063246293692</v>
      </c>
      <c r="AA1026" s="528">
        <f t="shared" si="243"/>
        <v>-5.7335915312517773</v>
      </c>
      <c r="AB1026" s="529">
        <f t="shared" si="244"/>
        <v>-13.986797855881147</v>
      </c>
    </row>
    <row r="1027" spans="1:28" s="238" customFormat="1">
      <c r="A1027" s="245">
        <v>3515</v>
      </c>
      <c r="B1027" s="245">
        <v>3515287316</v>
      </c>
      <c r="C1027" s="244" t="s">
        <v>578</v>
      </c>
      <c r="D1027" s="245">
        <v>287</v>
      </c>
      <c r="E1027" s="244" t="s">
        <v>314</v>
      </c>
      <c r="F1027" s="245">
        <v>316</v>
      </c>
      <c r="G1027" s="244" t="s">
        <v>343</v>
      </c>
      <c r="H1027" s="243">
        <v>20</v>
      </c>
      <c r="I1027" s="239"/>
      <c r="J1027" s="242">
        <f t="shared" si="232"/>
        <v>12625</v>
      </c>
      <c r="K1027" s="241">
        <f t="shared" si="233"/>
        <v>15021</v>
      </c>
      <c r="L1027" s="240">
        <f t="shared" si="245"/>
        <v>2396</v>
      </c>
      <c r="M1027" s="239"/>
      <c r="N1027" s="242">
        <f t="shared" si="234"/>
        <v>1544</v>
      </c>
      <c r="O1027" s="241">
        <f t="shared" si="235"/>
        <v>1837</v>
      </c>
      <c r="P1027" s="241">
        <f t="shared" si="236"/>
        <v>1183</v>
      </c>
      <c r="Q1027" s="241" t="str">
        <f t="shared" si="237"/>
        <v/>
      </c>
      <c r="R1027" s="241" t="str">
        <f t="shared" si="238"/>
        <v/>
      </c>
      <c r="S1027" s="240">
        <f t="shared" si="246"/>
        <v>-654</v>
      </c>
      <c r="T1027" s="239"/>
      <c r="U1027" s="242">
        <f t="shared" si="239"/>
        <v>15107</v>
      </c>
      <c r="V1027" s="241">
        <f t="shared" si="240"/>
        <v>17292</v>
      </c>
      <c r="W1027" s="240">
        <f t="shared" si="247"/>
        <v>2185</v>
      </c>
      <c r="X1027" s="239"/>
      <c r="Y1027" s="527">
        <f t="shared" si="241"/>
        <v>-4.3564990524485978</v>
      </c>
      <c r="Z1027" s="528">
        <f t="shared" si="242"/>
        <v>14.541149320557972</v>
      </c>
      <c r="AA1027" s="528">
        <f t="shared" si="243"/>
        <v>9.6882674158743498</v>
      </c>
      <c r="AB1027" s="529">
        <f t="shared" si="244"/>
        <v>-4.8528819046836222</v>
      </c>
    </row>
    <row r="1028" spans="1:28" s="238" customFormat="1">
      <c r="A1028" s="245">
        <v>3515</v>
      </c>
      <c r="B1028" s="245">
        <v>3515287658</v>
      </c>
      <c r="C1028" s="244" t="s">
        <v>578</v>
      </c>
      <c r="D1028" s="245">
        <v>287</v>
      </c>
      <c r="E1028" s="244" t="s">
        <v>314</v>
      </c>
      <c r="F1028" s="245">
        <v>658</v>
      </c>
      <c r="G1028" s="244" t="s">
        <v>397</v>
      </c>
      <c r="H1028" s="243">
        <v>9</v>
      </c>
      <c r="I1028" s="239"/>
      <c r="J1028" s="242">
        <f t="shared" si="232"/>
        <v>10256</v>
      </c>
      <c r="K1028" s="241">
        <f t="shared" si="233"/>
        <v>10522</v>
      </c>
      <c r="L1028" s="240">
        <f t="shared" si="245"/>
        <v>266</v>
      </c>
      <c r="M1028" s="239"/>
      <c r="N1028" s="242">
        <f t="shared" si="234"/>
        <v>2468</v>
      </c>
      <c r="O1028" s="241">
        <f t="shared" si="235"/>
        <v>2532</v>
      </c>
      <c r="P1028" s="241">
        <f t="shared" si="236"/>
        <v>1720</v>
      </c>
      <c r="Q1028" s="241" t="str">
        <f t="shared" si="237"/>
        <v/>
      </c>
      <c r="R1028" s="241" t="str">
        <f t="shared" si="238"/>
        <v/>
      </c>
      <c r="S1028" s="240">
        <f t="shared" si="246"/>
        <v>-812</v>
      </c>
      <c r="T1028" s="239"/>
      <c r="U1028" s="242">
        <f t="shared" si="239"/>
        <v>13662</v>
      </c>
      <c r="V1028" s="241">
        <f t="shared" si="240"/>
        <v>13330</v>
      </c>
      <c r="W1028" s="240">
        <f t="shared" si="247"/>
        <v>-332</v>
      </c>
      <c r="X1028" s="239"/>
      <c r="Y1028" s="527">
        <f t="shared" si="241"/>
        <v>-7.7204049890412421</v>
      </c>
      <c r="Z1028" s="528">
        <f t="shared" si="242"/>
        <v>10.591756107504345</v>
      </c>
      <c r="AA1028" s="528">
        <f t="shared" si="243"/>
        <v>3.5952709085612793</v>
      </c>
      <c r="AB1028" s="529">
        <f t="shared" si="244"/>
        <v>-6.9964851989430663</v>
      </c>
    </row>
    <row r="1029" spans="1:28" s="238" customFormat="1">
      <c r="A1029" s="245">
        <v>3515</v>
      </c>
      <c r="B1029" s="245">
        <v>3515287753</v>
      </c>
      <c r="C1029" s="244" t="s">
        <v>578</v>
      </c>
      <c r="D1029" s="245">
        <v>287</v>
      </c>
      <c r="E1029" s="244" t="s">
        <v>314</v>
      </c>
      <c r="F1029" s="245">
        <v>753</v>
      </c>
      <c r="G1029" s="244" t="s">
        <v>426</v>
      </c>
      <c r="H1029" s="243">
        <v>1</v>
      </c>
      <c r="I1029" s="239"/>
      <c r="J1029" s="242" t="str">
        <f t="shared" si="232"/>
        <v/>
      </c>
      <c r="K1029" s="241">
        <f t="shared" si="233"/>
        <v>13021.96993896236</v>
      </c>
      <c r="L1029" s="240" t="str">
        <f t="shared" si="245"/>
        <v/>
      </c>
      <c r="M1029" s="239"/>
      <c r="N1029" s="242" t="str">
        <f t="shared" si="234"/>
        <v/>
      </c>
      <c r="O1029" s="241" t="str">
        <f t="shared" si="235"/>
        <v/>
      </c>
      <c r="P1029" s="241">
        <f t="shared" si="236"/>
        <v>3584</v>
      </c>
      <c r="Q1029" s="241" t="str">
        <f t="shared" si="237"/>
        <v/>
      </c>
      <c r="R1029" s="241" t="str">
        <f t="shared" si="238"/>
        <v/>
      </c>
      <c r="S1029" s="240" t="str">
        <f t="shared" si="246"/>
        <v/>
      </c>
      <c r="T1029" s="239"/>
      <c r="U1029" s="242" t="str">
        <f t="shared" si="239"/>
        <v/>
      </c>
      <c r="V1029" s="241">
        <f t="shared" si="240"/>
        <v>17693.96993896236</v>
      </c>
      <c r="W1029" s="240" t="str">
        <f t="shared" si="247"/>
        <v/>
      </c>
      <c r="X1029" s="239"/>
      <c r="Y1029" s="527">
        <f t="shared" si="241"/>
        <v>-13.072865791041622</v>
      </c>
      <c r="Z1029" s="528">
        <f t="shared" si="242"/>
        <v>13.415499721605892</v>
      </c>
      <c r="AA1029" s="528">
        <f t="shared" si="243"/>
        <v>2.695848915967237</v>
      </c>
      <c r="AB1029" s="529">
        <f t="shared" si="244"/>
        <v>-10.719650805638654</v>
      </c>
    </row>
    <row r="1030" spans="1:28" s="238" customFormat="1">
      <c r="A1030" s="245">
        <v>3515</v>
      </c>
      <c r="B1030" s="245">
        <v>3515287767</v>
      </c>
      <c r="C1030" s="244" t="s">
        <v>578</v>
      </c>
      <c r="D1030" s="245">
        <v>287</v>
      </c>
      <c r="E1030" s="244" t="s">
        <v>314</v>
      </c>
      <c r="F1030" s="245">
        <v>767</v>
      </c>
      <c r="G1030" s="244" t="s">
        <v>432</v>
      </c>
      <c r="H1030" s="243">
        <v>61</v>
      </c>
      <c r="I1030" s="239"/>
      <c r="J1030" s="242">
        <f t="shared" si="232"/>
        <v>10801</v>
      </c>
      <c r="K1030" s="241">
        <f t="shared" si="233"/>
        <v>11487</v>
      </c>
      <c r="L1030" s="240">
        <f t="shared" si="245"/>
        <v>686</v>
      </c>
      <c r="M1030" s="239"/>
      <c r="N1030" s="242">
        <f t="shared" si="234"/>
        <v>2313</v>
      </c>
      <c r="O1030" s="241">
        <f t="shared" si="235"/>
        <v>2460</v>
      </c>
      <c r="P1030" s="241">
        <f t="shared" si="236"/>
        <v>1483</v>
      </c>
      <c r="Q1030" s="241" t="str">
        <f t="shared" si="237"/>
        <v/>
      </c>
      <c r="R1030" s="241" t="str">
        <f t="shared" si="238"/>
        <v/>
      </c>
      <c r="S1030" s="240">
        <f t="shared" si="246"/>
        <v>-977</v>
      </c>
      <c r="T1030" s="239"/>
      <c r="U1030" s="242">
        <f t="shared" si="239"/>
        <v>14052</v>
      </c>
      <c r="V1030" s="241">
        <f t="shared" si="240"/>
        <v>14058</v>
      </c>
      <c r="W1030" s="240">
        <f t="shared" si="247"/>
        <v>6</v>
      </c>
      <c r="X1030" s="239"/>
      <c r="Y1030" s="527">
        <f t="shared" si="241"/>
        <v>-8.5007068696194352</v>
      </c>
      <c r="Z1030" s="528">
        <f t="shared" si="242"/>
        <v>11.452014643132387</v>
      </c>
      <c r="AA1030" s="528">
        <f t="shared" si="243"/>
        <v>2.3090250956007687</v>
      </c>
      <c r="AB1030" s="529">
        <f t="shared" si="244"/>
        <v>-9.1429895475316183</v>
      </c>
    </row>
    <row r="1031" spans="1:28" s="238" customFormat="1">
      <c r="A1031" s="245">
        <v>3515</v>
      </c>
      <c r="B1031" s="245">
        <v>3515287770</v>
      </c>
      <c r="C1031" s="244" t="s">
        <v>578</v>
      </c>
      <c r="D1031" s="245">
        <v>287</v>
      </c>
      <c r="E1031" s="244" t="s">
        <v>314</v>
      </c>
      <c r="F1031" s="245">
        <v>770</v>
      </c>
      <c r="G1031" s="244" t="s">
        <v>433</v>
      </c>
      <c r="H1031" s="243">
        <v>7</v>
      </c>
      <c r="I1031" s="239"/>
      <c r="J1031" s="242">
        <f t="shared" si="232"/>
        <v>13194.324744996773</v>
      </c>
      <c r="K1031" s="241">
        <f t="shared" si="233"/>
        <v>9754</v>
      </c>
      <c r="L1031" s="240">
        <f t="shared" si="245"/>
        <v>-3440.324744996773</v>
      </c>
      <c r="M1031" s="239"/>
      <c r="N1031" s="242">
        <f t="shared" si="234"/>
        <v>2356</v>
      </c>
      <c r="O1031" s="241">
        <f t="shared" si="235"/>
        <v>1742</v>
      </c>
      <c r="P1031" s="241">
        <f t="shared" si="236"/>
        <v>1469</v>
      </c>
      <c r="Q1031" s="241" t="str">
        <f t="shared" si="237"/>
        <v/>
      </c>
      <c r="R1031" s="241" t="str">
        <f t="shared" si="238"/>
        <v/>
      </c>
      <c r="S1031" s="240">
        <f t="shared" si="246"/>
        <v>-273</v>
      </c>
      <c r="T1031" s="239"/>
      <c r="U1031" s="242">
        <f t="shared" si="239"/>
        <v>16488.324744996775</v>
      </c>
      <c r="V1031" s="241">
        <f t="shared" si="240"/>
        <v>12311</v>
      </c>
      <c r="W1031" s="240">
        <f t="shared" si="247"/>
        <v>-4177.3247449967748</v>
      </c>
      <c r="X1031" s="239"/>
      <c r="Y1031" s="527">
        <f t="shared" si="241"/>
        <v>-2.7954924889111368</v>
      </c>
      <c r="Z1031" s="528">
        <f t="shared" si="242"/>
        <v>6.4287277105679959</v>
      </c>
      <c r="AA1031" s="528">
        <f t="shared" si="243"/>
        <v>3.8506382416995617</v>
      </c>
      <c r="AB1031" s="529">
        <f t="shared" si="244"/>
        <v>-2.5780894688684342</v>
      </c>
    </row>
    <row r="1032" spans="1:28" s="238" customFormat="1">
      <c r="A1032" s="245">
        <v>3515</v>
      </c>
      <c r="B1032" s="245">
        <v>3515287778</v>
      </c>
      <c r="C1032" s="244" t="s">
        <v>578</v>
      </c>
      <c r="D1032" s="245">
        <v>287</v>
      </c>
      <c r="E1032" s="244" t="s">
        <v>314</v>
      </c>
      <c r="F1032" s="245">
        <v>778</v>
      </c>
      <c r="G1032" s="244" t="s">
        <v>437</v>
      </c>
      <c r="H1032" s="243">
        <v>9</v>
      </c>
      <c r="I1032" s="239"/>
      <c r="J1032" s="242">
        <f t="shared" si="232"/>
        <v>13695</v>
      </c>
      <c r="K1032" s="241">
        <f t="shared" si="233"/>
        <v>13792</v>
      </c>
      <c r="L1032" s="240">
        <f t="shared" si="245"/>
        <v>97</v>
      </c>
      <c r="M1032" s="239"/>
      <c r="N1032" s="242">
        <f t="shared" si="234"/>
        <v>1616</v>
      </c>
      <c r="O1032" s="241">
        <f t="shared" si="235"/>
        <v>1627</v>
      </c>
      <c r="P1032" s="241">
        <f t="shared" si="236"/>
        <v>2252</v>
      </c>
      <c r="Q1032" s="241" t="str">
        <f t="shared" si="237"/>
        <v/>
      </c>
      <c r="R1032" s="241" t="str">
        <f t="shared" si="238"/>
        <v/>
      </c>
      <c r="S1032" s="240">
        <f t="shared" si="246"/>
        <v>625</v>
      </c>
      <c r="T1032" s="239"/>
      <c r="U1032" s="242">
        <f t="shared" si="239"/>
        <v>16249</v>
      </c>
      <c r="V1032" s="241">
        <f t="shared" si="240"/>
        <v>17132</v>
      </c>
      <c r="W1032" s="240">
        <f t="shared" si="247"/>
        <v>883</v>
      </c>
      <c r="X1032" s="239"/>
      <c r="Y1032" s="527">
        <f t="shared" si="241"/>
        <v>4.5278672215214755</v>
      </c>
      <c r="Z1032" s="528">
        <f t="shared" si="242"/>
        <v>6.0205598480406728</v>
      </c>
      <c r="AA1032" s="528">
        <f t="shared" si="243"/>
        <v>10.808803595198354</v>
      </c>
      <c r="AB1032" s="529">
        <f t="shared" si="244"/>
        <v>4.7882437471576811</v>
      </c>
    </row>
    <row r="1033" spans="1:28" s="238" customFormat="1">
      <c r="A1033" s="245">
        <v>3516</v>
      </c>
      <c r="B1033" s="245">
        <v>3516332005</v>
      </c>
      <c r="C1033" s="244" t="s">
        <v>565</v>
      </c>
      <c r="D1033" s="245">
        <v>332</v>
      </c>
      <c r="E1033" s="244" t="s">
        <v>359</v>
      </c>
      <c r="F1033" s="245">
        <v>5</v>
      </c>
      <c r="G1033" s="244" t="s">
        <v>32</v>
      </c>
      <c r="H1033" s="243">
        <v>48</v>
      </c>
      <c r="I1033" s="239"/>
      <c r="J1033" s="242">
        <f t="shared" si="232"/>
        <v>11428</v>
      </c>
      <c r="K1033" s="241">
        <f t="shared" si="233"/>
        <v>12685</v>
      </c>
      <c r="L1033" s="240">
        <f t="shared" si="245"/>
        <v>1257</v>
      </c>
      <c r="M1033" s="239"/>
      <c r="N1033" s="242">
        <f t="shared" si="234"/>
        <v>5644</v>
      </c>
      <c r="O1033" s="241">
        <f t="shared" si="235"/>
        <v>6265</v>
      </c>
      <c r="P1033" s="241">
        <f t="shared" si="236"/>
        <v>5410</v>
      </c>
      <c r="Q1033" s="241" t="str">
        <f t="shared" si="237"/>
        <v/>
      </c>
      <c r="R1033" s="241" t="str">
        <f t="shared" si="238"/>
        <v/>
      </c>
      <c r="S1033" s="240">
        <f t="shared" si="246"/>
        <v>-855</v>
      </c>
      <c r="T1033" s="239"/>
      <c r="U1033" s="242">
        <f t="shared" si="239"/>
        <v>18010</v>
      </c>
      <c r="V1033" s="241">
        <f t="shared" si="240"/>
        <v>19183</v>
      </c>
      <c r="W1033" s="240">
        <f t="shared" si="247"/>
        <v>1173</v>
      </c>
      <c r="X1033" s="239"/>
      <c r="Y1033" s="527">
        <f t="shared" si="241"/>
        <v>-6.7435564184009138</v>
      </c>
      <c r="Z1033" s="528">
        <f t="shared" si="242"/>
        <v>8.4608358365062273</v>
      </c>
      <c r="AA1033" s="528">
        <f t="shared" si="243"/>
        <v>3.4468973791694308</v>
      </c>
      <c r="AB1033" s="529">
        <f t="shared" si="244"/>
        <v>-5.0139384573367964</v>
      </c>
    </row>
    <row r="1034" spans="1:28" s="238" customFormat="1">
      <c r="A1034" s="245">
        <v>3516</v>
      </c>
      <c r="B1034" s="245">
        <v>3516332061</v>
      </c>
      <c r="C1034" s="244" t="s">
        <v>565</v>
      </c>
      <c r="D1034" s="245">
        <v>332</v>
      </c>
      <c r="E1034" s="244" t="s">
        <v>359</v>
      </c>
      <c r="F1034" s="245">
        <v>61</v>
      </c>
      <c r="G1034" s="244" t="s">
        <v>88</v>
      </c>
      <c r="H1034" s="243">
        <v>18</v>
      </c>
      <c r="I1034" s="239"/>
      <c r="J1034" s="242">
        <f t="shared" ref="J1034:J1074" si="248">IFERROR(VLOOKUP($B1034,ratesPFY,9,FALSE),"")</f>
        <v>13199</v>
      </c>
      <c r="K1034" s="241">
        <f t="shared" ref="K1034:K1074" si="249">IFERROR(VLOOKUP($B1034,ratesQ2,8,FALSE),"")</f>
        <v>14733</v>
      </c>
      <c r="L1034" s="240">
        <f t="shared" si="245"/>
        <v>1534</v>
      </c>
      <c r="M1034" s="239"/>
      <c r="N1034" s="242">
        <f t="shared" ref="N1034:N1074" si="250">IFERROR(VLOOKUP($B1034,ratesPFY,10,FALSE),"")</f>
        <v>814</v>
      </c>
      <c r="O1034" s="241">
        <f t="shared" ref="O1034:O1074" si="251">IFERROR(VLOOKUP($B1034,ratesQ1,9,FALSE),"")</f>
        <v>909</v>
      </c>
      <c r="P1034" s="241">
        <f t="shared" ref="P1034:P1074" si="252">IFERROR(VLOOKUP($B1034,ratesQ2,9,FALSE),"")</f>
        <v>613</v>
      </c>
      <c r="Q1034" s="241" t="str">
        <f t="shared" ref="Q1034:Q1074" si="253">IFERROR(VLOOKUP($B1034,ratesQ3,9,FALSE),"")</f>
        <v/>
      </c>
      <c r="R1034" s="241" t="str">
        <f t="shared" ref="R1034:R1074" si="254">IFERROR(VLOOKUP($B1034,ratesQ4,9,FALSE),"")</f>
        <v/>
      </c>
      <c r="S1034" s="240">
        <f t="shared" si="246"/>
        <v>-296</v>
      </c>
      <c r="T1034" s="239"/>
      <c r="U1034" s="242">
        <f t="shared" ref="U1034:U1074" si="255">IFERROR(VLOOKUP($B1034,ratesPFY,13,FALSE)-VLOOKUP($B1034,ratesPFY,11,FALSE),"")</f>
        <v>14951</v>
      </c>
      <c r="V1034" s="241">
        <f t="shared" ref="V1034:V1074" si="256">IFERROR(VLOOKUP($B1034,ratesQ2,12,FALSE),"")</f>
        <v>16434</v>
      </c>
      <c r="W1034" s="240">
        <f t="shared" si="247"/>
        <v>1483</v>
      </c>
      <c r="X1034" s="239"/>
      <c r="Y1034" s="527">
        <f t="shared" ref="Y1034:Y1074" si="257">VLOOKUP($F1034,rate_abvfndNEW,46,FALSE)</f>
        <v>-2.0034002426298372</v>
      </c>
      <c r="Z1034" s="528">
        <f t="shared" ref="Z1034:Z1074" si="258">VLOOKUP($F1034,rate_abvfndNEW,48,FALSE)</f>
        <v>8.7564306447856808</v>
      </c>
      <c r="AA1034" s="528">
        <f t="shared" ref="AA1034:AA1074" si="259">VLOOKUP($F1034,rate_abvfndNEW,49,FALSE)</f>
        <v>6.6184792311503609</v>
      </c>
      <c r="AB1034" s="529">
        <f t="shared" ref="AB1034:AB1074" si="260">VLOOKUP($F1034,rate_abvfndNEW,50,FALSE)</f>
        <v>-2.1379514136353199</v>
      </c>
    </row>
    <row r="1035" spans="1:28" s="238" customFormat="1">
      <c r="A1035" s="245">
        <v>3516</v>
      </c>
      <c r="B1035" s="245">
        <v>3516332086</v>
      </c>
      <c r="C1035" s="244" t="s">
        <v>565</v>
      </c>
      <c r="D1035" s="245">
        <v>332</v>
      </c>
      <c r="E1035" s="244" t="s">
        <v>359</v>
      </c>
      <c r="F1035" s="245">
        <v>86</v>
      </c>
      <c r="G1035" s="244" t="s">
        <v>113</v>
      </c>
      <c r="H1035" s="243">
        <v>1</v>
      </c>
      <c r="I1035" s="239"/>
      <c r="J1035" s="242">
        <f t="shared" si="248"/>
        <v>9220</v>
      </c>
      <c r="K1035" s="241">
        <f t="shared" si="249"/>
        <v>9754</v>
      </c>
      <c r="L1035" s="240">
        <f t="shared" ref="L1035:L1074" si="261">IFERROR(IF(J1035="","",K1035-J1035),"")</f>
        <v>534</v>
      </c>
      <c r="M1035" s="239"/>
      <c r="N1035" s="242">
        <f t="shared" si="250"/>
        <v>1340</v>
      </c>
      <c r="O1035" s="241">
        <f t="shared" si="251"/>
        <v>1417</v>
      </c>
      <c r="P1035" s="241">
        <f t="shared" si="252"/>
        <v>993</v>
      </c>
      <c r="Q1035" s="241" t="str">
        <f t="shared" si="253"/>
        <v/>
      </c>
      <c r="R1035" s="241" t="str">
        <f t="shared" si="254"/>
        <v/>
      </c>
      <c r="S1035" s="240">
        <f t="shared" ref="S1035:S1074" si="262">IFERROR(IF(P1035="","",P1035-O1035),"")</f>
        <v>-424</v>
      </c>
      <c r="T1035" s="239"/>
      <c r="U1035" s="242">
        <f t="shared" si="255"/>
        <v>11498</v>
      </c>
      <c r="V1035" s="241">
        <f t="shared" si="256"/>
        <v>11835</v>
      </c>
      <c r="W1035" s="240">
        <f t="shared" ref="W1035:W1074" si="263">IFERROR(IF(U1035="","",V1035-U1035),"")</f>
        <v>337</v>
      </c>
      <c r="X1035" s="239"/>
      <c r="Y1035" s="527">
        <f t="shared" si="257"/>
        <v>-4.3507634132396475</v>
      </c>
      <c r="Z1035" s="528">
        <f t="shared" si="258"/>
        <v>7.9445669714546145</v>
      </c>
      <c r="AA1035" s="528">
        <f t="shared" si="259"/>
        <v>3.5367744521781668</v>
      </c>
      <c r="AB1035" s="529">
        <f t="shared" si="260"/>
        <v>-4.4077925192764482</v>
      </c>
    </row>
    <row r="1036" spans="1:28" s="238" customFormat="1">
      <c r="A1036" s="245">
        <v>3516</v>
      </c>
      <c r="B1036" s="245">
        <v>3516332137</v>
      </c>
      <c r="C1036" s="244" t="s">
        <v>565</v>
      </c>
      <c r="D1036" s="245">
        <v>332</v>
      </c>
      <c r="E1036" s="244" t="s">
        <v>359</v>
      </c>
      <c r="F1036" s="245">
        <v>137</v>
      </c>
      <c r="G1036" s="244" t="s">
        <v>164</v>
      </c>
      <c r="H1036" s="243">
        <v>69</v>
      </c>
      <c r="I1036" s="239"/>
      <c r="J1036" s="242">
        <f t="shared" si="248"/>
        <v>14532</v>
      </c>
      <c r="K1036" s="241">
        <f t="shared" si="249"/>
        <v>14965</v>
      </c>
      <c r="L1036" s="240">
        <f t="shared" si="261"/>
        <v>433</v>
      </c>
      <c r="M1036" s="239"/>
      <c r="N1036" s="242">
        <f t="shared" si="250"/>
        <v>0</v>
      </c>
      <c r="O1036" s="241">
        <f t="shared" si="251"/>
        <v>0</v>
      </c>
      <c r="P1036" s="241">
        <f t="shared" si="252"/>
        <v>1673</v>
      </c>
      <c r="Q1036" s="241" t="str">
        <f t="shared" si="253"/>
        <v/>
      </c>
      <c r="R1036" s="241" t="str">
        <f t="shared" si="254"/>
        <v/>
      </c>
      <c r="S1036" s="240">
        <f t="shared" si="262"/>
        <v>1673</v>
      </c>
      <c r="T1036" s="239"/>
      <c r="U1036" s="242">
        <f t="shared" si="255"/>
        <v>15470</v>
      </c>
      <c r="V1036" s="241">
        <f t="shared" si="256"/>
        <v>17726</v>
      </c>
      <c r="W1036" s="240">
        <f t="shared" si="263"/>
        <v>2256</v>
      </c>
      <c r="X1036" s="239"/>
      <c r="Y1036" s="527">
        <f t="shared" si="257"/>
        <v>11.592297052728739</v>
      </c>
      <c r="Z1036" s="528">
        <f t="shared" si="258"/>
        <v>7.7026178424301968</v>
      </c>
      <c r="AA1036" s="528">
        <f t="shared" si="259"/>
        <v>21.596814390289833</v>
      </c>
      <c r="AB1036" s="529">
        <f t="shared" si="260"/>
        <v>13.894196547859636</v>
      </c>
    </row>
    <row r="1037" spans="1:28" s="238" customFormat="1">
      <c r="A1037" s="245">
        <v>3516</v>
      </c>
      <c r="B1037" s="245">
        <v>3516332278</v>
      </c>
      <c r="C1037" s="244" t="s">
        <v>565</v>
      </c>
      <c r="D1037" s="245">
        <v>332</v>
      </c>
      <c r="E1037" s="244" t="s">
        <v>359</v>
      </c>
      <c r="F1037" s="245">
        <v>278</v>
      </c>
      <c r="G1037" s="244" t="s">
        <v>305</v>
      </c>
      <c r="H1037" s="243">
        <v>3</v>
      </c>
      <c r="I1037" s="239"/>
      <c r="J1037" s="242">
        <f t="shared" si="248"/>
        <v>10573</v>
      </c>
      <c r="K1037" s="241">
        <f t="shared" si="249"/>
        <v>12145</v>
      </c>
      <c r="L1037" s="240">
        <f t="shared" si="261"/>
        <v>1572</v>
      </c>
      <c r="M1037" s="239"/>
      <c r="N1037" s="242">
        <f t="shared" si="250"/>
        <v>2411</v>
      </c>
      <c r="O1037" s="241">
        <f t="shared" si="251"/>
        <v>2770</v>
      </c>
      <c r="P1037" s="241">
        <f t="shared" si="252"/>
        <v>2770</v>
      </c>
      <c r="Q1037" s="241" t="str">
        <f t="shared" si="253"/>
        <v/>
      </c>
      <c r="R1037" s="241" t="str">
        <f t="shared" si="254"/>
        <v/>
      </c>
      <c r="S1037" s="240">
        <f t="shared" si="262"/>
        <v>0</v>
      </c>
      <c r="T1037" s="239"/>
      <c r="U1037" s="242">
        <f t="shared" si="255"/>
        <v>13922</v>
      </c>
      <c r="V1037" s="241">
        <f t="shared" si="256"/>
        <v>16003</v>
      </c>
      <c r="W1037" s="240">
        <f t="shared" si="263"/>
        <v>2081</v>
      </c>
      <c r="X1037" s="239"/>
      <c r="Y1037" s="527">
        <f t="shared" si="257"/>
        <v>0</v>
      </c>
      <c r="Z1037" s="528">
        <f t="shared" si="258"/>
        <v>9.2880677305316226</v>
      </c>
      <c r="AA1037" s="528">
        <f t="shared" si="259"/>
        <v>6.1049868525218818</v>
      </c>
      <c r="AB1037" s="529">
        <f t="shared" si="260"/>
        <v>-3.1830808780097408</v>
      </c>
    </row>
    <row r="1038" spans="1:28" s="238" customFormat="1">
      <c r="A1038" s="245">
        <v>3516</v>
      </c>
      <c r="B1038" s="245">
        <v>3516332281</v>
      </c>
      <c r="C1038" s="244" t="s">
        <v>565</v>
      </c>
      <c r="D1038" s="245">
        <v>332</v>
      </c>
      <c r="E1038" s="244" t="s">
        <v>359</v>
      </c>
      <c r="F1038" s="245">
        <v>281</v>
      </c>
      <c r="G1038" s="244" t="s">
        <v>308</v>
      </c>
      <c r="H1038" s="243">
        <v>138</v>
      </c>
      <c r="I1038" s="239"/>
      <c r="J1038" s="242">
        <f t="shared" si="248"/>
        <v>14665</v>
      </c>
      <c r="K1038" s="241">
        <f t="shared" si="249"/>
        <v>15994</v>
      </c>
      <c r="L1038" s="240">
        <f t="shared" si="261"/>
        <v>1329</v>
      </c>
      <c r="M1038" s="239"/>
      <c r="N1038" s="242">
        <f t="shared" si="250"/>
        <v>0</v>
      </c>
      <c r="O1038" s="241">
        <f t="shared" si="251"/>
        <v>0</v>
      </c>
      <c r="P1038" s="241">
        <f t="shared" si="252"/>
        <v>3</v>
      </c>
      <c r="Q1038" s="241" t="str">
        <f t="shared" si="253"/>
        <v/>
      </c>
      <c r="R1038" s="241" t="str">
        <f t="shared" si="254"/>
        <v/>
      </c>
      <c r="S1038" s="240">
        <f t="shared" si="262"/>
        <v>3</v>
      </c>
      <c r="T1038" s="239"/>
      <c r="U1038" s="242">
        <f t="shared" si="255"/>
        <v>15603</v>
      </c>
      <c r="V1038" s="241">
        <f t="shared" si="256"/>
        <v>17085</v>
      </c>
      <c r="W1038" s="240">
        <f t="shared" si="263"/>
        <v>1482</v>
      </c>
      <c r="X1038" s="239"/>
      <c r="Y1038" s="527">
        <f t="shared" si="257"/>
        <v>0.11766517785436292</v>
      </c>
      <c r="Z1038" s="528">
        <f t="shared" si="258"/>
        <v>8.3664610543893101</v>
      </c>
      <c r="AA1038" s="528">
        <f t="shared" si="259"/>
        <v>8.4956348145192777</v>
      </c>
      <c r="AB1038" s="529">
        <f t="shared" si="260"/>
        <v>0.12917376012996762</v>
      </c>
    </row>
    <row r="1039" spans="1:28" s="238" customFormat="1">
      <c r="A1039" s="245">
        <v>3516</v>
      </c>
      <c r="B1039" s="245">
        <v>3516332325</v>
      </c>
      <c r="C1039" s="244" t="s">
        <v>565</v>
      </c>
      <c r="D1039" s="245">
        <v>332</v>
      </c>
      <c r="E1039" s="244" t="s">
        <v>359</v>
      </c>
      <c r="F1039" s="245">
        <v>325</v>
      </c>
      <c r="G1039" s="244" t="s">
        <v>352</v>
      </c>
      <c r="H1039" s="243">
        <v>31</v>
      </c>
      <c r="I1039" s="239"/>
      <c r="J1039" s="242">
        <f t="shared" si="248"/>
        <v>11526</v>
      </c>
      <c r="K1039" s="241">
        <f t="shared" si="249"/>
        <v>13746</v>
      </c>
      <c r="L1039" s="240">
        <f t="shared" si="261"/>
        <v>2220</v>
      </c>
      <c r="M1039" s="239"/>
      <c r="N1039" s="242">
        <f t="shared" si="250"/>
        <v>1610</v>
      </c>
      <c r="O1039" s="241">
        <f t="shared" si="251"/>
        <v>1920</v>
      </c>
      <c r="P1039" s="241">
        <f t="shared" si="252"/>
        <v>1333</v>
      </c>
      <c r="Q1039" s="241" t="str">
        <f t="shared" si="253"/>
        <v/>
      </c>
      <c r="R1039" s="241" t="str">
        <f t="shared" si="254"/>
        <v/>
      </c>
      <c r="S1039" s="240">
        <f t="shared" si="262"/>
        <v>-587</v>
      </c>
      <c r="T1039" s="239"/>
      <c r="U1039" s="242">
        <f t="shared" si="255"/>
        <v>14074</v>
      </c>
      <c r="V1039" s="241">
        <f t="shared" si="256"/>
        <v>16167</v>
      </c>
      <c r="W1039" s="240">
        <f t="shared" si="263"/>
        <v>2093</v>
      </c>
      <c r="X1039" s="239"/>
      <c r="Y1039" s="527">
        <f t="shared" si="257"/>
        <v>-4.27275085853843</v>
      </c>
      <c r="Z1039" s="528">
        <f t="shared" si="258"/>
        <v>7.0307513959549777</v>
      </c>
      <c r="AA1039" s="528">
        <f t="shared" si="259"/>
        <v>2.686092270785132</v>
      </c>
      <c r="AB1039" s="529">
        <f t="shared" si="260"/>
        <v>-4.3446591251698461</v>
      </c>
    </row>
    <row r="1040" spans="1:28" s="238" customFormat="1">
      <c r="A1040" s="245">
        <v>3516</v>
      </c>
      <c r="B1040" s="245">
        <v>3516332332</v>
      </c>
      <c r="C1040" s="244" t="s">
        <v>565</v>
      </c>
      <c r="D1040" s="245">
        <v>332</v>
      </c>
      <c r="E1040" s="244" t="s">
        <v>359</v>
      </c>
      <c r="F1040" s="245">
        <v>332</v>
      </c>
      <c r="G1040" s="244" t="s">
        <v>359</v>
      </c>
      <c r="H1040" s="243">
        <v>59</v>
      </c>
      <c r="I1040" s="239"/>
      <c r="J1040" s="242">
        <f t="shared" si="248"/>
        <v>13029</v>
      </c>
      <c r="K1040" s="241">
        <f t="shared" si="249"/>
        <v>14540</v>
      </c>
      <c r="L1040" s="240">
        <f t="shared" si="261"/>
        <v>1511</v>
      </c>
      <c r="M1040" s="239"/>
      <c r="N1040" s="242">
        <f t="shared" si="250"/>
        <v>985</v>
      </c>
      <c r="O1040" s="241">
        <f t="shared" si="251"/>
        <v>1099</v>
      </c>
      <c r="P1040" s="241">
        <f t="shared" si="252"/>
        <v>1101</v>
      </c>
      <c r="Q1040" s="241" t="str">
        <f t="shared" si="253"/>
        <v/>
      </c>
      <c r="R1040" s="241" t="str">
        <f t="shared" si="254"/>
        <v/>
      </c>
      <c r="S1040" s="240">
        <f t="shared" si="262"/>
        <v>2</v>
      </c>
      <c r="T1040" s="239"/>
      <c r="U1040" s="242">
        <f t="shared" si="255"/>
        <v>14952</v>
      </c>
      <c r="V1040" s="241">
        <f t="shared" si="256"/>
        <v>16729</v>
      </c>
      <c r="W1040" s="240">
        <f t="shared" si="263"/>
        <v>1777</v>
      </c>
      <c r="X1040" s="239"/>
      <c r="Y1040" s="527">
        <f t="shared" si="257"/>
        <v>9.5276486101596447E-3</v>
      </c>
      <c r="Z1040" s="528">
        <f t="shared" si="258"/>
        <v>6.9484897380850859</v>
      </c>
      <c r="AA1040" s="528">
        <f t="shared" si="259"/>
        <v>7.091743445592984</v>
      </c>
      <c r="AB1040" s="529">
        <f t="shared" si="260"/>
        <v>0.14325370750789812</v>
      </c>
    </row>
    <row r="1041" spans="1:28" s="238" customFormat="1">
      <c r="A1041" s="245">
        <v>3517</v>
      </c>
      <c r="B1041" s="245">
        <v>3517239001</v>
      </c>
      <c r="C1041" s="244" t="s">
        <v>566</v>
      </c>
      <c r="D1041" s="245">
        <v>239</v>
      </c>
      <c r="E1041" s="244" t="s">
        <v>266</v>
      </c>
      <c r="F1041" s="245">
        <v>1</v>
      </c>
      <c r="G1041" s="244" t="s">
        <v>28</v>
      </c>
      <c r="H1041" s="243">
        <v>1</v>
      </c>
      <c r="I1041" s="239"/>
      <c r="J1041" s="242" t="str">
        <f t="shared" si="248"/>
        <v/>
      </c>
      <c r="K1041" s="241">
        <f t="shared" si="249"/>
        <v>13209.638479441464</v>
      </c>
      <c r="L1041" s="240" t="str">
        <f t="shared" si="261"/>
        <v/>
      </c>
      <c r="M1041" s="239"/>
      <c r="N1041" s="242" t="str">
        <f t="shared" si="250"/>
        <v/>
      </c>
      <c r="O1041" s="241">
        <f t="shared" si="251"/>
        <v>2219</v>
      </c>
      <c r="P1041" s="241">
        <f t="shared" si="252"/>
        <v>1310</v>
      </c>
      <c r="Q1041" s="241" t="str">
        <f t="shared" si="253"/>
        <v/>
      </c>
      <c r="R1041" s="241" t="str">
        <f t="shared" si="254"/>
        <v/>
      </c>
      <c r="S1041" s="240">
        <f t="shared" si="262"/>
        <v>-909</v>
      </c>
      <c r="T1041" s="239"/>
      <c r="U1041" s="242" t="str">
        <f t="shared" si="255"/>
        <v/>
      </c>
      <c r="V1041" s="241">
        <f t="shared" si="256"/>
        <v>15607.638479441464</v>
      </c>
      <c r="W1041" s="240" t="str">
        <f t="shared" si="263"/>
        <v/>
      </c>
      <c r="X1041" s="239"/>
      <c r="Y1041" s="527">
        <f t="shared" si="257"/>
        <v>-6.8866493550741978</v>
      </c>
      <c r="Z1041" s="528">
        <f t="shared" si="258"/>
        <v>11.433843269971938</v>
      </c>
      <c r="AA1041" s="528">
        <f t="shared" si="259"/>
        <v>3.8509446137687151</v>
      </c>
      <c r="AB1041" s="529">
        <f t="shared" si="260"/>
        <v>-7.5828986562032226</v>
      </c>
    </row>
    <row r="1042" spans="1:28" s="238" customFormat="1">
      <c r="A1042" s="245">
        <v>3517</v>
      </c>
      <c r="B1042" s="245">
        <v>3517239036</v>
      </c>
      <c r="C1042" s="244" t="s">
        <v>566</v>
      </c>
      <c r="D1042" s="245">
        <v>239</v>
      </c>
      <c r="E1042" s="244" t="s">
        <v>266</v>
      </c>
      <c r="F1042" s="245">
        <v>36</v>
      </c>
      <c r="G1042" s="244" t="s">
        <v>63</v>
      </c>
      <c r="H1042" s="243">
        <v>5</v>
      </c>
      <c r="I1042" s="239"/>
      <c r="J1042" s="242">
        <f t="shared" si="248"/>
        <v>15056</v>
      </c>
      <c r="K1042" s="241">
        <f t="shared" si="249"/>
        <v>16139</v>
      </c>
      <c r="L1042" s="240">
        <f t="shared" si="261"/>
        <v>1083</v>
      </c>
      <c r="M1042" s="239"/>
      <c r="N1042" s="242">
        <f t="shared" si="250"/>
        <v>7483</v>
      </c>
      <c r="O1042" s="241">
        <f t="shared" si="251"/>
        <v>8021</v>
      </c>
      <c r="P1042" s="241">
        <f t="shared" si="252"/>
        <v>7667</v>
      </c>
      <c r="Q1042" s="241" t="str">
        <f t="shared" si="253"/>
        <v/>
      </c>
      <c r="R1042" s="241" t="str">
        <f t="shared" si="254"/>
        <v/>
      </c>
      <c r="S1042" s="240">
        <f t="shared" si="262"/>
        <v>-354</v>
      </c>
      <c r="T1042" s="239"/>
      <c r="U1042" s="242">
        <f t="shared" si="255"/>
        <v>23477</v>
      </c>
      <c r="V1042" s="241">
        <f t="shared" si="256"/>
        <v>24894</v>
      </c>
      <c r="W1042" s="240">
        <f t="shared" si="263"/>
        <v>1417</v>
      </c>
      <c r="X1042" s="239"/>
      <c r="Y1042" s="527">
        <f t="shared" si="257"/>
        <v>-2.193134369476752</v>
      </c>
      <c r="Z1042" s="528">
        <f t="shared" si="258"/>
        <v>4.3126619579750169</v>
      </c>
      <c r="AA1042" s="528">
        <f t="shared" si="259"/>
        <v>2.2899291311610326</v>
      </c>
      <c r="AB1042" s="529">
        <f t="shared" si="260"/>
        <v>-2.0227328268139844</v>
      </c>
    </row>
    <row r="1043" spans="1:28" s="238" customFormat="1">
      <c r="A1043" s="245">
        <v>3517</v>
      </c>
      <c r="B1043" s="245">
        <v>3517239040</v>
      </c>
      <c r="C1043" s="244" t="s">
        <v>566</v>
      </c>
      <c r="D1043" s="245">
        <v>239</v>
      </c>
      <c r="E1043" s="244" t="s">
        <v>266</v>
      </c>
      <c r="F1043" s="245">
        <v>40</v>
      </c>
      <c r="G1043" s="244" t="s">
        <v>67</v>
      </c>
      <c r="H1043" s="243">
        <v>2</v>
      </c>
      <c r="I1043" s="239"/>
      <c r="J1043" s="242" t="str">
        <f t="shared" si="248"/>
        <v/>
      </c>
      <c r="K1043" s="241">
        <f t="shared" si="249"/>
        <v>12954.484033485678</v>
      </c>
      <c r="L1043" s="240" t="str">
        <f t="shared" si="261"/>
        <v/>
      </c>
      <c r="M1043" s="239"/>
      <c r="N1043" s="242" t="str">
        <f t="shared" si="250"/>
        <v/>
      </c>
      <c r="O1043" s="241" t="str">
        <f t="shared" si="251"/>
        <v/>
      </c>
      <c r="P1043" s="241">
        <f t="shared" si="252"/>
        <v>3091</v>
      </c>
      <c r="Q1043" s="241" t="str">
        <f t="shared" si="253"/>
        <v/>
      </c>
      <c r="R1043" s="241" t="str">
        <f t="shared" si="254"/>
        <v/>
      </c>
      <c r="S1043" s="240" t="str">
        <f t="shared" si="262"/>
        <v/>
      </c>
      <c r="T1043" s="239"/>
      <c r="U1043" s="242" t="str">
        <f t="shared" si="255"/>
        <v/>
      </c>
      <c r="V1043" s="241">
        <f t="shared" si="256"/>
        <v>17133.484033485678</v>
      </c>
      <c r="W1043" s="240" t="str">
        <f t="shared" si="263"/>
        <v/>
      </c>
      <c r="X1043" s="239"/>
      <c r="Y1043" s="527">
        <f t="shared" si="257"/>
        <v>-4.4738973633773185</v>
      </c>
      <c r="Z1043" s="528">
        <f t="shared" si="258"/>
        <v>7.8238794005697176</v>
      </c>
      <c r="AA1043" s="528">
        <f t="shared" si="259"/>
        <v>4.0310424329666565</v>
      </c>
      <c r="AB1043" s="529">
        <f t="shared" si="260"/>
        <v>-3.7928369676030611</v>
      </c>
    </row>
    <row r="1044" spans="1:28" s="238" customFormat="1">
      <c r="A1044" s="245">
        <v>3517</v>
      </c>
      <c r="B1044" s="245">
        <v>3517239044</v>
      </c>
      <c r="C1044" s="244" t="s">
        <v>566</v>
      </c>
      <c r="D1044" s="245">
        <v>239</v>
      </c>
      <c r="E1044" s="244" t="s">
        <v>266</v>
      </c>
      <c r="F1044" s="245">
        <v>44</v>
      </c>
      <c r="G1044" s="244" t="s">
        <v>71</v>
      </c>
      <c r="H1044" s="243">
        <v>1</v>
      </c>
      <c r="I1044" s="239"/>
      <c r="J1044" s="242" t="str">
        <f t="shared" si="248"/>
        <v/>
      </c>
      <c r="K1044" s="241">
        <f t="shared" si="249"/>
        <v>16273.988402945508</v>
      </c>
      <c r="L1044" s="240" t="str">
        <f t="shared" si="261"/>
        <v/>
      </c>
      <c r="M1044" s="239"/>
      <c r="N1044" s="242" t="str">
        <f t="shared" si="250"/>
        <v/>
      </c>
      <c r="O1044" s="241" t="str">
        <f t="shared" si="251"/>
        <v/>
      </c>
      <c r="P1044" s="241">
        <f t="shared" si="252"/>
        <v>283</v>
      </c>
      <c r="Q1044" s="241" t="str">
        <f t="shared" si="253"/>
        <v/>
      </c>
      <c r="R1044" s="241" t="str">
        <f t="shared" si="254"/>
        <v/>
      </c>
      <c r="S1044" s="240" t="str">
        <f t="shared" si="262"/>
        <v/>
      </c>
      <c r="T1044" s="239"/>
      <c r="U1044" s="242" t="str">
        <f t="shared" si="255"/>
        <v/>
      </c>
      <c r="V1044" s="241">
        <f t="shared" si="256"/>
        <v>17644.988402945506</v>
      </c>
      <c r="W1044" s="240" t="str">
        <f t="shared" si="263"/>
        <v/>
      </c>
      <c r="X1044" s="239"/>
      <c r="Y1044" s="527">
        <f t="shared" si="257"/>
        <v>-1.1859608919302929</v>
      </c>
      <c r="Z1044" s="528">
        <f t="shared" si="258"/>
        <v>5.4614634937540831</v>
      </c>
      <c r="AA1044" s="528">
        <f t="shared" si="259"/>
        <v>4.1649657037556365</v>
      </c>
      <c r="AB1044" s="529">
        <f t="shared" si="260"/>
        <v>-1.2964977899984467</v>
      </c>
    </row>
    <row r="1045" spans="1:28" s="238" customFormat="1">
      <c r="A1045" s="245">
        <v>3517</v>
      </c>
      <c r="B1045" s="245">
        <v>3517239052</v>
      </c>
      <c r="C1045" s="244" t="s">
        <v>566</v>
      </c>
      <c r="D1045" s="245">
        <v>239</v>
      </c>
      <c r="E1045" s="244" t="s">
        <v>266</v>
      </c>
      <c r="F1045" s="245">
        <v>52</v>
      </c>
      <c r="G1045" s="244" t="s">
        <v>79</v>
      </c>
      <c r="H1045" s="243">
        <v>18</v>
      </c>
      <c r="I1045" s="239"/>
      <c r="J1045" s="242">
        <f t="shared" si="248"/>
        <v>13742</v>
      </c>
      <c r="K1045" s="241">
        <f t="shared" si="249"/>
        <v>14833</v>
      </c>
      <c r="L1045" s="240">
        <f t="shared" si="261"/>
        <v>1091</v>
      </c>
      <c r="M1045" s="239"/>
      <c r="N1045" s="242">
        <f t="shared" si="250"/>
        <v>6218</v>
      </c>
      <c r="O1045" s="241">
        <f t="shared" si="251"/>
        <v>6712</v>
      </c>
      <c r="P1045" s="241">
        <f t="shared" si="252"/>
        <v>5901</v>
      </c>
      <c r="Q1045" s="241" t="str">
        <f t="shared" si="253"/>
        <v/>
      </c>
      <c r="R1045" s="241" t="str">
        <f t="shared" si="254"/>
        <v/>
      </c>
      <c r="S1045" s="240">
        <f t="shared" si="262"/>
        <v>-811</v>
      </c>
      <c r="T1045" s="239"/>
      <c r="U1045" s="242">
        <f t="shared" si="255"/>
        <v>20898</v>
      </c>
      <c r="V1045" s="241">
        <f t="shared" si="256"/>
        <v>21822</v>
      </c>
      <c r="W1045" s="240">
        <f t="shared" si="263"/>
        <v>924</v>
      </c>
      <c r="X1045" s="239"/>
      <c r="Y1045" s="527">
        <f t="shared" si="257"/>
        <v>-5.4690923127217559</v>
      </c>
      <c r="Z1045" s="528">
        <f t="shared" si="258"/>
        <v>12.158857465682066</v>
      </c>
      <c r="AA1045" s="528">
        <f t="shared" si="259"/>
        <v>7.308286092215285</v>
      </c>
      <c r="AB1045" s="529">
        <f t="shared" si="260"/>
        <v>-4.8505713734667815</v>
      </c>
    </row>
    <row r="1046" spans="1:28" s="238" customFormat="1">
      <c r="A1046" s="245">
        <v>3517</v>
      </c>
      <c r="B1046" s="245">
        <v>3517239072</v>
      </c>
      <c r="C1046" s="244" t="s">
        <v>566</v>
      </c>
      <c r="D1046" s="245">
        <v>239</v>
      </c>
      <c r="E1046" s="244" t="s">
        <v>266</v>
      </c>
      <c r="F1046" s="245">
        <v>72</v>
      </c>
      <c r="G1046" s="244" t="s">
        <v>99</v>
      </c>
      <c r="H1046" s="243">
        <v>1</v>
      </c>
      <c r="I1046" s="239"/>
      <c r="J1046" s="242">
        <f t="shared" si="248"/>
        <v>15644</v>
      </c>
      <c r="K1046" s="241">
        <f t="shared" si="249"/>
        <v>16913</v>
      </c>
      <c r="L1046" s="240">
        <f t="shared" si="261"/>
        <v>1269</v>
      </c>
      <c r="M1046" s="239"/>
      <c r="N1046" s="242">
        <f t="shared" si="250"/>
        <v>4748</v>
      </c>
      <c r="O1046" s="241">
        <f t="shared" si="251"/>
        <v>5133</v>
      </c>
      <c r="P1046" s="241">
        <f t="shared" si="252"/>
        <v>4140</v>
      </c>
      <c r="Q1046" s="241" t="str">
        <f t="shared" si="253"/>
        <v/>
      </c>
      <c r="R1046" s="241" t="str">
        <f t="shared" si="254"/>
        <v/>
      </c>
      <c r="S1046" s="240">
        <f t="shared" si="262"/>
        <v>-993</v>
      </c>
      <c r="T1046" s="239"/>
      <c r="U1046" s="242">
        <f t="shared" si="255"/>
        <v>21330</v>
      </c>
      <c r="V1046" s="241">
        <f t="shared" si="256"/>
        <v>22141</v>
      </c>
      <c r="W1046" s="240">
        <f t="shared" si="263"/>
        <v>811</v>
      </c>
      <c r="X1046" s="239"/>
      <c r="Y1046" s="527">
        <f t="shared" si="257"/>
        <v>-5.8768173504252701</v>
      </c>
      <c r="Z1046" s="528">
        <f t="shared" si="258"/>
        <v>9.6959427866326529</v>
      </c>
      <c r="AA1046" s="528">
        <f t="shared" si="259"/>
        <v>4.4314685173812709</v>
      </c>
      <c r="AB1046" s="529">
        <f t="shared" si="260"/>
        <v>-5.264474269251382</v>
      </c>
    </row>
    <row r="1047" spans="1:28" s="238" customFormat="1">
      <c r="A1047" s="245">
        <v>3517</v>
      </c>
      <c r="B1047" s="245">
        <v>3517239073</v>
      </c>
      <c r="C1047" s="244" t="s">
        <v>566</v>
      </c>
      <c r="D1047" s="245">
        <v>239</v>
      </c>
      <c r="E1047" s="244" t="s">
        <v>266</v>
      </c>
      <c r="F1047" s="245">
        <v>73</v>
      </c>
      <c r="G1047" s="244" t="s">
        <v>100</v>
      </c>
      <c r="H1047" s="243">
        <v>1</v>
      </c>
      <c r="I1047" s="239"/>
      <c r="J1047" s="242" t="str">
        <f t="shared" si="248"/>
        <v/>
      </c>
      <c r="K1047" s="241">
        <f t="shared" si="249"/>
        <v>12879.904565003901</v>
      </c>
      <c r="L1047" s="240" t="str">
        <f t="shared" si="261"/>
        <v/>
      </c>
      <c r="M1047" s="239"/>
      <c r="N1047" s="242" t="str">
        <f t="shared" si="250"/>
        <v/>
      </c>
      <c r="O1047" s="241" t="str">
        <f t="shared" si="251"/>
        <v/>
      </c>
      <c r="P1047" s="241">
        <f t="shared" si="252"/>
        <v>9468</v>
      </c>
      <c r="Q1047" s="241" t="str">
        <f t="shared" si="253"/>
        <v/>
      </c>
      <c r="R1047" s="241" t="str">
        <f t="shared" si="254"/>
        <v/>
      </c>
      <c r="S1047" s="240" t="str">
        <f t="shared" si="262"/>
        <v/>
      </c>
      <c r="T1047" s="239"/>
      <c r="U1047" s="242" t="str">
        <f t="shared" si="255"/>
        <v/>
      </c>
      <c r="V1047" s="241">
        <f t="shared" si="256"/>
        <v>23435.904565003901</v>
      </c>
      <c r="W1047" s="240" t="str">
        <f t="shared" si="263"/>
        <v/>
      </c>
      <c r="X1047" s="239"/>
      <c r="Y1047" s="527">
        <f t="shared" si="257"/>
        <v>-2.3389167549535159</v>
      </c>
      <c r="Z1047" s="528">
        <f t="shared" si="258"/>
        <v>7.7717558941643086</v>
      </c>
      <c r="AA1047" s="528">
        <f t="shared" si="259"/>
        <v>6.263262539340622</v>
      </c>
      <c r="AB1047" s="529">
        <f t="shared" si="260"/>
        <v>-1.5084933548236865</v>
      </c>
    </row>
    <row r="1048" spans="1:28" s="238" customFormat="1">
      <c r="A1048" s="245">
        <v>3517</v>
      </c>
      <c r="B1048" s="245">
        <v>3517239082</v>
      </c>
      <c r="C1048" s="244" t="s">
        <v>566</v>
      </c>
      <c r="D1048" s="245">
        <v>239</v>
      </c>
      <c r="E1048" s="244" t="s">
        <v>266</v>
      </c>
      <c r="F1048" s="245">
        <v>82</v>
      </c>
      <c r="G1048" s="244" t="s">
        <v>109</v>
      </c>
      <c r="H1048" s="243">
        <v>1</v>
      </c>
      <c r="I1048" s="239"/>
      <c r="J1048" s="242">
        <f t="shared" si="248"/>
        <v>10953.108628747254</v>
      </c>
      <c r="K1048" s="241">
        <f t="shared" si="249"/>
        <v>16178</v>
      </c>
      <c r="L1048" s="240">
        <f t="shared" si="261"/>
        <v>5224.8913712527465</v>
      </c>
      <c r="M1048" s="239"/>
      <c r="N1048" s="242">
        <f t="shared" si="250"/>
        <v>5316</v>
      </c>
      <c r="O1048" s="241">
        <f t="shared" si="251"/>
        <v>7852</v>
      </c>
      <c r="P1048" s="241">
        <f t="shared" si="252"/>
        <v>7424</v>
      </c>
      <c r="Q1048" s="241" t="str">
        <f t="shared" si="253"/>
        <v/>
      </c>
      <c r="R1048" s="241" t="str">
        <f t="shared" si="254"/>
        <v/>
      </c>
      <c r="S1048" s="240">
        <f t="shared" si="262"/>
        <v>-428</v>
      </c>
      <c r="T1048" s="239"/>
      <c r="U1048" s="242">
        <f t="shared" si="255"/>
        <v>17207.108628747254</v>
      </c>
      <c r="V1048" s="241">
        <f t="shared" si="256"/>
        <v>24690</v>
      </c>
      <c r="W1048" s="240">
        <f t="shared" si="263"/>
        <v>7482.8913712527465</v>
      </c>
      <c r="X1048" s="239"/>
      <c r="Y1048" s="527">
        <f t="shared" si="257"/>
        <v>-2.6417936722467061</v>
      </c>
      <c r="Z1048" s="528">
        <f t="shared" si="258"/>
        <v>6.9188586277778672</v>
      </c>
      <c r="AA1048" s="528">
        <f t="shared" si="259"/>
        <v>4.7321283446271307</v>
      </c>
      <c r="AB1048" s="529">
        <f t="shared" si="260"/>
        <v>-2.1867302831507365</v>
      </c>
    </row>
    <row r="1049" spans="1:28" s="238" customFormat="1">
      <c r="A1049" s="245">
        <v>3517</v>
      </c>
      <c r="B1049" s="245">
        <v>3517239083</v>
      </c>
      <c r="C1049" s="244" t="s">
        <v>566</v>
      </c>
      <c r="D1049" s="245">
        <v>239</v>
      </c>
      <c r="E1049" s="244" t="s">
        <v>266</v>
      </c>
      <c r="F1049" s="245">
        <v>83</v>
      </c>
      <c r="G1049" s="244" t="s">
        <v>110</v>
      </c>
      <c r="H1049" s="243">
        <v>1</v>
      </c>
      <c r="I1049" s="239"/>
      <c r="J1049" s="242">
        <f t="shared" si="248"/>
        <v>11365</v>
      </c>
      <c r="K1049" s="241">
        <f t="shared" si="249"/>
        <v>11960</v>
      </c>
      <c r="L1049" s="240">
        <f t="shared" si="261"/>
        <v>595</v>
      </c>
      <c r="M1049" s="239"/>
      <c r="N1049" s="242">
        <f t="shared" si="250"/>
        <v>2172</v>
      </c>
      <c r="O1049" s="241">
        <f t="shared" si="251"/>
        <v>2286</v>
      </c>
      <c r="P1049" s="241">
        <f t="shared" si="252"/>
        <v>1929</v>
      </c>
      <c r="Q1049" s="241" t="str">
        <f t="shared" si="253"/>
        <v/>
      </c>
      <c r="R1049" s="241" t="str">
        <f t="shared" si="254"/>
        <v/>
      </c>
      <c r="S1049" s="240">
        <f t="shared" si="262"/>
        <v>-357</v>
      </c>
      <c r="T1049" s="239"/>
      <c r="U1049" s="242">
        <f t="shared" si="255"/>
        <v>14475</v>
      </c>
      <c r="V1049" s="241">
        <f t="shared" si="256"/>
        <v>14977</v>
      </c>
      <c r="W1049" s="240">
        <f t="shared" si="263"/>
        <v>502</v>
      </c>
      <c r="X1049" s="239"/>
      <c r="Y1049" s="527">
        <f t="shared" si="257"/>
        <v>-2.9795717989981796</v>
      </c>
      <c r="Z1049" s="528">
        <f t="shared" si="258"/>
        <v>9.7802201032486291</v>
      </c>
      <c r="AA1049" s="528">
        <f t="shared" si="259"/>
        <v>6.7775595696644153</v>
      </c>
      <c r="AB1049" s="529">
        <f t="shared" si="260"/>
        <v>-3.0026605335842138</v>
      </c>
    </row>
    <row r="1050" spans="1:28" s="238" customFormat="1">
      <c r="A1050" s="245">
        <v>3517</v>
      </c>
      <c r="B1050" s="245">
        <v>3517239094</v>
      </c>
      <c r="C1050" s="244" t="s">
        <v>566</v>
      </c>
      <c r="D1050" s="245">
        <v>239</v>
      </c>
      <c r="E1050" s="244" t="s">
        <v>266</v>
      </c>
      <c r="F1050" s="245">
        <v>94</v>
      </c>
      <c r="G1050" s="244" t="s">
        <v>121</v>
      </c>
      <c r="H1050" s="243">
        <v>2</v>
      </c>
      <c r="I1050" s="239"/>
      <c r="J1050" s="242" t="str">
        <f t="shared" si="248"/>
        <v/>
      </c>
      <c r="K1050" s="241">
        <f t="shared" si="249"/>
        <v>13282.055354377604</v>
      </c>
      <c r="L1050" s="240" t="str">
        <f t="shared" si="261"/>
        <v/>
      </c>
      <c r="M1050" s="239"/>
      <c r="N1050" s="242" t="str">
        <f t="shared" si="250"/>
        <v/>
      </c>
      <c r="O1050" s="241">
        <f t="shared" si="251"/>
        <v>1675</v>
      </c>
      <c r="P1050" s="241">
        <f t="shared" si="252"/>
        <v>486</v>
      </c>
      <c r="Q1050" s="241" t="str">
        <f t="shared" si="253"/>
        <v/>
      </c>
      <c r="R1050" s="241" t="str">
        <f t="shared" si="254"/>
        <v/>
      </c>
      <c r="S1050" s="240">
        <f t="shared" si="262"/>
        <v>-1189</v>
      </c>
      <c r="T1050" s="239"/>
      <c r="U1050" s="242" t="str">
        <f t="shared" si="255"/>
        <v/>
      </c>
      <c r="V1050" s="241">
        <f t="shared" si="256"/>
        <v>14856.055354377604</v>
      </c>
      <c r="W1050" s="240" t="str">
        <f t="shared" si="263"/>
        <v/>
      </c>
      <c r="X1050" s="239"/>
      <c r="Y1050" s="527">
        <f t="shared" si="257"/>
        <v>-8.9509220961992071</v>
      </c>
      <c r="Z1050" s="528">
        <f t="shared" si="258"/>
        <v>7.6791484338305027</v>
      </c>
      <c r="AA1050" s="528">
        <f t="shared" si="259"/>
        <v>-1.4123103715759253</v>
      </c>
      <c r="AB1050" s="529">
        <f t="shared" si="260"/>
        <v>-9.0914588054064289</v>
      </c>
    </row>
    <row r="1051" spans="1:28" s="238" customFormat="1">
      <c r="A1051" s="245">
        <v>3517</v>
      </c>
      <c r="B1051" s="245">
        <v>3517239095</v>
      </c>
      <c r="C1051" s="244" t="s">
        <v>566</v>
      </c>
      <c r="D1051" s="245">
        <v>239</v>
      </c>
      <c r="E1051" s="244" t="s">
        <v>266</v>
      </c>
      <c r="F1051" s="245">
        <v>95</v>
      </c>
      <c r="G1051" s="244" t="s">
        <v>122</v>
      </c>
      <c r="H1051" s="243">
        <v>1</v>
      </c>
      <c r="I1051" s="239"/>
      <c r="J1051" s="242">
        <f t="shared" si="248"/>
        <v>16867</v>
      </c>
      <c r="K1051" s="241">
        <f t="shared" si="249"/>
        <v>18651</v>
      </c>
      <c r="L1051" s="240">
        <f t="shared" si="261"/>
        <v>1784</v>
      </c>
      <c r="M1051" s="239"/>
      <c r="N1051" s="242">
        <f t="shared" si="250"/>
        <v>0</v>
      </c>
      <c r="O1051" s="241">
        <f t="shared" si="251"/>
        <v>0</v>
      </c>
      <c r="P1051" s="241">
        <f t="shared" si="252"/>
        <v>45</v>
      </c>
      <c r="Q1051" s="241" t="str">
        <f t="shared" si="253"/>
        <v/>
      </c>
      <c r="R1051" s="241" t="str">
        <f t="shared" si="254"/>
        <v/>
      </c>
      <c r="S1051" s="240">
        <f t="shared" si="262"/>
        <v>45</v>
      </c>
      <c r="T1051" s="239"/>
      <c r="U1051" s="242">
        <f t="shared" si="255"/>
        <v>17805</v>
      </c>
      <c r="V1051" s="241">
        <f t="shared" si="256"/>
        <v>19784</v>
      </c>
      <c r="W1051" s="240">
        <f t="shared" si="263"/>
        <v>1979</v>
      </c>
      <c r="X1051" s="239"/>
      <c r="Y1051" s="527">
        <f t="shared" si="257"/>
        <v>0.4545110847114131</v>
      </c>
      <c r="Z1051" s="528">
        <f t="shared" si="258"/>
        <v>14.090416696360364</v>
      </c>
      <c r="AA1051" s="528">
        <f t="shared" si="259"/>
        <v>14.635591242204656</v>
      </c>
      <c r="AB1051" s="529">
        <f t="shared" si="260"/>
        <v>0.54517454584429181</v>
      </c>
    </row>
    <row r="1052" spans="1:28" s="238" customFormat="1">
      <c r="A1052" s="245">
        <v>3517</v>
      </c>
      <c r="B1052" s="245">
        <v>3517239096</v>
      </c>
      <c r="C1052" s="244" t="s">
        <v>566</v>
      </c>
      <c r="D1052" s="245">
        <v>239</v>
      </c>
      <c r="E1052" s="244" t="s">
        <v>266</v>
      </c>
      <c r="F1052" s="245">
        <v>96</v>
      </c>
      <c r="G1052" s="244" t="s">
        <v>123</v>
      </c>
      <c r="H1052" s="243">
        <v>3</v>
      </c>
      <c r="I1052" s="239"/>
      <c r="J1052" s="242">
        <f t="shared" si="248"/>
        <v>14441</v>
      </c>
      <c r="K1052" s="241">
        <f t="shared" si="249"/>
        <v>17454</v>
      </c>
      <c r="L1052" s="240">
        <f t="shared" si="261"/>
        <v>3013</v>
      </c>
      <c r="M1052" s="239"/>
      <c r="N1052" s="242">
        <f t="shared" si="250"/>
        <v>9795</v>
      </c>
      <c r="O1052" s="241">
        <f t="shared" si="251"/>
        <v>11838</v>
      </c>
      <c r="P1052" s="241">
        <f t="shared" si="252"/>
        <v>9903</v>
      </c>
      <c r="Q1052" s="241" t="str">
        <f t="shared" si="253"/>
        <v/>
      </c>
      <c r="R1052" s="241" t="str">
        <f t="shared" si="254"/>
        <v/>
      </c>
      <c r="S1052" s="240">
        <f t="shared" si="262"/>
        <v>-1935</v>
      </c>
      <c r="T1052" s="239"/>
      <c r="U1052" s="242">
        <f t="shared" si="255"/>
        <v>25174</v>
      </c>
      <c r="V1052" s="241">
        <f t="shared" si="256"/>
        <v>28445</v>
      </c>
      <c r="W1052" s="240">
        <f t="shared" si="263"/>
        <v>3271</v>
      </c>
      <c r="X1052" s="239"/>
      <c r="Y1052" s="527">
        <f t="shared" si="257"/>
        <v>-11.090527950904999</v>
      </c>
      <c r="Z1052" s="528">
        <f t="shared" si="258"/>
        <v>11.060654901215699</v>
      </c>
      <c r="AA1052" s="528">
        <f t="shared" si="259"/>
        <v>3.3182114886498013</v>
      </c>
      <c r="AB1052" s="529">
        <f t="shared" si="260"/>
        <v>-7.7424434125658976</v>
      </c>
    </row>
    <row r="1053" spans="1:28" s="238" customFormat="1">
      <c r="A1053" s="245">
        <v>3517</v>
      </c>
      <c r="B1053" s="245">
        <v>3517239131</v>
      </c>
      <c r="C1053" s="244" t="s">
        <v>566</v>
      </c>
      <c r="D1053" s="245">
        <v>239</v>
      </c>
      <c r="E1053" s="244" t="s">
        <v>266</v>
      </c>
      <c r="F1053" s="245">
        <v>131</v>
      </c>
      <c r="G1053" s="244" t="s">
        <v>158</v>
      </c>
      <c r="H1053" s="243">
        <v>1</v>
      </c>
      <c r="I1053" s="239"/>
      <c r="J1053" s="242">
        <f t="shared" si="248"/>
        <v>11365</v>
      </c>
      <c r="K1053" s="241">
        <f t="shared" si="249"/>
        <v>16178</v>
      </c>
      <c r="L1053" s="240">
        <f t="shared" si="261"/>
        <v>4813</v>
      </c>
      <c r="M1053" s="239"/>
      <c r="N1053" s="242">
        <f t="shared" si="250"/>
        <v>5605</v>
      </c>
      <c r="O1053" s="241">
        <f t="shared" si="251"/>
        <v>7979</v>
      </c>
      <c r="P1053" s="241">
        <f t="shared" si="252"/>
        <v>7619</v>
      </c>
      <c r="Q1053" s="241" t="str">
        <f t="shared" si="253"/>
        <v/>
      </c>
      <c r="R1053" s="241" t="str">
        <f t="shared" si="254"/>
        <v/>
      </c>
      <c r="S1053" s="240">
        <f t="shared" si="262"/>
        <v>-360</v>
      </c>
      <c r="T1053" s="239"/>
      <c r="U1053" s="242">
        <f t="shared" si="255"/>
        <v>17908</v>
      </c>
      <c r="V1053" s="241">
        <f t="shared" si="256"/>
        <v>24885</v>
      </c>
      <c r="W1053" s="240">
        <f t="shared" si="263"/>
        <v>6977</v>
      </c>
      <c r="X1053" s="239"/>
      <c r="Y1053" s="527">
        <f t="shared" si="257"/>
        <v>-2.2266013225300583</v>
      </c>
      <c r="Z1053" s="528">
        <f t="shared" si="258"/>
        <v>4.4623488968925331</v>
      </c>
      <c r="AA1053" s="528">
        <f t="shared" si="259"/>
        <v>1.9667636318136692</v>
      </c>
      <c r="AB1053" s="529">
        <f t="shared" si="260"/>
        <v>-2.4955852650788639</v>
      </c>
    </row>
    <row r="1054" spans="1:28" s="238" customFormat="1">
      <c r="A1054" s="245">
        <v>3517</v>
      </c>
      <c r="B1054" s="245">
        <v>3517239167</v>
      </c>
      <c r="C1054" s="244" t="s">
        <v>566</v>
      </c>
      <c r="D1054" s="245">
        <v>239</v>
      </c>
      <c r="E1054" s="244" t="s">
        <v>266</v>
      </c>
      <c r="F1054" s="245">
        <v>167</v>
      </c>
      <c r="G1054" s="244" t="s">
        <v>194</v>
      </c>
      <c r="H1054" s="243">
        <v>1</v>
      </c>
      <c r="I1054" s="239"/>
      <c r="J1054" s="242">
        <f t="shared" si="248"/>
        <v>11365</v>
      </c>
      <c r="K1054" s="241">
        <f t="shared" si="249"/>
        <v>16403</v>
      </c>
      <c r="L1054" s="240">
        <f t="shared" si="261"/>
        <v>5038</v>
      </c>
      <c r="M1054" s="239"/>
      <c r="N1054" s="242">
        <f t="shared" si="250"/>
        <v>5745</v>
      </c>
      <c r="O1054" s="241">
        <f t="shared" si="251"/>
        <v>8291</v>
      </c>
      <c r="P1054" s="241">
        <f t="shared" si="252"/>
        <v>7969</v>
      </c>
      <c r="Q1054" s="241" t="str">
        <f t="shared" si="253"/>
        <v/>
      </c>
      <c r="R1054" s="241" t="str">
        <f t="shared" si="254"/>
        <v/>
      </c>
      <c r="S1054" s="240">
        <f t="shared" si="262"/>
        <v>-322</v>
      </c>
      <c r="T1054" s="239"/>
      <c r="U1054" s="242">
        <f t="shared" si="255"/>
        <v>18048</v>
      </c>
      <c r="V1054" s="241">
        <f t="shared" si="256"/>
        <v>25460</v>
      </c>
      <c r="W1054" s="240">
        <f t="shared" si="263"/>
        <v>7412</v>
      </c>
      <c r="X1054" s="239"/>
      <c r="Y1054" s="527">
        <f t="shared" si="257"/>
        <v>-1.9676398742585093</v>
      </c>
      <c r="Z1054" s="528">
        <f t="shared" si="258"/>
        <v>5.2417376631354875</v>
      </c>
      <c r="AA1054" s="528">
        <f t="shared" si="259"/>
        <v>3.0491974185924864</v>
      </c>
      <c r="AB1054" s="529">
        <f t="shared" si="260"/>
        <v>-2.1925402445430011</v>
      </c>
    </row>
    <row r="1055" spans="1:28" s="238" customFormat="1">
      <c r="A1055" s="245">
        <v>3517</v>
      </c>
      <c r="B1055" s="245">
        <v>3517239171</v>
      </c>
      <c r="C1055" s="244" t="s">
        <v>566</v>
      </c>
      <c r="D1055" s="245">
        <v>239</v>
      </c>
      <c r="E1055" s="244" t="s">
        <v>266</v>
      </c>
      <c r="F1055" s="245">
        <v>171</v>
      </c>
      <c r="G1055" s="244" t="s">
        <v>198</v>
      </c>
      <c r="H1055" s="243">
        <v>16</v>
      </c>
      <c r="I1055" s="239"/>
      <c r="J1055" s="242">
        <f t="shared" si="248"/>
        <v>13429</v>
      </c>
      <c r="K1055" s="241">
        <f t="shared" si="249"/>
        <v>14922</v>
      </c>
      <c r="L1055" s="240">
        <f t="shared" si="261"/>
        <v>1493</v>
      </c>
      <c r="M1055" s="239"/>
      <c r="N1055" s="242">
        <f t="shared" si="250"/>
        <v>4488</v>
      </c>
      <c r="O1055" s="241">
        <f t="shared" si="251"/>
        <v>4987</v>
      </c>
      <c r="P1055" s="241">
        <f t="shared" si="252"/>
        <v>4134</v>
      </c>
      <c r="Q1055" s="241" t="str">
        <f t="shared" si="253"/>
        <v/>
      </c>
      <c r="R1055" s="241" t="str">
        <f t="shared" si="254"/>
        <v/>
      </c>
      <c r="S1055" s="240">
        <f t="shared" si="262"/>
        <v>-853</v>
      </c>
      <c r="T1055" s="239"/>
      <c r="U1055" s="242">
        <f t="shared" si="255"/>
        <v>18855</v>
      </c>
      <c r="V1055" s="241">
        <f t="shared" si="256"/>
        <v>20144</v>
      </c>
      <c r="W1055" s="240">
        <f t="shared" si="263"/>
        <v>1289</v>
      </c>
      <c r="X1055" s="239"/>
      <c r="Y1055" s="527">
        <f t="shared" si="257"/>
        <v>-5.7131232428482974</v>
      </c>
      <c r="Z1055" s="528">
        <f t="shared" si="258"/>
        <v>8.6633348865498512</v>
      </c>
      <c r="AA1055" s="528">
        <f t="shared" si="259"/>
        <v>4.6600260013663801</v>
      </c>
      <c r="AB1055" s="529">
        <f t="shared" si="260"/>
        <v>-4.0033088851834711</v>
      </c>
    </row>
    <row r="1056" spans="1:28" s="238" customFormat="1">
      <c r="A1056" s="245">
        <v>3517</v>
      </c>
      <c r="B1056" s="245">
        <v>3517239182</v>
      </c>
      <c r="C1056" s="244" t="s">
        <v>566</v>
      </c>
      <c r="D1056" s="245">
        <v>239</v>
      </c>
      <c r="E1056" s="244" t="s">
        <v>266</v>
      </c>
      <c r="F1056" s="245">
        <v>182</v>
      </c>
      <c r="G1056" s="244" t="s">
        <v>209</v>
      </c>
      <c r="H1056" s="243">
        <v>8</v>
      </c>
      <c r="I1056" s="239"/>
      <c r="J1056" s="242">
        <f t="shared" si="248"/>
        <v>14953</v>
      </c>
      <c r="K1056" s="241">
        <f t="shared" si="249"/>
        <v>16538</v>
      </c>
      <c r="L1056" s="240">
        <f t="shared" si="261"/>
        <v>1585</v>
      </c>
      <c r="M1056" s="239"/>
      <c r="N1056" s="242">
        <f t="shared" si="250"/>
        <v>3587</v>
      </c>
      <c r="O1056" s="241">
        <f t="shared" si="251"/>
        <v>3967</v>
      </c>
      <c r="P1056" s="241">
        <f t="shared" si="252"/>
        <v>3208</v>
      </c>
      <c r="Q1056" s="241" t="str">
        <f t="shared" si="253"/>
        <v/>
      </c>
      <c r="R1056" s="241" t="str">
        <f t="shared" si="254"/>
        <v/>
      </c>
      <c r="S1056" s="240">
        <f t="shared" si="262"/>
        <v>-759</v>
      </c>
      <c r="T1056" s="239"/>
      <c r="U1056" s="242">
        <f t="shared" si="255"/>
        <v>19478</v>
      </c>
      <c r="V1056" s="241">
        <f t="shared" si="256"/>
        <v>20834</v>
      </c>
      <c r="W1056" s="240">
        <f t="shared" si="263"/>
        <v>1356</v>
      </c>
      <c r="X1056" s="239"/>
      <c r="Y1056" s="527">
        <f t="shared" si="257"/>
        <v>-4.5924731947885533</v>
      </c>
      <c r="Z1056" s="528">
        <f t="shared" si="258"/>
        <v>14.354835353763503</v>
      </c>
      <c r="AA1056" s="528">
        <f t="shared" si="259"/>
        <v>9.5080535591610715</v>
      </c>
      <c r="AB1056" s="529">
        <f t="shared" si="260"/>
        <v>-4.8467817946024319</v>
      </c>
    </row>
    <row r="1057" spans="1:28" s="238" customFormat="1">
      <c r="A1057" s="245">
        <v>3517</v>
      </c>
      <c r="B1057" s="245">
        <v>3517239231</v>
      </c>
      <c r="C1057" s="244" t="s">
        <v>566</v>
      </c>
      <c r="D1057" s="245">
        <v>239</v>
      </c>
      <c r="E1057" s="244" t="s">
        <v>266</v>
      </c>
      <c r="F1057" s="245">
        <v>231</v>
      </c>
      <c r="G1057" s="244" t="s">
        <v>258</v>
      </c>
      <c r="H1057" s="243">
        <v>14</v>
      </c>
      <c r="I1057" s="239"/>
      <c r="J1057" s="242">
        <f t="shared" si="248"/>
        <v>14921</v>
      </c>
      <c r="K1057" s="241">
        <f t="shared" si="249"/>
        <v>15848</v>
      </c>
      <c r="L1057" s="240">
        <f t="shared" si="261"/>
        <v>927</v>
      </c>
      <c r="M1057" s="239"/>
      <c r="N1057" s="242">
        <f t="shared" si="250"/>
        <v>4325</v>
      </c>
      <c r="O1057" s="241">
        <f t="shared" si="251"/>
        <v>4594</v>
      </c>
      <c r="P1057" s="241">
        <f t="shared" si="252"/>
        <v>4305</v>
      </c>
      <c r="Q1057" s="241" t="str">
        <f t="shared" si="253"/>
        <v/>
      </c>
      <c r="R1057" s="241" t="str">
        <f t="shared" si="254"/>
        <v/>
      </c>
      <c r="S1057" s="240">
        <f t="shared" si="262"/>
        <v>-289</v>
      </c>
      <c r="T1057" s="239"/>
      <c r="U1057" s="242">
        <f t="shared" si="255"/>
        <v>20184</v>
      </c>
      <c r="V1057" s="241">
        <f t="shared" si="256"/>
        <v>21241</v>
      </c>
      <c r="W1057" s="240">
        <f t="shared" si="263"/>
        <v>1057</v>
      </c>
      <c r="X1057" s="239"/>
      <c r="Y1057" s="527">
        <f t="shared" si="257"/>
        <v>-1.8184174024414261</v>
      </c>
      <c r="Z1057" s="528">
        <f t="shared" si="258"/>
        <v>5.2433591946129976</v>
      </c>
      <c r="AA1057" s="528">
        <f t="shared" si="259"/>
        <v>3.2984732062710154</v>
      </c>
      <c r="AB1057" s="529">
        <f t="shared" si="260"/>
        <v>-1.9448859883419822</v>
      </c>
    </row>
    <row r="1058" spans="1:28" s="238" customFormat="1">
      <c r="A1058" s="245">
        <v>3517</v>
      </c>
      <c r="B1058" s="245">
        <v>3517239239</v>
      </c>
      <c r="C1058" s="244" t="s">
        <v>566</v>
      </c>
      <c r="D1058" s="245">
        <v>239</v>
      </c>
      <c r="E1058" s="244" t="s">
        <v>266</v>
      </c>
      <c r="F1058" s="245">
        <v>239</v>
      </c>
      <c r="G1058" s="244" t="s">
        <v>266</v>
      </c>
      <c r="H1058" s="243">
        <v>98</v>
      </c>
      <c r="I1058" s="239"/>
      <c r="J1058" s="242">
        <f t="shared" si="248"/>
        <v>13994</v>
      </c>
      <c r="K1058" s="241">
        <f t="shared" si="249"/>
        <v>15220</v>
      </c>
      <c r="L1058" s="240">
        <f t="shared" si="261"/>
        <v>1226</v>
      </c>
      <c r="M1058" s="239"/>
      <c r="N1058" s="242">
        <f t="shared" si="250"/>
        <v>4980</v>
      </c>
      <c r="O1058" s="241">
        <f t="shared" si="251"/>
        <v>5416</v>
      </c>
      <c r="P1058" s="241">
        <f t="shared" si="252"/>
        <v>5194</v>
      </c>
      <c r="Q1058" s="241" t="str">
        <f t="shared" si="253"/>
        <v/>
      </c>
      <c r="R1058" s="241" t="str">
        <f t="shared" si="254"/>
        <v/>
      </c>
      <c r="S1058" s="240">
        <f t="shared" si="262"/>
        <v>-222</v>
      </c>
      <c r="T1058" s="239"/>
      <c r="U1058" s="242">
        <f t="shared" si="255"/>
        <v>19912</v>
      </c>
      <c r="V1058" s="241">
        <f t="shared" si="256"/>
        <v>21502</v>
      </c>
      <c r="W1058" s="240">
        <f t="shared" si="263"/>
        <v>1590</v>
      </c>
      <c r="X1058" s="239"/>
      <c r="Y1058" s="527">
        <f t="shared" si="257"/>
        <v>-1.4577535168416489</v>
      </c>
      <c r="Z1058" s="528">
        <f t="shared" si="258"/>
        <v>8.1449265003672231</v>
      </c>
      <c r="AA1058" s="528">
        <f t="shared" si="259"/>
        <v>6.8939612597600934</v>
      </c>
      <c r="AB1058" s="529">
        <f t="shared" si="260"/>
        <v>-1.2509652406071297</v>
      </c>
    </row>
    <row r="1059" spans="1:28" s="238" customFormat="1">
      <c r="A1059" s="245">
        <v>3517</v>
      </c>
      <c r="B1059" s="245">
        <v>3517239251</v>
      </c>
      <c r="C1059" s="244" t="s">
        <v>566</v>
      </c>
      <c r="D1059" s="245">
        <v>239</v>
      </c>
      <c r="E1059" s="244" t="s">
        <v>266</v>
      </c>
      <c r="F1059" s="245">
        <v>251</v>
      </c>
      <c r="G1059" s="244" t="s">
        <v>278</v>
      </c>
      <c r="H1059" s="243">
        <v>2</v>
      </c>
      <c r="I1059" s="239"/>
      <c r="J1059" s="242">
        <f t="shared" si="248"/>
        <v>13166.078201545979</v>
      </c>
      <c r="K1059" s="241">
        <f t="shared" si="249"/>
        <v>17725</v>
      </c>
      <c r="L1059" s="240">
        <f t="shared" si="261"/>
        <v>4558.921798454021</v>
      </c>
      <c r="M1059" s="239"/>
      <c r="N1059" s="242">
        <f t="shared" si="250"/>
        <v>2785</v>
      </c>
      <c r="O1059" s="241">
        <f t="shared" si="251"/>
        <v>3749</v>
      </c>
      <c r="P1059" s="241">
        <f t="shared" si="252"/>
        <v>3322</v>
      </c>
      <c r="Q1059" s="241" t="str">
        <f t="shared" si="253"/>
        <v/>
      </c>
      <c r="R1059" s="241" t="str">
        <f t="shared" si="254"/>
        <v/>
      </c>
      <c r="S1059" s="240">
        <f t="shared" si="262"/>
        <v>-427</v>
      </c>
      <c r="T1059" s="239"/>
      <c r="U1059" s="242">
        <f t="shared" si="255"/>
        <v>16889.078201545977</v>
      </c>
      <c r="V1059" s="241">
        <f t="shared" si="256"/>
        <v>22135</v>
      </c>
      <c r="W1059" s="240">
        <f t="shared" si="263"/>
        <v>5245.9217984540228</v>
      </c>
      <c r="X1059" s="239"/>
      <c r="Y1059" s="527">
        <f t="shared" si="257"/>
        <v>-2.408433211767985</v>
      </c>
      <c r="Z1059" s="528">
        <f t="shared" si="258"/>
        <v>6.9448472039290428</v>
      </c>
      <c r="AA1059" s="528">
        <f t="shared" si="259"/>
        <v>4.6645188303276433</v>
      </c>
      <c r="AB1059" s="529">
        <f t="shared" si="260"/>
        <v>-2.2803283736013995</v>
      </c>
    </row>
    <row r="1060" spans="1:28" s="238" customFormat="1">
      <c r="A1060" s="245">
        <v>3517</v>
      </c>
      <c r="B1060" s="245">
        <v>3517239261</v>
      </c>
      <c r="C1060" s="244" t="s">
        <v>566</v>
      </c>
      <c r="D1060" s="245">
        <v>239</v>
      </c>
      <c r="E1060" s="244" t="s">
        <v>266</v>
      </c>
      <c r="F1060" s="245">
        <v>261</v>
      </c>
      <c r="G1060" s="244" t="s">
        <v>288</v>
      </c>
      <c r="H1060" s="243">
        <v>1</v>
      </c>
      <c r="I1060" s="239"/>
      <c r="J1060" s="242">
        <f t="shared" si="248"/>
        <v>11365</v>
      </c>
      <c r="K1060" s="241">
        <f t="shared" si="249"/>
        <v>14238</v>
      </c>
      <c r="L1060" s="240">
        <f t="shared" si="261"/>
        <v>2873</v>
      </c>
      <c r="M1060" s="239"/>
      <c r="N1060" s="242">
        <f t="shared" si="250"/>
        <v>8494</v>
      </c>
      <c r="O1060" s="241">
        <f t="shared" si="251"/>
        <v>10642</v>
      </c>
      <c r="P1060" s="241">
        <f t="shared" si="252"/>
        <v>9969</v>
      </c>
      <c r="Q1060" s="241" t="str">
        <f t="shared" si="253"/>
        <v/>
      </c>
      <c r="R1060" s="241" t="str">
        <f t="shared" si="254"/>
        <v/>
      </c>
      <c r="S1060" s="240">
        <f t="shared" si="262"/>
        <v>-673</v>
      </c>
      <c r="T1060" s="239"/>
      <c r="U1060" s="242">
        <f t="shared" si="255"/>
        <v>20797</v>
      </c>
      <c r="V1060" s="241">
        <f t="shared" si="256"/>
        <v>25295</v>
      </c>
      <c r="W1060" s="240">
        <f t="shared" si="263"/>
        <v>4498</v>
      </c>
      <c r="X1060" s="239"/>
      <c r="Y1060" s="527">
        <f t="shared" si="257"/>
        <v>-4.7253096244679114</v>
      </c>
      <c r="Z1060" s="528">
        <f t="shared" si="258"/>
        <v>5.9365965191089725</v>
      </c>
      <c r="AA1060" s="528">
        <f t="shared" si="259"/>
        <v>2.5629243580097825</v>
      </c>
      <c r="AB1060" s="529">
        <f t="shared" si="260"/>
        <v>-3.37367216109919</v>
      </c>
    </row>
    <row r="1061" spans="1:28" s="238" customFormat="1">
      <c r="A1061" s="245">
        <v>3517</v>
      </c>
      <c r="B1061" s="245">
        <v>3517239264</v>
      </c>
      <c r="C1061" s="244" t="s">
        <v>566</v>
      </c>
      <c r="D1061" s="245">
        <v>239</v>
      </c>
      <c r="E1061" s="244" t="s">
        <v>266</v>
      </c>
      <c r="F1061" s="245">
        <v>264</v>
      </c>
      <c r="G1061" s="244" t="s">
        <v>291</v>
      </c>
      <c r="H1061" s="243">
        <v>2</v>
      </c>
      <c r="I1061" s="239"/>
      <c r="J1061" s="242" t="str">
        <f t="shared" si="248"/>
        <v/>
      </c>
      <c r="K1061" s="241">
        <f t="shared" si="249"/>
        <v>11774.163953828491</v>
      </c>
      <c r="L1061" s="240" t="str">
        <f t="shared" si="261"/>
        <v/>
      </c>
      <c r="M1061" s="239"/>
      <c r="N1061" s="242" t="str">
        <f t="shared" si="250"/>
        <v/>
      </c>
      <c r="O1061" s="241" t="str">
        <f t="shared" si="251"/>
        <v/>
      </c>
      <c r="P1061" s="241">
        <f t="shared" si="252"/>
        <v>5778</v>
      </c>
      <c r="Q1061" s="241" t="str">
        <f t="shared" si="253"/>
        <v/>
      </c>
      <c r="R1061" s="241" t="str">
        <f t="shared" si="254"/>
        <v/>
      </c>
      <c r="S1061" s="240" t="str">
        <f t="shared" si="262"/>
        <v/>
      </c>
      <c r="T1061" s="239"/>
      <c r="U1061" s="242" t="str">
        <f t="shared" si="255"/>
        <v/>
      </c>
      <c r="V1061" s="241">
        <f t="shared" si="256"/>
        <v>18640.163953828491</v>
      </c>
      <c r="W1061" s="240" t="str">
        <f t="shared" si="263"/>
        <v/>
      </c>
      <c r="X1061" s="239"/>
      <c r="Y1061" s="527">
        <f t="shared" si="257"/>
        <v>-2.7687677749985937</v>
      </c>
      <c r="Z1061" s="528">
        <f t="shared" si="258"/>
        <v>6.2156396385053307</v>
      </c>
      <c r="AA1061" s="528">
        <f t="shared" si="259"/>
        <v>3.6273152975248952</v>
      </c>
      <c r="AB1061" s="529">
        <f t="shared" si="260"/>
        <v>-2.5883243409804355</v>
      </c>
    </row>
    <row r="1062" spans="1:28" s="238" customFormat="1">
      <c r="A1062" s="245">
        <v>3517</v>
      </c>
      <c r="B1062" s="245">
        <v>3517239293</v>
      </c>
      <c r="C1062" s="244" t="s">
        <v>566</v>
      </c>
      <c r="D1062" s="245">
        <v>239</v>
      </c>
      <c r="E1062" s="244" t="s">
        <v>266</v>
      </c>
      <c r="F1062" s="245">
        <v>293</v>
      </c>
      <c r="G1062" s="244" t="s">
        <v>320</v>
      </c>
      <c r="H1062" s="243">
        <v>3</v>
      </c>
      <c r="I1062" s="239"/>
      <c r="J1062" s="242">
        <f t="shared" si="248"/>
        <v>14928</v>
      </c>
      <c r="K1062" s="241">
        <f t="shared" si="249"/>
        <v>14978</v>
      </c>
      <c r="L1062" s="240">
        <f t="shared" si="261"/>
        <v>50</v>
      </c>
      <c r="M1062" s="239"/>
      <c r="N1062" s="242">
        <f t="shared" si="250"/>
        <v>651</v>
      </c>
      <c r="O1062" s="241">
        <f t="shared" si="251"/>
        <v>654</v>
      </c>
      <c r="P1062" s="241">
        <f t="shared" si="252"/>
        <v>419</v>
      </c>
      <c r="Q1062" s="241" t="str">
        <f t="shared" si="253"/>
        <v/>
      </c>
      <c r="R1062" s="241" t="str">
        <f t="shared" si="254"/>
        <v/>
      </c>
      <c r="S1062" s="240">
        <f t="shared" si="262"/>
        <v>-235</v>
      </c>
      <c r="T1062" s="239"/>
      <c r="U1062" s="242">
        <f t="shared" si="255"/>
        <v>16517</v>
      </c>
      <c r="V1062" s="241">
        <f t="shared" si="256"/>
        <v>16485</v>
      </c>
      <c r="W1062" s="240">
        <f t="shared" si="263"/>
        <v>-32</v>
      </c>
      <c r="X1062" s="239"/>
      <c r="Y1062" s="527">
        <f t="shared" si="257"/>
        <v>-1.5652743629430432</v>
      </c>
      <c r="Z1062" s="528">
        <f t="shared" si="258"/>
        <v>10.916761586844705</v>
      </c>
      <c r="AA1062" s="528">
        <f t="shared" si="259"/>
        <v>9.0725959147469855</v>
      </c>
      <c r="AB1062" s="529">
        <f t="shared" si="260"/>
        <v>-1.84416567209772</v>
      </c>
    </row>
    <row r="1063" spans="1:28" s="238" customFormat="1">
      <c r="A1063" s="245">
        <v>3517</v>
      </c>
      <c r="B1063" s="245">
        <v>3517239310</v>
      </c>
      <c r="C1063" s="244" t="s">
        <v>566</v>
      </c>
      <c r="D1063" s="245">
        <v>239</v>
      </c>
      <c r="E1063" s="244" t="s">
        <v>266</v>
      </c>
      <c r="F1063" s="245">
        <v>310</v>
      </c>
      <c r="G1063" s="244" t="s">
        <v>337</v>
      </c>
      <c r="H1063" s="243">
        <v>33</v>
      </c>
      <c r="I1063" s="239"/>
      <c r="J1063" s="242">
        <f t="shared" si="248"/>
        <v>15151</v>
      </c>
      <c r="K1063" s="241">
        <f t="shared" si="249"/>
        <v>16864</v>
      </c>
      <c r="L1063" s="240">
        <f t="shared" si="261"/>
        <v>1713</v>
      </c>
      <c r="M1063" s="239"/>
      <c r="N1063" s="242">
        <f t="shared" si="250"/>
        <v>4930</v>
      </c>
      <c r="O1063" s="241">
        <f t="shared" si="251"/>
        <v>5487</v>
      </c>
      <c r="P1063" s="241">
        <f t="shared" si="252"/>
        <v>5487</v>
      </c>
      <c r="Q1063" s="241" t="str">
        <f t="shared" si="253"/>
        <v/>
      </c>
      <c r="R1063" s="241" t="str">
        <f t="shared" si="254"/>
        <v/>
      </c>
      <c r="S1063" s="240">
        <f t="shared" si="262"/>
        <v>0</v>
      </c>
      <c r="T1063" s="239"/>
      <c r="U1063" s="242">
        <f t="shared" si="255"/>
        <v>21019</v>
      </c>
      <c r="V1063" s="241">
        <f t="shared" si="256"/>
        <v>23439</v>
      </c>
      <c r="W1063" s="240">
        <f t="shared" si="263"/>
        <v>2420</v>
      </c>
      <c r="X1063" s="239"/>
      <c r="Y1063" s="527">
        <f t="shared" si="257"/>
        <v>0</v>
      </c>
      <c r="Z1063" s="528">
        <f t="shared" si="258"/>
        <v>13.499023170363806</v>
      </c>
      <c r="AA1063" s="528">
        <f t="shared" si="259"/>
        <v>2.4798919439710772</v>
      </c>
      <c r="AB1063" s="529">
        <f t="shared" si="260"/>
        <v>-11.019131226392728</v>
      </c>
    </row>
    <row r="1064" spans="1:28" s="238" customFormat="1">
      <c r="A1064" s="245">
        <v>3517</v>
      </c>
      <c r="B1064" s="245">
        <v>3517239331</v>
      </c>
      <c r="C1064" s="244" t="s">
        <v>566</v>
      </c>
      <c r="D1064" s="245">
        <v>239</v>
      </c>
      <c r="E1064" s="244" t="s">
        <v>266</v>
      </c>
      <c r="F1064" s="245">
        <v>331</v>
      </c>
      <c r="G1064" s="244" t="s">
        <v>358</v>
      </c>
      <c r="H1064" s="243">
        <v>1</v>
      </c>
      <c r="I1064" s="239"/>
      <c r="J1064" s="242" t="str">
        <f t="shared" si="248"/>
        <v/>
      </c>
      <c r="K1064" s="241">
        <f t="shared" si="249"/>
        <v>12569.268859364875</v>
      </c>
      <c r="L1064" s="240" t="str">
        <f t="shared" si="261"/>
        <v/>
      </c>
      <c r="M1064" s="239"/>
      <c r="N1064" s="242" t="str">
        <f t="shared" si="250"/>
        <v/>
      </c>
      <c r="O1064" s="241" t="str">
        <f t="shared" si="251"/>
        <v/>
      </c>
      <c r="P1064" s="241">
        <f t="shared" si="252"/>
        <v>2807</v>
      </c>
      <c r="Q1064" s="241" t="str">
        <f t="shared" si="253"/>
        <v/>
      </c>
      <c r="R1064" s="241" t="str">
        <f t="shared" si="254"/>
        <v/>
      </c>
      <c r="S1064" s="240" t="str">
        <f t="shared" si="262"/>
        <v/>
      </c>
      <c r="T1064" s="239"/>
      <c r="U1064" s="242" t="str">
        <f t="shared" si="255"/>
        <v/>
      </c>
      <c r="V1064" s="241">
        <f t="shared" si="256"/>
        <v>16464.268859364875</v>
      </c>
      <c r="W1064" s="240" t="str">
        <f t="shared" si="263"/>
        <v/>
      </c>
      <c r="X1064" s="239"/>
      <c r="Y1064" s="527">
        <f t="shared" si="257"/>
        <v>-13.080892679463688</v>
      </c>
      <c r="Z1064" s="528">
        <f t="shared" si="258"/>
        <v>14.147244065226205</v>
      </c>
      <c r="AA1064" s="528">
        <f t="shared" si="259"/>
        <v>2.9069253942854112</v>
      </c>
      <c r="AB1064" s="529">
        <f t="shared" si="260"/>
        <v>-11.240318670940795</v>
      </c>
    </row>
    <row r="1065" spans="1:28" s="238" customFormat="1">
      <c r="A1065" s="245">
        <v>3517</v>
      </c>
      <c r="B1065" s="245">
        <v>3517239336</v>
      </c>
      <c r="C1065" s="244" t="s">
        <v>566</v>
      </c>
      <c r="D1065" s="245">
        <v>239</v>
      </c>
      <c r="E1065" s="244" t="s">
        <v>266</v>
      </c>
      <c r="F1065" s="245">
        <v>336</v>
      </c>
      <c r="G1065" s="244" t="s">
        <v>363</v>
      </c>
      <c r="H1065" s="243">
        <v>5</v>
      </c>
      <c r="I1065" s="239"/>
      <c r="J1065" s="242">
        <f t="shared" si="248"/>
        <v>16161</v>
      </c>
      <c r="K1065" s="241">
        <f t="shared" si="249"/>
        <v>11960</v>
      </c>
      <c r="L1065" s="240">
        <f t="shared" si="261"/>
        <v>-4201</v>
      </c>
      <c r="M1065" s="239"/>
      <c r="N1065" s="242">
        <f t="shared" si="250"/>
        <v>3929</v>
      </c>
      <c r="O1065" s="241">
        <f t="shared" si="251"/>
        <v>2908</v>
      </c>
      <c r="P1065" s="241">
        <f t="shared" si="252"/>
        <v>1623</v>
      </c>
      <c r="Q1065" s="241" t="str">
        <f t="shared" si="253"/>
        <v/>
      </c>
      <c r="R1065" s="241" t="str">
        <f t="shared" si="254"/>
        <v/>
      </c>
      <c r="S1065" s="240">
        <f t="shared" si="262"/>
        <v>-1285</v>
      </c>
      <c r="T1065" s="239"/>
      <c r="U1065" s="242">
        <f t="shared" si="255"/>
        <v>21028</v>
      </c>
      <c r="V1065" s="241">
        <f t="shared" si="256"/>
        <v>14671</v>
      </c>
      <c r="W1065" s="240">
        <f t="shared" si="263"/>
        <v>-6357</v>
      </c>
      <c r="X1065" s="239"/>
      <c r="Y1065" s="527">
        <f t="shared" si="257"/>
        <v>-10.738300274563841</v>
      </c>
      <c r="Z1065" s="528">
        <f t="shared" si="258"/>
        <v>9.4926125080018622</v>
      </c>
      <c r="AA1065" s="528">
        <f t="shared" si="259"/>
        <v>-1.2688101769763724</v>
      </c>
      <c r="AB1065" s="529">
        <f t="shared" si="260"/>
        <v>-10.761422684978236</v>
      </c>
    </row>
    <row r="1066" spans="1:28" s="238" customFormat="1">
      <c r="A1066" s="245">
        <v>3517</v>
      </c>
      <c r="B1066" s="245">
        <v>3517239625</v>
      </c>
      <c r="C1066" s="244" t="s">
        <v>566</v>
      </c>
      <c r="D1066" s="245">
        <v>239</v>
      </c>
      <c r="E1066" s="244" t="s">
        <v>266</v>
      </c>
      <c r="F1066" s="245">
        <v>625</v>
      </c>
      <c r="G1066" s="244" t="s">
        <v>390</v>
      </c>
      <c r="H1066" s="243">
        <v>2</v>
      </c>
      <c r="I1066" s="239"/>
      <c r="J1066" s="242">
        <f t="shared" si="248"/>
        <v>11365</v>
      </c>
      <c r="K1066" s="241">
        <f t="shared" si="249"/>
        <v>16913</v>
      </c>
      <c r="L1066" s="240">
        <f t="shared" si="261"/>
        <v>5548</v>
      </c>
      <c r="M1066" s="239"/>
      <c r="N1066" s="242">
        <f t="shared" si="250"/>
        <v>1742</v>
      </c>
      <c r="O1066" s="241">
        <f t="shared" si="251"/>
        <v>2592</v>
      </c>
      <c r="P1066" s="241">
        <f t="shared" si="252"/>
        <v>2154</v>
      </c>
      <c r="Q1066" s="241" t="str">
        <f t="shared" si="253"/>
        <v/>
      </c>
      <c r="R1066" s="241" t="str">
        <f t="shared" si="254"/>
        <v/>
      </c>
      <c r="S1066" s="240">
        <f t="shared" si="262"/>
        <v>-438</v>
      </c>
      <c r="T1066" s="239"/>
      <c r="U1066" s="242">
        <f t="shared" si="255"/>
        <v>14045</v>
      </c>
      <c r="V1066" s="241">
        <f t="shared" si="256"/>
        <v>20155</v>
      </c>
      <c r="W1066" s="240">
        <f t="shared" si="263"/>
        <v>6110</v>
      </c>
      <c r="X1066" s="239"/>
      <c r="Y1066" s="527">
        <f t="shared" si="257"/>
        <v>-2.5940686348061774</v>
      </c>
      <c r="Z1066" s="528">
        <f t="shared" si="258"/>
        <v>10.744594113489118</v>
      </c>
      <c r="AA1066" s="528">
        <f t="shared" si="259"/>
        <v>7.84346617717899</v>
      </c>
      <c r="AB1066" s="529">
        <f t="shared" si="260"/>
        <v>-2.9011279363101279</v>
      </c>
    </row>
    <row r="1067" spans="1:28" s="238" customFormat="1">
      <c r="A1067" s="245">
        <v>3517</v>
      </c>
      <c r="B1067" s="245">
        <v>3517239665</v>
      </c>
      <c r="C1067" s="244" t="s">
        <v>566</v>
      </c>
      <c r="D1067" s="245">
        <v>239</v>
      </c>
      <c r="E1067" s="244" t="s">
        <v>266</v>
      </c>
      <c r="F1067" s="245">
        <v>665</v>
      </c>
      <c r="G1067" s="244" t="s">
        <v>400</v>
      </c>
      <c r="H1067" s="243">
        <v>2</v>
      </c>
      <c r="I1067" s="239"/>
      <c r="J1067" s="242">
        <f t="shared" si="248"/>
        <v>15568</v>
      </c>
      <c r="K1067" s="241">
        <f t="shared" si="249"/>
        <v>16516</v>
      </c>
      <c r="L1067" s="240">
        <f t="shared" si="261"/>
        <v>948</v>
      </c>
      <c r="M1067" s="239"/>
      <c r="N1067" s="242">
        <f t="shared" si="250"/>
        <v>3147</v>
      </c>
      <c r="O1067" s="241">
        <f t="shared" si="251"/>
        <v>3339</v>
      </c>
      <c r="P1067" s="241">
        <f t="shared" si="252"/>
        <v>2029</v>
      </c>
      <c r="Q1067" s="241" t="str">
        <f t="shared" si="253"/>
        <v/>
      </c>
      <c r="R1067" s="241" t="str">
        <f t="shared" si="254"/>
        <v/>
      </c>
      <c r="S1067" s="240">
        <f t="shared" si="262"/>
        <v>-1310</v>
      </c>
      <c r="T1067" s="239"/>
      <c r="U1067" s="242">
        <f t="shared" si="255"/>
        <v>19653</v>
      </c>
      <c r="V1067" s="241">
        <f t="shared" si="256"/>
        <v>19633</v>
      </c>
      <c r="W1067" s="240">
        <f t="shared" si="263"/>
        <v>-20</v>
      </c>
      <c r="X1067" s="239"/>
      <c r="Y1067" s="527">
        <f t="shared" si="257"/>
        <v>-7.9261246700907151</v>
      </c>
      <c r="Z1067" s="528">
        <f t="shared" si="258"/>
        <v>11.152741356953868</v>
      </c>
      <c r="AA1067" s="528">
        <f t="shared" si="259"/>
        <v>3.0209338229223652</v>
      </c>
      <c r="AB1067" s="529">
        <f t="shared" si="260"/>
        <v>-8.1318075340315019</v>
      </c>
    </row>
    <row r="1068" spans="1:28" s="238" customFormat="1">
      <c r="A1068" s="245">
        <v>3517</v>
      </c>
      <c r="B1068" s="245">
        <v>3517239740</v>
      </c>
      <c r="C1068" s="244" t="s">
        <v>566</v>
      </c>
      <c r="D1068" s="245">
        <v>239</v>
      </c>
      <c r="E1068" s="244" t="s">
        <v>266</v>
      </c>
      <c r="F1068" s="245">
        <v>740</v>
      </c>
      <c r="G1068" s="244" t="s">
        <v>423</v>
      </c>
      <c r="H1068" s="243">
        <v>4</v>
      </c>
      <c r="I1068" s="239"/>
      <c r="J1068" s="242">
        <f t="shared" si="248"/>
        <v>15492</v>
      </c>
      <c r="K1068" s="241">
        <f t="shared" si="249"/>
        <v>14181</v>
      </c>
      <c r="L1068" s="240">
        <f t="shared" si="261"/>
        <v>-1311</v>
      </c>
      <c r="M1068" s="239"/>
      <c r="N1068" s="242">
        <f t="shared" si="250"/>
        <v>8249</v>
      </c>
      <c r="O1068" s="241">
        <f t="shared" si="251"/>
        <v>7551</v>
      </c>
      <c r="P1068" s="241">
        <f t="shared" si="252"/>
        <v>7546</v>
      </c>
      <c r="Q1068" s="241" t="str">
        <f t="shared" si="253"/>
        <v/>
      </c>
      <c r="R1068" s="241" t="str">
        <f t="shared" si="254"/>
        <v/>
      </c>
      <c r="S1068" s="240">
        <f t="shared" si="262"/>
        <v>-5</v>
      </c>
      <c r="T1068" s="239"/>
      <c r="U1068" s="242">
        <f t="shared" si="255"/>
        <v>24679</v>
      </c>
      <c r="V1068" s="241">
        <f t="shared" si="256"/>
        <v>22815</v>
      </c>
      <c r="W1068" s="240">
        <f t="shared" si="263"/>
        <v>-1864</v>
      </c>
      <c r="X1068" s="239"/>
      <c r="Y1068" s="527">
        <f t="shared" si="257"/>
        <v>-3.3522829081277905E-2</v>
      </c>
      <c r="Z1068" s="528">
        <f t="shared" si="258"/>
        <v>4.1626614908902466</v>
      </c>
      <c r="AA1068" s="528">
        <f t="shared" si="259"/>
        <v>4.1180395753215331</v>
      </c>
      <c r="AB1068" s="529">
        <f t="shared" si="260"/>
        <v>-4.4621915568713533E-2</v>
      </c>
    </row>
    <row r="1069" spans="1:28" s="238" customFormat="1">
      <c r="A1069" s="245">
        <v>3517</v>
      </c>
      <c r="B1069" s="245">
        <v>3517239760</v>
      </c>
      <c r="C1069" s="244" t="s">
        <v>566</v>
      </c>
      <c r="D1069" s="245">
        <v>239</v>
      </c>
      <c r="E1069" s="244" t="s">
        <v>266</v>
      </c>
      <c r="F1069" s="245">
        <v>760</v>
      </c>
      <c r="G1069" s="244" t="s">
        <v>428</v>
      </c>
      <c r="H1069" s="243">
        <v>19</v>
      </c>
      <c r="I1069" s="239"/>
      <c r="J1069" s="242">
        <f t="shared" si="248"/>
        <v>13343</v>
      </c>
      <c r="K1069" s="241">
        <f t="shared" si="249"/>
        <v>14358</v>
      </c>
      <c r="L1069" s="240">
        <f t="shared" si="261"/>
        <v>1015</v>
      </c>
      <c r="M1069" s="239"/>
      <c r="N1069" s="242">
        <f t="shared" si="250"/>
        <v>3175</v>
      </c>
      <c r="O1069" s="241">
        <f t="shared" si="251"/>
        <v>3416</v>
      </c>
      <c r="P1069" s="241">
        <f t="shared" si="252"/>
        <v>3416</v>
      </c>
      <c r="Q1069" s="241" t="str">
        <f t="shared" si="253"/>
        <v/>
      </c>
      <c r="R1069" s="241" t="str">
        <f t="shared" si="254"/>
        <v/>
      </c>
      <c r="S1069" s="240">
        <f t="shared" si="262"/>
        <v>0</v>
      </c>
      <c r="T1069" s="239"/>
      <c r="U1069" s="242">
        <f t="shared" si="255"/>
        <v>17456</v>
      </c>
      <c r="V1069" s="241">
        <f t="shared" si="256"/>
        <v>18862</v>
      </c>
      <c r="W1069" s="240">
        <f t="shared" si="263"/>
        <v>1406</v>
      </c>
      <c r="X1069" s="239"/>
      <c r="Y1069" s="527">
        <f t="shared" si="257"/>
        <v>0</v>
      </c>
      <c r="Z1069" s="528">
        <f t="shared" si="258"/>
        <v>5.8208313206341833</v>
      </c>
      <c r="AA1069" s="528">
        <f t="shared" si="259"/>
        <v>3.6050109137745618</v>
      </c>
      <c r="AB1069" s="529">
        <f t="shared" si="260"/>
        <v>-2.2158204068596214</v>
      </c>
    </row>
    <row r="1070" spans="1:28" s="238" customFormat="1">
      <c r="A1070" s="245">
        <v>3517</v>
      </c>
      <c r="B1070" s="245">
        <v>3517239780</v>
      </c>
      <c r="C1070" s="244" t="s">
        <v>566</v>
      </c>
      <c r="D1070" s="245">
        <v>239</v>
      </c>
      <c r="E1070" s="244" t="s">
        <v>266</v>
      </c>
      <c r="F1070" s="245">
        <v>780</v>
      </c>
      <c r="G1070" s="244" t="s">
        <v>438</v>
      </c>
      <c r="H1070" s="243">
        <v>4</v>
      </c>
      <c r="I1070" s="239"/>
      <c r="J1070" s="242">
        <f t="shared" si="248"/>
        <v>11365</v>
      </c>
      <c r="K1070" s="241">
        <f t="shared" si="249"/>
        <v>13611</v>
      </c>
      <c r="L1070" s="240">
        <f t="shared" si="261"/>
        <v>2246</v>
      </c>
      <c r="M1070" s="239"/>
      <c r="N1070" s="242">
        <f t="shared" si="250"/>
        <v>3178</v>
      </c>
      <c r="O1070" s="241">
        <f t="shared" si="251"/>
        <v>3806</v>
      </c>
      <c r="P1070" s="241">
        <f t="shared" si="252"/>
        <v>3806</v>
      </c>
      <c r="Q1070" s="241" t="str">
        <f t="shared" si="253"/>
        <v/>
      </c>
      <c r="R1070" s="241" t="str">
        <f t="shared" si="254"/>
        <v/>
      </c>
      <c r="S1070" s="240">
        <f t="shared" si="262"/>
        <v>0</v>
      </c>
      <c r="T1070" s="239"/>
      <c r="U1070" s="242">
        <f t="shared" si="255"/>
        <v>15481</v>
      </c>
      <c r="V1070" s="241">
        <f t="shared" si="256"/>
        <v>18505</v>
      </c>
      <c r="W1070" s="240">
        <f t="shared" si="263"/>
        <v>3024</v>
      </c>
      <c r="X1070" s="239"/>
      <c r="Y1070" s="527">
        <f t="shared" si="257"/>
        <v>0</v>
      </c>
      <c r="Z1070" s="528">
        <f t="shared" si="258"/>
        <v>6.5199083313789306</v>
      </c>
      <c r="AA1070" s="528">
        <f t="shared" si="259"/>
        <v>1.9117387823417296</v>
      </c>
      <c r="AB1070" s="529">
        <f t="shared" si="260"/>
        <v>-4.6081695490372008</v>
      </c>
    </row>
    <row r="1071" spans="1:28" s="238" customFormat="1">
      <c r="A1071" s="245">
        <v>3518</v>
      </c>
      <c r="B1071" s="245">
        <v>3518149128</v>
      </c>
      <c r="C1071" s="244" t="s">
        <v>579</v>
      </c>
      <c r="D1071" s="245">
        <v>149</v>
      </c>
      <c r="E1071" s="244" t="s">
        <v>176</v>
      </c>
      <c r="F1071" s="245">
        <v>128</v>
      </c>
      <c r="G1071" s="244" t="s">
        <v>155</v>
      </c>
      <c r="H1071" s="243">
        <v>21</v>
      </c>
      <c r="I1071" s="239"/>
      <c r="J1071" s="242">
        <f t="shared" si="248"/>
        <v>15646</v>
      </c>
      <c r="K1071" s="241">
        <f t="shared" si="249"/>
        <v>17535</v>
      </c>
      <c r="L1071" s="240">
        <f t="shared" si="261"/>
        <v>1889</v>
      </c>
      <c r="M1071" s="239"/>
      <c r="N1071" s="242">
        <f t="shared" si="250"/>
        <v>1408</v>
      </c>
      <c r="O1071" s="241">
        <f t="shared" si="251"/>
        <v>1578</v>
      </c>
      <c r="P1071" s="241">
        <f t="shared" si="252"/>
        <v>1817</v>
      </c>
      <c r="Q1071" s="241" t="str">
        <f t="shared" si="253"/>
        <v/>
      </c>
      <c r="R1071" s="241" t="str">
        <f t="shared" si="254"/>
        <v/>
      </c>
      <c r="S1071" s="240">
        <f t="shared" si="262"/>
        <v>239</v>
      </c>
      <c r="T1071" s="239"/>
      <c r="U1071" s="242">
        <f t="shared" si="255"/>
        <v>17992</v>
      </c>
      <c r="V1071" s="241">
        <f t="shared" si="256"/>
        <v>20440</v>
      </c>
      <c r="W1071" s="240">
        <f t="shared" si="263"/>
        <v>2448</v>
      </c>
      <c r="X1071" s="239"/>
      <c r="Y1071" s="527">
        <f t="shared" si="257"/>
        <v>1.365439996581074</v>
      </c>
      <c r="Z1071" s="528">
        <f t="shared" si="258"/>
        <v>10.462913772517007</v>
      </c>
      <c r="AA1071" s="528">
        <f t="shared" si="259"/>
        <v>11.968733995920463</v>
      </c>
      <c r="AB1071" s="529">
        <f t="shared" si="260"/>
        <v>1.5058202234034557</v>
      </c>
    </row>
    <row r="1072" spans="1:28" s="238" customFormat="1">
      <c r="A1072" s="245">
        <v>3518</v>
      </c>
      <c r="B1072" s="245">
        <v>3518149149</v>
      </c>
      <c r="C1072" s="244" t="s">
        <v>579</v>
      </c>
      <c r="D1072" s="245">
        <v>149</v>
      </c>
      <c r="E1072" s="244" t="s">
        <v>176</v>
      </c>
      <c r="F1072" s="245">
        <v>149</v>
      </c>
      <c r="G1072" s="244" t="s">
        <v>176</v>
      </c>
      <c r="H1072" s="243">
        <v>90</v>
      </c>
      <c r="I1072" s="239"/>
      <c r="J1072" s="242">
        <f t="shared" si="248"/>
        <v>16803</v>
      </c>
      <c r="K1072" s="241">
        <f t="shared" si="249"/>
        <v>18843</v>
      </c>
      <c r="L1072" s="240">
        <f t="shared" si="261"/>
        <v>2040</v>
      </c>
      <c r="M1072" s="239"/>
      <c r="N1072" s="242">
        <f t="shared" si="250"/>
        <v>621</v>
      </c>
      <c r="O1072" s="241">
        <f t="shared" si="251"/>
        <v>688</v>
      </c>
      <c r="P1072" s="241">
        <f t="shared" si="252"/>
        <v>137</v>
      </c>
      <c r="Q1072" s="241" t="str">
        <f t="shared" si="253"/>
        <v/>
      </c>
      <c r="R1072" s="241" t="str">
        <f t="shared" si="254"/>
        <v/>
      </c>
      <c r="S1072" s="240">
        <f t="shared" si="262"/>
        <v>-551</v>
      </c>
      <c r="T1072" s="239"/>
      <c r="U1072" s="242">
        <f t="shared" si="255"/>
        <v>18362</v>
      </c>
      <c r="V1072" s="241">
        <f t="shared" si="256"/>
        <v>20068</v>
      </c>
      <c r="W1072" s="240">
        <f t="shared" si="263"/>
        <v>1706</v>
      </c>
      <c r="X1072" s="239"/>
      <c r="Y1072" s="527">
        <f t="shared" si="257"/>
        <v>-2.9706750289529396</v>
      </c>
      <c r="Z1072" s="528">
        <f t="shared" si="258"/>
        <v>8.1512551461943072</v>
      </c>
      <c r="AA1072" s="528">
        <f t="shared" si="259"/>
        <v>8.6285752559614224</v>
      </c>
      <c r="AB1072" s="529">
        <f t="shared" si="260"/>
        <v>0.47732010976711514</v>
      </c>
    </row>
    <row r="1073" spans="1:28" s="238" customFormat="1">
      <c r="A1073" s="245">
        <v>3518</v>
      </c>
      <c r="B1073" s="245">
        <v>3518149160</v>
      </c>
      <c r="C1073" s="244" t="s">
        <v>579</v>
      </c>
      <c r="D1073" s="245">
        <v>149</v>
      </c>
      <c r="E1073" s="244" t="s">
        <v>176</v>
      </c>
      <c r="F1073" s="245">
        <v>160</v>
      </c>
      <c r="G1073" s="244" t="s">
        <v>187</v>
      </c>
      <c r="H1073" s="243">
        <v>4</v>
      </c>
      <c r="I1073" s="239"/>
      <c r="J1073" s="242">
        <f t="shared" si="248"/>
        <v>14498.69230261108</v>
      </c>
      <c r="K1073" s="241">
        <f t="shared" si="249"/>
        <v>17771</v>
      </c>
      <c r="L1073" s="240">
        <f t="shared" si="261"/>
        <v>3272.3076973889201</v>
      </c>
      <c r="M1073" s="239"/>
      <c r="N1073" s="242">
        <f t="shared" si="250"/>
        <v>187</v>
      </c>
      <c r="O1073" s="241" t="str">
        <f t="shared" si="251"/>
        <v/>
      </c>
      <c r="P1073" s="241">
        <f t="shared" si="252"/>
        <v>37</v>
      </c>
      <c r="Q1073" s="241" t="str">
        <f t="shared" si="253"/>
        <v/>
      </c>
      <c r="R1073" s="241" t="str">
        <f t="shared" si="254"/>
        <v/>
      </c>
      <c r="S1073" s="240" t="str">
        <f t="shared" si="262"/>
        <v/>
      </c>
      <c r="T1073" s="239"/>
      <c r="U1073" s="242">
        <f t="shared" si="255"/>
        <v>15623.69230261108</v>
      </c>
      <c r="V1073" s="241">
        <f t="shared" si="256"/>
        <v>18896</v>
      </c>
      <c r="W1073" s="240">
        <f t="shared" si="263"/>
        <v>3272.3076973889201</v>
      </c>
      <c r="X1073" s="239"/>
      <c r="Y1073" s="527">
        <f t="shared" si="257"/>
        <v>-1.0834564003411771</v>
      </c>
      <c r="Z1073" s="528">
        <f t="shared" si="258"/>
        <v>10.83807853636673</v>
      </c>
      <c r="AA1073" s="528">
        <f t="shared" si="259"/>
        <v>9.5671505272932613</v>
      </c>
      <c r="AB1073" s="529">
        <f t="shared" si="260"/>
        <v>-1.2709280090734687</v>
      </c>
    </row>
    <row r="1074" spans="1:28" s="238" customFormat="1">
      <c r="A1074" s="245">
        <v>3518</v>
      </c>
      <c r="B1074" s="245">
        <v>3518149181</v>
      </c>
      <c r="C1074" s="244" t="s">
        <v>579</v>
      </c>
      <c r="D1074" s="245">
        <v>149</v>
      </c>
      <c r="E1074" s="244" t="s">
        <v>176</v>
      </c>
      <c r="F1074" s="245">
        <v>181</v>
      </c>
      <c r="G1074" s="244" t="s">
        <v>208</v>
      </c>
      <c r="H1074" s="243">
        <v>10</v>
      </c>
      <c r="I1074" s="239"/>
      <c r="J1074" s="242">
        <f t="shared" si="248"/>
        <v>15387</v>
      </c>
      <c r="K1074" s="241">
        <f t="shared" si="249"/>
        <v>18982</v>
      </c>
      <c r="L1074" s="240">
        <f t="shared" si="261"/>
        <v>3595</v>
      </c>
      <c r="M1074" s="239"/>
      <c r="N1074" s="242">
        <f t="shared" si="250"/>
        <v>534</v>
      </c>
      <c r="O1074" s="241">
        <f t="shared" si="251"/>
        <v>617</v>
      </c>
      <c r="P1074" s="241">
        <f t="shared" si="252"/>
        <v>356</v>
      </c>
      <c r="Q1074" s="241" t="str">
        <f t="shared" si="253"/>
        <v/>
      </c>
      <c r="R1074" s="241" t="str">
        <f t="shared" si="254"/>
        <v/>
      </c>
      <c r="S1074" s="240">
        <f t="shared" si="262"/>
        <v>-261</v>
      </c>
      <c r="T1074" s="239"/>
      <c r="U1074" s="242">
        <f t="shared" si="255"/>
        <v>16859</v>
      </c>
      <c r="V1074" s="241">
        <f t="shared" si="256"/>
        <v>20426</v>
      </c>
      <c r="W1074" s="240">
        <f t="shared" si="263"/>
        <v>3567</v>
      </c>
      <c r="X1074" s="239"/>
      <c r="Y1074" s="527">
        <f t="shared" si="257"/>
        <v>-1.5973384050298876</v>
      </c>
      <c r="Z1074" s="528">
        <f t="shared" si="258"/>
        <v>11.106112566908283</v>
      </c>
      <c r="AA1074" s="528">
        <f t="shared" si="259"/>
        <v>9.2154918313681797</v>
      </c>
      <c r="AB1074" s="529">
        <f t="shared" si="260"/>
        <v>-1.8906207355401037</v>
      </c>
    </row>
    <row r="1075" spans="1:28" s="238" customFormat="1" ht="4.9000000000000004" customHeight="1">
      <c r="A1075" s="245"/>
      <c r="B1075" s="245"/>
      <c r="C1075" s="244"/>
      <c r="D1075" s="245"/>
      <c r="E1075" s="244"/>
      <c r="F1075" s="245"/>
      <c r="G1075" s="244"/>
      <c r="H1075" s="243"/>
      <c r="I1075" s="239"/>
      <c r="J1075" s="242"/>
      <c r="K1075" s="241"/>
      <c r="L1075" s="240"/>
      <c r="M1075" s="239"/>
      <c r="N1075" s="242"/>
      <c r="O1075" s="241"/>
      <c r="P1075" s="241"/>
      <c r="Q1075" s="241"/>
      <c r="R1075" s="241"/>
      <c r="S1075" s="240"/>
      <c r="T1075" s="239"/>
      <c r="U1075" s="242"/>
      <c r="V1075" s="241"/>
      <c r="W1075" s="240"/>
      <c r="X1075" s="239"/>
      <c r="Y1075" s="527"/>
      <c r="Z1075" s="528"/>
      <c r="AA1075" s="528"/>
      <c r="AB1075" s="529"/>
    </row>
    <row r="1076" spans="1:28" s="277" customFormat="1" ht="12.75">
      <c r="A1076" s="284">
        <v>9999</v>
      </c>
      <c r="B1076" s="285" t="s">
        <v>646</v>
      </c>
      <c r="C1076" s="286"/>
      <c r="D1076" s="286"/>
      <c r="E1076" s="286" t="s">
        <v>592</v>
      </c>
      <c r="F1076" s="286" t="s">
        <v>592</v>
      </c>
      <c r="G1076" s="286" t="s">
        <v>592</v>
      </c>
      <c r="H1076" s="287">
        <f>SUBTOTAL(9,H10:H1075)</f>
        <v>45829</v>
      </c>
      <c r="I1076" s="239"/>
      <c r="J1076" s="288">
        <f>IFERROR(AVERAGE(J10:J1074),"--")</f>
        <v>12816.834664284359</v>
      </c>
      <c r="K1076" s="286">
        <f>IFERROR(AVERAGE(K10:K1074),"--")</f>
        <v>13853.507845993876</v>
      </c>
      <c r="L1076" s="286">
        <f>IFERROR(AVERAGE(L10:L1074),"--")</f>
        <v>1032.6610252849505</v>
      </c>
      <c r="M1076" s="239"/>
      <c r="N1076" s="288">
        <f t="shared" ref="N1076:S1076" si="264">IFERROR(AVERAGE(N10:N1074),"--")</f>
        <v>4141.1950696677386</v>
      </c>
      <c r="O1076" s="286">
        <f t="shared" si="264"/>
        <v>4529.2965440356747</v>
      </c>
      <c r="P1076" s="286">
        <f t="shared" si="264"/>
        <v>4094.4234741784039</v>
      </c>
      <c r="Q1076" s="286" t="str">
        <f t="shared" si="264"/>
        <v>--</v>
      </c>
      <c r="R1076" s="286" t="str">
        <f t="shared" si="264"/>
        <v>--</v>
      </c>
      <c r="S1076" s="332">
        <f t="shared" si="264"/>
        <v>-423.14269788182833</v>
      </c>
      <c r="T1076" s="276"/>
      <c r="U1076" s="288">
        <f>IFERROR(AVERAGE(U10:U1074),"--")</f>
        <v>17896.029733952098</v>
      </c>
      <c r="V1076" s="286">
        <f>IFERROR(AVERAGE(V10:V1074),"--")</f>
        <v>19035.931320172294</v>
      </c>
      <c r="W1076" s="286">
        <f>IFERROR(AVERAGE(W10:W1074),"--")</f>
        <v>1125.8668130663009</v>
      </c>
      <c r="X1076" s="276"/>
      <c r="Y1076" s="288" t="s">
        <v>592</v>
      </c>
      <c r="Z1076" s="286" t="s">
        <v>592</v>
      </c>
      <c r="AA1076" s="286" t="s">
        <v>592</v>
      </c>
      <c r="AB1076" s="286" t="s">
        <v>592</v>
      </c>
    </row>
    <row r="1077" spans="1:28" ht="12.75">
      <c r="T1077" s="276"/>
      <c r="X1077" s="276"/>
    </row>
    <row r="1078" spans="1:28" ht="12.75">
      <c r="H1078" s="370"/>
      <c r="I1078" s="371"/>
      <c r="J1078" s="372" t="s">
        <v>666</v>
      </c>
      <c r="K1078" s="365">
        <f>K1079+K1080</f>
        <v>933</v>
      </c>
      <c r="L1078" s="379">
        <v>1</v>
      </c>
      <c r="P1078" s="383">
        <f>+P1079+P1080</f>
        <v>778</v>
      </c>
      <c r="Q1078" s="335"/>
      <c r="R1078" s="335"/>
      <c r="S1078" s="379">
        <v>1</v>
      </c>
      <c r="T1078" s="276"/>
      <c r="V1078" s="383">
        <f>+V1079+V1080</f>
        <v>933</v>
      </c>
      <c r="W1078" s="379">
        <v>1</v>
      </c>
      <c r="X1078" s="276"/>
    </row>
    <row r="1079" spans="1:28" ht="12.75">
      <c r="H1079" s="373"/>
      <c r="I1079" s="374"/>
      <c r="J1079" s="375" t="s">
        <v>665</v>
      </c>
      <c r="K1079" s="366">
        <f>COUNTIF(L$10:L$1074,"&lt;0")</f>
        <v>161</v>
      </c>
      <c r="L1079" s="380">
        <f>K1079/K1078</f>
        <v>0.17256162915326903</v>
      </c>
      <c r="P1079" s="384">
        <f>COUNTIF(S$10:S$1074,"&lt;0")</f>
        <v>591</v>
      </c>
      <c r="Q1079" s="367"/>
      <c r="R1079" s="367"/>
      <c r="S1079" s="380">
        <f>P1079/P1078</f>
        <v>0.75964010282776351</v>
      </c>
      <c r="T1079" s="276"/>
      <c r="V1079" s="384">
        <f>COUNTIF(W$10:W$1074,"&lt;0")</f>
        <v>219</v>
      </c>
      <c r="W1079" s="380">
        <f>V1079/V1078</f>
        <v>0.2347266881028939</v>
      </c>
      <c r="X1079" s="276"/>
    </row>
    <row r="1080" spans="1:28" ht="12.75">
      <c r="H1080" s="376"/>
      <c r="I1080" s="377"/>
      <c r="J1080" s="378" t="s">
        <v>664</v>
      </c>
      <c r="K1080" s="368">
        <f>COUNTIF(L$10:L$1074,"&gt;0")</f>
        <v>772</v>
      </c>
      <c r="L1080" s="381">
        <f>K1080/K1078</f>
        <v>0.827438370846731</v>
      </c>
      <c r="P1080" s="385">
        <f>COUNTIF(S$10:S$1074,"&gt;0")</f>
        <v>187</v>
      </c>
      <c r="Q1080" s="369"/>
      <c r="R1080" s="369"/>
      <c r="S1080" s="381">
        <f>P1080/P1078</f>
        <v>0.24035989717223649</v>
      </c>
      <c r="T1080" s="276"/>
      <c r="V1080" s="385">
        <f>COUNTIF(W$10:W$1074,"&gt;0")</f>
        <v>714</v>
      </c>
      <c r="W1080" s="381">
        <f>V1080/V1078</f>
        <v>0.76527331189710612</v>
      </c>
      <c r="X1080" s="276"/>
    </row>
    <row r="1081" spans="1:28" ht="12.75">
      <c r="T1081" s="276"/>
      <c r="X1081" s="276"/>
    </row>
  </sheetData>
  <autoFilter ref="A9:AC1074" xr:uid="{41E394D9-FDE7-4317-82FD-1F59B77E1AA7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C1048551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8.7109375" defaultRowHeight="12"/>
  <cols>
    <col min="1" max="1" width="11.7109375" style="150" customWidth="1"/>
    <col min="2" max="2" width="14.5703125" style="150" customWidth="1"/>
    <col min="3" max="16384" width="8.7109375" style="150"/>
  </cols>
  <sheetData>
    <row r="1" spans="1:3">
      <c r="A1" s="123" t="s">
        <v>649</v>
      </c>
      <c r="B1" s="123"/>
    </row>
    <row r="2" spans="1:3" hidden="1">
      <c r="A2" s="123"/>
      <c r="B2" s="123"/>
    </row>
    <row r="3" spans="1:3" hidden="1">
      <c r="A3" s="123"/>
      <c r="B3" s="123"/>
    </row>
    <row r="4" spans="1:3" hidden="1">
      <c r="A4" s="123"/>
      <c r="B4" s="123"/>
    </row>
    <row r="5" spans="1:3" hidden="1">
      <c r="A5" s="123"/>
      <c r="B5" s="123"/>
    </row>
    <row r="6" spans="1:3" hidden="1">
      <c r="A6" s="123"/>
      <c r="B6" s="123"/>
    </row>
    <row r="7" spans="1:3" hidden="1">
      <c r="A7" s="123"/>
      <c r="B7" s="123"/>
    </row>
    <row r="8" spans="1:3" ht="12.75" thickBot="1">
      <c r="A8" s="123"/>
      <c r="B8" s="123"/>
    </row>
    <row r="9" spans="1:3" ht="30.75" thickBot="1">
      <c r="A9" s="309" t="s">
        <v>468</v>
      </c>
      <c r="B9" s="310" t="s">
        <v>469</v>
      </c>
    </row>
    <row r="10" spans="1:3">
      <c r="A10" s="124">
        <v>416035035</v>
      </c>
      <c r="B10" s="311">
        <v>19723</v>
      </c>
      <c r="C10" s="307"/>
    </row>
    <row r="11" spans="1:3">
      <c r="A11" s="124">
        <v>428035035</v>
      </c>
      <c r="B11" s="312">
        <v>5979</v>
      </c>
      <c r="C11" s="307"/>
    </row>
    <row r="12" spans="1:3">
      <c r="A12" s="124">
        <v>429163163</v>
      </c>
      <c r="B12" s="311">
        <v>704081</v>
      </c>
      <c r="C12" s="307"/>
    </row>
    <row r="13" spans="1:3">
      <c r="A13" s="124">
        <v>437035035</v>
      </c>
      <c r="B13" s="312">
        <v>271212</v>
      </c>
      <c r="C13" s="307"/>
    </row>
    <row r="14" spans="1:3">
      <c r="A14" s="124">
        <v>440149149</v>
      </c>
      <c r="B14" s="312">
        <v>605617</v>
      </c>
      <c r="C14" s="307"/>
    </row>
    <row r="15" spans="1:3">
      <c r="A15" s="124">
        <v>445348348</v>
      </c>
      <c r="B15" s="311">
        <v>1219226</v>
      </c>
      <c r="C15" s="307"/>
    </row>
    <row r="16" spans="1:3">
      <c r="A16" s="124">
        <v>453137137</v>
      </c>
      <c r="B16" s="312">
        <v>465117</v>
      </c>
      <c r="C16" s="307"/>
    </row>
    <row r="17" spans="1:3">
      <c r="A17" s="124">
        <v>454149149</v>
      </c>
      <c r="B17" s="312">
        <v>68995</v>
      </c>
      <c r="C17" s="307"/>
    </row>
    <row r="18" spans="1:3">
      <c r="A18" s="124">
        <v>463035035</v>
      </c>
      <c r="B18" s="311">
        <v>6061</v>
      </c>
      <c r="C18" s="307"/>
    </row>
    <row r="19" spans="1:3">
      <c r="A19" s="124">
        <v>470165165</v>
      </c>
      <c r="B19" s="312">
        <v>120408</v>
      </c>
      <c r="C19" s="307"/>
    </row>
    <row r="20" spans="1:3">
      <c r="A20" s="124">
        <v>486348348</v>
      </c>
      <c r="B20" s="312">
        <v>933399</v>
      </c>
      <c r="C20" s="307"/>
    </row>
    <row r="21" spans="1:3">
      <c r="A21" s="124">
        <v>496201201</v>
      </c>
      <c r="B21" s="311">
        <v>220711</v>
      </c>
      <c r="C21" s="307"/>
    </row>
    <row r="22" spans="1:3" ht="6.75" customHeight="1" thickBot="1">
      <c r="A22" s="124"/>
      <c r="B22" s="224"/>
    </row>
    <row r="23" spans="1:3" ht="13.5" thickBot="1">
      <c r="A23" s="123"/>
      <c r="B23" s="308">
        <f>SUM(B10:B21)</f>
        <v>4640529</v>
      </c>
    </row>
    <row r="30" spans="1:3" ht="5.45" customHeight="1"/>
    <row r="1048551" spans="3:3">
      <c r="C1048551" s="307"/>
    </row>
  </sheetData>
  <sortState xmlns:xlrd2="http://schemas.microsoft.com/office/spreadsheetml/2017/richdata2" ref="A11:B21">
    <sortCondition ref="A10:A2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72C5-92DF-4B6E-A9AD-456F81F52489}">
  <sheetPr codeName="Sheet9">
    <tabColor rgb="FFEEF4D8"/>
    <pageSetUpPr autoPageBreaks="0"/>
  </sheetPr>
  <dimension ref="A1:CG60000"/>
  <sheetViews>
    <sheetView showGridLines="0" zoomScaleNormal="100" workbookViewId="0">
      <pane xSplit="2" ySplit="9" topLeftCell="Z429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ColWidth="7.28515625" defaultRowHeight="15"/>
  <cols>
    <col min="1" max="1" width="4.85546875" style="76" customWidth="1"/>
    <col min="2" max="2" width="15.7109375" style="77" customWidth="1"/>
    <col min="3" max="3" width="2.5703125" style="76" customWidth="1"/>
    <col min="4" max="4" width="11.5703125" style="76" hidden="1" customWidth="1"/>
    <col min="5" max="5" width="9.5703125" style="76" hidden="1" customWidth="1"/>
    <col min="6" max="6" width="8.28515625" style="76" hidden="1" customWidth="1"/>
    <col min="7" max="7" width="9.85546875" style="76" hidden="1" customWidth="1"/>
    <col min="8" max="8" width="8" style="76" hidden="1" customWidth="1"/>
    <col min="9" max="11" width="9.5703125" style="76" hidden="1" customWidth="1"/>
    <col min="12" max="12" width="10.28515625" style="76" hidden="1" customWidth="1"/>
    <col min="13" max="13" width="8.42578125" style="76" hidden="1" customWidth="1"/>
    <col min="14" max="14" width="8.7109375" style="76" hidden="1" customWidth="1"/>
    <col min="15" max="15" width="9.42578125" style="76" hidden="1" customWidth="1"/>
    <col min="16" max="19" width="8" style="76" hidden="1" customWidth="1"/>
    <col min="20" max="20" width="8.42578125" style="76" hidden="1" customWidth="1"/>
    <col min="21" max="21" width="11.7109375" style="76" hidden="1" customWidth="1"/>
    <col min="22" max="22" width="8.7109375" style="76" hidden="1" customWidth="1"/>
    <col min="23" max="23" width="0.5703125" style="76" hidden="1" customWidth="1"/>
    <col min="24" max="24" width="10.85546875" style="76" hidden="1" customWidth="1"/>
    <col min="25" max="25" width="12.42578125" style="76" hidden="1" customWidth="1"/>
    <col min="26" max="26" width="10.7109375" style="76" hidden="1" customWidth="1"/>
    <col min="27" max="27" width="9.42578125" style="76" hidden="1" customWidth="1"/>
    <col min="28" max="28" width="0.5703125" style="76" hidden="1" customWidth="1"/>
    <col min="29" max="30" width="8.7109375" style="76" hidden="1" customWidth="1"/>
    <col min="31" max="31" width="7.28515625" style="76" hidden="1" customWidth="1"/>
    <col min="32" max="32" width="7.7109375" style="76" bestFit="1" customWidth="1"/>
    <col min="33" max="33" width="7.28515625" style="76" bestFit="1" customWidth="1"/>
    <col min="34" max="34" width="7.140625" style="23" customWidth="1"/>
    <col min="35" max="35" width="0.85546875" style="23" customWidth="1"/>
    <col min="36" max="36" width="0.140625" style="23" customWidth="1"/>
    <col min="37" max="40" width="8" style="477" customWidth="1"/>
    <col min="41" max="41" width="6.28515625" style="477" customWidth="1"/>
    <col min="42" max="42" width="6" style="477" hidden="1" customWidth="1"/>
    <col min="43" max="43" width="9.140625" style="477" hidden="1" customWidth="1"/>
    <col min="44" max="45" width="5.28515625" style="477" hidden="1" customWidth="1"/>
    <col min="46" max="46" width="5.28515625" style="477" customWidth="1"/>
    <col min="47" max="47" width="2.7109375" style="477" customWidth="1"/>
    <col min="48" max="48" width="9.28515625" style="477" customWidth="1"/>
    <col min="49" max="49" width="8.28515625" style="477" customWidth="1"/>
    <col min="50" max="50" width="7.28515625" style="477" customWidth="1"/>
    <col min="51" max="51" width="1.28515625" style="477" customWidth="1"/>
    <col min="52" max="54" width="1.85546875" style="477" customWidth="1"/>
    <col min="55" max="55" width="7.28515625" style="477" customWidth="1"/>
    <col min="56" max="56" width="1" style="482" customWidth="1"/>
    <col min="57" max="57" width="7.7109375" style="504" customWidth="1"/>
    <col min="58" max="58" width="5.5703125" style="482" customWidth="1"/>
    <col min="59" max="59" width="10.85546875" style="482" customWidth="1"/>
    <col min="60" max="61" width="7.28515625" style="482" bestFit="1" customWidth="1"/>
    <col min="62" max="62" width="10.7109375" style="482" customWidth="1"/>
    <col min="63" max="82" width="8.42578125" style="78" customWidth="1"/>
    <col min="83" max="16384" width="7.28515625" style="76"/>
  </cols>
  <sheetData>
    <row r="1" spans="1:82" s="389" customFormat="1" ht="24.75" customHeight="1">
      <c r="A1" s="387"/>
      <c r="B1" s="388"/>
      <c r="D1" s="390" t="s">
        <v>669</v>
      </c>
      <c r="E1" s="390" t="s">
        <v>670</v>
      </c>
      <c r="F1" s="390" t="s">
        <v>671</v>
      </c>
      <c r="G1" s="390" t="s">
        <v>672</v>
      </c>
      <c r="H1" s="390" t="s">
        <v>673</v>
      </c>
      <c r="I1" s="390" t="s">
        <v>674</v>
      </c>
      <c r="J1" s="390" t="s">
        <v>675</v>
      </c>
      <c r="K1" s="390" t="s">
        <v>676</v>
      </c>
      <c r="L1" s="390" t="s">
        <v>677</v>
      </c>
      <c r="M1" s="391" t="s">
        <v>678</v>
      </c>
      <c r="N1" s="391" t="s">
        <v>679</v>
      </c>
      <c r="O1" s="390" t="s">
        <v>680</v>
      </c>
      <c r="P1" s="391" t="s">
        <v>681</v>
      </c>
      <c r="Q1" s="391" t="s">
        <v>682</v>
      </c>
      <c r="R1" s="391" t="s">
        <v>683</v>
      </c>
      <c r="S1" s="391" t="s">
        <v>684</v>
      </c>
      <c r="T1" s="389" t="s">
        <v>685</v>
      </c>
      <c r="U1" s="392" t="s">
        <v>686</v>
      </c>
      <c r="X1" s="393" t="s">
        <v>687</v>
      </c>
      <c r="Y1" s="394" t="s">
        <v>688</v>
      </c>
      <c r="AF1" s="394" t="s">
        <v>689</v>
      </c>
      <c r="AG1" s="394" t="s">
        <v>690</v>
      </c>
      <c r="AH1" s="480">
        <v>34</v>
      </c>
      <c r="AI1" s="480">
        <v>35</v>
      </c>
      <c r="AJ1" s="480">
        <v>36</v>
      </c>
      <c r="AK1" s="480">
        <v>37</v>
      </c>
      <c r="AL1" s="480">
        <v>38</v>
      </c>
      <c r="AM1" s="480">
        <v>39</v>
      </c>
      <c r="AN1" s="480">
        <v>40</v>
      </c>
      <c r="AO1" s="480">
        <v>41</v>
      </c>
      <c r="AP1" s="480">
        <v>42</v>
      </c>
      <c r="AQ1" s="480">
        <v>43</v>
      </c>
      <c r="AR1" s="480">
        <v>44</v>
      </c>
      <c r="AS1" s="480">
        <v>45</v>
      </c>
      <c r="AT1" s="480">
        <v>46</v>
      </c>
      <c r="AU1" s="480">
        <v>47</v>
      </c>
      <c r="AV1" s="480">
        <v>48</v>
      </c>
      <c r="AW1" s="480">
        <v>49</v>
      </c>
      <c r="AX1" s="480">
        <v>50</v>
      </c>
      <c r="AY1" s="480">
        <v>51</v>
      </c>
      <c r="AZ1" s="480">
        <v>52</v>
      </c>
      <c r="BA1" s="480">
        <v>53</v>
      </c>
      <c r="BB1" s="480">
        <v>54</v>
      </c>
      <c r="BC1" s="480">
        <v>55</v>
      </c>
      <c r="BD1" s="480">
        <v>56</v>
      </c>
      <c r="BE1" s="480">
        <v>57</v>
      </c>
      <c r="BF1" s="480">
        <v>58</v>
      </c>
      <c r="BG1" s="480">
        <v>59</v>
      </c>
      <c r="BH1" s="480">
        <v>60</v>
      </c>
      <c r="BI1" s="480">
        <v>61</v>
      </c>
      <c r="BJ1" s="480">
        <v>62</v>
      </c>
      <c r="BK1" s="393"/>
      <c r="BL1" s="393"/>
      <c r="BM1" s="393"/>
      <c r="BN1" s="393"/>
      <c r="BO1" s="393"/>
      <c r="BP1" s="393"/>
      <c r="BQ1" s="393"/>
      <c r="BR1" s="395"/>
      <c r="BS1" s="395"/>
      <c r="BT1" s="395"/>
      <c r="BU1" s="395"/>
      <c r="BV1" s="395"/>
      <c r="BW1" s="395"/>
      <c r="BX1" s="395"/>
      <c r="BY1" s="395"/>
      <c r="BZ1" s="395"/>
      <c r="CA1" s="395"/>
      <c r="CB1" s="395"/>
      <c r="CC1" s="395"/>
      <c r="CD1" s="395"/>
    </row>
    <row r="2" spans="1:82" ht="20.25" hidden="1"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E2" s="482"/>
    </row>
    <row r="3" spans="1:82" ht="20.25" hidden="1"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E3" s="482"/>
    </row>
    <row r="4" spans="1:82">
      <c r="A4" s="397" t="s">
        <v>691</v>
      </c>
      <c r="B4" s="398"/>
      <c r="C4" s="399"/>
      <c r="D4" s="400">
        <v>1</v>
      </c>
      <c r="E4" s="400">
        <v>2</v>
      </c>
      <c r="F4" s="400">
        <v>3</v>
      </c>
      <c r="G4" s="400">
        <v>4</v>
      </c>
      <c r="H4" s="400">
        <v>5</v>
      </c>
      <c r="I4" s="400">
        <v>6</v>
      </c>
      <c r="J4" s="400">
        <v>7</v>
      </c>
      <c r="K4" s="400">
        <v>8</v>
      </c>
      <c r="L4" s="401">
        <v>9</v>
      </c>
      <c r="M4" s="402">
        <v>10</v>
      </c>
      <c r="N4" s="402">
        <v>11</v>
      </c>
      <c r="O4" s="402">
        <v>12</v>
      </c>
      <c r="P4" s="402">
        <v>13</v>
      </c>
      <c r="Q4" s="402">
        <v>14</v>
      </c>
      <c r="R4" s="402">
        <v>15</v>
      </c>
      <c r="S4" s="402">
        <v>16</v>
      </c>
      <c r="T4" s="403">
        <v>17</v>
      </c>
      <c r="U4" s="404">
        <v>18</v>
      </c>
      <c r="V4" s="404">
        <v>19</v>
      </c>
      <c r="W4" s="76" t="s">
        <v>591</v>
      </c>
      <c r="X4" s="403">
        <v>20</v>
      </c>
      <c r="Y4" s="403">
        <v>21</v>
      </c>
      <c r="Z4" s="403">
        <v>22</v>
      </c>
      <c r="AA4" s="403">
        <v>23</v>
      </c>
      <c r="AB4" s="76" t="s">
        <v>591</v>
      </c>
      <c r="AC4" s="404">
        <v>24</v>
      </c>
      <c r="AD4" s="404">
        <v>25</v>
      </c>
      <c r="AE4" s="404">
        <v>26</v>
      </c>
      <c r="AF4" s="404">
        <v>27</v>
      </c>
      <c r="AG4" s="404">
        <v>28</v>
      </c>
      <c r="AH4" s="483">
        <v>29</v>
      </c>
      <c r="AK4" s="405" t="s">
        <v>692</v>
      </c>
      <c r="AL4" s="406"/>
      <c r="AM4" s="406"/>
      <c r="AN4" s="406"/>
      <c r="AO4" s="406"/>
      <c r="AP4" s="406"/>
      <c r="AQ4" s="406"/>
      <c r="AR4" s="406"/>
      <c r="AS4" s="406"/>
      <c r="AT4" s="406"/>
      <c r="AU4" s="406"/>
      <c r="AV4" s="406"/>
      <c r="AW4" s="406"/>
      <c r="AX4" s="406"/>
      <c r="AY4" s="406"/>
      <c r="AZ4" s="406"/>
      <c r="BA4" s="406"/>
      <c r="BB4" s="406"/>
      <c r="BC4" s="407"/>
      <c r="BE4" s="482"/>
    </row>
    <row r="5" spans="1:82">
      <c r="A5" s="408"/>
      <c r="B5" s="409"/>
      <c r="C5" s="410"/>
      <c r="D5" s="411" t="s">
        <v>693</v>
      </c>
      <c r="E5" s="412"/>
      <c r="F5" s="412"/>
      <c r="G5" s="412"/>
      <c r="H5" s="412"/>
      <c r="I5" s="412"/>
      <c r="J5" s="412"/>
      <c r="K5" s="413"/>
      <c r="L5" s="414" t="s">
        <v>694</v>
      </c>
      <c r="M5" s="415"/>
      <c r="N5" s="415"/>
      <c r="O5" s="415"/>
      <c r="P5" s="415"/>
      <c r="Q5" s="415"/>
      <c r="R5" s="415"/>
      <c r="S5" s="416"/>
      <c r="T5" s="417"/>
      <c r="U5" s="418"/>
      <c r="V5" s="418" t="s">
        <v>695</v>
      </c>
      <c r="X5" s="417"/>
      <c r="Y5" s="417"/>
      <c r="Z5" s="417"/>
      <c r="AA5" s="417"/>
      <c r="AC5" s="418"/>
      <c r="AD5" s="418" t="s">
        <v>696</v>
      </c>
      <c r="AE5" s="418"/>
      <c r="AF5" s="418"/>
      <c r="AG5" s="418"/>
      <c r="AH5" s="484"/>
      <c r="AK5" s="419"/>
      <c r="AL5" s="420" t="s">
        <v>697</v>
      </c>
      <c r="AM5" s="420" t="s">
        <v>698</v>
      </c>
      <c r="AN5" s="420" t="s">
        <v>699</v>
      </c>
      <c r="AO5" s="420"/>
      <c r="AP5" s="420"/>
      <c r="AQ5" s="420"/>
      <c r="AR5" s="420"/>
      <c r="AS5" s="420"/>
      <c r="AT5" s="420"/>
      <c r="AU5" s="420"/>
      <c r="AV5" s="420"/>
      <c r="AW5" s="421" t="s">
        <v>700</v>
      </c>
      <c r="AX5" s="422">
        <f>COUNTIF($AT$10:$AT$448,"&lt;0")</f>
        <v>241</v>
      </c>
      <c r="AY5" s="420"/>
      <c r="AZ5" s="420"/>
      <c r="BA5" s="420"/>
      <c r="BB5" s="420"/>
      <c r="BC5" s="423"/>
      <c r="BD5" s="485"/>
      <c r="BE5" s="423"/>
    </row>
    <row r="6" spans="1:82">
      <c r="A6" s="408"/>
      <c r="B6" s="409"/>
      <c r="C6" s="410"/>
      <c r="D6" s="424" t="s">
        <v>472</v>
      </c>
      <c r="E6" s="424" t="s">
        <v>701</v>
      </c>
      <c r="F6" s="424" t="s">
        <v>701</v>
      </c>
      <c r="G6" s="424" t="s">
        <v>702</v>
      </c>
      <c r="H6" s="424" t="s">
        <v>701</v>
      </c>
      <c r="I6" s="424" t="s">
        <v>701</v>
      </c>
      <c r="J6" s="424" t="s">
        <v>701</v>
      </c>
      <c r="K6" s="424" t="s">
        <v>701</v>
      </c>
      <c r="L6" s="425" t="s">
        <v>472</v>
      </c>
      <c r="M6" s="426" t="s">
        <v>701</v>
      </c>
      <c r="N6" s="426" t="s">
        <v>701</v>
      </c>
      <c r="O6" s="426" t="s">
        <v>702</v>
      </c>
      <c r="P6" s="426" t="s">
        <v>701</v>
      </c>
      <c r="Q6" s="426" t="s">
        <v>701</v>
      </c>
      <c r="R6" s="426" t="s">
        <v>701</v>
      </c>
      <c r="S6" s="426" t="s">
        <v>701</v>
      </c>
      <c r="T6" s="417" t="s">
        <v>703</v>
      </c>
      <c r="U6" s="418"/>
      <c r="V6" s="418" t="s">
        <v>704</v>
      </c>
      <c r="X6" s="417"/>
      <c r="Y6" s="417" t="s">
        <v>696</v>
      </c>
      <c r="Z6" s="417" t="s">
        <v>705</v>
      </c>
      <c r="AA6" s="417" t="s">
        <v>706</v>
      </c>
      <c r="AC6" s="418" t="s">
        <v>12</v>
      </c>
      <c r="AD6" s="418" t="s">
        <v>707</v>
      </c>
      <c r="AE6" s="418"/>
      <c r="AF6" s="418"/>
      <c r="AG6" s="418"/>
      <c r="AH6" s="484"/>
      <c r="AK6" s="427"/>
      <c r="AL6" s="428"/>
      <c r="AM6" s="420"/>
      <c r="AN6" s="428"/>
      <c r="AO6" s="428"/>
      <c r="AP6" s="428"/>
      <c r="AQ6" s="428"/>
      <c r="AR6" s="428"/>
      <c r="AS6" s="428"/>
      <c r="AT6" s="428"/>
      <c r="AU6" s="428"/>
      <c r="AV6" s="428"/>
      <c r="AW6" s="429" t="s">
        <v>708</v>
      </c>
      <c r="AX6" s="430">
        <f>COUNTIF($AT$10:$AT$448,"&gt;0")</f>
        <v>49</v>
      </c>
      <c r="AY6" s="428"/>
      <c r="AZ6" s="428"/>
      <c r="BA6" s="428"/>
      <c r="BB6" s="428"/>
      <c r="BC6" s="423"/>
      <c r="BE6" s="423"/>
    </row>
    <row r="7" spans="1:82">
      <c r="A7" s="408"/>
      <c r="B7" s="409"/>
      <c r="C7" s="410"/>
      <c r="D7" s="431" t="s">
        <v>709</v>
      </c>
      <c r="E7" s="431" t="s">
        <v>710</v>
      </c>
      <c r="F7" s="431" t="s">
        <v>711</v>
      </c>
      <c r="G7" s="431" t="s">
        <v>712</v>
      </c>
      <c r="H7" s="431" t="s">
        <v>711</v>
      </c>
      <c r="I7" s="431" t="s">
        <v>711</v>
      </c>
      <c r="J7" s="431" t="s">
        <v>711</v>
      </c>
      <c r="K7" s="431" t="s">
        <v>711</v>
      </c>
      <c r="L7" s="432" t="s">
        <v>709</v>
      </c>
      <c r="M7" s="418" t="s">
        <v>710</v>
      </c>
      <c r="N7" s="418" t="s">
        <v>711</v>
      </c>
      <c r="O7" s="418" t="s">
        <v>712</v>
      </c>
      <c r="P7" s="418" t="s">
        <v>711</v>
      </c>
      <c r="Q7" s="418" t="s">
        <v>711</v>
      </c>
      <c r="R7" s="418" t="s">
        <v>711</v>
      </c>
      <c r="S7" s="418" t="s">
        <v>711</v>
      </c>
      <c r="T7" s="417" t="s">
        <v>713</v>
      </c>
      <c r="U7" s="418" t="s">
        <v>714</v>
      </c>
      <c r="V7" s="418" t="s">
        <v>715</v>
      </c>
      <c r="X7" s="417" t="s">
        <v>696</v>
      </c>
      <c r="Y7" s="417" t="s">
        <v>716</v>
      </c>
      <c r="Z7" s="417" t="s">
        <v>717</v>
      </c>
      <c r="AA7" s="417" t="s">
        <v>718</v>
      </c>
      <c r="AC7" s="418" t="s">
        <v>707</v>
      </c>
      <c r="AD7" s="418" t="s">
        <v>704</v>
      </c>
      <c r="AE7" s="418"/>
      <c r="AF7" s="418"/>
      <c r="AG7" s="418" t="s">
        <v>719</v>
      </c>
      <c r="AH7" s="484" t="s">
        <v>720</v>
      </c>
      <c r="AK7" s="427"/>
      <c r="AL7" s="428"/>
      <c r="AM7" s="420"/>
      <c r="AN7" s="428"/>
      <c r="AO7" s="433"/>
      <c r="AP7" s="428"/>
      <c r="AQ7" s="428"/>
      <c r="AR7" s="428"/>
      <c r="AS7" s="428"/>
      <c r="AT7" s="428"/>
      <c r="AU7" s="428"/>
      <c r="AV7" s="428"/>
      <c r="AW7" s="428"/>
      <c r="AX7" s="428"/>
      <c r="AY7" s="428"/>
      <c r="AZ7" s="428"/>
      <c r="BA7" s="428"/>
      <c r="BB7" s="428"/>
      <c r="BC7" s="423" t="s">
        <v>721</v>
      </c>
      <c r="BE7" s="423"/>
    </row>
    <row r="8" spans="1:82">
      <c r="A8" s="408"/>
      <c r="B8" s="409"/>
      <c r="C8" s="410"/>
      <c r="D8" s="434" t="s">
        <v>722</v>
      </c>
      <c r="E8" s="434" t="s">
        <v>723</v>
      </c>
      <c r="F8" s="434" t="s">
        <v>724</v>
      </c>
      <c r="G8" s="434" t="s">
        <v>485</v>
      </c>
      <c r="H8" s="434" t="s">
        <v>725</v>
      </c>
      <c r="I8" s="434" t="s">
        <v>726</v>
      </c>
      <c r="J8" s="434" t="s">
        <v>727</v>
      </c>
      <c r="K8" s="434" t="s">
        <v>728</v>
      </c>
      <c r="L8" s="435" t="s">
        <v>722</v>
      </c>
      <c r="M8" s="436" t="s">
        <v>723</v>
      </c>
      <c r="N8" s="436" t="s">
        <v>724</v>
      </c>
      <c r="O8" s="436" t="s">
        <v>485</v>
      </c>
      <c r="P8" s="436" t="s">
        <v>725</v>
      </c>
      <c r="Q8" s="436" t="s">
        <v>726</v>
      </c>
      <c r="R8" s="436" t="s">
        <v>727</v>
      </c>
      <c r="S8" s="436" t="s">
        <v>728</v>
      </c>
      <c r="T8" s="417" t="s">
        <v>729</v>
      </c>
      <c r="U8" s="418" t="s">
        <v>695</v>
      </c>
      <c r="V8" s="418" t="s">
        <v>730</v>
      </c>
      <c r="X8" s="417" t="s">
        <v>731</v>
      </c>
      <c r="Y8" s="417" t="s">
        <v>732</v>
      </c>
      <c r="Z8" s="417" t="s">
        <v>730</v>
      </c>
      <c r="AA8" s="417" t="s">
        <v>733</v>
      </c>
      <c r="AC8" s="418" t="s">
        <v>704</v>
      </c>
      <c r="AD8" s="418" t="s">
        <v>734</v>
      </c>
      <c r="AE8" s="418" t="s">
        <v>735</v>
      </c>
      <c r="AF8" s="418" t="s">
        <v>736</v>
      </c>
      <c r="AG8" s="418" t="s">
        <v>737</v>
      </c>
      <c r="AH8" s="484" t="s">
        <v>738</v>
      </c>
      <c r="AK8" s="427"/>
      <c r="AL8" s="428"/>
      <c r="AM8" s="428"/>
      <c r="AN8" s="428"/>
      <c r="AO8" s="433"/>
      <c r="AP8" s="428"/>
      <c r="AQ8" s="428"/>
      <c r="AR8" s="428"/>
      <c r="AS8" s="428"/>
      <c r="AT8" s="428" t="s">
        <v>740</v>
      </c>
      <c r="AU8" s="428"/>
      <c r="AV8" s="486" t="s">
        <v>770</v>
      </c>
      <c r="AW8" s="487" t="s">
        <v>771</v>
      </c>
      <c r="AX8" s="437"/>
      <c r="AY8" s="428"/>
      <c r="AZ8" s="428"/>
      <c r="BA8" s="428"/>
      <c r="BB8" s="428"/>
      <c r="BC8" s="423" t="s">
        <v>24</v>
      </c>
      <c r="BE8" s="423"/>
    </row>
    <row r="9" spans="1:82" s="446" customFormat="1" ht="26.25" customHeight="1">
      <c r="A9" s="438" t="s">
        <v>23</v>
      </c>
      <c r="B9" s="439" t="s">
        <v>24</v>
      </c>
      <c r="C9" s="440" t="s">
        <v>741</v>
      </c>
      <c r="D9" s="441" t="s">
        <v>669</v>
      </c>
      <c r="E9" s="441" t="s">
        <v>670</v>
      </c>
      <c r="F9" s="441" t="s">
        <v>671</v>
      </c>
      <c r="G9" s="441" t="s">
        <v>672</v>
      </c>
      <c r="H9" s="441" t="s">
        <v>673</v>
      </c>
      <c r="I9" s="441" t="s">
        <v>674</v>
      </c>
      <c r="J9" s="441" t="s">
        <v>675</v>
      </c>
      <c r="K9" s="441" t="s">
        <v>676</v>
      </c>
      <c r="L9" s="442" t="s">
        <v>677</v>
      </c>
      <c r="M9" s="443" t="s">
        <v>678</v>
      </c>
      <c r="N9" s="443" t="s">
        <v>679</v>
      </c>
      <c r="O9" s="443" t="s">
        <v>680</v>
      </c>
      <c r="P9" s="443" t="s">
        <v>681</v>
      </c>
      <c r="Q9" s="443" t="s">
        <v>682</v>
      </c>
      <c r="R9" s="443" t="s">
        <v>683</v>
      </c>
      <c r="S9" s="443" t="s">
        <v>684</v>
      </c>
      <c r="T9" s="444" t="s">
        <v>742</v>
      </c>
      <c r="U9" s="445" t="s">
        <v>733</v>
      </c>
      <c r="V9" s="445" t="s">
        <v>743</v>
      </c>
      <c r="W9" s="446" t="s">
        <v>573</v>
      </c>
      <c r="X9" s="444" t="s">
        <v>744</v>
      </c>
      <c r="Y9" s="444" t="s">
        <v>695</v>
      </c>
      <c r="Z9" s="444" t="s">
        <v>745</v>
      </c>
      <c r="AA9" s="444" t="s">
        <v>746</v>
      </c>
      <c r="AB9" s="446" t="s">
        <v>573</v>
      </c>
      <c r="AC9" s="445" t="s">
        <v>734</v>
      </c>
      <c r="AD9" s="445" t="s">
        <v>747</v>
      </c>
      <c r="AE9" s="445" t="s">
        <v>748</v>
      </c>
      <c r="AF9" s="445" t="s">
        <v>608</v>
      </c>
      <c r="AG9" s="445" t="s">
        <v>749</v>
      </c>
      <c r="AH9" s="488" t="s">
        <v>750</v>
      </c>
      <c r="AI9" s="489" t="s">
        <v>591</v>
      </c>
      <c r="AJ9" s="489" t="s">
        <v>573</v>
      </c>
      <c r="AK9" s="433" t="s">
        <v>751</v>
      </c>
      <c r="AL9" s="433" t="s">
        <v>752</v>
      </c>
      <c r="AM9" s="447" t="s">
        <v>753</v>
      </c>
      <c r="AN9" s="447" t="s">
        <v>754</v>
      </c>
      <c r="AO9" s="433" t="s">
        <v>736</v>
      </c>
      <c r="AP9" s="433" t="s">
        <v>755</v>
      </c>
      <c r="AQ9" s="433" t="s">
        <v>756</v>
      </c>
      <c r="AR9" s="433"/>
      <c r="AS9" s="433"/>
      <c r="AT9" s="433" t="s">
        <v>735</v>
      </c>
      <c r="AU9" s="433"/>
      <c r="AV9" s="490" t="s">
        <v>772</v>
      </c>
      <c r="AW9" s="491" t="s">
        <v>773</v>
      </c>
      <c r="AX9" s="448" t="s">
        <v>735</v>
      </c>
      <c r="AY9" s="433"/>
      <c r="AZ9" s="433"/>
      <c r="BA9" s="433"/>
      <c r="BB9" s="433"/>
      <c r="BC9" s="449" t="s">
        <v>739</v>
      </c>
      <c r="BD9" s="492"/>
      <c r="BE9" s="449" t="s">
        <v>735</v>
      </c>
      <c r="BF9" s="493"/>
      <c r="BG9" s="493"/>
      <c r="BH9" s="493"/>
      <c r="BI9" s="493"/>
      <c r="BJ9" s="492"/>
      <c r="BK9" s="450"/>
      <c r="BL9" s="450"/>
      <c r="BM9" s="450"/>
      <c r="BN9" s="450"/>
      <c r="BO9" s="450"/>
      <c r="BP9" s="450"/>
      <c r="BQ9" s="450"/>
      <c r="BR9" s="450"/>
      <c r="BS9" s="450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</row>
    <row r="10" spans="1:82" s="510" customFormat="1" ht="12">
      <c r="A10" s="507">
        <v>1</v>
      </c>
      <c r="B10" s="508" t="s">
        <v>28</v>
      </c>
      <c r="C10" s="507">
        <v>1</v>
      </c>
      <c r="D10" s="509">
        <v>0</v>
      </c>
      <c r="E10" s="510">
        <v>25000</v>
      </c>
      <c r="F10" s="510">
        <v>0</v>
      </c>
      <c r="G10" s="510">
        <v>0</v>
      </c>
      <c r="H10" s="510">
        <v>0</v>
      </c>
      <c r="I10" s="510">
        <v>0</v>
      </c>
      <c r="J10" s="510">
        <v>1727906</v>
      </c>
      <c r="K10" s="511">
        <v>1863251</v>
      </c>
      <c r="L10" s="510">
        <v>1083853</v>
      </c>
      <c r="M10" s="510">
        <v>17442</v>
      </c>
      <c r="N10" s="510">
        <v>32438</v>
      </c>
      <c r="O10" s="510">
        <v>45687.180000000008</v>
      </c>
      <c r="P10" s="510">
        <v>0</v>
      </c>
      <c r="Q10" s="510">
        <v>0</v>
      </c>
      <c r="R10" s="510">
        <v>0</v>
      </c>
      <c r="S10" s="510">
        <v>0</v>
      </c>
      <c r="T10" s="510" t="s">
        <v>757</v>
      </c>
      <c r="U10" s="510">
        <f>IF(OR(T10="X",T10="X16",T10="X17"),SUM(D10:S10),
IF(T10="x18",SUM(D10:S10)-D10*0.6-L10*0.6,SUM(D10:S10)-D10-L10))</f>
        <v>4795577.18</v>
      </c>
      <c r="V10" s="512">
        <f t="shared" ref="V10:V73" si="0">IF(AND(C10=1,U10&gt;0),U10/Y10*100,0)</f>
        <v>14.535441901844745</v>
      </c>
      <c r="X10" s="510">
        <v>29563170.916989997</v>
      </c>
      <c r="Y10" s="510">
        <v>32992304</v>
      </c>
      <c r="Z10" s="510">
        <f t="shared" ref="Z10:Z73" si="1">IF(Y10-X10&gt;0,Y10-X10,0)</f>
        <v>3429133.083010003</v>
      </c>
      <c r="AA10" s="510">
        <f t="shared" ref="AA10:AA73" si="2">V10*0.01*Z10</f>
        <v>498439.64701785654</v>
      </c>
      <c r="AC10" s="512">
        <v>116.79997510832712</v>
      </c>
      <c r="AD10" s="512">
        <f t="shared" ref="AD10:AD73" si="3">IFERROR(IF(C10=1,(Y10-AA10)/X10*100,0),"")</f>
        <v>109.91332575325292</v>
      </c>
      <c r="AE10" s="513">
        <f t="shared" ref="AE10:AE73" si="4">AD10-AC10</f>
        <v>-6.8866493550741978</v>
      </c>
      <c r="AF10" s="510">
        <v>49</v>
      </c>
      <c r="AG10" s="510">
        <v>1</v>
      </c>
      <c r="AH10" s="514">
        <f t="shared" ref="AH10:AH73" si="5">IF(AG10=1,AD10,AC10)</f>
        <v>109.91332575325292</v>
      </c>
      <c r="AI10" s="58"/>
      <c r="AJ10" s="58"/>
      <c r="AK10" s="515">
        <v>116.79997510832712</v>
      </c>
      <c r="AL10" s="515">
        <v>116.8952587791948</v>
      </c>
      <c r="AM10" s="515">
        <v>116.8952587791948</v>
      </c>
      <c r="AN10" s="515">
        <v>116.79997510832712</v>
      </c>
      <c r="AO10" s="516">
        <v>109.91332575325292</v>
      </c>
      <c r="AP10" s="515"/>
      <c r="AQ10" s="515"/>
      <c r="AR10" s="515"/>
      <c r="AS10" s="515"/>
      <c r="AT10" s="517">
        <f>AO10-AN10</f>
        <v>-6.8866493550741978</v>
      </c>
      <c r="AU10" s="515"/>
      <c r="AV10" s="518">
        <v>11.433843269971938</v>
      </c>
      <c r="AW10" s="515">
        <v>3.8509446137687151</v>
      </c>
      <c r="AX10" s="519">
        <f>IFERROR(AW10-AV10,"")</f>
        <v>-7.5828986562032226</v>
      </c>
      <c r="AY10" s="520"/>
      <c r="AZ10" s="521"/>
      <c r="BA10" s="521"/>
      <c r="BB10" s="521"/>
      <c r="BC10" s="514"/>
      <c r="BD10" s="58"/>
      <c r="BE10" s="522">
        <f t="shared" ref="BE10:BE73" si="6">BF10-A10</f>
        <v>-1</v>
      </c>
      <c r="BF10" s="58"/>
      <c r="BG10" s="58"/>
      <c r="BH10" s="58"/>
      <c r="BI10" s="58"/>
      <c r="BJ10" s="58"/>
    </row>
    <row r="11" spans="1:82" s="510" customFormat="1" ht="12">
      <c r="A11" s="507">
        <v>2</v>
      </c>
      <c r="B11" s="508" t="s">
        <v>29</v>
      </c>
      <c r="C11" s="507">
        <v>0</v>
      </c>
      <c r="D11" s="509">
        <v>0</v>
      </c>
      <c r="E11" s="510">
        <v>0</v>
      </c>
      <c r="F11" s="510">
        <v>0</v>
      </c>
      <c r="G11" s="510">
        <v>0</v>
      </c>
      <c r="H11" s="510">
        <v>0</v>
      </c>
      <c r="I11" s="510">
        <v>0</v>
      </c>
      <c r="J11" s="510">
        <v>0</v>
      </c>
      <c r="K11" s="511">
        <v>0</v>
      </c>
      <c r="L11" s="510">
        <v>0</v>
      </c>
      <c r="M11" s="510">
        <v>0</v>
      </c>
      <c r="N11" s="510">
        <v>0</v>
      </c>
      <c r="O11" s="510">
        <v>0</v>
      </c>
      <c r="P11" s="510">
        <v>0</v>
      </c>
      <c r="Q11" s="510">
        <v>0</v>
      </c>
      <c r="R11" s="510">
        <v>0</v>
      </c>
      <c r="S11" s="510">
        <v>0</v>
      </c>
      <c r="T11" s="510">
        <v>0</v>
      </c>
      <c r="U11" s="510">
        <f t="shared" ref="U11:U74" si="7">IF(OR(T11="X",T11="X16",T11="X17"),SUM(D11:S11),
IF(T11="x18",SUM(D11:S11)-D11*0.6-L11*0.6,SUM(D11:S11)-D11-L11))</f>
        <v>0</v>
      </c>
      <c r="V11" s="512">
        <f t="shared" si="0"/>
        <v>0</v>
      </c>
      <c r="X11" s="510">
        <v>0</v>
      </c>
      <c r="Y11" s="510">
        <v>0</v>
      </c>
      <c r="Z11" s="510">
        <f t="shared" si="1"/>
        <v>0</v>
      </c>
      <c r="AA11" s="510">
        <f t="shared" si="2"/>
        <v>0</v>
      </c>
      <c r="AC11" s="512">
        <v>0</v>
      </c>
      <c r="AD11" s="512">
        <f t="shared" si="3"/>
        <v>0</v>
      </c>
      <c r="AE11" s="513">
        <f t="shared" si="4"/>
        <v>0</v>
      </c>
      <c r="AF11" s="510">
        <v>0</v>
      </c>
      <c r="AG11" s="510" t="s">
        <v>758</v>
      </c>
      <c r="AH11" s="514">
        <f t="shared" si="5"/>
        <v>0</v>
      </c>
      <c r="AI11" s="58"/>
      <c r="AJ11" s="58"/>
      <c r="AK11" s="515">
        <v>0</v>
      </c>
      <c r="AL11" s="515">
        <v>0</v>
      </c>
      <c r="AM11" s="515">
        <v>0</v>
      </c>
      <c r="AN11" s="515">
        <v>0</v>
      </c>
      <c r="AO11" s="516">
        <v>0</v>
      </c>
      <c r="AP11" s="515"/>
      <c r="AQ11" s="515"/>
      <c r="AR11" s="515"/>
      <c r="AS11" s="515"/>
      <c r="AT11" s="517">
        <f t="shared" ref="AT11:AT74" si="8">AO11-AN11</f>
        <v>0</v>
      </c>
      <c r="AU11" s="515"/>
      <c r="AV11" s="518" t="s">
        <v>774</v>
      </c>
      <c r="AW11" s="515" t="s">
        <v>774</v>
      </c>
      <c r="AX11" s="519" t="str">
        <f t="shared" ref="AX11:AX74" si="9">IFERROR(AW11-AV11,"")</f>
        <v/>
      </c>
      <c r="AY11" s="520"/>
      <c r="AZ11" s="521"/>
      <c r="BA11" s="521"/>
      <c r="BB11" s="521"/>
      <c r="BC11" s="523" t="s">
        <v>759</v>
      </c>
      <c r="BD11" s="58"/>
      <c r="BE11" s="522">
        <f t="shared" si="6"/>
        <v>-2</v>
      </c>
      <c r="BF11" s="58"/>
      <c r="BG11" s="58"/>
      <c r="BH11" s="58"/>
      <c r="BI11" s="58"/>
      <c r="BJ11" s="58"/>
    </row>
    <row r="12" spans="1:82" s="510" customFormat="1" ht="12">
      <c r="A12" s="507">
        <v>3</v>
      </c>
      <c r="B12" s="508" t="s">
        <v>30</v>
      </c>
      <c r="C12" s="507">
        <v>1</v>
      </c>
      <c r="D12" s="509">
        <v>0</v>
      </c>
      <c r="E12" s="510">
        <v>629170</v>
      </c>
      <c r="F12" s="510">
        <v>0</v>
      </c>
      <c r="G12" s="510">
        <v>0</v>
      </c>
      <c r="H12" s="510">
        <v>0</v>
      </c>
      <c r="I12" s="510">
        <v>0</v>
      </c>
      <c r="J12" s="510">
        <v>0</v>
      </c>
      <c r="K12" s="511">
        <v>299350</v>
      </c>
      <c r="L12" s="510">
        <v>352472</v>
      </c>
      <c r="M12" s="510">
        <v>0</v>
      </c>
      <c r="N12" s="510">
        <v>0</v>
      </c>
      <c r="O12" s="510">
        <v>1081.5</v>
      </c>
      <c r="P12" s="510">
        <v>0</v>
      </c>
      <c r="Q12" s="510">
        <v>0</v>
      </c>
      <c r="R12" s="510">
        <v>0</v>
      </c>
      <c r="S12" s="510">
        <v>0</v>
      </c>
      <c r="T12" s="510" t="s">
        <v>757</v>
      </c>
      <c r="U12" s="510">
        <f t="shared" si="7"/>
        <v>1282073.5</v>
      </c>
      <c r="V12" s="512">
        <f t="shared" si="0"/>
        <v>7.5508372791852727</v>
      </c>
      <c r="X12" s="510">
        <v>14410940.639999999</v>
      </c>
      <c r="Y12" s="510">
        <v>16979223</v>
      </c>
      <c r="Z12" s="510">
        <f t="shared" si="1"/>
        <v>2568282.3600000013</v>
      </c>
      <c r="AA12" s="510">
        <f t="shared" si="2"/>
        <v>193926.8218736194</v>
      </c>
      <c r="AC12" s="512">
        <v>118.79432005535948</v>
      </c>
      <c r="AD12" s="512">
        <f t="shared" si="3"/>
        <v>116.47606216304824</v>
      </c>
      <c r="AE12" s="513">
        <f t="shared" si="4"/>
        <v>-2.3182578923112374</v>
      </c>
      <c r="AF12" s="510">
        <v>1</v>
      </c>
      <c r="AG12" s="510">
        <v>1</v>
      </c>
      <c r="AH12" s="514">
        <f t="shared" si="5"/>
        <v>116.47606216304824</v>
      </c>
      <c r="AI12" s="58"/>
      <c r="AJ12" s="58"/>
      <c r="AK12" s="515">
        <v>118.79432005535948</v>
      </c>
      <c r="AL12" s="515">
        <v>110.68105717388038</v>
      </c>
      <c r="AM12" s="515">
        <v>110.68105717388038</v>
      </c>
      <c r="AN12" s="515">
        <v>118.79432005535948</v>
      </c>
      <c r="AO12" s="516">
        <v>116.47606216304824</v>
      </c>
      <c r="AP12" s="515"/>
      <c r="AQ12" s="515"/>
      <c r="AR12" s="515"/>
      <c r="AS12" s="515"/>
      <c r="AT12" s="517">
        <f t="shared" si="8"/>
        <v>-2.3182578923112374</v>
      </c>
      <c r="AU12" s="515"/>
      <c r="AV12" s="518">
        <v>6.833966505546095</v>
      </c>
      <c r="AW12" s="515">
        <v>4.3253395888644102</v>
      </c>
      <c r="AX12" s="519">
        <f t="shared" si="9"/>
        <v>-2.5086269166816848</v>
      </c>
      <c r="AY12" s="520"/>
      <c r="AZ12" s="521"/>
      <c r="BA12" s="521"/>
      <c r="BB12" s="521"/>
      <c r="BC12" s="514"/>
      <c r="BD12" s="58"/>
      <c r="BE12" s="522">
        <f t="shared" si="6"/>
        <v>-3</v>
      </c>
      <c r="BF12" s="58"/>
      <c r="BG12" s="58"/>
      <c r="BH12" s="58"/>
      <c r="BI12" s="58"/>
      <c r="BJ12" s="58"/>
    </row>
    <row r="13" spans="1:82" s="510" customFormat="1" ht="12">
      <c r="A13" s="507">
        <v>4</v>
      </c>
      <c r="B13" s="508" t="s">
        <v>31</v>
      </c>
      <c r="C13" s="507">
        <v>0</v>
      </c>
      <c r="D13" s="509">
        <v>0</v>
      </c>
      <c r="E13" s="510">
        <v>0</v>
      </c>
      <c r="F13" s="510">
        <v>0</v>
      </c>
      <c r="G13" s="510">
        <v>0</v>
      </c>
      <c r="H13" s="510">
        <v>0</v>
      </c>
      <c r="I13" s="510">
        <v>0</v>
      </c>
      <c r="J13" s="510">
        <v>0</v>
      </c>
      <c r="K13" s="511">
        <v>0</v>
      </c>
      <c r="L13" s="510">
        <v>0</v>
      </c>
      <c r="M13" s="510">
        <v>0</v>
      </c>
      <c r="N13" s="510">
        <v>0</v>
      </c>
      <c r="O13" s="510">
        <v>0</v>
      </c>
      <c r="P13" s="510">
        <v>0</v>
      </c>
      <c r="Q13" s="510">
        <v>0</v>
      </c>
      <c r="R13" s="510">
        <v>0</v>
      </c>
      <c r="S13" s="510">
        <v>0</v>
      </c>
      <c r="T13" s="510">
        <v>0</v>
      </c>
      <c r="U13" s="510">
        <f t="shared" si="7"/>
        <v>0</v>
      </c>
      <c r="V13" s="512">
        <f t="shared" si="0"/>
        <v>0</v>
      </c>
      <c r="X13" s="510">
        <v>0</v>
      </c>
      <c r="Y13" s="510">
        <v>0</v>
      </c>
      <c r="Z13" s="510">
        <f t="shared" si="1"/>
        <v>0</v>
      </c>
      <c r="AA13" s="510">
        <f t="shared" si="2"/>
        <v>0</v>
      </c>
      <c r="AC13" s="512">
        <v>0</v>
      </c>
      <c r="AD13" s="512">
        <f t="shared" si="3"/>
        <v>0</v>
      </c>
      <c r="AE13" s="513">
        <f t="shared" si="4"/>
        <v>0</v>
      </c>
      <c r="AF13" s="510">
        <v>0</v>
      </c>
      <c r="AG13" s="510" t="s">
        <v>758</v>
      </c>
      <c r="AH13" s="514">
        <f t="shared" si="5"/>
        <v>0</v>
      </c>
      <c r="AI13" s="58"/>
      <c r="AJ13" s="58"/>
      <c r="AK13" s="515">
        <v>0</v>
      </c>
      <c r="AL13" s="515">
        <v>0</v>
      </c>
      <c r="AM13" s="515">
        <v>0</v>
      </c>
      <c r="AN13" s="515">
        <v>0</v>
      </c>
      <c r="AO13" s="516">
        <v>0</v>
      </c>
      <c r="AP13" s="515"/>
      <c r="AQ13" s="515"/>
      <c r="AR13" s="515"/>
      <c r="AS13" s="515"/>
      <c r="AT13" s="517">
        <f t="shared" si="8"/>
        <v>0</v>
      </c>
      <c r="AU13" s="515"/>
      <c r="AV13" s="518" t="s">
        <v>774</v>
      </c>
      <c r="AW13" s="515" t="s">
        <v>774</v>
      </c>
      <c r="AX13" s="519" t="str">
        <f t="shared" si="9"/>
        <v/>
      </c>
      <c r="AY13" s="520"/>
      <c r="AZ13" s="521"/>
      <c r="BA13" s="521"/>
      <c r="BB13" s="521"/>
      <c r="BC13" s="514"/>
      <c r="BD13" s="58"/>
      <c r="BE13" s="522">
        <f t="shared" si="6"/>
        <v>-4</v>
      </c>
      <c r="BF13" s="58"/>
      <c r="BG13" s="58"/>
      <c r="BH13" s="58"/>
      <c r="BI13" s="58"/>
      <c r="BJ13" s="58"/>
    </row>
    <row r="14" spans="1:82" s="510" customFormat="1" ht="12">
      <c r="A14" s="507">
        <v>5</v>
      </c>
      <c r="B14" s="508" t="s">
        <v>32</v>
      </c>
      <c r="C14" s="507">
        <v>1</v>
      </c>
      <c r="D14" s="509">
        <v>0</v>
      </c>
      <c r="E14" s="510">
        <v>0</v>
      </c>
      <c r="F14" s="510">
        <v>0</v>
      </c>
      <c r="G14" s="510">
        <v>0</v>
      </c>
      <c r="H14" s="510">
        <v>0</v>
      </c>
      <c r="I14" s="510">
        <v>0</v>
      </c>
      <c r="J14" s="510">
        <v>1719301</v>
      </c>
      <c r="K14" s="511">
        <v>579651</v>
      </c>
      <c r="L14" s="510">
        <v>1780039</v>
      </c>
      <c r="M14" s="510">
        <v>0</v>
      </c>
      <c r="N14" s="510">
        <v>60010</v>
      </c>
      <c r="O14" s="510">
        <v>101437.56000000001</v>
      </c>
      <c r="P14" s="510">
        <v>0</v>
      </c>
      <c r="Q14" s="510">
        <v>0</v>
      </c>
      <c r="R14" s="510">
        <v>0</v>
      </c>
      <c r="S14" s="510">
        <v>0</v>
      </c>
      <c r="T14" s="510" t="s">
        <v>757</v>
      </c>
      <c r="U14" s="510">
        <f t="shared" si="7"/>
        <v>4240438.5599999996</v>
      </c>
      <c r="V14" s="512">
        <f t="shared" si="0"/>
        <v>6.2707850737388755</v>
      </c>
      <c r="X14" s="510">
        <v>46476254.920000002</v>
      </c>
      <c r="Y14" s="510">
        <v>67622132</v>
      </c>
      <c r="Z14" s="510">
        <f t="shared" si="1"/>
        <v>21145877.079999998</v>
      </c>
      <c r="AA14" s="510">
        <f t="shared" si="2"/>
        <v>1326012.5036438098</v>
      </c>
      <c r="AC14" s="512">
        <v>149.38869770715644</v>
      </c>
      <c r="AD14" s="512">
        <f t="shared" si="3"/>
        <v>142.64514128875553</v>
      </c>
      <c r="AE14" s="513">
        <f t="shared" si="4"/>
        <v>-6.7435564184009138</v>
      </c>
      <c r="AF14" s="510">
        <v>67</v>
      </c>
      <c r="AG14" s="510">
        <v>1</v>
      </c>
      <c r="AH14" s="514">
        <f t="shared" si="5"/>
        <v>142.64514128875553</v>
      </c>
      <c r="AI14" s="58"/>
      <c r="AJ14" s="58"/>
      <c r="AK14" s="515">
        <v>149.38869770715644</v>
      </c>
      <c r="AL14" s="515">
        <v>149.37447814347877</v>
      </c>
      <c r="AM14" s="515">
        <v>149.37447814347877</v>
      </c>
      <c r="AN14" s="515">
        <v>149.38869770715644</v>
      </c>
      <c r="AO14" s="516">
        <v>142.64514128875553</v>
      </c>
      <c r="AP14" s="515"/>
      <c r="AQ14" s="515"/>
      <c r="AR14" s="515"/>
      <c r="AS14" s="515"/>
      <c r="AT14" s="517">
        <f t="shared" si="8"/>
        <v>-6.7435564184009138</v>
      </c>
      <c r="AU14" s="515"/>
      <c r="AV14" s="518">
        <v>8.4608358365062273</v>
      </c>
      <c r="AW14" s="515">
        <v>3.4468973791694308</v>
      </c>
      <c r="AX14" s="519">
        <f t="shared" si="9"/>
        <v>-5.0139384573367964</v>
      </c>
      <c r="AY14" s="520"/>
      <c r="AZ14" s="521"/>
      <c r="BA14" s="521"/>
      <c r="BB14" s="521"/>
      <c r="BC14" s="514"/>
      <c r="BD14" s="58"/>
      <c r="BE14" s="522">
        <f t="shared" si="6"/>
        <v>-5</v>
      </c>
      <c r="BF14" s="58"/>
      <c r="BG14" s="58"/>
      <c r="BH14" s="58"/>
      <c r="BI14" s="58"/>
      <c r="BJ14" s="58"/>
    </row>
    <row r="15" spans="1:82" s="510" customFormat="1" ht="12">
      <c r="A15" s="507">
        <v>6</v>
      </c>
      <c r="B15" s="508" t="s">
        <v>33</v>
      </c>
      <c r="C15" s="507">
        <v>0</v>
      </c>
      <c r="D15" s="509">
        <v>0</v>
      </c>
      <c r="E15" s="510">
        <v>0</v>
      </c>
      <c r="F15" s="510">
        <v>0</v>
      </c>
      <c r="G15" s="510">
        <v>0</v>
      </c>
      <c r="H15" s="510">
        <v>0</v>
      </c>
      <c r="I15" s="510">
        <v>0</v>
      </c>
      <c r="J15" s="510">
        <v>0</v>
      </c>
      <c r="K15" s="511">
        <v>0</v>
      </c>
      <c r="L15" s="510">
        <v>0</v>
      </c>
      <c r="M15" s="510">
        <v>0</v>
      </c>
      <c r="N15" s="510">
        <v>0</v>
      </c>
      <c r="O15" s="510">
        <v>0</v>
      </c>
      <c r="P15" s="510">
        <v>0</v>
      </c>
      <c r="Q15" s="510">
        <v>0</v>
      </c>
      <c r="R15" s="510">
        <v>0</v>
      </c>
      <c r="S15" s="510">
        <v>0</v>
      </c>
      <c r="T15" s="510">
        <v>0</v>
      </c>
      <c r="U15" s="510">
        <f t="shared" si="7"/>
        <v>0</v>
      </c>
      <c r="V15" s="512">
        <f t="shared" si="0"/>
        <v>0</v>
      </c>
      <c r="X15" s="510">
        <v>0</v>
      </c>
      <c r="Y15" s="510">
        <v>0</v>
      </c>
      <c r="Z15" s="510">
        <f t="shared" si="1"/>
        <v>0</v>
      </c>
      <c r="AA15" s="510">
        <f t="shared" si="2"/>
        <v>0</v>
      </c>
      <c r="AC15" s="512">
        <v>0</v>
      </c>
      <c r="AD15" s="512">
        <f t="shared" si="3"/>
        <v>0</v>
      </c>
      <c r="AE15" s="513">
        <f t="shared" si="4"/>
        <v>0</v>
      </c>
      <c r="AF15" s="510">
        <v>0</v>
      </c>
      <c r="AG15" s="510" t="s">
        <v>758</v>
      </c>
      <c r="AH15" s="514">
        <f t="shared" si="5"/>
        <v>0</v>
      </c>
      <c r="AI15" s="58"/>
      <c r="AJ15" s="58"/>
      <c r="AK15" s="515">
        <v>0</v>
      </c>
      <c r="AL15" s="515">
        <v>0</v>
      </c>
      <c r="AM15" s="515">
        <v>0</v>
      </c>
      <c r="AN15" s="515">
        <v>0</v>
      </c>
      <c r="AO15" s="516">
        <v>0</v>
      </c>
      <c r="AP15" s="515"/>
      <c r="AQ15" s="515"/>
      <c r="AR15" s="515"/>
      <c r="AS15" s="515"/>
      <c r="AT15" s="517">
        <f t="shared" si="8"/>
        <v>0</v>
      </c>
      <c r="AU15" s="515"/>
      <c r="AV15" s="518" t="s">
        <v>774</v>
      </c>
      <c r="AW15" s="515" t="s">
        <v>774</v>
      </c>
      <c r="AX15" s="519" t="str">
        <f t="shared" si="9"/>
        <v/>
      </c>
      <c r="AY15" s="520"/>
      <c r="AZ15" s="521"/>
      <c r="BA15" s="521"/>
      <c r="BB15" s="521"/>
      <c r="BC15" s="514"/>
      <c r="BD15" s="58"/>
      <c r="BE15" s="522">
        <f t="shared" si="6"/>
        <v>-6</v>
      </c>
      <c r="BF15" s="58"/>
      <c r="BG15" s="58"/>
      <c r="BH15" s="58"/>
      <c r="BI15" s="58"/>
      <c r="BJ15" s="58"/>
    </row>
    <row r="16" spans="1:82" s="510" customFormat="1" ht="12">
      <c r="A16" s="507">
        <v>7</v>
      </c>
      <c r="B16" s="508" t="s">
        <v>34</v>
      </c>
      <c r="C16" s="507">
        <v>1</v>
      </c>
      <c r="D16" s="509">
        <v>457784</v>
      </c>
      <c r="E16" s="510">
        <v>141586</v>
      </c>
      <c r="F16" s="510">
        <v>0</v>
      </c>
      <c r="G16" s="510">
        <v>0</v>
      </c>
      <c r="H16" s="510">
        <v>0</v>
      </c>
      <c r="I16" s="510">
        <v>259337</v>
      </c>
      <c r="J16" s="510">
        <v>653230</v>
      </c>
      <c r="K16" s="511">
        <v>919482</v>
      </c>
      <c r="L16" s="510">
        <v>1478714</v>
      </c>
      <c r="M16" s="510">
        <v>2183</v>
      </c>
      <c r="N16" s="510">
        <v>95989</v>
      </c>
      <c r="O16" s="510">
        <v>114318.26000000001</v>
      </c>
      <c r="P16" s="510">
        <v>0</v>
      </c>
      <c r="Q16" s="510">
        <v>0</v>
      </c>
      <c r="R16" s="510">
        <v>0</v>
      </c>
      <c r="S16" s="510">
        <v>0</v>
      </c>
      <c r="T16" s="510" t="s">
        <v>757</v>
      </c>
      <c r="U16" s="510">
        <f t="shared" si="7"/>
        <v>4122623.26</v>
      </c>
      <c r="V16" s="512">
        <f t="shared" si="0"/>
        <v>11.18168367768725</v>
      </c>
      <c r="X16" s="510">
        <v>23505262.730000008</v>
      </c>
      <c r="Y16" s="510">
        <v>36869432</v>
      </c>
      <c r="Z16" s="510">
        <f t="shared" si="1"/>
        <v>13364169.269999992</v>
      </c>
      <c r="AA16" s="510">
        <f t="shared" si="2"/>
        <v>1494339.1339220845</v>
      </c>
      <c r="AC16" s="512">
        <v>152.3833485618965</v>
      </c>
      <c r="AD16" s="512">
        <f t="shared" si="3"/>
        <v>150.49860651388644</v>
      </c>
      <c r="AE16" s="513">
        <f t="shared" si="4"/>
        <v>-1.8847420480100538</v>
      </c>
      <c r="AF16" s="510">
        <v>91</v>
      </c>
      <c r="AG16" s="510">
        <v>1</v>
      </c>
      <c r="AH16" s="514">
        <f t="shared" si="5"/>
        <v>150.49860651388644</v>
      </c>
      <c r="AI16" s="58"/>
      <c r="AJ16" s="58"/>
      <c r="AK16" s="515">
        <v>152.3833485618965</v>
      </c>
      <c r="AL16" s="515">
        <v>151.43348619854527</v>
      </c>
      <c r="AM16" s="515">
        <v>151.43348619854527</v>
      </c>
      <c r="AN16" s="515">
        <v>152.3833485618965</v>
      </c>
      <c r="AO16" s="516">
        <v>150.49860651388644</v>
      </c>
      <c r="AP16" s="515"/>
      <c r="AQ16" s="515"/>
      <c r="AR16" s="515"/>
      <c r="AS16" s="515"/>
      <c r="AT16" s="517">
        <f t="shared" si="8"/>
        <v>-1.8847420480100538</v>
      </c>
      <c r="AU16" s="515"/>
      <c r="AV16" s="518">
        <v>4.5890249126026124</v>
      </c>
      <c r="AW16" s="515">
        <v>2.2512358900846423</v>
      </c>
      <c r="AX16" s="519">
        <f t="shared" si="9"/>
        <v>-2.3377890225179701</v>
      </c>
      <c r="AY16" s="520"/>
      <c r="AZ16" s="521"/>
      <c r="BA16" s="521"/>
      <c r="BB16" s="521"/>
      <c r="BC16" s="514"/>
      <c r="BD16" s="58"/>
      <c r="BE16" s="522">
        <f t="shared" si="6"/>
        <v>-7</v>
      </c>
      <c r="BF16" s="58"/>
      <c r="BG16" s="58"/>
      <c r="BH16" s="58"/>
      <c r="BI16" s="58"/>
      <c r="BJ16" s="58"/>
    </row>
    <row r="17" spans="1:62" s="510" customFormat="1" ht="12">
      <c r="A17" s="507">
        <v>8</v>
      </c>
      <c r="B17" s="508" t="s">
        <v>35</v>
      </c>
      <c r="C17" s="507">
        <v>1</v>
      </c>
      <c r="D17" s="509"/>
      <c r="K17" s="511"/>
      <c r="T17" s="510" t="s">
        <v>757</v>
      </c>
      <c r="U17" s="510">
        <f t="shared" si="7"/>
        <v>0</v>
      </c>
      <c r="V17" s="512">
        <f t="shared" si="0"/>
        <v>0</v>
      </c>
      <c r="X17" s="510">
        <v>13429756.490000002</v>
      </c>
      <c r="Y17" s="510">
        <v>27635641</v>
      </c>
      <c r="Z17" s="510">
        <f t="shared" si="1"/>
        <v>14205884.509999998</v>
      </c>
      <c r="AA17" s="510">
        <f t="shared" si="2"/>
        <v>0</v>
      </c>
      <c r="AC17" s="512">
        <v>203.45590273121778</v>
      </c>
      <c r="AD17" s="512">
        <f t="shared" si="3"/>
        <v>205.77916673751986</v>
      </c>
      <c r="AE17" s="513">
        <f t="shared" si="4"/>
        <v>2.3232640063020824</v>
      </c>
      <c r="AF17" s="510">
        <v>75</v>
      </c>
      <c r="AG17" s="510">
        <v>0</v>
      </c>
      <c r="AH17" s="514">
        <f t="shared" si="5"/>
        <v>203.45590273121778</v>
      </c>
      <c r="AI17" s="58"/>
      <c r="AJ17" s="58"/>
      <c r="AK17" s="515">
        <v>203.45590273121778</v>
      </c>
      <c r="AL17" s="515">
        <v>202.58317915474549</v>
      </c>
      <c r="AM17" s="515">
        <v>202.58317915474549</v>
      </c>
      <c r="AN17" s="515">
        <v>203.45590273121778</v>
      </c>
      <c r="AO17" s="516">
        <v>203.45590273121778</v>
      </c>
      <c r="AP17" s="515"/>
      <c r="AQ17" s="515"/>
      <c r="AR17" s="515"/>
      <c r="AS17" s="515"/>
      <c r="AT17" s="517">
        <f t="shared" si="8"/>
        <v>0</v>
      </c>
      <c r="AU17" s="515"/>
      <c r="AV17" s="518">
        <v>5.2051961937401661</v>
      </c>
      <c r="AW17" s="515">
        <v>2.6985398973551251</v>
      </c>
      <c r="AX17" s="519">
        <f t="shared" si="9"/>
        <v>-2.5066562963850409</v>
      </c>
      <c r="AY17" s="520"/>
      <c r="AZ17" s="521"/>
      <c r="BA17" s="521"/>
      <c r="BB17" s="521"/>
      <c r="BC17" s="514"/>
      <c r="BD17" s="58"/>
      <c r="BE17" s="522">
        <f t="shared" si="6"/>
        <v>-8</v>
      </c>
      <c r="BF17" s="58"/>
      <c r="BG17" s="58"/>
      <c r="BH17" s="58"/>
      <c r="BI17" s="58"/>
      <c r="BJ17" s="58"/>
    </row>
    <row r="18" spans="1:62" s="510" customFormat="1" ht="12">
      <c r="A18" s="507">
        <v>9</v>
      </c>
      <c r="B18" s="508" t="s">
        <v>36</v>
      </c>
      <c r="C18" s="507">
        <v>1</v>
      </c>
      <c r="D18" s="509">
        <v>0</v>
      </c>
      <c r="E18" s="510">
        <v>611569</v>
      </c>
      <c r="F18" s="510">
        <v>0</v>
      </c>
      <c r="G18" s="510">
        <v>0</v>
      </c>
      <c r="H18" s="510">
        <v>0</v>
      </c>
      <c r="I18" s="510">
        <v>42745</v>
      </c>
      <c r="J18" s="510">
        <v>1977688</v>
      </c>
      <c r="K18" s="511">
        <v>0</v>
      </c>
      <c r="L18" s="510">
        <v>2765152</v>
      </c>
      <c r="M18" s="510">
        <v>20811</v>
      </c>
      <c r="N18" s="510">
        <v>0</v>
      </c>
      <c r="O18" s="510">
        <v>28700.420000000002</v>
      </c>
      <c r="P18" s="510">
        <v>0</v>
      </c>
      <c r="Q18" s="510">
        <v>0</v>
      </c>
      <c r="R18" s="510">
        <v>0</v>
      </c>
      <c r="S18" s="510">
        <v>0</v>
      </c>
      <c r="T18" s="510" t="s">
        <v>760</v>
      </c>
      <c r="U18" s="510">
        <f t="shared" si="7"/>
        <v>3787574.2199999997</v>
      </c>
      <c r="V18" s="512">
        <f t="shared" si="0"/>
        <v>3.2591587040131715</v>
      </c>
      <c r="X18" s="510">
        <v>67357496.128189996</v>
      </c>
      <c r="Y18" s="510">
        <v>116213249</v>
      </c>
      <c r="Z18" s="510">
        <f t="shared" si="1"/>
        <v>48855752.871810004</v>
      </c>
      <c r="AA18" s="510">
        <f t="shared" si="2"/>
        <v>1592286.5221327608</v>
      </c>
      <c r="AC18" s="512">
        <v>172.77414521832074</v>
      </c>
      <c r="AD18" s="512">
        <f t="shared" si="3"/>
        <v>170.16808680021117</v>
      </c>
      <c r="AE18" s="513">
        <f t="shared" si="4"/>
        <v>-2.6060584181095692</v>
      </c>
      <c r="AF18" s="510">
        <v>12</v>
      </c>
      <c r="AG18" s="510">
        <v>1</v>
      </c>
      <c r="AH18" s="514">
        <f t="shared" si="5"/>
        <v>170.16808680021117</v>
      </c>
      <c r="AI18" s="58"/>
      <c r="AJ18" s="58"/>
      <c r="AK18" s="515">
        <v>172.77414521832074</v>
      </c>
      <c r="AL18" s="515">
        <v>172.77619810003876</v>
      </c>
      <c r="AM18" s="515">
        <v>172.77619810003876</v>
      </c>
      <c r="AN18" s="515">
        <v>172.77414521832074</v>
      </c>
      <c r="AO18" s="516">
        <v>170.16808680021117</v>
      </c>
      <c r="AP18" s="515"/>
      <c r="AQ18" s="515"/>
      <c r="AR18" s="515"/>
      <c r="AS18" s="515"/>
      <c r="AT18" s="517">
        <f t="shared" si="8"/>
        <v>-2.6060584181095692</v>
      </c>
      <c r="AU18" s="515"/>
      <c r="AV18" s="518">
        <v>4.0438247622467065</v>
      </c>
      <c r="AW18" s="515">
        <v>1.646568910516873</v>
      </c>
      <c r="AX18" s="519">
        <f t="shared" si="9"/>
        <v>-2.3972558517298337</v>
      </c>
      <c r="AY18" s="520"/>
      <c r="AZ18" s="521"/>
      <c r="BA18" s="521"/>
      <c r="BB18" s="521"/>
      <c r="BC18" s="514"/>
      <c r="BD18" s="58"/>
      <c r="BE18" s="522">
        <f t="shared" si="6"/>
        <v>-9</v>
      </c>
      <c r="BF18" s="58"/>
      <c r="BG18" s="58"/>
      <c r="BH18" s="58"/>
      <c r="BI18" s="58"/>
      <c r="BJ18" s="58"/>
    </row>
    <row r="19" spans="1:62" s="510" customFormat="1" ht="12">
      <c r="A19" s="507">
        <v>10</v>
      </c>
      <c r="B19" s="508" t="s">
        <v>37</v>
      </c>
      <c r="C19" s="507">
        <v>1</v>
      </c>
      <c r="D19" s="509">
        <v>0</v>
      </c>
      <c r="E19" s="510">
        <v>0</v>
      </c>
      <c r="F19" s="510">
        <v>0</v>
      </c>
      <c r="G19" s="510">
        <v>0</v>
      </c>
      <c r="H19" s="510">
        <v>0</v>
      </c>
      <c r="I19" s="510">
        <v>0</v>
      </c>
      <c r="J19" s="510">
        <v>1951574</v>
      </c>
      <c r="K19" s="511">
        <v>1676498</v>
      </c>
      <c r="L19" s="510">
        <v>2862922</v>
      </c>
      <c r="M19" s="510">
        <v>22278</v>
      </c>
      <c r="N19" s="510">
        <v>0</v>
      </c>
      <c r="O19" s="510">
        <v>28747.88</v>
      </c>
      <c r="P19" s="510">
        <v>0</v>
      </c>
      <c r="Q19" s="510">
        <v>0</v>
      </c>
      <c r="R19" s="510">
        <v>0</v>
      </c>
      <c r="S19" s="510">
        <v>0</v>
      </c>
      <c r="T19" s="510" t="s">
        <v>757</v>
      </c>
      <c r="U19" s="510">
        <f t="shared" si="7"/>
        <v>6542019.8799999999</v>
      </c>
      <c r="V19" s="512">
        <f t="shared" si="0"/>
        <v>6.4944880855443987</v>
      </c>
      <c r="X19" s="510">
        <v>69496899.573259994</v>
      </c>
      <c r="Y19" s="510">
        <v>100731879</v>
      </c>
      <c r="Z19" s="510">
        <f t="shared" si="1"/>
        <v>31234979.426740006</v>
      </c>
      <c r="AA19" s="510">
        <f t="shared" si="2"/>
        <v>2028552.017391874</v>
      </c>
      <c r="AC19" s="512">
        <v>144.62687850389091</v>
      </c>
      <c r="AD19" s="512">
        <f t="shared" si="3"/>
        <v>142.02551133746658</v>
      </c>
      <c r="AE19" s="513">
        <f t="shared" si="4"/>
        <v>-2.6013671664243248</v>
      </c>
      <c r="AF19" s="510">
        <v>17</v>
      </c>
      <c r="AG19" s="510">
        <v>1</v>
      </c>
      <c r="AH19" s="514">
        <f t="shared" si="5"/>
        <v>142.02551133746658</v>
      </c>
      <c r="AI19" s="58"/>
      <c r="AJ19" s="58"/>
      <c r="AK19" s="515">
        <v>144.62687850389091</v>
      </c>
      <c r="AL19" s="515">
        <v>137.4124868194879</v>
      </c>
      <c r="AM19" s="515">
        <v>137.4124868194879</v>
      </c>
      <c r="AN19" s="515">
        <v>144.62687850389091</v>
      </c>
      <c r="AO19" s="516">
        <v>142.02551133746658</v>
      </c>
      <c r="AP19" s="515"/>
      <c r="AQ19" s="515"/>
      <c r="AR19" s="515"/>
      <c r="AS19" s="515"/>
      <c r="AT19" s="517">
        <f t="shared" si="8"/>
        <v>-2.6013671664243248</v>
      </c>
      <c r="AU19" s="515"/>
      <c r="AV19" s="518">
        <v>7.8934883286888908</v>
      </c>
      <c r="AW19" s="515">
        <v>5.4460539707653668</v>
      </c>
      <c r="AX19" s="519">
        <f t="shared" si="9"/>
        <v>-2.447434357923524</v>
      </c>
      <c r="AY19" s="520"/>
      <c r="AZ19" s="521"/>
      <c r="BA19" s="521"/>
      <c r="BB19" s="521"/>
      <c r="BC19" s="514"/>
      <c r="BD19" s="58"/>
      <c r="BE19" s="522">
        <f t="shared" si="6"/>
        <v>-10</v>
      </c>
      <c r="BF19" s="58"/>
      <c r="BG19" s="58"/>
      <c r="BH19" s="58"/>
      <c r="BI19" s="58"/>
      <c r="BJ19" s="58"/>
    </row>
    <row r="20" spans="1:62" s="510" customFormat="1" ht="12">
      <c r="A20" s="507">
        <v>11</v>
      </c>
      <c r="B20" s="508" t="s">
        <v>38</v>
      </c>
      <c r="C20" s="507">
        <v>0</v>
      </c>
      <c r="D20" s="509"/>
      <c r="K20" s="511"/>
      <c r="T20" s="510">
        <v>0</v>
      </c>
      <c r="U20" s="510">
        <f t="shared" si="7"/>
        <v>0</v>
      </c>
      <c r="V20" s="512">
        <f t="shared" si="0"/>
        <v>0</v>
      </c>
      <c r="X20" s="510">
        <v>0</v>
      </c>
      <c r="Y20" s="510">
        <v>0</v>
      </c>
      <c r="Z20" s="510">
        <f t="shared" si="1"/>
        <v>0</v>
      </c>
      <c r="AA20" s="510">
        <f t="shared" si="2"/>
        <v>0</v>
      </c>
      <c r="AC20" s="512">
        <v>0</v>
      </c>
      <c r="AD20" s="512">
        <f t="shared" si="3"/>
        <v>0</v>
      </c>
      <c r="AE20" s="513">
        <f t="shared" si="4"/>
        <v>0</v>
      </c>
      <c r="AF20" s="510">
        <v>0</v>
      </c>
      <c r="AG20" s="510" t="s">
        <v>758</v>
      </c>
      <c r="AH20" s="514">
        <f t="shared" si="5"/>
        <v>0</v>
      </c>
      <c r="AI20" s="58"/>
      <c r="AJ20" s="58"/>
      <c r="AK20" s="515">
        <v>0</v>
      </c>
      <c r="AL20" s="515">
        <v>0</v>
      </c>
      <c r="AM20" s="515">
        <v>0</v>
      </c>
      <c r="AN20" s="515">
        <v>0</v>
      </c>
      <c r="AO20" s="516">
        <v>0</v>
      </c>
      <c r="AP20" s="515"/>
      <c r="AQ20" s="515"/>
      <c r="AR20" s="515"/>
      <c r="AS20" s="515"/>
      <c r="AT20" s="517">
        <f t="shared" si="8"/>
        <v>0</v>
      </c>
      <c r="AU20" s="515"/>
      <c r="AV20" s="518" t="s">
        <v>774</v>
      </c>
      <c r="AW20" s="515" t="s">
        <v>774</v>
      </c>
      <c r="AX20" s="519" t="str">
        <f t="shared" si="9"/>
        <v/>
      </c>
      <c r="AY20" s="520"/>
      <c r="AZ20" s="521"/>
      <c r="BA20" s="521"/>
      <c r="BB20" s="521"/>
      <c r="BC20" s="514"/>
      <c r="BD20" s="58"/>
      <c r="BE20" s="522">
        <f t="shared" si="6"/>
        <v>-11</v>
      </c>
      <c r="BF20" s="58"/>
      <c r="BG20" s="58"/>
      <c r="BH20" s="58"/>
      <c r="BI20" s="58"/>
      <c r="BJ20" s="58"/>
    </row>
    <row r="21" spans="1:62" s="510" customFormat="1" ht="12">
      <c r="A21" s="507">
        <v>12</v>
      </c>
      <c r="B21" s="508" t="s">
        <v>39</v>
      </c>
      <c r="C21" s="507">
        <v>0</v>
      </c>
      <c r="D21" s="509"/>
      <c r="K21" s="511"/>
      <c r="T21" s="510">
        <v>0</v>
      </c>
      <c r="U21" s="510">
        <f t="shared" si="7"/>
        <v>0</v>
      </c>
      <c r="V21" s="512">
        <f t="shared" si="0"/>
        <v>0</v>
      </c>
      <c r="X21" s="510">
        <v>0</v>
      </c>
      <c r="Y21" s="510">
        <v>0</v>
      </c>
      <c r="Z21" s="510">
        <f t="shared" si="1"/>
        <v>0</v>
      </c>
      <c r="AA21" s="510">
        <f t="shared" si="2"/>
        <v>0</v>
      </c>
      <c r="AC21" s="512">
        <v>0</v>
      </c>
      <c r="AD21" s="512">
        <f t="shared" si="3"/>
        <v>0</v>
      </c>
      <c r="AE21" s="513">
        <f t="shared" si="4"/>
        <v>0</v>
      </c>
      <c r="AF21" s="510">
        <v>0</v>
      </c>
      <c r="AG21" s="510" t="s">
        <v>758</v>
      </c>
      <c r="AH21" s="514">
        <f t="shared" si="5"/>
        <v>0</v>
      </c>
      <c r="AI21" s="58"/>
      <c r="AJ21" s="58"/>
      <c r="AK21" s="515">
        <v>0</v>
      </c>
      <c r="AL21" s="515">
        <v>0</v>
      </c>
      <c r="AM21" s="515">
        <v>0</v>
      </c>
      <c r="AN21" s="515">
        <v>0</v>
      </c>
      <c r="AO21" s="516">
        <v>0</v>
      </c>
      <c r="AP21" s="515"/>
      <c r="AQ21" s="515"/>
      <c r="AR21" s="515"/>
      <c r="AS21" s="515"/>
      <c r="AT21" s="517">
        <f t="shared" si="8"/>
        <v>0</v>
      </c>
      <c r="AU21" s="515"/>
      <c r="AV21" s="518" t="s">
        <v>774</v>
      </c>
      <c r="AW21" s="515" t="s">
        <v>774</v>
      </c>
      <c r="AX21" s="519" t="str">
        <f t="shared" si="9"/>
        <v/>
      </c>
      <c r="AY21" s="520"/>
      <c r="AZ21" s="521"/>
      <c r="BA21" s="521"/>
      <c r="BB21" s="521"/>
      <c r="BC21" s="514"/>
      <c r="BD21" s="58"/>
      <c r="BE21" s="522">
        <f t="shared" si="6"/>
        <v>-12</v>
      </c>
      <c r="BF21" s="58"/>
      <c r="BG21" s="58"/>
      <c r="BH21" s="58"/>
      <c r="BI21" s="58"/>
      <c r="BJ21" s="58"/>
    </row>
    <row r="22" spans="1:62" s="510" customFormat="1" ht="12">
      <c r="A22" s="507">
        <v>13</v>
      </c>
      <c r="B22" s="508" t="s">
        <v>40</v>
      </c>
      <c r="C22" s="507">
        <v>0</v>
      </c>
      <c r="D22" s="509"/>
      <c r="K22" s="511"/>
      <c r="T22" s="510">
        <v>0</v>
      </c>
      <c r="U22" s="510">
        <f t="shared" si="7"/>
        <v>0</v>
      </c>
      <c r="V22" s="512">
        <f t="shared" si="0"/>
        <v>0</v>
      </c>
      <c r="X22" s="510">
        <v>141279.39000000001</v>
      </c>
      <c r="Y22" s="510">
        <v>162393</v>
      </c>
      <c r="Z22" s="510">
        <f t="shared" si="1"/>
        <v>21113.609999999986</v>
      </c>
      <c r="AA22" s="510">
        <f t="shared" si="2"/>
        <v>0</v>
      </c>
      <c r="AC22" s="512">
        <v>0</v>
      </c>
      <c r="AD22" s="512">
        <f t="shared" si="3"/>
        <v>0</v>
      </c>
      <c r="AE22" s="513">
        <f t="shared" si="4"/>
        <v>0</v>
      </c>
      <c r="AF22" s="510">
        <v>0</v>
      </c>
      <c r="AG22" s="510" t="s">
        <v>758</v>
      </c>
      <c r="AH22" s="514">
        <f t="shared" si="5"/>
        <v>0</v>
      </c>
      <c r="AI22" s="58"/>
      <c r="AJ22" s="58"/>
      <c r="AK22" s="515">
        <v>0</v>
      </c>
      <c r="AL22" s="515">
        <v>0</v>
      </c>
      <c r="AM22" s="515">
        <v>0</v>
      </c>
      <c r="AN22" s="515">
        <v>0</v>
      </c>
      <c r="AO22" s="516">
        <v>0</v>
      </c>
      <c r="AP22" s="515"/>
      <c r="AQ22" s="515"/>
      <c r="AR22" s="515"/>
      <c r="AS22" s="515"/>
      <c r="AT22" s="517">
        <f t="shared" si="8"/>
        <v>0</v>
      </c>
      <c r="AU22" s="515"/>
      <c r="AV22" s="518" t="s">
        <v>774</v>
      </c>
      <c r="AW22" s="515" t="s">
        <v>774</v>
      </c>
      <c r="AX22" s="519" t="str">
        <f t="shared" si="9"/>
        <v/>
      </c>
      <c r="AY22" s="520"/>
      <c r="AZ22" s="521"/>
      <c r="BA22" s="521"/>
      <c r="BB22" s="521"/>
      <c r="BC22" s="514"/>
      <c r="BD22" s="58"/>
      <c r="BE22" s="522">
        <f t="shared" si="6"/>
        <v>-13</v>
      </c>
      <c r="BF22" s="58"/>
      <c r="BG22" s="58"/>
      <c r="BH22" s="58"/>
      <c r="BI22" s="58"/>
      <c r="BJ22" s="58"/>
    </row>
    <row r="23" spans="1:62" s="510" customFormat="1" ht="12">
      <c r="A23" s="507">
        <v>14</v>
      </c>
      <c r="B23" s="508" t="s">
        <v>41</v>
      </c>
      <c r="C23" s="507">
        <v>1</v>
      </c>
      <c r="D23" s="509">
        <v>0</v>
      </c>
      <c r="E23" s="510">
        <v>0</v>
      </c>
      <c r="F23" s="510">
        <v>0</v>
      </c>
      <c r="G23" s="510">
        <v>0</v>
      </c>
      <c r="H23" s="510">
        <v>0</v>
      </c>
      <c r="I23" s="510">
        <v>0</v>
      </c>
      <c r="J23" s="510">
        <v>2052009</v>
      </c>
      <c r="K23" s="511">
        <v>612775</v>
      </c>
      <c r="L23" s="510">
        <v>880886</v>
      </c>
      <c r="M23" s="510">
        <v>1904</v>
      </c>
      <c r="N23" s="510">
        <v>14814</v>
      </c>
      <c r="O23" s="510">
        <v>3969.8400000000006</v>
      </c>
      <c r="P23" s="510">
        <v>0</v>
      </c>
      <c r="Q23" s="510">
        <v>0</v>
      </c>
      <c r="R23" s="510">
        <v>0</v>
      </c>
      <c r="S23" s="510">
        <v>0</v>
      </c>
      <c r="T23" s="510" t="s">
        <v>757</v>
      </c>
      <c r="U23" s="510">
        <f t="shared" si="7"/>
        <v>3566357.84</v>
      </c>
      <c r="V23" s="512">
        <f t="shared" si="0"/>
        <v>8.2971430400724824</v>
      </c>
      <c r="X23" s="510">
        <v>33942250.529999994</v>
      </c>
      <c r="Y23" s="510">
        <v>42982962</v>
      </c>
      <c r="Z23" s="510">
        <f t="shared" si="1"/>
        <v>9040711.4700000063</v>
      </c>
      <c r="AA23" s="510">
        <f t="shared" si="2"/>
        <v>750120.76250614016</v>
      </c>
      <c r="AC23" s="512">
        <v>132.62571704513536</v>
      </c>
      <c r="AD23" s="512">
        <f t="shared" si="3"/>
        <v>124.42557749718507</v>
      </c>
      <c r="AE23" s="513">
        <f t="shared" si="4"/>
        <v>-8.2001395479502861</v>
      </c>
      <c r="AF23" s="510">
        <v>2</v>
      </c>
      <c r="AG23" s="510">
        <v>1</v>
      </c>
      <c r="AH23" s="514">
        <f t="shared" si="5"/>
        <v>124.42557749718507</v>
      </c>
      <c r="AI23" s="58"/>
      <c r="AJ23" s="58"/>
      <c r="AK23" s="515">
        <v>132.62571704513536</v>
      </c>
      <c r="AL23" s="515">
        <v>132.44424486933443</v>
      </c>
      <c r="AM23" s="515">
        <v>132.44424486933443</v>
      </c>
      <c r="AN23" s="515">
        <v>132.62571704513536</v>
      </c>
      <c r="AO23" s="516">
        <v>124.42557749718507</v>
      </c>
      <c r="AP23" s="515"/>
      <c r="AQ23" s="515"/>
      <c r="AR23" s="515"/>
      <c r="AS23" s="515"/>
      <c r="AT23" s="517">
        <f t="shared" si="8"/>
        <v>-8.2001395479502861</v>
      </c>
      <c r="AU23" s="515"/>
      <c r="AV23" s="518">
        <v>12.588916985715661</v>
      </c>
      <c r="AW23" s="515">
        <v>5.2365507138380538</v>
      </c>
      <c r="AX23" s="519">
        <f t="shared" si="9"/>
        <v>-7.3523662718776075</v>
      </c>
      <c r="AY23" s="520"/>
      <c r="AZ23" s="521"/>
      <c r="BA23" s="521"/>
      <c r="BB23" s="521"/>
      <c r="BC23" s="514"/>
      <c r="BD23" s="58"/>
      <c r="BE23" s="522">
        <f t="shared" si="6"/>
        <v>-14</v>
      </c>
      <c r="BF23" s="58"/>
      <c r="BG23" s="58"/>
      <c r="BH23" s="58"/>
      <c r="BI23" s="58"/>
      <c r="BJ23" s="58"/>
    </row>
    <row r="24" spans="1:62" s="510" customFormat="1" ht="12">
      <c r="A24" s="507">
        <v>15</v>
      </c>
      <c r="B24" s="508" t="s">
        <v>42</v>
      </c>
      <c r="C24" s="507">
        <v>0</v>
      </c>
      <c r="D24" s="509"/>
      <c r="K24" s="511"/>
      <c r="T24" s="510">
        <v>0</v>
      </c>
      <c r="U24" s="510">
        <f t="shared" si="7"/>
        <v>0</v>
      </c>
      <c r="V24" s="512">
        <f t="shared" si="0"/>
        <v>0</v>
      </c>
      <c r="X24" s="510">
        <v>0</v>
      </c>
      <c r="Y24" s="510">
        <v>0</v>
      </c>
      <c r="Z24" s="510">
        <f t="shared" si="1"/>
        <v>0</v>
      </c>
      <c r="AA24" s="510">
        <f t="shared" si="2"/>
        <v>0</v>
      </c>
      <c r="AC24" s="512">
        <v>0</v>
      </c>
      <c r="AD24" s="512">
        <f t="shared" si="3"/>
        <v>0</v>
      </c>
      <c r="AE24" s="513">
        <f t="shared" si="4"/>
        <v>0</v>
      </c>
      <c r="AF24" s="510">
        <v>0</v>
      </c>
      <c r="AG24" s="510" t="s">
        <v>758</v>
      </c>
      <c r="AH24" s="514">
        <f t="shared" si="5"/>
        <v>0</v>
      </c>
      <c r="AI24" s="58"/>
      <c r="AJ24" s="58"/>
      <c r="AK24" s="515">
        <v>0</v>
      </c>
      <c r="AL24" s="515">
        <v>0</v>
      </c>
      <c r="AM24" s="515">
        <v>0</v>
      </c>
      <c r="AN24" s="515">
        <v>0</v>
      </c>
      <c r="AO24" s="516">
        <v>0</v>
      </c>
      <c r="AP24" s="515"/>
      <c r="AQ24" s="515"/>
      <c r="AR24" s="515"/>
      <c r="AS24" s="515"/>
      <c r="AT24" s="517">
        <f t="shared" si="8"/>
        <v>0</v>
      </c>
      <c r="AU24" s="515"/>
      <c r="AV24" s="518" t="s">
        <v>774</v>
      </c>
      <c r="AW24" s="515" t="s">
        <v>774</v>
      </c>
      <c r="AX24" s="519" t="str">
        <f t="shared" si="9"/>
        <v/>
      </c>
      <c r="AY24" s="520"/>
      <c r="AZ24" s="521"/>
      <c r="BA24" s="521"/>
      <c r="BB24" s="521"/>
      <c r="BC24" s="514"/>
      <c r="BD24" s="58"/>
      <c r="BE24" s="522">
        <f t="shared" si="6"/>
        <v>-15</v>
      </c>
      <c r="BF24" s="58"/>
      <c r="BG24" s="58"/>
      <c r="BH24" s="58"/>
      <c r="BI24" s="58"/>
      <c r="BJ24" s="58"/>
    </row>
    <row r="25" spans="1:62" s="510" customFormat="1" ht="12">
      <c r="A25" s="507">
        <v>16</v>
      </c>
      <c r="B25" s="508" t="s">
        <v>43</v>
      </c>
      <c r="C25" s="507">
        <v>1</v>
      </c>
      <c r="D25" s="509">
        <v>0</v>
      </c>
      <c r="E25" s="510">
        <v>0</v>
      </c>
      <c r="F25" s="510">
        <v>0</v>
      </c>
      <c r="G25" s="510">
        <v>0</v>
      </c>
      <c r="H25" s="510">
        <v>0</v>
      </c>
      <c r="I25" s="510">
        <v>0</v>
      </c>
      <c r="J25" s="510">
        <v>1800000</v>
      </c>
      <c r="K25" s="511">
        <v>1210000</v>
      </c>
      <c r="L25" s="510">
        <v>664270</v>
      </c>
      <c r="M25" s="510">
        <v>27235</v>
      </c>
      <c r="N25" s="510">
        <v>111667</v>
      </c>
      <c r="O25" s="510">
        <v>324491.37000000005</v>
      </c>
      <c r="P25" s="510">
        <v>0</v>
      </c>
      <c r="Q25" s="510">
        <v>0</v>
      </c>
      <c r="R25" s="510">
        <v>0</v>
      </c>
      <c r="S25" s="510">
        <v>0</v>
      </c>
      <c r="T25" s="510" t="s">
        <v>757</v>
      </c>
      <c r="U25" s="510">
        <f t="shared" si="7"/>
        <v>4137663.37</v>
      </c>
      <c r="V25" s="512">
        <f t="shared" si="0"/>
        <v>4.5161782217560829</v>
      </c>
      <c r="X25" s="510">
        <v>89310929.609999999</v>
      </c>
      <c r="Y25" s="510">
        <v>91618691</v>
      </c>
      <c r="Z25" s="510">
        <f t="shared" si="1"/>
        <v>2307761.3900000006</v>
      </c>
      <c r="AA25" s="510">
        <f t="shared" si="2"/>
        <v>104222.61730527549</v>
      </c>
      <c r="AC25" s="512">
        <v>105.65325169287878</v>
      </c>
      <c r="AD25" s="512">
        <f t="shared" si="3"/>
        <v>102.46726664061954</v>
      </c>
      <c r="AE25" s="513">
        <f t="shared" si="4"/>
        <v>-3.185985052259241</v>
      </c>
      <c r="AF25" s="510">
        <v>273</v>
      </c>
      <c r="AG25" s="510">
        <v>1</v>
      </c>
      <c r="AH25" s="514">
        <f t="shared" si="5"/>
        <v>102.46726664061954</v>
      </c>
      <c r="AI25" s="58"/>
      <c r="AJ25" s="58"/>
      <c r="AK25" s="515">
        <v>105.65325169287878</v>
      </c>
      <c r="AL25" s="515">
        <v>106.09963218336379</v>
      </c>
      <c r="AM25" s="515">
        <v>106.09963218336379</v>
      </c>
      <c r="AN25" s="515">
        <v>105.65325169287878</v>
      </c>
      <c r="AO25" s="516">
        <v>102.46726664061954</v>
      </c>
      <c r="AP25" s="515"/>
      <c r="AQ25" s="515"/>
      <c r="AR25" s="515"/>
      <c r="AS25" s="515"/>
      <c r="AT25" s="517">
        <f t="shared" si="8"/>
        <v>-3.185985052259241</v>
      </c>
      <c r="AU25" s="515"/>
      <c r="AV25" s="518">
        <v>10.613899355634443</v>
      </c>
      <c r="AW25" s="515">
        <v>7.15239291312513</v>
      </c>
      <c r="AX25" s="519">
        <f t="shared" si="9"/>
        <v>-3.4615064425093127</v>
      </c>
      <c r="AY25" s="520"/>
      <c r="AZ25" s="521"/>
      <c r="BA25" s="521"/>
      <c r="BB25" s="521"/>
      <c r="BC25" s="514"/>
      <c r="BD25" s="58"/>
      <c r="BE25" s="522">
        <f t="shared" si="6"/>
        <v>-16</v>
      </c>
      <c r="BF25" s="58"/>
      <c r="BG25" s="58"/>
      <c r="BH25" s="58"/>
      <c r="BI25" s="58"/>
      <c r="BJ25" s="58"/>
    </row>
    <row r="26" spans="1:62" s="510" customFormat="1" ht="12">
      <c r="A26" s="507">
        <v>17</v>
      </c>
      <c r="B26" s="508" t="s">
        <v>44</v>
      </c>
      <c r="C26" s="507">
        <v>1</v>
      </c>
      <c r="D26" s="509">
        <v>0</v>
      </c>
      <c r="E26" s="510">
        <v>0</v>
      </c>
      <c r="F26" s="510">
        <v>0</v>
      </c>
      <c r="G26" s="510">
        <v>0</v>
      </c>
      <c r="H26" s="510">
        <v>0</v>
      </c>
      <c r="I26" s="510">
        <v>0</v>
      </c>
      <c r="J26" s="510">
        <v>165439</v>
      </c>
      <c r="K26" s="511">
        <v>295424</v>
      </c>
      <c r="L26" s="510">
        <v>2518052</v>
      </c>
      <c r="M26" s="510">
        <v>26994</v>
      </c>
      <c r="N26" s="510">
        <v>6622</v>
      </c>
      <c r="O26" s="510">
        <v>11234.300000000001</v>
      </c>
      <c r="P26" s="510">
        <v>0</v>
      </c>
      <c r="Q26" s="510">
        <v>0</v>
      </c>
      <c r="R26" s="510">
        <v>0</v>
      </c>
      <c r="S26" s="510">
        <v>0</v>
      </c>
      <c r="T26" s="510" t="s">
        <v>757</v>
      </c>
      <c r="U26" s="510">
        <f t="shared" si="7"/>
        <v>3023765.3</v>
      </c>
      <c r="V26" s="512">
        <f t="shared" si="0"/>
        <v>8.0409578726143742</v>
      </c>
      <c r="X26" s="510">
        <v>30252650.170000002</v>
      </c>
      <c r="Y26" s="510">
        <v>37604541</v>
      </c>
      <c r="Z26" s="510">
        <f t="shared" si="1"/>
        <v>7351890.8299999982</v>
      </c>
      <c r="AA26" s="510">
        <f t="shared" si="2"/>
        <v>591162.44448089914</v>
      </c>
      <c r="AC26" s="512">
        <v>129.36838452356</v>
      </c>
      <c r="AD26" s="512">
        <f t="shared" si="3"/>
        <v>122.34755747852917</v>
      </c>
      <c r="AE26" s="513">
        <f t="shared" si="4"/>
        <v>-7.0208270450308277</v>
      </c>
      <c r="AF26" s="510">
        <v>4</v>
      </c>
      <c r="AG26" s="510">
        <v>1</v>
      </c>
      <c r="AH26" s="514">
        <f t="shared" si="5"/>
        <v>122.34755747852917</v>
      </c>
      <c r="AI26" s="58"/>
      <c r="AJ26" s="58"/>
      <c r="AK26" s="515">
        <v>129.36838452356</v>
      </c>
      <c r="AL26" s="515">
        <v>129.50080318293286</v>
      </c>
      <c r="AM26" s="515">
        <v>129.50080318293286</v>
      </c>
      <c r="AN26" s="515">
        <v>129.36838452356</v>
      </c>
      <c r="AO26" s="516">
        <v>122.34755747852917</v>
      </c>
      <c r="AP26" s="515"/>
      <c r="AQ26" s="515"/>
      <c r="AR26" s="515"/>
      <c r="AS26" s="515"/>
      <c r="AT26" s="517">
        <f t="shared" si="8"/>
        <v>-7.0208270450308277</v>
      </c>
      <c r="AU26" s="515"/>
      <c r="AV26" s="518">
        <v>10.542489001476122</v>
      </c>
      <c r="AW26" s="515">
        <v>4.1374802792587673</v>
      </c>
      <c r="AX26" s="519">
        <f t="shared" si="9"/>
        <v>-6.4050087222173548</v>
      </c>
      <c r="AY26" s="520"/>
      <c r="AZ26" s="521"/>
      <c r="BA26" s="521"/>
      <c r="BB26" s="521"/>
      <c r="BC26" s="514"/>
      <c r="BD26" s="58"/>
      <c r="BE26" s="522">
        <f t="shared" si="6"/>
        <v>-17</v>
      </c>
      <c r="BF26" s="58"/>
      <c r="BG26" s="58"/>
      <c r="BH26" s="58"/>
      <c r="BI26" s="58"/>
      <c r="BJ26" s="58"/>
    </row>
    <row r="27" spans="1:62" s="510" customFormat="1" ht="12">
      <c r="A27" s="507">
        <v>18</v>
      </c>
      <c r="B27" s="508" t="s">
        <v>45</v>
      </c>
      <c r="C27" s="507">
        <v>1</v>
      </c>
      <c r="D27" s="509">
        <v>0</v>
      </c>
      <c r="E27" s="510">
        <v>0</v>
      </c>
      <c r="F27" s="510">
        <v>0</v>
      </c>
      <c r="G27" s="510">
        <v>0</v>
      </c>
      <c r="H27" s="510">
        <v>0</v>
      </c>
      <c r="I27" s="510">
        <v>0</v>
      </c>
      <c r="J27" s="510">
        <v>359487</v>
      </c>
      <c r="K27" s="511">
        <v>73828</v>
      </c>
      <c r="L27" s="510">
        <v>358018</v>
      </c>
      <c r="M27" s="510">
        <v>0</v>
      </c>
      <c r="N27" s="510">
        <v>3264</v>
      </c>
      <c r="O27" s="510">
        <v>36061.480000000003</v>
      </c>
      <c r="P27" s="510">
        <v>0</v>
      </c>
      <c r="Q27" s="510">
        <v>0</v>
      </c>
      <c r="R27" s="510">
        <v>0</v>
      </c>
      <c r="S27" s="510">
        <v>0</v>
      </c>
      <c r="T27" s="510" t="s">
        <v>757</v>
      </c>
      <c r="U27" s="510">
        <f t="shared" si="7"/>
        <v>830658.48</v>
      </c>
      <c r="V27" s="512">
        <f t="shared" si="0"/>
        <v>6.6000375188816029</v>
      </c>
      <c r="X27" s="510">
        <v>8289241.6600000001</v>
      </c>
      <c r="Y27" s="510">
        <v>12585663</v>
      </c>
      <c r="Z27" s="510">
        <f t="shared" si="1"/>
        <v>4296421.34</v>
      </c>
      <c r="AA27" s="510">
        <f t="shared" si="2"/>
        <v>283565.4204092357</v>
      </c>
      <c r="AC27" s="512">
        <v>167.09889693849553</v>
      </c>
      <c r="AD27" s="512">
        <f t="shared" si="3"/>
        <v>148.41041055606965</v>
      </c>
      <c r="AE27" s="513">
        <f t="shared" si="4"/>
        <v>-18.688486382425879</v>
      </c>
      <c r="AF27" s="510">
        <v>23</v>
      </c>
      <c r="AG27" s="510">
        <v>1</v>
      </c>
      <c r="AH27" s="514">
        <f t="shared" si="5"/>
        <v>148.41041055606965</v>
      </c>
      <c r="AI27" s="58"/>
      <c r="AJ27" s="58"/>
      <c r="AK27" s="515">
        <v>167.09889693849553</v>
      </c>
      <c r="AL27" s="515">
        <v>167.18613789085705</v>
      </c>
      <c r="AM27" s="515">
        <v>167.18613789085705</v>
      </c>
      <c r="AN27" s="515">
        <v>167.09889693849553</v>
      </c>
      <c r="AO27" s="516">
        <v>148.41041055606965</v>
      </c>
      <c r="AP27" s="515"/>
      <c r="AQ27" s="515"/>
      <c r="AR27" s="515"/>
      <c r="AS27" s="515"/>
      <c r="AT27" s="517">
        <f t="shared" si="8"/>
        <v>-18.688486382425879</v>
      </c>
      <c r="AU27" s="515"/>
      <c r="AV27" s="518">
        <v>18.143642555175777</v>
      </c>
      <c r="AW27" s="515">
        <v>4.6886975424985167</v>
      </c>
      <c r="AX27" s="519">
        <f t="shared" si="9"/>
        <v>-13.454945012677261</v>
      </c>
      <c r="AY27" s="520"/>
      <c r="AZ27" s="521"/>
      <c r="BA27" s="521"/>
      <c r="BB27" s="521"/>
      <c r="BC27" s="514"/>
      <c r="BD27" s="58"/>
      <c r="BE27" s="522">
        <f t="shared" si="6"/>
        <v>-18</v>
      </c>
      <c r="BF27" s="58"/>
      <c r="BG27" s="58"/>
      <c r="BH27" s="58"/>
      <c r="BI27" s="58"/>
      <c r="BJ27" s="58"/>
    </row>
    <row r="28" spans="1:62" s="510" customFormat="1" ht="12">
      <c r="A28" s="507">
        <v>19</v>
      </c>
      <c r="B28" s="508" t="s">
        <v>46</v>
      </c>
      <c r="C28" s="507">
        <v>0</v>
      </c>
      <c r="D28" s="509">
        <v>0</v>
      </c>
      <c r="E28" s="510">
        <v>0</v>
      </c>
      <c r="F28" s="510">
        <v>0</v>
      </c>
      <c r="G28" s="510">
        <v>0</v>
      </c>
      <c r="H28" s="510">
        <v>0</v>
      </c>
      <c r="I28" s="510">
        <v>0</v>
      </c>
      <c r="J28" s="510">
        <v>0</v>
      </c>
      <c r="K28" s="511">
        <v>0</v>
      </c>
      <c r="L28" s="510">
        <v>0</v>
      </c>
      <c r="M28" s="510">
        <v>0</v>
      </c>
      <c r="N28" s="510">
        <v>0</v>
      </c>
      <c r="O28" s="510">
        <v>0</v>
      </c>
      <c r="P28" s="510">
        <v>0</v>
      </c>
      <c r="Q28" s="510">
        <v>0</v>
      </c>
      <c r="R28" s="510">
        <v>0</v>
      </c>
      <c r="S28" s="510">
        <v>0</v>
      </c>
      <c r="T28" s="510">
        <v>0</v>
      </c>
      <c r="U28" s="510">
        <f t="shared" si="7"/>
        <v>0</v>
      </c>
      <c r="V28" s="512">
        <f t="shared" si="0"/>
        <v>0</v>
      </c>
      <c r="X28" s="510">
        <v>0</v>
      </c>
      <c r="Y28" s="510">
        <v>0</v>
      </c>
      <c r="Z28" s="510">
        <f t="shared" si="1"/>
        <v>0</v>
      </c>
      <c r="AA28" s="510">
        <f t="shared" si="2"/>
        <v>0</v>
      </c>
      <c r="AC28" s="512">
        <v>0</v>
      </c>
      <c r="AD28" s="512">
        <f t="shared" si="3"/>
        <v>0</v>
      </c>
      <c r="AE28" s="513">
        <f t="shared" si="4"/>
        <v>0</v>
      </c>
      <c r="AF28" s="510">
        <v>0</v>
      </c>
      <c r="AG28" s="510" t="s">
        <v>758</v>
      </c>
      <c r="AH28" s="514">
        <f t="shared" si="5"/>
        <v>0</v>
      </c>
      <c r="AI28" s="58"/>
      <c r="AJ28" s="58"/>
      <c r="AK28" s="515">
        <v>0</v>
      </c>
      <c r="AL28" s="515">
        <v>0</v>
      </c>
      <c r="AM28" s="515">
        <v>0</v>
      </c>
      <c r="AN28" s="515">
        <v>0</v>
      </c>
      <c r="AO28" s="516">
        <v>0</v>
      </c>
      <c r="AP28" s="515"/>
      <c r="AQ28" s="515"/>
      <c r="AR28" s="515"/>
      <c r="AS28" s="515"/>
      <c r="AT28" s="517">
        <f t="shared" si="8"/>
        <v>0</v>
      </c>
      <c r="AU28" s="515"/>
      <c r="AV28" s="518" t="s">
        <v>774</v>
      </c>
      <c r="AW28" s="515" t="s">
        <v>774</v>
      </c>
      <c r="AX28" s="519" t="str">
        <f t="shared" si="9"/>
        <v/>
      </c>
      <c r="AY28" s="520"/>
      <c r="AZ28" s="521"/>
      <c r="BA28" s="521"/>
      <c r="BB28" s="521"/>
      <c r="BC28" s="523" t="s">
        <v>761</v>
      </c>
      <c r="BD28" s="58"/>
      <c r="BE28" s="522">
        <f t="shared" si="6"/>
        <v>-19</v>
      </c>
      <c r="BF28" s="58"/>
      <c r="BG28" s="58"/>
      <c r="BH28" s="58"/>
      <c r="BI28" s="58"/>
      <c r="BJ28" s="58"/>
    </row>
    <row r="29" spans="1:62" s="510" customFormat="1" ht="12">
      <c r="A29" s="507">
        <v>20</v>
      </c>
      <c r="B29" s="508" t="s">
        <v>47</v>
      </c>
      <c r="C29" s="507">
        <v>1</v>
      </c>
      <c r="D29" s="509">
        <v>0</v>
      </c>
      <c r="E29" s="510">
        <v>3883350</v>
      </c>
      <c r="F29" s="510">
        <v>0</v>
      </c>
      <c r="G29" s="510">
        <v>0</v>
      </c>
      <c r="H29" s="510">
        <v>0</v>
      </c>
      <c r="I29" s="510">
        <v>0</v>
      </c>
      <c r="J29" s="510">
        <v>0</v>
      </c>
      <c r="K29" s="511">
        <v>0</v>
      </c>
      <c r="L29" s="510">
        <v>3499852</v>
      </c>
      <c r="M29" s="510">
        <v>6109</v>
      </c>
      <c r="N29" s="510">
        <v>158290</v>
      </c>
      <c r="O29" s="510">
        <v>432428.92000000004</v>
      </c>
      <c r="P29" s="510">
        <v>0</v>
      </c>
      <c r="Q29" s="510">
        <v>0</v>
      </c>
      <c r="R29" s="510">
        <v>0</v>
      </c>
      <c r="S29" s="510">
        <v>0</v>
      </c>
      <c r="T29" s="510" t="s">
        <v>760</v>
      </c>
      <c r="U29" s="510">
        <f t="shared" si="7"/>
        <v>5880118.7200000007</v>
      </c>
      <c r="V29" s="512">
        <f t="shared" si="0"/>
        <v>6.2451155267823442</v>
      </c>
      <c r="X29" s="510">
        <v>75594779.840000004</v>
      </c>
      <c r="Y29" s="510">
        <v>94155483.510000005</v>
      </c>
      <c r="Z29" s="510">
        <f t="shared" si="1"/>
        <v>18560703.670000002</v>
      </c>
      <c r="AA29" s="510">
        <f t="shared" si="2"/>
        <v>1159137.3867752305</v>
      </c>
      <c r="AC29" s="512">
        <v>131.25292252630979</v>
      </c>
      <c r="AD29" s="512">
        <f t="shared" si="3"/>
        <v>123.01953431183479</v>
      </c>
      <c r="AE29" s="513">
        <f t="shared" si="4"/>
        <v>-8.2333882144749992</v>
      </c>
      <c r="AF29" s="510">
        <v>331</v>
      </c>
      <c r="AG29" s="510">
        <v>1</v>
      </c>
      <c r="AH29" s="514">
        <f t="shared" si="5"/>
        <v>123.01953431183479</v>
      </c>
      <c r="AI29" s="58"/>
      <c r="AJ29" s="58"/>
      <c r="AK29" s="515">
        <v>131.25292252630979</v>
      </c>
      <c r="AL29" s="515">
        <v>127.97357540869265</v>
      </c>
      <c r="AM29" s="515">
        <v>127.97357540869265</v>
      </c>
      <c r="AN29" s="515">
        <v>131.25292252630979</v>
      </c>
      <c r="AO29" s="516">
        <v>123.01953431183479</v>
      </c>
      <c r="AP29" s="515"/>
      <c r="AQ29" s="515"/>
      <c r="AR29" s="515"/>
      <c r="AS29" s="515"/>
      <c r="AT29" s="517">
        <f t="shared" si="8"/>
        <v>-8.2333882144749992</v>
      </c>
      <c r="AU29" s="515"/>
      <c r="AV29" s="518">
        <v>15.874916722219906</v>
      </c>
      <c r="AW29" s="515">
        <v>8.2452425685043398</v>
      </c>
      <c r="AX29" s="519">
        <f t="shared" si="9"/>
        <v>-7.6296741537155661</v>
      </c>
      <c r="AY29" s="520"/>
      <c r="AZ29" s="521"/>
      <c r="BA29" s="521"/>
      <c r="BB29" s="521"/>
      <c r="BC29" s="514"/>
      <c r="BD29" s="58"/>
      <c r="BE29" s="522">
        <f t="shared" si="6"/>
        <v>-20</v>
      </c>
      <c r="BF29" s="58"/>
      <c r="BG29" s="58"/>
      <c r="BH29" s="58"/>
      <c r="BI29" s="58"/>
      <c r="BJ29" s="58"/>
    </row>
    <row r="30" spans="1:62" s="510" customFormat="1" ht="12">
      <c r="A30" s="507">
        <v>21</v>
      </c>
      <c r="B30" s="508" t="s">
        <v>48</v>
      </c>
      <c r="C30" s="507">
        <v>0</v>
      </c>
      <c r="D30" s="509"/>
      <c r="K30" s="511"/>
      <c r="T30" s="510">
        <v>0</v>
      </c>
      <c r="U30" s="510">
        <f t="shared" si="7"/>
        <v>0</v>
      </c>
      <c r="V30" s="512">
        <f t="shared" si="0"/>
        <v>0</v>
      </c>
      <c r="X30" s="510">
        <v>0</v>
      </c>
      <c r="Y30" s="510">
        <v>0</v>
      </c>
      <c r="Z30" s="510">
        <f t="shared" si="1"/>
        <v>0</v>
      </c>
      <c r="AA30" s="510">
        <f t="shared" si="2"/>
        <v>0</v>
      </c>
      <c r="AC30" s="512">
        <v>0</v>
      </c>
      <c r="AD30" s="512">
        <f t="shared" si="3"/>
        <v>0</v>
      </c>
      <c r="AE30" s="513">
        <f t="shared" si="4"/>
        <v>0</v>
      </c>
      <c r="AF30" s="510">
        <v>0</v>
      </c>
      <c r="AG30" s="510" t="s">
        <v>758</v>
      </c>
      <c r="AH30" s="514">
        <f t="shared" si="5"/>
        <v>0</v>
      </c>
      <c r="AI30" s="58"/>
      <c r="AJ30" s="58"/>
      <c r="AK30" s="515">
        <v>0</v>
      </c>
      <c r="AL30" s="515">
        <v>0</v>
      </c>
      <c r="AM30" s="515">
        <v>0</v>
      </c>
      <c r="AN30" s="515">
        <v>0</v>
      </c>
      <c r="AO30" s="516">
        <v>0</v>
      </c>
      <c r="AP30" s="515"/>
      <c r="AQ30" s="515"/>
      <c r="AR30" s="515"/>
      <c r="AS30" s="515"/>
      <c r="AT30" s="517">
        <f t="shared" si="8"/>
        <v>0</v>
      </c>
      <c r="AU30" s="515"/>
      <c r="AV30" s="518" t="s">
        <v>774</v>
      </c>
      <c r="AW30" s="515" t="s">
        <v>774</v>
      </c>
      <c r="AX30" s="519" t="str">
        <f t="shared" si="9"/>
        <v/>
      </c>
      <c r="AY30" s="520"/>
      <c r="AZ30" s="521"/>
      <c r="BA30" s="521"/>
      <c r="BB30" s="521"/>
      <c r="BC30" s="514"/>
      <c r="BD30" s="58"/>
      <c r="BE30" s="522">
        <f t="shared" si="6"/>
        <v>-21</v>
      </c>
      <c r="BF30" s="58"/>
      <c r="BG30" s="58"/>
      <c r="BH30" s="58"/>
      <c r="BI30" s="58"/>
      <c r="BJ30" s="58"/>
    </row>
    <row r="31" spans="1:62" s="510" customFormat="1" ht="12">
      <c r="A31" s="507">
        <v>22</v>
      </c>
      <c r="B31" s="508" t="s">
        <v>49</v>
      </c>
      <c r="C31" s="507">
        <v>0</v>
      </c>
      <c r="D31" s="509"/>
      <c r="K31" s="511"/>
      <c r="T31" s="510">
        <v>0</v>
      </c>
      <c r="U31" s="510">
        <f t="shared" si="7"/>
        <v>0</v>
      </c>
      <c r="V31" s="512">
        <f t="shared" si="0"/>
        <v>0</v>
      </c>
      <c r="X31" s="510">
        <v>202094.16</v>
      </c>
      <c r="Y31" s="510">
        <v>205522.18</v>
      </c>
      <c r="Z31" s="510">
        <f t="shared" si="1"/>
        <v>3428.0199999999895</v>
      </c>
      <c r="AA31" s="510">
        <f t="shared" si="2"/>
        <v>0</v>
      </c>
      <c r="AC31" s="512">
        <v>0</v>
      </c>
      <c r="AD31" s="512">
        <f t="shared" si="3"/>
        <v>0</v>
      </c>
      <c r="AE31" s="513">
        <f t="shared" si="4"/>
        <v>0</v>
      </c>
      <c r="AF31" s="510">
        <v>0</v>
      </c>
      <c r="AG31" s="510" t="s">
        <v>758</v>
      </c>
      <c r="AH31" s="514">
        <f t="shared" si="5"/>
        <v>0</v>
      </c>
      <c r="AI31" s="58"/>
      <c r="AJ31" s="58"/>
      <c r="AK31" s="515">
        <v>0</v>
      </c>
      <c r="AL31" s="515">
        <v>0</v>
      </c>
      <c r="AM31" s="515">
        <v>0</v>
      </c>
      <c r="AN31" s="515">
        <v>0</v>
      </c>
      <c r="AO31" s="516">
        <v>0</v>
      </c>
      <c r="AP31" s="515"/>
      <c r="AQ31" s="515"/>
      <c r="AR31" s="515"/>
      <c r="AS31" s="515"/>
      <c r="AT31" s="517">
        <f t="shared" si="8"/>
        <v>0</v>
      </c>
      <c r="AU31" s="515"/>
      <c r="AV31" s="518" t="s">
        <v>774</v>
      </c>
      <c r="AW31" s="515" t="s">
        <v>774</v>
      </c>
      <c r="AX31" s="519" t="str">
        <f t="shared" si="9"/>
        <v/>
      </c>
      <c r="AY31" s="520"/>
      <c r="AZ31" s="521"/>
      <c r="BA31" s="521"/>
      <c r="BB31" s="521"/>
      <c r="BC31" s="514"/>
      <c r="BD31" s="58"/>
      <c r="BE31" s="522">
        <f t="shared" si="6"/>
        <v>-22</v>
      </c>
      <c r="BF31" s="58"/>
      <c r="BG31" s="58"/>
      <c r="BH31" s="58"/>
      <c r="BI31" s="58"/>
      <c r="BJ31" s="58"/>
    </row>
    <row r="32" spans="1:62" s="510" customFormat="1" ht="12">
      <c r="A32" s="507">
        <v>23</v>
      </c>
      <c r="B32" s="508" t="s">
        <v>50</v>
      </c>
      <c r="C32" s="507">
        <v>1</v>
      </c>
      <c r="D32" s="509"/>
      <c r="K32" s="511"/>
      <c r="T32" s="510" t="s">
        <v>757</v>
      </c>
      <c r="U32" s="510">
        <f t="shared" si="7"/>
        <v>0</v>
      </c>
      <c r="V32" s="512">
        <f t="shared" si="0"/>
        <v>0</v>
      </c>
      <c r="X32" s="510">
        <v>32246555.756910007</v>
      </c>
      <c r="Y32" s="510">
        <v>51585587.780000001</v>
      </c>
      <c r="Z32" s="510">
        <f t="shared" si="1"/>
        <v>19339032.023089994</v>
      </c>
      <c r="AA32" s="510">
        <f t="shared" si="2"/>
        <v>0</v>
      </c>
      <c r="AC32" s="512">
        <v>158.13824759953573</v>
      </c>
      <c r="AD32" s="512">
        <f t="shared" si="3"/>
        <v>159.97239571530332</v>
      </c>
      <c r="AE32" s="513">
        <f t="shared" si="4"/>
        <v>1.8341481157675901</v>
      </c>
      <c r="AF32" s="510">
        <v>0</v>
      </c>
      <c r="AG32" s="510">
        <v>0</v>
      </c>
      <c r="AH32" s="514">
        <f t="shared" si="5"/>
        <v>158.13824759953573</v>
      </c>
      <c r="AI32" s="58"/>
      <c r="AJ32" s="58"/>
      <c r="AK32" s="515">
        <v>158.13824759953573</v>
      </c>
      <c r="AL32" s="515">
        <v>155.44806475887546</v>
      </c>
      <c r="AM32" s="515">
        <v>155.44806475887546</v>
      </c>
      <c r="AN32" s="515">
        <v>158.13824759953573</v>
      </c>
      <c r="AO32" s="516">
        <v>158.13824759953573</v>
      </c>
      <c r="AP32" s="515"/>
      <c r="AQ32" s="515"/>
      <c r="AR32" s="515"/>
      <c r="AS32" s="515"/>
      <c r="AT32" s="517">
        <f t="shared" si="8"/>
        <v>0</v>
      </c>
      <c r="AU32" s="515"/>
      <c r="AV32" s="518">
        <v>4.9369333677007603</v>
      </c>
      <c r="AW32" s="515">
        <v>3.0400945874479399</v>
      </c>
      <c r="AX32" s="519">
        <f t="shared" si="9"/>
        <v>-1.8968387802528204</v>
      </c>
      <c r="AY32" s="520"/>
      <c r="AZ32" s="521"/>
      <c r="BA32" s="521"/>
      <c r="BB32" s="521"/>
      <c r="BC32" s="514"/>
      <c r="BD32" s="58"/>
      <c r="BE32" s="522">
        <f t="shared" si="6"/>
        <v>-23</v>
      </c>
      <c r="BF32" s="58"/>
      <c r="BG32" s="58"/>
      <c r="BH32" s="58"/>
      <c r="BI32" s="58"/>
      <c r="BJ32" s="58"/>
    </row>
    <row r="33" spans="1:62" s="510" customFormat="1" ht="12">
      <c r="A33" s="507">
        <v>24</v>
      </c>
      <c r="B33" s="508" t="s">
        <v>51</v>
      </c>
      <c r="C33" s="507">
        <v>1</v>
      </c>
      <c r="D33" s="509">
        <v>0</v>
      </c>
      <c r="E33" s="510">
        <v>19308</v>
      </c>
      <c r="F33" s="510">
        <v>0</v>
      </c>
      <c r="G33" s="510">
        <v>0</v>
      </c>
      <c r="H33" s="510">
        <v>0</v>
      </c>
      <c r="I33" s="510">
        <v>0</v>
      </c>
      <c r="J33" s="510">
        <v>151769</v>
      </c>
      <c r="K33" s="511">
        <v>39450</v>
      </c>
      <c r="L33" s="510">
        <v>0</v>
      </c>
      <c r="M33" s="510">
        <v>1597</v>
      </c>
      <c r="N33" s="510">
        <v>201817</v>
      </c>
      <c r="O33" s="510">
        <v>49468.65</v>
      </c>
      <c r="P33" s="510">
        <v>0</v>
      </c>
      <c r="Q33" s="510">
        <v>0</v>
      </c>
      <c r="R33" s="510">
        <v>0</v>
      </c>
      <c r="S33" s="510">
        <v>0</v>
      </c>
      <c r="T33" s="510" t="s">
        <v>757</v>
      </c>
      <c r="U33" s="510">
        <f t="shared" si="7"/>
        <v>463409.65</v>
      </c>
      <c r="V33" s="512">
        <f t="shared" si="0"/>
        <v>1.391680430799743</v>
      </c>
      <c r="X33" s="510">
        <v>26384198.330000002</v>
      </c>
      <c r="Y33" s="510">
        <v>33298567.670000002</v>
      </c>
      <c r="Z33" s="510">
        <f t="shared" si="1"/>
        <v>6914369.3399999999</v>
      </c>
      <c r="AA33" s="510">
        <f t="shared" si="2"/>
        <v>96225.925017997346</v>
      </c>
      <c r="AC33" s="512">
        <v>126.36705538001101</v>
      </c>
      <c r="AD33" s="512">
        <f t="shared" si="3"/>
        <v>125.8417683558324</v>
      </c>
      <c r="AE33" s="513">
        <f t="shared" si="4"/>
        <v>-0.52528702417860984</v>
      </c>
      <c r="AF33" s="510">
        <v>40</v>
      </c>
      <c r="AG33" s="510">
        <v>1</v>
      </c>
      <c r="AH33" s="514">
        <f t="shared" si="5"/>
        <v>125.8417683558324</v>
      </c>
      <c r="AI33" s="58"/>
      <c r="AJ33" s="58"/>
      <c r="AK33" s="515">
        <v>126.36705538001101</v>
      </c>
      <c r="AL33" s="515">
        <v>126.96347605376923</v>
      </c>
      <c r="AM33" s="515">
        <v>126.96347605376923</v>
      </c>
      <c r="AN33" s="515">
        <v>126.36705538001101</v>
      </c>
      <c r="AO33" s="516">
        <v>125.8417683558324</v>
      </c>
      <c r="AP33" s="515"/>
      <c r="AQ33" s="515"/>
      <c r="AR33" s="515"/>
      <c r="AS33" s="515"/>
      <c r="AT33" s="517">
        <f t="shared" si="8"/>
        <v>-0.52528702417860984</v>
      </c>
      <c r="AU33" s="515"/>
      <c r="AV33" s="518">
        <v>6.3874023481904656</v>
      </c>
      <c r="AW33" s="515">
        <v>5.792760652880296</v>
      </c>
      <c r="AX33" s="519">
        <f t="shared" si="9"/>
        <v>-0.59464169531016964</v>
      </c>
      <c r="AY33" s="520"/>
      <c r="AZ33" s="521"/>
      <c r="BA33" s="521"/>
      <c r="BB33" s="521"/>
      <c r="BC33" s="514"/>
      <c r="BD33" s="58"/>
      <c r="BE33" s="522">
        <f t="shared" si="6"/>
        <v>-24</v>
      </c>
      <c r="BF33" s="58"/>
      <c r="BG33" s="58"/>
      <c r="BH33" s="58"/>
      <c r="BI33" s="58"/>
      <c r="BJ33" s="58"/>
    </row>
    <row r="34" spans="1:62" s="510" customFormat="1" ht="12">
      <c r="A34" s="507">
        <v>25</v>
      </c>
      <c r="B34" s="508" t="s">
        <v>52</v>
      </c>
      <c r="C34" s="507">
        <v>1</v>
      </c>
      <c r="D34" s="509">
        <v>0</v>
      </c>
      <c r="E34" s="510">
        <v>154533</v>
      </c>
      <c r="F34" s="510">
        <v>0</v>
      </c>
      <c r="G34" s="510">
        <v>0</v>
      </c>
      <c r="H34" s="510">
        <v>0</v>
      </c>
      <c r="I34" s="510">
        <v>78068</v>
      </c>
      <c r="J34" s="510">
        <v>998387</v>
      </c>
      <c r="K34" s="511">
        <v>669351</v>
      </c>
      <c r="L34" s="510">
        <v>909482</v>
      </c>
      <c r="M34" s="510">
        <v>0</v>
      </c>
      <c r="N34" s="510">
        <v>103694</v>
      </c>
      <c r="O34" s="510">
        <v>222696.11000000002</v>
      </c>
      <c r="P34" s="510">
        <v>0</v>
      </c>
      <c r="Q34" s="510">
        <v>0</v>
      </c>
      <c r="R34" s="510">
        <v>0</v>
      </c>
      <c r="S34" s="510">
        <v>0</v>
      </c>
      <c r="T34" s="510" t="s">
        <v>760</v>
      </c>
      <c r="U34" s="510">
        <f t="shared" si="7"/>
        <v>2590521.91</v>
      </c>
      <c r="V34" s="512">
        <f t="shared" si="0"/>
        <v>6.5900676297267564</v>
      </c>
      <c r="X34" s="510">
        <v>27015991.390000001</v>
      </c>
      <c r="Y34" s="510">
        <v>39309489</v>
      </c>
      <c r="Z34" s="510">
        <f t="shared" si="1"/>
        <v>12293497.609999999</v>
      </c>
      <c r="AA34" s="510">
        <f t="shared" si="2"/>
        <v>810149.80655784241</v>
      </c>
      <c r="AC34" s="512">
        <v>146.01225877281024</v>
      </c>
      <c r="AD34" s="512">
        <f t="shared" si="3"/>
        <v>142.50574275683525</v>
      </c>
      <c r="AE34" s="513">
        <f t="shared" si="4"/>
        <v>-3.5065160159749951</v>
      </c>
      <c r="AF34" s="510">
        <v>178</v>
      </c>
      <c r="AG34" s="510">
        <v>1</v>
      </c>
      <c r="AH34" s="514">
        <f t="shared" si="5"/>
        <v>142.50574275683525</v>
      </c>
      <c r="AI34" s="58"/>
      <c r="AJ34" s="58"/>
      <c r="AK34" s="515">
        <v>146.01225877281024</v>
      </c>
      <c r="AL34" s="515">
        <v>147.63814004721368</v>
      </c>
      <c r="AM34" s="515">
        <v>147.63814004721368</v>
      </c>
      <c r="AN34" s="515">
        <v>146.01225877281024</v>
      </c>
      <c r="AO34" s="516">
        <v>142.50574275683525</v>
      </c>
      <c r="AP34" s="515"/>
      <c r="AQ34" s="515"/>
      <c r="AR34" s="515"/>
      <c r="AS34" s="515"/>
      <c r="AT34" s="517">
        <f t="shared" si="8"/>
        <v>-3.5065160159749951</v>
      </c>
      <c r="AU34" s="515"/>
      <c r="AV34" s="518">
        <v>8.9096149142647914</v>
      </c>
      <c r="AW34" s="515">
        <v>6.0301682982659681</v>
      </c>
      <c r="AX34" s="519">
        <f t="shared" si="9"/>
        <v>-2.8794466159988232</v>
      </c>
      <c r="AY34" s="520"/>
      <c r="AZ34" s="521"/>
      <c r="BA34" s="521"/>
      <c r="BB34" s="521"/>
      <c r="BC34" s="514"/>
      <c r="BD34" s="58"/>
      <c r="BE34" s="522">
        <f t="shared" si="6"/>
        <v>-25</v>
      </c>
      <c r="BF34" s="58"/>
      <c r="BG34" s="58"/>
      <c r="BH34" s="58"/>
      <c r="BI34" s="58"/>
      <c r="BJ34" s="58"/>
    </row>
    <row r="35" spans="1:62" s="510" customFormat="1" ht="12">
      <c r="A35" s="507">
        <v>26</v>
      </c>
      <c r="B35" s="508" t="s">
        <v>53</v>
      </c>
      <c r="C35" s="507">
        <v>1</v>
      </c>
      <c r="D35" s="509">
        <v>1982309</v>
      </c>
      <c r="E35" s="510">
        <v>165664</v>
      </c>
      <c r="F35" s="510">
        <v>0</v>
      </c>
      <c r="G35" s="510">
        <v>0</v>
      </c>
      <c r="H35" s="510">
        <v>0</v>
      </c>
      <c r="I35" s="510">
        <v>310910</v>
      </c>
      <c r="J35" s="510">
        <v>409951</v>
      </c>
      <c r="K35" s="511">
        <v>3844557</v>
      </c>
      <c r="L35" s="510">
        <v>9250</v>
      </c>
      <c r="M35" s="510">
        <v>0</v>
      </c>
      <c r="N35" s="510">
        <v>0</v>
      </c>
      <c r="O35" s="510">
        <v>5322.59</v>
      </c>
      <c r="P35" s="510">
        <v>0</v>
      </c>
      <c r="Q35" s="510">
        <v>0</v>
      </c>
      <c r="R35" s="510">
        <v>0</v>
      </c>
      <c r="S35" s="510">
        <v>0</v>
      </c>
      <c r="T35" s="510" t="s">
        <v>760</v>
      </c>
      <c r="U35" s="510">
        <f t="shared" si="7"/>
        <v>5533028.1899999995</v>
      </c>
      <c r="V35" s="512">
        <f t="shared" si="0"/>
        <v>7.5027255583010248</v>
      </c>
      <c r="X35" s="510">
        <v>53256083.380400002</v>
      </c>
      <c r="Y35" s="510">
        <v>73746909</v>
      </c>
      <c r="Z35" s="510">
        <f t="shared" si="1"/>
        <v>20490825.619599998</v>
      </c>
      <c r="AA35" s="510">
        <f t="shared" si="2"/>
        <v>1537370.4108686235</v>
      </c>
      <c r="AC35" s="512">
        <v>139.98122589553461</v>
      </c>
      <c r="AD35" s="512">
        <f t="shared" si="3"/>
        <v>135.58927732884479</v>
      </c>
      <c r="AE35" s="513">
        <f t="shared" si="4"/>
        <v>-4.3919485666898197</v>
      </c>
      <c r="AF35" s="510">
        <v>7</v>
      </c>
      <c r="AG35" s="510">
        <v>1</v>
      </c>
      <c r="AH35" s="514">
        <f t="shared" si="5"/>
        <v>135.58927732884479</v>
      </c>
      <c r="AI35" s="58"/>
      <c r="AJ35" s="58"/>
      <c r="AK35" s="515">
        <v>139.98122589553461</v>
      </c>
      <c r="AL35" s="515">
        <v>140.06960067848382</v>
      </c>
      <c r="AM35" s="515">
        <v>140.06960067848382</v>
      </c>
      <c r="AN35" s="515">
        <v>139.98122589553461</v>
      </c>
      <c r="AO35" s="516">
        <v>135.58927732884479</v>
      </c>
      <c r="AP35" s="515"/>
      <c r="AQ35" s="515"/>
      <c r="AR35" s="515"/>
      <c r="AS35" s="515"/>
      <c r="AT35" s="517">
        <f t="shared" si="8"/>
        <v>-4.3919485666898197</v>
      </c>
      <c r="AU35" s="515"/>
      <c r="AV35" s="518">
        <v>5.053052874982666</v>
      </c>
      <c r="AW35" s="515">
        <v>0.8724077748387864</v>
      </c>
      <c r="AX35" s="519">
        <f t="shared" si="9"/>
        <v>-4.1806451001438791</v>
      </c>
      <c r="AY35" s="520"/>
      <c r="AZ35" s="521"/>
      <c r="BA35" s="521"/>
      <c r="BB35" s="521"/>
      <c r="BC35" s="514"/>
      <c r="BD35" s="58"/>
      <c r="BE35" s="522">
        <f t="shared" si="6"/>
        <v>-26</v>
      </c>
      <c r="BF35" s="58"/>
      <c r="BG35" s="58"/>
      <c r="BH35" s="58"/>
      <c r="BI35" s="58"/>
      <c r="BJ35" s="58"/>
    </row>
    <row r="36" spans="1:62" s="510" customFormat="1" ht="12">
      <c r="A36" s="507">
        <v>27</v>
      </c>
      <c r="B36" s="508" t="s">
        <v>54</v>
      </c>
      <c r="C36" s="507">
        <v>1</v>
      </c>
      <c r="D36" s="509">
        <v>0</v>
      </c>
      <c r="E36" s="510">
        <v>0</v>
      </c>
      <c r="F36" s="510">
        <v>0</v>
      </c>
      <c r="G36" s="510">
        <v>0</v>
      </c>
      <c r="H36" s="510">
        <v>0</v>
      </c>
      <c r="I36" s="510">
        <v>0</v>
      </c>
      <c r="J36" s="510">
        <v>0</v>
      </c>
      <c r="K36" s="511">
        <v>152000</v>
      </c>
      <c r="L36" s="510">
        <v>174160</v>
      </c>
      <c r="M36" s="510">
        <v>0</v>
      </c>
      <c r="N36" s="510">
        <v>11554</v>
      </c>
      <c r="O36" s="510">
        <v>1367.0300000000002</v>
      </c>
      <c r="P36" s="510">
        <v>0</v>
      </c>
      <c r="Q36" s="510">
        <v>0</v>
      </c>
      <c r="R36" s="510">
        <v>0</v>
      </c>
      <c r="S36" s="510">
        <v>0</v>
      </c>
      <c r="T36" s="510" t="s">
        <v>757</v>
      </c>
      <c r="U36" s="510">
        <f t="shared" si="7"/>
        <v>339081.03</v>
      </c>
      <c r="V36" s="512">
        <f t="shared" si="0"/>
        <v>3.4876189286990424</v>
      </c>
      <c r="X36" s="510">
        <v>8601441.5</v>
      </c>
      <c r="Y36" s="510">
        <v>9722422</v>
      </c>
      <c r="Z36" s="510">
        <f t="shared" si="1"/>
        <v>1120980.5</v>
      </c>
      <c r="AA36" s="510">
        <f t="shared" si="2"/>
        <v>39095.528105025172</v>
      </c>
      <c r="AC36" s="512">
        <v>120.44601856785802</v>
      </c>
      <c r="AD36" s="512">
        <f t="shared" si="3"/>
        <v>112.57794954363145</v>
      </c>
      <c r="AE36" s="513">
        <f t="shared" si="4"/>
        <v>-7.8680690242265712</v>
      </c>
      <c r="AF36" s="510">
        <v>0</v>
      </c>
      <c r="AG36" s="510">
        <v>1</v>
      </c>
      <c r="AH36" s="514">
        <f t="shared" si="5"/>
        <v>112.57794954363145</v>
      </c>
      <c r="AI36" s="58"/>
      <c r="AJ36" s="58"/>
      <c r="AK36" s="515">
        <v>120.44601856785802</v>
      </c>
      <c r="AL36" s="515">
        <v>120.60474445501347</v>
      </c>
      <c r="AM36" s="515">
        <v>120.60474445501347</v>
      </c>
      <c r="AN36" s="515">
        <v>120.44601856785802</v>
      </c>
      <c r="AO36" s="516">
        <v>112.57794954363145</v>
      </c>
      <c r="AP36" s="515"/>
      <c r="AQ36" s="515"/>
      <c r="AR36" s="515"/>
      <c r="AS36" s="515"/>
      <c r="AT36" s="517">
        <f t="shared" si="8"/>
        <v>-7.8680690242265712</v>
      </c>
      <c r="AU36" s="515"/>
      <c r="AV36" s="518">
        <v>8.1869960150011458</v>
      </c>
      <c r="AW36" s="515">
        <v>0.91734682061460726</v>
      </c>
      <c r="AX36" s="519">
        <f t="shared" si="9"/>
        <v>-7.2696491943865382</v>
      </c>
      <c r="AY36" s="520"/>
      <c r="AZ36" s="521"/>
      <c r="BA36" s="521"/>
      <c r="BB36" s="521"/>
      <c r="BC36" s="523" t="s">
        <v>761</v>
      </c>
      <c r="BD36" s="58"/>
      <c r="BE36" s="522">
        <f t="shared" si="6"/>
        <v>-27</v>
      </c>
      <c r="BF36" s="58"/>
      <c r="BG36" s="58"/>
      <c r="BH36" s="58"/>
      <c r="BI36" s="58"/>
      <c r="BJ36" s="58"/>
    </row>
    <row r="37" spans="1:62" s="510" customFormat="1" ht="12">
      <c r="A37" s="507">
        <v>28</v>
      </c>
      <c r="B37" s="508" t="s">
        <v>55</v>
      </c>
      <c r="C37" s="507">
        <v>0</v>
      </c>
      <c r="D37" s="509"/>
      <c r="K37" s="511"/>
      <c r="T37" s="510" t="s">
        <v>760</v>
      </c>
      <c r="U37" s="510">
        <f t="shared" si="7"/>
        <v>0</v>
      </c>
      <c r="V37" s="512">
        <f t="shared" si="0"/>
        <v>0</v>
      </c>
      <c r="X37" s="510">
        <v>0</v>
      </c>
      <c r="Y37" s="510">
        <v>0</v>
      </c>
      <c r="Z37" s="510">
        <f t="shared" si="1"/>
        <v>0</v>
      </c>
      <c r="AA37" s="510">
        <f t="shared" si="2"/>
        <v>0</v>
      </c>
      <c r="AC37" s="512">
        <v>0</v>
      </c>
      <c r="AD37" s="512">
        <f t="shared" si="3"/>
        <v>0</v>
      </c>
      <c r="AE37" s="513">
        <f t="shared" si="4"/>
        <v>0</v>
      </c>
      <c r="AF37" s="510">
        <v>0</v>
      </c>
      <c r="AG37" s="510" t="s">
        <v>758</v>
      </c>
      <c r="AH37" s="514">
        <f t="shared" si="5"/>
        <v>0</v>
      </c>
      <c r="AI37" s="58"/>
      <c r="AJ37" s="58"/>
      <c r="AK37" s="515">
        <v>0</v>
      </c>
      <c r="AL37" s="515">
        <v>0</v>
      </c>
      <c r="AM37" s="515">
        <v>0</v>
      </c>
      <c r="AN37" s="515">
        <v>0</v>
      </c>
      <c r="AO37" s="516">
        <v>0</v>
      </c>
      <c r="AP37" s="515"/>
      <c r="AQ37" s="515"/>
      <c r="AR37" s="515"/>
      <c r="AS37" s="515"/>
      <c r="AT37" s="517">
        <f t="shared" si="8"/>
        <v>0</v>
      </c>
      <c r="AU37" s="515"/>
      <c r="AV37" s="518" t="s">
        <v>774</v>
      </c>
      <c r="AW37" s="515" t="s">
        <v>774</v>
      </c>
      <c r="AX37" s="519" t="str">
        <f t="shared" si="9"/>
        <v/>
      </c>
      <c r="AY37" s="520"/>
      <c r="AZ37" s="521"/>
      <c r="BA37" s="521"/>
      <c r="BB37" s="521"/>
      <c r="BC37" s="514" t="s">
        <v>762</v>
      </c>
      <c r="BD37" s="58"/>
      <c r="BE37" s="522">
        <f t="shared" si="6"/>
        <v>-28</v>
      </c>
      <c r="BF37" s="58"/>
      <c r="BG37" s="58"/>
      <c r="BH37" s="58"/>
      <c r="BI37" s="58"/>
      <c r="BJ37" s="58"/>
    </row>
    <row r="38" spans="1:62" s="510" customFormat="1" ht="12">
      <c r="A38" s="507">
        <v>29</v>
      </c>
      <c r="B38" s="508" t="s">
        <v>56</v>
      </c>
      <c r="C38" s="507">
        <v>0</v>
      </c>
      <c r="D38" s="509"/>
      <c r="K38" s="511"/>
      <c r="T38" s="510">
        <v>0</v>
      </c>
      <c r="U38" s="510">
        <f t="shared" si="7"/>
        <v>0</v>
      </c>
      <c r="V38" s="512">
        <f t="shared" si="0"/>
        <v>0</v>
      </c>
      <c r="X38" s="510">
        <v>0</v>
      </c>
      <c r="Y38" s="510">
        <v>0</v>
      </c>
      <c r="Z38" s="510">
        <f t="shared" si="1"/>
        <v>0</v>
      </c>
      <c r="AA38" s="510">
        <f t="shared" si="2"/>
        <v>0</v>
      </c>
      <c r="AC38" s="512">
        <v>0</v>
      </c>
      <c r="AD38" s="512">
        <f t="shared" si="3"/>
        <v>0</v>
      </c>
      <c r="AE38" s="513">
        <f t="shared" si="4"/>
        <v>0</v>
      </c>
      <c r="AF38" s="510">
        <v>0</v>
      </c>
      <c r="AG38" s="510" t="s">
        <v>758</v>
      </c>
      <c r="AH38" s="514">
        <f t="shared" si="5"/>
        <v>0</v>
      </c>
      <c r="AI38" s="58"/>
      <c r="AJ38" s="58"/>
      <c r="AK38" s="515">
        <v>0</v>
      </c>
      <c r="AL38" s="515">
        <v>0</v>
      </c>
      <c r="AM38" s="515">
        <v>0</v>
      </c>
      <c r="AN38" s="515">
        <v>0</v>
      </c>
      <c r="AO38" s="516">
        <v>0</v>
      </c>
      <c r="AP38" s="515"/>
      <c r="AQ38" s="515"/>
      <c r="AR38" s="515"/>
      <c r="AS38" s="515"/>
      <c r="AT38" s="517">
        <f t="shared" si="8"/>
        <v>0</v>
      </c>
      <c r="AU38" s="515"/>
      <c r="AV38" s="518" t="s">
        <v>774</v>
      </c>
      <c r="AW38" s="515" t="s">
        <v>774</v>
      </c>
      <c r="AX38" s="519" t="str">
        <f t="shared" si="9"/>
        <v/>
      </c>
      <c r="AY38" s="520"/>
      <c r="AZ38" s="521"/>
      <c r="BA38" s="521"/>
      <c r="BB38" s="521"/>
      <c r="BC38" s="514"/>
      <c r="BD38" s="58"/>
      <c r="BE38" s="522">
        <f t="shared" si="6"/>
        <v>-29</v>
      </c>
      <c r="BF38" s="58"/>
      <c r="BG38" s="58"/>
      <c r="BH38" s="58"/>
      <c r="BI38" s="58"/>
      <c r="BJ38" s="58"/>
    </row>
    <row r="39" spans="1:62" s="510" customFormat="1" ht="12">
      <c r="A39" s="507">
        <v>30</v>
      </c>
      <c r="B39" s="508" t="s">
        <v>57</v>
      </c>
      <c r="C39" s="507">
        <v>1</v>
      </c>
      <c r="D39" s="509">
        <v>0</v>
      </c>
      <c r="E39" s="510">
        <v>0</v>
      </c>
      <c r="F39" s="510">
        <v>0</v>
      </c>
      <c r="G39" s="510">
        <v>0</v>
      </c>
      <c r="H39" s="510">
        <v>0</v>
      </c>
      <c r="I39" s="510">
        <v>0</v>
      </c>
      <c r="J39" s="510">
        <v>2432578</v>
      </c>
      <c r="K39" s="511">
        <v>2089841</v>
      </c>
      <c r="L39" s="510">
        <v>2714586</v>
      </c>
      <c r="M39" s="510">
        <v>1765</v>
      </c>
      <c r="N39" s="510">
        <v>273260</v>
      </c>
      <c r="O39" s="510">
        <v>15355.130000000001</v>
      </c>
      <c r="P39" s="510">
        <v>0</v>
      </c>
      <c r="Q39" s="510">
        <v>0</v>
      </c>
      <c r="R39" s="510">
        <v>0</v>
      </c>
      <c r="S39" s="510">
        <v>0</v>
      </c>
      <c r="T39" s="510" t="s">
        <v>757</v>
      </c>
      <c r="U39" s="510">
        <f t="shared" si="7"/>
        <v>7527385.1299999999</v>
      </c>
      <c r="V39" s="512">
        <f t="shared" si="0"/>
        <v>10.24124152326204</v>
      </c>
      <c r="X39" s="510">
        <v>58610573.329999998</v>
      </c>
      <c r="Y39" s="510">
        <v>73500709</v>
      </c>
      <c r="Z39" s="510">
        <f t="shared" si="1"/>
        <v>14890135.670000002</v>
      </c>
      <c r="AA39" s="510">
        <f t="shared" si="2"/>
        <v>1524934.7571060925</v>
      </c>
      <c r="AC39" s="512">
        <v>124.91159309324364</v>
      </c>
      <c r="AD39" s="512">
        <f t="shared" si="3"/>
        <v>122.80339562222451</v>
      </c>
      <c r="AE39" s="513">
        <f t="shared" si="4"/>
        <v>-2.1081974710191247</v>
      </c>
      <c r="AF39" s="510">
        <v>21</v>
      </c>
      <c r="AG39" s="510">
        <v>1</v>
      </c>
      <c r="AH39" s="514">
        <f t="shared" si="5"/>
        <v>122.80339562222451</v>
      </c>
      <c r="AI39" s="58"/>
      <c r="AJ39" s="58"/>
      <c r="AK39" s="515">
        <v>124.91159309324364</v>
      </c>
      <c r="AL39" s="515">
        <v>124.69482216741979</v>
      </c>
      <c r="AM39" s="515">
        <v>124.69482216741979</v>
      </c>
      <c r="AN39" s="515">
        <v>124.91159309324364</v>
      </c>
      <c r="AO39" s="516">
        <v>122.80339562222451</v>
      </c>
      <c r="AP39" s="515"/>
      <c r="AQ39" s="515"/>
      <c r="AR39" s="515"/>
      <c r="AS39" s="515"/>
      <c r="AT39" s="517">
        <f t="shared" si="8"/>
        <v>-2.1081974710191247</v>
      </c>
      <c r="AU39" s="515"/>
      <c r="AV39" s="518">
        <v>8.6875921216036733</v>
      </c>
      <c r="AW39" s="515">
        <v>6.18087902458789</v>
      </c>
      <c r="AX39" s="519">
        <f t="shared" si="9"/>
        <v>-2.5067130970157834</v>
      </c>
      <c r="AY39" s="520"/>
      <c r="AZ39" s="521"/>
      <c r="BA39" s="521"/>
      <c r="BB39" s="521"/>
      <c r="BC39" s="514"/>
      <c r="BD39" s="58"/>
      <c r="BE39" s="522">
        <f t="shared" si="6"/>
        <v>-30</v>
      </c>
      <c r="BF39" s="58"/>
      <c r="BG39" s="58"/>
      <c r="BH39" s="58"/>
      <c r="BI39" s="58"/>
      <c r="BJ39" s="58"/>
    </row>
    <row r="40" spans="1:62" s="510" customFormat="1" ht="12">
      <c r="A40" s="507">
        <v>31</v>
      </c>
      <c r="B40" s="508" t="s">
        <v>58</v>
      </c>
      <c r="C40" s="507">
        <v>1</v>
      </c>
      <c r="D40" s="509">
        <v>0</v>
      </c>
      <c r="E40" s="510">
        <v>0</v>
      </c>
      <c r="F40" s="510">
        <v>0</v>
      </c>
      <c r="G40" s="510">
        <v>0</v>
      </c>
      <c r="H40" s="510">
        <v>0</v>
      </c>
      <c r="I40" s="510">
        <v>0</v>
      </c>
      <c r="J40" s="510">
        <v>3585349</v>
      </c>
      <c r="K40" s="511">
        <v>240800</v>
      </c>
      <c r="L40" s="510">
        <v>3160159</v>
      </c>
      <c r="M40" s="510">
        <v>9776</v>
      </c>
      <c r="N40" s="510">
        <v>0</v>
      </c>
      <c r="O40" s="510">
        <v>120947.54000000001</v>
      </c>
      <c r="P40" s="510">
        <v>0</v>
      </c>
      <c r="Q40" s="510">
        <v>0</v>
      </c>
      <c r="R40" s="510">
        <v>0</v>
      </c>
      <c r="S40" s="510">
        <v>0</v>
      </c>
      <c r="T40" s="510" t="s">
        <v>757</v>
      </c>
      <c r="U40" s="510">
        <f t="shared" si="7"/>
        <v>7117031.54</v>
      </c>
      <c r="V40" s="512">
        <f t="shared" si="0"/>
        <v>8.2827893280299509</v>
      </c>
      <c r="X40" s="510">
        <v>57705837.690000005</v>
      </c>
      <c r="Y40" s="510">
        <v>85925541</v>
      </c>
      <c r="Z40" s="510">
        <f t="shared" si="1"/>
        <v>28219703.309999995</v>
      </c>
      <c r="AA40" s="510">
        <f t="shared" si="2"/>
        <v>2337378.5741623943</v>
      </c>
      <c r="AC40" s="512">
        <v>153.47256175323801</v>
      </c>
      <c r="AD40" s="512">
        <f t="shared" si="3"/>
        <v>144.85217747791714</v>
      </c>
      <c r="AE40" s="513">
        <f t="shared" si="4"/>
        <v>-8.6203842753208733</v>
      </c>
      <c r="AF40" s="510">
        <v>93</v>
      </c>
      <c r="AG40" s="510">
        <v>1</v>
      </c>
      <c r="AH40" s="514">
        <f t="shared" si="5"/>
        <v>144.85217747791714</v>
      </c>
      <c r="AI40" s="58"/>
      <c r="AJ40" s="58"/>
      <c r="AK40" s="515">
        <v>153.47256175323801</v>
      </c>
      <c r="AL40" s="515">
        <v>153.17134420032625</v>
      </c>
      <c r="AM40" s="515">
        <v>153.17134420032625</v>
      </c>
      <c r="AN40" s="515">
        <v>153.47256175323801</v>
      </c>
      <c r="AO40" s="516">
        <v>144.85217747791714</v>
      </c>
      <c r="AP40" s="515"/>
      <c r="AQ40" s="515"/>
      <c r="AR40" s="515"/>
      <c r="AS40" s="515"/>
      <c r="AT40" s="517">
        <f t="shared" si="8"/>
        <v>-8.6203842753208733</v>
      </c>
      <c r="AU40" s="515"/>
      <c r="AV40" s="518">
        <v>10.450347480314559</v>
      </c>
      <c r="AW40" s="515">
        <v>4.1631313956805558</v>
      </c>
      <c r="AX40" s="519">
        <f t="shared" si="9"/>
        <v>-6.2872160846340028</v>
      </c>
      <c r="AY40" s="520"/>
      <c r="AZ40" s="521"/>
      <c r="BA40" s="521"/>
      <c r="BB40" s="521"/>
      <c r="BC40" s="514"/>
      <c r="BD40" s="58"/>
      <c r="BE40" s="522">
        <f t="shared" si="6"/>
        <v>-31</v>
      </c>
      <c r="BF40" s="58"/>
      <c r="BG40" s="58"/>
      <c r="BH40" s="58"/>
      <c r="BI40" s="58"/>
      <c r="BJ40" s="58"/>
    </row>
    <row r="41" spans="1:62" s="510" customFormat="1" ht="12">
      <c r="A41" s="507">
        <v>32</v>
      </c>
      <c r="B41" s="508" t="s">
        <v>59</v>
      </c>
      <c r="C41" s="507">
        <v>0</v>
      </c>
      <c r="D41" s="509">
        <v>0</v>
      </c>
      <c r="E41" s="510">
        <v>0</v>
      </c>
      <c r="F41" s="510">
        <v>0</v>
      </c>
      <c r="G41" s="510">
        <v>0</v>
      </c>
      <c r="H41" s="510">
        <v>0</v>
      </c>
      <c r="I41" s="510">
        <v>0</v>
      </c>
      <c r="J41" s="510">
        <v>0</v>
      </c>
      <c r="K41" s="511">
        <v>0</v>
      </c>
      <c r="L41" s="510">
        <v>0</v>
      </c>
      <c r="M41" s="510">
        <v>0</v>
      </c>
      <c r="N41" s="510">
        <v>0</v>
      </c>
      <c r="O41" s="510">
        <v>0</v>
      </c>
      <c r="P41" s="510">
        <v>0</v>
      </c>
      <c r="Q41" s="510">
        <v>0</v>
      </c>
      <c r="R41" s="510">
        <v>0</v>
      </c>
      <c r="S41" s="510">
        <v>0</v>
      </c>
      <c r="T41" s="510">
        <v>0</v>
      </c>
      <c r="U41" s="510">
        <f t="shared" si="7"/>
        <v>0</v>
      </c>
      <c r="V41" s="512">
        <f t="shared" si="0"/>
        <v>0</v>
      </c>
      <c r="X41" s="510">
        <v>437559.81000000006</v>
      </c>
      <c r="Y41" s="510">
        <v>470660</v>
      </c>
      <c r="Z41" s="510">
        <f t="shared" si="1"/>
        <v>33100.189999999944</v>
      </c>
      <c r="AA41" s="510">
        <f t="shared" si="2"/>
        <v>0</v>
      </c>
      <c r="AC41" s="512">
        <v>0</v>
      </c>
      <c r="AD41" s="512">
        <f t="shared" si="3"/>
        <v>0</v>
      </c>
      <c r="AE41" s="513">
        <f t="shared" si="4"/>
        <v>0</v>
      </c>
      <c r="AF41" s="510">
        <v>0</v>
      </c>
      <c r="AG41" s="510" t="s">
        <v>758</v>
      </c>
      <c r="AH41" s="514">
        <f t="shared" si="5"/>
        <v>0</v>
      </c>
      <c r="AI41" s="58"/>
      <c r="AJ41" s="58"/>
      <c r="AK41" s="515">
        <v>0</v>
      </c>
      <c r="AL41" s="515">
        <v>0</v>
      </c>
      <c r="AM41" s="515">
        <v>0</v>
      </c>
      <c r="AN41" s="515">
        <v>0</v>
      </c>
      <c r="AO41" s="516">
        <v>0</v>
      </c>
      <c r="AP41" s="515"/>
      <c r="AQ41" s="515"/>
      <c r="AR41" s="515"/>
      <c r="AS41" s="515"/>
      <c r="AT41" s="517">
        <f t="shared" si="8"/>
        <v>0</v>
      </c>
      <c r="AU41" s="515"/>
      <c r="AV41" s="518" t="s">
        <v>774</v>
      </c>
      <c r="AW41" s="515" t="s">
        <v>774</v>
      </c>
      <c r="AX41" s="519" t="str">
        <f t="shared" si="9"/>
        <v/>
      </c>
      <c r="AY41" s="520"/>
      <c r="AZ41" s="521"/>
      <c r="BA41" s="521"/>
      <c r="BB41" s="521"/>
      <c r="BC41" s="514"/>
      <c r="BD41" s="58"/>
      <c r="BE41" s="522">
        <f t="shared" si="6"/>
        <v>-32</v>
      </c>
      <c r="BF41" s="58"/>
      <c r="BG41" s="58"/>
      <c r="BH41" s="58"/>
      <c r="BI41" s="58"/>
      <c r="BJ41" s="58"/>
    </row>
    <row r="42" spans="1:62" s="510" customFormat="1" ht="12">
      <c r="A42" s="507">
        <v>33</v>
      </c>
      <c r="B42" s="508" t="s">
        <v>60</v>
      </c>
      <c r="C42" s="507">
        <v>0</v>
      </c>
      <c r="D42" s="509"/>
      <c r="K42" s="511"/>
      <c r="T42" s="510">
        <v>0</v>
      </c>
      <c r="U42" s="510">
        <f t="shared" si="7"/>
        <v>0</v>
      </c>
      <c r="V42" s="512">
        <f t="shared" si="0"/>
        <v>0</v>
      </c>
      <c r="X42" s="510">
        <v>156977.1</v>
      </c>
      <c r="Y42" s="510">
        <v>127431</v>
      </c>
      <c r="Z42" s="510">
        <f t="shared" si="1"/>
        <v>0</v>
      </c>
      <c r="AA42" s="510">
        <f t="shared" si="2"/>
        <v>0</v>
      </c>
      <c r="AC42" s="512">
        <v>0</v>
      </c>
      <c r="AD42" s="512">
        <f t="shared" si="3"/>
        <v>0</v>
      </c>
      <c r="AE42" s="513">
        <f t="shared" si="4"/>
        <v>0</v>
      </c>
      <c r="AF42" s="510">
        <v>0</v>
      </c>
      <c r="AG42" s="510" t="s">
        <v>758</v>
      </c>
      <c r="AH42" s="514">
        <f t="shared" si="5"/>
        <v>0</v>
      </c>
      <c r="AI42" s="58"/>
      <c r="AJ42" s="58"/>
      <c r="AK42" s="515">
        <v>0</v>
      </c>
      <c r="AL42" s="515">
        <v>0</v>
      </c>
      <c r="AM42" s="515">
        <v>0</v>
      </c>
      <c r="AN42" s="515">
        <v>0</v>
      </c>
      <c r="AO42" s="516">
        <v>0</v>
      </c>
      <c r="AP42" s="515"/>
      <c r="AQ42" s="515"/>
      <c r="AR42" s="515"/>
      <c r="AS42" s="515"/>
      <c r="AT42" s="517">
        <f t="shared" si="8"/>
        <v>0</v>
      </c>
      <c r="AU42" s="515"/>
      <c r="AV42" s="518" t="s">
        <v>774</v>
      </c>
      <c r="AW42" s="515" t="s">
        <v>774</v>
      </c>
      <c r="AX42" s="519" t="str">
        <f t="shared" si="9"/>
        <v/>
      </c>
      <c r="AY42" s="520"/>
      <c r="AZ42" s="521"/>
      <c r="BA42" s="521"/>
      <c r="BB42" s="521"/>
      <c r="BC42" s="514"/>
      <c r="BD42" s="58"/>
      <c r="BE42" s="522">
        <f t="shared" si="6"/>
        <v>-33</v>
      </c>
      <c r="BF42" s="58"/>
      <c r="BG42" s="58"/>
      <c r="BH42" s="58"/>
      <c r="BI42" s="58"/>
      <c r="BJ42" s="58"/>
    </row>
    <row r="43" spans="1:62" s="510" customFormat="1" ht="12">
      <c r="A43" s="507">
        <v>34</v>
      </c>
      <c r="B43" s="508" t="s">
        <v>61</v>
      </c>
      <c r="C43" s="507">
        <v>0</v>
      </c>
      <c r="D43" s="509">
        <v>0</v>
      </c>
      <c r="E43" s="510">
        <v>0</v>
      </c>
      <c r="F43" s="510">
        <v>0</v>
      </c>
      <c r="G43" s="510">
        <v>0</v>
      </c>
      <c r="H43" s="510">
        <v>0</v>
      </c>
      <c r="I43" s="510">
        <v>0</v>
      </c>
      <c r="J43" s="510">
        <v>0</v>
      </c>
      <c r="K43" s="511">
        <v>0</v>
      </c>
      <c r="L43" s="510">
        <v>0</v>
      </c>
      <c r="M43" s="510">
        <v>0</v>
      </c>
      <c r="N43" s="510">
        <v>0</v>
      </c>
      <c r="O43" s="510">
        <v>0</v>
      </c>
      <c r="P43" s="510">
        <v>0</v>
      </c>
      <c r="Q43" s="510">
        <v>0</v>
      </c>
      <c r="R43" s="510">
        <v>0</v>
      </c>
      <c r="S43" s="510">
        <v>0</v>
      </c>
      <c r="T43" s="510">
        <v>0</v>
      </c>
      <c r="U43" s="510">
        <f t="shared" si="7"/>
        <v>0</v>
      </c>
      <c r="V43" s="512">
        <f t="shared" si="0"/>
        <v>0</v>
      </c>
      <c r="X43" s="510">
        <v>0</v>
      </c>
      <c r="Y43" s="510">
        <v>848</v>
      </c>
      <c r="Z43" s="510">
        <f t="shared" si="1"/>
        <v>848</v>
      </c>
      <c r="AA43" s="510">
        <f t="shared" si="2"/>
        <v>0</v>
      </c>
      <c r="AC43" s="512">
        <v>0</v>
      </c>
      <c r="AD43" s="512">
        <f t="shared" si="3"/>
        <v>0</v>
      </c>
      <c r="AE43" s="513">
        <f t="shared" si="4"/>
        <v>0</v>
      </c>
      <c r="AF43" s="510">
        <v>0</v>
      </c>
      <c r="AG43" s="510" t="s">
        <v>758</v>
      </c>
      <c r="AH43" s="514">
        <f t="shared" si="5"/>
        <v>0</v>
      </c>
      <c r="AI43" s="58"/>
      <c r="AJ43" s="58"/>
      <c r="AK43" s="515">
        <v>0</v>
      </c>
      <c r="AL43" s="515">
        <v>0</v>
      </c>
      <c r="AM43" s="515">
        <v>0</v>
      </c>
      <c r="AN43" s="515">
        <v>0</v>
      </c>
      <c r="AO43" s="516">
        <v>0</v>
      </c>
      <c r="AP43" s="515"/>
      <c r="AQ43" s="515"/>
      <c r="AR43" s="515"/>
      <c r="AS43" s="515"/>
      <c r="AT43" s="517">
        <f t="shared" si="8"/>
        <v>0</v>
      </c>
      <c r="AU43" s="515"/>
      <c r="AV43" s="518" t="s">
        <v>774</v>
      </c>
      <c r="AW43" s="515" t="s">
        <v>774</v>
      </c>
      <c r="AX43" s="519" t="str">
        <f t="shared" si="9"/>
        <v/>
      </c>
      <c r="AY43" s="520"/>
      <c r="AZ43" s="521"/>
      <c r="BA43" s="521"/>
      <c r="BB43" s="521"/>
      <c r="BC43" s="514"/>
      <c r="BD43" s="58"/>
      <c r="BE43" s="522">
        <f t="shared" si="6"/>
        <v>-34</v>
      </c>
      <c r="BF43" s="58"/>
      <c r="BG43" s="58"/>
      <c r="BH43" s="58"/>
      <c r="BI43" s="58"/>
      <c r="BJ43" s="58"/>
    </row>
    <row r="44" spans="1:62" s="510" customFormat="1" ht="12">
      <c r="A44" s="507">
        <v>35</v>
      </c>
      <c r="B44" s="508" t="s">
        <v>62</v>
      </c>
      <c r="C44" s="507">
        <v>1</v>
      </c>
      <c r="D44" s="509">
        <v>0</v>
      </c>
      <c r="E44" s="510">
        <v>356026.37976567802</v>
      </c>
      <c r="F44" s="510">
        <v>0</v>
      </c>
      <c r="G44" s="510">
        <v>0</v>
      </c>
      <c r="H44" s="510">
        <v>7805747</v>
      </c>
      <c r="I44" s="510">
        <v>1825845.2632340025</v>
      </c>
      <c r="J44" s="510">
        <v>17289124.116818637</v>
      </c>
      <c r="K44" s="511">
        <v>1392535.2401816701</v>
      </c>
      <c r="L44" s="510">
        <v>40611872</v>
      </c>
      <c r="M44" s="510">
        <v>582073</v>
      </c>
      <c r="N44" s="510">
        <v>0</v>
      </c>
      <c r="O44" s="510">
        <v>18514890.66</v>
      </c>
      <c r="P44" s="510">
        <v>0</v>
      </c>
      <c r="Q44" s="510">
        <v>0</v>
      </c>
      <c r="R44" s="510">
        <v>0</v>
      </c>
      <c r="S44" s="510">
        <v>0</v>
      </c>
      <c r="T44" s="510" t="s">
        <v>760</v>
      </c>
      <c r="U44" s="510">
        <f t="shared" si="7"/>
        <v>64010990.459999979</v>
      </c>
      <c r="V44" s="512">
        <f t="shared" si="0"/>
        <v>4.401357220870131</v>
      </c>
      <c r="X44" s="510">
        <v>1012695285.9958402</v>
      </c>
      <c r="Y44" s="510">
        <v>1454346631</v>
      </c>
      <c r="Z44" s="510">
        <f t="shared" si="1"/>
        <v>441651345.00415981</v>
      </c>
      <c r="AA44" s="510">
        <f t="shared" si="2"/>
        <v>19438653.364410643</v>
      </c>
      <c r="AC44" s="512">
        <v>138.65213646170687</v>
      </c>
      <c r="AD44" s="512">
        <f t="shared" si="3"/>
        <v>141.69197758480368</v>
      </c>
      <c r="AE44" s="513">
        <f t="shared" si="4"/>
        <v>3.0398411230968065</v>
      </c>
      <c r="AF44" s="510">
        <v>10316</v>
      </c>
      <c r="AG44" s="510">
        <v>1</v>
      </c>
      <c r="AH44" s="514">
        <f t="shared" si="5"/>
        <v>141.69197758480368</v>
      </c>
      <c r="AI44" s="58"/>
      <c r="AJ44" s="58"/>
      <c r="AK44" s="515">
        <v>138.65213646170687</v>
      </c>
      <c r="AL44" s="515">
        <v>139.76073321241699</v>
      </c>
      <c r="AM44" s="515">
        <v>139.76073321241699</v>
      </c>
      <c r="AN44" s="515">
        <v>138.65213646170687</v>
      </c>
      <c r="AO44" s="516">
        <v>141.69197758480368</v>
      </c>
      <c r="AP44" s="515"/>
      <c r="AQ44" s="515"/>
      <c r="AR44" s="515"/>
      <c r="AS44" s="515"/>
      <c r="AT44" s="517">
        <f t="shared" si="8"/>
        <v>3.0398411230968065</v>
      </c>
      <c r="AU44" s="515"/>
      <c r="AV44" s="518">
        <v>3.4544456806830173</v>
      </c>
      <c r="AW44" s="515">
        <v>5.5084897121533576</v>
      </c>
      <c r="AX44" s="519">
        <f t="shared" si="9"/>
        <v>2.0540440314703403</v>
      </c>
      <c r="AY44" s="520"/>
      <c r="AZ44" s="521"/>
      <c r="BA44" s="521"/>
      <c r="BB44" s="521"/>
      <c r="BC44" s="514"/>
      <c r="BD44" s="58"/>
      <c r="BE44" s="522">
        <f t="shared" si="6"/>
        <v>-35</v>
      </c>
      <c r="BF44" s="58"/>
      <c r="BG44" s="58"/>
      <c r="BH44" s="58"/>
      <c r="BI44" s="58"/>
      <c r="BJ44" s="58"/>
    </row>
    <row r="45" spans="1:62" s="510" customFormat="1" ht="12">
      <c r="A45" s="507">
        <v>36</v>
      </c>
      <c r="B45" s="508" t="s">
        <v>63</v>
      </c>
      <c r="C45" s="507">
        <v>1</v>
      </c>
      <c r="D45" s="509">
        <v>0</v>
      </c>
      <c r="E45" s="510">
        <v>27975</v>
      </c>
      <c r="F45" s="510">
        <v>0</v>
      </c>
      <c r="G45" s="510">
        <v>0</v>
      </c>
      <c r="H45" s="510">
        <v>0</v>
      </c>
      <c r="I45" s="510">
        <v>0</v>
      </c>
      <c r="J45" s="510">
        <v>85900</v>
      </c>
      <c r="K45" s="511">
        <v>226599</v>
      </c>
      <c r="L45" s="510">
        <v>1142630</v>
      </c>
      <c r="M45" s="510">
        <v>5277</v>
      </c>
      <c r="N45" s="510">
        <v>286883</v>
      </c>
      <c r="O45" s="510">
        <v>169482.04</v>
      </c>
      <c r="P45" s="510">
        <v>0</v>
      </c>
      <c r="Q45" s="510">
        <v>0</v>
      </c>
      <c r="R45" s="510">
        <v>0</v>
      </c>
      <c r="S45" s="510">
        <v>0</v>
      </c>
      <c r="T45" s="510" t="s">
        <v>760</v>
      </c>
      <c r="U45" s="510">
        <f t="shared" si="7"/>
        <v>1259168.04</v>
      </c>
      <c r="V45" s="512">
        <f t="shared" si="0"/>
        <v>3.8559725836820422</v>
      </c>
      <c r="X45" s="510">
        <v>21855345.039999999</v>
      </c>
      <c r="Y45" s="510">
        <v>32655005</v>
      </c>
      <c r="Z45" s="510">
        <f t="shared" si="1"/>
        <v>10799659.960000001</v>
      </c>
      <c r="AA45" s="510">
        <f t="shared" si="2"/>
        <v>416431.92718848702</v>
      </c>
      <c r="AC45" s="512">
        <v>149.70200697619134</v>
      </c>
      <c r="AD45" s="512">
        <f t="shared" si="3"/>
        <v>147.50887260671459</v>
      </c>
      <c r="AE45" s="513">
        <f t="shared" si="4"/>
        <v>-2.193134369476752</v>
      </c>
      <c r="AF45" s="510">
        <v>110</v>
      </c>
      <c r="AG45" s="510">
        <v>1</v>
      </c>
      <c r="AH45" s="514">
        <f t="shared" si="5"/>
        <v>147.50887260671459</v>
      </c>
      <c r="AI45" s="58"/>
      <c r="AJ45" s="58"/>
      <c r="AK45" s="515">
        <v>149.70200697619134</v>
      </c>
      <c r="AL45" s="515">
        <v>136.12168981549394</v>
      </c>
      <c r="AM45" s="515">
        <v>136.12168981549394</v>
      </c>
      <c r="AN45" s="515">
        <v>149.70200697619134</v>
      </c>
      <c r="AO45" s="516">
        <v>147.50887260671459</v>
      </c>
      <c r="AP45" s="515"/>
      <c r="AQ45" s="515"/>
      <c r="AR45" s="515"/>
      <c r="AS45" s="515"/>
      <c r="AT45" s="517">
        <f t="shared" si="8"/>
        <v>-2.193134369476752</v>
      </c>
      <c r="AU45" s="515"/>
      <c r="AV45" s="518">
        <v>4.3126619579750169</v>
      </c>
      <c r="AW45" s="515">
        <v>2.2899291311610326</v>
      </c>
      <c r="AX45" s="519">
        <f t="shared" si="9"/>
        <v>-2.0227328268139844</v>
      </c>
      <c r="AY45" s="520"/>
      <c r="AZ45" s="521"/>
      <c r="BA45" s="521"/>
      <c r="BB45" s="521"/>
      <c r="BC45" s="514"/>
      <c r="BD45" s="58"/>
      <c r="BE45" s="522">
        <f t="shared" si="6"/>
        <v>-36</v>
      </c>
      <c r="BF45" s="58"/>
      <c r="BG45" s="58"/>
      <c r="BH45" s="58"/>
      <c r="BI45" s="58"/>
      <c r="BJ45" s="58"/>
    </row>
    <row r="46" spans="1:62" s="510" customFormat="1" ht="12">
      <c r="A46" s="507">
        <v>37</v>
      </c>
      <c r="B46" s="508" t="s">
        <v>64</v>
      </c>
      <c r="C46" s="507">
        <v>0</v>
      </c>
      <c r="D46" s="509">
        <v>0</v>
      </c>
      <c r="E46" s="510">
        <v>0</v>
      </c>
      <c r="F46" s="510">
        <v>0</v>
      </c>
      <c r="G46" s="510">
        <v>0</v>
      </c>
      <c r="H46" s="510">
        <v>0</v>
      </c>
      <c r="I46" s="510">
        <v>0</v>
      </c>
      <c r="J46" s="510">
        <v>0</v>
      </c>
      <c r="K46" s="511">
        <v>0</v>
      </c>
      <c r="L46" s="510">
        <v>0</v>
      </c>
      <c r="M46" s="510">
        <v>0</v>
      </c>
      <c r="N46" s="510">
        <v>0</v>
      </c>
      <c r="O46" s="510">
        <v>0</v>
      </c>
      <c r="P46" s="510">
        <v>0</v>
      </c>
      <c r="Q46" s="510">
        <v>0</v>
      </c>
      <c r="R46" s="510">
        <v>0</v>
      </c>
      <c r="S46" s="510">
        <v>0</v>
      </c>
      <c r="T46" s="510">
        <v>0</v>
      </c>
      <c r="U46" s="510">
        <f t="shared" si="7"/>
        <v>0</v>
      </c>
      <c r="V46" s="512">
        <f t="shared" si="0"/>
        <v>0</v>
      </c>
      <c r="X46" s="510">
        <v>171344.57700000002</v>
      </c>
      <c r="Y46" s="510">
        <v>171345</v>
      </c>
      <c r="Z46" s="510">
        <f t="shared" si="1"/>
        <v>0.42299999998067506</v>
      </c>
      <c r="AA46" s="510">
        <f t="shared" si="2"/>
        <v>0</v>
      </c>
      <c r="AC46" s="512">
        <v>0</v>
      </c>
      <c r="AD46" s="512">
        <f t="shared" si="3"/>
        <v>0</v>
      </c>
      <c r="AE46" s="513">
        <f t="shared" si="4"/>
        <v>0</v>
      </c>
      <c r="AF46" s="510">
        <v>0</v>
      </c>
      <c r="AG46" s="510" t="s">
        <v>758</v>
      </c>
      <c r="AH46" s="514">
        <f t="shared" si="5"/>
        <v>0</v>
      </c>
      <c r="AI46" s="58"/>
      <c r="AJ46" s="58"/>
      <c r="AK46" s="515">
        <v>0</v>
      </c>
      <c r="AL46" s="515">
        <v>0</v>
      </c>
      <c r="AM46" s="515">
        <v>0</v>
      </c>
      <c r="AN46" s="515">
        <v>0</v>
      </c>
      <c r="AO46" s="516">
        <v>0</v>
      </c>
      <c r="AP46" s="515"/>
      <c r="AQ46" s="515"/>
      <c r="AR46" s="515"/>
      <c r="AS46" s="515"/>
      <c r="AT46" s="517">
        <f t="shared" si="8"/>
        <v>0</v>
      </c>
      <c r="AU46" s="515"/>
      <c r="AV46" s="518" t="s">
        <v>774</v>
      </c>
      <c r="AW46" s="515" t="s">
        <v>774</v>
      </c>
      <c r="AX46" s="519" t="str">
        <f t="shared" si="9"/>
        <v/>
      </c>
      <c r="AY46" s="520"/>
      <c r="AZ46" s="521"/>
      <c r="BA46" s="521"/>
      <c r="BB46" s="521"/>
      <c r="BC46" s="523" t="s">
        <v>759</v>
      </c>
      <c r="BD46" s="58"/>
      <c r="BE46" s="522">
        <f t="shared" si="6"/>
        <v>-37</v>
      </c>
      <c r="BF46" s="58"/>
      <c r="BG46" s="58"/>
      <c r="BH46" s="58"/>
      <c r="BI46" s="58"/>
      <c r="BJ46" s="58"/>
    </row>
    <row r="47" spans="1:62" s="510" customFormat="1" ht="12">
      <c r="A47" s="507">
        <v>38</v>
      </c>
      <c r="B47" s="508" t="s">
        <v>65</v>
      </c>
      <c r="C47" s="507">
        <v>1</v>
      </c>
      <c r="D47" s="509">
        <v>398279</v>
      </c>
      <c r="E47" s="510">
        <v>76000</v>
      </c>
      <c r="F47" s="510">
        <v>0</v>
      </c>
      <c r="G47" s="510">
        <v>0</v>
      </c>
      <c r="H47" s="510">
        <v>0</v>
      </c>
      <c r="I47" s="510">
        <v>0</v>
      </c>
      <c r="J47" s="510">
        <v>226447</v>
      </c>
      <c r="K47" s="511">
        <v>58430</v>
      </c>
      <c r="L47" s="510">
        <v>133305</v>
      </c>
      <c r="M47" s="510">
        <v>0</v>
      </c>
      <c r="N47" s="510">
        <v>0</v>
      </c>
      <c r="O47" s="510">
        <v>1389.0100000000002</v>
      </c>
      <c r="P47" s="510">
        <v>0</v>
      </c>
      <c r="Q47" s="510">
        <v>0</v>
      </c>
      <c r="R47" s="510">
        <v>0</v>
      </c>
      <c r="S47" s="510">
        <v>0</v>
      </c>
      <c r="T47" s="510" t="s">
        <v>757</v>
      </c>
      <c r="U47" s="510">
        <f t="shared" si="7"/>
        <v>893850.01</v>
      </c>
      <c r="V47" s="512">
        <f t="shared" si="0"/>
        <v>6.3581286239056523</v>
      </c>
      <c r="X47" s="510">
        <v>8106140.9460000005</v>
      </c>
      <c r="Y47" s="510">
        <v>14058382</v>
      </c>
      <c r="Z47" s="510">
        <f t="shared" si="1"/>
        <v>5952241.0539999995</v>
      </c>
      <c r="AA47" s="510">
        <f t="shared" si="2"/>
        <v>378451.14221823745</v>
      </c>
      <c r="AC47" s="512">
        <v>185.41840546537506</v>
      </c>
      <c r="AD47" s="512">
        <f t="shared" si="3"/>
        <v>168.76009125565682</v>
      </c>
      <c r="AE47" s="513">
        <f t="shared" si="4"/>
        <v>-16.658314209718242</v>
      </c>
      <c r="AF47" s="510">
        <v>1</v>
      </c>
      <c r="AG47" s="510">
        <v>1</v>
      </c>
      <c r="AH47" s="514">
        <f t="shared" si="5"/>
        <v>168.76009125565682</v>
      </c>
      <c r="AI47" s="58"/>
      <c r="AJ47" s="58"/>
      <c r="AK47" s="515">
        <v>185.41840546537506</v>
      </c>
      <c r="AL47" s="515">
        <v>185.49346446339806</v>
      </c>
      <c r="AM47" s="515">
        <v>185.49346446339806</v>
      </c>
      <c r="AN47" s="515">
        <v>185.41840546537506</v>
      </c>
      <c r="AO47" s="516">
        <v>168.76009125565682</v>
      </c>
      <c r="AP47" s="515"/>
      <c r="AQ47" s="515"/>
      <c r="AR47" s="515"/>
      <c r="AS47" s="515"/>
      <c r="AT47" s="517">
        <f t="shared" si="8"/>
        <v>-16.658314209718242</v>
      </c>
      <c r="AU47" s="515"/>
      <c r="AV47" s="518">
        <v>14.530974094761234</v>
      </c>
      <c r="AW47" s="515">
        <v>4.1453385530129623</v>
      </c>
      <c r="AX47" s="519">
        <f t="shared" si="9"/>
        <v>-10.385635541748272</v>
      </c>
      <c r="AY47" s="520"/>
      <c r="AZ47" s="521"/>
      <c r="BA47" s="521"/>
      <c r="BB47" s="521"/>
      <c r="BC47" s="514"/>
      <c r="BD47" s="58"/>
      <c r="BE47" s="522">
        <f t="shared" si="6"/>
        <v>-38</v>
      </c>
      <c r="BF47" s="58"/>
      <c r="BG47" s="58"/>
      <c r="BH47" s="58"/>
      <c r="BI47" s="58"/>
      <c r="BJ47" s="58"/>
    </row>
    <row r="48" spans="1:62" s="510" customFormat="1" ht="12">
      <c r="A48" s="507">
        <v>39</v>
      </c>
      <c r="B48" s="508" t="s">
        <v>66</v>
      </c>
      <c r="C48" s="507">
        <v>0</v>
      </c>
      <c r="D48" s="509">
        <v>0</v>
      </c>
      <c r="E48" s="510">
        <v>0</v>
      </c>
      <c r="F48" s="510">
        <v>0</v>
      </c>
      <c r="G48" s="510">
        <v>0</v>
      </c>
      <c r="H48" s="510">
        <v>0</v>
      </c>
      <c r="I48" s="510">
        <v>0</v>
      </c>
      <c r="J48" s="510">
        <v>0</v>
      </c>
      <c r="K48" s="511">
        <v>0</v>
      </c>
      <c r="L48" s="510">
        <v>0</v>
      </c>
      <c r="M48" s="510">
        <v>0</v>
      </c>
      <c r="N48" s="510">
        <v>0</v>
      </c>
      <c r="O48" s="510">
        <v>0</v>
      </c>
      <c r="P48" s="510">
        <v>0</v>
      </c>
      <c r="Q48" s="510">
        <v>0</v>
      </c>
      <c r="R48" s="510">
        <v>0</v>
      </c>
      <c r="S48" s="510">
        <v>0</v>
      </c>
      <c r="T48" s="510" t="s">
        <v>760</v>
      </c>
      <c r="U48" s="510">
        <f t="shared" si="7"/>
        <v>0</v>
      </c>
      <c r="V48" s="512">
        <f t="shared" si="0"/>
        <v>0</v>
      </c>
      <c r="X48" s="510">
        <v>500350.65000000008</v>
      </c>
      <c r="Y48" s="510">
        <v>555243</v>
      </c>
      <c r="Z48" s="510">
        <f t="shared" si="1"/>
        <v>54892.349999999919</v>
      </c>
      <c r="AA48" s="510">
        <f t="shared" si="2"/>
        <v>0</v>
      </c>
      <c r="AC48" s="512">
        <v>0</v>
      </c>
      <c r="AD48" s="512">
        <f t="shared" si="3"/>
        <v>0</v>
      </c>
      <c r="AE48" s="513">
        <f t="shared" si="4"/>
        <v>0</v>
      </c>
      <c r="AF48" s="510">
        <v>0</v>
      </c>
      <c r="AG48" s="510" t="s">
        <v>758</v>
      </c>
      <c r="AH48" s="514">
        <f t="shared" si="5"/>
        <v>0</v>
      </c>
      <c r="AI48" s="58"/>
      <c r="AJ48" s="58"/>
      <c r="AK48" s="515">
        <v>0</v>
      </c>
      <c r="AL48" s="515">
        <v>0</v>
      </c>
      <c r="AM48" s="515">
        <v>0</v>
      </c>
      <c r="AN48" s="515">
        <v>0</v>
      </c>
      <c r="AO48" s="516">
        <v>0</v>
      </c>
      <c r="AP48" s="515"/>
      <c r="AQ48" s="515"/>
      <c r="AR48" s="515"/>
      <c r="AS48" s="515"/>
      <c r="AT48" s="517">
        <f t="shared" si="8"/>
        <v>0</v>
      </c>
      <c r="AU48" s="515"/>
      <c r="AV48" s="518" t="s">
        <v>774</v>
      </c>
      <c r="AW48" s="515" t="s">
        <v>774</v>
      </c>
      <c r="AX48" s="519" t="str">
        <f t="shared" si="9"/>
        <v/>
      </c>
      <c r="AY48" s="520"/>
      <c r="AZ48" s="521"/>
      <c r="BA48" s="521"/>
      <c r="BB48" s="521"/>
      <c r="BC48" s="514" t="s">
        <v>762</v>
      </c>
      <c r="BD48" s="58"/>
      <c r="BE48" s="522">
        <f t="shared" si="6"/>
        <v>-39</v>
      </c>
      <c r="BF48" s="58"/>
      <c r="BG48" s="58"/>
      <c r="BH48" s="58"/>
      <c r="BI48" s="58"/>
      <c r="BJ48" s="58"/>
    </row>
    <row r="49" spans="1:62" s="510" customFormat="1" ht="12">
      <c r="A49" s="507">
        <v>40</v>
      </c>
      <c r="B49" s="508" t="s">
        <v>67</v>
      </c>
      <c r="C49" s="507">
        <v>1</v>
      </c>
      <c r="D49" s="509">
        <v>0</v>
      </c>
      <c r="E49" s="510">
        <v>0</v>
      </c>
      <c r="F49" s="510">
        <v>0</v>
      </c>
      <c r="G49" s="510">
        <v>0</v>
      </c>
      <c r="H49" s="510">
        <v>0</v>
      </c>
      <c r="I49" s="510">
        <v>0</v>
      </c>
      <c r="J49" s="510">
        <v>2186133</v>
      </c>
      <c r="K49" s="511">
        <v>1604152.4</v>
      </c>
      <c r="L49" s="510">
        <v>2983973</v>
      </c>
      <c r="M49" s="510">
        <v>2608</v>
      </c>
      <c r="N49" s="510">
        <v>0</v>
      </c>
      <c r="O49" s="510">
        <v>25380.460000000003</v>
      </c>
      <c r="P49" s="510">
        <v>0</v>
      </c>
      <c r="Q49" s="510">
        <v>0</v>
      </c>
      <c r="R49" s="510">
        <v>0</v>
      </c>
      <c r="S49" s="510">
        <v>0</v>
      </c>
      <c r="T49" s="510" t="s">
        <v>760</v>
      </c>
      <c r="U49" s="510">
        <f t="shared" si="7"/>
        <v>5011863.0600000005</v>
      </c>
      <c r="V49" s="512">
        <f t="shared" si="0"/>
        <v>5.8535250212248053</v>
      </c>
      <c r="X49" s="510">
        <v>68308994.308569983</v>
      </c>
      <c r="Y49" s="510">
        <v>85621280.200000003</v>
      </c>
      <c r="Z49" s="510">
        <f t="shared" si="1"/>
        <v>17312285.89143002</v>
      </c>
      <c r="AA49" s="510">
        <f t="shared" si="2"/>
        <v>1013378.9864008281</v>
      </c>
      <c r="AC49" s="512">
        <v>128.33445492246344</v>
      </c>
      <c r="AD49" s="512">
        <f t="shared" si="3"/>
        <v>123.86055755908612</v>
      </c>
      <c r="AE49" s="513">
        <f t="shared" si="4"/>
        <v>-4.4738973633773185</v>
      </c>
      <c r="AF49" s="510">
        <v>24</v>
      </c>
      <c r="AG49" s="510">
        <v>1</v>
      </c>
      <c r="AH49" s="514">
        <f t="shared" si="5"/>
        <v>123.86055755908612</v>
      </c>
      <c r="AI49" s="58"/>
      <c r="AJ49" s="58"/>
      <c r="AK49" s="515">
        <v>128.33445492246344</v>
      </c>
      <c r="AL49" s="515">
        <v>128.31564522823541</v>
      </c>
      <c r="AM49" s="515">
        <v>128.31564522823541</v>
      </c>
      <c r="AN49" s="515">
        <v>128.33445492246344</v>
      </c>
      <c r="AO49" s="516">
        <v>123.86055755908612</v>
      </c>
      <c r="AP49" s="515"/>
      <c r="AQ49" s="515"/>
      <c r="AR49" s="515"/>
      <c r="AS49" s="515"/>
      <c r="AT49" s="517">
        <f t="shared" si="8"/>
        <v>-4.4738973633773185</v>
      </c>
      <c r="AU49" s="515"/>
      <c r="AV49" s="518">
        <v>7.8238794005697176</v>
      </c>
      <c r="AW49" s="515">
        <v>4.0310424329666565</v>
      </c>
      <c r="AX49" s="519">
        <f t="shared" si="9"/>
        <v>-3.7928369676030611</v>
      </c>
      <c r="AY49" s="520"/>
      <c r="AZ49" s="521"/>
      <c r="BA49" s="521"/>
      <c r="BB49" s="521"/>
      <c r="BC49" s="514"/>
      <c r="BD49" s="58"/>
      <c r="BE49" s="522">
        <f t="shared" si="6"/>
        <v>-40</v>
      </c>
      <c r="BF49" s="58"/>
      <c r="BG49" s="58"/>
      <c r="BH49" s="58"/>
      <c r="BI49" s="58"/>
      <c r="BJ49" s="58"/>
    </row>
    <row r="50" spans="1:62" s="510" customFormat="1" ht="12">
      <c r="A50" s="507">
        <v>41</v>
      </c>
      <c r="B50" s="508" t="s">
        <v>68</v>
      </c>
      <c r="C50" s="507">
        <v>1</v>
      </c>
      <c r="D50" s="509">
        <v>0</v>
      </c>
      <c r="E50" s="510">
        <v>252038</v>
      </c>
      <c r="F50" s="510">
        <v>0</v>
      </c>
      <c r="G50" s="510">
        <v>0</v>
      </c>
      <c r="H50" s="510">
        <v>0</v>
      </c>
      <c r="I50" s="510">
        <v>0</v>
      </c>
      <c r="J50" s="510">
        <v>0</v>
      </c>
      <c r="K50" s="511">
        <v>439</v>
      </c>
      <c r="L50" s="510">
        <v>328294</v>
      </c>
      <c r="M50" s="510">
        <v>0</v>
      </c>
      <c r="N50" s="510">
        <v>0</v>
      </c>
      <c r="O50" s="510">
        <v>0</v>
      </c>
      <c r="P50" s="510">
        <v>0</v>
      </c>
      <c r="Q50" s="510">
        <v>0</v>
      </c>
      <c r="R50" s="510">
        <v>0</v>
      </c>
      <c r="S50" s="510">
        <v>0</v>
      </c>
      <c r="T50" s="510" t="s">
        <v>760</v>
      </c>
      <c r="U50" s="510">
        <f t="shared" si="7"/>
        <v>383794.6</v>
      </c>
      <c r="V50" s="512">
        <f t="shared" si="0"/>
        <v>3.8502977551986768</v>
      </c>
      <c r="X50" s="510">
        <v>5580574.6600000001</v>
      </c>
      <c r="Y50" s="510">
        <v>9967920</v>
      </c>
      <c r="Z50" s="510">
        <f t="shared" si="1"/>
        <v>4387345.34</v>
      </c>
      <c r="AA50" s="510">
        <f t="shared" si="2"/>
        <v>168925.85913883377</v>
      </c>
      <c r="AC50" s="512">
        <v>194.60931705328511</v>
      </c>
      <c r="AD50" s="512">
        <f t="shared" si="3"/>
        <v>175.59113062490891</v>
      </c>
      <c r="AE50" s="513">
        <f t="shared" si="4"/>
        <v>-19.018186428376197</v>
      </c>
      <c r="AF50" s="510">
        <v>0</v>
      </c>
      <c r="AG50" s="510">
        <v>1</v>
      </c>
      <c r="AH50" s="514">
        <f t="shared" si="5"/>
        <v>175.59113062490891</v>
      </c>
      <c r="AI50" s="58"/>
      <c r="AJ50" s="58"/>
      <c r="AK50" s="515">
        <v>194.60931705328511</v>
      </c>
      <c r="AL50" s="515">
        <v>200.14877551646845</v>
      </c>
      <c r="AM50" s="515">
        <v>200.14877551646845</v>
      </c>
      <c r="AN50" s="515">
        <v>194.60931705328511</v>
      </c>
      <c r="AO50" s="516">
        <v>175.59113062490891</v>
      </c>
      <c r="AP50" s="515"/>
      <c r="AQ50" s="515"/>
      <c r="AR50" s="515"/>
      <c r="AS50" s="515"/>
      <c r="AT50" s="517">
        <f t="shared" si="8"/>
        <v>-19.018186428376197</v>
      </c>
      <c r="AU50" s="515"/>
      <c r="AV50" s="518">
        <v>14.000625745873933</v>
      </c>
      <c r="AW50" s="515">
        <v>1.866258380810156</v>
      </c>
      <c r="AX50" s="519">
        <f t="shared" si="9"/>
        <v>-12.134367365063778</v>
      </c>
      <c r="AY50" s="520"/>
      <c r="AZ50" s="521"/>
      <c r="BA50" s="521"/>
      <c r="BB50" s="521"/>
      <c r="BC50" s="514"/>
      <c r="BD50" s="58"/>
      <c r="BE50" s="522">
        <f t="shared" si="6"/>
        <v>-41</v>
      </c>
      <c r="BF50" s="58"/>
      <c r="BG50" s="58"/>
      <c r="BH50" s="58"/>
      <c r="BI50" s="58"/>
      <c r="BJ50" s="58"/>
    </row>
    <row r="51" spans="1:62" s="510" customFormat="1" ht="12">
      <c r="A51" s="507">
        <v>42</v>
      </c>
      <c r="B51" s="508" t="s">
        <v>69</v>
      </c>
      <c r="C51" s="507">
        <v>0</v>
      </c>
      <c r="D51" s="509"/>
      <c r="K51" s="511"/>
      <c r="T51" s="510">
        <v>0</v>
      </c>
      <c r="U51" s="510">
        <f t="shared" si="7"/>
        <v>0</v>
      </c>
      <c r="V51" s="512">
        <f t="shared" si="0"/>
        <v>0</v>
      </c>
      <c r="X51" s="510">
        <v>156977.1</v>
      </c>
      <c r="Y51" s="510">
        <v>1970042</v>
      </c>
      <c r="Z51" s="510">
        <f t="shared" si="1"/>
        <v>1813064.9</v>
      </c>
      <c r="AA51" s="510">
        <f t="shared" si="2"/>
        <v>0</v>
      </c>
      <c r="AC51" s="512">
        <v>0</v>
      </c>
      <c r="AD51" s="512">
        <f t="shared" si="3"/>
        <v>0</v>
      </c>
      <c r="AE51" s="513">
        <f t="shared" si="4"/>
        <v>0</v>
      </c>
      <c r="AF51" s="510">
        <v>0</v>
      </c>
      <c r="AG51" s="510" t="s">
        <v>758</v>
      </c>
      <c r="AH51" s="514">
        <f t="shared" si="5"/>
        <v>0</v>
      </c>
      <c r="AI51" s="58"/>
      <c r="AJ51" s="58"/>
      <c r="AK51" s="515">
        <v>0</v>
      </c>
      <c r="AL51" s="515">
        <v>0</v>
      </c>
      <c r="AM51" s="515">
        <v>0</v>
      </c>
      <c r="AN51" s="515">
        <v>0</v>
      </c>
      <c r="AO51" s="516">
        <v>0</v>
      </c>
      <c r="AP51" s="515"/>
      <c r="AQ51" s="515"/>
      <c r="AR51" s="515"/>
      <c r="AS51" s="515"/>
      <c r="AT51" s="517">
        <f t="shared" si="8"/>
        <v>0</v>
      </c>
      <c r="AU51" s="515"/>
      <c r="AV51" s="518" t="s">
        <v>774</v>
      </c>
      <c r="AW51" s="515" t="s">
        <v>774</v>
      </c>
      <c r="AX51" s="519" t="str">
        <f t="shared" si="9"/>
        <v/>
      </c>
      <c r="AY51" s="520"/>
      <c r="AZ51" s="521"/>
      <c r="BA51" s="521"/>
      <c r="BB51" s="521"/>
      <c r="BC51" s="514"/>
      <c r="BD51" s="58"/>
      <c r="BE51" s="522">
        <f t="shared" si="6"/>
        <v>-42</v>
      </c>
      <c r="BF51" s="58"/>
      <c r="BG51" s="58"/>
      <c r="BH51" s="58"/>
      <c r="BI51" s="58"/>
      <c r="BJ51" s="58"/>
    </row>
    <row r="52" spans="1:62" s="510" customFormat="1" ht="12">
      <c r="A52" s="507">
        <v>43</v>
      </c>
      <c r="B52" s="508" t="s">
        <v>70</v>
      </c>
      <c r="C52" s="507">
        <v>1</v>
      </c>
      <c r="D52" s="509">
        <v>0</v>
      </c>
      <c r="E52" s="510">
        <v>172969</v>
      </c>
      <c r="F52" s="510">
        <v>0</v>
      </c>
      <c r="G52" s="510">
        <v>0</v>
      </c>
      <c r="H52" s="510">
        <v>0</v>
      </c>
      <c r="I52" s="510">
        <v>0</v>
      </c>
      <c r="J52" s="510">
        <v>116319</v>
      </c>
      <c r="K52" s="511">
        <v>55880</v>
      </c>
      <c r="L52" s="510">
        <v>94670</v>
      </c>
      <c r="M52" s="510">
        <v>0</v>
      </c>
      <c r="N52" s="510">
        <v>0</v>
      </c>
      <c r="O52" s="510">
        <v>3844.26</v>
      </c>
      <c r="P52" s="510">
        <v>0</v>
      </c>
      <c r="Q52" s="510">
        <v>0</v>
      </c>
      <c r="R52" s="510">
        <v>0</v>
      </c>
      <c r="S52" s="510">
        <v>0</v>
      </c>
      <c r="T52" s="510" t="s">
        <v>760</v>
      </c>
      <c r="U52" s="510">
        <f t="shared" si="7"/>
        <v>386880.26</v>
      </c>
      <c r="V52" s="512">
        <f t="shared" si="0"/>
        <v>8.5315306752734639</v>
      </c>
      <c r="X52" s="510">
        <v>3134102.29</v>
      </c>
      <c r="Y52" s="510">
        <v>4534711</v>
      </c>
      <c r="Z52" s="510">
        <f t="shared" si="1"/>
        <v>1400608.71</v>
      </c>
      <c r="AA52" s="510">
        <f t="shared" si="2"/>
        <v>119493.36173420196</v>
      </c>
      <c r="AC52" s="512">
        <v>147.21217239650289</v>
      </c>
      <c r="AD52" s="512">
        <f t="shared" si="3"/>
        <v>140.87662844807141</v>
      </c>
      <c r="AE52" s="513">
        <f t="shared" si="4"/>
        <v>-6.3355439484314786</v>
      </c>
      <c r="AF52" s="510">
        <v>3</v>
      </c>
      <c r="AG52" s="510">
        <v>1</v>
      </c>
      <c r="AH52" s="514">
        <f t="shared" si="5"/>
        <v>140.87662844807141</v>
      </c>
      <c r="AI52" s="58"/>
      <c r="AJ52" s="58"/>
      <c r="AK52" s="515">
        <v>147.21217239650289</v>
      </c>
      <c r="AL52" s="515">
        <v>144.88607221521855</v>
      </c>
      <c r="AM52" s="515">
        <v>144.88607221521855</v>
      </c>
      <c r="AN52" s="515">
        <v>147.21217239650289</v>
      </c>
      <c r="AO52" s="516">
        <v>140.87662844807141</v>
      </c>
      <c r="AP52" s="515"/>
      <c r="AQ52" s="515"/>
      <c r="AR52" s="515"/>
      <c r="AS52" s="515"/>
      <c r="AT52" s="517">
        <f t="shared" si="8"/>
        <v>-6.3355439484314786</v>
      </c>
      <c r="AU52" s="515"/>
      <c r="AV52" s="518">
        <v>5.987178932314059</v>
      </c>
      <c r="AW52" s="515">
        <v>1.6121313425799508</v>
      </c>
      <c r="AX52" s="519">
        <f t="shared" si="9"/>
        <v>-4.3750475897341081</v>
      </c>
      <c r="AY52" s="520"/>
      <c r="AZ52" s="521"/>
      <c r="BA52" s="521"/>
      <c r="BB52" s="521"/>
      <c r="BC52" s="514"/>
      <c r="BD52" s="58"/>
      <c r="BE52" s="522">
        <f t="shared" si="6"/>
        <v>-43</v>
      </c>
      <c r="BF52" s="58"/>
      <c r="BG52" s="58"/>
      <c r="BH52" s="58"/>
      <c r="BI52" s="58"/>
      <c r="BJ52" s="58"/>
    </row>
    <row r="53" spans="1:62" s="510" customFormat="1" ht="12">
      <c r="A53" s="507">
        <v>44</v>
      </c>
      <c r="B53" s="508" t="s">
        <v>71</v>
      </c>
      <c r="C53" s="507">
        <v>1</v>
      </c>
      <c r="D53" s="509">
        <v>0</v>
      </c>
      <c r="E53" s="510">
        <v>0</v>
      </c>
      <c r="F53" s="510">
        <v>0</v>
      </c>
      <c r="G53" s="510">
        <v>0</v>
      </c>
      <c r="H53" s="510">
        <v>0</v>
      </c>
      <c r="I53" s="510">
        <v>0</v>
      </c>
      <c r="J53" s="510">
        <v>3900850</v>
      </c>
      <c r="K53" s="511">
        <v>1822348</v>
      </c>
      <c r="L53" s="510">
        <v>8866321</v>
      </c>
      <c r="M53" s="510">
        <v>110179</v>
      </c>
      <c r="N53" s="510">
        <v>102001</v>
      </c>
      <c r="O53" s="510">
        <v>1763141.0300000003</v>
      </c>
      <c r="P53" s="510">
        <v>0</v>
      </c>
      <c r="Q53" s="510">
        <v>0</v>
      </c>
      <c r="R53" s="510">
        <v>0</v>
      </c>
      <c r="S53" s="510">
        <v>0</v>
      </c>
      <c r="T53" s="510" t="s">
        <v>763</v>
      </c>
      <c r="U53" s="510">
        <f t="shared" si="7"/>
        <v>16564840.030000001</v>
      </c>
      <c r="V53" s="512">
        <f t="shared" si="0"/>
        <v>5.8875088708892918</v>
      </c>
      <c r="X53" s="510">
        <v>276250953.13999999</v>
      </c>
      <c r="Y53" s="510">
        <v>281355670</v>
      </c>
      <c r="Z53" s="510">
        <f t="shared" si="1"/>
        <v>5104716.8600000143</v>
      </c>
      <c r="AA53" s="510">
        <f t="shared" si="2"/>
        <v>300540.65796628216</v>
      </c>
      <c r="AC53" s="512">
        <v>102.92502320010595</v>
      </c>
      <c r="AD53" s="512">
        <f t="shared" si="3"/>
        <v>101.73906230817566</v>
      </c>
      <c r="AE53" s="513">
        <f t="shared" si="4"/>
        <v>-1.1859608919302929</v>
      </c>
      <c r="AF53" s="510">
        <v>1540</v>
      </c>
      <c r="AG53" s="510">
        <v>1</v>
      </c>
      <c r="AH53" s="514">
        <f t="shared" si="5"/>
        <v>101.73906230817566</v>
      </c>
      <c r="AI53" s="58"/>
      <c r="AJ53" s="58"/>
      <c r="AK53" s="515">
        <v>102.92502320010595</v>
      </c>
      <c r="AL53" s="515">
        <v>103.60131126440426</v>
      </c>
      <c r="AM53" s="515">
        <v>103.60131126440426</v>
      </c>
      <c r="AN53" s="515">
        <v>102.92502320010595</v>
      </c>
      <c r="AO53" s="516">
        <v>101.73906230817566</v>
      </c>
      <c r="AP53" s="515"/>
      <c r="AQ53" s="515"/>
      <c r="AR53" s="515"/>
      <c r="AS53" s="515"/>
      <c r="AT53" s="517">
        <f t="shared" si="8"/>
        <v>-1.1859608919302929</v>
      </c>
      <c r="AU53" s="515"/>
      <c r="AV53" s="518">
        <v>5.4614634937540831</v>
      </c>
      <c r="AW53" s="515">
        <v>4.1649657037556365</v>
      </c>
      <c r="AX53" s="519">
        <f t="shared" si="9"/>
        <v>-1.2964977899984467</v>
      </c>
      <c r="AY53" s="520"/>
      <c r="AZ53" s="521"/>
      <c r="BA53" s="521"/>
      <c r="BB53" s="521"/>
      <c r="BC53" s="514"/>
      <c r="BD53" s="58"/>
      <c r="BE53" s="522">
        <f t="shared" si="6"/>
        <v>-44</v>
      </c>
      <c r="BF53" s="58"/>
      <c r="BG53" s="58"/>
      <c r="BH53" s="58"/>
      <c r="BI53" s="58"/>
      <c r="BJ53" s="58"/>
    </row>
    <row r="54" spans="1:62" s="510" customFormat="1" ht="12">
      <c r="A54" s="507">
        <v>45</v>
      </c>
      <c r="B54" s="508" t="s">
        <v>72</v>
      </c>
      <c r="C54" s="507">
        <v>1</v>
      </c>
      <c r="D54" s="509">
        <v>0</v>
      </c>
      <c r="E54" s="510">
        <v>76250</v>
      </c>
      <c r="F54" s="510">
        <v>0</v>
      </c>
      <c r="G54" s="510">
        <v>0</v>
      </c>
      <c r="H54" s="510">
        <v>0</v>
      </c>
      <c r="I54" s="510">
        <v>0</v>
      </c>
      <c r="J54" s="510">
        <v>0</v>
      </c>
      <c r="K54" s="511">
        <v>77367</v>
      </c>
      <c r="L54" s="510">
        <v>122000</v>
      </c>
      <c r="M54" s="510">
        <v>0</v>
      </c>
      <c r="N54" s="510">
        <v>21239</v>
      </c>
      <c r="O54" s="510">
        <v>7920.3600000000006</v>
      </c>
      <c r="P54" s="510">
        <v>0</v>
      </c>
      <c r="Q54" s="510">
        <v>0</v>
      </c>
      <c r="R54" s="510">
        <v>0</v>
      </c>
      <c r="S54" s="510">
        <v>0</v>
      </c>
      <c r="T54" s="510" t="s">
        <v>760</v>
      </c>
      <c r="U54" s="510">
        <f t="shared" si="7"/>
        <v>231576.36</v>
      </c>
      <c r="V54" s="512">
        <f t="shared" si="0"/>
        <v>6.1921196965872474</v>
      </c>
      <c r="X54" s="510">
        <v>2950079.4100000006</v>
      </c>
      <c r="Y54" s="510">
        <v>3739856</v>
      </c>
      <c r="Z54" s="510">
        <f t="shared" si="1"/>
        <v>789776.58999999939</v>
      </c>
      <c r="AA54" s="510">
        <f t="shared" si="2"/>
        <v>48903.911788425074</v>
      </c>
      <c r="AC54" s="512">
        <v>133.91781386471374</v>
      </c>
      <c r="AD54" s="512">
        <f t="shared" si="3"/>
        <v>125.11365204950786</v>
      </c>
      <c r="AE54" s="513">
        <f t="shared" si="4"/>
        <v>-8.8041618152058732</v>
      </c>
      <c r="AF54" s="510">
        <v>8</v>
      </c>
      <c r="AG54" s="510">
        <v>1</v>
      </c>
      <c r="AH54" s="514">
        <f t="shared" si="5"/>
        <v>125.11365204950786</v>
      </c>
      <c r="AI54" s="58"/>
      <c r="AJ54" s="58"/>
      <c r="AK54" s="515">
        <v>133.91781386471374</v>
      </c>
      <c r="AL54" s="515">
        <v>134.35065284402162</v>
      </c>
      <c r="AM54" s="515">
        <v>134.35065284402162</v>
      </c>
      <c r="AN54" s="515">
        <v>133.91781386471374</v>
      </c>
      <c r="AO54" s="516">
        <v>125.11365204950786</v>
      </c>
      <c r="AP54" s="515"/>
      <c r="AQ54" s="515"/>
      <c r="AR54" s="515"/>
      <c r="AS54" s="515"/>
      <c r="AT54" s="517">
        <f t="shared" si="8"/>
        <v>-8.8041618152058732</v>
      </c>
      <c r="AU54" s="515"/>
      <c r="AV54" s="518">
        <v>7.6736900226744567</v>
      </c>
      <c r="AW54" s="515">
        <v>1.0902824043774633</v>
      </c>
      <c r="AX54" s="519">
        <f t="shared" si="9"/>
        <v>-6.5834076182969934</v>
      </c>
      <c r="AY54" s="520"/>
      <c r="AZ54" s="521"/>
      <c r="BA54" s="521"/>
      <c r="BB54" s="521"/>
      <c r="BC54" s="514"/>
      <c r="BD54" s="58"/>
      <c r="BE54" s="522">
        <f t="shared" si="6"/>
        <v>-45</v>
      </c>
      <c r="BF54" s="58"/>
      <c r="BG54" s="58"/>
      <c r="BH54" s="58"/>
      <c r="BI54" s="58"/>
      <c r="BJ54" s="58"/>
    </row>
    <row r="55" spans="1:62" s="510" customFormat="1" ht="12">
      <c r="A55" s="507">
        <v>46</v>
      </c>
      <c r="B55" s="508" t="s">
        <v>73</v>
      </c>
      <c r="C55" s="507">
        <v>1</v>
      </c>
      <c r="D55" s="509">
        <v>0</v>
      </c>
      <c r="E55" s="510">
        <v>57184</v>
      </c>
      <c r="F55" s="510">
        <v>0</v>
      </c>
      <c r="G55" s="510">
        <v>0</v>
      </c>
      <c r="H55" s="510">
        <v>0</v>
      </c>
      <c r="I55" s="510">
        <v>92006</v>
      </c>
      <c r="J55" s="510">
        <v>4927698</v>
      </c>
      <c r="K55" s="511">
        <v>250675</v>
      </c>
      <c r="L55" s="510">
        <v>2558139</v>
      </c>
      <c r="M55" s="510">
        <v>77629</v>
      </c>
      <c r="N55" s="510">
        <v>0</v>
      </c>
      <c r="O55" s="510">
        <v>3372.2500000000005</v>
      </c>
      <c r="P55" s="510">
        <v>0</v>
      </c>
      <c r="Q55" s="510">
        <v>0</v>
      </c>
      <c r="R55" s="510">
        <v>0</v>
      </c>
      <c r="S55" s="510">
        <v>0</v>
      </c>
      <c r="T55" s="510" t="s">
        <v>760</v>
      </c>
      <c r="U55" s="510">
        <f t="shared" si="7"/>
        <v>6431819.8499999996</v>
      </c>
      <c r="V55" s="512">
        <f t="shared" si="0"/>
        <v>3.7870808479207692</v>
      </c>
      <c r="X55" s="510">
        <v>82255132.52319999</v>
      </c>
      <c r="Y55" s="510">
        <v>169835821</v>
      </c>
      <c r="Z55" s="510">
        <f t="shared" si="1"/>
        <v>87580688.47680001</v>
      </c>
      <c r="AA55" s="510">
        <f t="shared" si="2"/>
        <v>3316751.4797820454</v>
      </c>
      <c r="AC55" s="512">
        <v>204.14643339235093</v>
      </c>
      <c r="AD55" s="512">
        <f t="shared" si="3"/>
        <v>202.44216307505357</v>
      </c>
      <c r="AE55" s="513">
        <f t="shared" si="4"/>
        <v>-1.7042703172973575</v>
      </c>
      <c r="AF55" s="510">
        <v>2</v>
      </c>
      <c r="AG55" s="510">
        <v>1</v>
      </c>
      <c r="AH55" s="514">
        <f t="shared" si="5"/>
        <v>202.44216307505357</v>
      </c>
      <c r="AI55" s="58"/>
      <c r="AJ55" s="58"/>
      <c r="AK55" s="515">
        <v>204.14643339235093</v>
      </c>
      <c r="AL55" s="515">
        <v>204.21524590301379</v>
      </c>
      <c r="AM55" s="515">
        <v>204.21524590301379</v>
      </c>
      <c r="AN55" s="515">
        <v>204.14643339235093</v>
      </c>
      <c r="AO55" s="516">
        <v>202.44216307505357</v>
      </c>
      <c r="AP55" s="515"/>
      <c r="AQ55" s="515"/>
      <c r="AR55" s="515"/>
      <c r="AS55" s="515"/>
      <c r="AT55" s="517">
        <f t="shared" si="8"/>
        <v>-1.7042703172973575</v>
      </c>
      <c r="AU55" s="515"/>
      <c r="AV55" s="518">
        <v>6.2414578559958525</v>
      </c>
      <c r="AW55" s="515">
        <v>5.3471539104552797</v>
      </c>
      <c r="AX55" s="519">
        <f t="shared" si="9"/>
        <v>-0.8943039455405728</v>
      </c>
      <c r="AY55" s="520"/>
      <c r="AZ55" s="521"/>
      <c r="BA55" s="521"/>
      <c r="BB55" s="521"/>
      <c r="BC55" s="514"/>
      <c r="BD55" s="58"/>
      <c r="BE55" s="522">
        <f t="shared" si="6"/>
        <v>-46</v>
      </c>
      <c r="BF55" s="58"/>
      <c r="BG55" s="58"/>
      <c r="BH55" s="58"/>
      <c r="BI55" s="58"/>
      <c r="BJ55" s="58"/>
    </row>
    <row r="56" spans="1:62" s="510" customFormat="1" ht="12">
      <c r="A56" s="507">
        <v>47</v>
      </c>
      <c r="B56" s="508" t="s">
        <v>74</v>
      </c>
      <c r="C56" s="507">
        <v>0</v>
      </c>
      <c r="D56" s="509"/>
      <c r="K56" s="511"/>
      <c r="T56" s="510">
        <v>0</v>
      </c>
      <c r="U56" s="510">
        <f t="shared" si="7"/>
        <v>0</v>
      </c>
      <c r="V56" s="512">
        <f t="shared" si="0"/>
        <v>0</v>
      </c>
      <c r="X56" s="510">
        <v>15697.710000000001</v>
      </c>
      <c r="Y56" s="510">
        <v>19073</v>
      </c>
      <c r="Z56" s="510">
        <f t="shared" si="1"/>
        <v>3375.2899999999991</v>
      </c>
      <c r="AA56" s="510">
        <f t="shared" si="2"/>
        <v>0</v>
      </c>
      <c r="AC56" s="512">
        <v>0</v>
      </c>
      <c r="AD56" s="512">
        <f t="shared" si="3"/>
        <v>0</v>
      </c>
      <c r="AE56" s="513">
        <f t="shared" si="4"/>
        <v>0</v>
      </c>
      <c r="AF56" s="510">
        <v>0</v>
      </c>
      <c r="AG56" s="510" t="s">
        <v>758</v>
      </c>
      <c r="AH56" s="514">
        <f t="shared" si="5"/>
        <v>0</v>
      </c>
      <c r="AI56" s="58"/>
      <c r="AJ56" s="58"/>
      <c r="AK56" s="515">
        <v>0</v>
      </c>
      <c r="AL56" s="515">
        <v>0</v>
      </c>
      <c r="AM56" s="515">
        <v>0</v>
      </c>
      <c r="AN56" s="515">
        <v>0</v>
      </c>
      <c r="AO56" s="516">
        <v>0</v>
      </c>
      <c r="AP56" s="515"/>
      <c r="AQ56" s="515"/>
      <c r="AR56" s="515"/>
      <c r="AS56" s="515"/>
      <c r="AT56" s="517">
        <f t="shared" si="8"/>
        <v>0</v>
      </c>
      <c r="AU56" s="515"/>
      <c r="AV56" s="518" t="s">
        <v>774</v>
      </c>
      <c r="AW56" s="515" t="s">
        <v>774</v>
      </c>
      <c r="AX56" s="519" t="str">
        <f t="shared" si="9"/>
        <v/>
      </c>
      <c r="AY56" s="520"/>
      <c r="AZ56" s="521"/>
      <c r="BA56" s="521"/>
      <c r="BB56" s="521"/>
      <c r="BC56" s="514"/>
      <c r="BD56" s="58"/>
      <c r="BE56" s="522">
        <f t="shared" si="6"/>
        <v>-47</v>
      </c>
      <c r="BF56" s="58"/>
      <c r="BG56" s="58"/>
      <c r="BH56" s="58"/>
      <c r="BI56" s="58"/>
      <c r="BJ56" s="58"/>
    </row>
    <row r="57" spans="1:62" s="510" customFormat="1" ht="12">
      <c r="A57" s="507">
        <v>48</v>
      </c>
      <c r="B57" s="508" t="s">
        <v>75</v>
      </c>
      <c r="C57" s="507">
        <v>1</v>
      </c>
      <c r="D57" s="509">
        <v>0</v>
      </c>
      <c r="E57" s="510">
        <v>0</v>
      </c>
      <c r="F57" s="510">
        <v>0</v>
      </c>
      <c r="G57" s="510">
        <v>0</v>
      </c>
      <c r="H57" s="510">
        <v>0</v>
      </c>
      <c r="I57" s="510">
        <v>0</v>
      </c>
      <c r="J57" s="510">
        <v>2823787</v>
      </c>
      <c r="K57" s="511">
        <v>2593298</v>
      </c>
      <c r="L57" s="510">
        <v>2807702</v>
      </c>
      <c r="M57" s="510">
        <v>26278</v>
      </c>
      <c r="N57" s="510">
        <v>41102</v>
      </c>
      <c r="O57" s="510">
        <v>10351.11</v>
      </c>
      <c r="P57" s="510">
        <v>0</v>
      </c>
      <c r="Q57" s="510">
        <v>0</v>
      </c>
      <c r="R57" s="510">
        <v>0</v>
      </c>
      <c r="S57" s="510">
        <v>0</v>
      </c>
      <c r="T57" s="510" t="s">
        <v>757</v>
      </c>
      <c r="U57" s="510">
        <f t="shared" si="7"/>
        <v>8302518.1100000003</v>
      </c>
      <c r="V57" s="512">
        <f t="shared" si="0"/>
        <v>9.8947733638835764</v>
      </c>
      <c r="X57" s="510">
        <v>44168133.059200004</v>
      </c>
      <c r="Y57" s="510">
        <v>83908118</v>
      </c>
      <c r="Z57" s="510">
        <f t="shared" si="1"/>
        <v>39739984.940799996</v>
      </c>
      <c r="AA57" s="510">
        <f t="shared" si="2"/>
        <v>3932181.4447336229</v>
      </c>
      <c r="AC57" s="512">
        <v>189.45906560062278</v>
      </c>
      <c r="AD57" s="512">
        <f t="shared" si="3"/>
        <v>181.07158038143021</v>
      </c>
      <c r="AE57" s="513">
        <f t="shared" si="4"/>
        <v>-8.3874852191925697</v>
      </c>
      <c r="AF57" s="510">
        <v>3</v>
      </c>
      <c r="AG57" s="510">
        <v>1</v>
      </c>
      <c r="AH57" s="514">
        <f t="shared" si="5"/>
        <v>181.07158038143021</v>
      </c>
      <c r="AI57" s="58"/>
      <c r="AJ57" s="58"/>
      <c r="AK57" s="515">
        <v>189.45906560062278</v>
      </c>
      <c r="AL57" s="515">
        <v>189.39591603954727</v>
      </c>
      <c r="AM57" s="515">
        <v>189.39591603954727</v>
      </c>
      <c r="AN57" s="515">
        <v>189.45906560062278</v>
      </c>
      <c r="AO57" s="516">
        <v>181.07158038143021</v>
      </c>
      <c r="AP57" s="515"/>
      <c r="AQ57" s="515"/>
      <c r="AR57" s="515"/>
      <c r="AS57" s="515"/>
      <c r="AT57" s="517">
        <f t="shared" si="8"/>
        <v>-8.3874852191925697</v>
      </c>
      <c r="AU57" s="515"/>
      <c r="AV57" s="518">
        <v>10.162032460962292</v>
      </c>
      <c r="AW57" s="515">
        <v>4.5926144718815918</v>
      </c>
      <c r="AX57" s="519">
        <f t="shared" si="9"/>
        <v>-5.5694179890807005</v>
      </c>
      <c r="AY57" s="520"/>
      <c r="AZ57" s="521"/>
      <c r="BA57" s="521"/>
      <c r="BB57" s="521"/>
      <c r="BC57" s="514"/>
      <c r="BD57" s="58"/>
      <c r="BE57" s="522">
        <f t="shared" si="6"/>
        <v>-48</v>
      </c>
      <c r="BF57" s="58"/>
      <c r="BG57" s="58"/>
      <c r="BH57" s="58"/>
      <c r="BI57" s="58"/>
      <c r="BJ57" s="58"/>
    </row>
    <row r="58" spans="1:62" s="510" customFormat="1" ht="12">
      <c r="A58" s="507">
        <v>49</v>
      </c>
      <c r="B58" s="508" t="s">
        <v>76</v>
      </c>
      <c r="C58" s="507">
        <v>1</v>
      </c>
      <c r="D58" s="509">
        <v>0</v>
      </c>
      <c r="E58" s="510">
        <v>0</v>
      </c>
      <c r="F58" s="510">
        <v>0</v>
      </c>
      <c r="G58" s="510">
        <v>0</v>
      </c>
      <c r="H58" s="510">
        <v>0</v>
      </c>
      <c r="I58" s="510">
        <v>0</v>
      </c>
      <c r="J58" s="510">
        <v>7744173</v>
      </c>
      <c r="K58" s="511">
        <v>0</v>
      </c>
      <c r="L58" s="510">
        <v>5882078</v>
      </c>
      <c r="M58" s="510">
        <v>104184</v>
      </c>
      <c r="N58" s="510">
        <v>0</v>
      </c>
      <c r="O58" s="510">
        <v>1588528.4255051804</v>
      </c>
      <c r="P58" s="510">
        <v>0</v>
      </c>
      <c r="Q58" s="510">
        <v>0</v>
      </c>
      <c r="R58" s="510">
        <v>0</v>
      </c>
      <c r="S58" s="510">
        <v>0</v>
      </c>
      <c r="T58" s="510" t="s">
        <v>757</v>
      </c>
      <c r="U58" s="510">
        <f t="shared" si="7"/>
        <v>15318963.42550518</v>
      </c>
      <c r="V58" s="512">
        <f t="shared" si="0"/>
        <v>6.1631290478104184</v>
      </c>
      <c r="X58" s="510">
        <v>105936291.71016</v>
      </c>
      <c r="Y58" s="510">
        <v>248558212.99000001</v>
      </c>
      <c r="Z58" s="510">
        <f t="shared" si="1"/>
        <v>142621921.27983999</v>
      </c>
      <c r="AA58" s="510">
        <f t="shared" si="2"/>
        <v>8789973.0589431282</v>
      </c>
      <c r="AC58" s="512">
        <v>226.40452065457814</v>
      </c>
      <c r="AD58" s="512">
        <f t="shared" si="3"/>
        <v>226.33248347701178</v>
      </c>
      <c r="AE58" s="513">
        <f t="shared" si="4"/>
        <v>-7.2037177566357968E-2</v>
      </c>
      <c r="AF58" s="510">
        <v>499</v>
      </c>
      <c r="AG58" s="510">
        <v>1</v>
      </c>
      <c r="AH58" s="514">
        <f t="shared" si="5"/>
        <v>226.33248347701178</v>
      </c>
      <c r="AI58" s="58"/>
      <c r="AJ58" s="58"/>
      <c r="AK58" s="515">
        <v>226.40452065457814</v>
      </c>
      <c r="AL58" s="515">
        <v>226.73740112234628</v>
      </c>
      <c r="AM58" s="515">
        <v>226.73740112234628</v>
      </c>
      <c r="AN58" s="515">
        <v>226.40452065457814</v>
      </c>
      <c r="AO58" s="516">
        <v>226.33248347701178</v>
      </c>
      <c r="AP58" s="515"/>
      <c r="AQ58" s="515"/>
      <c r="AR58" s="515"/>
      <c r="AS58" s="515"/>
      <c r="AT58" s="517">
        <f t="shared" si="8"/>
        <v>-7.2037177566357968E-2</v>
      </c>
      <c r="AU58" s="515"/>
      <c r="AV58" s="518">
        <v>5.0451027674234243</v>
      </c>
      <c r="AW58" s="515">
        <v>4.6986295952718438</v>
      </c>
      <c r="AX58" s="519">
        <f t="shared" si="9"/>
        <v>-0.34647317215158058</v>
      </c>
      <c r="AY58" s="520"/>
      <c r="AZ58" s="521"/>
      <c r="BA58" s="521"/>
      <c r="BB58" s="521"/>
      <c r="BC58" s="514"/>
      <c r="BD58" s="58"/>
      <c r="BE58" s="522">
        <f t="shared" si="6"/>
        <v>-49</v>
      </c>
      <c r="BF58" s="58"/>
      <c r="BG58" s="58"/>
      <c r="BH58" s="58"/>
      <c r="BI58" s="58"/>
      <c r="BJ58" s="58"/>
    </row>
    <row r="59" spans="1:62" s="510" customFormat="1" ht="12">
      <c r="A59" s="507">
        <v>50</v>
      </c>
      <c r="B59" s="508" t="s">
        <v>77</v>
      </c>
      <c r="C59" s="507">
        <v>1</v>
      </c>
      <c r="D59" s="509">
        <v>0</v>
      </c>
      <c r="E59" s="510">
        <v>0</v>
      </c>
      <c r="F59" s="510">
        <v>0</v>
      </c>
      <c r="G59" s="510">
        <v>0</v>
      </c>
      <c r="H59" s="510">
        <v>0</v>
      </c>
      <c r="I59" s="510">
        <v>0</v>
      </c>
      <c r="J59" s="510">
        <v>1674307</v>
      </c>
      <c r="K59" s="511">
        <v>1418896</v>
      </c>
      <c r="L59" s="510">
        <v>2032762</v>
      </c>
      <c r="M59" s="510">
        <v>0</v>
      </c>
      <c r="N59" s="510">
        <v>0</v>
      </c>
      <c r="O59" s="510">
        <v>30497.74</v>
      </c>
      <c r="P59" s="510">
        <v>0</v>
      </c>
      <c r="Q59" s="510">
        <v>0</v>
      </c>
      <c r="R59" s="510">
        <v>0</v>
      </c>
      <c r="S59" s="510">
        <v>0</v>
      </c>
      <c r="T59" s="510" t="s">
        <v>757</v>
      </c>
      <c r="U59" s="510">
        <f t="shared" si="7"/>
        <v>5156462.74</v>
      </c>
      <c r="V59" s="512">
        <f t="shared" si="0"/>
        <v>8.3996413890013866</v>
      </c>
      <c r="X59" s="510">
        <v>40961226.355149999</v>
      </c>
      <c r="Y59" s="510">
        <v>61389082</v>
      </c>
      <c r="Z59" s="510">
        <f t="shared" si="1"/>
        <v>20427855.644850001</v>
      </c>
      <c r="AA59" s="510">
        <f t="shared" si="2"/>
        <v>1715866.6176302768</v>
      </c>
      <c r="AC59" s="512">
        <v>145.49668720388266</v>
      </c>
      <c r="AD59" s="512">
        <f t="shared" si="3"/>
        <v>145.68219922172105</v>
      </c>
      <c r="AE59" s="513">
        <f t="shared" si="4"/>
        <v>0.18551201783839133</v>
      </c>
      <c r="AF59" s="510">
        <v>18</v>
      </c>
      <c r="AG59" s="510">
        <v>1</v>
      </c>
      <c r="AH59" s="514">
        <f t="shared" si="5"/>
        <v>145.68219922172105</v>
      </c>
      <c r="AI59" s="58"/>
      <c r="AJ59" s="58"/>
      <c r="AK59" s="515">
        <v>145.49668720388266</v>
      </c>
      <c r="AL59" s="515">
        <v>145.8776614319444</v>
      </c>
      <c r="AM59" s="515">
        <v>145.8776614319444</v>
      </c>
      <c r="AN59" s="515">
        <v>145.49668720388266</v>
      </c>
      <c r="AO59" s="516">
        <v>145.68219922172105</v>
      </c>
      <c r="AP59" s="515"/>
      <c r="AQ59" s="515"/>
      <c r="AR59" s="515"/>
      <c r="AS59" s="515"/>
      <c r="AT59" s="517">
        <f t="shared" si="8"/>
        <v>0.18551201783839133</v>
      </c>
      <c r="AU59" s="515"/>
      <c r="AV59" s="518">
        <v>9.4827794699199028</v>
      </c>
      <c r="AW59" s="515">
        <v>9.5244042415776864</v>
      </c>
      <c r="AX59" s="519">
        <f t="shared" si="9"/>
        <v>4.1624771657783555E-2</v>
      </c>
      <c r="AY59" s="520"/>
      <c r="AZ59" s="521"/>
      <c r="BA59" s="521"/>
      <c r="BB59" s="521"/>
      <c r="BC59" s="514"/>
      <c r="BD59" s="58"/>
      <c r="BE59" s="522">
        <f t="shared" si="6"/>
        <v>-50</v>
      </c>
      <c r="BF59" s="58"/>
      <c r="BG59" s="58"/>
      <c r="BH59" s="58"/>
      <c r="BI59" s="58"/>
      <c r="BJ59" s="58"/>
    </row>
    <row r="60" spans="1:62" s="510" customFormat="1" ht="12">
      <c r="A60" s="507">
        <v>51</v>
      </c>
      <c r="B60" s="508" t="s">
        <v>78</v>
      </c>
      <c r="C60" s="507">
        <v>1</v>
      </c>
      <c r="D60" s="509">
        <v>0</v>
      </c>
      <c r="E60" s="510">
        <v>0</v>
      </c>
      <c r="F60" s="510">
        <v>0</v>
      </c>
      <c r="G60" s="510">
        <v>0</v>
      </c>
      <c r="H60" s="510">
        <v>0</v>
      </c>
      <c r="I60" s="510">
        <v>0</v>
      </c>
      <c r="J60" s="510">
        <v>408491</v>
      </c>
      <c r="K60" s="511">
        <v>0</v>
      </c>
      <c r="L60" s="510">
        <v>331016</v>
      </c>
      <c r="M60" s="510">
        <v>0</v>
      </c>
      <c r="N60" s="510">
        <v>0</v>
      </c>
      <c r="O60" s="510">
        <v>0</v>
      </c>
      <c r="P60" s="510">
        <v>0</v>
      </c>
      <c r="Q60" s="510">
        <v>0</v>
      </c>
      <c r="R60" s="510">
        <v>0</v>
      </c>
      <c r="S60" s="510">
        <v>0</v>
      </c>
      <c r="T60" s="510" t="s">
        <v>757</v>
      </c>
      <c r="U60" s="510">
        <f t="shared" si="7"/>
        <v>739507</v>
      </c>
      <c r="V60" s="512">
        <f t="shared" si="0"/>
        <v>5.626037374032542</v>
      </c>
      <c r="X60" s="510">
        <v>6420143.4459200008</v>
      </c>
      <c r="Y60" s="510">
        <v>13144367</v>
      </c>
      <c r="Z60" s="510">
        <f t="shared" si="1"/>
        <v>6724223.5540799992</v>
      </c>
      <c r="AA60" s="510">
        <f t="shared" si="2"/>
        <v>378307.33026604005</v>
      </c>
      <c r="AC60" s="512">
        <v>208.76822456503876</v>
      </c>
      <c r="AD60" s="512">
        <f t="shared" si="3"/>
        <v>198.84383857259121</v>
      </c>
      <c r="AE60" s="513">
        <f t="shared" si="4"/>
        <v>-9.9243859924475544</v>
      </c>
      <c r="AF60" s="510">
        <v>0</v>
      </c>
      <c r="AG60" s="510">
        <v>1</v>
      </c>
      <c r="AH60" s="514">
        <f t="shared" si="5"/>
        <v>198.84383857259121</v>
      </c>
      <c r="AI60" s="58"/>
      <c r="AJ60" s="58"/>
      <c r="AK60" s="515">
        <v>208.76822456503876</v>
      </c>
      <c r="AL60" s="515">
        <v>217.07258373925117</v>
      </c>
      <c r="AM60" s="515">
        <v>217.07258373925117</v>
      </c>
      <c r="AN60" s="515">
        <v>208.76822456503876</v>
      </c>
      <c r="AO60" s="516">
        <v>198.84383857259121</v>
      </c>
      <c r="AP60" s="515"/>
      <c r="AQ60" s="515"/>
      <c r="AR60" s="515"/>
      <c r="AS60" s="515"/>
      <c r="AT60" s="517">
        <f t="shared" si="8"/>
        <v>-9.9243859924475544</v>
      </c>
      <c r="AU60" s="515"/>
      <c r="AV60" s="518">
        <v>11.12710799531583</v>
      </c>
      <c r="AW60" s="515">
        <v>4.8117522212922523</v>
      </c>
      <c r="AX60" s="519">
        <f t="shared" si="9"/>
        <v>-6.315355774023578</v>
      </c>
      <c r="AY60" s="520"/>
      <c r="AZ60" s="521"/>
      <c r="BA60" s="521"/>
      <c r="BB60" s="521"/>
      <c r="BC60" s="514"/>
      <c r="BD60" s="58"/>
      <c r="BE60" s="522">
        <f t="shared" si="6"/>
        <v>-51</v>
      </c>
      <c r="BF60" s="58"/>
      <c r="BG60" s="58"/>
      <c r="BH60" s="58"/>
      <c r="BI60" s="58"/>
      <c r="BJ60" s="58"/>
    </row>
    <row r="61" spans="1:62" s="510" customFormat="1" ht="12">
      <c r="A61" s="507">
        <v>52</v>
      </c>
      <c r="B61" s="508" t="s">
        <v>79</v>
      </c>
      <c r="C61" s="507">
        <v>1</v>
      </c>
      <c r="D61" s="509">
        <v>50500</v>
      </c>
      <c r="E61" s="510">
        <v>0</v>
      </c>
      <c r="F61" s="510">
        <v>0</v>
      </c>
      <c r="G61" s="510">
        <v>0</v>
      </c>
      <c r="H61" s="510">
        <v>0</v>
      </c>
      <c r="I61" s="510">
        <v>0</v>
      </c>
      <c r="J61" s="510">
        <v>717500</v>
      </c>
      <c r="K61" s="511">
        <v>535000</v>
      </c>
      <c r="L61" s="510">
        <v>968781</v>
      </c>
      <c r="M61" s="510">
        <v>0</v>
      </c>
      <c r="N61" s="510">
        <v>0</v>
      </c>
      <c r="O61" s="510">
        <v>88969.37000000001</v>
      </c>
      <c r="P61" s="510">
        <v>0</v>
      </c>
      <c r="Q61" s="510">
        <v>0</v>
      </c>
      <c r="R61" s="510">
        <v>0</v>
      </c>
      <c r="S61" s="510">
        <v>0</v>
      </c>
      <c r="T61" s="510" t="s">
        <v>757</v>
      </c>
      <c r="U61" s="510">
        <f t="shared" si="7"/>
        <v>2360750.37</v>
      </c>
      <c r="V61" s="512">
        <f t="shared" si="0"/>
        <v>8.3393510768932746</v>
      </c>
      <c r="X61" s="510">
        <v>19740695.12156</v>
      </c>
      <c r="Y61" s="510">
        <v>28308562</v>
      </c>
      <c r="Z61" s="510">
        <f t="shared" si="1"/>
        <v>8567866.8784400001</v>
      </c>
      <c r="AA61" s="510">
        <f t="shared" si="2"/>
        <v>714504.49879396835</v>
      </c>
      <c r="AC61" s="512">
        <v>145.25169536335548</v>
      </c>
      <c r="AD61" s="512">
        <f t="shared" si="3"/>
        <v>139.78260305063372</v>
      </c>
      <c r="AE61" s="513">
        <f t="shared" si="4"/>
        <v>-5.4690923127217559</v>
      </c>
      <c r="AF61" s="510">
        <v>72</v>
      </c>
      <c r="AG61" s="510">
        <v>1</v>
      </c>
      <c r="AH61" s="514">
        <f t="shared" si="5"/>
        <v>139.78260305063372</v>
      </c>
      <c r="AI61" s="58"/>
      <c r="AJ61" s="58"/>
      <c r="AK61" s="515">
        <v>145.25169536335548</v>
      </c>
      <c r="AL61" s="515">
        <v>145.79822456695757</v>
      </c>
      <c r="AM61" s="515">
        <v>145.79822456695757</v>
      </c>
      <c r="AN61" s="515">
        <v>145.25169536335548</v>
      </c>
      <c r="AO61" s="516">
        <v>139.78260305063372</v>
      </c>
      <c r="AP61" s="515"/>
      <c r="AQ61" s="515"/>
      <c r="AR61" s="515"/>
      <c r="AS61" s="515"/>
      <c r="AT61" s="517">
        <f t="shared" si="8"/>
        <v>-5.4690923127217559</v>
      </c>
      <c r="AU61" s="515"/>
      <c r="AV61" s="518">
        <v>12.158857465682066</v>
      </c>
      <c r="AW61" s="515">
        <v>7.308286092215285</v>
      </c>
      <c r="AX61" s="519">
        <f t="shared" si="9"/>
        <v>-4.8505713734667815</v>
      </c>
      <c r="AY61" s="520"/>
      <c r="AZ61" s="521"/>
      <c r="BA61" s="521"/>
      <c r="BB61" s="521"/>
      <c r="BC61" s="514"/>
      <c r="BD61" s="58"/>
      <c r="BE61" s="522">
        <f t="shared" si="6"/>
        <v>-52</v>
      </c>
      <c r="BF61" s="58"/>
      <c r="BG61" s="58"/>
      <c r="BH61" s="58"/>
      <c r="BI61" s="58"/>
      <c r="BJ61" s="58"/>
    </row>
    <row r="62" spans="1:62" s="510" customFormat="1" ht="12">
      <c r="A62" s="507">
        <v>53</v>
      </c>
      <c r="B62" s="508" t="s">
        <v>80</v>
      </c>
      <c r="C62" s="507">
        <v>0</v>
      </c>
      <c r="D62" s="509"/>
      <c r="K62" s="511"/>
      <c r="T62" s="510">
        <v>0</v>
      </c>
      <c r="U62" s="510">
        <f t="shared" si="7"/>
        <v>0</v>
      </c>
      <c r="V62" s="512">
        <f t="shared" si="0"/>
        <v>0</v>
      </c>
      <c r="X62" s="510">
        <v>109883.97</v>
      </c>
      <c r="Y62" s="510">
        <v>223516</v>
      </c>
      <c r="Z62" s="510">
        <f t="shared" si="1"/>
        <v>113632.03</v>
      </c>
      <c r="AA62" s="510">
        <f t="shared" si="2"/>
        <v>0</v>
      </c>
      <c r="AC62" s="512">
        <v>0</v>
      </c>
      <c r="AD62" s="512">
        <f t="shared" si="3"/>
        <v>0</v>
      </c>
      <c r="AE62" s="513">
        <f t="shared" si="4"/>
        <v>0</v>
      </c>
      <c r="AF62" s="510">
        <v>0</v>
      </c>
      <c r="AG62" s="510" t="s">
        <v>758</v>
      </c>
      <c r="AH62" s="514">
        <f t="shared" si="5"/>
        <v>0</v>
      </c>
      <c r="AI62" s="58"/>
      <c r="AJ62" s="58"/>
      <c r="AK62" s="515">
        <v>0</v>
      </c>
      <c r="AL62" s="515">
        <v>0</v>
      </c>
      <c r="AM62" s="515">
        <v>0</v>
      </c>
      <c r="AN62" s="515">
        <v>0</v>
      </c>
      <c r="AO62" s="516">
        <v>0</v>
      </c>
      <c r="AP62" s="515"/>
      <c r="AQ62" s="515"/>
      <c r="AR62" s="515"/>
      <c r="AS62" s="515"/>
      <c r="AT62" s="517">
        <f t="shared" si="8"/>
        <v>0</v>
      </c>
      <c r="AU62" s="515"/>
      <c r="AV62" s="518" t="s">
        <v>774</v>
      </c>
      <c r="AW62" s="515" t="s">
        <v>774</v>
      </c>
      <c r="AX62" s="519" t="str">
        <f t="shared" si="9"/>
        <v/>
      </c>
      <c r="AY62" s="520"/>
      <c r="AZ62" s="521"/>
      <c r="BA62" s="521"/>
      <c r="BB62" s="521"/>
      <c r="BC62" s="514"/>
      <c r="BD62" s="58"/>
      <c r="BE62" s="522">
        <f t="shared" si="6"/>
        <v>-53</v>
      </c>
      <c r="BF62" s="58"/>
      <c r="BG62" s="58"/>
      <c r="BH62" s="58"/>
      <c r="BI62" s="58"/>
      <c r="BJ62" s="58"/>
    </row>
    <row r="63" spans="1:62" s="510" customFormat="1" ht="12">
      <c r="A63" s="507">
        <v>54</v>
      </c>
      <c r="B63" s="508" t="s">
        <v>81</v>
      </c>
      <c r="C63" s="507">
        <v>0</v>
      </c>
      <c r="D63" s="509">
        <v>0</v>
      </c>
      <c r="E63" s="510">
        <v>0</v>
      </c>
      <c r="F63" s="510">
        <v>0</v>
      </c>
      <c r="G63" s="510">
        <v>0</v>
      </c>
      <c r="H63" s="510">
        <v>0</v>
      </c>
      <c r="I63" s="510">
        <v>0</v>
      </c>
      <c r="J63" s="510">
        <v>0</v>
      </c>
      <c r="K63" s="511">
        <v>0</v>
      </c>
      <c r="L63" s="510">
        <v>0</v>
      </c>
      <c r="M63" s="510">
        <v>0</v>
      </c>
      <c r="N63" s="510">
        <v>0</v>
      </c>
      <c r="O63" s="510">
        <v>0</v>
      </c>
      <c r="P63" s="510">
        <v>0</v>
      </c>
      <c r="Q63" s="510">
        <v>0</v>
      </c>
      <c r="R63" s="510">
        <v>0</v>
      </c>
      <c r="S63" s="510">
        <v>0</v>
      </c>
      <c r="T63" s="510">
        <v>0</v>
      </c>
      <c r="U63" s="510">
        <f t="shared" si="7"/>
        <v>0</v>
      </c>
      <c r="V63" s="512">
        <f t="shared" si="0"/>
        <v>0</v>
      </c>
      <c r="X63" s="510">
        <v>15697.710000000001</v>
      </c>
      <c r="Y63" s="510">
        <v>26092</v>
      </c>
      <c r="Z63" s="510">
        <f t="shared" si="1"/>
        <v>10394.289999999999</v>
      </c>
      <c r="AA63" s="510">
        <f t="shared" si="2"/>
        <v>0</v>
      </c>
      <c r="AC63" s="512">
        <v>0</v>
      </c>
      <c r="AD63" s="512">
        <f t="shared" si="3"/>
        <v>0</v>
      </c>
      <c r="AE63" s="513">
        <f t="shared" si="4"/>
        <v>0</v>
      </c>
      <c r="AF63" s="510">
        <v>0</v>
      </c>
      <c r="AG63" s="510" t="s">
        <v>758</v>
      </c>
      <c r="AH63" s="514">
        <f t="shared" si="5"/>
        <v>0</v>
      </c>
      <c r="AI63" s="58"/>
      <c r="AJ63" s="58"/>
      <c r="AK63" s="515">
        <v>0</v>
      </c>
      <c r="AL63" s="515">
        <v>0</v>
      </c>
      <c r="AM63" s="515">
        <v>0</v>
      </c>
      <c r="AN63" s="515">
        <v>0</v>
      </c>
      <c r="AO63" s="516">
        <v>0</v>
      </c>
      <c r="AP63" s="515"/>
      <c r="AQ63" s="515"/>
      <c r="AR63" s="515"/>
      <c r="AS63" s="515"/>
      <c r="AT63" s="517">
        <f t="shared" si="8"/>
        <v>0</v>
      </c>
      <c r="AU63" s="515"/>
      <c r="AV63" s="518" t="s">
        <v>774</v>
      </c>
      <c r="AW63" s="515" t="s">
        <v>774</v>
      </c>
      <c r="AX63" s="519" t="str">
        <f t="shared" si="9"/>
        <v/>
      </c>
      <c r="AY63" s="520"/>
      <c r="AZ63" s="521"/>
      <c r="BA63" s="521"/>
      <c r="BB63" s="521"/>
      <c r="BC63" s="514"/>
      <c r="BD63" s="58"/>
      <c r="BE63" s="522">
        <f t="shared" si="6"/>
        <v>-54</v>
      </c>
      <c r="BF63" s="58"/>
      <c r="BG63" s="58"/>
      <c r="BH63" s="58"/>
      <c r="BI63" s="58"/>
      <c r="BJ63" s="58"/>
    </row>
    <row r="64" spans="1:62" s="510" customFormat="1" ht="12">
      <c r="A64" s="507">
        <v>55</v>
      </c>
      <c r="B64" s="508" t="s">
        <v>82</v>
      </c>
      <c r="C64" s="507">
        <v>0</v>
      </c>
      <c r="D64" s="509">
        <v>0</v>
      </c>
      <c r="E64" s="510">
        <v>0</v>
      </c>
      <c r="F64" s="510">
        <v>0</v>
      </c>
      <c r="G64" s="510">
        <v>0</v>
      </c>
      <c r="H64" s="510">
        <v>0</v>
      </c>
      <c r="I64" s="510">
        <v>0</v>
      </c>
      <c r="J64" s="510">
        <v>0</v>
      </c>
      <c r="K64" s="511">
        <v>0</v>
      </c>
      <c r="L64" s="510">
        <v>0</v>
      </c>
      <c r="M64" s="510">
        <v>0</v>
      </c>
      <c r="N64" s="510">
        <v>0</v>
      </c>
      <c r="O64" s="510">
        <v>0</v>
      </c>
      <c r="P64" s="510">
        <v>0</v>
      </c>
      <c r="Q64" s="510">
        <v>0</v>
      </c>
      <c r="R64" s="510">
        <v>0</v>
      </c>
      <c r="S64" s="510">
        <v>0</v>
      </c>
      <c r="T64" s="510">
        <v>0</v>
      </c>
      <c r="U64" s="510">
        <f t="shared" si="7"/>
        <v>0</v>
      </c>
      <c r="V64" s="512">
        <f t="shared" si="0"/>
        <v>0</v>
      </c>
      <c r="X64" s="510">
        <v>0</v>
      </c>
      <c r="Y64" s="510">
        <v>0</v>
      </c>
      <c r="Z64" s="510">
        <f t="shared" si="1"/>
        <v>0</v>
      </c>
      <c r="AA64" s="510">
        <f t="shared" si="2"/>
        <v>0</v>
      </c>
      <c r="AC64" s="512">
        <v>0</v>
      </c>
      <c r="AD64" s="512">
        <f t="shared" si="3"/>
        <v>0</v>
      </c>
      <c r="AE64" s="513">
        <f t="shared" si="4"/>
        <v>0</v>
      </c>
      <c r="AF64" s="510">
        <v>0</v>
      </c>
      <c r="AG64" s="510" t="s">
        <v>758</v>
      </c>
      <c r="AH64" s="523">
        <f t="shared" si="5"/>
        <v>0</v>
      </c>
      <c r="AI64" s="524"/>
      <c r="AJ64" s="524"/>
      <c r="AK64" s="515">
        <v>0</v>
      </c>
      <c r="AL64" s="515">
        <v>0</v>
      </c>
      <c r="AM64" s="515">
        <v>0</v>
      </c>
      <c r="AN64" s="515">
        <v>0</v>
      </c>
      <c r="AO64" s="516">
        <v>0</v>
      </c>
      <c r="AP64" s="515"/>
      <c r="AQ64" s="515"/>
      <c r="AR64" s="515"/>
      <c r="AS64" s="515"/>
      <c r="AT64" s="517">
        <f t="shared" si="8"/>
        <v>0</v>
      </c>
      <c r="AU64" s="515"/>
      <c r="AV64" s="518" t="s">
        <v>774</v>
      </c>
      <c r="AW64" s="515" t="s">
        <v>774</v>
      </c>
      <c r="AX64" s="519" t="str">
        <f t="shared" si="9"/>
        <v/>
      </c>
      <c r="AY64" s="520"/>
      <c r="AZ64" s="521"/>
      <c r="BA64" s="521"/>
      <c r="BB64" s="521"/>
      <c r="BC64" s="523" t="s">
        <v>764</v>
      </c>
      <c r="BD64" s="58"/>
      <c r="BE64" s="522">
        <f t="shared" si="6"/>
        <v>-55</v>
      </c>
      <c r="BF64" s="58"/>
      <c r="BG64" s="58"/>
      <c r="BH64" s="58"/>
      <c r="BI64" s="58"/>
      <c r="BJ64" s="58"/>
    </row>
    <row r="65" spans="1:62" s="510" customFormat="1" ht="12">
      <c r="A65" s="507">
        <v>56</v>
      </c>
      <c r="B65" s="508" t="s">
        <v>83</v>
      </c>
      <c r="C65" s="507">
        <v>1</v>
      </c>
      <c r="D65" s="509">
        <v>0</v>
      </c>
      <c r="E65" s="510">
        <v>0</v>
      </c>
      <c r="F65" s="510">
        <v>0</v>
      </c>
      <c r="G65" s="510">
        <v>0</v>
      </c>
      <c r="H65" s="510">
        <v>0</v>
      </c>
      <c r="I65" s="510">
        <v>0</v>
      </c>
      <c r="J65" s="510">
        <v>1494780</v>
      </c>
      <c r="K65" s="511">
        <v>1379800</v>
      </c>
      <c r="L65" s="510">
        <v>2167852</v>
      </c>
      <c r="M65" s="510">
        <v>32483</v>
      </c>
      <c r="N65" s="510">
        <v>92446</v>
      </c>
      <c r="O65" s="510">
        <v>132047.02000000002</v>
      </c>
      <c r="P65" s="510">
        <v>0</v>
      </c>
      <c r="Q65" s="510">
        <v>0</v>
      </c>
      <c r="R65" s="510">
        <v>0</v>
      </c>
      <c r="S65" s="510">
        <v>0</v>
      </c>
      <c r="T65" s="510" t="s">
        <v>757</v>
      </c>
      <c r="U65" s="510">
        <f t="shared" si="7"/>
        <v>5299408.0199999996</v>
      </c>
      <c r="V65" s="512">
        <f t="shared" si="0"/>
        <v>6.5940891000272801</v>
      </c>
      <c r="X65" s="510">
        <v>59337599.049999997</v>
      </c>
      <c r="Y65" s="510">
        <v>80366036</v>
      </c>
      <c r="Z65" s="510">
        <f t="shared" si="1"/>
        <v>21028436.950000003</v>
      </c>
      <c r="AA65" s="510">
        <f t="shared" si="2"/>
        <v>1386633.8688260592</v>
      </c>
      <c r="AC65" s="512">
        <v>138.09835726865009</v>
      </c>
      <c r="AD65" s="512">
        <f t="shared" si="3"/>
        <v>133.10178267344966</v>
      </c>
      <c r="AE65" s="513">
        <f t="shared" si="4"/>
        <v>-4.9965745952004283</v>
      </c>
      <c r="AF65" s="510">
        <v>103</v>
      </c>
      <c r="AG65" s="510">
        <v>1</v>
      </c>
      <c r="AH65" s="514">
        <f t="shared" si="5"/>
        <v>133.10178267344966</v>
      </c>
      <c r="AI65" s="58"/>
      <c r="AJ65" s="58"/>
      <c r="AK65" s="515">
        <v>138.09835726865009</v>
      </c>
      <c r="AL65" s="515">
        <v>138.2062484470498</v>
      </c>
      <c r="AM65" s="515">
        <v>138.2062484470498</v>
      </c>
      <c r="AN65" s="515">
        <v>138.09835726865009</v>
      </c>
      <c r="AO65" s="516">
        <v>133.10178267344966</v>
      </c>
      <c r="AP65" s="515"/>
      <c r="AQ65" s="515"/>
      <c r="AR65" s="515"/>
      <c r="AS65" s="515"/>
      <c r="AT65" s="517">
        <f t="shared" si="8"/>
        <v>-4.9965745952004283</v>
      </c>
      <c r="AU65" s="515"/>
      <c r="AV65" s="518">
        <v>9.1469615073201744</v>
      </c>
      <c r="AW65" s="515">
        <v>4.8531817354048377</v>
      </c>
      <c r="AX65" s="519">
        <f t="shared" si="9"/>
        <v>-4.2937797719153368</v>
      </c>
      <c r="AY65" s="520"/>
      <c r="AZ65" s="521"/>
      <c r="BA65" s="521"/>
      <c r="BB65" s="521"/>
      <c r="BC65" s="514"/>
      <c r="BD65" s="58"/>
      <c r="BE65" s="522">
        <f t="shared" si="6"/>
        <v>-56</v>
      </c>
      <c r="BF65" s="58"/>
      <c r="BG65" s="58"/>
      <c r="BH65" s="58"/>
      <c r="BI65" s="58"/>
      <c r="BJ65" s="58"/>
    </row>
    <row r="66" spans="1:62" s="510" customFormat="1" ht="12">
      <c r="A66" s="507">
        <v>57</v>
      </c>
      <c r="B66" s="508" t="s">
        <v>84</v>
      </c>
      <c r="C66" s="507">
        <v>1</v>
      </c>
      <c r="D66" s="509"/>
      <c r="K66" s="511"/>
      <c r="T66" s="510" t="s">
        <v>757</v>
      </c>
      <c r="U66" s="510">
        <f t="shared" si="7"/>
        <v>0</v>
      </c>
      <c r="V66" s="512">
        <f t="shared" si="0"/>
        <v>0</v>
      </c>
      <c r="X66" s="510">
        <v>125093687.61760001</v>
      </c>
      <c r="Y66" s="510">
        <v>128009080.2790094</v>
      </c>
      <c r="Z66" s="510">
        <f t="shared" si="1"/>
        <v>2915392.661409393</v>
      </c>
      <c r="AA66" s="510">
        <f t="shared" si="2"/>
        <v>0</v>
      </c>
      <c r="AC66" s="512">
        <v>102.89545574634327</v>
      </c>
      <c r="AD66" s="512">
        <f t="shared" si="3"/>
        <v>102.33056736669357</v>
      </c>
      <c r="AE66" s="513">
        <f t="shared" si="4"/>
        <v>-0.56488837964970173</v>
      </c>
      <c r="AF66" s="510">
        <v>915</v>
      </c>
      <c r="AG66" s="510">
        <v>0</v>
      </c>
      <c r="AH66" s="514">
        <f t="shared" si="5"/>
        <v>102.89545574634327</v>
      </c>
      <c r="AI66" s="58"/>
      <c r="AJ66" s="58"/>
      <c r="AK66" s="515">
        <v>102.89545574634327</v>
      </c>
      <c r="AL66" s="515">
        <v>103.12769719870853</v>
      </c>
      <c r="AM66" s="515">
        <v>103.12769719870853</v>
      </c>
      <c r="AN66" s="515">
        <v>102.89545574634327</v>
      </c>
      <c r="AO66" s="516">
        <v>102.89545574634327</v>
      </c>
      <c r="AP66" s="515"/>
      <c r="AQ66" s="515"/>
      <c r="AR66" s="515"/>
      <c r="AS66" s="515"/>
      <c r="AT66" s="517">
        <f t="shared" si="8"/>
        <v>0</v>
      </c>
      <c r="AU66" s="515"/>
      <c r="AV66" s="518">
        <v>9.6290348314005829</v>
      </c>
      <c r="AW66" s="515">
        <v>8.5937811411861276</v>
      </c>
      <c r="AX66" s="519">
        <f t="shared" si="9"/>
        <v>-1.0352536902144553</v>
      </c>
      <c r="AY66" s="520"/>
      <c r="AZ66" s="521"/>
      <c r="BA66" s="521"/>
      <c r="BB66" s="521"/>
      <c r="BC66" s="514"/>
      <c r="BD66" s="58"/>
      <c r="BE66" s="522">
        <f t="shared" si="6"/>
        <v>-57</v>
      </c>
      <c r="BF66" s="58"/>
      <c r="BG66" s="58"/>
      <c r="BH66" s="58"/>
      <c r="BI66" s="58"/>
      <c r="BJ66" s="58"/>
    </row>
    <row r="67" spans="1:62" s="510" customFormat="1" ht="12">
      <c r="A67" s="507">
        <v>58</v>
      </c>
      <c r="B67" s="508" t="s">
        <v>85</v>
      </c>
      <c r="C67" s="507">
        <v>0</v>
      </c>
      <c r="D67" s="509"/>
      <c r="K67" s="511"/>
      <c r="T67" s="510">
        <v>0</v>
      </c>
      <c r="U67" s="510">
        <f t="shared" si="7"/>
        <v>0</v>
      </c>
      <c r="V67" s="512">
        <f t="shared" si="0"/>
        <v>0</v>
      </c>
      <c r="X67" s="510">
        <v>31395.420000000002</v>
      </c>
      <c r="Y67" s="510">
        <v>563077</v>
      </c>
      <c r="Z67" s="510">
        <f t="shared" si="1"/>
        <v>531681.57999999996</v>
      </c>
      <c r="AA67" s="510">
        <f t="shared" si="2"/>
        <v>0</v>
      </c>
      <c r="AC67" s="512">
        <v>0</v>
      </c>
      <c r="AD67" s="512">
        <f t="shared" si="3"/>
        <v>0</v>
      </c>
      <c r="AE67" s="513">
        <f t="shared" si="4"/>
        <v>0</v>
      </c>
      <c r="AF67" s="510">
        <v>0</v>
      </c>
      <c r="AG67" s="510" t="s">
        <v>758</v>
      </c>
      <c r="AH67" s="514">
        <f t="shared" si="5"/>
        <v>0</v>
      </c>
      <c r="AI67" s="58"/>
      <c r="AJ67" s="58"/>
      <c r="AK67" s="515">
        <v>0</v>
      </c>
      <c r="AL67" s="515">
        <v>0</v>
      </c>
      <c r="AM67" s="515">
        <v>0</v>
      </c>
      <c r="AN67" s="515">
        <v>0</v>
      </c>
      <c r="AO67" s="516">
        <v>0</v>
      </c>
      <c r="AP67" s="515"/>
      <c r="AQ67" s="515"/>
      <c r="AR67" s="515"/>
      <c r="AS67" s="515"/>
      <c r="AT67" s="517">
        <f t="shared" si="8"/>
        <v>0</v>
      </c>
      <c r="AU67" s="515"/>
      <c r="AV67" s="518" t="s">
        <v>774</v>
      </c>
      <c r="AW67" s="515" t="s">
        <v>774</v>
      </c>
      <c r="AX67" s="519" t="str">
        <f t="shared" si="9"/>
        <v/>
      </c>
      <c r="AY67" s="520"/>
      <c r="AZ67" s="521"/>
      <c r="BA67" s="521"/>
      <c r="BB67" s="521"/>
      <c r="BC67" s="514"/>
      <c r="BD67" s="58"/>
      <c r="BE67" s="522">
        <f t="shared" si="6"/>
        <v>-58</v>
      </c>
      <c r="BF67" s="58"/>
      <c r="BG67" s="58"/>
      <c r="BH67" s="58"/>
      <c r="BI67" s="58"/>
      <c r="BJ67" s="58"/>
    </row>
    <row r="68" spans="1:62" s="510" customFormat="1" ht="12">
      <c r="A68" s="507">
        <v>59</v>
      </c>
      <c r="B68" s="508" t="s">
        <v>86</v>
      </c>
      <c r="C68" s="507">
        <v>0</v>
      </c>
      <c r="D68" s="509"/>
      <c r="K68" s="511"/>
      <c r="T68" s="510">
        <v>0</v>
      </c>
      <c r="U68" s="510">
        <f t="shared" si="7"/>
        <v>0</v>
      </c>
      <c r="V68" s="512">
        <f t="shared" si="0"/>
        <v>0</v>
      </c>
      <c r="X68" s="510">
        <v>109883.97</v>
      </c>
      <c r="Y68" s="510">
        <v>178493</v>
      </c>
      <c r="Z68" s="510">
        <f t="shared" si="1"/>
        <v>68609.03</v>
      </c>
      <c r="AA68" s="510">
        <f t="shared" si="2"/>
        <v>0</v>
      </c>
      <c r="AC68" s="512">
        <v>0</v>
      </c>
      <c r="AD68" s="512">
        <f t="shared" si="3"/>
        <v>0</v>
      </c>
      <c r="AE68" s="513">
        <f t="shared" si="4"/>
        <v>0</v>
      </c>
      <c r="AF68" s="510">
        <v>0</v>
      </c>
      <c r="AG68" s="510" t="s">
        <v>758</v>
      </c>
      <c r="AH68" s="514">
        <f t="shared" si="5"/>
        <v>0</v>
      </c>
      <c r="AI68" s="58"/>
      <c r="AJ68" s="58"/>
      <c r="AK68" s="515">
        <v>0</v>
      </c>
      <c r="AL68" s="515">
        <v>0</v>
      </c>
      <c r="AM68" s="515">
        <v>0</v>
      </c>
      <c r="AN68" s="515">
        <v>0</v>
      </c>
      <c r="AO68" s="516">
        <v>0</v>
      </c>
      <c r="AP68" s="515"/>
      <c r="AQ68" s="515"/>
      <c r="AR68" s="515"/>
      <c r="AS68" s="515"/>
      <c r="AT68" s="517">
        <f t="shared" si="8"/>
        <v>0</v>
      </c>
      <c r="AU68" s="515"/>
      <c r="AV68" s="518" t="s">
        <v>774</v>
      </c>
      <c r="AW68" s="515" t="s">
        <v>774</v>
      </c>
      <c r="AX68" s="519" t="str">
        <f t="shared" si="9"/>
        <v/>
      </c>
      <c r="AY68" s="520"/>
      <c r="AZ68" s="521"/>
      <c r="BA68" s="521"/>
      <c r="BB68" s="521"/>
      <c r="BC68" s="514"/>
      <c r="BD68" s="58"/>
      <c r="BE68" s="522">
        <f t="shared" si="6"/>
        <v>-59</v>
      </c>
      <c r="BF68" s="58"/>
      <c r="BG68" s="58"/>
      <c r="BH68" s="58"/>
      <c r="BI68" s="58"/>
      <c r="BJ68" s="58"/>
    </row>
    <row r="69" spans="1:62" s="510" customFormat="1" ht="12">
      <c r="A69" s="507">
        <v>60</v>
      </c>
      <c r="B69" s="508" t="s">
        <v>87</v>
      </c>
      <c r="C69" s="507">
        <v>0</v>
      </c>
      <c r="D69" s="509"/>
      <c r="K69" s="511"/>
      <c r="T69" s="510">
        <v>0</v>
      </c>
      <c r="U69" s="510">
        <f t="shared" si="7"/>
        <v>0</v>
      </c>
      <c r="V69" s="512">
        <f t="shared" si="0"/>
        <v>0</v>
      </c>
      <c r="X69" s="510">
        <v>296280.42</v>
      </c>
      <c r="Y69" s="510">
        <v>449450</v>
      </c>
      <c r="Z69" s="510">
        <f t="shared" si="1"/>
        <v>153169.58000000002</v>
      </c>
      <c r="AA69" s="510">
        <f t="shared" si="2"/>
        <v>0</v>
      </c>
      <c r="AC69" s="512">
        <v>0</v>
      </c>
      <c r="AD69" s="512">
        <f t="shared" si="3"/>
        <v>0</v>
      </c>
      <c r="AE69" s="513">
        <f t="shared" si="4"/>
        <v>0</v>
      </c>
      <c r="AF69" s="510">
        <v>0</v>
      </c>
      <c r="AG69" s="510" t="s">
        <v>758</v>
      </c>
      <c r="AH69" s="514">
        <f t="shared" si="5"/>
        <v>0</v>
      </c>
      <c r="AI69" s="58"/>
      <c r="AJ69" s="58"/>
      <c r="AK69" s="515">
        <v>0</v>
      </c>
      <c r="AL69" s="515">
        <v>0</v>
      </c>
      <c r="AM69" s="515">
        <v>0</v>
      </c>
      <c r="AN69" s="515">
        <v>0</v>
      </c>
      <c r="AO69" s="516">
        <v>0</v>
      </c>
      <c r="AP69" s="515"/>
      <c r="AQ69" s="515"/>
      <c r="AR69" s="515"/>
      <c r="AS69" s="515"/>
      <c r="AT69" s="517">
        <f t="shared" si="8"/>
        <v>0</v>
      </c>
      <c r="AU69" s="515"/>
      <c r="AV69" s="518" t="s">
        <v>774</v>
      </c>
      <c r="AW69" s="515" t="s">
        <v>774</v>
      </c>
      <c r="AX69" s="519" t="str">
        <f t="shared" si="9"/>
        <v/>
      </c>
      <c r="AY69" s="520"/>
      <c r="AZ69" s="521"/>
      <c r="BA69" s="521"/>
      <c r="BB69" s="521"/>
      <c r="BC69" s="514"/>
      <c r="BD69" s="58"/>
      <c r="BE69" s="522">
        <f t="shared" si="6"/>
        <v>-60</v>
      </c>
      <c r="BF69" s="58"/>
      <c r="BG69" s="58"/>
      <c r="BH69" s="58"/>
      <c r="BI69" s="58"/>
      <c r="BJ69" s="58"/>
    </row>
    <row r="70" spans="1:62" s="510" customFormat="1" ht="12">
      <c r="A70" s="507">
        <v>61</v>
      </c>
      <c r="B70" s="508" t="s">
        <v>88</v>
      </c>
      <c r="C70" s="507">
        <v>1</v>
      </c>
      <c r="D70" s="509">
        <v>0</v>
      </c>
      <c r="E70" s="510">
        <v>2500000</v>
      </c>
      <c r="F70" s="510">
        <v>0</v>
      </c>
      <c r="G70" s="510">
        <v>0</v>
      </c>
      <c r="H70" s="510">
        <v>0</v>
      </c>
      <c r="I70" s="510">
        <v>0</v>
      </c>
      <c r="J70" s="510">
        <v>0</v>
      </c>
      <c r="K70" s="511">
        <v>0</v>
      </c>
      <c r="L70" s="510">
        <v>2551247</v>
      </c>
      <c r="M70" s="510">
        <v>54825</v>
      </c>
      <c r="N70" s="510">
        <v>455484</v>
      </c>
      <c r="O70" s="510">
        <v>437580.57000000007</v>
      </c>
      <c r="P70" s="510">
        <v>0</v>
      </c>
      <c r="Q70" s="510">
        <v>0</v>
      </c>
      <c r="R70" s="510">
        <v>0</v>
      </c>
      <c r="S70" s="510">
        <v>0</v>
      </c>
      <c r="T70" s="510" t="s">
        <v>757</v>
      </c>
      <c r="U70" s="510">
        <f t="shared" si="7"/>
        <v>5999136.5700000003</v>
      </c>
      <c r="V70" s="512">
        <f t="shared" si="0"/>
        <v>5.090648408340507</v>
      </c>
      <c r="X70" s="510">
        <v>112893440.48</v>
      </c>
      <c r="Y70" s="510">
        <v>117846217</v>
      </c>
      <c r="Z70" s="510">
        <f t="shared" si="1"/>
        <v>4952776.5199999958</v>
      </c>
      <c r="AA70" s="510">
        <f t="shared" si="2"/>
        <v>252128.43908404213</v>
      </c>
      <c r="AC70" s="512">
        <v>106.16719227601084</v>
      </c>
      <c r="AD70" s="512">
        <f t="shared" si="3"/>
        <v>104.163792033381</v>
      </c>
      <c r="AE70" s="513">
        <f t="shared" si="4"/>
        <v>-2.0034002426298372</v>
      </c>
      <c r="AF70" s="510">
        <v>364</v>
      </c>
      <c r="AG70" s="510">
        <v>1</v>
      </c>
      <c r="AH70" s="514">
        <f t="shared" si="5"/>
        <v>104.163792033381</v>
      </c>
      <c r="AI70" s="58"/>
      <c r="AJ70" s="58"/>
      <c r="AK70" s="515">
        <v>106.16719227601084</v>
      </c>
      <c r="AL70" s="515">
        <v>106.32573670157683</v>
      </c>
      <c r="AM70" s="515">
        <v>106.32573670157683</v>
      </c>
      <c r="AN70" s="515">
        <v>106.16719227601084</v>
      </c>
      <c r="AO70" s="516">
        <v>104.163792033381</v>
      </c>
      <c r="AP70" s="515"/>
      <c r="AQ70" s="515"/>
      <c r="AR70" s="515"/>
      <c r="AS70" s="515"/>
      <c r="AT70" s="517">
        <f t="shared" si="8"/>
        <v>-2.0034002426298372</v>
      </c>
      <c r="AU70" s="515"/>
      <c r="AV70" s="518">
        <v>8.7564306447856808</v>
      </c>
      <c r="AW70" s="515">
        <v>6.6184792311503609</v>
      </c>
      <c r="AX70" s="519">
        <f t="shared" si="9"/>
        <v>-2.1379514136353199</v>
      </c>
      <c r="AY70" s="520"/>
      <c r="AZ70" s="521"/>
      <c r="BA70" s="521"/>
      <c r="BB70" s="521"/>
      <c r="BC70" s="514"/>
      <c r="BD70" s="58"/>
      <c r="BE70" s="522">
        <f t="shared" si="6"/>
        <v>-61</v>
      </c>
      <c r="BF70" s="58"/>
      <c r="BG70" s="58"/>
      <c r="BH70" s="58"/>
      <c r="BI70" s="58"/>
      <c r="BJ70" s="58"/>
    </row>
    <row r="71" spans="1:62" s="510" customFormat="1" ht="12">
      <c r="A71" s="507">
        <v>62</v>
      </c>
      <c r="B71" s="508" t="s">
        <v>89</v>
      </c>
      <c r="C71" s="507">
        <v>0</v>
      </c>
      <c r="D71" s="509">
        <v>0</v>
      </c>
      <c r="E71" s="510">
        <v>0</v>
      </c>
      <c r="F71" s="510">
        <v>0</v>
      </c>
      <c r="G71" s="510">
        <v>0</v>
      </c>
      <c r="H71" s="510">
        <v>0</v>
      </c>
      <c r="I71" s="510">
        <v>0</v>
      </c>
      <c r="J71" s="510">
        <v>0</v>
      </c>
      <c r="K71" s="511">
        <v>0</v>
      </c>
      <c r="L71" s="510">
        <v>0</v>
      </c>
      <c r="M71" s="510">
        <v>0</v>
      </c>
      <c r="N71" s="510">
        <v>0</v>
      </c>
      <c r="O71" s="510">
        <v>0</v>
      </c>
      <c r="P71" s="510">
        <v>0</v>
      </c>
      <c r="Q71" s="510">
        <v>0</v>
      </c>
      <c r="R71" s="510">
        <v>0</v>
      </c>
      <c r="S71" s="510">
        <v>0</v>
      </c>
      <c r="T71" s="510">
        <v>0</v>
      </c>
      <c r="U71" s="510">
        <f t="shared" si="7"/>
        <v>0</v>
      </c>
      <c r="V71" s="512">
        <f t="shared" si="0"/>
        <v>0</v>
      </c>
      <c r="X71" s="510">
        <v>0</v>
      </c>
      <c r="Y71" s="510">
        <v>0</v>
      </c>
      <c r="Z71" s="510">
        <f t="shared" si="1"/>
        <v>0</v>
      </c>
      <c r="AA71" s="510">
        <f t="shared" si="2"/>
        <v>0</v>
      </c>
      <c r="AC71" s="512">
        <v>0</v>
      </c>
      <c r="AD71" s="512">
        <f t="shared" si="3"/>
        <v>0</v>
      </c>
      <c r="AE71" s="513">
        <f t="shared" si="4"/>
        <v>0</v>
      </c>
      <c r="AF71" s="510">
        <v>0</v>
      </c>
      <c r="AG71" s="510" t="s">
        <v>758</v>
      </c>
      <c r="AH71" s="514">
        <f t="shared" si="5"/>
        <v>0</v>
      </c>
      <c r="AI71" s="58"/>
      <c r="AJ71" s="58"/>
      <c r="AK71" s="515">
        <v>0</v>
      </c>
      <c r="AL71" s="515">
        <v>0</v>
      </c>
      <c r="AM71" s="515">
        <v>0</v>
      </c>
      <c r="AN71" s="515">
        <v>0</v>
      </c>
      <c r="AO71" s="516">
        <v>0</v>
      </c>
      <c r="AP71" s="515"/>
      <c r="AQ71" s="515"/>
      <c r="AR71" s="515"/>
      <c r="AS71" s="515"/>
      <c r="AT71" s="517">
        <f t="shared" si="8"/>
        <v>0</v>
      </c>
      <c r="AU71" s="515"/>
      <c r="AV71" s="518" t="s">
        <v>774</v>
      </c>
      <c r="AW71" s="515" t="s">
        <v>774</v>
      </c>
      <c r="AX71" s="519" t="str">
        <f t="shared" si="9"/>
        <v/>
      </c>
      <c r="AY71" s="520"/>
      <c r="AZ71" s="521"/>
      <c r="BA71" s="521"/>
      <c r="BB71" s="521"/>
      <c r="BC71" s="514"/>
      <c r="BD71" s="58"/>
      <c r="BE71" s="522">
        <f t="shared" si="6"/>
        <v>-62</v>
      </c>
      <c r="BF71" s="58"/>
      <c r="BG71" s="58"/>
      <c r="BH71" s="58"/>
      <c r="BI71" s="58"/>
      <c r="BJ71" s="58"/>
    </row>
    <row r="72" spans="1:62" s="510" customFormat="1" ht="12">
      <c r="A72" s="507">
        <v>63</v>
      </c>
      <c r="B72" s="508" t="s">
        <v>90</v>
      </c>
      <c r="C72" s="507">
        <v>1</v>
      </c>
      <c r="D72" s="509"/>
      <c r="K72" s="511"/>
      <c r="T72" s="510" t="s">
        <v>760</v>
      </c>
      <c r="U72" s="510">
        <f t="shared" si="7"/>
        <v>0</v>
      </c>
      <c r="V72" s="512">
        <f t="shared" si="0"/>
        <v>0</v>
      </c>
      <c r="X72" s="510">
        <v>2565630.8000000003</v>
      </c>
      <c r="Y72" s="510">
        <v>3086959.9099999997</v>
      </c>
      <c r="Z72" s="510">
        <f t="shared" si="1"/>
        <v>521329.1099999994</v>
      </c>
      <c r="AA72" s="510">
        <f t="shared" si="2"/>
        <v>0</v>
      </c>
      <c r="AC72" s="512">
        <v>132.33356625735246</v>
      </c>
      <c r="AD72" s="512">
        <f t="shared" si="3"/>
        <v>120.31972449036704</v>
      </c>
      <c r="AE72" s="513">
        <f t="shared" si="4"/>
        <v>-12.013841766985422</v>
      </c>
      <c r="AF72" s="510">
        <v>1</v>
      </c>
      <c r="AG72" s="510">
        <v>0</v>
      </c>
      <c r="AH72" s="514">
        <f t="shared" si="5"/>
        <v>132.33356625735246</v>
      </c>
      <c r="AI72" s="58"/>
      <c r="AJ72" s="58"/>
      <c r="AK72" s="515">
        <v>132.33356625735246</v>
      </c>
      <c r="AL72" s="515">
        <v>132.33356625735246</v>
      </c>
      <c r="AM72" s="515">
        <v>132.33356625735246</v>
      </c>
      <c r="AN72" s="515">
        <v>132.33356625735246</v>
      </c>
      <c r="AO72" s="516">
        <v>132.33356625735246</v>
      </c>
      <c r="AP72" s="515"/>
      <c r="AQ72" s="515"/>
      <c r="AR72" s="515"/>
      <c r="AS72" s="515"/>
      <c r="AT72" s="517">
        <f t="shared" si="8"/>
        <v>0</v>
      </c>
      <c r="AU72" s="515"/>
      <c r="AV72" s="518">
        <v>19.930975260756316</v>
      </c>
      <c r="AW72" s="515">
        <v>13.46327069972148</v>
      </c>
      <c r="AX72" s="519">
        <f t="shared" si="9"/>
        <v>-6.4677045610348358</v>
      </c>
      <c r="AY72" s="520"/>
      <c r="AZ72" s="521"/>
      <c r="BA72" s="521"/>
      <c r="BB72" s="521"/>
      <c r="BC72" s="514"/>
      <c r="BD72" s="58"/>
      <c r="BE72" s="522">
        <f t="shared" si="6"/>
        <v>-63</v>
      </c>
      <c r="BF72" s="58"/>
      <c r="BG72" s="58"/>
      <c r="BH72" s="58"/>
      <c r="BI72" s="58"/>
      <c r="BJ72" s="58"/>
    </row>
    <row r="73" spans="1:62" s="510" customFormat="1" ht="12">
      <c r="A73" s="507">
        <v>64</v>
      </c>
      <c r="B73" s="508" t="s">
        <v>91</v>
      </c>
      <c r="C73" s="507">
        <v>1</v>
      </c>
      <c r="D73" s="509">
        <v>0</v>
      </c>
      <c r="E73" s="510">
        <v>0</v>
      </c>
      <c r="F73" s="510">
        <v>0</v>
      </c>
      <c r="G73" s="510">
        <v>0</v>
      </c>
      <c r="H73" s="510">
        <v>0</v>
      </c>
      <c r="I73" s="510">
        <v>0</v>
      </c>
      <c r="J73" s="510">
        <v>1411247</v>
      </c>
      <c r="K73" s="511">
        <v>920322</v>
      </c>
      <c r="L73" s="510">
        <v>629502</v>
      </c>
      <c r="M73" s="510">
        <v>17528</v>
      </c>
      <c r="N73" s="510">
        <v>92154</v>
      </c>
      <c r="O73" s="510">
        <v>95264.260000000009</v>
      </c>
      <c r="P73" s="510">
        <v>0</v>
      </c>
      <c r="Q73" s="510">
        <v>0</v>
      </c>
      <c r="R73" s="510">
        <v>0</v>
      </c>
      <c r="S73" s="510">
        <v>0</v>
      </c>
      <c r="T73" s="510" t="s">
        <v>757</v>
      </c>
      <c r="U73" s="510">
        <f t="shared" si="7"/>
        <v>3166017.26</v>
      </c>
      <c r="V73" s="512">
        <f t="shared" si="0"/>
        <v>9.571941714025499</v>
      </c>
      <c r="X73" s="510">
        <v>29918745.999999996</v>
      </c>
      <c r="Y73" s="510">
        <v>33076019</v>
      </c>
      <c r="Z73" s="510">
        <f t="shared" si="1"/>
        <v>3157273.0000000037</v>
      </c>
      <c r="AA73" s="510">
        <f t="shared" si="2"/>
        <v>302212.33131266467</v>
      </c>
      <c r="AC73" s="512">
        <v>114.63107484554786</v>
      </c>
      <c r="AD73" s="512">
        <f t="shared" si="3"/>
        <v>109.54271502116882</v>
      </c>
      <c r="AE73" s="513">
        <f t="shared" si="4"/>
        <v>-5.0883598243790402</v>
      </c>
      <c r="AF73" s="510">
        <v>81</v>
      </c>
      <c r="AG73" s="510">
        <v>1</v>
      </c>
      <c r="AH73" s="514">
        <f t="shared" si="5"/>
        <v>109.54271502116882</v>
      </c>
      <c r="AI73" s="58"/>
      <c r="AJ73" s="58"/>
      <c r="AK73" s="515">
        <v>114.63107484554786</v>
      </c>
      <c r="AL73" s="515">
        <v>115.6371715069818</v>
      </c>
      <c r="AM73" s="515">
        <v>115.6371715069818</v>
      </c>
      <c r="AN73" s="515">
        <v>114.63107484554786</v>
      </c>
      <c r="AO73" s="516">
        <v>109.54271502116882</v>
      </c>
      <c r="AP73" s="515"/>
      <c r="AQ73" s="515"/>
      <c r="AR73" s="515"/>
      <c r="AS73" s="515"/>
      <c r="AT73" s="517">
        <f t="shared" si="8"/>
        <v>-5.0883598243790402</v>
      </c>
      <c r="AU73" s="515"/>
      <c r="AV73" s="518">
        <v>11.368626325947483</v>
      </c>
      <c r="AW73" s="515">
        <v>6.9655886860021248</v>
      </c>
      <c r="AX73" s="519">
        <f t="shared" si="9"/>
        <v>-4.4030376399453584</v>
      </c>
      <c r="AY73" s="520"/>
      <c r="AZ73" s="521"/>
      <c r="BA73" s="521"/>
      <c r="BB73" s="521"/>
      <c r="BC73" s="514"/>
      <c r="BD73" s="58"/>
      <c r="BE73" s="522">
        <f t="shared" si="6"/>
        <v>-64</v>
      </c>
      <c r="BF73" s="58"/>
      <c r="BG73" s="58"/>
      <c r="BH73" s="58"/>
      <c r="BI73" s="58"/>
      <c r="BJ73" s="58"/>
    </row>
    <row r="74" spans="1:62" s="510" customFormat="1" ht="12">
      <c r="A74" s="507">
        <v>65</v>
      </c>
      <c r="B74" s="508" t="s">
        <v>92</v>
      </c>
      <c r="C74" s="507">
        <v>1</v>
      </c>
      <c r="D74" s="509">
        <v>0</v>
      </c>
      <c r="E74" s="510">
        <v>141067</v>
      </c>
      <c r="F74" s="510">
        <v>0</v>
      </c>
      <c r="G74" s="510">
        <v>0</v>
      </c>
      <c r="H74" s="510">
        <v>0</v>
      </c>
      <c r="I74" s="510">
        <v>0</v>
      </c>
      <c r="J74" s="510">
        <v>471299</v>
      </c>
      <c r="K74" s="511">
        <v>537445</v>
      </c>
      <c r="L74" s="510">
        <v>808717</v>
      </c>
      <c r="M74" s="510">
        <v>0</v>
      </c>
      <c r="N74" s="510">
        <v>0</v>
      </c>
      <c r="O74" s="510">
        <v>17572.870000000003</v>
      </c>
      <c r="P74" s="510">
        <v>0</v>
      </c>
      <c r="Q74" s="510">
        <v>0</v>
      </c>
      <c r="R74" s="510">
        <v>0</v>
      </c>
      <c r="S74" s="510">
        <v>0</v>
      </c>
      <c r="T74" s="510" t="s">
        <v>760</v>
      </c>
      <c r="U74" s="510">
        <f t="shared" si="7"/>
        <v>1490870.6700000002</v>
      </c>
      <c r="V74" s="512">
        <f t="shared" ref="V74:V137" si="10">IF(AND(C74=1,U74&gt;0),U74/Y74*100,0)</f>
        <v>5.2719582317188101</v>
      </c>
      <c r="X74" s="510">
        <v>15911489.32886</v>
      </c>
      <c r="Y74" s="510">
        <v>28279258</v>
      </c>
      <c r="Z74" s="510">
        <f t="shared" ref="Z74:Z137" si="11">IF(Y74-X74&gt;0,Y74-X74,0)</f>
        <v>12367768.67114</v>
      </c>
      <c r="AA74" s="510">
        <f t="shared" ref="AA74:AA137" si="12">V74*0.01*Z74</f>
        <v>652023.59853810538</v>
      </c>
      <c r="AC74" s="512">
        <v>172.23070988116007</v>
      </c>
      <c r="AD74" s="512">
        <f t="shared" ref="AD74:AD137" si="13">IFERROR(IF(C74=1,(Y74-AA74)/X74*100,0),"")</f>
        <v>173.63072576337697</v>
      </c>
      <c r="AE74" s="513">
        <f t="shared" ref="AE74:AE137" si="14">AD74-AC74</f>
        <v>1.4000158822169055</v>
      </c>
      <c r="AF74" s="510">
        <v>11</v>
      </c>
      <c r="AG74" s="510">
        <v>1</v>
      </c>
      <c r="AH74" s="514">
        <f t="shared" ref="AH74:AH137" si="15">IF(AG74=1,AD74,AC74)</f>
        <v>173.63072576337697</v>
      </c>
      <c r="AI74" s="58"/>
      <c r="AJ74" s="58"/>
      <c r="AK74" s="515">
        <v>172.23070988116007</v>
      </c>
      <c r="AL74" s="515">
        <v>172.53300461317104</v>
      </c>
      <c r="AM74" s="515">
        <v>172.53300461317104</v>
      </c>
      <c r="AN74" s="515">
        <v>172.23070988116007</v>
      </c>
      <c r="AO74" s="516">
        <v>173.63072576337697</v>
      </c>
      <c r="AP74" s="515"/>
      <c r="AQ74" s="515"/>
      <c r="AR74" s="515"/>
      <c r="AS74" s="515"/>
      <c r="AT74" s="517">
        <f t="shared" si="8"/>
        <v>1.4000158822169055</v>
      </c>
      <c r="AU74" s="515"/>
      <c r="AV74" s="518">
        <v>3.4206583944662645</v>
      </c>
      <c r="AW74" s="515">
        <v>4.0941462543854827</v>
      </c>
      <c r="AX74" s="519">
        <f t="shared" si="9"/>
        <v>0.67348785991921822</v>
      </c>
      <c r="AY74" s="520"/>
      <c r="AZ74" s="521"/>
      <c r="BA74" s="521"/>
      <c r="BB74" s="521"/>
      <c r="BC74" s="514"/>
      <c r="BD74" s="58"/>
      <c r="BE74" s="522">
        <f t="shared" ref="BE74:BE137" si="16">BF74-A74</f>
        <v>-65</v>
      </c>
      <c r="BF74" s="58"/>
      <c r="BG74" s="58"/>
      <c r="BH74" s="58"/>
      <c r="BI74" s="58"/>
      <c r="BJ74" s="58"/>
    </row>
    <row r="75" spans="1:62" s="510" customFormat="1" ht="12">
      <c r="A75" s="507">
        <v>66</v>
      </c>
      <c r="B75" s="508" t="s">
        <v>93</v>
      </c>
      <c r="C75" s="507">
        <v>0</v>
      </c>
      <c r="D75" s="509"/>
      <c r="K75" s="511"/>
      <c r="T75" s="510">
        <v>0</v>
      </c>
      <c r="U75" s="510">
        <f t="shared" ref="U75:U138" si="17">IF(OR(T75="X",T75="X16",T75="X17"),SUM(D75:S75),
IF(T75="x18",SUM(D75:S75)-D75*0.6-L75*0.6,SUM(D75:S75)-D75-L75))</f>
        <v>0</v>
      </c>
      <c r="V75" s="512">
        <f t="shared" si="10"/>
        <v>0</v>
      </c>
      <c r="X75" s="510">
        <v>0</v>
      </c>
      <c r="Y75" s="510">
        <v>351587</v>
      </c>
      <c r="Z75" s="510">
        <f t="shared" si="11"/>
        <v>351587</v>
      </c>
      <c r="AA75" s="510">
        <f t="shared" si="12"/>
        <v>0</v>
      </c>
      <c r="AC75" s="512">
        <v>0</v>
      </c>
      <c r="AD75" s="512">
        <f t="shared" si="13"/>
        <v>0</v>
      </c>
      <c r="AE75" s="513">
        <f t="shared" si="14"/>
        <v>0</v>
      </c>
      <c r="AF75" s="510">
        <v>0</v>
      </c>
      <c r="AG75" s="510" t="s">
        <v>758</v>
      </c>
      <c r="AH75" s="514">
        <f t="shared" si="15"/>
        <v>0</v>
      </c>
      <c r="AI75" s="58"/>
      <c r="AJ75" s="58"/>
      <c r="AK75" s="515">
        <v>0</v>
      </c>
      <c r="AL75" s="515">
        <v>0</v>
      </c>
      <c r="AM75" s="515">
        <v>0</v>
      </c>
      <c r="AN75" s="515">
        <v>0</v>
      </c>
      <c r="AO75" s="516">
        <v>0</v>
      </c>
      <c r="AP75" s="515"/>
      <c r="AQ75" s="515"/>
      <c r="AR75" s="515"/>
      <c r="AS75" s="515"/>
      <c r="AT75" s="517">
        <f t="shared" ref="AT75:AT138" si="18">AO75-AN75</f>
        <v>0</v>
      </c>
      <c r="AU75" s="515"/>
      <c r="AV75" s="518" t="s">
        <v>774</v>
      </c>
      <c r="AW75" s="515" t="s">
        <v>774</v>
      </c>
      <c r="AX75" s="519" t="str">
        <f t="shared" ref="AX75:AX138" si="19">IFERROR(AW75-AV75,"")</f>
        <v/>
      </c>
      <c r="AY75" s="520"/>
      <c r="AZ75" s="521"/>
      <c r="BA75" s="521"/>
      <c r="BB75" s="521"/>
      <c r="BC75" s="514"/>
      <c r="BD75" s="58"/>
      <c r="BE75" s="522">
        <f t="shared" si="16"/>
        <v>-66</v>
      </c>
      <c r="BF75" s="58"/>
      <c r="BG75" s="58"/>
      <c r="BH75" s="58"/>
      <c r="BI75" s="58"/>
      <c r="BJ75" s="58"/>
    </row>
    <row r="76" spans="1:62" s="510" customFormat="1" ht="12">
      <c r="A76" s="507">
        <v>67</v>
      </c>
      <c r="B76" s="508" t="s">
        <v>94</v>
      </c>
      <c r="C76" s="507">
        <v>1</v>
      </c>
      <c r="D76" s="509">
        <v>0</v>
      </c>
      <c r="E76" s="510">
        <v>0</v>
      </c>
      <c r="F76" s="510">
        <v>0</v>
      </c>
      <c r="G76" s="510">
        <v>0</v>
      </c>
      <c r="H76" s="510">
        <v>0</v>
      </c>
      <c r="I76" s="510">
        <v>0</v>
      </c>
      <c r="J76" s="510">
        <v>26222</v>
      </c>
      <c r="K76" s="511">
        <v>249295</v>
      </c>
      <c r="L76" s="510">
        <v>506993</v>
      </c>
      <c r="M76" s="510">
        <v>0</v>
      </c>
      <c r="N76" s="510">
        <v>0</v>
      </c>
      <c r="O76" s="510">
        <v>5235.4400000000005</v>
      </c>
      <c r="P76" s="510">
        <v>0</v>
      </c>
      <c r="Q76" s="510">
        <v>0</v>
      </c>
      <c r="R76" s="510">
        <v>0</v>
      </c>
      <c r="S76" s="510">
        <v>0</v>
      </c>
      <c r="T76" s="510" t="s">
        <v>760</v>
      </c>
      <c r="U76" s="510">
        <f t="shared" si="17"/>
        <v>483549.63999999996</v>
      </c>
      <c r="V76" s="512">
        <f t="shared" si="10"/>
        <v>1.0592847654868183</v>
      </c>
      <c r="X76" s="510">
        <v>22336390.42678</v>
      </c>
      <c r="Y76" s="510">
        <v>45648692</v>
      </c>
      <c r="Z76" s="510">
        <f t="shared" si="11"/>
        <v>23312301.57322</v>
      </c>
      <c r="AA76" s="510">
        <f t="shared" si="12"/>
        <v>246943.65904946331</v>
      </c>
      <c r="AC76" s="512">
        <v>203.93483311146676</v>
      </c>
      <c r="AD76" s="512">
        <f t="shared" si="13"/>
        <v>203.26358679026555</v>
      </c>
      <c r="AE76" s="513">
        <f t="shared" si="14"/>
        <v>-0.67124632120120964</v>
      </c>
      <c r="AF76" s="510">
        <v>3</v>
      </c>
      <c r="AG76" s="510">
        <v>1</v>
      </c>
      <c r="AH76" s="514">
        <f t="shared" si="15"/>
        <v>203.26358679026555</v>
      </c>
      <c r="AI76" s="58"/>
      <c r="AJ76" s="58"/>
      <c r="AK76" s="515">
        <v>203.93483311146676</v>
      </c>
      <c r="AL76" s="515">
        <v>198.52692595222086</v>
      </c>
      <c r="AM76" s="515">
        <v>198.52692595222086</v>
      </c>
      <c r="AN76" s="515">
        <v>203.93483311146676</v>
      </c>
      <c r="AO76" s="516">
        <v>203.26358679026555</v>
      </c>
      <c r="AP76" s="515"/>
      <c r="AQ76" s="515"/>
      <c r="AR76" s="515"/>
      <c r="AS76" s="515"/>
      <c r="AT76" s="517">
        <f t="shared" si="18"/>
        <v>-0.67124632120120964</v>
      </c>
      <c r="AU76" s="515"/>
      <c r="AV76" s="518">
        <v>5.1779956754722889</v>
      </c>
      <c r="AW76" s="515">
        <v>3.9520599532322143</v>
      </c>
      <c r="AX76" s="519">
        <f t="shared" si="19"/>
        <v>-1.2259357222400746</v>
      </c>
      <c r="AY76" s="520"/>
      <c r="AZ76" s="521"/>
      <c r="BA76" s="521"/>
      <c r="BB76" s="521"/>
      <c r="BC76" s="514"/>
      <c r="BD76" s="58"/>
      <c r="BE76" s="522">
        <f t="shared" si="16"/>
        <v>-67</v>
      </c>
      <c r="BF76" s="58"/>
      <c r="BG76" s="58"/>
      <c r="BH76" s="58"/>
      <c r="BI76" s="58"/>
      <c r="BJ76" s="58"/>
    </row>
    <row r="77" spans="1:62" s="510" customFormat="1" ht="12">
      <c r="A77" s="507">
        <v>68</v>
      </c>
      <c r="B77" s="508" t="s">
        <v>95</v>
      </c>
      <c r="C77" s="507">
        <v>1</v>
      </c>
      <c r="D77" s="509">
        <v>0</v>
      </c>
      <c r="E77" s="510">
        <v>0</v>
      </c>
      <c r="F77" s="510">
        <v>0</v>
      </c>
      <c r="G77" s="510">
        <v>0</v>
      </c>
      <c r="H77" s="510">
        <v>0</v>
      </c>
      <c r="I77" s="510">
        <v>0</v>
      </c>
      <c r="J77" s="510">
        <v>0</v>
      </c>
      <c r="K77" s="511">
        <v>0</v>
      </c>
      <c r="L77" s="510">
        <v>38279</v>
      </c>
      <c r="M77" s="510">
        <v>0</v>
      </c>
      <c r="N77" s="510">
        <v>5193</v>
      </c>
      <c r="O77" s="510">
        <v>0</v>
      </c>
      <c r="P77" s="510">
        <v>0</v>
      </c>
      <c r="Q77" s="510">
        <v>0</v>
      </c>
      <c r="R77" s="510">
        <v>0</v>
      </c>
      <c r="S77" s="510">
        <v>0</v>
      </c>
      <c r="T77" s="510" t="s">
        <v>760</v>
      </c>
      <c r="U77" s="510">
        <f t="shared" si="17"/>
        <v>20504.600000000002</v>
      </c>
      <c r="V77" s="512">
        <f t="shared" si="10"/>
        <v>0.85594754260410166</v>
      </c>
      <c r="X77" s="510">
        <v>1051296.6600000004</v>
      </c>
      <c r="Y77" s="510">
        <v>2395544</v>
      </c>
      <c r="Z77" s="510">
        <f t="shared" si="11"/>
        <v>1344247.3399999996</v>
      </c>
      <c r="AA77" s="510">
        <f t="shared" si="12"/>
        <v>11506.052073251001</v>
      </c>
      <c r="AC77" s="512">
        <v>240.05182068386696</v>
      </c>
      <c r="AD77" s="512">
        <f t="shared" si="13"/>
        <v>226.77119015357169</v>
      </c>
      <c r="AE77" s="513">
        <f t="shared" si="14"/>
        <v>-13.280630530295269</v>
      </c>
      <c r="AF77" s="510">
        <v>0</v>
      </c>
      <c r="AG77" s="510">
        <v>1</v>
      </c>
      <c r="AH77" s="514">
        <f t="shared" si="15"/>
        <v>226.77119015357169</v>
      </c>
      <c r="AI77" s="58"/>
      <c r="AJ77" s="58"/>
      <c r="AK77" s="515">
        <v>240.05182068386696</v>
      </c>
      <c r="AL77" s="515">
        <v>240.58575397970614</v>
      </c>
      <c r="AM77" s="515">
        <v>240.58575397970614</v>
      </c>
      <c r="AN77" s="515">
        <v>240.05182068386696</v>
      </c>
      <c r="AO77" s="516">
        <v>226.77119015357169</v>
      </c>
      <c r="AP77" s="515"/>
      <c r="AQ77" s="515"/>
      <c r="AR77" s="515"/>
      <c r="AS77" s="515"/>
      <c r="AT77" s="517">
        <f t="shared" si="18"/>
        <v>-13.280630530295269</v>
      </c>
      <c r="AU77" s="515"/>
      <c r="AV77" s="518">
        <v>13.528286559307531</v>
      </c>
      <c r="AW77" s="515">
        <v>7.2837642630932047</v>
      </c>
      <c r="AX77" s="519">
        <f t="shared" si="19"/>
        <v>-6.2445222962143268</v>
      </c>
      <c r="AY77" s="520"/>
      <c r="AZ77" s="521"/>
      <c r="BA77" s="521"/>
      <c r="BB77" s="521"/>
      <c r="BC77" s="514"/>
      <c r="BD77" s="58"/>
      <c r="BE77" s="522">
        <f t="shared" si="16"/>
        <v>-68</v>
      </c>
      <c r="BF77" s="58"/>
      <c r="BG77" s="58"/>
      <c r="BH77" s="58"/>
      <c r="BI77" s="58"/>
      <c r="BJ77" s="58"/>
    </row>
    <row r="78" spans="1:62" s="510" customFormat="1" ht="12">
      <c r="A78" s="507">
        <v>69</v>
      </c>
      <c r="B78" s="508" t="s">
        <v>96</v>
      </c>
      <c r="C78" s="507">
        <v>0</v>
      </c>
      <c r="D78" s="509"/>
      <c r="K78" s="511"/>
      <c r="T78" s="510">
        <v>0</v>
      </c>
      <c r="U78" s="510">
        <f t="shared" si="17"/>
        <v>0</v>
      </c>
      <c r="V78" s="512">
        <f t="shared" si="10"/>
        <v>0</v>
      </c>
      <c r="X78" s="510">
        <v>78488.55</v>
      </c>
      <c r="Y78" s="510">
        <v>94403</v>
      </c>
      <c r="Z78" s="510">
        <f t="shared" si="11"/>
        <v>15914.449999999997</v>
      </c>
      <c r="AA78" s="510">
        <f t="shared" si="12"/>
        <v>0</v>
      </c>
      <c r="AC78" s="512">
        <v>0</v>
      </c>
      <c r="AD78" s="512">
        <f t="shared" si="13"/>
        <v>0</v>
      </c>
      <c r="AE78" s="513">
        <f t="shared" si="14"/>
        <v>0</v>
      </c>
      <c r="AF78" s="510">
        <v>0</v>
      </c>
      <c r="AG78" s="510" t="s">
        <v>758</v>
      </c>
      <c r="AH78" s="514">
        <f t="shared" si="15"/>
        <v>0</v>
      </c>
      <c r="AI78" s="58"/>
      <c r="AJ78" s="58"/>
      <c r="AK78" s="515">
        <v>0</v>
      </c>
      <c r="AL78" s="515">
        <v>0</v>
      </c>
      <c r="AM78" s="515">
        <v>0</v>
      </c>
      <c r="AN78" s="515">
        <v>0</v>
      </c>
      <c r="AO78" s="516">
        <v>0</v>
      </c>
      <c r="AP78" s="515"/>
      <c r="AQ78" s="515"/>
      <c r="AR78" s="515"/>
      <c r="AS78" s="515"/>
      <c r="AT78" s="517">
        <f t="shared" si="18"/>
        <v>0</v>
      </c>
      <c r="AU78" s="515"/>
      <c r="AV78" s="518" t="s">
        <v>774</v>
      </c>
      <c r="AW78" s="515" t="s">
        <v>774</v>
      </c>
      <c r="AX78" s="519" t="str">
        <f t="shared" si="19"/>
        <v/>
      </c>
      <c r="AY78" s="520"/>
      <c r="AZ78" s="521"/>
      <c r="BA78" s="521"/>
      <c r="BB78" s="521"/>
      <c r="BC78" s="514"/>
      <c r="BD78" s="58"/>
      <c r="BE78" s="522">
        <f t="shared" si="16"/>
        <v>-69</v>
      </c>
      <c r="BF78" s="58"/>
      <c r="BG78" s="58"/>
      <c r="BH78" s="58"/>
      <c r="BI78" s="58"/>
      <c r="BJ78" s="58"/>
    </row>
    <row r="79" spans="1:62" s="510" customFormat="1" ht="12">
      <c r="A79" s="507">
        <v>70</v>
      </c>
      <c r="B79" s="508" t="s">
        <v>97</v>
      </c>
      <c r="C79" s="507">
        <v>0</v>
      </c>
      <c r="D79" s="509"/>
      <c r="K79" s="511"/>
      <c r="T79" s="510">
        <v>0</v>
      </c>
      <c r="U79" s="510">
        <f t="shared" si="17"/>
        <v>0</v>
      </c>
      <c r="V79" s="512">
        <f t="shared" si="10"/>
        <v>0</v>
      </c>
      <c r="X79" s="510">
        <v>264885</v>
      </c>
      <c r="Y79" s="510">
        <v>437564</v>
      </c>
      <c r="Z79" s="510">
        <f t="shared" si="11"/>
        <v>172679</v>
      </c>
      <c r="AA79" s="510">
        <f t="shared" si="12"/>
        <v>0</v>
      </c>
      <c r="AC79" s="512">
        <v>0</v>
      </c>
      <c r="AD79" s="512">
        <f t="shared" si="13"/>
        <v>0</v>
      </c>
      <c r="AE79" s="513">
        <f t="shared" si="14"/>
        <v>0</v>
      </c>
      <c r="AF79" s="510">
        <v>0</v>
      </c>
      <c r="AG79" s="510" t="s">
        <v>758</v>
      </c>
      <c r="AH79" s="514">
        <f t="shared" si="15"/>
        <v>0</v>
      </c>
      <c r="AI79" s="58"/>
      <c r="AJ79" s="58"/>
      <c r="AK79" s="515">
        <v>0</v>
      </c>
      <c r="AL79" s="515">
        <v>0</v>
      </c>
      <c r="AM79" s="515">
        <v>0</v>
      </c>
      <c r="AN79" s="515">
        <v>0</v>
      </c>
      <c r="AO79" s="516">
        <v>0</v>
      </c>
      <c r="AP79" s="515"/>
      <c r="AQ79" s="515"/>
      <c r="AR79" s="515"/>
      <c r="AS79" s="515"/>
      <c r="AT79" s="517">
        <f t="shared" si="18"/>
        <v>0</v>
      </c>
      <c r="AU79" s="515"/>
      <c r="AV79" s="518" t="s">
        <v>774</v>
      </c>
      <c r="AW79" s="515" t="s">
        <v>774</v>
      </c>
      <c r="AX79" s="519" t="str">
        <f t="shared" si="19"/>
        <v/>
      </c>
      <c r="AY79" s="520"/>
      <c r="AZ79" s="521"/>
      <c r="BA79" s="521"/>
      <c r="BB79" s="521"/>
      <c r="BC79" s="514"/>
      <c r="BD79" s="58"/>
      <c r="BE79" s="522">
        <f t="shared" si="16"/>
        <v>-70</v>
      </c>
      <c r="BF79" s="58"/>
      <c r="BG79" s="58"/>
      <c r="BH79" s="58"/>
      <c r="BI79" s="58"/>
      <c r="BJ79" s="58"/>
    </row>
    <row r="80" spans="1:62" s="510" customFormat="1" ht="12">
      <c r="A80" s="507">
        <v>71</v>
      </c>
      <c r="B80" s="508" t="s">
        <v>98</v>
      </c>
      <c r="C80" s="507">
        <v>1</v>
      </c>
      <c r="D80" s="509">
        <v>0</v>
      </c>
      <c r="E80" s="510">
        <v>115552</v>
      </c>
      <c r="F80" s="510">
        <v>0</v>
      </c>
      <c r="G80" s="510">
        <v>0</v>
      </c>
      <c r="H80" s="510">
        <v>0</v>
      </c>
      <c r="I80" s="510">
        <v>0</v>
      </c>
      <c r="J80" s="510">
        <v>2386945</v>
      </c>
      <c r="K80" s="511">
        <v>1011108</v>
      </c>
      <c r="L80" s="510">
        <v>1828135</v>
      </c>
      <c r="M80" s="510">
        <v>0</v>
      </c>
      <c r="N80" s="510">
        <v>0</v>
      </c>
      <c r="O80" s="510">
        <v>18903.29</v>
      </c>
      <c r="P80" s="510">
        <v>0</v>
      </c>
      <c r="Q80" s="510">
        <v>0</v>
      </c>
      <c r="R80" s="510">
        <v>0</v>
      </c>
      <c r="S80" s="510">
        <v>0</v>
      </c>
      <c r="T80" s="510" t="s">
        <v>757</v>
      </c>
      <c r="U80" s="510">
        <f t="shared" si="17"/>
        <v>5360643.29</v>
      </c>
      <c r="V80" s="512">
        <f t="shared" si="10"/>
        <v>9.1569975963203536</v>
      </c>
      <c r="X80" s="510">
        <v>39586571.120000005</v>
      </c>
      <c r="Y80" s="510">
        <v>58541495</v>
      </c>
      <c r="Z80" s="510">
        <f t="shared" si="11"/>
        <v>18954923.879999995</v>
      </c>
      <c r="AA80" s="510">
        <f t="shared" si="12"/>
        <v>1735701.9240759525</v>
      </c>
      <c r="AC80" s="512">
        <v>145.78955826494791</v>
      </c>
      <c r="AD80" s="512">
        <f t="shared" si="13"/>
        <v>143.49763434606874</v>
      </c>
      <c r="AE80" s="513">
        <f t="shared" si="14"/>
        <v>-2.2919239188791778</v>
      </c>
      <c r="AF80" s="510">
        <v>22</v>
      </c>
      <c r="AG80" s="510">
        <v>1</v>
      </c>
      <c r="AH80" s="514">
        <f t="shared" si="15"/>
        <v>143.49763434606874</v>
      </c>
      <c r="AI80" s="58"/>
      <c r="AJ80" s="58"/>
      <c r="AK80" s="515">
        <v>145.78955826494791</v>
      </c>
      <c r="AL80" s="515">
        <v>145.64417320295496</v>
      </c>
      <c r="AM80" s="515">
        <v>145.64417320295496</v>
      </c>
      <c r="AN80" s="515">
        <v>145.78955826494791</v>
      </c>
      <c r="AO80" s="516">
        <v>143.49763434606874</v>
      </c>
      <c r="AP80" s="515"/>
      <c r="AQ80" s="515"/>
      <c r="AR80" s="515"/>
      <c r="AS80" s="515"/>
      <c r="AT80" s="517">
        <f t="shared" si="18"/>
        <v>-2.2919239188791778</v>
      </c>
      <c r="AU80" s="515"/>
      <c r="AV80" s="518">
        <v>5.4046019422481919</v>
      </c>
      <c r="AW80" s="515">
        <v>3.6161810650045796</v>
      </c>
      <c r="AX80" s="519">
        <f t="shared" si="19"/>
        <v>-1.7884208772436123</v>
      </c>
      <c r="AY80" s="520"/>
      <c r="AZ80" s="521"/>
      <c r="BA80" s="521"/>
      <c r="BB80" s="521"/>
      <c r="BC80" s="514"/>
      <c r="BD80" s="58"/>
      <c r="BE80" s="522">
        <f t="shared" si="16"/>
        <v>-71</v>
      </c>
      <c r="BF80" s="58"/>
      <c r="BG80" s="58"/>
      <c r="BH80" s="58"/>
      <c r="BI80" s="58"/>
      <c r="BJ80" s="58"/>
    </row>
    <row r="81" spans="1:62" s="510" customFormat="1" ht="12">
      <c r="A81" s="507">
        <v>72</v>
      </c>
      <c r="B81" s="508" t="s">
        <v>99</v>
      </c>
      <c r="C81" s="507">
        <v>1</v>
      </c>
      <c r="D81" s="509">
        <v>0</v>
      </c>
      <c r="E81" s="510">
        <v>245500</v>
      </c>
      <c r="F81" s="510">
        <v>0</v>
      </c>
      <c r="G81" s="510">
        <v>0</v>
      </c>
      <c r="H81" s="510">
        <v>0</v>
      </c>
      <c r="I81" s="510">
        <v>438933</v>
      </c>
      <c r="J81" s="510">
        <v>1064000</v>
      </c>
      <c r="K81" s="511">
        <v>455000</v>
      </c>
      <c r="L81" s="510">
        <v>1060535</v>
      </c>
      <c r="M81" s="510">
        <v>0</v>
      </c>
      <c r="N81" s="510">
        <v>17156</v>
      </c>
      <c r="O81" s="510">
        <v>12994.310000000001</v>
      </c>
      <c r="P81" s="510">
        <v>0</v>
      </c>
      <c r="Q81" s="510">
        <v>0</v>
      </c>
      <c r="R81" s="510">
        <v>0</v>
      </c>
      <c r="S81" s="510">
        <v>0</v>
      </c>
      <c r="T81" s="510" t="s">
        <v>757</v>
      </c>
      <c r="U81" s="510">
        <f t="shared" si="17"/>
        <v>3294118.31</v>
      </c>
      <c r="V81" s="512">
        <f t="shared" si="10"/>
        <v>6.1998088028062783</v>
      </c>
      <c r="X81" s="510">
        <v>42137530.870000005</v>
      </c>
      <c r="Y81" s="510">
        <v>53132579</v>
      </c>
      <c r="Z81" s="510">
        <f t="shared" si="11"/>
        <v>10995048.129999995</v>
      </c>
      <c r="AA81" s="510">
        <f t="shared" si="12"/>
        <v>681671.96183652687</v>
      </c>
      <c r="AC81" s="512">
        <v>130.3523287418773</v>
      </c>
      <c r="AD81" s="512">
        <f t="shared" si="13"/>
        <v>124.47551139145203</v>
      </c>
      <c r="AE81" s="513">
        <f t="shared" si="14"/>
        <v>-5.8768173504252701</v>
      </c>
      <c r="AF81" s="510">
        <v>9</v>
      </c>
      <c r="AG81" s="510">
        <v>1</v>
      </c>
      <c r="AH81" s="514">
        <f t="shared" si="15"/>
        <v>124.47551139145203</v>
      </c>
      <c r="AI81" s="58"/>
      <c r="AJ81" s="58"/>
      <c r="AK81" s="515">
        <v>130.3523287418773</v>
      </c>
      <c r="AL81" s="515">
        <v>130.19169148673512</v>
      </c>
      <c r="AM81" s="515">
        <v>130.19169148673512</v>
      </c>
      <c r="AN81" s="515">
        <v>130.3523287418773</v>
      </c>
      <c r="AO81" s="516">
        <v>124.47551139145203</v>
      </c>
      <c r="AP81" s="515"/>
      <c r="AQ81" s="515"/>
      <c r="AR81" s="515"/>
      <c r="AS81" s="515"/>
      <c r="AT81" s="517">
        <f t="shared" si="18"/>
        <v>-5.8768173504252701</v>
      </c>
      <c r="AU81" s="515"/>
      <c r="AV81" s="518">
        <v>9.6959427866326529</v>
      </c>
      <c r="AW81" s="515">
        <v>4.4314685173812709</v>
      </c>
      <c r="AX81" s="519">
        <f t="shared" si="19"/>
        <v>-5.264474269251382</v>
      </c>
      <c r="AY81" s="520"/>
      <c r="AZ81" s="521"/>
      <c r="BA81" s="521"/>
      <c r="BB81" s="521"/>
      <c r="BC81" s="514"/>
      <c r="BD81" s="58"/>
      <c r="BE81" s="522">
        <f t="shared" si="16"/>
        <v>-72</v>
      </c>
      <c r="BF81" s="58"/>
      <c r="BG81" s="58"/>
      <c r="BH81" s="58"/>
      <c r="BI81" s="58"/>
      <c r="BJ81" s="58"/>
    </row>
    <row r="82" spans="1:62" s="510" customFormat="1" ht="12">
      <c r="A82" s="507">
        <v>73</v>
      </c>
      <c r="B82" s="508" t="s">
        <v>100</v>
      </c>
      <c r="C82" s="507">
        <v>1</v>
      </c>
      <c r="D82" s="509">
        <v>0</v>
      </c>
      <c r="E82" s="510">
        <v>50000</v>
      </c>
      <c r="F82" s="510">
        <v>0</v>
      </c>
      <c r="G82" s="510">
        <v>0</v>
      </c>
      <c r="H82" s="510">
        <v>0</v>
      </c>
      <c r="I82" s="510">
        <v>0</v>
      </c>
      <c r="J82" s="510">
        <v>1276157</v>
      </c>
      <c r="K82" s="511">
        <v>1081162</v>
      </c>
      <c r="L82" s="510">
        <v>1741290</v>
      </c>
      <c r="M82" s="510">
        <v>3635</v>
      </c>
      <c r="N82" s="510">
        <v>0</v>
      </c>
      <c r="O82" s="510">
        <v>56950.390000000007</v>
      </c>
      <c r="P82" s="510">
        <v>0</v>
      </c>
      <c r="Q82" s="510">
        <v>0</v>
      </c>
      <c r="R82" s="510">
        <v>0</v>
      </c>
      <c r="S82" s="510">
        <v>0</v>
      </c>
      <c r="T82" s="510" t="s">
        <v>760</v>
      </c>
      <c r="U82" s="510">
        <f t="shared" si="17"/>
        <v>3164420.3899999997</v>
      </c>
      <c r="V82" s="512">
        <f t="shared" si="10"/>
        <v>5.3882407086863298</v>
      </c>
      <c r="X82" s="510">
        <v>33049835.113800008</v>
      </c>
      <c r="Y82" s="510">
        <v>58728267</v>
      </c>
      <c r="Z82" s="510">
        <f t="shared" si="11"/>
        <v>25678431.886199992</v>
      </c>
      <c r="AA82" s="510">
        <f t="shared" si="12"/>
        <v>1383615.7202445189</v>
      </c>
      <c r="AC82" s="512">
        <v>175.84856084939906</v>
      </c>
      <c r="AD82" s="512">
        <f t="shared" si="13"/>
        <v>173.50964409444555</v>
      </c>
      <c r="AE82" s="513">
        <f t="shared" si="14"/>
        <v>-2.3389167549535159</v>
      </c>
      <c r="AF82" s="510">
        <v>31</v>
      </c>
      <c r="AG82" s="510">
        <v>1</v>
      </c>
      <c r="AH82" s="514">
        <f t="shared" si="15"/>
        <v>173.50964409444555</v>
      </c>
      <c r="AI82" s="58"/>
      <c r="AJ82" s="58"/>
      <c r="AK82" s="515">
        <v>175.84856084939906</v>
      </c>
      <c r="AL82" s="515">
        <v>176.19490312719151</v>
      </c>
      <c r="AM82" s="515">
        <v>176.19490312719151</v>
      </c>
      <c r="AN82" s="515">
        <v>175.84856084939906</v>
      </c>
      <c r="AO82" s="516">
        <v>173.50964409444555</v>
      </c>
      <c r="AP82" s="515"/>
      <c r="AQ82" s="515"/>
      <c r="AR82" s="515"/>
      <c r="AS82" s="515"/>
      <c r="AT82" s="517">
        <f t="shared" si="18"/>
        <v>-2.3389167549535159</v>
      </c>
      <c r="AU82" s="515"/>
      <c r="AV82" s="518">
        <v>7.7717558941643086</v>
      </c>
      <c r="AW82" s="515">
        <v>6.263262539340622</v>
      </c>
      <c r="AX82" s="519">
        <f t="shared" si="19"/>
        <v>-1.5084933548236865</v>
      </c>
      <c r="AY82" s="520"/>
      <c r="AZ82" s="521"/>
      <c r="BA82" s="521"/>
      <c r="BB82" s="521"/>
      <c r="BC82" s="514"/>
      <c r="BD82" s="58"/>
      <c r="BE82" s="522">
        <f t="shared" si="16"/>
        <v>-73</v>
      </c>
      <c r="BF82" s="58"/>
      <c r="BG82" s="58"/>
      <c r="BH82" s="58"/>
      <c r="BI82" s="58"/>
      <c r="BJ82" s="58"/>
    </row>
    <row r="83" spans="1:62" s="510" customFormat="1" ht="12">
      <c r="A83" s="507">
        <v>74</v>
      </c>
      <c r="B83" s="508" t="s">
        <v>101</v>
      </c>
      <c r="C83" s="507">
        <v>1</v>
      </c>
      <c r="D83" s="509">
        <v>0</v>
      </c>
      <c r="E83" s="510">
        <v>0</v>
      </c>
      <c r="F83" s="510">
        <v>0</v>
      </c>
      <c r="G83" s="510">
        <v>0</v>
      </c>
      <c r="H83" s="510">
        <v>0</v>
      </c>
      <c r="I83" s="510">
        <v>0</v>
      </c>
      <c r="J83" s="510">
        <v>0</v>
      </c>
      <c r="K83" s="511">
        <v>0</v>
      </c>
      <c r="L83" s="510">
        <v>89700</v>
      </c>
      <c r="M83" s="510">
        <v>0</v>
      </c>
      <c r="N83" s="510">
        <v>44589</v>
      </c>
      <c r="O83" s="510">
        <v>11133.29</v>
      </c>
      <c r="P83" s="510">
        <v>0</v>
      </c>
      <c r="Q83" s="510">
        <v>0</v>
      </c>
      <c r="R83" s="510">
        <v>0</v>
      </c>
      <c r="S83" s="510">
        <v>0</v>
      </c>
      <c r="T83" s="510" t="s">
        <v>760</v>
      </c>
      <c r="U83" s="510">
        <f t="shared" si="17"/>
        <v>91602.290000000008</v>
      </c>
      <c r="V83" s="512">
        <f t="shared" si="10"/>
        <v>1.4269285212358576</v>
      </c>
      <c r="X83" s="510">
        <v>3310653.2399999988</v>
      </c>
      <c r="Y83" s="510">
        <v>6419543</v>
      </c>
      <c r="Z83" s="510">
        <f t="shared" si="11"/>
        <v>3108889.7600000012</v>
      </c>
      <c r="AA83" s="510">
        <f t="shared" si="12"/>
        <v>44361.634679221024</v>
      </c>
      <c r="AC83" s="512">
        <v>191.69551251329673</v>
      </c>
      <c r="AD83" s="512">
        <f t="shared" si="13"/>
        <v>192.56566312335332</v>
      </c>
      <c r="AE83" s="513">
        <f t="shared" si="14"/>
        <v>0.87015061005658367</v>
      </c>
      <c r="AF83" s="510">
        <v>8</v>
      </c>
      <c r="AG83" s="510">
        <v>1</v>
      </c>
      <c r="AH83" s="514">
        <f t="shared" si="15"/>
        <v>192.56566312335332</v>
      </c>
      <c r="AI83" s="58"/>
      <c r="AJ83" s="58"/>
      <c r="AK83" s="515">
        <v>191.69551251329673</v>
      </c>
      <c r="AL83" s="515">
        <v>191.27536752381209</v>
      </c>
      <c r="AM83" s="515">
        <v>191.27536752381209</v>
      </c>
      <c r="AN83" s="515">
        <v>191.69551251329673</v>
      </c>
      <c r="AO83" s="516">
        <v>192.56566312335332</v>
      </c>
      <c r="AP83" s="515"/>
      <c r="AQ83" s="515"/>
      <c r="AR83" s="515"/>
      <c r="AS83" s="515"/>
      <c r="AT83" s="517">
        <f t="shared" si="18"/>
        <v>0.87015061005658367</v>
      </c>
      <c r="AU83" s="515"/>
      <c r="AV83" s="518">
        <v>3.6087168849805367</v>
      </c>
      <c r="AW83" s="515">
        <v>4.0381776633125028</v>
      </c>
      <c r="AX83" s="519">
        <f t="shared" si="19"/>
        <v>0.42946077833196616</v>
      </c>
      <c r="AY83" s="520"/>
      <c r="AZ83" s="521"/>
      <c r="BA83" s="521"/>
      <c r="BB83" s="521"/>
      <c r="BC83" s="514"/>
      <c r="BD83" s="58"/>
      <c r="BE83" s="522">
        <f t="shared" si="16"/>
        <v>-74</v>
      </c>
      <c r="BF83" s="58"/>
      <c r="BG83" s="58"/>
      <c r="BH83" s="58"/>
      <c r="BI83" s="58"/>
      <c r="BJ83" s="58"/>
    </row>
    <row r="84" spans="1:62" s="510" customFormat="1" ht="12">
      <c r="A84" s="507">
        <v>75</v>
      </c>
      <c r="B84" s="508" t="s">
        <v>102</v>
      </c>
      <c r="C84" s="507">
        <v>0</v>
      </c>
      <c r="D84" s="509"/>
      <c r="K84" s="511"/>
      <c r="T84" s="510">
        <v>0</v>
      </c>
      <c r="U84" s="510">
        <f t="shared" si="17"/>
        <v>0</v>
      </c>
      <c r="V84" s="512">
        <f t="shared" si="10"/>
        <v>0</v>
      </c>
      <c r="X84" s="510">
        <v>0</v>
      </c>
      <c r="Y84" s="510">
        <v>0</v>
      </c>
      <c r="Z84" s="510">
        <f t="shared" si="11"/>
        <v>0</v>
      </c>
      <c r="AA84" s="510">
        <f t="shared" si="12"/>
        <v>0</v>
      </c>
      <c r="AC84" s="512">
        <v>0</v>
      </c>
      <c r="AD84" s="512">
        <f t="shared" si="13"/>
        <v>0</v>
      </c>
      <c r="AE84" s="513">
        <f t="shared" si="14"/>
        <v>0</v>
      </c>
      <c r="AF84" s="510">
        <v>0</v>
      </c>
      <c r="AG84" s="510" t="s">
        <v>758</v>
      </c>
      <c r="AH84" s="514">
        <f t="shared" si="15"/>
        <v>0</v>
      </c>
      <c r="AI84" s="58"/>
      <c r="AJ84" s="58"/>
      <c r="AK84" s="515">
        <v>0</v>
      </c>
      <c r="AL84" s="515">
        <v>0</v>
      </c>
      <c r="AM84" s="515">
        <v>0</v>
      </c>
      <c r="AN84" s="515">
        <v>0</v>
      </c>
      <c r="AO84" s="516">
        <v>0</v>
      </c>
      <c r="AP84" s="515"/>
      <c r="AQ84" s="515"/>
      <c r="AR84" s="515"/>
      <c r="AS84" s="515"/>
      <c r="AT84" s="517">
        <f t="shared" si="18"/>
        <v>0</v>
      </c>
      <c r="AU84" s="515"/>
      <c r="AV84" s="518" t="s">
        <v>774</v>
      </c>
      <c r="AW84" s="515" t="s">
        <v>774</v>
      </c>
      <c r="AX84" s="519" t="str">
        <f t="shared" si="19"/>
        <v/>
      </c>
      <c r="AY84" s="520"/>
      <c r="AZ84" s="521"/>
      <c r="BA84" s="521"/>
      <c r="BB84" s="521"/>
      <c r="BC84" s="514"/>
      <c r="BD84" s="58"/>
      <c r="BE84" s="522">
        <f t="shared" si="16"/>
        <v>-75</v>
      </c>
      <c r="BF84" s="58"/>
      <c r="BG84" s="58"/>
      <c r="BH84" s="58"/>
      <c r="BI84" s="58"/>
      <c r="BJ84" s="58"/>
    </row>
    <row r="85" spans="1:62" s="510" customFormat="1" ht="12">
      <c r="A85" s="507">
        <v>76</v>
      </c>
      <c r="B85" s="508" t="s">
        <v>103</v>
      </c>
      <c r="C85" s="507">
        <v>0</v>
      </c>
      <c r="D85" s="509"/>
      <c r="K85" s="511"/>
      <c r="T85" s="510">
        <v>0</v>
      </c>
      <c r="U85" s="510">
        <f t="shared" si="17"/>
        <v>0</v>
      </c>
      <c r="V85" s="512">
        <f t="shared" si="10"/>
        <v>0</v>
      </c>
      <c r="X85" s="510">
        <v>0</v>
      </c>
      <c r="Y85" s="510">
        <v>0</v>
      </c>
      <c r="Z85" s="510">
        <f t="shared" si="11"/>
        <v>0</v>
      </c>
      <c r="AA85" s="510">
        <f t="shared" si="12"/>
        <v>0</v>
      </c>
      <c r="AC85" s="512">
        <v>0</v>
      </c>
      <c r="AD85" s="512">
        <f t="shared" si="13"/>
        <v>0</v>
      </c>
      <c r="AE85" s="513">
        <f t="shared" si="14"/>
        <v>0</v>
      </c>
      <c r="AF85" s="510">
        <v>0</v>
      </c>
      <c r="AG85" s="510" t="s">
        <v>758</v>
      </c>
      <c r="AH85" s="514">
        <f t="shared" si="15"/>
        <v>0</v>
      </c>
      <c r="AI85" s="58"/>
      <c r="AJ85" s="58"/>
      <c r="AK85" s="515">
        <v>0</v>
      </c>
      <c r="AL85" s="515">
        <v>0</v>
      </c>
      <c r="AM85" s="515">
        <v>0</v>
      </c>
      <c r="AN85" s="515">
        <v>0</v>
      </c>
      <c r="AO85" s="516">
        <v>0</v>
      </c>
      <c r="AP85" s="515"/>
      <c r="AQ85" s="515"/>
      <c r="AR85" s="515"/>
      <c r="AS85" s="515"/>
      <c r="AT85" s="517">
        <f t="shared" si="18"/>
        <v>0</v>
      </c>
      <c r="AU85" s="515"/>
      <c r="AV85" s="518" t="s">
        <v>774</v>
      </c>
      <c r="AW85" s="515" t="s">
        <v>774</v>
      </c>
      <c r="AX85" s="519" t="str">
        <f t="shared" si="19"/>
        <v/>
      </c>
      <c r="AY85" s="520"/>
      <c r="AZ85" s="521"/>
      <c r="BA85" s="521"/>
      <c r="BB85" s="521"/>
      <c r="BC85" s="514"/>
      <c r="BD85" s="58"/>
      <c r="BE85" s="522">
        <f t="shared" si="16"/>
        <v>-76</v>
      </c>
      <c r="BF85" s="58"/>
      <c r="BG85" s="58"/>
      <c r="BH85" s="58"/>
      <c r="BI85" s="58"/>
      <c r="BJ85" s="58"/>
    </row>
    <row r="86" spans="1:62" s="510" customFormat="1" ht="12">
      <c r="A86" s="507">
        <v>77</v>
      </c>
      <c r="B86" s="508" t="s">
        <v>104</v>
      </c>
      <c r="C86" s="507">
        <v>1</v>
      </c>
      <c r="D86" s="509">
        <v>0</v>
      </c>
      <c r="E86" s="510">
        <v>4820</v>
      </c>
      <c r="F86" s="510">
        <v>0</v>
      </c>
      <c r="G86" s="510">
        <v>0</v>
      </c>
      <c r="H86" s="510">
        <v>0</v>
      </c>
      <c r="I86" s="510">
        <v>0</v>
      </c>
      <c r="J86" s="510">
        <v>415932</v>
      </c>
      <c r="K86" s="511">
        <v>294768</v>
      </c>
      <c r="L86" s="510">
        <v>133786</v>
      </c>
      <c r="M86" s="510">
        <v>0</v>
      </c>
      <c r="N86" s="510">
        <v>19797</v>
      </c>
      <c r="O86" s="510">
        <v>0</v>
      </c>
      <c r="P86" s="510">
        <v>0</v>
      </c>
      <c r="Q86" s="510">
        <v>0</v>
      </c>
      <c r="R86" s="510">
        <v>0</v>
      </c>
      <c r="S86" s="510">
        <v>0</v>
      </c>
      <c r="T86" s="510" t="s">
        <v>757</v>
      </c>
      <c r="U86" s="510">
        <f t="shared" si="17"/>
        <v>869103</v>
      </c>
      <c r="V86" s="512">
        <f t="shared" si="10"/>
        <v>4.7592259447723606</v>
      </c>
      <c r="X86" s="510">
        <v>13450769.330000004</v>
      </c>
      <c r="Y86" s="510">
        <v>18261436</v>
      </c>
      <c r="Z86" s="510">
        <f t="shared" si="11"/>
        <v>4810666.6699999962</v>
      </c>
      <c r="AA86" s="510">
        <f t="shared" si="12"/>
        <v>228950.49627515639</v>
      </c>
      <c r="AC86" s="512">
        <v>139.93882764362772</v>
      </c>
      <c r="AD86" s="512">
        <f t="shared" si="13"/>
        <v>134.0628558955805</v>
      </c>
      <c r="AE86" s="513">
        <f t="shared" si="14"/>
        <v>-5.8759717480472204</v>
      </c>
      <c r="AF86" s="510">
        <v>0</v>
      </c>
      <c r="AG86" s="510">
        <v>1</v>
      </c>
      <c r="AH86" s="514">
        <f t="shared" si="15"/>
        <v>134.0628558955805</v>
      </c>
      <c r="AI86" s="58"/>
      <c r="AJ86" s="58"/>
      <c r="AK86" s="515">
        <v>139.93882764362772</v>
      </c>
      <c r="AL86" s="515">
        <v>141.02392367515719</v>
      </c>
      <c r="AM86" s="515">
        <v>141.02392367515719</v>
      </c>
      <c r="AN86" s="515">
        <v>139.93882764362772</v>
      </c>
      <c r="AO86" s="516">
        <v>134.0628558955805</v>
      </c>
      <c r="AP86" s="515"/>
      <c r="AQ86" s="515"/>
      <c r="AR86" s="515"/>
      <c r="AS86" s="515"/>
      <c r="AT86" s="517">
        <f t="shared" si="18"/>
        <v>-5.8759717480472204</v>
      </c>
      <c r="AU86" s="515"/>
      <c r="AV86" s="518">
        <v>9.1834515359234246</v>
      </c>
      <c r="AW86" s="515">
        <v>4.2636363086175626</v>
      </c>
      <c r="AX86" s="519">
        <f t="shared" si="19"/>
        <v>-4.919815227305862</v>
      </c>
      <c r="AY86" s="520"/>
      <c r="AZ86" s="521"/>
      <c r="BA86" s="521"/>
      <c r="BB86" s="521"/>
      <c r="BC86" s="514"/>
      <c r="BD86" s="58"/>
      <c r="BE86" s="522">
        <f t="shared" si="16"/>
        <v>-77</v>
      </c>
      <c r="BF86" s="58"/>
      <c r="BG86" s="58"/>
      <c r="BH86" s="58"/>
      <c r="BI86" s="58"/>
      <c r="BJ86" s="58"/>
    </row>
    <row r="87" spans="1:62" s="510" customFormat="1" ht="12">
      <c r="A87" s="507">
        <v>78</v>
      </c>
      <c r="B87" s="508" t="s">
        <v>105</v>
      </c>
      <c r="C87" s="507">
        <v>1</v>
      </c>
      <c r="D87" s="509"/>
      <c r="K87" s="511"/>
      <c r="T87" s="510" t="s">
        <v>760</v>
      </c>
      <c r="U87" s="510">
        <f t="shared" si="17"/>
        <v>0</v>
      </c>
      <c r="V87" s="512">
        <f t="shared" si="10"/>
        <v>0</v>
      </c>
      <c r="X87" s="510">
        <v>5377259.1472499995</v>
      </c>
      <c r="Y87" s="510">
        <v>12479130</v>
      </c>
      <c r="Z87" s="510">
        <f t="shared" si="11"/>
        <v>7101870.8527500005</v>
      </c>
      <c r="AA87" s="510">
        <f t="shared" si="12"/>
        <v>0</v>
      </c>
      <c r="AC87" s="512">
        <v>210.78238259642893</v>
      </c>
      <c r="AD87" s="512">
        <f t="shared" si="13"/>
        <v>232.07231896907908</v>
      </c>
      <c r="AE87" s="513">
        <f t="shared" si="14"/>
        <v>21.289936372650146</v>
      </c>
      <c r="AF87" s="510">
        <v>0</v>
      </c>
      <c r="AG87" s="510">
        <v>0</v>
      </c>
      <c r="AH87" s="514">
        <f t="shared" si="15"/>
        <v>210.78238259642893</v>
      </c>
      <c r="AI87" s="58"/>
      <c r="AJ87" s="58"/>
      <c r="AK87" s="515">
        <v>210.78238259642893</v>
      </c>
      <c r="AL87" s="515">
        <v>242.59177659291561</v>
      </c>
      <c r="AM87" s="515">
        <v>242.59177659291561</v>
      </c>
      <c r="AN87" s="515">
        <v>210.78238259642893</v>
      </c>
      <c r="AO87" s="516">
        <v>210.78238259642893</v>
      </c>
      <c r="AP87" s="515"/>
      <c r="AQ87" s="515"/>
      <c r="AR87" s="515"/>
      <c r="AS87" s="515"/>
      <c r="AT87" s="517">
        <f t="shared" si="18"/>
        <v>0</v>
      </c>
      <c r="AU87" s="515"/>
      <c r="AV87" s="518">
        <v>7.9117022051887425</v>
      </c>
      <c r="AW87" s="515">
        <v>3.2323491190845828</v>
      </c>
      <c r="AX87" s="519">
        <f t="shared" si="19"/>
        <v>-4.6793530861041592</v>
      </c>
      <c r="AY87" s="520"/>
      <c r="AZ87" s="521"/>
      <c r="BA87" s="521"/>
      <c r="BB87" s="521"/>
      <c r="BC87" s="514"/>
      <c r="BD87" s="58"/>
      <c r="BE87" s="522">
        <f t="shared" si="16"/>
        <v>-78</v>
      </c>
      <c r="BF87" s="58"/>
      <c r="BG87" s="58"/>
      <c r="BH87" s="58"/>
      <c r="BI87" s="58"/>
      <c r="BJ87" s="58"/>
    </row>
    <row r="88" spans="1:62" s="510" customFormat="1" ht="12">
      <c r="A88" s="507">
        <v>79</v>
      </c>
      <c r="B88" s="508" t="s">
        <v>106</v>
      </c>
      <c r="C88" s="507">
        <v>1</v>
      </c>
      <c r="D88" s="509">
        <v>0</v>
      </c>
      <c r="E88" s="510">
        <v>0</v>
      </c>
      <c r="F88" s="510">
        <v>0</v>
      </c>
      <c r="G88" s="510">
        <v>0</v>
      </c>
      <c r="H88" s="510">
        <v>0</v>
      </c>
      <c r="I88" s="510">
        <v>70556.7</v>
      </c>
      <c r="J88" s="510">
        <v>139847.64000000001</v>
      </c>
      <c r="K88" s="511">
        <v>804798.23</v>
      </c>
      <c r="L88" s="510">
        <v>2298170</v>
      </c>
      <c r="M88" s="510">
        <v>11761</v>
      </c>
      <c r="N88" s="510">
        <v>72773</v>
      </c>
      <c r="O88" s="510">
        <v>221641.98</v>
      </c>
      <c r="P88" s="510">
        <v>0</v>
      </c>
      <c r="Q88" s="510">
        <v>0</v>
      </c>
      <c r="R88" s="510">
        <v>0</v>
      </c>
      <c r="S88" s="510">
        <v>0</v>
      </c>
      <c r="T88" s="510" t="s">
        <v>757</v>
      </c>
      <c r="U88" s="510">
        <f t="shared" si="17"/>
        <v>3619548.5500000003</v>
      </c>
      <c r="V88" s="512">
        <f t="shared" si="10"/>
        <v>7.1056728854359648</v>
      </c>
      <c r="X88" s="510">
        <v>50418700.75</v>
      </c>
      <c r="Y88" s="510">
        <v>50938857</v>
      </c>
      <c r="Z88" s="510">
        <f t="shared" si="11"/>
        <v>520156.25</v>
      </c>
      <c r="AA88" s="510">
        <f t="shared" si="12"/>
        <v>36960.601618150511</v>
      </c>
      <c r="AC88" s="512">
        <v>100.26510792144019</v>
      </c>
      <c r="AD88" s="512">
        <f t="shared" si="13"/>
        <v>100.95836592612287</v>
      </c>
      <c r="AE88" s="513">
        <f t="shared" si="14"/>
        <v>0.69325800468267573</v>
      </c>
      <c r="AF88" s="510">
        <v>273</v>
      </c>
      <c r="AG88" s="510">
        <v>1</v>
      </c>
      <c r="AH88" s="514">
        <f t="shared" si="15"/>
        <v>100.95836592612287</v>
      </c>
      <c r="AI88" s="58"/>
      <c r="AJ88" s="58"/>
      <c r="AK88" s="515">
        <v>100.26510792144019</v>
      </c>
      <c r="AL88" s="515">
        <v>100.80628261839115</v>
      </c>
      <c r="AM88" s="515">
        <v>100.80628261839115</v>
      </c>
      <c r="AN88" s="515">
        <v>100.26510792144019</v>
      </c>
      <c r="AO88" s="516">
        <v>100.95836592612287</v>
      </c>
      <c r="AP88" s="515"/>
      <c r="AQ88" s="515"/>
      <c r="AR88" s="515"/>
      <c r="AS88" s="515"/>
      <c r="AT88" s="517">
        <f t="shared" si="18"/>
        <v>0.69325800468267573</v>
      </c>
      <c r="AU88" s="515"/>
      <c r="AV88" s="518">
        <v>9.4665082892840164</v>
      </c>
      <c r="AW88" s="515">
        <v>10.278809414014106</v>
      </c>
      <c r="AX88" s="519">
        <f t="shared" si="19"/>
        <v>0.81230112473008909</v>
      </c>
      <c r="AY88" s="520"/>
      <c r="AZ88" s="521"/>
      <c r="BA88" s="521"/>
      <c r="BB88" s="521"/>
      <c r="BC88" s="514"/>
      <c r="BD88" s="58"/>
      <c r="BE88" s="522">
        <f t="shared" si="16"/>
        <v>-79</v>
      </c>
      <c r="BF88" s="58"/>
      <c r="BG88" s="58"/>
      <c r="BH88" s="58"/>
      <c r="BI88" s="58"/>
      <c r="BJ88" s="58"/>
    </row>
    <row r="89" spans="1:62" s="510" customFormat="1" ht="12">
      <c r="A89" s="507">
        <v>80</v>
      </c>
      <c r="B89" s="508" t="s">
        <v>107</v>
      </c>
      <c r="C89" s="507">
        <v>0</v>
      </c>
      <c r="D89" s="509">
        <v>0</v>
      </c>
      <c r="E89" s="510">
        <v>0</v>
      </c>
      <c r="F89" s="510">
        <v>0</v>
      </c>
      <c r="G89" s="510">
        <v>0</v>
      </c>
      <c r="H89" s="510">
        <v>0</v>
      </c>
      <c r="I89" s="510">
        <v>0</v>
      </c>
      <c r="J89" s="510">
        <v>0</v>
      </c>
      <c r="K89" s="511">
        <v>0</v>
      </c>
      <c r="L89" s="510">
        <v>0</v>
      </c>
      <c r="M89" s="510">
        <v>0</v>
      </c>
      <c r="N89" s="510">
        <v>0</v>
      </c>
      <c r="O89" s="510">
        <v>0</v>
      </c>
      <c r="P89" s="510">
        <v>0</v>
      </c>
      <c r="Q89" s="510">
        <v>0</v>
      </c>
      <c r="R89" s="510">
        <v>0</v>
      </c>
      <c r="S89" s="510">
        <v>0</v>
      </c>
      <c r="T89" s="510">
        <v>0</v>
      </c>
      <c r="U89" s="510">
        <f t="shared" si="17"/>
        <v>0</v>
      </c>
      <c r="V89" s="512">
        <f t="shared" si="10"/>
        <v>0</v>
      </c>
      <c r="X89" s="510">
        <v>0</v>
      </c>
      <c r="Y89" s="510">
        <v>962.65000000000009</v>
      </c>
      <c r="Z89" s="510">
        <f t="shared" si="11"/>
        <v>962.65000000000009</v>
      </c>
      <c r="AA89" s="510">
        <f t="shared" si="12"/>
        <v>0</v>
      </c>
      <c r="AC89" s="512">
        <v>0</v>
      </c>
      <c r="AD89" s="512">
        <f t="shared" si="13"/>
        <v>0</v>
      </c>
      <c r="AE89" s="513">
        <f t="shared" si="14"/>
        <v>0</v>
      </c>
      <c r="AF89" s="510">
        <v>0</v>
      </c>
      <c r="AG89" s="510" t="s">
        <v>758</v>
      </c>
      <c r="AH89" s="514">
        <f t="shared" si="15"/>
        <v>0</v>
      </c>
      <c r="AI89" s="58"/>
      <c r="AJ89" s="58"/>
      <c r="AK89" s="515">
        <v>0</v>
      </c>
      <c r="AL89" s="515">
        <v>0</v>
      </c>
      <c r="AM89" s="515">
        <v>0</v>
      </c>
      <c r="AN89" s="515">
        <v>0</v>
      </c>
      <c r="AO89" s="516">
        <v>0</v>
      </c>
      <c r="AP89" s="515"/>
      <c r="AQ89" s="515"/>
      <c r="AR89" s="515"/>
      <c r="AS89" s="515"/>
      <c r="AT89" s="517">
        <f t="shared" si="18"/>
        <v>0</v>
      </c>
      <c r="AU89" s="515"/>
      <c r="AV89" s="518" t="s">
        <v>774</v>
      </c>
      <c r="AW89" s="515" t="s">
        <v>774</v>
      </c>
      <c r="AX89" s="519" t="str">
        <f t="shared" si="19"/>
        <v/>
      </c>
      <c r="AY89" s="520"/>
      <c r="AZ89" s="521"/>
      <c r="BA89" s="521"/>
      <c r="BB89" s="521"/>
      <c r="BC89" s="514"/>
      <c r="BD89" s="58"/>
      <c r="BE89" s="522">
        <f t="shared" si="16"/>
        <v>-80</v>
      </c>
      <c r="BF89" s="58"/>
      <c r="BG89" s="58"/>
      <c r="BH89" s="58"/>
      <c r="BI89" s="58"/>
      <c r="BJ89" s="58"/>
    </row>
    <row r="90" spans="1:62" s="510" customFormat="1" ht="12">
      <c r="A90" s="507">
        <v>81</v>
      </c>
      <c r="B90" s="508" t="s">
        <v>108</v>
      </c>
      <c r="C90" s="507">
        <v>0</v>
      </c>
      <c r="D90" s="509">
        <v>0</v>
      </c>
      <c r="E90" s="510">
        <v>0</v>
      </c>
      <c r="F90" s="510">
        <v>0</v>
      </c>
      <c r="G90" s="510">
        <v>0</v>
      </c>
      <c r="H90" s="510">
        <v>0</v>
      </c>
      <c r="I90" s="510">
        <v>0</v>
      </c>
      <c r="J90" s="510">
        <v>0</v>
      </c>
      <c r="K90" s="511">
        <v>0</v>
      </c>
      <c r="L90" s="510">
        <v>0</v>
      </c>
      <c r="M90" s="510">
        <v>0</v>
      </c>
      <c r="N90" s="510">
        <v>0</v>
      </c>
      <c r="O90" s="510">
        <v>0</v>
      </c>
      <c r="P90" s="510">
        <v>0</v>
      </c>
      <c r="Q90" s="510">
        <v>0</v>
      </c>
      <c r="R90" s="510">
        <v>0</v>
      </c>
      <c r="S90" s="510">
        <v>0</v>
      </c>
      <c r="T90" s="510">
        <v>0</v>
      </c>
      <c r="U90" s="510">
        <f t="shared" si="17"/>
        <v>0</v>
      </c>
      <c r="V90" s="512">
        <f t="shared" si="10"/>
        <v>0</v>
      </c>
      <c r="X90" s="510">
        <v>0</v>
      </c>
      <c r="Y90" s="510">
        <v>694.40000000000009</v>
      </c>
      <c r="Z90" s="510">
        <f t="shared" si="11"/>
        <v>694.40000000000009</v>
      </c>
      <c r="AA90" s="510">
        <f t="shared" si="12"/>
        <v>0</v>
      </c>
      <c r="AC90" s="512">
        <v>0</v>
      </c>
      <c r="AD90" s="512">
        <f t="shared" si="13"/>
        <v>0</v>
      </c>
      <c r="AE90" s="513">
        <f t="shared" si="14"/>
        <v>0</v>
      </c>
      <c r="AF90" s="510">
        <v>0</v>
      </c>
      <c r="AG90" s="510" t="s">
        <v>758</v>
      </c>
      <c r="AH90" s="514">
        <f t="shared" si="15"/>
        <v>0</v>
      </c>
      <c r="AI90" s="58"/>
      <c r="AJ90" s="58"/>
      <c r="AK90" s="515">
        <v>0</v>
      </c>
      <c r="AL90" s="515">
        <v>0</v>
      </c>
      <c r="AM90" s="515">
        <v>0</v>
      </c>
      <c r="AN90" s="515">
        <v>0</v>
      </c>
      <c r="AO90" s="516">
        <v>0</v>
      </c>
      <c r="AP90" s="515"/>
      <c r="AQ90" s="515"/>
      <c r="AR90" s="515"/>
      <c r="AS90" s="515"/>
      <c r="AT90" s="517">
        <f t="shared" si="18"/>
        <v>0</v>
      </c>
      <c r="AU90" s="515"/>
      <c r="AV90" s="518" t="s">
        <v>774</v>
      </c>
      <c r="AW90" s="515" t="s">
        <v>774</v>
      </c>
      <c r="AX90" s="519" t="str">
        <f t="shared" si="19"/>
        <v/>
      </c>
      <c r="AY90" s="520"/>
      <c r="AZ90" s="521"/>
      <c r="BA90" s="521"/>
      <c r="BB90" s="521"/>
      <c r="BC90" s="514"/>
      <c r="BD90" s="58"/>
      <c r="BE90" s="522">
        <f t="shared" si="16"/>
        <v>-81</v>
      </c>
      <c r="BF90" s="58"/>
      <c r="BG90" s="58"/>
      <c r="BH90" s="58"/>
      <c r="BI90" s="58"/>
      <c r="BJ90" s="58"/>
    </row>
    <row r="91" spans="1:62" s="510" customFormat="1" ht="12">
      <c r="A91" s="507">
        <v>82</v>
      </c>
      <c r="B91" s="508" t="s">
        <v>109</v>
      </c>
      <c r="C91" s="507">
        <v>1</v>
      </c>
      <c r="D91" s="509">
        <v>0</v>
      </c>
      <c r="E91" s="510">
        <v>698667</v>
      </c>
      <c r="F91" s="510">
        <v>0</v>
      </c>
      <c r="G91" s="510">
        <v>0</v>
      </c>
      <c r="H91" s="510">
        <v>0</v>
      </c>
      <c r="I91" s="510">
        <v>0</v>
      </c>
      <c r="J91" s="510">
        <v>0</v>
      </c>
      <c r="K91" s="511">
        <v>141408</v>
      </c>
      <c r="L91" s="510">
        <v>761912</v>
      </c>
      <c r="M91" s="510">
        <v>35664</v>
      </c>
      <c r="N91" s="510">
        <v>0</v>
      </c>
      <c r="O91" s="510">
        <v>21720.02</v>
      </c>
      <c r="P91" s="510">
        <v>0</v>
      </c>
      <c r="Q91" s="510">
        <v>0</v>
      </c>
      <c r="R91" s="510">
        <v>0</v>
      </c>
      <c r="S91" s="510">
        <v>0</v>
      </c>
      <c r="T91" s="510" t="s">
        <v>760</v>
      </c>
      <c r="U91" s="510">
        <f t="shared" si="17"/>
        <v>1202223.82</v>
      </c>
      <c r="V91" s="512">
        <f t="shared" si="10"/>
        <v>2.5564218033665336</v>
      </c>
      <c r="X91" s="510">
        <v>31970862.733219996</v>
      </c>
      <c r="Y91" s="510">
        <v>47027600</v>
      </c>
      <c r="Z91" s="510">
        <f t="shared" si="11"/>
        <v>15056737.266780004</v>
      </c>
      <c r="AA91" s="510">
        <f t="shared" si="12"/>
        <v>384913.7143635783</v>
      </c>
      <c r="AC91" s="512">
        <v>148.53302805914788</v>
      </c>
      <c r="AD91" s="512">
        <f t="shared" si="13"/>
        <v>145.89123438690117</v>
      </c>
      <c r="AE91" s="513">
        <f t="shared" si="14"/>
        <v>-2.6417936722467061</v>
      </c>
      <c r="AF91" s="510">
        <v>12</v>
      </c>
      <c r="AG91" s="510">
        <v>1</v>
      </c>
      <c r="AH91" s="514">
        <f t="shared" si="15"/>
        <v>145.89123438690117</v>
      </c>
      <c r="AI91" s="58"/>
      <c r="AJ91" s="58"/>
      <c r="AK91" s="515">
        <v>148.53302805914788</v>
      </c>
      <c r="AL91" s="515">
        <v>150.18893985639221</v>
      </c>
      <c r="AM91" s="515">
        <v>150.18893985639221</v>
      </c>
      <c r="AN91" s="515">
        <v>148.53302805914788</v>
      </c>
      <c r="AO91" s="516">
        <v>145.89123438690117</v>
      </c>
      <c r="AP91" s="515"/>
      <c r="AQ91" s="515"/>
      <c r="AR91" s="515"/>
      <c r="AS91" s="515"/>
      <c r="AT91" s="517">
        <f t="shared" si="18"/>
        <v>-2.6417936722467061</v>
      </c>
      <c r="AU91" s="515"/>
      <c r="AV91" s="518">
        <v>6.9188586277778672</v>
      </c>
      <c r="AW91" s="515">
        <v>4.7321283446271307</v>
      </c>
      <c r="AX91" s="519">
        <f t="shared" si="19"/>
        <v>-2.1867302831507365</v>
      </c>
      <c r="AY91" s="520"/>
      <c r="AZ91" s="521"/>
      <c r="BA91" s="521"/>
      <c r="BB91" s="521"/>
      <c r="BC91" s="514"/>
      <c r="BD91" s="58"/>
      <c r="BE91" s="522">
        <f t="shared" si="16"/>
        <v>-82</v>
      </c>
      <c r="BF91" s="58"/>
      <c r="BG91" s="58"/>
      <c r="BH91" s="58"/>
      <c r="BI91" s="58"/>
      <c r="BJ91" s="58"/>
    </row>
    <row r="92" spans="1:62" s="510" customFormat="1" ht="12">
      <c r="A92" s="507">
        <v>83</v>
      </c>
      <c r="B92" s="508" t="s">
        <v>110</v>
      </c>
      <c r="C92" s="507">
        <v>1</v>
      </c>
      <c r="D92" s="509">
        <v>0</v>
      </c>
      <c r="E92" s="510">
        <v>0</v>
      </c>
      <c r="F92" s="510">
        <v>0</v>
      </c>
      <c r="G92" s="510">
        <v>0</v>
      </c>
      <c r="H92" s="510">
        <v>0</v>
      </c>
      <c r="I92" s="510">
        <v>0</v>
      </c>
      <c r="J92" s="510">
        <v>290800</v>
      </c>
      <c r="K92" s="511">
        <v>677497</v>
      </c>
      <c r="L92" s="510">
        <v>886799</v>
      </c>
      <c r="M92" s="510">
        <v>0</v>
      </c>
      <c r="N92" s="510">
        <v>3975</v>
      </c>
      <c r="O92" s="510">
        <v>18952.640000000003</v>
      </c>
      <c r="P92" s="510">
        <v>0</v>
      </c>
      <c r="Q92" s="510">
        <v>0</v>
      </c>
      <c r="R92" s="510">
        <v>0</v>
      </c>
      <c r="S92" s="510">
        <v>0</v>
      </c>
      <c r="T92" s="510" t="s">
        <v>757</v>
      </c>
      <c r="U92" s="510">
        <f t="shared" si="17"/>
        <v>1878023.64</v>
      </c>
      <c r="V92" s="512">
        <f t="shared" si="10"/>
        <v>6.2389702838728969</v>
      </c>
      <c r="X92" s="510">
        <v>25682682.969999995</v>
      </c>
      <c r="Y92" s="510">
        <v>30101500</v>
      </c>
      <c r="Z92" s="510">
        <f t="shared" si="11"/>
        <v>4418817.0300000049</v>
      </c>
      <c r="AA92" s="510">
        <f t="shared" si="12"/>
        <v>275688.68140041525</v>
      </c>
      <c r="AC92" s="512">
        <v>119.11156374640956</v>
      </c>
      <c r="AD92" s="512">
        <f t="shared" si="13"/>
        <v>116.13199194741138</v>
      </c>
      <c r="AE92" s="513">
        <f t="shared" si="14"/>
        <v>-2.9795717989981796</v>
      </c>
      <c r="AF92" s="510">
        <v>18</v>
      </c>
      <c r="AG92" s="510">
        <v>1</v>
      </c>
      <c r="AH92" s="514">
        <f t="shared" si="15"/>
        <v>116.13199194741138</v>
      </c>
      <c r="AI92" s="58"/>
      <c r="AJ92" s="58"/>
      <c r="AK92" s="515">
        <v>119.11156374640956</v>
      </c>
      <c r="AL92" s="515">
        <v>119.48754651691027</v>
      </c>
      <c r="AM92" s="515">
        <v>119.48754651691027</v>
      </c>
      <c r="AN92" s="515">
        <v>119.11156374640956</v>
      </c>
      <c r="AO92" s="516">
        <v>116.13199194741138</v>
      </c>
      <c r="AP92" s="515"/>
      <c r="AQ92" s="515"/>
      <c r="AR92" s="515"/>
      <c r="AS92" s="515"/>
      <c r="AT92" s="517">
        <f t="shared" si="18"/>
        <v>-2.9795717989981796</v>
      </c>
      <c r="AU92" s="515"/>
      <c r="AV92" s="518">
        <v>9.7802201032486291</v>
      </c>
      <c r="AW92" s="515">
        <v>6.7775595696644153</v>
      </c>
      <c r="AX92" s="519">
        <f t="shared" si="19"/>
        <v>-3.0026605335842138</v>
      </c>
      <c r="AY92" s="520"/>
      <c r="AZ92" s="521"/>
      <c r="BA92" s="521"/>
      <c r="BB92" s="521"/>
      <c r="BC92" s="514"/>
      <c r="BD92" s="58"/>
      <c r="BE92" s="522">
        <f t="shared" si="16"/>
        <v>-83</v>
      </c>
      <c r="BF92" s="58"/>
      <c r="BG92" s="58"/>
      <c r="BH92" s="58"/>
      <c r="BI92" s="58"/>
      <c r="BJ92" s="58"/>
    </row>
    <row r="93" spans="1:62" s="510" customFormat="1" ht="12">
      <c r="A93" s="507">
        <v>84</v>
      </c>
      <c r="B93" s="508" t="s">
        <v>111</v>
      </c>
      <c r="C93" s="507">
        <v>0</v>
      </c>
      <c r="D93" s="509"/>
      <c r="K93" s="511"/>
      <c r="T93" s="510">
        <v>0</v>
      </c>
      <c r="U93" s="510">
        <f t="shared" si="17"/>
        <v>0</v>
      </c>
      <c r="V93" s="512">
        <f t="shared" si="10"/>
        <v>0</v>
      </c>
      <c r="X93" s="510">
        <v>264885</v>
      </c>
      <c r="Y93" s="510">
        <v>174500</v>
      </c>
      <c r="Z93" s="510">
        <f t="shared" si="11"/>
        <v>0</v>
      </c>
      <c r="AA93" s="510">
        <f t="shared" si="12"/>
        <v>0</v>
      </c>
      <c r="AC93" s="512">
        <v>0</v>
      </c>
      <c r="AD93" s="512">
        <f t="shared" si="13"/>
        <v>0</v>
      </c>
      <c r="AE93" s="513">
        <f t="shared" si="14"/>
        <v>0</v>
      </c>
      <c r="AF93" s="510">
        <v>0</v>
      </c>
      <c r="AG93" s="510" t="s">
        <v>758</v>
      </c>
      <c r="AH93" s="514">
        <f t="shared" si="15"/>
        <v>0</v>
      </c>
      <c r="AI93" s="58"/>
      <c r="AJ93" s="58"/>
      <c r="AK93" s="515">
        <v>0</v>
      </c>
      <c r="AL93" s="515">
        <v>0</v>
      </c>
      <c r="AM93" s="515">
        <v>0</v>
      </c>
      <c r="AN93" s="515">
        <v>0</v>
      </c>
      <c r="AO93" s="516">
        <v>0</v>
      </c>
      <c r="AP93" s="515"/>
      <c r="AQ93" s="515"/>
      <c r="AR93" s="515"/>
      <c r="AS93" s="515"/>
      <c r="AT93" s="517">
        <f t="shared" si="18"/>
        <v>0</v>
      </c>
      <c r="AU93" s="515"/>
      <c r="AV93" s="518" t="s">
        <v>774</v>
      </c>
      <c r="AW93" s="515" t="s">
        <v>774</v>
      </c>
      <c r="AX93" s="519" t="str">
        <f t="shared" si="19"/>
        <v/>
      </c>
      <c r="AY93" s="520"/>
      <c r="AZ93" s="521"/>
      <c r="BA93" s="521"/>
      <c r="BB93" s="521"/>
      <c r="BC93" s="514"/>
      <c r="BD93" s="58"/>
      <c r="BE93" s="522">
        <f t="shared" si="16"/>
        <v>-84</v>
      </c>
      <c r="BF93" s="58"/>
      <c r="BG93" s="58"/>
      <c r="BH93" s="58"/>
      <c r="BI93" s="58"/>
      <c r="BJ93" s="58"/>
    </row>
    <row r="94" spans="1:62" s="510" customFormat="1" ht="12">
      <c r="A94" s="507">
        <v>85</v>
      </c>
      <c r="B94" s="508" t="s">
        <v>112</v>
      </c>
      <c r="C94" s="507">
        <v>1</v>
      </c>
      <c r="D94" s="509">
        <v>0</v>
      </c>
      <c r="E94" s="510">
        <v>188135</v>
      </c>
      <c r="F94" s="510">
        <v>0</v>
      </c>
      <c r="G94" s="510">
        <v>0</v>
      </c>
      <c r="H94" s="510">
        <v>0</v>
      </c>
      <c r="I94" s="510">
        <v>0</v>
      </c>
      <c r="J94" s="510">
        <v>0</v>
      </c>
      <c r="K94" s="511">
        <v>193</v>
      </c>
      <c r="L94" s="510">
        <v>16107</v>
      </c>
      <c r="M94" s="510">
        <v>0</v>
      </c>
      <c r="N94" s="510">
        <v>0</v>
      </c>
      <c r="O94" s="510">
        <v>0</v>
      </c>
      <c r="P94" s="510">
        <v>0</v>
      </c>
      <c r="Q94" s="510">
        <v>0</v>
      </c>
      <c r="R94" s="510">
        <v>0</v>
      </c>
      <c r="S94" s="510">
        <v>0</v>
      </c>
      <c r="T94" s="510" t="s">
        <v>760</v>
      </c>
      <c r="U94" s="510">
        <f t="shared" si="17"/>
        <v>194770.8</v>
      </c>
      <c r="V94" s="512">
        <f t="shared" si="10"/>
        <v>4.1532709993398118</v>
      </c>
      <c r="X94" s="510">
        <v>2709776.2300000004</v>
      </c>
      <c r="Y94" s="510">
        <v>4689576</v>
      </c>
      <c r="Z94" s="510">
        <f t="shared" si="11"/>
        <v>1979799.7699999996</v>
      </c>
      <c r="AA94" s="510">
        <f t="shared" si="12"/>
        <v>82226.449692406284</v>
      </c>
      <c r="AC94" s="512">
        <v>197.05026485948036</v>
      </c>
      <c r="AD94" s="512">
        <f t="shared" si="13"/>
        <v>170.02693799213054</v>
      </c>
      <c r="AE94" s="513">
        <f t="shared" si="14"/>
        <v>-27.023326867349823</v>
      </c>
      <c r="AF94" s="510">
        <v>0</v>
      </c>
      <c r="AG94" s="510">
        <v>1</v>
      </c>
      <c r="AH94" s="514">
        <f t="shared" si="15"/>
        <v>170.02693799213054</v>
      </c>
      <c r="AI94" s="58"/>
      <c r="AJ94" s="58"/>
      <c r="AK94" s="515">
        <v>197.05026485948036</v>
      </c>
      <c r="AL94" s="515">
        <v>197.02468633613327</v>
      </c>
      <c r="AM94" s="515">
        <v>197.02468633613327</v>
      </c>
      <c r="AN94" s="515">
        <v>197.05026485948036</v>
      </c>
      <c r="AO94" s="516">
        <v>170.02693799213054</v>
      </c>
      <c r="AP94" s="515"/>
      <c r="AQ94" s="515"/>
      <c r="AR94" s="515"/>
      <c r="AS94" s="515"/>
      <c r="AT94" s="517">
        <f t="shared" si="18"/>
        <v>-27.023326867349823</v>
      </c>
      <c r="AU94" s="515"/>
      <c r="AV94" s="518">
        <v>16.778859405470968</v>
      </c>
      <c r="AW94" s="515">
        <v>0.25073500693802087</v>
      </c>
      <c r="AX94" s="519">
        <f t="shared" si="19"/>
        <v>-16.528124398532945</v>
      </c>
      <c r="AY94" s="520"/>
      <c r="AZ94" s="521"/>
      <c r="BA94" s="521"/>
      <c r="BB94" s="521"/>
      <c r="BC94" s="514"/>
      <c r="BD94" s="58"/>
      <c r="BE94" s="522">
        <f t="shared" si="16"/>
        <v>-85</v>
      </c>
      <c r="BF94" s="58"/>
      <c r="BG94" s="58"/>
      <c r="BH94" s="58"/>
      <c r="BI94" s="58"/>
      <c r="BJ94" s="58"/>
    </row>
    <row r="95" spans="1:62" s="510" customFormat="1" ht="12">
      <c r="A95" s="507">
        <v>86</v>
      </c>
      <c r="B95" s="508" t="s">
        <v>113</v>
      </c>
      <c r="C95" s="507">
        <v>1</v>
      </c>
      <c r="D95" s="509">
        <v>0</v>
      </c>
      <c r="E95" s="510">
        <v>100000</v>
      </c>
      <c r="F95" s="510">
        <v>0</v>
      </c>
      <c r="G95" s="510">
        <v>0</v>
      </c>
      <c r="H95" s="510">
        <v>0</v>
      </c>
      <c r="I95" s="510">
        <v>0</v>
      </c>
      <c r="J95" s="510">
        <v>802000</v>
      </c>
      <c r="K95" s="511">
        <v>86721</v>
      </c>
      <c r="L95" s="510">
        <v>679098</v>
      </c>
      <c r="M95" s="510">
        <v>3818</v>
      </c>
      <c r="N95" s="510">
        <v>337233</v>
      </c>
      <c r="O95" s="510">
        <v>131100.69</v>
      </c>
      <c r="P95" s="510">
        <v>0</v>
      </c>
      <c r="Q95" s="510">
        <v>0</v>
      </c>
      <c r="R95" s="510">
        <v>0</v>
      </c>
      <c r="S95" s="510">
        <v>0</v>
      </c>
      <c r="T95" s="510" t="s">
        <v>760</v>
      </c>
      <c r="U95" s="510">
        <f t="shared" si="17"/>
        <v>1732511.89</v>
      </c>
      <c r="V95" s="512">
        <f t="shared" si="10"/>
        <v>7.2976500422355182</v>
      </c>
      <c r="X95" s="510">
        <v>21391869.32</v>
      </c>
      <c r="Y95" s="510">
        <v>23740682</v>
      </c>
      <c r="Z95" s="510">
        <f t="shared" si="11"/>
        <v>2348812.6799999997</v>
      </c>
      <c r="AA95" s="510">
        <f t="shared" si="12"/>
        <v>171408.12953405318</v>
      </c>
      <c r="AC95" s="512">
        <v>114.52941829325154</v>
      </c>
      <c r="AD95" s="512">
        <f t="shared" si="13"/>
        <v>110.17865488001189</v>
      </c>
      <c r="AE95" s="513">
        <f t="shared" si="14"/>
        <v>-4.3507634132396475</v>
      </c>
      <c r="AF95" s="510">
        <v>120</v>
      </c>
      <c r="AG95" s="510">
        <v>1</v>
      </c>
      <c r="AH95" s="514">
        <f t="shared" si="15"/>
        <v>110.17865488001189</v>
      </c>
      <c r="AI95" s="58"/>
      <c r="AJ95" s="58"/>
      <c r="AK95" s="515">
        <v>114.52941829325154</v>
      </c>
      <c r="AL95" s="515">
        <v>115.32030829232917</v>
      </c>
      <c r="AM95" s="515">
        <v>115.32030829232917</v>
      </c>
      <c r="AN95" s="515">
        <v>114.52941829325154</v>
      </c>
      <c r="AO95" s="516">
        <v>110.17865488001189</v>
      </c>
      <c r="AP95" s="515"/>
      <c r="AQ95" s="515"/>
      <c r="AR95" s="515"/>
      <c r="AS95" s="515"/>
      <c r="AT95" s="517">
        <f t="shared" si="18"/>
        <v>-4.3507634132396475</v>
      </c>
      <c r="AU95" s="515"/>
      <c r="AV95" s="518">
        <v>7.9445669714546145</v>
      </c>
      <c r="AW95" s="515">
        <v>3.5367744521781668</v>
      </c>
      <c r="AX95" s="519">
        <f t="shared" si="19"/>
        <v>-4.4077925192764482</v>
      </c>
      <c r="AY95" s="520"/>
      <c r="AZ95" s="521"/>
      <c r="BA95" s="521"/>
      <c r="BB95" s="521"/>
      <c r="BC95" s="514"/>
      <c r="BD95" s="58"/>
      <c r="BE95" s="522">
        <f t="shared" si="16"/>
        <v>-86</v>
      </c>
      <c r="BF95" s="58"/>
      <c r="BG95" s="58"/>
      <c r="BH95" s="58"/>
      <c r="BI95" s="58"/>
      <c r="BJ95" s="58"/>
    </row>
    <row r="96" spans="1:62" s="510" customFormat="1" ht="12">
      <c r="A96" s="507">
        <v>87</v>
      </c>
      <c r="B96" s="508" t="s">
        <v>114</v>
      </c>
      <c r="C96" s="507">
        <v>1</v>
      </c>
      <c r="D96" s="509">
        <v>0</v>
      </c>
      <c r="E96" s="510">
        <v>0</v>
      </c>
      <c r="F96" s="510">
        <v>0</v>
      </c>
      <c r="G96" s="510">
        <v>0</v>
      </c>
      <c r="H96" s="510">
        <v>0</v>
      </c>
      <c r="I96" s="510">
        <v>282730</v>
      </c>
      <c r="J96" s="510">
        <v>516080</v>
      </c>
      <c r="K96" s="511">
        <v>361119</v>
      </c>
      <c r="L96" s="510">
        <v>1915567</v>
      </c>
      <c r="M96" s="510">
        <v>0</v>
      </c>
      <c r="N96" s="510">
        <v>13279</v>
      </c>
      <c r="O96" s="510">
        <v>19180.350000000002</v>
      </c>
      <c r="P96" s="510">
        <v>0</v>
      </c>
      <c r="Q96" s="510">
        <v>0</v>
      </c>
      <c r="R96" s="510">
        <v>0</v>
      </c>
      <c r="S96" s="510">
        <v>0</v>
      </c>
      <c r="T96" s="510" t="s">
        <v>757</v>
      </c>
      <c r="U96" s="510">
        <f t="shared" si="17"/>
        <v>3107955.35</v>
      </c>
      <c r="V96" s="512">
        <f t="shared" si="10"/>
        <v>7.0976625449162558</v>
      </c>
      <c r="X96" s="510">
        <v>31009727.380000003</v>
      </c>
      <c r="Y96" s="510">
        <v>43788435</v>
      </c>
      <c r="Z96" s="510">
        <f t="shared" si="11"/>
        <v>12778707.619999997</v>
      </c>
      <c r="AA96" s="510">
        <f t="shared" si="12"/>
        <v>906989.54446909926</v>
      </c>
      <c r="AC96" s="512">
        <v>143.25024358796989</v>
      </c>
      <c r="AD96" s="512">
        <f t="shared" si="13"/>
        <v>138.2838518057649</v>
      </c>
      <c r="AE96" s="513">
        <f t="shared" si="14"/>
        <v>-4.9663917822049939</v>
      </c>
      <c r="AF96" s="510">
        <v>17</v>
      </c>
      <c r="AG96" s="510">
        <v>1</v>
      </c>
      <c r="AH96" s="514">
        <f t="shared" si="15"/>
        <v>138.2838518057649</v>
      </c>
      <c r="AI96" s="58"/>
      <c r="AJ96" s="58"/>
      <c r="AK96" s="515">
        <v>143.25024358796989</v>
      </c>
      <c r="AL96" s="515">
        <v>143.00978634427676</v>
      </c>
      <c r="AM96" s="515">
        <v>143.00978634427676</v>
      </c>
      <c r="AN96" s="515">
        <v>143.25024358796989</v>
      </c>
      <c r="AO96" s="516">
        <v>138.2838518057649</v>
      </c>
      <c r="AP96" s="515"/>
      <c r="AQ96" s="515"/>
      <c r="AR96" s="515"/>
      <c r="AS96" s="515"/>
      <c r="AT96" s="517">
        <f t="shared" si="18"/>
        <v>-4.9663917822049939</v>
      </c>
      <c r="AU96" s="515"/>
      <c r="AV96" s="518">
        <v>10.776371583594244</v>
      </c>
      <c r="AW96" s="515">
        <v>6.9373685200452853</v>
      </c>
      <c r="AX96" s="519">
        <f t="shared" si="19"/>
        <v>-3.8390030635489589</v>
      </c>
      <c r="AY96" s="520"/>
      <c r="AZ96" s="521"/>
      <c r="BA96" s="521"/>
      <c r="BB96" s="521"/>
      <c r="BC96" s="514"/>
      <c r="BD96" s="58"/>
      <c r="BE96" s="522">
        <f t="shared" si="16"/>
        <v>-87</v>
      </c>
      <c r="BF96" s="58"/>
      <c r="BG96" s="58"/>
      <c r="BH96" s="58"/>
      <c r="BI96" s="58"/>
      <c r="BJ96" s="58"/>
    </row>
    <row r="97" spans="1:62" s="510" customFormat="1" ht="12">
      <c r="A97" s="507">
        <v>88</v>
      </c>
      <c r="B97" s="508" t="s">
        <v>115</v>
      </c>
      <c r="C97" s="507">
        <v>1</v>
      </c>
      <c r="D97" s="509">
        <v>0</v>
      </c>
      <c r="E97" s="510">
        <v>50000</v>
      </c>
      <c r="F97" s="510">
        <v>0</v>
      </c>
      <c r="G97" s="510">
        <v>0</v>
      </c>
      <c r="H97" s="510">
        <v>0</v>
      </c>
      <c r="I97" s="510">
        <v>0</v>
      </c>
      <c r="J97" s="510">
        <v>532520</v>
      </c>
      <c r="K97" s="511">
        <v>844681</v>
      </c>
      <c r="L97" s="510">
        <v>2117689</v>
      </c>
      <c r="M97" s="510">
        <v>0</v>
      </c>
      <c r="N97" s="510">
        <v>0</v>
      </c>
      <c r="O97" s="510">
        <v>19381.95</v>
      </c>
      <c r="P97" s="510">
        <v>0</v>
      </c>
      <c r="Q97" s="510">
        <v>0</v>
      </c>
      <c r="R97" s="510">
        <v>0</v>
      </c>
      <c r="S97" s="510">
        <v>0</v>
      </c>
      <c r="T97" s="510" t="s">
        <v>757</v>
      </c>
      <c r="U97" s="510">
        <f t="shared" si="17"/>
        <v>3564271.95</v>
      </c>
      <c r="V97" s="512">
        <f t="shared" si="10"/>
        <v>6.6817037584471688</v>
      </c>
      <c r="X97" s="510">
        <v>39647570.750000007</v>
      </c>
      <c r="Y97" s="510">
        <v>53343759</v>
      </c>
      <c r="Z97" s="510">
        <f t="shared" si="11"/>
        <v>13696188.249999993</v>
      </c>
      <c r="AA97" s="510">
        <f t="shared" si="12"/>
        <v>915138.72506424901</v>
      </c>
      <c r="AC97" s="512">
        <v>133.84590226873655</v>
      </c>
      <c r="AD97" s="512">
        <f t="shared" si="13"/>
        <v>132.23665229208461</v>
      </c>
      <c r="AE97" s="513">
        <f t="shared" si="14"/>
        <v>-1.6092499766519381</v>
      </c>
      <c r="AF97" s="510">
        <v>15</v>
      </c>
      <c r="AG97" s="510">
        <v>1</v>
      </c>
      <c r="AH97" s="514">
        <f t="shared" si="15"/>
        <v>132.23665229208461</v>
      </c>
      <c r="AI97" s="58"/>
      <c r="AJ97" s="58"/>
      <c r="AK97" s="515">
        <v>133.84590226873655</v>
      </c>
      <c r="AL97" s="515">
        <v>136.97107896660296</v>
      </c>
      <c r="AM97" s="515">
        <v>136.97107896660296</v>
      </c>
      <c r="AN97" s="515">
        <v>133.84590226873655</v>
      </c>
      <c r="AO97" s="516">
        <v>132.23665229208461</v>
      </c>
      <c r="AP97" s="515"/>
      <c r="AQ97" s="515"/>
      <c r="AR97" s="515"/>
      <c r="AS97" s="515"/>
      <c r="AT97" s="517">
        <f t="shared" si="18"/>
        <v>-1.6092499766519381</v>
      </c>
      <c r="AU97" s="515"/>
      <c r="AV97" s="518">
        <v>6.1852787585827915</v>
      </c>
      <c r="AW97" s="515">
        <v>4.3593697748247857</v>
      </c>
      <c r="AX97" s="519">
        <f t="shared" si="19"/>
        <v>-1.8259089837580058</v>
      </c>
      <c r="AY97" s="520"/>
      <c r="AZ97" s="521"/>
      <c r="BA97" s="521"/>
      <c r="BB97" s="521"/>
      <c r="BC97" s="514"/>
      <c r="BD97" s="58"/>
      <c r="BE97" s="522">
        <f t="shared" si="16"/>
        <v>-88</v>
      </c>
      <c r="BF97" s="58"/>
      <c r="BG97" s="58"/>
      <c r="BH97" s="58"/>
      <c r="BI97" s="58"/>
      <c r="BJ97" s="58"/>
    </row>
    <row r="98" spans="1:62" s="510" customFormat="1" ht="12">
      <c r="A98" s="507">
        <v>89</v>
      </c>
      <c r="B98" s="508" t="s">
        <v>116</v>
      </c>
      <c r="C98" s="507">
        <v>1</v>
      </c>
      <c r="D98" s="509">
        <v>13409</v>
      </c>
      <c r="E98" s="510">
        <v>0</v>
      </c>
      <c r="F98" s="510">
        <v>0</v>
      </c>
      <c r="G98" s="510">
        <v>0</v>
      </c>
      <c r="H98" s="510">
        <v>0</v>
      </c>
      <c r="I98" s="510">
        <v>0</v>
      </c>
      <c r="J98" s="510">
        <v>0</v>
      </c>
      <c r="K98" s="511">
        <v>0</v>
      </c>
      <c r="L98" s="510">
        <v>276645</v>
      </c>
      <c r="M98" s="510">
        <v>0</v>
      </c>
      <c r="N98" s="510">
        <v>25006</v>
      </c>
      <c r="O98" s="510">
        <v>52082.8</v>
      </c>
      <c r="P98" s="510">
        <v>0</v>
      </c>
      <c r="Q98" s="510">
        <v>0</v>
      </c>
      <c r="R98" s="510">
        <v>0</v>
      </c>
      <c r="S98" s="510">
        <v>0</v>
      </c>
      <c r="T98" s="510" t="s">
        <v>760</v>
      </c>
      <c r="U98" s="510">
        <f t="shared" si="17"/>
        <v>193110.39999999997</v>
      </c>
      <c r="V98" s="512">
        <f t="shared" si="10"/>
        <v>1.5562643479281197</v>
      </c>
      <c r="X98" s="510">
        <v>5932989.4900000002</v>
      </c>
      <c r="Y98" s="510">
        <v>12408586</v>
      </c>
      <c r="Z98" s="510">
        <f t="shared" si="11"/>
        <v>6475596.5099999998</v>
      </c>
      <c r="AA98" s="510">
        <f t="shared" si="12"/>
        <v>100777.39980080757</v>
      </c>
      <c r="AC98" s="512">
        <v>230.96222557684717</v>
      </c>
      <c r="AD98" s="512">
        <f t="shared" si="13"/>
        <v>207.44699819448346</v>
      </c>
      <c r="AE98" s="513">
        <f t="shared" si="14"/>
        <v>-23.515227382363719</v>
      </c>
      <c r="AF98" s="510">
        <v>26</v>
      </c>
      <c r="AG98" s="510">
        <v>1</v>
      </c>
      <c r="AH98" s="514">
        <f t="shared" si="15"/>
        <v>207.44699819448346</v>
      </c>
      <c r="AI98" s="58"/>
      <c r="AJ98" s="58"/>
      <c r="AK98" s="515">
        <v>230.96222557684717</v>
      </c>
      <c r="AL98" s="515">
        <v>226.92277265998527</v>
      </c>
      <c r="AM98" s="515">
        <v>226.92277265998527</v>
      </c>
      <c r="AN98" s="515">
        <v>230.96222557684717</v>
      </c>
      <c r="AO98" s="516">
        <v>207.44699819448346</v>
      </c>
      <c r="AP98" s="515"/>
      <c r="AQ98" s="515"/>
      <c r="AR98" s="515"/>
      <c r="AS98" s="515"/>
      <c r="AT98" s="517">
        <f t="shared" si="18"/>
        <v>-23.515227382363719</v>
      </c>
      <c r="AU98" s="515"/>
      <c r="AV98" s="518">
        <v>13.141109521390643</v>
      </c>
      <c r="AW98" s="515">
        <v>0.30837195747111051</v>
      </c>
      <c r="AX98" s="519">
        <f t="shared" si="19"/>
        <v>-12.832737563919533</v>
      </c>
      <c r="AY98" s="520"/>
      <c r="AZ98" s="521"/>
      <c r="BA98" s="521"/>
      <c r="BB98" s="521"/>
      <c r="BC98" s="514"/>
      <c r="BD98" s="58"/>
      <c r="BE98" s="522">
        <f t="shared" si="16"/>
        <v>-89</v>
      </c>
      <c r="BF98" s="58"/>
      <c r="BG98" s="58"/>
      <c r="BH98" s="58"/>
      <c r="BI98" s="58"/>
      <c r="BJ98" s="58"/>
    </row>
    <row r="99" spans="1:62" s="510" customFormat="1" ht="12">
      <c r="A99" s="507">
        <v>90</v>
      </c>
      <c r="B99" s="508" t="s">
        <v>117</v>
      </c>
      <c r="C99" s="507">
        <v>0</v>
      </c>
      <c r="D99" s="509">
        <v>0</v>
      </c>
      <c r="E99" s="510">
        <v>0</v>
      </c>
      <c r="F99" s="510">
        <v>0</v>
      </c>
      <c r="G99" s="510">
        <v>0</v>
      </c>
      <c r="H99" s="510">
        <v>0</v>
      </c>
      <c r="I99" s="510">
        <v>0</v>
      </c>
      <c r="J99" s="510">
        <v>0</v>
      </c>
      <c r="K99" s="511">
        <v>0</v>
      </c>
      <c r="L99" s="510">
        <v>0</v>
      </c>
      <c r="M99" s="510">
        <v>0</v>
      </c>
      <c r="N99" s="510">
        <v>0</v>
      </c>
      <c r="O99" s="510">
        <v>0</v>
      </c>
      <c r="P99" s="510">
        <v>0</v>
      </c>
      <c r="Q99" s="510">
        <v>0</v>
      </c>
      <c r="R99" s="510">
        <v>0</v>
      </c>
      <c r="S99" s="510">
        <v>0</v>
      </c>
      <c r="T99" s="510">
        <v>0</v>
      </c>
      <c r="U99" s="510">
        <f t="shared" si="17"/>
        <v>0</v>
      </c>
      <c r="V99" s="512">
        <f t="shared" si="10"/>
        <v>0</v>
      </c>
      <c r="X99" s="510">
        <v>0</v>
      </c>
      <c r="Y99" s="510">
        <v>0</v>
      </c>
      <c r="Z99" s="510">
        <f t="shared" si="11"/>
        <v>0</v>
      </c>
      <c r="AA99" s="510">
        <f t="shared" si="12"/>
        <v>0</v>
      </c>
      <c r="AC99" s="512">
        <v>0</v>
      </c>
      <c r="AD99" s="512">
        <f t="shared" si="13"/>
        <v>0</v>
      </c>
      <c r="AE99" s="513">
        <f t="shared" si="14"/>
        <v>0</v>
      </c>
      <c r="AF99" s="510">
        <v>0</v>
      </c>
      <c r="AG99" s="510" t="s">
        <v>758</v>
      </c>
      <c r="AH99" s="514">
        <f t="shared" si="15"/>
        <v>0</v>
      </c>
      <c r="AI99" s="58"/>
      <c r="AJ99" s="58"/>
      <c r="AK99" s="515">
        <v>0</v>
      </c>
      <c r="AL99" s="515">
        <v>0</v>
      </c>
      <c r="AM99" s="515">
        <v>0</v>
      </c>
      <c r="AN99" s="515">
        <v>0</v>
      </c>
      <c r="AO99" s="516">
        <v>0</v>
      </c>
      <c r="AP99" s="515"/>
      <c r="AQ99" s="515"/>
      <c r="AR99" s="515"/>
      <c r="AS99" s="515"/>
      <c r="AT99" s="517">
        <f t="shared" si="18"/>
        <v>0</v>
      </c>
      <c r="AU99" s="515"/>
      <c r="AV99" s="518" t="s">
        <v>774</v>
      </c>
      <c r="AW99" s="515" t="s">
        <v>774</v>
      </c>
      <c r="AX99" s="519" t="str">
        <f t="shared" si="19"/>
        <v/>
      </c>
      <c r="AY99" s="520"/>
      <c r="AZ99" s="521"/>
      <c r="BA99" s="521"/>
      <c r="BB99" s="521"/>
      <c r="BC99" s="514"/>
      <c r="BD99" s="58"/>
      <c r="BE99" s="522">
        <f t="shared" si="16"/>
        <v>-90</v>
      </c>
      <c r="BF99" s="58"/>
      <c r="BG99" s="58"/>
      <c r="BH99" s="58"/>
      <c r="BI99" s="58"/>
      <c r="BJ99" s="58"/>
    </row>
    <row r="100" spans="1:62" s="510" customFormat="1" ht="12">
      <c r="A100" s="507">
        <v>91</v>
      </c>
      <c r="B100" s="508" t="s">
        <v>118</v>
      </c>
      <c r="C100" s="507">
        <v>1</v>
      </c>
      <c r="D100" s="509">
        <v>0</v>
      </c>
      <c r="E100" s="510">
        <v>341761</v>
      </c>
      <c r="F100" s="510">
        <v>0</v>
      </c>
      <c r="G100" s="510">
        <v>0</v>
      </c>
      <c r="H100" s="510">
        <v>0</v>
      </c>
      <c r="I100" s="510">
        <v>0</v>
      </c>
      <c r="J100" s="510">
        <v>0</v>
      </c>
      <c r="K100" s="511">
        <v>0</v>
      </c>
      <c r="L100" s="510">
        <v>67500</v>
      </c>
      <c r="M100" s="510">
        <v>0</v>
      </c>
      <c r="N100" s="510">
        <v>0</v>
      </c>
      <c r="O100" s="510">
        <v>5824.9800000000005</v>
      </c>
      <c r="P100" s="510">
        <v>0</v>
      </c>
      <c r="Q100" s="510">
        <v>0</v>
      </c>
      <c r="R100" s="510">
        <v>0</v>
      </c>
      <c r="S100" s="510">
        <v>0</v>
      </c>
      <c r="T100" s="510" t="s">
        <v>760</v>
      </c>
      <c r="U100" s="510">
        <f t="shared" si="17"/>
        <v>374585.98</v>
      </c>
      <c r="V100" s="512">
        <f t="shared" si="10"/>
        <v>7.7015688678845713</v>
      </c>
      <c r="X100" s="510">
        <v>2504088.0100000002</v>
      </c>
      <c r="Y100" s="510">
        <v>4863762</v>
      </c>
      <c r="Z100" s="510">
        <f t="shared" si="11"/>
        <v>2359673.9899999998</v>
      </c>
      <c r="AA100" s="510">
        <f t="shared" si="12"/>
        <v>181731.91739740968</v>
      </c>
      <c r="AC100" s="512">
        <v>229.52125519100548</v>
      </c>
      <c r="AD100" s="512">
        <f t="shared" si="13"/>
        <v>186.97546028354611</v>
      </c>
      <c r="AE100" s="513">
        <f t="shared" si="14"/>
        <v>-42.545794907459367</v>
      </c>
      <c r="AF100" s="510">
        <v>2</v>
      </c>
      <c r="AG100" s="510">
        <v>1</v>
      </c>
      <c r="AH100" s="514">
        <f t="shared" si="15"/>
        <v>186.97546028354611</v>
      </c>
      <c r="AI100" s="58"/>
      <c r="AJ100" s="58"/>
      <c r="AK100" s="515">
        <v>229.52125519100548</v>
      </c>
      <c r="AL100" s="515">
        <v>229.55341174730987</v>
      </c>
      <c r="AM100" s="515">
        <v>229.55341174730987</v>
      </c>
      <c r="AN100" s="515">
        <v>229.52125519100548</v>
      </c>
      <c r="AO100" s="516">
        <v>186.97546028354611</v>
      </c>
      <c r="AP100" s="515"/>
      <c r="AQ100" s="515"/>
      <c r="AR100" s="515"/>
      <c r="AS100" s="515"/>
      <c r="AT100" s="517">
        <f t="shared" si="18"/>
        <v>-42.545794907459367</v>
      </c>
      <c r="AU100" s="515"/>
      <c r="AV100" s="518">
        <v>6.2970249904988869</v>
      </c>
      <c r="AW100" s="515">
        <v>-16.742196920775847</v>
      </c>
      <c r="AX100" s="519">
        <f t="shared" si="19"/>
        <v>-23.039221911274733</v>
      </c>
      <c r="AY100" s="520"/>
      <c r="AZ100" s="521"/>
      <c r="BA100" s="521"/>
      <c r="BB100" s="521"/>
      <c r="BC100" s="514"/>
      <c r="BD100" s="58"/>
      <c r="BE100" s="522">
        <f t="shared" si="16"/>
        <v>-91</v>
      </c>
      <c r="BF100" s="58"/>
      <c r="BG100" s="58"/>
      <c r="BH100" s="58"/>
      <c r="BI100" s="58"/>
      <c r="BJ100" s="58"/>
    </row>
    <row r="101" spans="1:62" s="510" customFormat="1" ht="12">
      <c r="A101" s="507">
        <v>92</v>
      </c>
      <c r="B101" s="508" t="s">
        <v>119</v>
      </c>
      <c r="C101" s="507">
        <v>0</v>
      </c>
      <c r="D101" s="509"/>
      <c r="K101" s="511"/>
      <c r="T101" s="510">
        <v>0</v>
      </c>
      <c r="U101" s="510">
        <f t="shared" si="17"/>
        <v>0</v>
      </c>
      <c r="V101" s="512">
        <f t="shared" si="10"/>
        <v>0</v>
      </c>
      <c r="X101" s="510">
        <v>0</v>
      </c>
      <c r="Y101" s="510">
        <v>0</v>
      </c>
      <c r="Z101" s="510">
        <f t="shared" si="11"/>
        <v>0</v>
      </c>
      <c r="AA101" s="510">
        <f t="shared" si="12"/>
        <v>0</v>
      </c>
      <c r="AC101" s="512">
        <v>0</v>
      </c>
      <c r="AD101" s="512">
        <f t="shared" si="13"/>
        <v>0</v>
      </c>
      <c r="AE101" s="513">
        <f t="shared" si="14"/>
        <v>0</v>
      </c>
      <c r="AF101" s="510">
        <v>0</v>
      </c>
      <c r="AG101" s="510" t="s">
        <v>758</v>
      </c>
      <c r="AH101" s="514">
        <f t="shared" si="15"/>
        <v>0</v>
      </c>
      <c r="AI101" s="58"/>
      <c r="AJ101" s="58"/>
      <c r="AK101" s="515">
        <v>0</v>
      </c>
      <c r="AL101" s="515">
        <v>0</v>
      </c>
      <c r="AM101" s="515">
        <v>0</v>
      </c>
      <c r="AN101" s="515">
        <v>0</v>
      </c>
      <c r="AO101" s="516">
        <v>0</v>
      </c>
      <c r="AP101" s="515"/>
      <c r="AQ101" s="515"/>
      <c r="AR101" s="515"/>
      <c r="AS101" s="515"/>
      <c r="AT101" s="517">
        <f t="shared" si="18"/>
        <v>0</v>
      </c>
      <c r="AU101" s="515"/>
      <c r="AV101" s="518" t="s">
        <v>774</v>
      </c>
      <c r="AW101" s="515" t="s">
        <v>774</v>
      </c>
      <c r="AX101" s="519" t="str">
        <f t="shared" si="19"/>
        <v/>
      </c>
      <c r="AY101" s="520"/>
      <c r="AZ101" s="521"/>
      <c r="BA101" s="521"/>
      <c r="BB101" s="521"/>
      <c r="BC101" s="514"/>
      <c r="BD101" s="58"/>
      <c r="BE101" s="522">
        <f t="shared" si="16"/>
        <v>-92</v>
      </c>
      <c r="BF101" s="58"/>
      <c r="BG101" s="58"/>
      <c r="BH101" s="58"/>
      <c r="BI101" s="58"/>
      <c r="BJ101" s="58"/>
    </row>
    <row r="102" spans="1:62" s="510" customFormat="1" ht="12">
      <c r="A102" s="507">
        <v>93</v>
      </c>
      <c r="B102" s="508" t="s">
        <v>120</v>
      </c>
      <c r="C102" s="507">
        <v>1</v>
      </c>
      <c r="D102" s="509">
        <v>0</v>
      </c>
      <c r="E102" s="510">
        <v>0</v>
      </c>
      <c r="F102" s="510">
        <v>0</v>
      </c>
      <c r="G102" s="510">
        <v>0</v>
      </c>
      <c r="H102" s="510">
        <v>0</v>
      </c>
      <c r="I102" s="510">
        <v>110000</v>
      </c>
      <c r="J102" s="510">
        <v>1865000</v>
      </c>
      <c r="K102" s="511">
        <v>2757823</v>
      </c>
      <c r="L102" s="510">
        <v>2254284</v>
      </c>
      <c r="M102" s="510">
        <v>2442</v>
      </c>
      <c r="N102" s="510">
        <v>0</v>
      </c>
      <c r="O102" s="510">
        <v>873012.56</v>
      </c>
      <c r="P102" s="510">
        <v>0</v>
      </c>
      <c r="Q102" s="510">
        <v>0</v>
      </c>
      <c r="R102" s="510">
        <v>0</v>
      </c>
      <c r="S102" s="510">
        <v>0</v>
      </c>
      <c r="T102" s="510" t="s">
        <v>757</v>
      </c>
      <c r="U102" s="510">
        <f t="shared" si="17"/>
        <v>7862561.5600000005</v>
      </c>
      <c r="V102" s="512">
        <f t="shared" si="10"/>
        <v>6.2106335292658006</v>
      </c>
      <c r="X102" s="510">
        <v>131079661.89111</v>
      </c>
      <c r="Y102" s="510">
        <v>126598382</v>
      </c>
      <c r="Z102" s="510">
        <f t="shared" si="11"/>
        <v>0</v>
      </c>
      <c r="AA102" s="510">
        <f t="shared" si="12"/>
        <v>0</v>
      </c>
      <c r="AC102" s="512">
        <v>99.094122087687381</v>
      </c>
      <c r="AD102" s="512">
        <f t="shared" si="13"/>
        <v>96.581254615355448</v>
      </c>
      <c r="AE102" s="513">
        <f t="shared" si="14"/>
        <v>-2.5128674723319335</v>
      </c>
      <c r="AF102" s="510">
        <v>704</v>
      </c>
      <c r="AG102" s="510">
        <v>1</v>
      </c>
      <c r="AH102" s="514">
        <f t="shared" si="15"/>
        <v>96.581254615355448</v>
      </c>
      <c r="AI102" s="58"/>
      <c r="AJ102" s="58"/>
      <c r="AK102" s="515">
        <v>99.094122087687381</v>
      </c>
      <c r="AL102" s="515">
        <v>99.027081778973354</v>
      </c>
      <c r="AM102" s="515">
        <v>99.027081778973354</v>
      </c>
      <c r="AN102" s="515">
        <v>99.094122087687381</v>
      </c>
      <c r="AO102" s="516">
        <v>96.581254615355448</v>
      </c>
      <c r="AP102" s="515"/>
      <c r="AQ102" s="515"/>
      <c r="AR102" s="515"/>
      <c r="AS102" s="515"/>
      <c r="AT102" s="517">
        <f t="shared" si="18"/>
        <v>-2.5128674723319335</v>
      </c>
      <c r="AU102" s="515"/>
      <c r="AV102" s="518">
        <v>8.4919177432791706</v>
      </c>
      <c r="AW102" s="515">
        <v>5.7407372962012415</v>
      </c>
      <c r="AX102" s="519">
        <f t="shared" si="19"/>
        <v>-2.7511804470779291</v>
      </c>
      <c r="AY102" s="520"/>
      <c r="AZ102" s="521"/>
      <c r="BA102" s="521"/>
      <c r="BB102" s="521"/>
      <c r="BC102" s="523"/>
      <c r="BD102" s="58"/>
      <c r="BE102" s="522">
        <f t="shared" si="16"/>
        <v>-93</v>
      </c>
      <c r="BF102" s="58"/>
      <c r="BG102" s="58"/>
      <c r="BH102" s="58"/>
      <c r="BI102" s="58"/>
      <c r="BJ102" s="58"/>
    </row>
    <row r="103" spans="1:62" s="510" customFormat="1" ht="12">
      <c r="A103" s="507">
        <v>94</v>
      </c>
      <c r="B103" s="508" t="s">
        <v>121</v>
      </c>
      <c r="C103" s="507">
        <v>1</v>
      </c>
      <c r="D103" s="509">
        <v>0</v>
      </c>
      <c r="E103" s="510">
        <v>0</v>
      </c>
      <c r="F103" s="510">
        <v>0</v>
      </c>
      <c r="G103" s="510">
        <v>0</v>
      </c>
      <c r="H103" s="510">
        <v>0</v>
      </c>
      <c r="I103" s="510">
        <v>0</v>
      </c>
      <c r="J103" s="510">
        <v>709312</v>
      </c>
      <c r="K103" s="511">
        <v>304733</v>
      </c>
      <c r="L103" s="510">
        <v>723191</v>
      </c>
      <c r="M103" s="510">
        <v>0</v>
      </c>
      <c r="N103" s="510">
        <v>0</v>
      </c>
      <c r="O103" s="510">
        <v>2246.3000000000002</v>
      </c>
      <c r="P103" s="510">
        <v>0</v>
      </c>
      <c r="Q103" s="510">
        <v>0</v>
      </c>
      <c r="R103" s="510">
        <v>0</v>
      </c>
      <c r="S103" s="510">
        <v>0</v>
      </c>
      <c r="T103" s="510" t="s">
        <v>757</v>
      </c>
      <c r="U103" s="510">
        <f t="shared" si="17"/>
        <v>1739482.3</v>
      </c>
      <c r="V103" s="512">
        <f t="shared" si="10"/>
        <v>7.5031556061608553</v>
      </c>
      <c r="X103" s="510">
        <v>22300570.939999998</v>
      </c>
      <c r="Y103" s="510">
        <v>23183343</v>
      </c>
      <c r="Z103" s="510">
        <f t="shared" si="11"/>
        <v>882772.06000000238</v>
      </c>
      <c r="AA103" s="510">
        <f t="shared" si="12"/>
        <v>66235.761309511843</v>
      </c>
      <c r="AC103" s="512">
        <v>112.61242610382031</v>
      </c>
      <c r="AD103" s="512">
        <f t="shared" si="13"/>
        <v>103.6615040076211</v>
      </c>
      <c r="AE103" s="513">
        <f t="shared" si="14"/>
        <v>-8.9509220961992071</v>
      </c>
      <c r="AF103" s="510">
        <v>2</v>
      </c>
      <c r="AG103" s="510">
        <v>1</v>
      </c>
      <c r="AH103" s="514">
        <f t="shared" si="15"/>
        <v>103.6615040076211</v>
      </c>
      <c r="AI103" s="58"/>
      <c r="AJ103" s="58"/>
      <c r="AK103" s="515">
        <v>112.61242610382031</v>
      </c>
      <c r="AL103" s="515">
        <v>112.57380750598203</v>
      </c>
      <c r="AM103" s="515">
        <v>112.57380750598203</v>
      </c>
      <c r="AN103" s="515">
        <v>112.61242610382031</v>
      </c>
      <c r="AO103" s="516">
        <v>103.6615040076211</v>
      </c>
      <c r="AP103" s="515"/>
      <c r="AQ103" s="515"/>
      <c r="AR103" s="515"/>
      <c r="AS103" s="515"/>
      <c r="AT103" s="517">
        <f t="shared" si="18"/>
        <v>-8.9509220961992071</v>
      </c>
      <c r="AU103" s="515"/>
      <c r="AV103" s="518">
        <v>7.6791484338305027</v>
      </c>
      <c r="AW103" s="515">
        <v>-1.4123103715759253</v>
      </c>
      <c r="AX103" s="519">
        <f t="shared" si="19"/>
        <v>-9.0914588054064289</v>
      </c>
      <c r="AY103" s="520"/>
      <c r="AZ103" s="521"/>
      <c r="BA103" s="521"/>
      <c r="BB103" s="521"/>
      <c r="BC103" s="514"/>
      <c r="BD103" s="58"/>
      <c r="BE103" s="522">
        <f t="shared" si="16"/>
        <v>-94</v>
      </c>
      <c r="BF103" s="58"/>
      <c r="BG103" s="58"/>
      <c r="BH103" s="58"/>
      <c r="BI103" s="58"/>
      <c r="BJ103" s="58"/>
    </row>
    <row r="104" spans="1:62" s="510" customFormat="1" ht="12">
      <c r="A104" s="507">
        <v>95</v>
      </c>
      <c r="B104" s="508" t="s">
        <v>122</v>
      </c>
      <c r="C104" s="507">
        <v>1</v>
      </c>
      <c r="D104" s="509">
        <v>0</v>
      </c>
      <c r="E104" s="510">
        <v>0</v>
      </c>
      <c r="F104" s="510">
        <v>0</v>
      </c>
      <c r="G104" s="510">
        <v>0</v>
      </c>
      <c r="H104" s="510">
        <v>0</v>
      </c>
      <c r="I104" s="510">
        <v>1564843</v>
      </c>
      <c r="J104" s="510">
        <v>3327679</v>
      </c>
      <c r="K104" s="511">
        <v>3256696</v>
      </c>
      <c r="L104" s="510">
        <v>7021530</v>
      </c>
      <c r="M104" s="510">
        <v>54850</v>
      </c>
      <c r="N104" s="510">
        <v>174634</v>
      </c>
      <c r="O104" s="510">
        <v>2134731.41</v>
      </c>
      <c r="P104" s="510">
        <v>0</v>
      </c>
      <c r="Q104" s="510">
        <v>0</v>
      </c>
      <c r="R104" s="510">
        <v>0</v>
      </c>
      <c r="S104" s="510">
        <v>0</v>
      </c>
      <c r="T104" s="510" t="s">
        <v>757</v>
      </c>
      <c r="U104" s="510">
        <f t="shared" si="17"/>
        <v>17534963.41</v>
      </c>
      <c r="V104" s="512">
        <f t="shared" si="10"/>
        <v>8.5416446354126681</v>
      </c>
      <c r="X104" s="510">
        <v>204753290.08000001</v>
      </c>
      <c r="Y104" s="510">
        <v>205287906</v>
      </c>
      <c r="Z104" s="510">
        <f t="shared" si="11"/>
        <v>534615.91999998689</v>
      </c>
      <c r="AA104" s="510">
        <f t="shared" si="12"/>
        <v>45664.992050740962</v>
      </c>
      <c r="AC104" s="512">
        <v>99.784288950080807</v>
      </c>
      <c r="AD104" s="512">
        <f t="shared" si="13"/>
        <v>100.23880003479222</v>
      </c>
      <c r="AE104" s="513">
        <f t="shared" si="14"/>
        <v>0.4545110847114131</v>
      </c>
      <c r="AF104" s="510">
        <v>1734</v>
      </c>
      <c r="AG104" s="510">
        <v>1</v>
      </c>
      <c r="AH104" s="514">
        <f t="shared" si="15"/>
        <v>100.23880003479222</v>
      </c>
      <c r="AI104" s="58"/>
      <c r="AJ104" s="58"/>
      <c r="AK104" s="515">
        <v>99.784288950080807</v>
      </c>
      <c r="AL104" s="515">
        <v>100.32571404930404</v>
      </c>
      <c r="AM104" s="515">
        <v>100.32571404930404</v>
      </c>
      <c r="AN104" s="515">
        <v>99.784288950080807</v>
      </c>
      <c r="AO104" s="516">
        <v>100.23880003479222</v>
      </c>
      <c r="AP104" s="515"/>
      <c r="AQ104" s="515"/>
      <c r="AR104" s="515"/>
      <c r="AS104" s="515"/>
      <c r="AT104" s="517">
        <f t="shared" si="18"/>
        <v>0.4545110847114131</v>
      </c>
      <c r="AU104" s="515"/>
      <c r="AV104" s="518">
        <v>14.090416696360364</v>
      </c>
      <c r="AW104" s="515">
        <v>14.635591242204656</v>
      </c>
      <c r="AX104" s="519">
        <f t="shared" si="19"/>
        <v>0.54517454584429181</v>
      </c>
      <c r="AY104" s="520"/>
      <c r="AZ104" s="521"/>
      <c r="BA104" s="521"/>
      <c r="BB104" s="521"/>
      <c r="BC104" s="514"/>
      <c r="BD104" s="58"/>
      <c r="BE104" s="522">
        <f t="shared" si="16"/>
        <v>-95</v>
      </c>
      <c r="BF104" s="58"/>
      <c r="BG104" s="58"/>
      <c r="BH104" s="58"/>
      <c r="BI104" s="58"/>
      <c r="BJ104" s="58"/>
    </row>
    <row r="105" spans="1:62" s="510" customFormat="1" ht="12">
      <c r="A105" s="507">
        <v>96</v>
      </c>
      <c r="B105" s="508" t="s">
        <v>123</v>
      </c>
      <c r="C105" s="507">
        <v>1</v>
      </c>
      <c r="D105" s="509">
        <v>0</v>
      </c>
      <c r="E105" s="510">
        <v>0</v>
      </c>
      <c r="F105" s="510">
        <v>0</v>
      </c>
      <c r="G105" s="510">
        <v>0</v>
      </c>
      <c r="H105" s="510">
        <v>0</v>
      </c>
      <c r="I105" s="510">
        <v>0</v>
      </c>
      <c r="J105" s="510">
        <v>2125000</v>
      </c>
      <c r="K105" s="511">
        <v>0</v>
      </c>
      <c r="L105" s="510">
        <v>1847098</v>
      </c>
      <c r="M105" s="510">
        <v>0</v>
      </c>
      <c r="N105" s="510">
        <v>97786</v>
      </c>
      <c r="O105" s="510">
        <v>226430.89</v>
      </c>
      <c r="P105" s="510">
        <v>0</v>
      </c>
      <c r="Q105" s="510">
        <v>0</v>
      </c>
      <c r="R105" s="510">
        <v>0</v>
      </c>
      <c r="S105" s="510">
        <v>0</v>
      </c>
      <c r="T105" s="510" t="s">
        <v>760</v>
      </c>
      <c r="U105" s="510">
        <f t="shared" si="17"/>
        <v>3188056.09</v>
      </c>
      <c r="V105" s="512">
        <f t="shared" si="10"/>
        <v>4.8606381969703598</v>
      </c>
      <c r="X105" s="510">
        <v>41087216.109999992</v>
      </c>
      <c r="Y105" s="510">
        <v>65589249</v>
      </c>
      <c r="Z105" s="510">
        <f t="shared" si="11"/>
        <v>24502032.890000008</v>
      </c>
      <c r="AA105" s="510">
        <f t="shared" si="12"/>
        <v>1190955.169685581</v>
      </c>
      <c r="AC105" s="512">
        <v>167.82612585051754</v>
      </c>
      <c r="AD105" s="512">
        <f t="shared" si="13"/>
        <v>156.73559789961254</v>
      </c>
      <c r="AE105" s="513">
        <f t="shared" si="14"/>
        <v>-11.090527950904999</v>
      </c>
      <c r="AF105" s="510">
        <v>128</v>
      </c>
      <c r="AG105" s="510">
        <v>1</v>
      </c>
      <c r="AH105" s="514">
        <f t="shared" si="15"/>
        <v>156.73559789961254</v>
      </c>
      <c r="AI105" s="58"/>
      <c r="AJ105" s="58"/>
      <c r="AK105" s="515">
        <v>167.82612585051754</v>
      </c>
      <c r="AL105" s="515">
        <v>168.31226075966578</v>
      </c>
      <c r="AM105" s="515">
        <v>168.31226075966578</v>
      </c>
      <c r="AN105" s="515">
        <v>167.82612585051754</v>
      </c>
      <c r="AO105" s="516">
        <v>156.73559789961254</v>
      </c>
      <c r="AP105" s="515"/>
      <c r="AQ105" s="515"/>
      <c r="AR105" s="515"/>
      <c r="AS105" s="515"/>
      <c r="AT105" s="517">
        <f t="shared" si="18"/>
        <v>-11.090527950904999</v>
      </c>
      <c r="AU105" s="515"/>
      <c r="AV105" s="518">
        <v>11.060654901215699</v>
      </c>
      <c r="AW105" s="515">
        <v>3.3182114886498013</v>
      </c>
      <c r="AX105" s="519">
        <f t="shared" si="19"/>
        <v>-7.7424434125658976</v>
      </c>
      <c r="AY105" s="520"/>
      <c r="AZ105" s="521"/>
      <c r="BA105" s="521"/>
      <c r="BB105" s="521"/>
      <c r="BC105" s="514"/>
      <c r="BD105" s="58"/>
      <c r="BE105" s="522">
        <f t="shared" si="16"/>
        <v>-96</v>
      </c>
      <c r="BF105" s="58"/>
      <c r="BG105" s="58"/>
      <c r="BH105" s="58"/>
      <c r="BI105" s="58"/>
      <c r="BJ105" s="58"/>
    </row>
    <row r="106" spans="1:62" s="510" customFormat="1" ht="12">
      <c r="A106" s="507">
        <v>97</v>
      </c>
      <c r="B106" s="508" t="s">
        <v>124</v>
      </c>
      <c r="C106" s="507">
        <v>1</v>
      </c>
      <c r="D106" s="509">
        <v>0</v>
      </c>
      <c r="E106" s="510">
        <v>250000</v>
      </c>
      <c r="F106" s="510">
        <v>0</v>
      </c>
      <c r="G106" s="510">
        <v>0</v>
      </c>
      <c r="H106" s="510">
        <v>0</v>
      </c>
      <c r="I106" s="510">
        <v>0</v>
      </c>
      <c r="J106" s="510">
        <v>2784966</v>
      </c>
      <c r="K106" s="511">
        <v>3241019</v>
      </c>
      <c r="L106" s="510">
        <v>2663000</v>
      </c>
      <c r="M106" s="510">
        <v>28462</v>
      </c>
      <c r="N106" s="510">
        <v>433334</v>
      </c>
      <c r="O106" s="510">
        <v>292259.17000000004</v>
      </c>
      <c r="P106" s="510">
        <v>0</v>
      </c>
      <c r="Q106" s="510">
        <v>0</v>
      </c>
      <c r="R106" s="510">
        <v>0</v>
      </c>
      <c r="S106" s="510">
        <v>0</v>
      </c>
      <c r="T106" s="510" t="s">
        <v>757</v>
      </c>
      <c r="U106" s="510">
        <f t="shared" si="17"/>
        <v>9693040.1699999999</v>
      </c>
      <c r="V106" s="512">
        <f t="shared" si="10"/>
        <v>10.922778205067397</v>
      </c>
      <c r="X106" s="510">
        <v>88839002.539999992</v>
      </c>
      <c r="Y106" s="510">
        <v>88741527</v>
      </c>
      <c r="Z106" s="510">
        <f t="shared" si="11"/>
        <v>0</v>
      </c>
      <c r="AA106" s="510">
        <f t="shared" si="12"/>
        <v>0</v>
      </c>
      <c r="AC106" s="512">
        <v>99.032106043103369</v>
      </c>
      <c r="AD106" s="512">
        <f t="shared" si="13"/>
        <v>99.890278439409414</v>
      </c>
      <c r="AE106" s="513">
        <f t="shared" si="14"/>
        <v>0.85817239630604547</v>
      </c>
      <c r="AF106" s="510">
        <v>246</v>
      </c>
      <c r="AG106" s="510">
        <v>1</v>
      </c>
      <c r="AH106" s="514">
        <f t="shared" si="15"/>
        <v>99.890278439409414</v>
      </c>
      <c r="AI106" s="58"/>
      <c r="AJ106" s="58"/>
      <c r="AK106" s="515">
        <v>99.032106043103369</v>
      </c>
      <c r="AL106" s="515">
        <v>99.283706934085714</v>
      </c>
      <c r="AM106" s="515">
        <v>99.283706934085714</v>
      </c>
      <c r="AN106" s="515">
        <v>99.032106043103369</v>
      </c>
      <c r="AO106" s="516">
        <v>99.890278439409414</v>
      </c>
      <c r="AP106" s="515"/>
      <c r="AQ106" s="515"/>
      <c r="AR106" s="515"/>
      <c r="AS106" s="515"/>
      <c r="AT106" s="517">
        <f t="shared" si="18"/>
        <v>0.85817239630604547</v>
      </c>
      <c r="AU106" s="515"/>
      <c r="AV106" s="518">
        <v>9.7478124560125732</v>
      </c>
      <c r="AW106" s="515">
        <v>10.698842853808337</v>
      </c>
      <c r="AX106" s="519">
        <f t="shared" si="19"/>
        <v>0.9510303977957637</v>
      </c>
      <c r="AY106" s="520"/>
      <c r="AZ106" s="521"/>
      <c r="BA106" s="521"/>
      <c r="BB106" s="521"/>
      <c r="BC106" s="514"/>
      <c r="BD106" s="58"/>
      <c r="BE106" s="522">
        <f t="shared" si="16"/>
        <v>-97</v>
      </c>
      <c r="BF106" s="58"/>
      <c r="BG106" s="58"/>
      <c r="BH106" s="58"/>
      <c r="BI106" s="58"/>
      <c r="BJ106" s="58"/>
    </row>
    <row r="107" spans="1:62" s="510" customFormat="1" ht="12">
      <c r="A107" s="507">
        <v>98</v>
      </c>
      <c r="B107" s="508" t="s">
        <v>125</v>
      </c>
      <c r="C107" s="507">
        <v>1</v>
      </c>
      <c r="D107" s="509"/>
      <c r="K107" s="511"/>
      <c r="T107" s="510" t="s">
        <v>760</v>
      </c>
      <c r="U107" s="510">
        <f t="shared" si="17"/>
        <v>0</v>
      </c>
      <c r="V107" s="512">
        <f t="shared" si="10"/>
        <v>0</v>
      </c>
      <c r="X107" s="510">
        <v>969371.9800000001</v>
      </c>
      <c r="Y107" s="510">
        <v>1654412.9300821912</v>
      </c>
      <c r="Z107" s="510">
        <f t="shared" si="11"/>
        <v>685040.95008219115</v>
      </c>
      <c r="AA107" s="510">
        <f t="shared" si="12"/>
        <v>0</v>
      </c>
      <c r="AC107" s="512">
        <v>224.48980490010371</v>
      </c>
      <c r="AD107" s="512">
        <f t="shared" si="13"/>
        <v>170.66853222662687</v>
      </c>
      <c r="AE107" s="513">
        <f t="shared" si="14"/>
        <v>-53.821272673476841</v>
      </c>
      <c r="AF107" s="510">
        <v>1</v>
      </c>
      <c r="AG107" s="510">
        <v>0</v>
      </c>
      <c r="AH107" s="514">
        <f t="shared" si="15"/>
        <v>224.48980490010371</v>
      </c>
      <c r="AI107" s="58"/>
      <c r="AJ107" s="58"/>
      <c r="AK107" s="515">
        <v>224.48980490010371</v>
      </c>
      <c r="AL107" s="515">
        <v>241.43645034712739</v>
      </c>
      <c r="AM107" s="515">
        <v>241.43645034712739</v>
      </c>
      <c r="AN107" s="515">
        <v>224.48980490010371</v>
      </c>
      <c r="AO107" s="516">
        <v>224.48980490010371</v>
      </c>
      <c r="AP107" s="515"/>
      <c r="AQ107" s="515"/>
      <c r="AR107" s="515"/>
      <c r="AS107" s="515"/>
      <c r="AT107" s="517">
        <f t="shared" si="18"/>
        <v>0</v>
      </c>
      <c r="AU107" s="515"/>
      <c r="AV107" s="518">
        <v>36.482719231106167</v>
      </c>
      <c r="AW107" s="515">
        <v>1.6968679068053323</v>
      </c>
      <c r="AX107" s="519">
        <f t="shared" si="19"/>
        <v>-34.785851324300836</v>
      </c>
      <c r="AY107" s="520"/>
      <c r="AZ107" s="521"/>
      <c r="BA107" s="521"/>
      <c r="BB107" s="521"/>
      <c r="BC107" s="514"/>
      <c r="BD107" s="58"/>
      <c r="BE107" s="522">
        <f t="shared" si="16"/>
        <v>-98</v>
      </c>
      <c r="BF107" s="58"/>
      <c r="BG107" s="58"/>
      <c r="BH107" s="58"/>
      <c r="BI107" s="58"/>
      <c r="BJ107" s="58"/>
    </row>
    <row r="108" spans="1:62" s="510" customFormat="1" ht="12">
      <c r="A108" s="507">
        <v>99</v>
      </c>
      <c r="B108" s="508" t="s">
        <v>126</v>
      </c>
      <c r="C108" s="507">
        <v>1</v>
      </c>
      <c r="D108" s="509">
        <v>0</v>
      </c>
      <c r="E108" s="510">
        <v>15000</v>
      </c>
      <c r="F108" s="510">
        <v>0</v>
      </c>
      <c r="G108" s="510">
        <v>0</v>
      </c>
      <c r="H108" s="510">
        <v>0</v>
      </c>
      <c r="I108" s="510">
        <v>375000</v>
      </c>
      <c r="J108" s="510">
        <v>1500000</v>
      </c>
      <c r="K108" s="511">
        <v>423790</v>
      </c>
      <c r="L108" s="510">
        <v>763676</v>
      </c>
      <c r="M108" s="510">
        <v>8697</v>
      </c>
      <c r="N108" s="510">
        <v>0</v>
      </c>
      <c r="O108" s="510">
        <v>158500.16</v>
      </c>
      <c r="P108" s="510">
        <v>0</v>
      </c>
      <c r="Q108" s="510">
        <v>0</v>
      </c>
      <c r="R108" s="510">
        <v>0</v>
      </c>
      <c r="S108" s="510">
        <v>0</v>
      </c>
      <c r="T108" s="510" t="s">
        <v>757</v>
      </c>
      <c r="U108" s="510">
        <f t="shared" si="17"/>
        <v>3244663.16</v>
      </c>
      <c r="V108" s="512">
        <f t="shared" si="10"/>
        <v>6.6138060871270357</v>
      </c>
      <c r="X108" s="510">
        <v>32116850.096899997</v>
      </c>
      <c r="Y108" s="510">
        <v>49058940</v>
      </c>
      <c r="Z108" s="510">
        <f t="shared" si="11"/>
        <v>16942089.903100003</v>
      </c>
      <c r="AA108" s="510">
        <f t="shared" si="12"/>
        <v>1120516.9732977629</v>
      </c>
      <c r="AC108" s="512">
        <v>157.71559055050969</v>
      </c>
      <c r="AD108" s="512">
        <f t="shared" si="13"/>
        <v>149.26253004907659</v>
      </c>
      <c r="AE108" s="513">
        <f t="shared" si="14"/>
        <v>-8.4530605014331002</v>
      </c>
      <c r="AF108" s="510">
        <v>101</v>
      </c>
      <c r="AG108" s="510">
        <v>1</v>
      </c>
      <c r="AH108" s="514">
        <f t="shared" si="15"/>
        <v>149.26253004907659</v>
      </c>
      <c r="AI108" s="58"/>
      <c r="AJ108" s="58"/>
      <c r="AK108" s="515">
        <v>157.71559055050969</v>
      </c>
      <c r="AL108" s="515">
        <v>162.48749670670048</v>
      </c>
      <c r="AM108" s="515">
        <v>162.48749670670048</v>
      </c>
      <c r="AN108" s="515">
        <v>157.71559055050969</v>
      </c>
      <c r="AO108" s="516">
        <v>149.26253004907659</v>
      </c>
      <c r="AP108" s="515"/>
      <c r="AQ108" s="515"/>
      <c r="AR108" s="515"/>
      <c r="AS108" s="515"/>
      <c r="AT108" s="517">
        <f t="shared" si="18"/>
        <v>-8.4530605014331002</v>
      </c>
      <c r="AU108" s="515"/>
      <c r="AV108" s="518">
        <v>8.1921521862364166</v>
      </c>
      <c r="AW108" s="515">
        <v>1.8520981107358885</v>
      </c>
      <c r="AX108" s="519">
        <f t="shared" si="19"/>
        <v>-6.3400540755005279</v>
      </c>
      <c r="AY108" s="520"/>
      <c r="AZ108" s="521"/>
      <c r="BA108" s="521"/>
      <c r="BB108" s="521"/>
      <c r="BC108" s="514"/>
      <c r="BD108" s="58"/>
      <c r="BE108" s="522">
        <f t="shared" si="16"/>
        <v>-99</v>
      </c>
      <c r="BF108" s="58"/>
      <c r="BG108" s="58"/>
      <c r="BH108" s="58"/>
      <c r="BI108" s="58"/>
      <c r="BJ108" s="58"/>
    </row>
    <row r="109" spans="1:62" s="510" customFormat="1" ht="12">
      <c r="A109" s="507">
        <v>100</v>
      </c>
      <c r="B109" s="508" t="s">
        <v>127</v>
      </c>
      <c r="C109" s="507">
        <v>1</v>
      </c>
      <c r="D109" s="509">
        <v>0</v>
      </c>
      <c r="E109" s="510">
        <v>502738</v>
      </c>
      <c r="F109" s="510">
        <v>0</v>
      </c>
      <c r="G109" s="510">
        <v>0</v>
      </c>
      <c r="H109" s="510">
        <v>0</v>
      </c>
      <c r="I109" s="510">
        <v>384220</v>
      </c>
      <c r="J109" s="510">
        <v>6089721</v>
      </c>
      <c r="K109" s="511">
        <v>3384158</v>
      </c>
      <c r="L109" s="510">
        <v>7618480</v>
      </c>
      <c r="M109" s="510">
        <v>116943</v>
      </c>
      <c r="N109" s="510">
        <v>0</v>
      </c>
      <c r="O109" s="510">
        <v>499045.12000000005</v>
      </c>
      <c r="P109" s="510">
        <v>0</v>
      </c>
      <c r="Q109" s="510">
        <v>0</v>
      </c>
      <c r="R109" s="510">
        <v>0</v>
      </c>
      <c r="S109" s="510">
        <v>0</v>
      </c>
      <c r="T109" s="510" t="s">
        <v>757</v>
      </c>
      <c r="U109" s="510">
        <f t="shared" si="17"/>
        <v>18595305.120000001</v>
      </c>
      <c r="V109" s="512">
        <f t="shared" si="10"/>
        <v>9.8126747176244056</v>
      </c>
      <c r="X109" s="510">
        <v>139318256.59154996</v>
      </c>
      <c r="Y109" s="510">
        <v>189502920</v>
      </c>
      <c r="Z109" s="510">
        <f t="shared" si="11"/>
        <v>50184663.408450037</v>
      </c>
      <c r="AA109" s="510">
        <f t="shared" si="12"/>
        <v>4924457.7784058833</v>
      </c>
      <c r="AC109" s="512">
        <v>137.21086841143622</v>
      </c>
      <c r="AD109" s="512">
        <f t="shared" si="13"/>
        <v>132.48691645829086</v>
      </c>
      <c r="AE109" s="513">
        <f t="shared" si="14"/>
        <v>-4.7239519531453595</v>
      </c>
      <c r="AF109" s="510">
        <v>319</v>
      </c>
      <c r="AG109" s="510">
        <v>1</v>
      </c>
      <c r="AH109" s="514">
        <f t="shared" si="15"/>
        <v>132.48691645829086</v>
      </c>
      <c r="AI109" s="58"/>
      <c r="AJ109" s="58"/>
      <c r="AK109" s="515">
        <v>137.21086841143622</v>
      </c>
      <c r="AL109" s="515">
        <v>142.32925429695266</v>
      </c>
      <c r="AM109" s="515">
        <v>142.32925429695266</v>
      </c>
      <c r="AN109" s="515">
        <v>137.21086841143622</v>
      </c>
      <c r="AO109" s="516">
        <v>132.48691645829086</v>
      </c>
      <c r="AP109" s="515"/>
      <c r="AQ109" s="515"/>
      <c r="AR109" s="515"/>
      <c r="AS109" s="515"/>
      <c r="AT109" s="517">
        <f t="shared" si="18"/>
        <v>-4.7239519531453595</v>
      </c>
      <c r="AU109" s="515"/>
      <c r="AV109" s="518">
        <v>12.258764687353557</v>
      </c>
      <c r="AW109" s="515">
        <v>7.4560818646210878</v>
      </c>
      <c r="AX109" s="519">
        <f t="shared" si="19"/>
        <v>-4.8026828227324687</v>
      </c>
      <c r="AY109" s="520"/>
      <c r="AZ109" s="521"/>
      <c r="BA109" s="521"/>
      <c r="BB109" s="521"/>
      <c r="BC109" s="514"/>
      <c r="BD109" s="58"/>
      <c r="BE109" s="522">
        <f t="shared" si="16"/>
        <v>-100</v>
      </c>
      <c r="BF109" s="58"/>
      <c r="BG109" s="58"/>
      <c r="BH109" s="58"/>
      <c r="BI109" s="58"/>
      <c r="BJ109" s="58"/>
    </row>
    <row r="110" spans="1:62" s="510" customFormat="1" ht="12">
      <c r="A110" s="507">
        <v>101</v>
      </c>
      <c r="B110" s="508" t="s">
        <v>128</v>
      </c>
      <c r="C110" s="507">
        <v>1</v>
      </c>
      <c r="D110" s="509">
        <v>0</v>
      </c>
      <c r="E110" s="510">
        <v>18000</v>
      </c>
      <c r="F110" s="510">
        <v>0</v>
      </c>
      <c r="G110" s="510">
        <v>0</v>
      </c>
      <c r="H110" s="510">
        <v>0</v>
      </c>
      <c r="I110" s="510">
        <v>409880</v>
      </c>
      <c r="J110" s="510">
        <v>1412365</v>
      </c>
      <c r="K110" s="511">
        <v>1628840</v>
      </c>
      <c r="L110" s="510">
        <v>1907750</v>
      </c>
      <c r="M110" s="510">
        <v>35689</v>
      </c>
      <c r="N110" s="510">
        <v>0</v>
      </c>
      <c r="O110" s="510">
        <v>388087.56000000006</v>
      </c>
      <c r="P110" s="510">
        <v>0</v>
      </c>
      <c r="Q110" s="510">
        <v>0</v>
      </c>
      <c r="R110" s="510">
        <v>0</v>
      </c>
      <c r="S110" s="510">
        <v>0</v>
      </c>
      <c r="T110" s="510" t="s">
        <v>760</v>
      </c>
      <c r="U110" s="510">
        <f t="shared" si="17"/>
        <v>4655961.5600000005</v>
      </c>
      <c r="V110" s="512">
        <f t="shared" si="10"/>
        <v>5.5835383879552172</v>
      </c>
      <c r="X110" s="510">
        <v>62458712.611599997</v>
      </c>
      <c r="Y110" s="510">
        <v>83387293.799999997</v>
      </c>
      <c r="Z110" s="510">
        <f t="shared" si="11"/>
        <v>20928581.1884</v>
      </c>
      <c r="AA110" s="510">
        <f t="shared" si="12"/>
        <v>1168555.3647086881</v>
      </c>
      <c r="AC110" s="512">
        <v>132.08341989253177</v>
      </c>
      <c r="AD110" s="512">
        <f t="shared" si="13"/>
        <v>131.63694062439163</v>
      </c>
      <c r="AE110" s="513">
        <f t="shared" si="14"/>
        <v>-0.44647926814013772</v>
      </c>
      <c r="AF110" s="510">
        <v>350</v>
      </c>
      <c r="AG110" s="510">
        <v>1</v>
      </c>
      <c r="AH110" s="514">
        <f t="shared" si="15"/>
        <v>131.63694062439163</v>
      </c>
      <c r="AI110" s="58"/>
      <c r="AJ110" s="58"/>
      <c r="AK110" s="515">
        <v>132.08341989253177</v>
      </c>
      <c r="AL110" s="515">
        <v>132.33946810449638</v>
      </c>
      <c r="AM110" s="515">
        <v>132.33946810449638</v>
      </c>
      <c r="AN110" s="515">
        <v>132.08341989253177</v>
      </c>
      <c r="AO110" s="516">
        <v>131.63694062439163</v>
      </c>
      <c r="AP110" s="515"/>
      <c r="AQ110" s="515"/>
      <c r="AR110" s="515"/>
      <c r="AS110" s="515"/>
      <c r="AT110" s="517">
        <f t="shared" si="18"/>
        <v>-0.44647926814013772</v>
      </c>
      <c r="AU110" s="515"/>
      <c r="AV110" s="518">
        <v>4.4997322490434088</v>
      </c>
      <c r="AW110" s="515">
        <v>3.6180782924255368</v>
      </c>
      <c r="AX110" s="519">
        <f t="shared" si="19"/>
        <v>-0.88165395661787205</v>
      </c>
      <c r="AY110" s="520"/>
      <c r="AZ110" s="521"/>
      <c r="BA110" s="521"/>
      <c r="BB110" s="521"/>
      <c r="BC110" s="514"/>
      <c r="BD110" s="58"/>
      <c r="BE110" s="522">
        <f t="shared" si="16"/>
        <v>-101</v>
      </c>
      <c r="BF110" s="58"/>
      <c r="BG110" s="58"/>
      <c r="BH110" s="58"/>
      <c r="BI110" s="58"/>
      <c r="BJ110" s="58"/>
    </row>
    <row r="111" spans="1:62" s="510" customFormat="1" ht="12">
      <c r="A111" s="507">
        <v>102</v>
      </c>
      <c r="B111" s="508" t="s">
        <v>129</v>
      </c>
      <c r="C111" s="507">
        <v>0</v>
      </c>
      <c r="D111" s="509"/>
      <c r="K111" s="511"/>
      <c r="T111" s="510">
        <v>0</v>
      </c>
      <c r="U111" s="510">
        <f t="shared" si="17"/>
        <v>0</v>
      </c>
      <c r="V111" s="512">
        <f t="shared" si="10"/>
        <v>0</v>
      </c>
      <c r="X111" s="510">
        <v>1030120.6499999999</v>
      </c>
      <c r="Y111" s="510">
        <v>1311852</v>
      </c>
      <c r="Z111" s="510">
        <f t="shared" si="11"/>
        <v>281731.35000000009</v>
      </c>
      <c r="AA111" s="510">
        <f t="shared" si="12"/>
        <v>0</v>
      </c>
      <c r="AC111" s="512">
        <v>0</v>
      </c>
      <c r="AD111" s="512">
        <f t="shared" si="13"/>
        <v>0</v>
      </c>
      <c r="AE111" s="513">
        <f t="shared" si="14"/>
        <v>0</v>
      </c>
      <c r="AF111" s="510">
        <v>0</v>
      </c>
      <c r="AG111" s="510" t="s">
        <v>758</v>
      </c>
      <c r="AH111" s="514">
        <f t="shared" si="15"/>
        <v>0</v>
      </c>
      <c r="AI111" s="58"/>
      <c r="AJ111" s="58"/>
      <c r="AK111" s="515">
        <v>0</v>
      </c>
      <c r="AL111" s="515">
        <v>0</v>
      </c>
      <c r="AM111" s="515">
        <v>0</v>
      </c>
      <c r="AN111" s="515">
        <v>0</v>
      </c>
      <c r="AO111" s="516">
        <v>0</v>
      </c>
      <c r="AP111" s="515"/>
      <c r="AQ111" s="515"/>
      <c r="AR111" s="515"/>
      <c r="AS111" s="515"/>
      <c r="AT111" s="517">
        <f t="shared" si="18"/>
        <v>0</v>
      </c>
      <c r="AU111" s="515"/>
      <c r="AV111" s="518" t="s">
        <v>774</v>
      </c>
      <c r="AW111" s="515" t="s">
        <v>774</v>
      </c>
      <c r="AX111" s="519" t="str">
        <f t="shared" si="19"/>
        <v/>
      </c>
      <c r="AY111" s="520"/>
      <c r="AZ111" s="521"/>
      <c r="BA111" s="521"/>
      <c r="BB111" s="521"/>
      <c r="BC111" s="523" t="s">
        <v>761</v>
      </c>
      <c r="BD111" s="58"/>
      <c r="BE111" s="522">
        <f t="shared" si="16"/>
        <v>-102</v>
      </c>
      <c r="BF111" s="58"/>
      <c r="BG111" s="58"/>
      <c r="BH111" s="58"/>
      <c r="BI111" s="58"/>
      <c r="BJ111" s="58"/>
    </row>
    <row r="112" spans="1:62" s="510" customFormat="1" ht="12">
      <c r="A112" s="507">
        <v>103</v>
      </c>
      <c r="B112" s="508" t="s">
        <v>130</v>
      </c>
      <c r="C112" s="507">
        <v>1</v>
      </c>
      <c r="D112" s="509">
        <v>0</v>
      </c>
      <c r="E112" s="510">
        <v>0</v>
      </c>
      <c r="F112" s="510">
        <v>0</v>
      </c>
      <c r="G112" s="510">
        <v>0</v>
      </c>
      <c r="H112" s="510">
        <v>0</v>
      </c>
      <c r="I112" s="510">
        <v>0</v>
      </c>
      <c r="J112" s="510">
        <v>710173</v>
      </c>
      <c r="K112" s="511">
        <v>331714</v>
      </c>
      <c r="L112" s="510">
        <v>376500</v>
      </c>
      <c r="M112" s="510">
        <v>4834</v>
      </c>
      <c r="N112" s="510">
        <v>217781</v>
      </c>
      <c r="O112" s="510">
        <v>27133.120000000003</v>
      </c>
      <c r="P112" s="510">
        <v>0</v>
      </c>
      <c r="Q112" s="510">
        <v>0</v>
      </c>
      <c r="R112" s="510">
        <v>0</v>
      </c>
      <c r="S112" s="510">
        <v>0</v>
      </c>
      <c r="T112" s="510" t="s">
        <v>760</v>
      </c>
      <c r="U112" s="510">
        <f t="shared" si="17"/>
        <v>1442235.12</v>
      </c>
      <c r="V112" s="512">
        <f t="shared" si="10"/>
        <v>4.2170496704424654</v>
      </c>
      <c r="X112" s="510">
        <v>34029130.219999999</v>
      </c>
      <c r="Y112" s="510">
        <v>34200098</v>
      </c>
      <c r="Z112" s="510">
        <f t="shared" si="11"/>
        <v>170967.78000000119</v>
      </c>
      <c r="AA112" s="510">
        <f t="shared" si="12"/>
        <v>7209.7962030528497</v>
      </c>
      <c r="AC112" s="512">
        <v>102.89780031040368</v>
      </c>
      <c r="AD112" s="512">
        <f t="shared" si="13"/>
        <v>100.48122882582729</v>
      </c>
      <c r="AE112" s="513">
        <f t="shared" si="14"/>
        <v>-2.4165714845763944</v>
      </c>
      <c r="AF112" s="510">
        <v>20</v>
      </c>
      <c r="AG112" s="510">
        <v>1</v>
      </c>
      <c r="AH112" s="514">
        <f t="shared" si="15"/>
        <v>100.48122882582729</v>
      </c>
      <c r="AI112" s="58"/>
      <c r="AJ112" s="58"/>
      <c r="AK112" s="515">
        <v>102.89780031040368</v>
      </c>
      <c r="AL112" s="515">
        <v>103.41092099161402</v>
      </c>
      <c r="AM112" s="515">
        <v>103.41092099161402</v>
      </c>
      <c r="AN112" s="515">
        <v>102.89780031040368</v>
      </c>
      <c r="AO112" s="516">
        <v>100.48122882582729</v>
      </c>
      <c r="AP112" s="515"/>
      <c r="AQ112" s="515"/>
      <c r="AR112" s="515"/>
      <c r="AS112" s="515"/>
      <c r="AT112" s="517">
        <f t="shared" si="18"/>
        <v>-2.4165714845763944</v>
      </c>
      <c r="AU112" s="515"/>
      <c r="AV112" s="518">
        <v>10.796119600747311</v>
      </c>
      <c r="AW112" s="515">
        <v>8.086460447842347</v>
      </c>
      <c r="AX112" s="519">
        <f t="shared" si="19"/>
        <v>-2.7096591529049636</v>
      </c>
      <c r="AY112" s="520"/>
      <c r="AZ112" s="521"/>
      <c r="BA112" s="521"/>
      <c r="BB112" s="521"/>
      <c r="BC112" s="514"/>
      <c r="BD112" s="58"/>
      <c r="BE112" s="522">
        <f t="shared" si="16"/>
        <v>-103</v>
      </c>
      <c r="BF112" s="58"/>
      <c r="BG112" s="58"/>
      <c r="BH112" s="58"/>
      <c r="BI112" s="58"/>
      <c r="BJ112" s="58"/>
    </row>
    <row r="113" spans="1:62" s="510" customFormat="1" ht="12">
      <c r="A113" s="507">
        <v>104</v>
      </c>
      <c r="B113" s="508" t="s">
        <v>131</v>
      </c>
      <c r="C113" s="507">
        <v>0</v>
      </c>
      <c r="D113" s="509"/>
      <c r="K113" s="511"/>
      <c r="T113" s="510">
        <v>0</v>
      </c>
      <c r="U113" s="510">
        <f t="shared" si="17"/>
        <v>0</v>
      </c>
      <c r="V113" s="512">
        <f t="shared" si="10"/>
        <v>0</v>
      </c>
      <c r="X113" s="510">
        <v>0</v>
      </c>
      <c r="Y113" s="510">
        <v>0</v>
      </c>
      <c r="Z113" s="510">
        <f t="shared" si="11"/>
        <v>0</v>
      </c>
      <c r="AA113" s="510">
        <f t="shared" si="12"/>
        <v>0</v>
      </c>
      <c r="AC113" s="512">
        <v>0</v>
      </c>
      <c r="AD113" s="512">
        <f t="shared" si="13"/>
        <v>0</v>
      </c>
      <c r="AE113" s="513">
        <f t="shared" si="14"/>
        <v>0</v>
      </c>
      <c r="AF113" s="510">
        <v>0</v>
      </c>
      <c r="AG113" s="510" t="s">
        <v>758</v>
      </c>
      <c r="AH113" s="514">
        <f t="shared" si="15"/>
        <v>0</v>
      </c>
      <c r="AI113" s="58"/>
      <c r="AJ113" s="58"/>
      <c r="AK113" s="515">
        <v>0</v>
      </c>
      <c r="AL113" s="515">
        <v>0</v>
      </c>
      <c r="AM113" s="515">
        <v>0</v>
      </c>
      <c r="AN113" s="515">
        <v>0</v>
      </c>
      <c r="AO113" s="516">
        <v>0</v>
      </c>
      <c r="AP113" s="515"/>
      <c r="AQ113" s="515"/>
      <c r="AR113" s="515"/>
      <c r="AS113" s="515"/>
      <c r="AT113" s="517">
        <f t="shared" si="18"/>
        <v>0</v>
      </c>
      <c r="AU113" s="515"/>
      <c r="AV113" s="518" t="s">
        <v>774</v>
      </c>
      <c r="AW113" s="515" t="s">
        <v>774</v>
      </c>
      <c r="AX113" s="519" t="str">
        <f t="shared" si="19"/>
        <v/>
      </c>
      <c r="AY113" s="520"/>
      <c r="AZ113" s="521"/>
      <c r="BA113" s="521"/>
      <c r="BB113" s="521"/>
      <c r="BC113" s="514"/>
      <c r="BD113" s="58"/>
      <c r="BE113" s="522">
        <f t="shared" si="16"/>
        <v>-104</v>
      </c>
      <c r="BF113" s="58"/>
      <c r="BG113" s="58"/>
      <c r="BH113" s="58"/>
      <c r="BI113" s="58"/>
      <c r="BJ113" s="58"/>
    </row>
    <row r="114" spans="1:62" s="510" customFormat="1" ht="12">
      <c r="A114" s="507">
        <v>105</v>
      </c>
      <c r="B114" s="508" t="s">
        <v>132</v>
      </c>
      <c r="C114" s="507">
        <v>1</v>
      </c>
      <c r="D114" s="509">
        <v>0</v>
      </c>
      <c r="E114" s="510">
        <v>0</v>
      </c>
      <c r="F114" s="510">
        <v>0</v>
      </c>
      <c r="G114" s="510">
        <v>0</v>
      </c>
      <c r="H114" s="510">
        <v>0</v>
      </c>
      <c r="I114" s="510">
        <v>0</v>
      </c>
      <c r="J114" s="510">
        <v>437754</v>
      </c>
      <c r="K114" s="511">
        <v>472319</v>
      </c>
      <c r="L114" s="510">
        <v>536551</v>
      </c>
      <c r="M114" s="510">
        <v>6497</v>
      </c>
      <c r="N114" s="510">
        <v>95286</v>
      </c>
      <c r="O114" s="510">
        <v>2173.6400000000003</v>
      </c>
      <c r="P114" s="510">
        <v>0</v>
      </c>
      <c r="Q114" s="510">
        <v>0</v>
      </c>
      <c r="R114" s="510">
        <v>0</v>
      </c>
      <c r="S114" s="510">
        <v>0</v>
      </c>
      <c r="T114" s="510" t="s">
        <v>757</v>
      </c>
      <c r="U114" s="510">
        <f t="shared" si="17"/>
        <v>1550580.64</v>
      </c>
      <c r="V114" s="512">
        <f t="shared" si="10"/>
        <v>7.5233890510663803</v>
      </c>
      <c r="X114" s="510">
        <v>14264533.799999997</v>
      </c>
      <c r="Y114" s="510">
        <v>20610135</v>
      </c>
      <c r="Z114" s="510">
        <f t="shared" si="11"/>
        <v>6345601.200000003</v>
      </c>
      <c r="AA114" s="510">
        <f t="shared" si="12"/>
        <v>477404.26590513706</v>
      </c>
      <c r="AC114" s="512">
        <v>146.20584953156245</v>
      </c>
      <c r="AD114" s="512">
        <f t="shared" si="13"/>
        <v>141.13837168723219</v>
      </c>
      <c r="AE114" s="513">
        <f t="shared" si="14"/>
        <v>-5.0674778443302557</v>
      </c>
      <c r="AF114" s="510">
        <v>4</v>
      </c>
      <c r="AG114" s="510">
        <v>1</v>
      </c>
      <c r="AH114" s="514">
        <f t="shared" si="15"/>
        <v>141.13837168723219</v>
      </c>
      <c r="AI114" s="58"/>
      <c r="AJ114" s="58"/>
      <c r="AK114" s="515">
        <v>146.20584953156245</v>
      </c>
      <c r="AL114" s="515">
        <v>146.38894545370897</v>
      </c>
      <c r="AM114" s="515">
        <v>146.38894545370897</v>
      </c>
      <c r="AN114" s="515">
        <v>146.20584953156245</v>
      </c>
      <c r="AO114" s="516">
        <v>141.13837168723219</v>
      </c>
      <c r="AP114" s="515"/>
      <c r="AQ114" s="515"/>
      <c r="AR114" s="515"/>
      <c r="AS114" s="515"/>
      <c r="AT114" s="517">
        <f t="shared" si="18"/>
        <v>-5.0674778443302557</v>
      </c>
      <c r="AU114" s="515"/>
      <c r="AV114" s="518">
        <v>7.5066009891433803</v>
      </c>
      <c r="AW114" s="515">
        <v>3.5990558825028525</v>
      </c>
      <c r="AX114" s="519">
        <f t="shared" si="19"/>
        <v>-3.9075451066405278</v>
      </c>
      <c r="AY114" s="520"/>
      <c r="AZ114" s="521"/>
      <c r="BA114" s="521"/>
      <c r="BB114" s="521"/>
      <c r="BC114" s="514"/>
      <c r="BD114" s="58"/>
      <c r="BE114" s="522">
        <f t="shared" si="16"/>
        <v>-105</v>
      </c>
      <c r="BF114" s="58"/>
      <c r="BG114" s="58"/>
      <c r="BH114" s="58"/>
      <c r="BI114" s="58"/>
      <c r="BJ114" s="58"/>
    </row>
    <row r="115" spans="1:62" s="510" customFormat="1" ht="12">
      <c r="A115" s="507">
        <v>106</v>
      </c>
      <c r="B115" s="508" t="s">
        <v>133</v>
      </c>
      <c r="C115" s="507">
        <v>0</v>
      </c>
      <c r="D115" s="509"/>
      <c r="K115" s="511"/>
      <c r="T115" s="510">
        <v>0</v>
      </c>
      <c r="U115" s="510">
        <f t="shared" si="17"/>
        <v>0</v>
      </c>
      <c r="V115" s="512">
        <f t="shared" si="10"/>
        <v>0</v>
      </c>
      <c r="X115" s="510">
        <v>0</v>
      </c>
      <c r="Y115" s="510">
        <v>0</v>
      </c>
      <c r="Z115" s="510">
        <f t="shared" si="11"/>
        <v>0</v>
      </c>
      <c r="AA115" s="510">
        <f t="shared" si="12"/>
        <v>0</v>
      </c>
      <c r="AC115" s="512">
        <v>0</v>
      </c>
      <c r="AD115" s="512">
        <f t="shared" si="13"/>
        <v>0</v>
      </c>
      <c r="AE115" s="513">
        <f t="shared" si="14"/>
        <v>0</v>
      </c>
      <c r="AF115" s="510">
        <v>0</v>
      </c>
      <c r="AG115" s="510" t="s">
        <v>758</v>
      </c>
      <c r="AH115" s="514">
        <f t="shared" si="15"/>
        <v>0</v>
      </c>
      <c r="AI115" s="58"/>
      <c r="AJ115" s="58"/>
      <c r="AK115" s="515">
        <v>0</v>
      </c>
      <c r="AL115" s="515">
        <v>0</v>
      </c>
      <c r="AM115" s="515">
        <v>0</v>
      </c>
      <c r="AN115" s="515">
        <v>0</v>
      </c>
      <c r="AO115" s="516">
        <v>0</v>
      </c>
      <c r="AP115" s="515"/>
      <c r="AQ115" s="515"/>
      <c r="AR115" s="515"/>
      <c r="AS115" s="515"/>
      <c r="AT115" s="517">
        <f t="shared" si="18"/>
        <v>0</v>
      </c>
      <c r="AU115" s="515"/>
      <c r="AV115" s="518" t="s">
        <v>774</v>
      </c>
      <c r="AW115" s="515" t="s">
        <v>774</v>
      </c>
      <c r="AX115" s="519" t="str">
        <f t="shared" si="19"/>
        <v/>
      </c>
      <c r="AY115" s="520"/>
      <c r="AZ115" s="521"/>
      <c r="BA115" s="521"/>
      <c r="BB115" s="521"/>
      <c r="BC115" s="514"/>
      <c r="BD115" s="58"/>
      <c r="BE115" s="522">
        <f t="shared" si="16"/>
        <v>-106</v>
      </c>
      <c r="BF115" s="58"/>
      <c r="BG115" s="58"/>
      <c r="BH115" s="58"/>
      <c r="BI115" s="58"/>
      <c r="BJ115" s="58"/>
    </row>
    <row r="116" spans="1:62" s="510" customFormat="1" ht="12">
      <c r="A116" s="507">
        <v>107</v>
      </c>
      <c r="B116" s="508" t="s">
        <v>134</v>
      </c>
      <c r="C116" s="507">
        <v>1</v>
      </c>
      <c r="D116" s="509">
        <v>742000</v>
      </c>
      <c r="E116" s="510">
        <v>0</v>
      </c>
      <c r="F116" s="510">
        <v>0</v>
      </c>
      <c r="G116" s="510">
        <v>0</v>
      </c>
      <c r="H116" s="510">
        <v>0</v>
      </c>
      <c r="I116" s="510">
        <v>0</v>
      </c>
      <c r="J116" s="510">
        <v>1432365</v>
      </c>
      <c r="K116" s="511">
        <v>0</v>
      </c>
      <c r="L116" s="510">
        <v>2269100</v>
      </c>
      <c r="M116" s="510">
        <v>18121</v>
      </c>
      <c r="N116" s="510">
        <v>860251</v>
      </c>
      <c r="O116" s="510">
        <v>1103.97</v>
      </c>
      <c r="P116" s="510">
        <v>0</v>
      </c>
      <c r="Q116" s="510">
        <v>0</v>
      </c>
      <c r="R116" s="510">
        <v>0</v>
      </c>
      <c r="S116" s="510">
        <v>0</v>
      </c>
      <c r="T116" s="510" t="s">
        <v>757</v>
      </c>
      <c r="U116" s="510">
        <f t="shared" si="17"/>
        <v>5322940.97</v>
      </c>
      <c r="V116" s="512">
        <f t="shared" si="10"/>
        <v>9.1744026226500495</v>
      </c>
      <c r="X116" s="510">
        <v>43648880.139679991</v>
      </c>
      <c r="Y116" s="510">
        <v>58019483</v>
      </c>
      <c r="Z116" s="510">
        <f t="shared" si="11"/>
        <v>14370602.860320009</v>
      </c>
      <c r="AA116" s="510">
        <f t="shared" si="12"/>
        <v>1318416.965707822</v>
      </c>
      <c r="AC116" s="512">
        <v>137.44431467986698</v>
      </c>
      <c r="AD116" s="512">
        <f t="shared" si="13"/>
        <v>129.90268216010153</v>
      </c>
      <c r="AE116" s="513">
        <f t="shared" si="14"/>
        <v>-7.541632519765443</v>
      </c>
      <c r="AF116" s="510">
        <v>1</v>
      </c>
      <c r="AG116" s="510">
        <v>1</v>
      </c>
      <c r="AH116" s="514">
        <f t="shared" si="15"/>
        <v>129.90268216010153</v>
      </c>
      <c r="AI116" s="58"/>
      <c r="AJ116" s="58"/>
      <c r="AK116" s="515">
        <v>137.44431467986698</v>
      </c>
      <c r="AL116" s="515">
        <v>142.25486742573929</v>
      </c>
      <c r="AM116" s="515">
        <v>142.25486742573929</v>
      </c>
      <c r="AN116" s="515">
        <v>137.44431467986698</v>
      </c>
      <c r="AO116" s="516">
        <v>129.90268216010153</v>
      </c>
      <c r="AP116" s="515"/>
      <c r="AQ116" s="515"/>
      <c r="AR116" s="515"/>
      <c r="AS116" s="515"/>
      <c r="AT116" s="517">
        <f t="shared" si="18"/>
        <v>-7.541632519765443</v>
      </c>
      <c r="AU116" s="515"/>
      <c r="AV116" s="518">
        <v>10.945367547775184</v>
      </c>
      <c r="AW116" s="515">
        <v>4.1113819057395116</v>
      </c>
      <c r="AX116" s="519">
        <f t="shared" si="19"/>
        <v>-6.8339856420356728</v>
      </c>
      <c r="AY116" s="520"/>
      <c r="AZ116" s="521"/>
      <c r="BA116" s="521"/>
      <c r="BB116" s="521"/>
      <c r="BC116" s="514"/>
      <c r="BD116" s="58"/>
      <c r="BE116" s="522">
        <f t="shared" si="16"/>
        <v>-107</v>
      </c>
      <c r="BF116" s="58"/>
      <c r="BG116" s="58"/>
      <c r="BH116" s="58"/>
      <c r="BI116" s="58"/>
      <c r="BJ116" s="58"/>
    </row>
    <row r="117" spans="1:62" s="510" customFormat="1" ht="12">
      <c r="A117" s="507">
        <v>108</v>
      </c>
      <c r="B117" s="508" t="s">
        <v>135</v>
      </c>
      <c r="C117" s="507">
        <v>0</v>
      </c>
      <c r="D117" s="509"/>
      <c r="K117" s="511"/>
      <c r="T117" s="510">
        <v>0</v>
      </c>
      <c r="U117" s="510">
        <f t="shared" si="17"/>
        <v>0</v>
      </c>
      <c r="V117" s="512">
        <f t="shared" si="10"/>
        <v>0</v>
      </c>
      <c r="X117" s="510">
        <v>125581.68000000001</v>
      </c>
      <c r="Y117" s="510">
        <v>215179</v>
      </c>
      <c r="Z117" s="510">
        <f t="shared" si="11"/>
        <v>89597.319999999992</v>
      </c>
      <c r="AA117" s="510">
        <f t="shared" si="12"/>
        <v>0</v>
      </c>
      <c r="AC117" s="512">
        <v>0</v>
      </c>
      <c r="AD117" s="512">
        <f t="shared" si="13"/>
        <v>0</v>
      </c>
      <c r="AE117" s="513">
        <f t="shared" si="14"/>
        <v>0</v>
      </c>
      <c r="AF117" s="510">
        <v>0</v>
      </c>
      <c r="AG117" s="510" t="s">
        <v>758</v>
      </c>
      <c r="AH117" s="514">
        <f t="shared" si="15"/>
        <v>0</v>
      </c>
      <c r="AI117" s="58"/>
      <c r="AJ117" s="58"/>
      <c r="AK117" s="515">
        <v>0</v>
      </c>
      <c r="AL117" s="515">
        <v>0</v>
      </c>
      <c r="AM117" s="515">
        <v>0</v>
      </c>
      <c r="AN117" s="515">
        <v>0</v>
      </c>
      <c r="AO117" s="516">
        <v>0</v>
      </c>
      <c r="AP117" s="515"/>
      <c r="AQ117" s="515"/>
      <c r="AR117" s="515"/>
      <c r="AS117" s="515"/>
      <c r="AT117" s="517">
        <f t="shared" si="18"/>
        <v>0</v>
      </c>
      <c r="AU117" s="515"/>
      <c r="AV117" s="518" t="s">
        <v>774</v>
      </c>
      <c r="AW117" s="515" t="s">
        <v>774</v>
      </c>
      <c r="AX117" s="519" t="str">
        <f t="shared" si="19"/>
        <v/>
      </c>
      <c r="AY117" s="520"/>
      <c r="AZ117" s="521"/>
      <c r="BA117" s="521"/>
      <c r="BB117" s="521"/>
      <c r="BC117" s="514"/>
      <c r="BD117" s="58"/>
      <c r="BE117" s="522">
        <f t="shared" si="16"/>
        <v>-108</v>
      </c>
      <c r="BF117" s="58"/>
      <c r="BG117" s="58"/>
      <c r="BH117" s="58"/>
      <c r="BI117" s="58"/>
      <c r="BJ117" s="58"/>
    </row>
    <row r="118" spans="1:62" s="510" customFormat="1" ht="12">
      <c r="A118" s="507">
        <v>109</v>
      </c>
      <c r="B118" s="508" t="s">
        <v>136</v>
      </c>
      <c r="C118" s="507">
        <v>0</v>
      </c>
      <c r="D118" s="509">
        <v>0</v>
      </c>
      <c r="E118" s="510">
        <v>0</v>
      </c>
      <c r="F118" s="510">
        <v>0</v>
      </c>
      <c r="G118" s="510">
        <v>0</v>
      </c>
      <c r="H118" s="510">
        <v>0</v>
      </c>
      <c r="I118" s="510">
        <v>0</v>
      </c>
      <c r="J118" s="510">
        <v>0</v>
      </c>
      <c r="K118" s="511">
        <v>0</v>
      </c>
      <c r="L118" s="510">
        <v>0</v>
      </c>
      <c r="M118" s="510">
        <v>0</v>
      </c>
      <c r="N118" s="510">
        <v>0</v>
      </c>
      <c r="O118" s="510">
        <v>0</v>
      </c>
      <c r="P118" s="510">
        <v>0</v>
      </c>
      <c r="Q118" s="510">
        <v>0</v>
      </c>
      <c r="R118" s="510">
        <v>0</v>
      </c>
      <c r="S118" s="510">
        <v>0</v>
      </c>
      <c r="T118" s="510">
        <v>0</v>
      </c>
      <c r="U118" s="510">
        <f t="shared" si="17"/>
        <v>0</v>
      </c>
      <c r="V118" s="512">
        <f t="shared" si="10"/>
        <v>0</v>
      </c>
      <c r="X118" s="510">
        <v>8618.84</v>
      </c>
      <c r="Y118" s="510">
        <v>51029</v>
      </c>
      <c r="Z118" s="510">
        <f t="shared" si="11"/>
        <v>42410.16</v>
      </c>
      <c r="AA118" s="510">
        <f t="shared" si="12"/>
        <v>0</v>
      </c>
      <c r="AC118" s="512">
        <v>0</v>
      </c>
      <c r="AD118" s="512">
        <f t="shared" si="13"/>
        <v>0</v>
      </c>
      <c r="AE118" s="513">
        <f t="shared" si="14"/>
        <v>0</v>
      </c>
      <c r="AF118" s="510">
        <v>0</v>
      </c>
      <c r="AG118" s="510">
        <v>1</v>
      </c>
      <c r="AH118" s="514">
        <f t="shared" si="15"/>
        <v>0</v>
      </c>
      <c r="AI118" s="58"/>
      <c r="AJ118" s="58"/>
      <c r="AK118" s="515">
        <v>0</v>
      </c>
      <c r="AL118" s="515">
        <v>0</v>
      </c>
      <c r="AM118" s="515">
        <v>0</v>
      </c>
      <c r="AN118" s="515">
        <v>0</v>
      </c>
      <c r="AO118" s="516">
        <v>0</v>
      </c>
      <c r="AP118" s="515"/>
      <c r="AQ118" s="515"/>
      <c r="AR118" s="515"/>
      <c r="AS118" s="515"/>
      <c r="AT118" s="517">
        <f t="shared" si="18"/>
        <v>0</v>
      </c>
      <c r="AU118" s="515"/>
      <c r="AV118" s="518" t="s">
        <v>774</v>
      </c>
      <c r="AW118" s="515" t="s">
        <v>774</v>
      </c>
      <c r="AX118" s="519" t="str">
        <f t="shared" si="19"/>
        <v/>
      </c>
      <c r="AY118" s="520"/>
      <c r="AZ118" s="521"/>
      <c r="BA118" s="521"/>
      <c r="BB118" s="521"/>
      <c r="BC118" s="514"/>
      <c r="BD118" s="58"/>
      <c r="BE118" s="522">
        <f t="shared" si="16"/>
        <v>-109</v>
      </c>
      <c r="BF118" s="58"/>
      <c r="BG118" s="58"/>
      <c r="BH118" s="58"/>
      <c r="BI118" s="58"/>
      <c r="BJ118" s="58"/>
    </row>
    <row r="119" spans="1:62" s="510" customFormat="1" ht="12">
      <c r="A119" s="507">
        <v>110</v>
      </c>
      <c r="B119" s="508" t="s">
        <v>137</v>
      </c>
      <c r="C119" s="507">
        <v>1</v>
      </c>
      <c r="D119" s="509">
        <v>0</v>
      </c>
      <c r="E119" s="510">
        <v>0</v>
      </c>
      <c r="F119" s="510">
        <v>0</v>
      </c>
      <c r="G119" s="510">
        <v>0</v>
      </c>
      <c r="H119" s="510">
        <v>0</v>
      </c>
      <c r="I119" s="510">
        <v>0</v>
      </c>
      <c r="J119" s="510">
        <v>895556</v>
      </c>
      <c r="K119" s="511">
        <v>435694</v>
      </c>
      <c r="L119" s="510">
        <v>934166</v>
      </c>
      <c r="M119" s="510">
        <v>15162</v>
      </c>
      <c r="N119" s="510">
        <v>15528</v>
      </c>
      <c r="O119" s="510">
        <v>10536.750000000002</v>
      </c>
      <c r="P119" s="510">
        <v>0</v>
      </c>
      <c r="Q119" s="510">
        <v>0</v>
      </c>
      <c r="R119" s="510">
        <v>0</v>
      </c>
      <c r="S119" s="510">
        <v>0</v>
      </c>
      <c r="T119" s="510" t="s">
        <v>760</v>
      </c>
      <c r="U119" s="510">
        <f t="shared" si="17"/>
        <v>1746143.15</v>
      </c>
      <c r="V119" s="512">
        <f t="shared" si="10"/>
        <v>3.6649373959954628</v>
      </c>
      <c r="X119" s="510">
        <v>36001737.560000002</v>
      </c>
      <c r="Y119" s="510">
        <v>47644556</v>
      </c>
      <c r="Z119" s="510">
        <f t="shared" si="11"/>
        <v>11642818.439999998</v>
      </c>
      <c r="AA119" s="510">
        <f t="shared" si="12"/>
        <v>426702.00695541548</v>
      </c>
      <c r="AC119" s="512">
        <v>131.20094982474154</v>
      </c>
      <c r="AD119" s="512">
        <f t="shared" si="13"/>
        <v>131.15437529744767</v>
      </c>
      <c r="AE119" s="513">
        <f t="shared" si="14"/>
        <v>-4.657452729387046E-2</v>
      </c>
      <c r="AF119" s="510">
        <v>11</v>
      </c>
      <c r="AG119" s="510">
        <v>1</v>
      </c>
      <c r="AH119" s="514">
        <f t="shared" si="15"/>
        <v>131.15437529744767</v>
      </c>
      <c r="AI119" s="58"/>
      <c r="AJ119" s="58"/>
      <c r="AK119" s="515">
        <v>131.20094982474154</v>
      </c>
      <c r="AL119" s="515">
        <v>124.35698497437826</v>
      </c>
      <c r="AM119" s="515">
        <v>124.35698497437826</v>
      </c>
      <c r="AN119" s="515">
        <v>131.20094982474154</v>
      </c>
      <c r="AO119" s="516">
        <v>131.15437529744767</v>
      </c>
      <c r="AP119" s="515"/>
      <c r="AQ119" s="515"/>
      <c r="AR119" s="515"/>
      <c r="AS119" s="515"/>
      <c r="AT119" s="517">
        <f t="shared" si="18"/>
        <v>-4.657452729387046E-2</v>
      </c>
      <c r="AU119" s="515"/>
      <c r="AV119" s="518">
        <v>8.7216874149984616</v>
      </c>
      <c r="AW119" s="515">
        <v>8.6444768455906615</v>
      </c>
      <c r="AX119" s="519">
        <f t="shared" si="19"/>
        <v>-7.7210569407800023E-2</v>
      </c>
      <c r="AY119" s="520"/>
      <c r="AZ119" s="521"/>
      <c r="BA119" s="521"/>
      <c r="BB119" s="521"/>
      <c r="BC119" s="514"/>
      <c r="BD119" s="58"/>
      <c r="BE119" s="522">
        <f t="shared" si="16"/>
        <v>-110</v>
      </c>
      <c r="BF119" s="58"/>
      <c r="BG119" s="58"/>
      <c r="BH119" s="58"/>
      <c r="BI119" s="58"/>
      <c r="BJ119" s="58"/>
    </row>
    <row r="120" spans="1:62" s="510" customFormat="1" ht="12">
      <c r="A120" s="507">
        <v>111</v>
      </c>
      <c r="B120" s="508" t="s">
        <v>138</v>
      </c>
      <c r="C120" s="507">
        <v>1</v>
      </c>
      <c r="D120" s="509">
        <v>0</v>
      </c>
      <c r="E120" s="510">
        <v>0</v>
      </c>
      <c r="F120" s="510">
        <v>0</v>
      </c>
      <c r="G120" s="510">
        <v>0</v>
      </c>
      <c r="H120" s="510">
        <v>0</v>
      </c>
      <c r="I120" s="510">
        <v>0</v>
      </c>
      <c r="J120" s="510">
        <v>65000</v>
      </c>
      <c r="K120" s="511">
        <v>0</v>
      </c>
      <c r="L120" s="510">
        <v>0</v>
      </c>
      <c r="M120" s="510">
        <v>2275</v>
      </c>
      <c r="N120" s="510">
        <v>24770</v>
      </c>
      <c r="O120" s="510">
        <v>26034.750000000004</v>
      </c>
      <c r="P120" s="510">
        <v>0</v>
      </c>
      <c r="Q120" s="510">
        <v>0</v>
      </c>
      <c r="R120" s="510">
        <v>0</v>
      </c>
      <c r="S120" s="510">
        <v>0</v>
      </c>
      <c r="T120" s="510" t="s">
        <v>760</v>
      </c>
      <c r="U120" s="510">
        <f t="shared" si="17"/>
        <v>118079.75</v>
      </c>
      <c r="V120" s="512">
        <f t="shared" si="10"/>
        <v>1.1008950851661812</v>
      </c>
      <c r="X120" s="510">
        <v>8631463.3900000025</v>
      </c>
      <c r="Y120" s="510">
        <v>10725795</v>
      </c>
      <c r="Z120" s="510">
        <f t="shared" si="11"/>
        <v>2094331.6099999975</v>
      </c>
      <c r="AA120" s="510">
        <f t="shared" si="12"/>
        <v>23056.393761571726</v>
      </c>
      <c r="AC120" s="512">
        <v>123.24138041031472</v>
      </c>
      <c r="AD120" s="512">
        <f t="shared" si="13"/>
        <v>123.99680242678322</v>
      </c>
      <c r="AE120" s="513">
        <f t="shared" si="14"/>
        <v>0.7554220164685006</v>
      </c>
      <c r="AF120" s="510">
        <v>23</v>
      </c>
      <c r="AG120" s="510">
        <v>1</v>
      </c>
      <c r="AH120" s="514">
        <f t="shared" si="15"/>
        <v>123.99680242678322</v>
      </c>
      <c r="AI120" s="58"/>
      <c r="AJ120" s="58"/>
      <c r="AK120" s="515">
        <v>123.24138041031472</v>
      </c>
      <c r="AL120" s="515">
        <v>124.42089164093014</v>
      </c>
      <c r="AM120" s="515">
        <v>124.42089164093014</v>
      </c>
      <c r="AN120" s="515">
        <v>123.24138041031472</v>
      </c>
      <c r="AO120" s="516">
        <v>123.99680242678322</v>
      </c>
      <c r="AP120" s="515"/>
      <c r="AQ120" s="515"/>
      <c r="AR120" s="515"/>
      <c r="AS120" s="515"/>
      <c r="AT120" s="517">
        <f t="shared" si="18"/>
        <v>0.7554220164685006</v>
      </c>
      <c r="AU120" s="515"/>
      <c r="AV120" s="518">
        <v>4.0784169126578513</v>
      </c>
      <c r="AW120" s="515">
        <v>4.7689267471334817</v>
      </c>
      <c r="AX120" s="519">
        <f t="shared" si="19"/>
        <v>0.69050983447563041</v>
      </c>
      <c r="AY120" s="520"/>
      <c r="AZ120" s="521"/>
      <c r="BA120" s="521"/>
      <c r="BB120" s="521"/>
      <c r="BC120" s="514"/>
      <c r="BD120" s="58"/>
      <c r="BE120" s="522">
        <f t="shared" si="16"/>
        <v>-111</v>
      </c>
      <c r="BF120" s="58"/>
      <c r="BG120" s="58"/>
      <c r="BH120" s="58"/>
      <c r="BI120" s="58"/>
      <c r="BJ120" s="58"/>
    </row>
    <row r="121" spans="1:62" s="510" customFormat="1" ht="12">
      <c r="A121" s="507">
        <v>112</v>
      </c>
      <c r="B121" s="508" t="s">
        <v>139</v>
      </c>
      <c r="C121" s="507">
        <v>0</v>
      </c>
      <c r="D121" s="509"/>
      <c r="K121" s="511"/>
      <c r="T121" s="510">
        <v>0</v>
      </c>
      <c r="U121" s="510">
        <f t="shared" si="17"/>
        <v>0</v>
      </c>
      <c r="V121" s="512">
        <f t="shared" si="10"/>
        <v>0</v>
      </c>
      <c r="X121" s="510">
        <v>0</v>
      </c>
      <c r="Y121" s="510">
        <v>0</v>
      </c>
      <c r="Z121" s="510">
        <f t="shared" si="11"/>
        <v>0</v>
      </c>
      <c r="AA121" s="510">
        <f t="shared" si="12"/>
        <v>0</v>
      </c>
      <c r="AC121" s="512">
        <v>0</v>
      </c>
      <c r="AD121" s="512">
        <f t="shared" si="13"/>
        <v>0</v>
      </c>
      <c r="AE121" s="513">
        <f t="shared" si="14"/>
        <v>0</v>
      </c>
      <c r="AF121" s="510">
        <v>0</v>
      </c>
      <c r="AG121" s="510" t="s">
        <v>758</v>
      </c>
      <c r="AH121" s="523">
        <f t="shared" si="15"/>
        <v>0</v>
      </c>
      <c r="AI121" s="524"/>
      <c r="AJ121" s="524"/>
      <c r="AK121" s="515">
        <v>0</v>
      </c>
      <c r="AL121" s="515">
        <v>0</v>
      </c>
      <c r="AM121" s="515">
        <v>0</v>
      </c>
      <c r="AN121" s="515">
        <v>0</v>
      </c>
      <c r="AO121" s="516">
        <v>0</v>
      </c>
      <c r="AP121" s="515"/>
      <c r="AQ121" s="515"/>
      <c r="AR121" s="515"/>
      <c r="AS121" s="515"/>
      <c r="AT121" s="517">
        <f t="shared" si="18"/>
        <v>0</v>
      </c>
      <c r="AU121" s="515"/>
      <c r="AV121" s="518" t="s">
        <v>774</v>
      </c>
      <c r="AW121" s="515" t="s">
        <v>774</v>
      </c>
      <c r="AX121" s="519" t="str">
        <f t="shared" si="19"/>
        <v/>
      </c>
      <c r="AY121" s="520"/>
      <c r="AZ121" s="521"/>
      <c r="BA121" s="521"/>
      <c r="BB121" s="521"/>
      <c r="BC121" s="523" t="s">
        <v>764</v>
      </c>
      <c r="BD121" s="58"/>
      <c r="BE121" s="522">
        <f t="shared" si="16"/>
        <v>-112</v>
      </c>
      <c r="BF121" s="58"/>
      <c r="BG121" s="58"/>
      <c r="BH121" s="58"/>
      <c r="BI121" s="58"/>
      <c r="BJ121" s="58"/>
    </row>
    <row r="122" spans="1:62" s="510" customFormat="1" ht="12">
      <c r="A122" s="507">
        <v>113</v>
      </c>
      <c r="B122" s="508" t="s">
        <v>140</v>
      </c>
      <c r="C122" s="507">
        <v>0</v>
      </c>
      <c r="D122" s="509">
        <v>0</v>
      </c>
      <c r="E122" s="510">
        <v>0</v>
      </c>
      <c r="F122" s="510">
        <v>0</v>
      </c>
      <c r="G122" s="510">
        <v>0</v>
      </c>
      <c r="H122" s="510">
        <v>0</v>
      </c>
      <c r="I122" s="510">
        <v>0</v>
      </c>
      <c r="J122" s="510">
        <v>0</v>
      </c>
      <c r="K122" s="511">
        <v>0</v>
      </c>
      <c r="L122" s="510">
        <v>0</v>
      </c>
      <c r="M122" s="510">
        <v>0</v>
      </c>
      <c r="N122" s="510">
        <v>0</v>
      </c>
      <c r="O122" s="510">
        <v>0</v>
      </c>
      <c r="P122" s="510">
        <v>0</v>
      </c>
      <c r="Q122" s="510">
        <v>0</v>
      </c>
      <c r="R122" s="510">
        <v>0</v>
      </c>
      <c r="S122" s="510">
        <v>0</v>
      </c>
      <c r="T122" s="510">
        <v>0</v>
      </c>
      <c r="U122" s="510">
        <f t="shared" si="17"/>
        <v>0</v>
      </c>
      <c r="V122" s="512">
        <f t="shared" si="10"/>
        <v>0</v>
      </c>
      <c r="X122" s="510">
        <v>0</v>
      </c>
      <c r="Y122" s="510">
        <v>0</v>
      </c>
      <c r="Z122" s="510">
        <f t="shared" si="11"/>
        <v>0</v>
      </c>
      <c r="AA122" s="510">
        <f t="shared" si="12"/>
        <v>0</v>
      </c>
      <c r="AC122" s="512">
        <v>0</v>
      </c>
      <c r="AD122" s="512">
        <f t="shared" si="13"/>
        <v>0</v>
      </c>
      <c r="AE122" s="513">
        <f t="shared" si="14"/>
        <v>0</v>
      </c>
      <c r="AF122" s="510">
        <v>0</v>
      </c>
      <c r="AG122" s="510" t="s">
        <v>758</v>
      </c>
      <c r="AH122" s="514">
        <f t="shared" si="15"/>
        <v>0</v>
      </c>
      <c r="AI122" s="58"/>
      <c r="AJ122" s="58"/>
      <c r="AK122" s="515">
        <v>0</v>
      </c>
      <c r="AL122" s="515">
        <v>0</v>
      </c>
      <c r="AM122" s="515">
        <v>0</v>
      </c>
      <c r="AN122" s="515">
        <v>0</v>
      </c>
      <c r="AO122" s="516">
        <v>0</v>
      </c>
      <c r="AP122" s="515"/>
      <c r="AQ122" s="515"/>
      <c r="AR122" s="515"/>
      <c r="AS122" s="515"/>
      <c r="AT122" s="517">
        <f t="shared" si="18"/>
        <v>0</v>
      </c>
      <c r="AU122" s="515"/>
      <c r="AV122" s="518" t="s">
        <v>774</v>
      </c>
      <c r="AW122" s="515" t="s">
        <v>774</v>
      </c>
      <c r="AX122" s="519" t="str">
        <f t="shared" si="19"/>
        <v/>
      </c>
      <c r="AY122" s="520"/>
      <c r="AZ122" s="521"/>
      <c r="BA122" s="521"/>
      <c r="BB122" s="521"/>
      <c r="BC122" s="514"/>
      <c r="BD122" s="58"/>
      <c r="BE122" s="522">
        <f t="shared" si="16"/>
        <v>-113</v>
      </c>
      <c r="BF122" s="58"/>
      <c r="BG122" s="58"/>
      <c r="BH122" s="58"/>
      <c r="BI122" s="58"/>
      <c r="BJ122" s="58"/>
    </row>
    <row r="123" spans="1:62" s="510" customFormat="1" ht="12">
      <c r="A123" s="507">
        <v>114</v>
      </c>
      <c r="B123" s="508" t="s">
        <v>141</v>
      </c>
      <c r="C123" s="507">
        <v>1</v>
      </c>
      <c r="D123" s="509">
        <v>0</v>
      </c>
      <c r="E123" s="510">
        <v>154677</v>
      </c>
      <c r="F123" s="510">
        <v>0</v>
      </c>
      <c r="G123" s="510">
        <v>0</v>
      </c>
      <c r="H123" s="510">
        <v>0</v>
      </c>
      <c r="I123" s="510">
        <v>0</v>
      </c>
      <c r="J123" s="510">
        <v>813249</v>
      </c>
      <c r="K123" s="511">
        <v>262181</v>
      </c>
      <c r="L123" s="510">
        <v>1306931</v>
      </c>
      <c r="M123" s="510">
        <v>875</v>
      </c>
      <c r="N123" s="510">
        <v>1051791</v>
      </c>
      <c r="O123" s="510">
        <v>117804.05000000002</v>
      </c>
      <c r="P123" s="510">
        <v>0</v>
      </c>
      <c r="Q123" s="510">
        <v>0</v>
      </c>
      <c r="R123" s="510">
        <v>0</v>
      </c>
      <c r="S123" s="510">
        <v>0</v>
      </c>
      <c r="T123" s="510" t="s">
        <v>757</v>
      </c>
      <c r="U123" s="510">
        <f t="shared" si="17"/>
        <v>3707508.05</v>
      </c>
      <c r="V123" s="512">
        <f t="shared" si="10"/>
        <v>11.883227153764137</v>
      </c>
      <c r="X123" s="510">
        <v>26326536.470000003</v>
      </c>
      <c r="Y123" s="510">
        <v>31199505</v>
      </c>
      <c r="Z123" s="510">
        <f t="shared" si="11"/>
        <v>4872968.5299999975</v>
      </c>
      <c r="AA123" s="510">
        <f t="shared" si="12"/>
        <v>579065.91955134086</v>
      </c>
      <c r="AC123" s="512">
        <v>119.32688805257089</v>
      </c>
      <c r="AD123" s="512">
        <f t="shared" si="13"/>
        <v>116.31016907727951</v>
      </c>
      <c r="AE123" s="513">
        <f t="shared" si="14"/>
        <v>-3.0167189752913828</v>
      </c>
      <c r="AF123" s="510">
        <v>107</v>
      </c>
      <c r="AG123" s="510">
        <v>1</v>
      </c>
      <c r="AH123" s="514">
        <f t="shared" si="15"/>
        <v>116.31016907727951</v>
      </c>
      <c r="AI123" s="58"/>
      <c r="AJ123" s="58"/>
      <c r="AK123" s="515">
        <v>119.32688805257089</v>
      </c>
      <c r="AL123" s="515">
        <v>124.71177837618785</v>
      </c>
      <c r="AM123" s="515">
        <v>124.71177837618785</v>
      </c>
      <c r="AN123" s="515">
        <v>119.32688805257089</v>
      </c>
      <c r="AO123" s="516">
        <v>116.31016907727951</v>
      </c>
      <c r="AP123" s="515"/>
      <c r="AQ123" s="515"/>
      <c r="AR123" s="515"/>
      <c r="AS123" s="515"/>
      <c r="AT123" s="517">
        <f t="shared" si="18"/>
        <v>-3.0167189752913828</v>
      </c>
      <c r="AU123" s="515"/>
      <c r="AV123" s="518">
        <v>10.378846900883268</v>
      </c>
      <c r="AW123" s="515">
        <v>7.7270136127029998</v>
      </c>
      <c r="AX123" s="519">
        <f t="shared" si="19"/>
        <v>-2.651833288180268</v>
      </c>
      <c r="AY123" s="520"/>
      <c r="AZ123" s="521"/>
      <c r="BA123" s="521"/>
      <c r="BB123" s="521"/>
      <c r="BC123" s="514"/>
      <c r="BD123" s="58"/>
      <c r="BE123" s="522">
        <f t="shared" si="16"/>
        <v>-114</v>
      </c>
      <c r="BF123" s="58"/>
      <c r="BG123" s="58"/>
      <c r="BH123" s="58"/>
      <c r="BI123" s="58"/>
      <c r="BJ123" s="58"/>
    </row>
    <row r="124" spans="1:62" s="510" customFormat="1" ht="12">
      <c r="A124" s="507">
        <v>115</v>
      </c>
      <c r="B124" s="508" t="s">
        <v>142</v>
      </c>
      <c r="C124" s="507">
        <v>0</v>
      </c>
      <c r="D124" s="509"/>
      <c r="K124" s="511"/>
      <c r="T124" s="510">
        <v>0</v>
      </c>
      <c r="U124" s="510">
        <f t="shared" si="17"/>
        <v>0</v>
      </c>
      <c r="V124" s="512">
        <f t="shared" si="10"/>
        <v>0</v>
      </c>
      <c r="X124" s="510">
        <v>0</v>
      </c>
      <c r="Y124" s="510">
        <v>0</v>
      </c>
      <c r="Z124" s="510">
        <f t="shared" si="11"/>
        <v>0</v>
      </c>
      <c r="AA124" s="510">
        <f t="shared" si="12"/>
        <v>0</v>
      </c>
      <c r="AC124" s="512">
        <v>0</v>
      </c>
      <c r="AD124" s="512">
        <f t="shared" si="13"/>
        <v>0</v>
      </c>
      <c r="AE124" s="513">
        <f t="shared" si="14"/>
        <v>0</v>
      </c>
      <c r="AF124" s="510">
        <v>0</v>
      </c>
      <c r="AG124" s="510" t="s">
        <v>758</v>
      </c>
      <c r="AH124" s="514">
        <f t="shared" si="15"/>
        <v>0</v>
      </c>
      <c r="AI124" s="58"/>
      <c r="AJ124" s="58"/>
      <c r="AK124" s="515">
        <v>0</v>
      </c>
      <c r="AL124" s="515">
        <v>0</v>
      </c>
      <c r="AM124" s="515">
        <v>0</v>
      </c>
      <c r="AN124" s="515">
        <v>0</v>
      </c>
      <c r="AO124" s="516">
        <v>0</v>
      </c>
      <c r="AP124" s="515"/>
      <c r="AQ124" s="515"/>
      <c r="AR124" s="515"/>
      <c r="AS124" s="515"/>
      <c r="AT124" s="517">
        <f t="shared" si="18"/>
        <v>0</v>
      </c>
      <c r="AU124" s="515"/>
      <c r="AV124" s="518" t="s">
        <v>774</v>
      </c>
      <c r="AW124" s="515" t="s">
        <v>774</v>
      </c>
      <c r="AX124" s="519" t="str">
        <f t="shared" si="19"/>
        <v/>
      </c>
      <c r="AY124" s="520"/>
      <c r="AZ124" s="521"/>
      <c r="BA124" s="521"/>
      <c r="BB124" s="521"/>
      <c r="BC124" s="514"/>
      <c r="BD124" s="58"/>
      <c r="BE124" s="522">
        <f t="shared" si="16"/>
        <v>-115</v>
      </c>
      <c r="BF124" s="58"/>
      <c r="BG124" s="58"/>
      <c r="BH124" s="58"/>
      <c r="BI124" s="58"/>
      <c r="BJ124" s="58"/>
    </row>
    <row r="125" spans="1:62" s="510" customFormat="1" ht="12">
      <c r="A125" s="507">
        <v>116</v>
      </c>
      <c r="B125" s="508" t="s">
        <v>143</v>
      </c>
      <c r="C125" s="507">
        <v>0</v>
      </c>
      <c r="D125" s="509">
        <v>0</v>
      </c>
      <c r="E125" s="510">
        <v>0</v>
      </c>
      <c r="F125" s="510">
        <v>0</v>
      </c>
      <c r="G125" s="510">
        <v>0</v>
      </c>
      <c r="H125" s="510">
        <v>0</v>
      </c>
      <c r="I125" s="510">
        <v>0</v>
      </c>
      <c r="J125" s="510">
        <v>0</v>
      </c>
      <c r="K125" s="511">
        <v>0</v>
      </c>
      <c r="L125" s="510">
        <v>0</v>
      </c>
      <c r="M125" s="510">
        <v>0</v>
      </c>
      <c r="N125" s="510">
        <v>0</v>
      </c>
      <c r="O125" s="510">
        <v>0</v>
      </c>
      <c r="P125" s="510">
        <v>0</v>
      </c>
      <c r="Q125" s="510">
        <v>0</v>
      </c>
      <c r="R125" s="510">
        <v>0</v>
      </c>
      <c r="S125" s="510">
        <v>0</v>
      </c>
      <c r="T125" s="510">
        <v>0</v>
      </c>
      <c r="U125" s="510">
        <f t="shared" si="17"/>
        <v>0</v>
      </c>
      <c r="V125" s="512">
        <f t="shared" si="10"/>
        <v>0</v>
      </c>
      <c r="X125" s="510">
        <v>125581.68000000001</v>
      </c>
      <c r="Y125" s="510">
        <v>166337</v>
      </c>
      <c r="Z125" s="510">
        <f t="shared" si="11"/>
        <v>40755.319999999992</v>
      </c>
      <c r="AA125" s="510">
        <f t="shared" si="12"/>
        <v>0</v>
      </c>
      <c r="AC125" s="512">
        <v>0</v>
      </c>
      <c r="AD125" s="512">
        <f t="shared" si="13"/>
        <v>0</v>
      </c>
      <c r="AE125" s="513">
        <f t="shared" si="14"/>
        <v>0</v>
      </c>
      <c r="AF125" s="510">
        <v>0</v>
      </c>
      <c r="AG125" s="510" t="s">
        <v>758</v>
      </c>
      <c r="AH125" s="514">
        <f t="shared" si="15"/>
        <v>0</v>
      </c>
      <c r="AI125" s="58"/>
      <c r="AJ125" s="58"/>
      <c r="AK125" s="515">
        <v>0</v>
      </c>
      <c r="AL125" s="515">
        <v>0</v>
      </c>
      <c r="AM125" s="515">
        <v>0</v>
      </c>
      <c r="AN125" s="515">
        <v>0</v>
      </c>
      <c r="AO125" s="516">
        <v>0</v>
      </c>
      <c r="AP125" s="515"/>
      <c r="AQ125" s="515"/>
      <c r="AR125" s="515"/>
      <c r="AS125" s="515"/>
      <c r="AT125" s="517">
        <f t="shared" si="18"/>
        <v>0</v>
      </c>
      <c r="AU125" s="515"/>
      <c r="AV125" s="518" t="s">
        <v>774</v>
      </c>
      <c r="AW125" s="515" t="s">
        <v>774</v>
      </c>
      <c r="AX125" s="519" t="str">
        <f t="shared" si="19"/>
        <v/>
      </c>
      <c r="AY125" s="520"/>
      <c r="AZ125" s="521"/>
      <c r="BA125" s="521"/>
      <c r="BB125" s="521"/>
      <c r="BC125" s="514"/>
      <c r="BD125" s="58"/>
      <c r="BE125" s="522">
        <f t="shared" si="16"/>
        <v>-116</v>
      </c>
      <c r="BF125" s="58"/>
      <c r="BG125" s="58"/>
      <c r="BH125" s="58"/>
      <c r="BI125" s="58"/>
      <c r="BJ125" s="58"/>
    </row>
    <row r="126" spans="1:62" s="510" customFormat="1" ht="12">
      <c r="A126" s="507">
        <v>117</v>
      </c>
      <c r="B126" s="508" t="s">
        <v>144</v>
      </c>
      <c r="C126" s="507">
        <v>1</v>
      </c>
      <c r="D126" s="509">
        <v>0</v>
      </c>
      <c r="E126" s="510">
        <v>119481.58</v>
      </c>
      <c r="F126" s="510">
        <v>0</v>
      </c>
      <c r="G126" s="510">
        <v>0</v>
      </c>
      <c r="H126" s="510">
        <v>0</v>
      </c>
      <c r="I126" s="510">
        <v>0</v>
      </c>
      <c r="J126" s="510">
        <v>5157.79</v>
      </c>
      <c r="K126" s="511">
        <v>55998</v>
      </c>
      <c r="L126" s="510">
        <v>263783</v>
      </c>
      <c r="M126" s="510">
        <v>0</v>
      </c>
      <c r="N126" s="510">
        <v>129389</v>
      </c>
      <c r="O126" s="510">
        <v>54240.83</v>
      </c>
      <c r="P126" s="510">
        <v>0</v>
      </c>
      <c r="Q126" s="510">
        <v>0</v>
      </c>
      <c r="R126" s="510">
        <v>0</v>
      </c>
      <c r="S126" s="510">
        <v>0</v>
      </c>
      <c r="T126" s="510" t="s">
        <v>760</v>
      </c>
      <c r="U126" s="510">
        <f t="shared" si="17"/>
        <v>469780.39999999997</v>
      </c>
      <c r="V126" s="512">
        <f t="shared" si="10"/>
        <v>5.0285191442255091</v>
      </c>
      <c r="X126" s="510">
        <v>6025430.8700000001</v>
      </c>
      <c r="Y126" s="510">
        <v>9342321</v>
      </c>
      <c r="Z126" s="510">
        <f t="shared" si="11"/>
        <v>3316890.13</v>
      </c>
      <c r="AA126" s="510">
        <f t="shared" si="12"/>
        <v>166790.45517997639</v>
      </c>
      <c r="AC126" s="512">
        <v>148.54092402400161</v>
      </c>
      <c r="AD126" s="512">
        <f t="shared" si="13"/>
        <v>152.28007328909948</v>
      </c>
      <c r="AE126" s="513">
        <f t="shared" si="14"/>
        <v>3.7391492650978648</v>
      </c>
      <c r="AF126" s="510">
        <v>47</v>
      </c>
      <c r="AG126" s="510">
        <v>1</v>
      </c>
      <c r="AH126" s="514">
        <f t="shared" si="15"/>
        <v>152.28007328909948</v>
      </c>
      <c r="AI126" s="58"/>
      <c r="AJ126" s="58"/>
      <c r="AK126" s="515">
        <v>148.54092402400161</v>
      </c>
      <c r="AL126" s="515">
        <v>150.95192240097248</v>
      </c>
      <c r="AM126" s="515">
        <v>150.95192240097248</v>
      </c>
      <c r="AN126" s="515">
        <v>148.54092402400161</v>
      </c>
      <c r="AO126" s="516">
        <v>152.28007328909948</v>
      </c>
      <c r="AP126" s="515"/>
      <c r="AQ126" s="515"/>
      <c r="AR126" s="515"/>
      <c r="AS126" s="515"/>
      <c r="AT126" s="517">
        <f t="shared" si="18"/>
        <v>3.7391492650978648</v>
      </c>
      <c r="AU126" s="515"/>
      <c r="AV126" s="518">
        <v>2.8691514614141505</v>
      </c>
      <c r="AW126" s="515">
        <v>4.8264320563928518</v>
      </c>
      <c r="AX126" s="519">
        <f t="shared" si="19"/>
        <v>1.9572805949787013</v>
      </c>
      <c r="AY126" s="520"/>
      <c r="AZ126" s="521"/>
      <c r="BA126" s="521"/>
      <c r="BB126" s="521"/>
      <c r="BC126" s="514"/>
      <c r="BD126" s="58"/>
      <c r="BE126" s="522">
        <f t="shared" si="16"/>
        <v>-117</v>
      </c>
      <c r="BF126" s="58"/>
      <c r="BG126" s="58"/>
      <c r="BH126" s="58"/>
      <c r="BI126" s="58"/>
      <c r="BJ126" s="58"/>
    </row>
    <row r="127" spans="1:62" s="510" customFormat="1" ht="12">
      <c r="A127" s="507">
        <v>118</v>
      </c>
      <c r="B127" s="508" t="s">
        <v>145</v>
      </c>
      <c r="C127" s="507">
        <v>1</v>
      </c>
      <c r="D127" s="509"/>
      <c r="K127" s="511"/>
      <c r="T127" s="510" t="s">
        <v>757</v>
      </c>
      <c r="U127" s="510">
        <f t="shared" si="17"/>
        <v>0</v>
      </c>
      <c r="V127" s="512">
        <f t="shared" si="10"/>
        <v>0</v>
      </c>
      <c r="X127" s="510">
        <v>7179616.2489300007</v>
      </c>
      <c r="Y127" s="510">
        <v>9256947.5999999996</v>
      </c>
      <c r="Z127" s="510">
        <f t="shared" si="11"/>
        <v>2077331.3510699989</v>
      </c>
      <c r="AA127" s="510">
        <f t="shared" si="12"/>
        <v>0</v>
      </c>
      <c r="AC127" s="512">
        <v>123.02981737590576</v>
      </c>
      <c r="AD127" s="512">
        <f t="shared" si="13"/>
        <v>128.93373794706076</v>
      </c>
      <c r="AE127" s="513">
        <f t="shared" si="14"/>
        <v>5.9039205711549982</v>
      </c>
      <c r="AF127" s="510">
        <v>5</v>
      </c>
      <c r="AG127" s="510">
        <v>0</v>
      </c>
      <c r="AH127" s="514">
        <f t="shared" si="15"/>
        <v>123.02981737590576</v>
      </c>
      <c r="AI127" s="58"/>
      <c r="AJ127" s="58"/>
      <c r="AK127" s="515">
        <v>123.02981737590576</v>
      </c>
      <c r="AL127" s="515">
        <v>131.08039179036876</v>
      </c>
      <c r="AM127" s="515">
        <v>131.08039179036876</v>
      </c>
      <c r="AN127" s="515">
        <v>123.02981737590576</v>
      </c>
      <c r="AO127" s="516">
        <v>123.02981737590576</v>
      </c>
      <c r="AP127" s="515"/>
      <c r="AQ127" s="515"/>
      <c r="AR127" s="515"/>
      <c r="AS127" s="515"/>
      <c r="AT127" s="517">
        <f t="shared" si="18"/>
        <v>0</v>
      </c>
      <c r="AU127" s="515"/>
      <c r="AV127" s="518">
        <v>4.332809513615647</v>
      </c>
      <c r="AW127" s="515">
        <v>2.9781855881875376</v>
      </c>
      <c r="AX127" s="519">
        <f t="shared" si="19"/>
        <v>-1.3546239254281094</v>
      </c>
      <c r="AY127" s="520"/>
      <c r="AZ127" s="521"/>
      <c r="BA127" s="521"/>
      <c r="BB127" s="521"/>
      <c r="BC127" s="514"/>
      <c r="BD127" s="58"/>
      <c r="BE127" s="522">
        <f t="shared" si="16"/>
        <v>-118</v>
      </c>
      <c r="BF127" s="58"/>
      <c r="BG127" s="58"/>
      <c r="BH127" s="58"/>
      <c r="BI127" s="58"/>
      <c r="BJ127" s="58"/>
    </row>
    <row r="128" spans="1:62" s="510" customFormat="1" ht="12">
      <c r="A128" s="507">
        <v>119</v>
      </c>
      <c r="B128" s="508" t="s">
        <v>146</v>
      </c>
      <c r="C128" s="507">
        <v>0</v>
      </c>
      <c r="D128" s="509"/>
      <c r="K128" s="511"/>
      <c r="T128" s="510">
        <v>0</v>
      </c>
      <c r="U128" s="510">
        <f t="shared" si="17"/>
        <v>0</v>
      </c>
      <c r="V128" s="512">
        <f t="shared" si="10"/>
        <v>0</v>
      </c>
      <c r="X128" s="510">
        <v>0</v>
      </c>
      <c r="Y128" s="510">
        <v>0</v>
      </c>
      <c r="Z128" s="510">
        <f t="shared" si="11"/>
        <v>0</v>
      </c>
      <c r="AA128" s="510">
        <f t="shared" si="12"/>
        <v>0</v>
      </c>
      <c r="AC128" s="512">
        <v>0</v>
      </c>
      <c r="AD128" s="512">
        <f t="shared" si="13"/>
        <v>0</v>
      </c>
      <c r="AE128" s="513">
        <f t="shared" si="14"/>
        <v>0</v>
      </c>
      <c r="AF128" s="510">
        <v>0</v>
      </c>
      <c r="AG128" s="510" t="s">
        <v>758</v>
      </c>
      <c r="AH128" s="514">
        <f t="shared" si="15"/>
        <v>0</v>
      </c>
      <c r="AI128" s="58"/>
      <c r="AJ128" s="58"/>
      <c r="AK128" s="515">
        <v>0</v>
      </c>
      <c r="AL128" s="515">
        <v>0</v>
      </c>
      <c r="AM128" s="515">
        <v>0</v>
      </c>
      <c r="AN128" s="515">
        <v>0</v>
      </c>
      <c r="AO128" s="516">
        <v>0</v>
      </c>
      <c r="AP128" s="515"/>
      <c r="AQ128" s="515"/>
      <c r="AR128" s="515"/>
      <c r="AS128" s="515"/>
      <c r="AT128" s="517">
        <f t="shared" si="18"/>
        <v>0</v>
      </c>
      <c r="AU128" s="515"/>
      <c r="AV128" s="518" t="s">
        <v>774</v>
      </c>
      <c r="AW128" s="515" t="s">
        <v>774</v>
      </c>
      <c r="AX128" s="519" t="str">
        <f t="shared" si="19"/>
        <v/>
      </c>
      <c r="AY128" s="520"/>
      <c r="AZ128" s="521"/>
      <c r="BA128" s="521"/>
      <c r="BB128" s="521"/>
      <c r="BC128" s="514"/>
      <c r="BD128" s="58"/>
      <c r="BE128" s="522">
        <f t="shared" si="16"/>
        <v>-119</v>
      </c>
      <c r="BF128" s="58"/>
      <c r="BG128" s="58"/>
      <c r="BH128" s="58"/>
      <c r="BI128" s="58"/>
      <c r="BJ128" s="58"/>
    </row>
    <row r="129" spans="1:62" s="510" customFormat="1" ht="12">
      <c r="A129" s="507">
        <v>120</v>
      </c>
      <c r="B129" s="508" t="s">
        <v>147</v>
      </c>
      <c r="C129" s="507">
        <v>0</v>
      </c>
      <c r="D129" s="509">
        <v>0</v>
      </c>
      <c r="E129" s="510">
        <v>0</v>
      </c>
      <c r="F129" s="510">
        <v>0</v>
      </c>
      <c r="G129" s="510">
        <v>0</v>
      </c>
      <c r="H129" s="510">
        <v>0</v>
      </c>
      <c r="I129" s="510">
        <v>0</v>
      </c>
      <c r="J129" s="510">
        <v>0</v>
      </c>
      <c r="K129" s="511">
        <v>0</v>
      </c>
      <c r="L129" s="510">
        <v>0</v>
      </c>
      <c r="M129" s="510">
        <v>0</v>
      </c>
      <c r="N129" s="510">
        <v>0</v>
      </c>
      <c r="O129" s="510">
        <v>0</v>
      </c>
      <c r="P129" s="510">
        <v>0</v>
      </c>
      <c r="Q129" s="510">
        <v>0</v>
      </c>
      <c r="R129" s="510">
        <v>0</v>
      </c>
      <c r="S129" s="510">
        <v>0</v>
      </c>
      <c r="T129" s="510">
        <v>0</v>
      </c>
      <c r="U129" s="510">
        <f t="shared" si="17"/>
        <v>0</v>
      </c>
      <c r="V129" s="512">
        <f t="shared" si="10"/>
        <v>0</v>
      </c>
      <c r="X129" s="510">
        <v>0</v>
      </c>
      <c r="Y129" s="510">
        <v>0</v>
      </c>
      <c r="Z129" s="510">
        <f t="shared" si="11"/>
        <v>0</v>
      </c>
      <c r="AA129" s="510">
        <f t="shared" si="12"/>
        <v>0</v>
      </c>
      <c r="AC129" s="512">
        <v>0</v>
      </c>
      <c r="AD129" s="512">
        <f t="shared" si="13"/>
        <v>0</v>
      </c>
      <c r="AE129" s="513">
        <f t="shared" si="14"/>
        <v>0</v>
      </c>
      <c r="AF129" s="510">
        <v>0</v>
      </c>
      <c r="AG129" s="510" t="s">
        <v>758</v>
      </c>
      <c r="AH129" s="514">
        <f t="shared" si="15"/>
        <v>0</v>
      </c>
      <c r="AI129" s="58"/>
      <c r="AJ129" s="58"/>
      <c r="AK129" s="515">
        <v>0</v>
      </c>
      <c r="AL129" s="515">
        <v>0</v>
      </c>
      <c r="AM129" s="515">
        <v>0</v>
      </c>
      <c r="AN129" s="515">
        <v>0</v>
      </c>
      <c r="AO129" s="516">
        <v>0</v>
      </c>
      <c r="AP129" s="515"/>
      <c r="AQ129" s="515"/>
      <c r="AR129" s="515"/>
      <c r="AS129" s="515"/>
      <c r="AT129" s="517">
        <f t="shared" si="18"/>
        <v>0</v>
      </c>
      <c r="AU129" s="515"/>
      <c r="AV129" s="518" t="s">
        <v>774</v>
      </c>
      <c r="AW129" s="515" t="s">
        <v>774</v>
      </c>
      <c r="AX129" s="519" t="str">
        <f t="shared" si="19"/>
        <v/>
      </c>
      <c r="AY129" s="520"/>
      <c r="AZ129" s="521"/>
      <c r="BA129" s="521"/>
      <c r="BB129" s="521"/>
      <c r="BC129" s="514"/>
      <c r="BD129" s="58"/>
      <c r="BE129" s="522">
        <f t="shared" si="16"/>
        <v>-120</v>
      </c>
      <c r="BF129" s="58"/>
      <c r="BG129" s="58"/>
      <c r="BH129" s="58"/>
      <c r="BI129" s="58"/>
      <c r="BJ129" s="58"/>
    </row>
    <row r="130" spans="1:62" s="510" customFormat="1" ht="12">
      <c r="A130" s="507">
        <v>121</v>
      </c>
      <c r="B130" s="508" t="s">
        <v>148</v>
      </c>
      <c r="C130" s="507">
        <v>1</v>
      </c>
      <c r="D130" s="509">
        <v>0</v>
      </c>
      <c r="E130" s="510">
        <v>0</v>
      </c>
      <c r="F130" s="510">
        <v>0</v>
      </c>
      <c r="G130" s="510">
        <v>0</v>
      </c>
      <c r="H130" s="510">
        <v>0</v>
      </c>
      <c r="I130" s="510">
        <v>0</v>
      </c>
      <c r="J130" s="510">
        <v>386006</v>
      </c>
      <c r="K130" s="511">
        <v>0</v>
      </c>
      <c r="L130" s="510">
        <v>0</v>
      </c>
      <c r="M130" s="510">
        <v>0</v>
      </c>
      <c r="N130" s="510">
        <v>0</v>
      </c>
      <c r="O130" s="510">
        <v>0</v>
      </c>
      <c r="P130" s="510">
        <v>0</v>
      </c>
      <c r="Q130" s="510">
        <v>0</v>
      </c>
      <c r="R130" s="510">
        <v>0</v>
      </c>
      <c r="S130" s="510">
        <v>0</v>
      </c>
      <c r="T130" s="510" t="s">
        <v>760</v>
      </c>
      <c r="U130" s="510">
        <f t="shared" si="17"/>
        <v>386006</v>
      </c>
      <c r="V130" s="512">
        <f t="shared" si="10"/>
        <v>17.883986621503354</v>
      </c>
      <c r="X130" s="510">
        <v>1024022.3699999999</v>
      </c>
      <c r="Y130" s="510">
        <v>2158389</v>
      </c>
      <c r="Z130" s="510">
        <f t="shared" si="11"/>
        <v>1134366.6300000001</v>
      </c>
      <c r="AA130" s="510">
        <f t="shared" si="12"/>
        <v>202869.97634799845</v>
      </c>
      <c r="AC130" s="512">
        <v>196.90848634196615</v>
      </c>
      <c r="AD130" s="512">
        <f t="shared" si="13"/>
        <v>190.96448290011494</v>
      </c>
      <c r="AE130" s="513">
        <f t="shared" si="14"/>
        <v>-5.9440034418512084</v>
      </c>
      <c r="AF130" s="510">
        <v>0</v>
      </c>
      <c r="AG130" s="510">
        <v>1</v>
      </c>
      <c r="AH130" s="514">
        <f t="shared" si="15"/>
        <v>190.96448290011494</v>
      </c>
      <c r="AI130" s="58"/>
      <c r="AJ130" s="58"/>
      <c r="AK130" s="515">
        <v>196.90848634196615</v>
      </c>
      <c r="AL130" s="515">
        <v>203.74417533588309</v>
      </c>
      <c r="AM130" s="515">
        <v>203.74417533588309</v>
      </c>
      <c r="AN130" s="515">
        <v>196.90848634196615</v>
      </c>
      <c r="AO130" s="516">
        <v>190.96448290011494</v>
      </c>
      <c r="AP130" s="515"/>
      <c r="AQ130" s="515"/>
      <c r="AR130" s="515"/>
      <c r="AS130" s="515"/>
      <c r="AT130" s="517">
        <f t="shared" si="18"/>
        <v>-5.9440034418512084</v>
      </c>
      <c r="AU130" s="515"/>
      <c r="AV130" s="518">
        <v>9.2985071921863174</v>
      </c>
      <c r="AW130" s="515">
        <v>3.9114302674394592</v>
      </c>
      <c r="AX130" s="519">
        <f t="shared" si="19"/>
        <v>-5.3870769247468582</v>
      </c>
      <c r="AY130" s="520"/>
      <c r="AZ130" s="521"/>
      <c r="BA130" s="521"/>
      <c r="BB130" s="521"/>
      <c r="BC130" s="514"/>
      <c r="BD130" s="58"/>
      <c r="BE130" s="522">
        <f t="shared" si="16"/>
        <v>-121</v>
      </c>
      <c r="BF130" s="58"/>
      <c r="BG130" s="58"/>
      <c r="BH130" s="58"/>
      <c r="BI130" s="58"/>
      <c r="BJ130" s="58"/>
    </row>
    <row r="131" spans="1:62" s="510" customFormat="1" ht="12">
      <c r="A131" s="507">
        <v>122</v>
      </c>
      <c r="B131" s="508" t="s">
        <v>149</v>
      </c>
      <c r="C131" s="507">
        <v>1</v>
      </c>
      <c r="D131" s="509">
        <v>0</v>
      </c>
      <c r="E131" s="510">
        <v>0</v>
      </c>
      <c r="F131" s="510">
        <v>0</v>
      </c>
      <c r="G131" s="510">
        <v>0</v>
      </c>
      <c r="H131" s="510">
        <v>0</v>
      </c>
      <c r="I131" s="510">
        <v>0</v>
      </c>
      <c r="J131" s="510">
        <v>251836</v>
      </c>
      <c r="K131" s="511">
        <v>48042</v>
      </c>
      <c r="L131" s="510">
        <v>429992</v>
      </c>
      <c r="M131" s="510">
        <v>439</v>
      </c>
      <c r="N131" s="510">
        <v>0</v>
      </c>
      <c r="O131" s="510">
        <v>32058.250000000004</v>
      </c>
      <c r="P131" s="510">
        <v>0</v>
      </c>
      <c r="Q131" s="510">
        <v>0</v>
      </c>
      <c r="R131" s="510">
        <v>0</v>
      </c>
      <c r="S131" s="510">
        <v>0</v>
      </c>
      <c r="T131" s="510" t="s">
        <v>760</v>
      </c>
      <c r="U131" s="510">
        <f t="shared" si="17"/>
        <v>504372.05000000005</v>
      </c>
      <c r="V131" s="512">
        <f t="shared" si="10"/>
        <v>1.2965806471581307</v>
      </c>
      <c r="X131" s="510">
        <v>29637166.854109999</v>
      </c>
      <c r="Y131" s="510">
        <v>38900168</v>
      </c>
      <c r="Z131" s="510">
        <f t="shared" si="11"/>
        <v>9263001.1458900012</v>
      </c>
      <c r="AA131" s="510">
        <f t="shared" si="12"/>
        <v>120102.28020364564</v>
      </c>
      <c r="AC131" s="512">
        <v>132.65863031088099</v>
      </c>
      <c r="AD131" s="512">
        <f t="shared" si="13"/>
        <v>130.8494361512104</v>
      </c>
      <c r="AE131" s="513">
        <f t="shared" si="14"/>
        <v>-1.8091941596705965</v>
      </c>
      <c r="AF131" s="510">
        <v>26</v>
      </c>
      <c r="AG131" s="510">
        <v>1</v>
      </c>
      <c r="AH131" s="514">
        <f t="shared" si="15"/>
        <v>130.8494361512104</v>
      </c>
      <c r="AI131" s="58"/>
      <c r="AJ131" s="58"/>
      <c r="AK131" s="515">
        <v>132.65863031088099</v>
      </c>
      <c r="AL131" s="515">
        <v>133.42487851392005</v>
      </c>
      <c r="AM131" s="515">
        <v>133.42487851392005</v>
      </c>
      <c r="AN131" s="515">
        <v>132.65863031088099</v>
      </c>
      <c r="AO131" s="516">
        <v>130.8494361512104</v>
      </c>
      <c r="AP131" s="515"/>
      <c r="AQ131" s="515"/>
      <c r="AR131" s="515"/>
      <c r="AS131" s="515"/>
      <c r="AT131" s="517">
        <f t="shared" si="18"/>
        <v>-1.8091941596705965</v>
      </c>
      <c r="AU131" s="515"/>
      <c r="AV131" s="518">
        <v>5.8983759378562368</v>
      </c>
      <c r="AW131" s="515">
        <v>4.2168170372255052</v>
      </c>
      <c r="AX131" s="519">
        <f t="shared" si="19"/>
        <v>-1.6815589006307317</v>
      </c>
      <c r="AY131" s="520"/>
      <c r="AZ131" s="521"/>
      <c r="BA131" s="521"/>
      <c r="BB131" s="521"/>
      <c r="BC131" s="514"/>
      <c r="BD131" s="58"/>
      <c r="BE131" s="522">
        <f t="shared" si="16"/>
        <v>-122</v>
      </c>
      <c r="BF131" s="58"/>
      <c r="BG131" s="58"/>
      <c r="BH131" s="58"/>
      <c r="BI131" s="58"/>
      <c r="BJ131" s="58"/>
    </row>
    <row r="132" spans="1:62" s="510" customFormat="1" ht="12">
      <c r="A132" s="507">
        <v>123</v>
      </c>
      <c r="B132" s="508" t="s">
        <v>150</v>
      </c>
      <c r="C132" s="507">
        <v>0</v>
      </c>
      <c r="D132" s="509"/>
      <c r="K132" s="511"/>
      <c r="T132" s="510">
        <v>0</v>
      </c>
      <c r="U132" s="510">
        <f t="shared" si="17"/>
        <v>0</v>
      </c>
      <c r="V132" s="512">
        <f t="shared" si="10"/>
        <v>0</v>
      </c>
      <c r="X132" s="510">
        <v>47093.130000000005</v>
      </c>
      <c r="Y132" s="510">
        <v>1349844</v>
      </c>
      <c r="Z132" s="510">
        <f t="shared" si="11"/>
        <v>1302750.8700000001</v>
      </c>
      <c r="AA132" s="510">
        <f t="shared" si="12"/>
        <v>0</v>
      </c>
      <c r="AC132" s="512">
        <v>0</v>
      </c>
      <c r="AD132" s="512">
        <f t="shared" si="13"/>
        <v>0</v>
      </c>
      <c r="AE132" s="513">
        <f t="shared" si="14"/>
        <v>0</v>
      </c>
      <c r="AF132" s="510">
        <v>0</v>
      </c>
      <c r="AG132" s="510" t="s">
        <v>758</v>
      </c>
      <c r="AH132" s="514">
        <f t="shared" si="15"/>
        <v>0</v>
      </c>
      <c r="AI132" s="58"/>
      <c r="AJ132" s="58"/>
      <c r="AK132" s="515">
        <v>0</v>
      </c>
      <c r="AL132" s="515">
        <v>0</v>
      </c>
      <c r="AM132" s="515">
        <v>0</v>
      </c>
      <c r="AN132" s="515">
        <v>0</v>
      </c>
      <c r="AO132" s="516">
        <v>0</v>
      </c>
      <c r="AP132" s="515"/>
      <c r="AQ132" s="515"/>
      <c r="AR132" s="515"/>
      <c r="AS132" s="515"/>
      <c r="AT132" s="517">
        <f t="shared" si="18"/>
        <v>0</v>
      </c>
      <c r="AU132" s="515"/>
      <c r="AV132" s="518" t="s">
        <v>774</v>
      </c>
      <c r="AW132" s="515" t="s">
        <v>774</v>
      </c>
      <c r="AX132" s="519" t="str">
        <f t="shared" si="19"/>
        <v/>
      </c>
      <c r="AY132" s="520"/>
      <c r="AZ132" s="521"/>
      <c r="BA132" s="521"/>
      <c r="BB132" s="521"/>
      <c r="BC132" s="514"/>
      <c r="BD132" s="58"/>
      <c r="BE132" s="522">
        <f t="shared" si="16"/>
        <v>-123</v>
      </c>
      <c r="BF132" s="58"/>
      <c r="BG132" s="58"/>
      <c r="BH132" s="58"/>
      <c r="BI132" s="58"/>
      <c r="BJ132" s="58"/>
    </row>
    <row r="133" spans="1:62" s="510" customFormat="1" ht="12">
      <c r="A133" s="507">
        <v>124</v>
      </c>
      <c r="B133" s="508" t="s">
        <v>151</v>
      </c>
      <c r="C133" s="507">
        <v>0</v>
      </c>
      <c r="D133" s="509"/>
      <c r="K133" s="511"/>
      <c r="T133" s="510">
        <v>0</v>
      </c>
      <c r="U133" s="510">
        <f t="shared" si="17"/>
        <v>0</v>
      </c>
      <c r="V133" s="512">
        <f t="shared" si="10"/>
        <v>0</v>
      </c>
      <c r="X133" s="510">
        <v>31395.420000000002</v>
      </c>
      <c r="Y133" s="510">
        <v>0</v>
      </c>
      <c r="Z133" s="510">
        <f t="shared" si="11"/>
        <v>0</v>
      </c>
      <c r="AA133" s="510">
        <f t="shared" si="12"/>
        <v>0</v>
      </c>
      <c r="AC133" s="512">
        <v>0</v>
      </c>
      <c r="AD133" s="512">
        <f t="shared" si="13"/>
        <v>0</v>
      </c>
      <c r="AE133" s="513">
        <f t="shared" si="14"/>
        <v>0</v>
      </c>
      <c r="AF133" s="510">
        <v>0</v>
      </c>
      <c r="AG133" s="510" t="s">
        <v>758</v>
      </c>
      <c r="AH133" s="514">
        <f t="shared" si="15"/>
        <v>0</v>
      </c>
      <c r="AI133" s="58"/>
      <c r="AJ133" s="58"/>
      <c r="AK133" s="515">
        <v>0</v>
      </c>
      <c r="AL133" s="515">
        <v>0</v>
      </c>
      <c r="AM133" s="515">
        <v>0</v>
      </c>
      <c r="AN133" s="515">
        <v>0</v>
      </c>
      <c r="AO133" s="516">
        <v>0</v>
      </c>
      <c r="AP133" s="515"/>
      <c r="AQ133" s="515"/>
      <c r="AR133" s="515"/>
      <c r="AS133" s="515"/>
      <c r="AT133" s="517">
        <f t="shared" si="18"/>
        <v>0</v>
      </c>
      <c r="AU133" s="515"/>
      <c r="AV133" s="518" t="s">
        <v>774</v>
      </c>
      <c r="AW133" s="515" t="s">
        <v>774</v>
      </c>
      <c r="AX133" s="519" t="str">
        <f t="shared" si="19"/>
        <v/>
      </c>
      <c r="AY133" s="520"/>
      <c r="AZ133" s="521"/>
      <c r="BA133" s="521"/>
      <c r="BB133" s="521"/>
      <c r="BC133" s="514"/>
      <c r="BD133" s="58"/>
      <c r="BE133" s="522">
        <f t="shared" si="16"/>
        <v>-124</v>
      </c>
      <c r="BF133" s="58"/>
      <c r="BG133" s="58"/>
      <c r="BH133" s="58"/>
      <c r="BI133" s="58"/>
      <c r="BJ133" s="58"/>
    </row>
    <row r="134" spans="1:62" s="510" customFormat="1" ht="12">
      <c r="A134" s="507">
        <v>125</v>
      </c>
      <c r="B134" s="508" t="s">
        <v>152</v>
      </c>
      <c r="C134" s="507">
        <v>1</v>
      </c>
      <c r="D134" s="509">
        <v>0</v>
      </c>
      <c r="E134" s="510">
        <v>0</v>
      </c>
      <c r="F134" s="510">
        <v>0</v>
      </c>
      <c r="G134" s="510">
        <v>0</v>
      </c>
      <c r="H134" s="510">
        <v>0</v>
      </c>
      <c r="I134" s="510">
        <v>0</v>
      </c>
      <c r="J134" s="510">
        <v>303950</v>
      </c>
      <c r="K134" s="511">
        <v>534990</v>
      </c>
      <c r="L134" s="510">
        <v>1258091</v>
      </c>
      <c r="M134" s="510">
        <v>0</v>
      </c>
      <c r="N134" s="510">
        <v>10554</v>
      </c>
      <c r="O134" s="510">
        <v>38421.810000000005</v>
      </c>
      <c r="P134" s="510">
        <v>0</v>
      </c>
      <c r="Q134" s="510">
        <v>0</v>
      </c>
      <c r="R134" s="510">
        <v>0</v>
      </c>
      <c r="S134" s="510">
        <v>0</v>
      </c>
      <c r="T134" s="510" t="s">
        <v>757</v>
      </c>
      <c r="U134" s="510">
        <f t="shared" si="17"/>
        <v>2146006.81</v>
      </c>
      <c r="V134" s="512">
        <f t="shared" si="10"/>
        <v>13.345049142396755</v>
      </c>
      <c r="X134" s="510">
        <v>9947885.4299999997</v>
      </c>
      <c r="Y134" s="510">
        <v>16080921</v>
      </c>
      <c r="Z134" s="510">
        <f t="shared" si="11"/>
        <v>6133035.5700000003</v>
      </c>
      <c r="AA134" s="510">
        <f t="shared" si="12"/>
        <v>818456.610737173</v>
      </c>
      <c r="AC134" s="512">
        <v>155.48744515629699</v>
      </c>
      <c r="AD134" s="512">
        <f t="shared" si="13"/>
        <v>153.42420755305005</v>
      </c>
      <c r="AE134" s="513">
        <f t="shared" si="14"/>
        <v>-2.0632376032469324</v>
      </c>
      <c r="AF134" s="510">
        <v>23</v>
      </c>
      <c r="AG134" s="510">
        <v>1</v>
      </c>
      <c r="AH134" s="514">
        <f t="shared" si="15"/>
        <v>153.42420755305005</v>
      </c>
      <c r="AI134" s="58"/>
      <c r="AJ134" s="58"/>
      <c r="AK134" s="515">
        <v>155.48744515629699</v>
      </c>
      <c r="AL134" s="515">
        <v>156.08088193422103</v>
      </c>
      <c r="AM134" s="515">
        <v>156.08088193422103</v>
      </c>
      <c r="AN134" s="515">
        <v>155.48744515629699</v>
      </c>
      <c r="AO134" s="516">
        <v>153.42420755305005</v>
      </c>
      <c r="AP134" s="515"/>
      <c r="AQ134" s="515"/>
      <c r="AR134" s="515"/>
      <c r="AS134" s="515"/>
      <c r="AT134" s="517">
        <f t="shared" si="18"/>
        <v>-2.0632376032469324</v>
      </c>
      <c r="AU134" s="515"/>
      <c r="AV134" s="518">
        <v>5.8815287679861257</v>
      </c>
      <c r="AW134" s="515">
        <v>3.9462356503213774</v>
      </c>
      <c r="AX134" s="519">
        <f t="shared" si="19"/>
        <v>-1.9352931176647483</v>
      </c>
      <c r="AY134" s="520"/>
      <c r="AZ134" s="521"/>
      <c r="BA134" s="521"/>
      <c r="BB134" s="521"/>
      <c r="BC134" s="514"/>
      <c r="BD134" s="58"/>
      <c r="BE134" s="522">
        <f t="shared" si="16"/>
        <v>-125</v>
      </c>
      <c r="BF134" s="58"/>
      <c r="BG134" s="58"/>
      <c r="BH134" s="58"/>
      <c r="BI134" s="58"/>
      <c r="BJ134" s="58"/>
    </row>
    <row r="135" spans="1:62" s="510" customFormat="1" ht="12">
      <c r="A135" s="507">
        <v>126</v>
      </c>
      <c r="B135" s="508" t="s">
        <v>153</v>
      </c>
      <c r="C135" s="507">
        <v>0</v>
      </c>
      <c r="D135" s="509">
        <v>0</v>
      </c>
      <c r="E135" s="510">
        <v>0</v>
      </c>
      <c r="F135" s="510">
        <v>0</v>
      </c>
      <c r="G135" s="510">
        <v>0</v>
      </c>
      <c r="H135" s="510">
        <v>0</v>
      </c>
      <c r="I135" s="510">
        <v>0</v>
      </c>
      <c r="J135" s="510">
        <v>0</v>
      </c>
      <c r="K135" s="511">
        <v>0</v>
      </c>
      <c r="L135" s="510">
        <v>584479</v>
      </c>
      <c r="M135" s="510">
        <v>0</v>
      </c>
      <c r="N135" s="510">
        <v>0</v>
      </c>
      <c r="O135" s="510">
        <v>0</v>
      </c>
      <c r="P135" s="510">
        <v>0</v>
      </c>
      <c r="Q135" s="510">
        <v>0</v>
      </c>
      <c r="R135" s="510">
        <v>0</v>
      </c>
      <c r="S135" s="510">
        <v>0</v>
      </c>
      <c r="T135" s="510">
        <v>0</v>
      </c>
      <c r="U135" s="510">
        <f t="shared" si="17"/>
        <v>0</v>
      </c>
      <c r="V135" s="512">
        <f t="shared" si="10"/>
        <v>0</v>
      </c>
      <c r="X135" s="510">
        <v>0</v>
      </c>
      <c r="Y135" s="510">
        <v>0</v>
      </c>
      <c r="Z135" s="510">
        <f t="shared" si="11"/>
        <v>0</v>
      </c>
      <c r="AA135" s="510">
        <f t="shared" si="12"/>
        <v>0</v>
      </c>
      <c r="AC135" s="512">
        <v>0</v>
      </c>
      <c r="AD135" s="512">
        <f t="shared" si="13"/>
        <v>0</v>
      </c>
      <c r="AE135" s="513">
        <f t="shared" si="14"/>
        <v>0</v>
      </c>
      <c r="AF135" s="510">
        <v>0</v>
      </c>
      <c r="AG135" s="510" t="s">
        <v>758</v>
      </c>
      <c r="AH135" s="523">
        <f t="shared" si="15"/>
        <v>0</v>
      </c>
      <c r="AI135" s="524"/>
      <c r="AJ135" s="524"/>
      <c r="AK135" s="515">
        <v>0</v>
      </c>
      <c r="AL135" s="515">
        <v>0</v>
      </c>
      <c r="AM135" s="515">
        <v>0</v>
      </c>
      <c r="AN135" s="515">
        <v>0</v>
      </c>
      <c r="AO135" s="516">
        <v>0</v>
      </c>
      <c r="AP135" s="515"/>
      <c r="AQ135" s="515"/>
      <c r="AR135" s="515"/>
      <c r="AS135" s="515"/>
      <c r="AT135" s="517">
        <f t="shared" si="18"/>
        <v>0</v>
      </c>
      <c r="AU135" s="515"/>
      <c r="AV135" s="518" t="s">
        <v>774</v>
      </c>
      <c r="AW135" s="515" t="s">
        <v>774</v>
      </c>
      <c r="AX135" s="519" t="str">
        <f t="shared" si="19"/>
        <v/>
      </c>
      <c r="AY135" s="520"/>
      <c r="AZ135" s="521"/>
      <c r="BA135" s="521"/>
      <c r="BB135" s="521"/>
      <c r="BC135" s="523" t="s">
        <v>764</v>
      </c>
      <c r="BD135" s="58"/>
      <c r="BE135" s="522">
        <f t="shared" si="16"/>
        <v>-126</v>
      </c>
      <c r="BF135" s="58"/>
      <c r="BG135" s="58"/>
      <c r="BH135" s="58"/>
      <c r="BI135" s="58"/>
      <c r="BJ135" s="58"/>
    </row>
    <row r="136" spans="1:62" s="510" customFormat="1" ht="12">
      <c r="A136" s="507">
        <v>127</v>
      </c>
      <c r="B136" s="508" t="s">
        <v>154</v>
      </c>
      <c r="C136" s="507">
        <v>1</v>
      </c>
      <c r="D136" s="509">
        <v>0</v>
      </c>
      <c r="E136" s="510">
        <v>243706</v>
      </c>
      <c r="F136" s="510">
        <v>0</v>
      </c>
      <c r="G136" s="510">
        <v>0</v>
      </c>
      <c r="H136" s="510">
        <v>0</v>
      </c>
      <c r="I136" s="510">
        <v>0</v>
      </c>
      <c r="J136" s="510">
        <v>0</v>
      </c>
      <c r="K136" s="511">
        <v>0</v>
      </c>
      <c r="L136" s="510">
        <v>170808</v>
      </c>
      <c r="M136" s="510">
        <v>0</v>
      </c>
      <c r="N136" s="510">
        <v>126874</v>
      </c>
      <c r="O136" s="510">
        <v>21777.420000000002</v>
      </c>
      <c r="P136" s="510">
        <v>0</v>
      </c>
      <c r="Q136" s="510">
        <v>0</v>
      </c>
      <c r="R136" s="510">
        <v>0</v>
      </c>
      <c r="S136" s="510">
        <v>0</v>
      </c>
      <c r="T136" s="510" t="s">
        <v>760</v>
      </c>
      <c r="U136" s="510">
        <f t="shared" si="17"/>
        <v>460680.62000000005</v>
      </c>
      <c r="V136" s="512">
        <f t="shared" si="10"/>
        <v>7.1451445095311898</v>
      </c>
      <c r="X136" s="510">
        <v>4125023.4699999997</v>
      </c>
      <c r="Y136" s="510">
        <v>6447464</v>
      </c>
      <c r="Z136" s="510">
        <f t="shared" si="11"/>
        <v>2322440.5300000003</v>
      </c>
      <c r="AA136" s="510">
        <f t="shared" si="12"/>
        <v>165941.73201642209</v>
      </c>
      <c r="AC136" s="512">
        <v>151.09042196671709</v>
      </c>
      <c r="AD136" s="512">
        <f t="shared" si="13"/>
        <v>152.27846129039307</v>
      </c>
      <c r="AE136" s="513">
        <f t="shared" si="14"/>
        <v>1.1880393236759801</v>
      </c>
      <c r="AF136" s="510">
        <v>14</v>
      </c>
      <c r="AG136" s="510">
        <v>1</v>
      </c>
      <c r="AH136" s="514">
        <f t="shared" si="15"/>
        <v>152.27846129039307</v>
      </c>
      <c r="AI136" s="58"/>
      <c r="AJ136" s="58"/>
      <c r="AK136" s="515">
        <v>151.09042196671709</v>
      </c>
      <c r="AL136" s="515">
        <v>151.50082001028414</v>
      </c>
      <c r="AM136" s="515">
        <v>151.50082001028414</v>
      </c>
      <c r="AN136" s="515">
        <v>151.09042196671709</v>
      </c>
      <c r="AO136" s="516">
        <v>152.27846129039307</v>
      </c>
      <c r="AP136" s="515"/>
      <c r="AQ136" s="515"/>
      <c r="AR136" s="515"/>
      <c r="AS136" s="515"/>
      <c r="AT136" s="517">
        <f t="shared" si="18"/>
        <v>1.1880393236759801</v>
      </c>
      <c r="AU136" s="515"/>
      <c r="AV136" s="518">
        <v>6.3923813089091546</v>
      </c>
      <c r="AW136" s="515">
        <v>9.0015863576200488</v>
      </c>
      <c r="AX136" s="519">
        <f t="shared" si="19"/>
        <v>2.6092050487108942</v>
      </c>
      <c r="AY136" s="520"/>
      <c r="AZ136" s="521"/>
      <c r="BA136" s="521"/>
      <c r="BB136" s="521"/>
      <c r="BC136" s="514"/>
      <c r="BD136" s="58"/>
      <c r="BE136" s="522">
        <f t="shared" si="16"/>
        <v>-127</v>
      </c>
      <c r="BF136" s="58"/>
      <c r="BG136" s="58"/>
      <c r="BH136" s="58"/>
      <c r="BI136" s="58"/>
      <c r="BJ136" s="58"/>
    </row>
    <row r="137" spans="1:62" s="510" customFormat="1" ht="12">
      <c r="A137" s="507">
        <v>128</v>
      </c>
      <c r="B137" s="508" t="s">
        <v>155</v>
      </c>
      <c r="C137" s="507">
        <v>1</v>
      </c>
      <c r="D137" s="509">
        <v>0</v>
      </c>
      <c r="E137" s="510">
        <v>0</v>
      </c>
      <c r="F137" s="510">
        <v>0</v>
      </c>
      <c r="G137" s="510">
        <v>0</v>
      </c>
      <c r="H137" s="510">
        <v>0</v>
      </c>
      <c r="I137" s="510">
        <v>0</v>
      </c>
      <c r="J137" s="510">
        <v>5334296</v>
      </c>
      <c r="K137" s="511">
        <v>1269953</v>
      </c>
      <c r="L137" s="510">
        <v>4902325</v>
      </c>
      <c r="M137" s="510">
        <v>0</v>
      </c>
      <c r="N137" s="510">
        <v>143237</v>
      </c>
      <c r="O137" s="510">
        <v>427954.73000000004</v>
      </c>
      <c r="P137" s="510">
        <v>0</v>
      </c>
      <c r="Q137" s="510">
        <v>0</v>
      </c>
      <c r="R137" s="510">
        <v>73895</v>
      </c>
      <c r="S137" s="510">
        <v>0</v>
      </c>
      <c r="T137" s="510" t="s">
        <v>757</v>
      </c>
      <c r="U137" s="510">
        <f t="shared" si="17"/>
        <v>12151660.73</v>
      </c>
      <c r="V137" s="512">
        <f t="shared" si="10"/>
        <v>8.9912342489462738</v>
      </c>
      <c r="X137" s="510">
        <v>121331843.41000001</v>
      </c>
      <c r="Y137" s="510">
        <v>135150085</v>
      </c>
      <c r="Z137" s="510">
        <f t="shared" si="11"/>
        <v>13818241.589999989</v>
      </c>
      <c r="AA137" s="510">
        <f t="shared" si="12"/>
        <v>1242430.4704422171</v>
      </c>
      <c r="AC137" s="512">
        <v>108.99936677311585</v>
      </c>
      <c r="AD137" s="512">
        <f t="shared" si="13"/>
        <v>110.36480676969693</v>
      </c>
      <c r="AE137" s="513">
        <f t="shared" si="14"/>
        <v>1.365439996581074</v>
      </c>
      <c r="AF137" s="510">
        <v>397</v>
      </c>
      <c r="AG137" s="510">
        <v>1</v>
      </c>
      <c r="AH137" s="514">
        <f t="shared" si="15"/>
        <v>110.36480676969693</v>
      </c>
      <c r="AI137" s="58"/>
      <c r="AJ137" s="58"/>
      <c r="AK137" s="515">
        <v>108.99936677311585</v>
      </c>
      <c r="AL137" s="515">
        <v>109.23296149917465</v>
      </c>
      <c r="AM137" s="515">
        <v>109.23296149917465</v>
      </c>
      <c r="AN137" s="515">
        <v>108.99936677311585</v>
      </c>
      <c r="AO137" s="516">
        <v>110.36480676969693</v>
      </c>
      <c r="AP137" s="515"/>
      <c r="AQ137" s="515"/>
      <c r="AR137" s="515"/>
      <c r="AS137" s="515"/>
      <c r="AT137" s="517">
        <f t="shared" si="18"/>
        <v>1.365439996581074</v>
      </c>
      <c r="AU137" s="515"/>
      <c r="AV137" s="518">
        <v>10.462913772517007</v>
      </c>
      <c r="AW137" s="515">
        <v>11.968733995920463</v>
      </c>
      <c r="AX137" s="519">
        <f t="shared" si="19"/>
        <v>1.5058202234034557</v>
      </c>
      <c r="AY137" s="520"/>
      <c r="AZ137" s="521"/>
      <c r="BA137" s="521"/>
      <c r="BB137" s="521"/>
      <c r="BC137" s="514"/>
      <c r="BD137" s="58"/>
      <c r="BE137" s="522">
        <f t="shared" si="16"/>
        <v>-128</v>
      </c>
      <c r="BF137" s="58"/>
      <c r="BG137" s="58"/>
      <c r="BH137" s="58"/>
      <c r="BI137" s="58"/>
      <c r="BJ137" s="58"/>
    </row>
    <row r="138" spans="1:62" s="510" customFormat="1" ht="12">
      <c r="A138" s="507">
        <v>129</v>
      </c>
      <c r="B138" s="508" t="s">
        <v>156</v>
      </c>
      <c r="C138" s="507">
        <v>0</v>
      </c>
      <c r="D138" s="509">
        <v>0</v>
      </c>
      <c r="E138" s="510">
        <v>0</v>
      </c>
      <c r="F138" s="510">
        <v>0</v>
      </c>
      <c r="G138" s="510">
        <v>0</v>
      </c>
      <c r="H138" s="510">
        <v>0</v>
      </c>
      <c r="I138" s="510">
        <v>0</v>
      </c>
      <c r="J138" s="510">
        <v>0</v>
      </c>
      <c r="K138" s="511">
        <v>0</v>
      </c>
      <c r="L138" s="510">
        <v>0</v>
      </c>
      <c r="M138" s="510">
        <v>0</v>
      </c>
      <c r="N138" s="510">
        <v>0</v>
      </c>
      <c r="O138" s="510">
        <v>0</v>
      </c>
      <c r="P138" s="510">
        <v>0</v>
      </c>
      <c r="Q138" s="510">
        <v>0</v>
      </c>
      <c r="R138" s="510">
        <v>0</v>
      </c>
      <c r="S138" s="510">
        <v>0</v>
      </c>
      <c r="T138" s="510">
        <v>0</v>
      </c>
      <c r="U138" s="510">
        <f t="shared" si="17"/>
        <v>0</v>
      </c>
      <c r="V138" s="512">
        <f t="shared" ref="V138:V201" si="20">IF(AND(C138=1,U138&gt;0),U138/Y138*100,0)</f>
        <v>0</v>
      </c>
      <c r="X138" s="510">
        <v>62790.840000000004</v>
      </c>
      <c r="Y138" s="510">
        <v>74415.929999999993</v>
      </c>
      <c r="Z138" s="510">
        <f t="shared" ref="Z138:Z201" si="21">IF(Y138-X138&gt;0,Y138-X138,0)</f>
        <v>11625.089999999989</v>
      </c>
      <c r="AA138" s="510">
        <f t="shared" ref="AA138:AA201" si="22">V138*0.01*Z138</f>
        <v>0</v>
      </c>
      <c r="AC138" s="512">
        <v>0</v>
      </c>
      <c r="AD138" s="512">
        <f t="shared" ref="AD138:AD201" si="23">IFERROR(IF(C138=1,(Y138-AA138)/X138*100,0),"")</f>
        <v>0</v>
      </c>
      <c r="AE138" s="513">
        <f t="shared" ref="AE138:AE201" si="24">AD138-AC138</f>
        <v>0</v>
      </c>
      <c r="AF138" s="510">
        <v>0</v>
      </c>
      <c r="AG138" s="510" t="s">
        <v>758</v>
      </c>
      <c r="AH138" s="514">
        <f t="shared" ref="AH138:AH201" si="25">IF(AG138=1,AD138,AC138)</f>
        <v>0</v>
      </c>
      <c r="AI138" s="58"/>
      <c r="AJ138" s="58"/>
      <c r="AK138" s="515">
        <v>0</v>
      </c>
      <c r="AL138" s="515">
        <v>0</v>
      </c>
      <c r="AM138" s="515">
        <v>0</v>
      </c>
      <c r="AN138" s="515">
        <v>0</v>
      </c>
      <c r="AO138" s="516">
        <v>0</v>
      </c>
      <c r="AP138" s="515"/>
      <c r="AQ138" s="515"/>
      <c r="AR138" s="515"/>
      <c r="AS138" s="515"/>
      <c r="AT138" s="517">
        <f t="shared" si="18"/>
        <v>0</v>
      </c>
      <c r="AU138" s="515"/>
      <c r="AV138" s="518" t="s">
        <v>774</v>
      </c>
      <c r="AW138" s="515" t="s">
        <v>774</v>
      </c>
      <c r="AX138" s="519" t="str">
        <f t="shared" si="19"/>
        <v/>
      </c>
      <c r="AY138" s="520"/>
      <c r="AZ138" s="521"/>
      <c r="BA138" s="521"/>
      <c r="BB138" s="521"/>
      <c r="BC138" s="514"/>
      <c r="BD138" s="58"/>
      <c r="BE138" s="522">
        <f t="shared" ref="BE138:BE201" si="26">BF138-A138</f>
        <v>-129</v>
      </c>
      <c r="BF138" s="58"/>
      <c r="BG138" s="58"/>
      <c r="BH138" s="58"/>
      <c r="BI138" s="58"/>
      <c r="BJ138" s="58"/>
    </row>
    <row r="139" spans="1:62" s="510" customFormat="1" ht="12">
      <c r="A139" s="507">
        <v>130</v>
      </c>
      <c r="B139" s="508" t="s">
        <v>157</v>
      </c>
      <c r="C139" s="507">
        <v>0</v>
      </c>
      <c r="D139" s="509"/>
      <c r="K139" s="511"/>
      <c r="T139" s="510">
        <v>0</v>
      </c>
      <c r="U139" s="510">
        <f t="shared" ref="U139:U202" si="27">IF(OR(T139="X",T139="X16",T139="X17"),SUM(D139:S139),
IF(T139="x18",SUM(D139:S139)-D139*0.6-L139*0.6,SUM(D139:S139)-D139-L139))</f>
        <v>0</v>
      </c>
      <c r="V139" s="512">
        <f t="shared" si="20"/>
        <v>0</v>
      </c>
      <c r="X139" s="510">
        <v>0</v>
      </c>
      <c r="Y139" s="510">
        <v>68222</v>
      </c>
      <c r="Z139" s="510">
        <f t="shared" si="21"/>
        <v>68222</v>
      </c>
      <c r="AA139" s="510">
        <f t="shared" si="22"/>
        <v>0</v>
      </c>
      <c r="AC139" s="512">
        <v>0</v>
      </c>
      <c r="AD139" s="512">
        <f t="shared" si="23"/>
        <v>0</v>
      </c>
      <c r="AE139" s="513">
        <f t="shared" si="24"/>
        <v>0</v>
      </c>
      <c r="AF139" s="510">
        <v>0</v>
      </c>
      <c r="AG139" s="510" t="s">
        <v>758</v>
      </c>
      <c r="AH139" s="514">
        <f t="shared" si="25"/>
        <v>0</v>
      </c>
      <c r="AI139" s="58"/>
      <c r="AJ139" s="58"/>
      <c r="AK139" s="515">
        <v>0</v>
      </c>
      <c r="AL139" s="515">
        <v>0</v>
      </c>
      <c r="AM139" s="515">
        <v>0</v>
      </c>
      <c r="AN139" s="515">
        <v>0</v>
      </c>
      <c r="AO139" s="516">
        <v>0</v>
      </c>
      <c r="AP139" s="515"/>
      <c r="AQ139" s="515"/>
      <c r="AR139" s="515"/>
      <c r="AS139" s="515"/>
      <c r="AT139" s="517">
        <f t="shared" ref="AT139:AT202" si="28">AO139-AN139</f>
        <v>0</v>
      </c>
      <c r="AU139" s="515"/>
      <c r="AV139" s="518" t="s">
        <v>774</v>
      </c>
      <c r="AW139" s="515" t="s">
        <v>774</v>
      </c>
      <c r="AX139" s="519" t="str">
        <f t="shared" ref="AX139:AX202" si="29">IFERROR(AW139-AV139,"")</f>
        <v/>
      </c>
      <c r="AY139" s="520"/>
      <c r="AZ139" s="521"/>
      <c r="BA139" s="521"/>
      <c r="BB139" s="521"/>
      <c r="BC139" s="514"/>
      <c r="BD139" s="58"/>
      <c r="BE139" s="522">
        <f t="shared" si="26"/>
        <v>-130</v>
      </c>
      <c r="BF139" s="58"/>
      <c r="BG139" s="58"/>
      <c r="BH139" s="58"/>
      <c r="BI139" s="58"/>
      <c r="BJ139" s="58"/>
    </row>
    <row r="140" spans="1:62" s="510" customFormat="1" ht="12">
      <c r="A140" s="507">
        <v>131</v>
      </c>
      <c r="B140" s="508" t="s">
        <v>158</v>
      </c>
      <c r="C140" s="507">
        <v>1</v>
      </c>
      <c r="D140" s="509">
        <v>0</v>
      </c>
      <c r="E140" s="510">
        <v>72220</v>
      </c>
      <c r="F140" s="510">
        <v>0</v>
      </c>
      <c r="G140" s="510">
        <v>0</v>
      </c>
      <c r="H140" s="510">
        <v>0</v>
      </c>
      <c r="I140" s="510">
        <v>0</v>
      </c>
      <c r="J140" s="510">
        <v>315346</v>
      </c>
      <c r="K140" s="511">
        <v>916917</v>
      </c>
      <c r="L140" s="510">
        <v>2195525</v>
      </c>
      <c r="M140" s="510">
        <v>0</v>
      </c>
      <c r="N140" s="510">
        <v>0</v>
      </c>
      <c r="O140" s="510">
        <v>18953.900000000001</v>
      </c>
      <c r="P140" s="510">
        <v>0</v>
      </c>
      <c r="Q140" s="510">
        <v>0</v>
      </c>
      <c r="R140" s="510">
        <v>0</v>
      </c>
      <c r="S140" s="510">
        <v>0</v>
      </c>
      <c r="T140" s="510" t="s">
        <v>760</v>
      </c>
      <c r="U140" s="510">
        <f t="shared" si="27"/>
        <v>2201646.9</v>
      </c>
      <c r="V140" s="512">
        <f t="shared" si="20"/>
        <v>3.2785077532242224</v>
      </c>
      <c r="X140" s="510">
        <v>45163141.519900002</v>
      </c>
      <c r="Y140" s="510">
        <v>67153933</v>
      </c>
      <c r="Z140" s="510">
        <f t="shared" si="21"/>
        <v>21990791.480099998</v>
      </c>
      <c r="AA140" s="510">
        <f t="shared" si="22"/>
        <v>720969.80367045023</v>
      </c>
      <c r="AC140" s="512">
        <v>149.32213312263198</v>
      </c>
      <c r="AD140" s="512">
        <f t="shared" si="23"/>
        <v>147.09553180010192</v>
      </c>
      <c r="AE140" s="513">
        <f t="shared" si="24"/>
        <v>-2.2266013225300583</v>
      </c>
      <c r="AF140" s="510">
        <v>12</v>
      </c>
      <c r="AG140" s="510">
        <v>1</v>
      </c>
      <c r="AH140" s="514">
        <f t="shared" si="25"/>
        <v>147.09553180010192</v>
      </c>
      <c r="AI140" s="58"/>
      <c r="AJ140" s="58"/>
      <c r="AK140" s="515">
        <v>149.32213312263198</v>
      </c>
      <c r="AL140" s="515">
        <v>152.40628623499083</v>
      </c>
      <c r="AM140" s="515">
        <v>152.40628623499083</v>
      </c>
      <c r="AN140" s="515">
        <v>149.32213312263198</v>
      </c>
      <c r="AO140" s="516">
        <v>147.09553180010192</v>
      </c>
      <c r="AP140" s="515"/>
      <c r="AQ140" s="515"/>
      <c r="AR140" s="515"/>
      <c r="AS140" s="515"/>
      <c r="AT140" s="517">
        <f t="shared" si="28"/>
        <v>-2.2266013225300583</v>
      </c>
      <c r="AU140" s="515"/>
      <c r="AV140" s="518">
        <v>4.4623488968925331</v>
      </c>
      <c r="AW140" s="515">
        <v>1.9667636318136692</v>
      </c>
      <c r="AX140" s="519">
        <f t="shared" si="29"/>
        <v>-2.4955852650788639</v>
      </c>
      <c r="AY140" s="520"/>
      <c r="AZ140" s="521"/>
      <c r="BA140" s="521"/>
      <c r="BB140" s="521"/>
      <c r="BC140" s="514"/>
      <c r="BD140" s="58"/>
      <c r="BE140" s="522">
        <f t="shared" si="26"/>
        <v>-131</v>
      </c>
      <c r="BF140" s="58"/>
      <c r="BG140" s="58"/>
      <c r="BH140" s="58"/>
      <c r="BI140" s="58"/>
      <c r="BJ140" s="58"/>
    </row>
    <row r="141" spans="1:62" s="510" customFormat="1" ht="12">
      <c r="A141" s="507">
        <v>132</v>
      </c>
      <c r="B141" s="508" t="s">
        <v>159</v>
      </c>
      <c r="C141" s="507">
        <v>0</v>
      </c>
      <c r="D141" s="509">
        <v>0</v>
      </c>
      <c r="E141" s="510">
        <v>0</v>
      </c>
      <c r="F141" s="510">
        <v>0</v>
      </c>
      <c r="G141" s="510">
        <v>0</v>
      </c>
      <c r="H141" s="510">
        <v>0</v>
      </c>
      <c r="I141" s="510">
        <v>0</v>
      </c>
      <c r="J141" s="510">
        <v>0</v>
      </c>
      <c r="K141" s="511">
        <v>0</v>
      </c>
      <c r="L141" s="510">
        <v>0</v>
      </c>
      <c r="M141" s="510">
        <v>0</v>
      </c>
      <c r="N141" s="510">
        <v>0</v>
      </c>
      <c r="O141" s="510">
        <v>0</v>
      </c>
      <c r="P141" s="510">
        <v>0</v>
      </c>
      <c r="Q141" s="510">
        <v>0</v>
      </c>
      <c r="R141" s="510">
        <v>0</v>
      </c>
      <c r="S141" s="510">
        <v>0</v>
      </c>
      <c r="T141" s="510">
        <v>0</v>
      </c>
      <c r="U141" s="510">
        <f t="shared" si="27"/>
        <v>0</v>
      </c>
      <c r="V141" s="512">
        <f t="shared" si="20"/>
        <v>0</v>
      </c>
      <c r="X141" s="510">
        <v>109883.97</v>
      </c>
      <c r="Y141" s="510">
        <v>200333</v>
      </c>
      <c r="Z141" s="510">
        <f t="shared" si="21"/>
        <v>90449.03</v>
      </c>
      <c r="AA141" s="510">
        <f t="shared" si="22"/>
        <v>0</v>
      </c>
      <c r="AC141" s="512">
        <v>0</v>
      </c>
      <c r="AD141" s="512">
        <f t="shared" si="23"/>
        <v>0</v>
      </c>
      <c r="AE141" s="513">
        <f t="shared" si="24"/>
        <v>0</v>
      </c>
      <c r="AF141" s="510">
        <v>0</v>
      </c>
      <c r="AG141" s="510" t="s">
        <v>758</v>
      </c>
      <c r="AH141" s="514">
        <f t="shared" si="25"/>
        <v>0</v>
      </c>
      <c r="AI141" s="58"/>
      <c r="AJ141" s="58"/>
      <c r="AK141" s="515">
        <v>0</v>
      </c>
      <c r="AL141" s="515">
        <v>0</v>
      </c>
      <c r="AM141" s="515">
        <v>0</v>
      </c>
      <c r="AN141" s="515">
        <v>0</v>
      </c>
      <c r="AO141" s="516">
        <v>0</v>
      </c>
      <c r="AP141" s="515"/>
      <c r="AQ141" s="515"/>
      <c r="AR141" s="515"/>
      <c r="AS141" s="515"/>
      <c r="AT141" s="517">
        <f t="shared" si="28"/>
        <v>0</v>
      </c>
      <c r="AU141" s="515"/>
      <c r="AV141" s="518" t="s">
        <v>774</v>
      </c>
      <c r="AW141" s="515" t="s">
        <v>774</v>
      </c>
      <c r="AX141" s="519" t="str">
        <f t="shared" si="29"/>
        <v/>
      </c>
      <c r="AY141" s="520"/>
      <c r="AZ141" s="521"/>
      <c r="BA141" s="521"/>
      <c r="BB141" s="521"/>
      <c r="BC141" s="514"/>
      <c r="BD141" s="58"/>
      <c r="BE141" s="522">
        <f t="shared" si="26"/>
        <v>-132</v>
      </c>
      <c r="BF141" s="58"/>
      <c r="BG141" s="58"/>
      <c r="BH141" s="58"/>
      <c r="BI141" s="58"/>
      <c r="BJ141" s="58"/>
    </row>
    <row r="142" spans="1:62" s="510" customFormat="1" ht="12">
      <c r="A142" s="507">
        <v>133</v>
      </c>
      <c r="B142" s="508" t="s">
        <v>160</v>
      </c>
      <c r="C142" s="507">
        <v>1</v>
      </c>
      <c r="D142" s="509">
        <v>0</v>
      </c>
      <c r="E142" s="510">
        <v>53000</v>
      </c>
      <c r="F142" s="510">
        <v>0</v>
      </c>
      <c r="G142" s="510">
        <v>0</v>
      </c>
      <c r="H142" s="510">
        <v>0</v>
      </c>
      <c r="I142" s="510">
        <v>0</v>
      </c>
      <c r="J142" s="510">
        <v>880000</v>
      </c>
      <c r="K142" s="511">
        <v>675000</v>
      </c>
      <c r="L142" s="510">
        <v>1050276</v>
      </c>
      <c r="M142" s="510">
        <v>17145</v>
      </c>
      <c r="N142" s="510">
        <v>2076</v>
      </c>
      <c r="O142" s="510">
        <v>60931.570000000007</v>
      </c>
      <c r="P142" s="510">
        <v>0</v>
      </c>
      <c r="Q142" s="510">
        <v>0</v>
      </c>
      <c r="R142" s="510">
        <v>0</v>
      </c>
      <c r="S142" s="510">
        <v>0</v>
      </c>
      <c r="T142" s="510" t="s">
        <v>757</v>
      </c>
      <c r="U142" s="510">
        <f t="shared" si="27"/>
        <v>2738428.57</v>
      </c>
      <c r="V142" s="512">
        <f t="shared" si="20"/>
        <v>12.705396011826986</v>
      </c>
      <c r="X142" s="510">
        <v>18684757.824399997</v>
      </c>
      <c r="Y142" s="510">
        <v>21553272.07</v>
      </c>
      <c r="Z142" s="510">
        <f t="shared" si="21"/>
        <v>2868514.2456000037</v>
      </c>
      <c r="AA142" s="510">
        <f t="shared" si="22"/>
        <v>364456.09455915185</v>
      </c>
      <c r="AC142" s="512">
        <v>110.36970378817641</v>
      </c>
      <c r="AD142" s="512">
        <f t="shared" si="23"/>
        <v>113.40160881170674</v>
      </c>
      <c r="AE142" s="513">
        <f t="shared" si="24"/>
        <v>3.031905023530328</v>
      </c>
      <c r="AF142" s="510">
        <v>44</v>
      </c>
      <c r="AG142" s="510">
        <v>1</v>
      </c>
      <c r="AH142" s="514">
        <f t="shared" si="25"/>
        <v>113.40160881170674</v>
      </c>
      <c r="AI142" s="58"/>
      <c r="AJ142" s="58"/>
      <c r="AK142" s="515">
        <v>110.36970378817641</v>
      </c>
      <c r="AL142" s="515">
        <v>110.51196133029082</v>
      </c>
      <c r="AM142" s="515">
        <v>110.51196133029082</v>
      </c>
      <c r="AN142" s="515">
        <v>110.36970378817641</v>
      </c>
      <c r="AO142" s="516">
        <v>113.40160881170674</v>
      </c>
      <c r="AP142" s="515"/>
      <c r="AQ142" s="515"/>
      <c r="AR142" s="515"/>
      <c r="AS142" s="515"/>
      <c r="AT142" s="517">
        <f t="shared" si="28"/>
        <v>3.031905023530328</v>
      </c>
      <c r="AU142" s="515"/>
      <c r="AV142" s="518">
        <v>8.240261993906179</v>
      </c>
      <c r="AW142" s="515">
        <v>11.535021542774661</v>
      </c>
      <c r="AX142" s="519">
        <f t="shared" si="29"/>
        <v>3.2947595488684822</v>
      </c>
      <c r="AY142" s="520"/>
      <c r="AZ142" s="521"/>
      <c r="BA142" s="521"/>
      <c r="BB142" s="521"/>
      <c r="BC142" s="514"/>
      <c r="BD142" s="58"/>
      <c r="BE142" s="522">
        <f t="shared" si="26"/>
        <v>-133</v>
      </c>
      <c r="BF142" s="58"/>
      <c r="BG142" s="58"/>
      <c r="BH142" s="58"/>
      <c r="BI142" s="58"/>
      <c r="BJ142" s="58"/>
    </row>
    <row r="143" spans="1:62" s="510" customFormat="1" ht="12">
      <c r="A143" s="507">
        <v>134</v>
      </c>
      <c r="B143" s="508" t="s">
        <v>161</v>
      </c>
      <c r="C143" s="507">
        <v>0</v>
      </c>
      <c r="D143" s="509">
        <v>0</v>
      </c>
      <c r="E143" s="510">
        <v>0</v>
      </c>
      <c r="F143" s="510">
        <v>0</v>
      </c>
      <c r="G143" s="510">
        <v>0</v>
      </c>
      <c r="H143" s="510">
        <v>0</v>
      </c>
      <c r="I143" s="510">
        <v>0</v>
      </c>
      <c r="J143" s="510">
        <v>0</v>
      </c>
      <c r="K143" s="511">
        <v>0</v>
      </c>
      <c r="L143" s="510">
        <v>0</v>
      </c>
      <c r="M143" s="510">
        <v>0</v>
      </c>
      <c r="N143" s="510">
        <v>0</v>
      </c>
      <c r="O143" s="510">
        <v>0</v>
      </c>
      <c r="P143" s="510">
        <v>0</v>
      </c>
      <c r="Q143" s="510">
        <v>0</v>
      </c>
      <c r="R143" s="510">
        <v>0</v>
      </c>
      <c r="S143" s="510">
        <v>0</v>
      </c>
      <c r="T143" s="510">
        <v>0</v>
      </c>
      <c r="U143" s="510">
        <f t="shared" si="27"/>
        <v>0</v>
      </c>
      <c r="V143" s="512">
        <f t="shared" si="20"/>
        <v>0</v>
      </c>
      <c r="X143" s="510">
        <v>15697.710000000001</v>
      </c>
      <c r="Y143" s="510">
        <v>30521</v>
      </c>
      <c r="Z143" s="510">
        <f t="shared" si="21"/>
        <v>14823.289999999999</v>
      </c>
      <c r="AA143" s="510">
        <f t="shared" si="22"/>
        <v>0</v>
      </c>
      <c r="AC143" s="512">
        <v>0</v>
      </c>
      <c r="AD143" s="512">
        <f t="shared" si="23"/>
        <v>0</v>
      </c>
      <c r="AE143" s="513">
        <f t="shared" si="24"/>
        <v>0</v>
      </c>
      <c r="AF143" s="510">
        <v>0</v>
      </c>
      <c r="AG143" s="510" t="s">
        <v>758</v>
      </c>
      <c r="AH143" s="514">
        <f t="shared" si="25"/>
        <v>0</v>
      </c>
      <c r="AI143" s="58"/>
      <c r="AJ143" s="58"/>
      <c r="AK143" s="515">
        <v>0</v>
      </c>
      <c r="AL143" s="515">
        <v>0</v>
      </c>
      <c r="AM143" s="515">
        <v>0</v>
      </c>
      <c r="AN143" s="515">
        <v>0</v>
      </c>
      <c r="AO143" s="516">
        <v>0</v>
      </c>
      <c r="AP143" s="515"/>
      <c r="AQ143" s="515"/>
      <c r="AR143" s="515"/>
      <c r="AS143" s="515"/>
      <c r="AT143" s="517">
        <f t="shared" si="28"/>
        <v>0</v>
      </c>
      <c r="AU143" s="515"/>
      <c r="AV143" s="518" t="s">
        <v>774</v>
      </c>
      <c r="AW143" s="515" t="s">
        <v>774</v>
      </c>
      <c r="AX143" s="519" t="str">
        <f t="shared" si="29"/>
        <v/>
      </c>
      <c r="AY143" s="520"/>
      <c r="AZ143" s="521"/>
      <c r="BA143" s="521"/>
      <c r="BB143" s="521"/>
      <c r="BC143" s="514"/>
      <c r="BD143" s="58"/>
      <c r="BE143" s="522">
        <f t="shared" si="26"/>
        <v>-134</v>
      </c>
      <c r="BF143" s="58"/>
      <c r="BG143" s="58"/>
      <c r="BH143" s="58"/>
      <c r="BI143" s="58"/>
      <c r="BJ143" s="58"/>
    </row>
    <row r="144" spans="1:62" s="510" customFormat="1" ht="12">
      <c r="A144" s="507">
        <v>135</v>
      </c>
      <c r="B144" s="508" t="s">
        <v>162</v>
      </c>
      <c r="C144" s="507">
        <v>1</v>
      </c>
      <c r="D144" s="509">
        <v>0</v>
      </c>
      <c r="E144" s="510">
        <v>290196</v>
      </c>
      <c r="F144" s="510">
        <v>0</v>
      </c>
      <c r="G144" s="510">
        <v>0</v>
      </c>
      <c r="H144" s="510">
        <v>0</v>
      </c>
      <c r="I144" s="510">
        <v>0</v>
      </c>
      <c r="J144" s="510">
        <v>0</v>
      </c>
      <c r="K144" s="511">
        <v>50930</v>
      </c>
      <c r="L144" s="510">
        <v>33358</v>
      </c>
      <c r="M144" s="510">
        <v>0</v>
      </c>
      <c r="N144" s="510">
        <v>0</v>
      </c>
      <c r="O144" s="510">
        <v>12126.240000000002</v>
      </c>
      <c r="P144" s="510">
        <v>0</v>
      </c>
      <c r="Q144" s="510">
        <v>0</v>
      </c>
      <c r="R144" s="510">
        <v>0</v>
      </c>
      <c r="S144" s="510">
        <v>0</v>
      </c>
      <c r="T144" s="510" t="s">
        <v>760</v>
      </c>
      <c r="U144" s="510">
        <f t="shared" si="27"/>
        <v>366595.44</v>
      </c>
      <c r="V144" s="512">
        <f t="shared" si="20"/>
        <v>11.446374504678989</v>
      </c>
      <c r="X144" s="510">
        <v>2386918.7400000002</v>
      </c>
      <c r="Y144" s="510">
        <v>3202721</v>
      </c>
      <c r="Z144" s="510">
        <f t="shared" si="21"/>
        <v>815802.25999999978</v>
      </c>
      <c r="AA144" s="510">
        <f t="shared" si="22"/>
        <v>93379.781897234978</v>
      </c>
      <c r="AC144" s="512">
        <v>166.41916455609802</v>
      </c>
      <c r="AD144" s="512">
        <f t="shared" si="23"/>
        <v>130.26590164115785</v>
      </c>
      <c r="AE144" s="513">
        <f t="shared" si="24"/>
        <v>-36.153262914940171</v>
      </c>
      <c r="AF144" s="510">
        <v>9</v>
      </c>
      <c r="AG144" s="510">
        <v>1</v>
      </c>
      <c r="AH144" s="514">
        <f t="shared" si="25"/>
        <v>130.26590164115785</v>
      </c>
      <c r="AI144" s="58"/>
      <c r="AJ144" s="58"/>
      <c r="AK144" s="515">
        <v>166.41916455609802</v>
      </c>
      <c r="AL144" s="515">
        <v>166.84598969112398</v>
      </c>
      <c r="AM144" s="515">
        <v>166.84598969112398</v>
      </c>
      <c r="AN144" s="515">
        <v>166.41916455609802</v>
      </c>
      <c r="AO144" s="516">
        <v>130.26590164115785</v>
      </c>
      <c r="AP144" s="515"/>
      <c r="AQ144" s="515"/>
      <c r="AR144" s="515"/>
      <c r="AS144" s="515"/>
      <c r="AT144" s="517">
        <f t="shared" si="28"/>
        <v>-36.153262914940171</v>
      </c>
      <c r="AU144" s="515"/>
      <c r="AV144" s="518">
        <v>31.615181184941221</v>
      </c>
      <c r="AW144" s="515">
        <v>1.6803579358797209</v>
      </c>
      <c r="AX144" s="519">
        <f t="shared" si="29"/>
        <v>-29.934823249061502</v>
      </c>
      <c r="AY144" s="520"/>
      <c r="AZ144" s="521"/>
      <c r="BA144" s="521"/>
      <c r="BB144" s="521"/>
      <c r="BC144" s="514"/>
      <c r="BD144" s="58"/>
      <c r="BE144" s="522">
        <f t="shared" si="26"/>
        <v>-135</v>
      </c>
      <c r="BF144" s="58"/>
      <c r="BG144" s="58"/>
      <c r="BH144" s="58"/>
      <c r="BI144" s="58"/>
      <c r="BJ144" s="58"/>
    </row>
    <row r="145" spans="1:62" s="510" customFormat="1" ht="12">
      <c r="A145" s="507">
        <v>136</v>
      </c>
      <c r="B145" s="508" t="s">
        <v>163</v>
      </c>
      <c r="C145" s="507">
        <v>1</v>
      </c>
      <c r="D145" s="509">
        <v>0</v>
      </c>
      <c r="E145" s="510">
        <v>61096</v>
      </c>
      <c r="F145" s="510">
        <v>0</v>
      </c>
      <c r="G145" s="510">
        <v>0</v>
      </c>
      <c r="H145" s="510">
        <v>0</v>
      </c>
      <c r="I145" s="510">
        <v>363654</v>
      </c>
      <c r="J145" s="510">
        <v>678830</v>
      </c>
      <c r="K145" s="511">
        <v>414305</v>
      </c>
      <c r="L145" s="510">
        <v>797663</v>
      </c>
      <c r="M145" s="510">
        <v>20569</v>
      </c>
      <c r="N145" s="510">
        <v>26432</v>
      </c>
      <c r="O145" s="510">
        <v>19944.260000000002</v>
      </c>
      <c r="P145" s="510">
        <v>0</v>
      </c>
      <c r="Q145" s="510">
        <v>0</v>
      </c>
      <c r="R145" s="510">
        <v>0</v>
      </c>
      <c r="S145" s="510">
        <v>0</v>
      </c>
      <c r="T145" s="510" t="s">
        <v>760</v>
      </c>
      <c r="U145" s="510">
        <f t="shared" si="27"/>
        <v>1903895.4599999997</v>
      </c>
      <c r="V145" s="512">
        <f t="shared" si="20"/>
        <v>4.5418153115386426</v>
      </c>
      <c r="X145" s="510">
        <v>31404798.240489997</v>
      </c>
      <c r="Y145" s="510">
        <v>41919262</v>
      </c>
      <c r="Z145" s="510">
        <f t="shared" si="21"/>
        <v>10514463.759510003</v>
      </c>
      <c r="AA145" s="510">
        <f t="shared" si="22"/>
        <v>477547.5249556069</v>
      </c>
      <c r="AC145" s="512">
        <v>138.84916120943572</v>
      </c>
      <c r="AD145" s="512">
        <f t="shared" si="23"/>
        <v>131.9598175975984</v>
      </c>
      <c r="AE145" s="513">
        <f t="shared" si="24"/>
        <v>-6.8893436118373188</v>
      </c>
      <c r="AF145" s="510">
        <v>15</v>
      </c>
      <c r="AG145" s="510">
        <v>1</v>
      </c>
      <c r="AH145" s="514">
        <f t="shared" si="25"/>
        <v>131.9598175975984</v>
      </c>
      <c r="AI145" s="58"/>
      <c r="AJ145" s="58"/>
      <c r="AK145" s="515">
        <v>138.84916120943572</v>
      </c>
      <c r="AL145" s="515">
        <v>140.9001094253307</v>
      </c>
      <c r="AM145" s="515">
        <v>140.9001094253307</v>
      </c>
      <c r="AN145" s="515">
        <v>138.84916120943572</v>
      </c>
      <c r="AO145" s="516">
        <v>131.9598175975984</v>
      </c>
      <c r="AP145" s="515"/>
      <c r="AQ145" s="515"/>
      <c r="AR145" s="515"/>
      <c r="AS145" s="515"/>
      <c r="AT145" s="517">
        <f t="shared" si="28"/>
        <v>-6.8893436118373188</v>
      </c>
      <c r="AU145" s="515"/>
      <c r="AV145" s="518">
        <v>10.862387729127027</v>
      </c>
      <c r="AW145" s="515">
        <v>4.8641923958615028</v>
      </c>
      <c r="AX145" s="519">
        <f t="shared" si="29"/>
        <v>-5.9981953332655245</v>
      </c>
      <c r="AY145" s="520"/>
      <c r="AZ145" s="521"/>
      <c r="BA145" s="521"/>
      <c r="BB145" s="521"/>
      <c r="BC145" s="514"/>
      <c r="BD145" s="58"/>
      <c r="BE145" s="522">
        <f t="shared" si="26"/>
        <v>-136</v>
      </c>
      <c r="BF145" s="58"/>
      <c r="BG145" s="58"/>
      <c r="BH145" s="58"/>
      <c r="BI145" s="58"/>
      <c r="BJ145" s="58"/>
    </row>
    <row r="146" spans="1:62" s="510" customFormat="1" ht="12">
      <c r="A146" s="507">
        <v>137</v>
      </c>
      <c r="B146" s="508" t="s">
        <v>164</v>
      </c>
      <c r="C146" s="507">
        <v>1</v>
      </c>
      <c r="D146" s="509">
        <v>3806731</v>
      </c>
      <c r="E146" s="510">
        <v>310984</v>
      </c>
      <c r="F146" s="510">
        <v>718052</v>
      </c>
      <c r="G146" s="510">
        <v>865346.65000000014</v>
      </c>
      <c r="H146" s="510">
        <v>0</v>
      </c>
      <c r="I146" s="510">
        <v>0</v>
      </c>
      <c r="J146" s="510">
        <v>4240077</v>
      </c>
      <c r="K146" s="511">
        <v>175095</v>
      </c>
      <c r="L146" s="510">
        <v>516317</v>
      </c>
      <c r="M146" s="510">
        <v>0</v>
      </c>
      <c r="N146" s="510">
        <v>0</v>
      </c>
      <c r="O146" s="510">
        <v>897904.84000000008</v>
      </c>
      <c r="P146" s="510">
        <v>0</v>
      </c>
      <c r="Q146" s="510">
        <v>0</v>
      </c>
      <c r="R146" s="510">
        <v>0</v>
      </c>
      <c r="S146" s="510">
        <v>0</v>
      </c>
      <c r="T146" s="510" t="s">
        <v>757</v>
      </c>
      <c r="U146" s="510">
        <f t="shared" si="27"/>
        <v>11530507.49</v>
      </c>
      <c r="V146" s="512">
        <f t="shared" si="20"/>
        <v>10.092566371261585</v>
      </c>
      <c r="X146" s="510">
        <v>101613348.83999999</v>
      </c>
      <c r="Y146" s="510">
        <v>114247527</v>
      </c>
      <c r="Z146" s="510">
        <f t="shared" si="21"/>
        <v>12634178.160000011</v>
      </c>
      <c r="AA146" s="510">
        <f t="shared" si="22"/>
        <v>1275112.8162614368</v>
      </c>
      <c r="AC146" s="512">
        <v>99.586416643268535</v>
      </c>
      <c r="AD146" s="512">
        <f t="shared" si="23"/>
        <v>111.17871369599727</v>
      </c>
      <c r="AE146" s="513">
        <f t="shared" si="24"/>
        <v>11.592297052728739</v>
      </c>
      <c r="AF146" s="510">
        <v>710</v>
      </c>
      <c r="AG146" s="510">
        <v>1</v>
      </c>
      <c r="AH146" s="514">
        <f t="shared" si="25"/>
        <v>111.17871369599727</v>
      </c>
      <c r="AI146" s="58"/>
      <c r="AJ146" s="58"/>
      <c r="AK146" s="515">
        <v>99.586416643268535</v>
      </c>
      <c r="AL146" s="515">
        <v>99.429670966922657</v>
      </c>
      <c r="AM146" s="515">
        <v>99.429670966922657</v>
      </c>
      <c r="AN146" s="515">
        <v>99.586416643268535</v>
      </c>
      <c r="AO146" s="516">
        <v>111.17871369599727</v>
      </c>
      <c r="AP146" s="515"/>
      <c r="AQ146" s="515"/>
      <c r="AR146" s="515"/>
      <c r="AS146" s="515"/>
      <c r="AT146" s="517">
        <f t="shared" si="28"/>
        <v>11.592297052728739</v>
      </c>
      <c r="AU146" s="515"/>
      <c r="AV146" s="518">
        <v>7.7026178424301968</v>
      </c>
      <c r="AW146" s="515">
        <v>21.596814390289833</v>
      </c>
      <c r="AX146" s="519">
        <f t="shared" si="29"/>
        <v>13.894196547859636</v>
      </c>
      <c r="AY146" s="520"/>
      <c r="AZ146" s="521"/>
      <c r="BA146" s="521"/>
      <c r="BB146" s="521"/>
      <c r="BC146" s="514"/>
      <c r="BD146" s="58"/>
      <c r="BE146" s="522">
        <f t="shared" si="26"/>
        <v>-137</v>
      </c>
      <c r="BF146" s="58"/>
      <c r="BG146" s="58"/>
      <c r="BH146" s="58"/>
      <c r="BI146" s="58"/>
      <c r="BJ146" s="58"/>
    </row>
    <row r="147" spans="1:62" s="510" customFormat="1" ht="12">
      <c r="A147" s="507">
        <v>138</v>
      </c>
      <c r="B147" s="508" t="s">
        <v>165</v>
      </c>
      <c r="C147" s="507">
        <v>1</v>
      </c>
      <c r="D147" s="509">
        <v>0</v>
      </c>
      <c r="E147" s="510">
        <v>0</v>
      </c>
      <c r="F147" s="510">
        <v>0</v>
      </c>
      <c r="G147" s="510">
        <v>0</v>
      </c>
      <c r="H147" s="510">
        <v>0</v>
      </c>
      <c r="I147" s="510">
        <v>0</v>
      </c>
      <c r="J147" s="510">
        <v>346629</v>
      </c>
      <c r="K147" s="511">
        <v>127517</v>
      </c>
      <c r="L147" s="510">
        <v>48806</v>
      </c>
      <c r="M147" s="510">
        <v>0</v>
      </c>
      <c r="N147" s="510">
        <v>43274</v>
      </c>
      <c r="O147" s="510">
        <v>5709.2000000000007</v>
      </c>
      <c r="P147" s="510">
        <v>0</v>
      </c>
      <c r="Q147" s="510">
        <v>0</v>
      </c>
      <c r="R147" s="510">
        <v>0</v>
      </c>
      <c r="S147" s="510">
        <v>0</v>
      </c>
      <c r="T147" s="510" t="s">
        <v>760</v>
      </c>
      <c r="U147" s="510">
        <f t="shared" si="27"/>
        <v>542651.6</v>
      </c>
      <c r="V147" s="512">
        <f t="shared" si="20"/>
        <v>3.2974526896081353</v>
      </c>
      <c r="X147" s="510">
        <v>11008174.74</v>
      </c>
      <c r="Y147" s="510">
        <v>16456691</v>
      </c>
      <c r="Z147" s="510">
        <f t="shared" si="21"/>
        <v>5448516.2599999998</v>
      </c>
      <c r="AA147" s="510">
        <f t="shared" si="22"/>
        <v>179662.24595910657</v>
      </c>
      <c r="AC147" s="512">
        <v>151.39829389031877</v>
      </c>
      <c r="AD147" s="512">
        <f t="shared" si="23"/>
        <v>147.8631029983168</v>
      </c>
      <c r="AE147" s="513">
        <f t="shared" si="24"/>
        <v>-3.5351908920019639</v>
      </c>
      <c r="AF147" s="510">
        <v>3</v>
      </c>
      <c r="AG147" s="510">
        <v>1</v>
      </c>
      <c r="AH147" s="514">
        <f t="shared" si="25"/>
        <v>147.8631029983168</v>
      </c>
      <c r="AI147" s="58"/>
      <c r="AJ147" s="58"/>
      <c r="AK147" s="515">
        <v>151.39829389031877</v>
      </c>
      <c r="AL147" s="515">
        <v>152.34119252737662</v>
      </c>
      <c r="AM147" s="515">
        <v>152.34119252737662</v>
      </c>
      <c r="AN147" s="515">
        <v>151.39829389031877</v>
      </c>
      <c r="AO147" s="516">
        <v>147.8631029983168</v>
      </c>
      <c r="AP147" s="515"/>
      <c r="AQ147" s="515"/>
      <c r="AR147" s="515"/>
      <c r="AS147" s="515"/>
      <c r="AT147" s="517">
        <f t="shared" si="28"/>
        <v>-3.5351908920019639</v>
      </c>
      <c r="AU147" s="515"/>
      <c r="AV147" s="518">
        <v>6.7494947597369377</v>
      </c>
      <c r="AW147" s="515">
        <v>4.1402465889243754</v>
      </c>
      <c r="AX147" s="519">
        <f t="shared" si="29"/>
        <v>-2.6092481708125623</v>
      </c>
      <c r="AY147" s="520"/>
      <c r="AZ147" s="521"/>
      <c r="BA147" s="521"/>
      <c r="BB147" s="521"/>
      <c r="BC147" s="514"/>
      <c r="BD147" s="58"/>
      <c r="BE147" s="522">
        <f t="shared" si="26"/>
        <v>-138</v>
      </c>
      <c r="BF147" s="58"/>
      <c r="BG147" s="58"/>
      <c r="BH147" s="58"/>
      <c r="BI147" s="58"/>
      <c r="BJ147" s="58"/>
    </row>
    <row r="148" spans="1:62" s="510" customFormat="1" ht="12">
      <c r="A148" s="507">
        <v>139</v>
      </c>
      <c r="B148" s="508" t="s">
        <v>166</v>
      </c>
      <c r="C148" s="507">
        <v>1</v>
      </c>
      <c r="D148" s="509">
        <v>0</v>
      </c>
      <c r="E148" s="510">
        <v>20100</v>
      </c>
      <c r="F148" s="510">
        <v>0</v>
      </c>
      <c r="G148" s="510">
        <v>0</v>
      </c>
      <c r="H148" s="510">
        <v>0</v>
      </c>
      <c r="I148" s="510">
        <v>0</v>
      </c>
      <c r="J148" s="510">
        <v>801941</v>
      </c>
      <c r="K148" s="511">
        <v>883936</v>
      </c>
      <c r="L148" s="510">
        <v>466919</v>
      </c>
      <c r="M148" s="510">
        <v>0</v>
      </c>
      <c r="N148" s="510">
        <v>0</v>
      </c>
      <c r="O148" s="510">
        <v>3441.0600000000004</v>
      </c>
      <c r="P148" s="510">
        <v>0</v>
      </c>
      <c r="Q148" s="510">
        <v>0</v>
      </c>
      <c r="R148" s="510">
        <v>0</v>
      </c>
      <c r="S148" s="510">
        <v>0</v>
      </c>
      <c r="T148" s="510" t="s">
        <v>757</v>
      </c>
      <c r="U148" s="510">
        <f t="shared" si="27"/>
        <v>2176337.06</v>
      </c>
      <c r="V148" s="512">
        <f t="shared" si="20"/>
        <v>3.4916960961487282</v>
      </c>
      <c r="X148" s="510">
        <v>46722628.012559995</v>
      </c>
      <c r="Y148" s="510">
        <v>62328937</v>
      </c>
      <c r="Z148" s="510">
        <f t="shared" si="21"/>
        <v>15606308.987440005</v>
      </c>
      <c r="AA148" s="510">
        <f t="shared" si="22"/>
        <v>544924.88166735077</v>
      </c>
      <c r="AC148" s="512">
        <v>136.52412617984947</v>
      </c>
      <c r="AD148" s="512">
        <f t="shared" si="23"/>
        <v>132.23573832731293</v>
      </c>
      <c r="AE148" s="513">
        <f t="shared" si="24"/>
        <v>-4.2883878525365446</v>
      </c>
      <c r="AF148" s="510">
        <v>3</v>
      </c>
      <c r="AG148" s="510">
        <v>1</v>
      </c>
      <c r="AH148" s="514">
        <f t="shared" si="25"/>
        <v>132.23573832731293</v>
      </c>
      <c r="AI148" s="58"/>
      <c r="AJ148" s="58"/>
      <c r="AK148" s="515">
        <v>136.52412617984947</v>
      </c>
      <c r="AL148" s="515">
        <v>136.49938254270998</v>
      </c>
      <c r="AM148" s="515">
        <v>136.49938254270998</v>
      </c>
      <c r="AN148" s="515">
        <v>136.52412617984947</v>
      </c>
      <c r="AO148" s="516">
        <v>132.23573832731293</v>
      </c>
      <c r="AP148" s="515"/>
      <c r="AQ148" s="515"/>
      <c r="AR148" s="515"/>
      <c r="AS148" s="515"/>
      <c r="AT148" s="517">
        <f t="shared" si="28"/>
        <v>-4.2883878525365446</v>
      </c>
      <c r="AU148" s="515"/>
      <c r="AV148" s="518">
        <v>7.2042460405281448</v>
      </c>
      <c r="AW148" s="515">
        <v>3.721504492159212</v>
      </c>
      <c r="AX148" s="519">
        <f t="shared" si="29"/>
        <v>-3.4827415483689328</v>
      </c>
      <c r="AY148" s="520"/>
      <c r="AZ148" s="521"/>
      <c r="BA148" s="521"/>
      <c r="BB148" s="521"/>
      <c r="BC148" s="514"/>
      <c r="BD148" s="58"/>
      <c r="BE148" s="522">
        <f t="shared" si="26"/>
        <v>-139</v>
      </c>
      <c r="BF148" s="58"/>
      <c r="BG148" s="58"/>
      <c r="BH148" s="58"/>
      <c r="BI148" s="58"/>
      <c r="BJ148" s="58"/>
    </row>
    <row r="149" spans="1:62" s="510" customFormat="1" ht="12">
      <c r="A149" s="507">
        <v>140</v>
      </c>
      <c r="B149" s="508" t="s">
        <v>167</v>
      </c>
      <c r="C149" s="507">
        <v>0</v>
      </c>
      <c r="D149" s="509">
        <v>0</v>
      </c>
      <c r="E149" s="510">
        <v>0</v>
      </c>
      <c r="F149" s="510">
        <v>0</v>
      </c>
      <c r="G149" s="510">
        <v>0</v>
      </c>
      <c r="H149" s="510">
        <v>0</v>
      </c>
      <c r="I149" s="510">
        <v>0</v>
      </c>
      <c r="J149" s="510">
        <v>0</v>
      </c>
      <c r="K149" s="511">
        <v>0</v>
      </c>
      <c r="L149" s="510">
        <v>0</v>
      </c>
      <c r="M149" s="510">
        <v>0</v>
      </c>
      <c r="N149" s="510">
        <v>0</v>
      </c>
      <c r="O149" s="510">
        <v>0</v>
      </c>
      <c r="P149" s="510">
        <v>0</v>
      </c>
      <c r="Q149" s="510">
        <v>0</v>
      </c>
      <c r="R149" s="510">
        <v>0</v>
      </c>
      <c r="S149" s="510">
        <v>0</v>
      </c>
      <c r="T149" s="510">
        <v>0</v>
      </c>
      <c r="U149" s="510">
        <f t="shared" si="27"/>
        <v>0</v>
      </c>
      <c r="V149" s="512">
        <f t="shared" si="20"/>
        <v>0</v>
      </c>
      <c r="X149" s="510">
        <v>0</v>
      </c>
      <c r="Y149" s="510">
        <v>0</v>
      </c>
      <c r="Z149" s="510">
        <f t="shared" si="21"/>
        <v>0</v>
      </c>
      <c r="AA149" s="510">
        <f t="shared" si="22"/>
        <v>0</v>
      </c>
      <c r="AC149" s="512">
        <v>0</v>
      </c>
      <c r="AD149" s="512">
        <f t="shared" si="23"/>
        <v>0</v>
      </c>
      <c r="AE149" s="513">
        <f t="shared" si="24"/>
        <v>0</v>
      </c>
      <c r="AF149" s="510">
        <v>0</v>
      </c>
      <c r="AG149" s="510" t="s">
        <v>758</v>
      </c>
      <c r="AH149" s="514">
        <f t="shared" si="25"/>
        <v>0</v>
      </c>
      <c r="AI149" s="58"/>
      <c r="AJ149" s="58"/>
      <c r="AK149" s="515">
        <v>0</v>
      </c>
      <c r="AL149" s="515">
        <v>0</v>
      </c>
      <c r="AM149" s="515">
        <v>0</v>
      </c>
      <c r="AN149" s="515">
        <v>0</v>
      </c>
      <c r="AO149" s="516">
        <v>0</v>
      </c>
      <c r="AP149" s="515"/>
      <c r="AQ149" s="515"/>
      <c r="AR149" s="515"/>
      <c r="AS149" s="515"/>
      <c r="AT149" s="517">
        <f t="shared" si="28"/>
        <v>0</v>
      </c>
      <c r="AU149" s="515"/>
      <c r="AV149" s="518" t="s">
        <v>774</v>
      </c>
      <c r="AW149" s="515" t="s">
        <v>774</v>
      </c>
      <c r="AX149" s="519" t="str">
        <f t="shared" si="29"/>
        <v/>
      </c>
      <c r="AY149" s="520"/>
      <c r="AZ149" s="521"/>
      <c r="BA149" s="521"/>
      <c r="BB149" s="521"/>
      <c r="BC149" s="514"/>
      <c r="BD149" s="58"/>
      <c r="BE149" s="522">
        <f t="shared" si="26"/>
        <v>-140</v>
      </c>
      <c r="BF149" s="58"/>
      <c r="BG149" s="58"/>
      <c r="BH149" s="58"/>
      <c r="BI149" s="58"/>
      <c r="BJ149" s="58"/>
    </row>
    <row r="150" spans="1:62" s="510" customFormat="1" ht="12">
      <c r="A150" s="507">
        <v>141</v>
      </c>
      <c r="B150" s="508" t="s">
        <v>168</v>
      </c>
      <c r="C150" s="507">
        <v>1</v>
      </c>
      <c r="D150" s="509">
        <v>0</v>
      </c>
      <c r="E150" s="510">
        <v>0</v>
      </c>
      <c r="F150" s="510">
        <v>0</v>
      </c>
      <c r="G150" s="510">
        <v>0</v>
      </c>
      <c r="H150" s="510">
        <v>0</v>
      </c>
      <c r="I150" s="510">
        <v>0</v>
      </c>
      <c r="J150" s="510">
        <v>1227443</v>
      </c>
      <c r="K150" s="511">
        <v>937558</v>
      </c>
      <c r="L150" s="510">
        <v>1680592</v>
      </c>
      <c r="M150" s="510">
        <v>29409</v>
      </c>
      <c r="N150" s="510">
        <v>19687</v>
      </c>
      <c r="O150" s="510">
        <v>279627.74000000005</v>
      </c>
      <c r="P150" s="510">
        <v>0</v>
      </c>
      <c r="Q150" s="510">
        <v>0</v>
      </c>
      <c r="R150" s="510">
        <v>0</v>
      </c>
      <c r="S150" s="510">
        <v>0</v>
      </c>
      <c r="T150" s="510" t="s">
        <v>757</v>
      </c>
      <c r="U150" s="510">
        <f t="shared" si="27"/>
        <v>4174316.74</v>
      </c>
      <c r="V150" s="512">
        <f t="shared" si="20"/>
        <v>8.5095639711443702</v>
      </c>
      <c r="X150" s="510">
        <v>31921911.970039997</v>
      </c>
      <c r="Y150" s="510">
        <v>49054414</v>
      </c>
      <c r="Z150" s="510">
        <f t="shared" si="21"/>
        <v>17132502.029960003</v>
      </c>
      <c r="AA150" s="510">
        <f t="shared" si="22"/>
        <v>1457901.2200970545</v>
      </c>
      <c r="AC150" s="512">
        <v>152.10796910915397</v>
      </c>
      <c r="AD150" s="512">
        <f t="shared" si="23"/>
        <v>149.10295105310166</v>
      </c>
      <c r="AE150" s="513">
        <f t="shared" si="24"/>
        <v>-3.0050180560523074</v>
      </c>
      <c r="AF150" s="510">
        <v>203</v>
      </c>
      <c r="AG150" s="510">
        <v>1</v>
      </c>
      <c r="AH150" s="514">
        <f t="shared" si="25"/>
        <v>149.10295105310166</v>
      </c>
      <c r="AI150" s="58"/>
      <c r="AJ150" s="58"/>
      <c r="AK150" s="515">
        <v>152.10796910915397</v>
      </c>
      <c r="AL150" s="515">
        <v>157.68270330160342</v>
      </c>
      <c r="AM150" s="515">
        <v>157.68270330160342</v>
      </c>
      <c r="AN150" s="515">
        <v>152.10796910915397</v>
      </c>
      <c r="AO150" s="516">
        <v>149.10295105310166</v>
      </c>
      <c r="AP150" s="515"/>
      <c r="AQ150" s="515"/>
      <c r="AR150" s="515"/>
      <c r="AS150" s="515"/>
      <c r="AT150" s="517">
        <f t="shared" si="28"/>
        <v>-3.0050180560523074</v>
      </c>
      <c r="AU150" s="515"/>
      <c r="AV150" s="518">
        <v>5.7589004002909423</v>
      </c>
      <c r="AW150" s="515">
        <v>3.9008779536108587</v>
      </c>
      <c r="AX150" s="519">
        <f t="shared" si="29"/>
        <v>-1.8580224466800837</v>
      </c>
      <c r="AY150" s="520"/>
      <c r="AZ150" s="521"/>
      <c r="BA150" s="521"/>
      <c r="BB150" s="521"/>
      <c r="BC150" s="514"/>
      <c r="BD150" s="58"/>
      <c r="BE150" s="522">
        <f t="shared" si="26"/>
        <v>-141</v>
      </c>
      <c r="BF150" s="58"/>
      <c r="BG150" s="58"/>
      <c r="BH150" s="58"/>
      <c r="BI150" s="58"/>
      <c r="BJ150" s="58"/>
    </row>
    <row r="151" spans="1:62" s="510" customFormat="1" ht="12">
      <c r="A151" s="507">
        <v>142</v>
      </c>
      <c r="B151" s="508" t="s">
        <v>169</v>
      </c>
      <c r="C151" s="507">
        <v>1</v>
      </c>
      <c r="D151" s="509">
        <v>0</v>
      </c>
      <c r="E151" s="510">
        <v>0</v>
      </c>
      <c r="F151" s="510">
        <v>0</v>
      </c>
      <c r="G151" s="510">
        <v>0</v>
      </c>
      <c r="H151" s="510">
        <v>0</v>
      </c>
      <c r="I151" s="510">
        <v>0</v>
      </c>
      <c r="J151" s="510">
        <v>345311.41</v>
      </c>
      <c r="K151" s="511">
        <v>412340.59</v>
      </c>
      <c r="L151" s="510">
        <v>328492</v>
      </c>
      <c r="M151" s="510">
        <v>0</v>
      </c>
      <c r="N151" s="510">
        <v>0</v>
      </c>
      <c r="O151" s="510">
        <v>23029.02</v>
      </c>
      <c r="P151" s="510">
        <v>0</v>
      </c>
      <c r="Q151" s="510">
        <v>0</v>
      </c>
      <c r="R151" s="510">
        <v>0</v>
      </c>
      <c r="S151" s="510">
        <v>0</v>
      </c>
      <c r="T151" s="510" t="s">
        <v>757</v>
      </c>
      <c r="U151" s="510">
        <f t="shared" si="27"/>
        <v>1109173.02</v>
      </c>
      <c r="V151" s="512">
        <f t="shared" si="20"/>
        <v>5.5022504116618798</v>
      </c>
      <c r="X151" s="510">
        <v>10651125.811000003</v>
      </c>
      <c r="Y151" s="510">
        <v>20158534</v>
      </c>
      <c r="Z151" s="510">
        <f t="shared" si="21"/>
        <v>9507408.1889999975</v>
      </c>
      <c r="AA151" s="510">
        <f t="shared" si="22"/>
        <v>523121.40621762763</v>
      </c>
      <c r="AC151" s="512">
        <v>186.86941274858177</v>
      </c>
      <c r="AD151" s="512">
        <f t="shared" si="23"/>
        <v>184.35058361158221</v>
      </c>
      <c r="AE151" s="513">
        <f t="shared" si="24"/>
        <v>-2.5188291369995568</v>
      </c>
      <c r="AF151" s="510">
        <v>19</v>
      </c>
      <c r="AG151" s="510">
        <v>1</v>
      </c>
      <c r="AH151" s="514">
        <f t="shared" si="25"/>
        <v>184.35058361158221</v>
      </c>
      <c r="AI151" s="58"/>
      <c r="AJ151" s="58"/>
      <c r="AK151" s="515">
        <v>186.86941274858177</v>
      </c>
      <c r="AL151" s="515">
        <v>187.21198924587804</v>
      </c>
      <c r="AM151" s="515">
        <v>187.21198924587804</v>
      </c>
      <c r="AN151" s="515">
        <v>186.86941274858177</v>
      </c>
      <c r="AO151" s="516">
        <v>184.35058361158221</v>
      </c>
      <c r="AP151" s="515"/>
      <c r="AQ151" s="515"/>
      <c r="AR151" s="515"/>
      <c r="AS151" s="515"/>
      <c r="AT151" s="517">
        <f t="shared" si="28"/>
        <v>-2.5188291369995568</v>
      </c>
      <c r="AU151" s="515"/>
      <c r="AV151" s="518">
        <v>3.2833150328811995</v>
      </c>
      <c r="AW151" s="515">
        <v>1.2004013570474763</v>
      </c>
      <c r="AX151" s="519">
        <f t="shared" si="29"/>
        <v>-2.0829136758337232</v>
      </c>
      <c r="AY151" s="520"/>
      <c r="AZ151" s="521"/>
      <c r="BA151" s="521"/>
      <c r="BB151" s="521"/>
      <c r="BC151" s="514"/>
      <c r="BD151" s="58"/>
      <c r="BE151" s="522">
        <f t="shared" si="26"/>
        <v>-142</v>
      </c>
      <c r="BF151" s="58"/>
      <c r="BG151" s="58"/>
      <c r="BH151" s="58"/>
      <c r="BI151" s="58"/>
      <c r="BJ151" s="58"/>
    </row>
    <row r="152" spans="1:62" s="510" customFormat="1" ht="12">
      <c r="A152" s="507">
        <v>143</v>
      </c>
      <c r="B152" s="508" t="s">
        <v>170</v>
      </c>
      <c r="C152" s="507">
        <v>0</v>
      </c>
      <c r="D152" s="509"/>
      <c r="K152" s="511"/>
      <c r="T152" s="510">
        <v>0</v>
      </c>
      <c r="U152" s="510">
        <f t="shared" si="27"/>
        <v>0</v>
      </c>
      <c r="V152" s="512">
        <f t="shared" si="20"/>
        <v>0</v>
      </c>
      <c r="X152" s="510">
        <v>437559.81000000006</v>
      </c>
      <c r="Y152" s="510">
        <v>0</v>
      </c>
      <c r="Z152" s="510">
        <f t="shared" si="21"/>
        <v>0</v>
      </c>
      <c r="AA152" s="510">
        <f t="shared" si="22"/>
        <v>0</v>
      </c>
      <c r="AC152" s="512">
        <v>0</v>
      </c>
      <c r="AD152" s="512">
        <f t="shared" si="23"/>
        <v>0</v>
      </c>
      <c r="AE152" s="513">
        <f t="shared" si="24"/>
        <v>0</v>
      </c>
      <c r="AF152" s="510">
        <v>0</v>
      </c>
      <c r="AG152" s="510" t="s">
        <v>758</v>
      </c>
      <c r="AH152" s="514">
        <f t="shared" si="25"/>
        <v>0</v>
      </c>
      <c r="AI152" s="58"/>
      <c r="AJ152" s="58"/>
      <c r="AK152" s="515">
        <v>0</v>
      </c>
      <c r="AL152" s="515">
        <v>0</v>
      </c>
      <c r="AM152" s="515">
        <v>0</v>
      </c>
      <c r="AN152" s="515">
        <v>0</v>
      </c>
      <c r="AO152" s="516">
        <v>0</v>
      </c>
      <c r="AP152" s="515"/>
      <c r="AQ152" s="515"/>
      <c r="AR152" s="515"/>
      <c r="AS152" s="515"/>
      <c r="AT152" s="517">
        <f t="shared" si="28"/>
        <v>0</v>
      </c>
      <c r="AU152" s="515"/>
      <c r="AV152" s="518" t="s">
        <v>774</v>
      </c>
      <c r="AW152" s="515" t="s">
        <v>774</v>
      </c>
      <c r="AX152" s="519" t="str">
        <f t="shared" si="29"/>
        <v/>
      </c>
      <c r="AY152" s="520"/>
      <c r="AZ152" s="521"/>
      <c r="BA152" s="521"/>
      <c r="BB152" s="521"/>
      <c r="BC152" s="514"/>
      <c r="BD152" s="58"/>
      <c r="BE152" s="522">
        <f t="shared" si="26"/>
        <v>-143</v>
      </c>
      <c r="BF152" s="58"/>
      <c r="BG152" s="58"/>
      <c r="BH152" s="58"/>
      <c r="BI152" s="58"/>
      <c r="BJ152" s="58"/>
    </row>
    <row r="153" spans="1:62" s="510" customFormat="1" ht="12">
      <c r="A153" s="507">
        <v>144</v>
      </c>
      <c r="B153" s="508" t="s">
        <v>171</v>
      </c>
      <c r="C153" s="507">
        <v>1</v>
      </c>
      <c r="D153" s="509">
        <v>500000</v>
      </c>
      <c r="E153" s="510">
        <v>0</v>
      </c>
      <c r="F153" s="510">
        <v>0</v>
      </c>
      <c r="G153" s="510">
        <v>0</v>
      </c>
      <c r="H153" s="510">
        <v>0</v>
      </c>
      <c r="I153" s="510">
        <v>63079</v>
      </c>
      <c r="J153" s="510">
        <v>896910</v>
      </c>
      <c r="K153" s="511">
        <v>272364</v>
      </c>
      <c r="L153" s="510">
        <v>0</v>
      </c>
      <c r="M153" s="510">
        <v>16218</v>
      </c>
      <c r="N153" s="510">
        <v>7207</v>
      </c>
      <c r="O153" s="510">
        <v>0</v>
      </c>
      <c r="P153" s="510">
        <v>0</v>
      </c>
      <c r="Q153" s="510">
        <v>0</v>
      </c>
      <c r="R153" s="510">
        <v>0</v>
      </c>
      <c r="S153" s="510">
        <v>0</v>
      </c>
      <c r="T153" s="510" t="s">
        <v>760</v>
      </c>
      <c r="U153" s="510">
        <f t="shared" si="27"/>
        <v>1455778</v>
      </c>
      <c r="V153" s="512">
        <f t="shared" si="20"/>
        <v>4.2695608849521598</v>
      </c>
      <c r="X153" s="510">
        <v>19884295.035099998</v>
      </c>
      <c r="Y153" s="510">
        <v>34096668</v>
      </c>
      <c r="Z153" s="510">
        <f t="shared" si="21"/>
        <v>14212372.964900002</v>
      </c>
      <c r="AA153" s="510">
        <f t="shared" si="22"/>
        <v>606805.91693288612</v>
      </c>
      <c r="AC153" s="512">
        <v>171.51330406169959</v>
      </c>
      <c r="AD153" s="512">
        <f t="shared" si="23"/>
        <v>168.42368323317675</v>
      </c>
      <c r="AE153" s="513">
        <f t="shared" si="24"/>
        <v>-3.0896208285228397</v>
      </c>
      <c r="AF153" s="510">
        <v>0</v>
      </c>
      <c r="AG153" s="510">
        <v>1</v>
      </c>
      <c r="AH153" s="514">
        <f t="shared" si="25"/>
        <v>168.42368323317675</v>
      </c>
      <c r="AI153" s="58"/>
      <c r="AJ153" s="58"/>
      <c r="AK153" s="515">
        <v>171.51330406169959</v>
      </c>
      <c r="AL153" s="515">
        <v>171.51258737184097</v>
      </c>
      <c r="AM153" s="515">
        <v>171.51258737184097</v>
      </c>
      <c r="AN153" s="515">
        <v>171.51330406169959</v>
      </c>
      <c r="AO153" s="516">
        <v>168.42368323317675</v>
      </c>
      <c r="AP153" s="515"/>
      <c r="AQ153" s="515"/>
      <c r="AR153" s="515"/>
      <c r="AS153" s="515"/>
      <c r="AT153" s="517">
        <f t="shared" si="28"/>
        <v>-3.0896208285228397</v>
      </c>
      <c r="AU153" s="515"/>
      <c r="AV153" s="518">
        <v>8.3008866875645655</v>
      </c>
      <c r="AW153" s="515">
        <v>5.5163162579180947</v>
      </c>
      <c r="AX153" s="519">
        <f t="shared" si="29"/>
        <v>-2.7845704296464708</v>
      </c>
      <c r="AY153" s="520"/>
      <c r="AZ153" s="521"/>
      <c r="BA153" s="521"/>
      <c r="BB153" s="521"/>
      <c r="BC153" s="514"/>
      <c r="BD153" s="58"/>
      <c r="BE153" s="522">
        <f t="shared" si="26"/>
        <v>-144</v>
      </c>
      <c r="BF153" s="58"/>
      <c r="BG153" s="58"/>
      <c r="BH153" s="58"/>
      <c r="BI153" s="58"/>
      <c r="BJ153" s="58"/>
    </row>
    <row r="154" spans="1:62" s="510" customFormat="1" ht="12">
      <c r="A154" s="507">
        <v>145</v>
      </c>
      <c r="B154" s="508" t="s">
        <v>172</v>
      </c>
      <c r="C154" s="507">
        <v>1</v>
      </c>
      <c r="D154" s="509"/>
      <c r="K154" s="511"/>
      <c r="T154" s="510" t="s">
        <v>757</v>
      </c>
      <c r="U154" s="510">
        <f t="shared" si="27"/>
        <v>0</v>
      </c>
      <c r="V154" s="512">
        <f t="shared" si="20"/>
        <v>0</v>
      </c>
      <c r="X154" s="510">
        <v>13087068.680339999</v>
      </c>
      <c r="Y154" s="510">
        <v>15693466.202411842</v>
      </c>
      <c r="Z154" s="510">
        <f t="shared" si="21"/>
        <v>2606397.5220718421</v>
      </c>
      <c r="AA154" s="510">
        <f t="shared" si="22"/>
        <v>0</v>
      </c>
      <c r="AC154" s="512">
        <v>121.73993168391009</v>
      </c>
      <c r="AD154" s="512">
        <f t="shared" si="23"/>
        <v>119.91582367094394</v>
      </c>
      <c r="AE154" s="513">
        <f t="shared" si="24"/>
        <v>-1.8241080129661498</v>
      </c>
      <c r="AF154" s="510">
        <v>12</v>
      </c>
      <c r="AG154" s="510">
        <v>0</v>
      </c>
      <c r="AH154" s="514">
        <f t="shared" si="25"/>
        <v>121.73993168391009</v>
      </c>
      <c r="AI154" s="58"/>
      <c r="AJ154" s="58"/>
      <c r="AK154" s="515">
        <v>121.73993168391009</v>
      </c>
      <c r="AL154" s="515">
        <v>121.80688436702312</v>
      </c>
      <c r="AM154" s="515">
        <v>121.80688436702312</v>
      </c>
      <c r="AN154" s="515">
        <v>121.73993168391009</v>
      </c>
      <c r="AO154" s="516">
        <v>121.73993168391009</v>
      </c>
      <c r="AP154" s="515"/>
      <c r="AQ154" s="515"/>
      <c r="AR154" s="515"/>
      <c r="AS154" s="515"/>
      <c r="AT154" s="517">
        <f t="shared" si="28"/>
        <v>0</v>
      </c>
      <c r="AU154" s="515"/>
      <c r="AV154" s="518">
        <v>10.04967069112552</v>
      </c>
      <c r="AW154" s="515">
        <v>4.7352255335590314</v>
      </c>
      <c r="AX154" s="519">
        <f t="shared" si="29"/>
        <v>-5.3144451575664888</v>
      </c>
      <c r="AY154" s="520"/>
      <c r="AZ154" s="521"/>
      <c r="BA154" s="521"/>
      <c r="BB154" s="521"/>
      <c r="BC154" s="514"/>
      <c r="BD154" s="58"/>
      <c r="BE154" s="522">
        <f t="shared" si="26"/>
        <v>-145</v>
      </c>
      <c r="BF154" s="58"/>
      <c r="BG154" s="58"/>
      <c r="BH154" s="58"/>
      <c r="BI154" s="58"/>
      <c r="BJ154" s="58"/>
    </row>
    <row r="155" spans="1:62" s="510" customFormat="1" ht="12">
      <c r="A155" s="507">
        <v>146</v>
      </c>
      <c r="B155" s="508" t="s">
        <v>173</v>
      </c>
      <c r="C155" s="507">
        <v>0</v>
      </c>
      <c r="D155" s="509">
        <v>0</v>
      </c>
      <c r="E155" s="510">
        <v>0</v>
      </c>
      <c r="F155" s="510">
        <v>0</v>
      </c>
      <c r="G155" s="510">
        <v>0</v>
      </c>
      <c r="H155" s="510">
        <v>0</v>
      </c>
      <c r="I155" s="510">
        <v>0</v>
      </c>
      <c r="J155" s="510">
        <v>0</v>
      </c>
      <c r="K155" s="511">
        <v>0</v>
      </c>
      <c r="L155" s="510">
        <v>252826</v>
      </c>
      <c r="M155" s="510">
        <v>0</v>
      </c>
      <c r="N155" s="510">
        <v>0</v>
      </c>
      <c r="O155" s="510">
        <v>0</v>
      </c>
      <c r="P155" s="510">
        <v>0</v>
      </c>
      <c r="Q155" s="510">
        <v>0</v>
      </c>
      <c r="R155" s="510">
        <v>0</v>
      </c>
      <c r="S155" s="510">
        <v>0</v>
      </c>
      <c r="T155" s="510">
        <v>0</v>
      </c>
      <c r="U155" s="510">
        <f t="shared" si="27"/>
        <v>0</v>
      </c>
      <c r="V155" s="512">
        <f t="shared" si="20"/>
        <v>0</v>
      </c>
      <c r="X155" s="510">
        <v>202094.16</v>
      </c>
      <c r="Y155" s="510">
        <v>2619316</v>
      </c>
      <c r="Z155" s="510">
        <f t="shared" si="21"/>
        <v>2417221.84</v>
      </c>
      <c r="AA155" s="510">
        <f t="shared" si="22"/>
        <v>0</v>
      </c>
      <c r="AC155" s="512">
        <v>0</v>
      </c>
      <c r="AD155" s="512">
        <f t="shared" si="23"/>
        <v>0</v>
      </c>
      <c r="AE155" s="513">
        <f t="shared" si="24"/>
        <v>0</v>
      </c>
      <c r="AF155" s="510">
        <v>0</v>
      </c>
      <c r="AG155" s="510" t="s">
        <v>758</v>
      </c>
      <c r="AH155" s="514">
        <f t="shared" si="25"/>
        <v>0</v>
      </c>
      <c r="AI155" s="58"/>
      <c r="AJ155" s="58"/>
      <c r="AK155" s="515">
        <v>0</v>
      </c>
      <c r="AL155" s="515">
        <v>0</v>
      </c>
      <c r="AM155" s="515">
        <v>0</v>
      </c>
      <c r="AN155" s="515">
        <v>0</v>
      </c>
      <c r="AO155" s="516">
        <v>0</v>
      </c>
      <c r="AP155" s="515"/>
      <c r="AQ155" s="515"/>
      <c r="AR155" s="515"/>
      <c r="AS155" s="515"/>
      <c r="AT155" s="517">
        <f t="shared" si="28"/>
        <v>0</v>
      </c>
      <c r="AU155" s="515"/>
      <c r="AV155" s="518" t="s">
        <v>774</v>
      </c>
      <c r="AW155" s="515" t="s">
        <v>774</v>
      </c>
      <c r="AX155" s="519" t="str">
        <f t="shared" si="29"/>
        <v/>
      </c>
      <c r="AY155" s="520"/>
      <c r="AZ155" s="521"/>
      <c r="BA155" s="521"/>
      <c r="BB155" s="521"/>
      <c r="BC155" s="523" t="s">
        <v>761</v>
      </c>
      <c r="BD155" s="58"/>
      <c r="BE155" s="522">
        <f t="shared" si="26"/>
        <v>-146</v>
      </c>
      <c r="BF155" s="58"/>
      <c r="BG155" s="58"/>
      <c r="BH155" s="58"/>
      <c r="BI155" s="58"/>
      <c r="BJ155" s="58"/>
    </row>
    <row r="156" spans="1:62" s="510" customFormat="1" ht="12">
      <c r="A156" s="507">
        <v>147</v>
      </c>
      <c r="B156" s="508" t="s">
        <v>174</v>
      </c>
      <c r="C156" s="507">
        <v>0</v>
      </c>
      <c r="D156" s="509"/>
      <c r="K156" s="511"/>
      <c r="T156" s="510">
        <v>0</v>
      </c>
      <c r="U156" s="510">
        <f t="shared" si="27"/>
        <v>0</v>
      </c>
      <c r="V156" s="512">
        <f t="shared" si="20"/>
        <v>0</v>
      </c>
      <c r="X156" s="510">
        <v>31395.420000000002</v>
      </c>
      <c r="Y156" s="510">
        <v>64378</v>
      </c>
      <c r="Z156" s="510">
        <f t="shared" si="21"/>
        <v>32982.58</v>
      </c>
      <c r="AA156" s="510">
        <f t="shared" si="22"/>
        <v>0</v>
      </c>
      <c r="AC156" s="512">
        <v>0</v>
      </c>
      <c r="AD156" s="512">
        <f t="shared" si="23"/>
        <v>0</v>
      </c>
      <c r="AE156" s="513">
        <f t="shared" si="24"/>
        <v>0</v>
      </c>
      <c r="AF156" s="510">
        <v>0</v>
      </c>
      <c r="AG156" s="510" t="s">
        <v>758</v>
      </c>
      <c r="AH156" s="514">
        <f t="shared" si="25"/>
        <v>0</v>
      </c>
      <c r="AI156" s="58"/>
      <c r="AJ156" s="58"/>
      <c r="AK156" s="515">
        <v>0</v>
      </c>
      <c r="AL156" s="515">
        <v>0</v>
      </c>
      <c r="AM156" s="515">
        <v>0</v>
      </c>
      <c r="AN156" s="515">
        <v>0</v>
      </c>
      <c r="AO156" s="516">
        <v>0</v>
      </c>
      <c r="AP156" s="515"/>
      <c r="AQ156" s="515"/>
      <c r="AR156" s="515"/>
      <c r="AS156" s="515"/>
      <c r="AT156" s="517">
        <f t="shared" si="28"/>
        <v>0</v>
      </c>
      <c r="AU156" s="515"/>
      <c r="AV156" s="518" t="s">
        <v>774</v>
      </c>
      <c r="AW156" s="515" t="s">
        <v>774</v>
      </c>
      <c r="AX156" s="519" t="str">
        <f t="shared" si="29"/>
        <v/>
      </c>
      <c r="AY156" s="520"/>
      <c r="AZ156" s="521"/>
      <c r="BA156" s="521"/>
      <c r="BB156" s="521"/>
      <c r="BC156" s="514"/>
      <c r="BD156" s="58"/>
      <c r="BE156" s="522">
        <f t="shared" si="26"/>
        <v>-147</v>
      </c>
      <c r="BF156" s="58"/>
      <c r="BG156" s="58"/>
      <c r="BH156" s="58"/>
      <c r="BI156" s="58"/>
      <c r="BJ156" s="58"/>
    </row>
    <row r="157" spans="1:62" s="510" customFormat="1" ht="12">
      <c r="A157" s="507">
        <v>148</v>
      </c>
      <c r="B157" s="508" t="s">
        <v>175</v>
      </c>
      <c r="C157" s="507">
        <v>0</v>
      </c>
      <c r="D157" s="509">
        <v>0</v>
      </c>
      <c r="E157" s="510">
        <v>0</v>
      </c>
      <c r="F157" s="510">
        <v>0</v>
      </c>
      <c r="G157" s="510">
        <v>0</v>
      </c>
      <c r="H157" s="510">
        <v>0</v>
      </c>
      <c r="I157" s="510">
        <v>0</v>
      </c>
      <c r="J157" s="510">
        <v>0</v>
      </c>
      <c r="K157" s="511">
        <v>0</v>
      </c>
      <c r="L157" s="510">
        <v>0</v>
      </c>
      <c r="M157" s="510">
        <v>0</v>
      </c>
      <c r="N157" s="510">
        <v>0</v>
      </c>
      <c r="O157" s="510">
        <v>0</v>
      </c>
      <c r="P157" s="510">
        <v>0</v>
      </c>
      <c r="Q157" s="510">
        <v>0</v>
      </c>
      <c r="R157" s="510">
        <v>0</v>
      </c>
      <c r="S157" s="510">
        <v>0</v>
      </c>
      <c r="T157" s="510">
        <v>0</v>
      </c>
      <c r="U157" s="510">
        <f t="shared" si="27"/>
        <v>0</v>
      </c>
      <c r="V157" s="512">
        <f t="shared" si="20"/>
        <v>0</v>
      </c>
      <c r="X157" s="510">
        <v>0</v>
      </c>
      <c r="Y157" s="510">
        <v>993</v>
      </c>
      <c r="Z157" s="510">
        <f t="shared" si="21"/>
        <v>993</v>
      </c>
      <c r="AA157" s="510">
        <f t="shared" si="22"/>
        <v>0</v>
      </c>
      <c r="AC157" s="512">
        <v>0</v>
      </c>
      <c r="AD157" s="512">
        <f t="shared" si="23"/>
        <v>0</v>
      </c>
      <c r="AE157" s="513">
        <f t="shared" si="24"/>
        <v>0</v>
      </c>
      <c r="AF157" s="510">
        <v>0</v>
      </c>
      <c r="AG157" s="510" t="s">
        <v>758</v>
      </c>
      <c r="AH157" s="514">
        <f t="shared" si="25"/>
        <v>0</v>
      </c>
      <c r="AI157" s="58"/>
      <c r="AJ157" s="58"/>
      <c r="AK157" s="515">
        <v>0</v>
      </c>
      <c r="AL157" s="515">
        <v>0</v>
      </c>
      <c r="AM157" s="515">
        <v>0</v>
      </c>
      <c r="AN157" s="515">
        <v>0</v>
      </c>
      <c r="AO157" s="516">
        <v>0</v>
      </c>
      <c r="AP157" s="515"/>
      <c r="AQ157" s="515"/>
      <c r="AR157" s="515"/>
      <c r="AS157" s="515"/>
      <c r="AT157" s="517">
        <f t="shared" si="28"/>
        <v>0</v>
      </c>
      <c r="AU157" s="515"/>
      <c r="AV157" s="518" t="s">
        <v>774</v>
      </c>
      <c r="AW157" s="515" t="s">
        <v>774</v>
      </c>
      <c r="AX157" s="519" t="str">
        <f t="shared" si="29"/>
        <v/>
      </c>
      <c r="AY157" s="520"/>
      <c r="AZ157" s="521"/>
      <c r="BA157" s="521"/>
      <c r="BB157" s="521"/>
      <c r="BC157" s="514" t="s">
        <v>765</v>
      </c>
      <c r="BD157" s="58"/>
      <c r="BE157" s="522">
        <f t="shared" si="26"/>
        <v>-148</v>
      </c>
      <c r="BF157" s="58"/>
      <c r="BG157" s="58"/>
      <c r="BH157" s="58"/>
      <c r="BI157" s="58"/>
      <c r="BJ157" s="58"/>
    </row>
    <row r="158" spans="1:62" s="510" customFormat="1" ht="12">
      <c r="A158" s="507">
        <v>149</v>
      </c>
      <c r="B158" s="508" t="s">
        <v>176</v>
      </c>
      <c r="C158" s="507">
        <v>1</v>
      </c>
      <c r="D158" s="509">
        <v>0</v>
      </c>
      <c r="E158" s="510">
        <v>473125</v>
      </c>
      <c r="F158" s="510">
        <v>0</v>
      </c>
      <c r="G158" s="510">
        <v>0</v>
      </c>
      <c r="H158" s="510">
        <v>0</v>
      </c>
      <c r="I158" s="510">
        <v>607850</v>
      </c>
      <c r="J158" s="510">
        <v>6037210</v>
      </c>
      <c r="K158" s="511">
        <v>1481070</v>
      </c>
      <c r="L158" s="510">
        <v>5168484</v>
      </c>
      <c r="M158" s="510">
        <v>90630</v>
      </c>
      <c r="N158" s="510">
        <v>0</v>
      </c>
      <c r="O158" s="510">
        <v>2540340.39</v>
      </c>
      <c r="P158" s="510">
        <v>0</v>
      </c>
      <c r="Q158" s="510">
        <v>0</v>
      </c>
      <c r="R158" s="510">
        <v>0</v>
      </c>
      <c r="S158" s="510">
        <v>0</v>
      </c>
      <c r="T158" s="510" t="s">
        <v>760</v>
      </c>
      <c r="U158" s="510">
        <f t="shared" si="27"/>
        <v>13297618.99</v>
      </c>
      <c r="V158" s="512">
        <f t="shared" si="20"/>
        <v>5.2013958297527401</v>
      </c>
      <c r="X158" s="510">
        <v>253714474.64999995</v>
      </c>
      <c r="Y158" s="510">
        <v>255654817</v>
      </c>
      <c r="Z158" s="510">
        <f t="shared" si="21"/>
        <v>1940342.3500000536</v>
      </c>
      <c r="AA158" s="510">
        <f t="shared" si="22"/>
        <v>100924.88607582911</v>
      </c>
      <c r="AC158" s="512">
        <v>103.69567011110649</v>
      </c>
      <c r="AD158" s="512">
        <f t="shared" si="23"/>
        <v>100.72499508215355</v>
      </c>
      <c r="AE158" s="513">
        <f t="shared" si="24"/>
        <v>-2.9706750289529396</v>
      </c>
      <c r="AF158" s="510">
        <v>1950</v>
      </c>
      <c r="AG158" s="510">
        <v>1</v>
      </c>
      <c r="AH158" s="514">
        <f t="shared" si="25"/>
        <v>100.72499508215355</v>
      </c>
      <c r="AI158" s="58"/>
      <c r="AJ158" s="58"/>
      <c r="AK158" s="515">
        <v>103.69567011110649</v>
      </c>
      <c r="AL158" s="515">
        <v>103.69567011110649</v>
      </c>
      <c r="AM158" s="515">
        <v>103.69567011110649</v>
      </c>
      <c r="AN158" s="515">
        <v>103.69567011110649</v>
      </c>
      <c r="AO158" s="516">
        <v>100.72499508215355</v>
      </c>
      <c r="AP158" s="515"/>
      <c r="AQ158" s="515"/>
      <c r="AR158" s="515"/>
      <c r="AS158" s="515"/>
      <c r="AT158" s="517">
        <f t="shared" si="28"/>
        <v>-2.9706750289529396</v>
      </c>
      <c r="AU158" s="515"/>
      <c r="AV158" s="518">
        <v>8.1512551461943072</v>
      </c>
      <c r="AW158" s="515">
        <v>8.6285752559614224</v>
      </c>
      <c r="AX158" s="519">
        <f t="shared" si="29"/>
        <v>0.47732010976711514</v>
      </c>
      <c r="AY158" s="520"/>
      <c r="AZ158" s="521"/>
      <c r="BA158" s="521"/>
      <c r="BB158" s="521"/>
      <c r="BC158" s="514"/>
      <c r="BD158" s="58"/>
      <c r="BE158" s="522">
        <f t="shared" si="26"/>
        <v>-149</v>
      </c>
      <c r="BF158" s="58"/>
      <c r="BG158" s="58"/>
      <c r="BH158" s="58"/>
      <c r="BI158" s="58"/>
      <c r="BJ158" s="58"/>
    </row>
    <row r="159" spans="1:62" s="510" customFormat="1" ht="12">
      <c r="A159" s="507">
        <v>150</v>
      </c>
      <c r="B159" s="508" t="s">
        <v>177</v>
      </c>
      <c r="C159" s="507">
        <v>1</v>
      </c>
      <c r="D159" s="509">
        <v>0</v>
      </c>
      <c r="E159" s="510">
        <v>0</v>
      </c>
      <c r="F159" s="510">
        <v>0</v>
      </c>
      <c r="G159" s="510">
        <v>0</v>
      </c>
      <c r="H159" s="510">
        <v>0</v>
      </c>
      <c r="I159" s="510">
        <v>0</v>
      </c>
      <c r="J159" s="510">
        <v>313000</v>
      </c>
      <c r="K159" s="511">
        <v>0</v>
      </c>
      <c r="L159" s="510">
        <v>451841</v>
      </c>
      <c r="M159" s="510">
        <v>0</v>
      </c>
      <c r="N159" s="510">
        <v>97136</v>
      </c>
      <c r="O159" s="510">
        <v>0</v>
      </c>
      <c r="P159" s="510">
        <v>0</v>
      </c>
      <c r="Q159" s="510">
        <v>0</v>
      </c>
      <c r="R159" s="510">
        <v>0</v>
      </c>
      <c r="S159" s="510">
        <v>0</v>
      </c>
      <c r="T159" s="510" t="s">
        <v>757</v>
      </c>
      <c r="U159" s="510">
        <f t="shared" si="27"/>
        <v>861977</v>
      </c>
      <c r="V159" s="512">
        <f t="shared" si="20"/>
        <v>6.4210956648104585</v>
      </c>
      <c r="X159" s="510">
        <v>7917418.4799999995</v>
      </c>
      <c r="Y159" s="510">
        <v>13424142</v>
      </c>
      <c r="Z159" s="510">
        <f t="shared" si="21"/>
        <v>5506723.5200000005</v>
      </c>
      <c r="AA159" s="510">
        <f t="shared" si="22"/>
        <v>353591.98521581793</v>
      </c>
      <c r="AC159" s="512">
        <v>179.28524943002785</v>
      </c>
      <c r="AD159" s="512">
        <f t="shared" si="23"/>
        <v>165.08600685692417</v>
      </c>
      <c r="AE159" s="513">
        <f t="shared" si="24"/>
        <v>-14.199242573103675</v>
      </c>
      <c r="AF159" s="510">
        <v>0</v>
      </c>
      <c r="AG159" s="510">
        <v>1</v>
      </c>
      <c r="AH159" s="514">
        <f t="shared" si="25"/>
        <v>165.08600685692417</v>
      </c>
      <c r="AI159" s="58"/>
      <c r="AJ159" s="58"/>
      <c r="AK159" s="515">
        <v>179.28524943002785</v>
      </c>
      <c r="AL159" s="515">
        <v>181.87627127959632</v>
      </c>
      <c r="AM159" s="515">
        <v>181.87627127959632</v>
      </c>
      <c r="AN159" s="515">
        <v>179.28524943002785</v>
      </c>
      <c r="AO159" s="516">
        <v>165.08600685692417</v>
      </c>
      <c r="AP159" s="515"/>
      <c r="AQ159" s="515"/>
      <c r="AR159" s="515"/>
      <c r="AS159" s="515"/>
      <c r="AT159" s="517">
        <f t="shared" si="28"/>
        <v>-14.199242573103675</v>
      </c>
      <c r="AU159" s="515"/>
      <c r="AV159" s="518">
        <v>7.5205377918835925</v>
      </c>
      <c r="AW159" s="515">
        <v>-0.71236031858571192</v>
      </c>
      <c r="AX159" s="519">
        <f t="shared" si="29"/>
        <v>-8.2328981104693035</v>
      </c>
      <c r="AY159" s="520"/>
      <c r="AZ159" s="521"/>
      <c r="BA159" s="521"/>
      <c r="BB159" s="521"/>
      <c r="BC159" s="514"/>
      <c r="BD159" s="58"/>
      <c r="BE159" s="522">
        <f t="shared" si="26"/>
        <v>-150</v>
      </c>
      <c r="BF159" s="58"/>
      <c r="BG159" s="58"/>
      <c r="BH159" s="58"/>
      <c r="BI159" s="58"/>
      <c r="BJ159" s="58"/>
    </row>
    <row r="160" spans="1:62" s="510" customFormat="1" ht="12">
      <c r="A160" s="507">
        <v>151</v>
      </c>
      <c r="B160" s="508" t="s">
        <v>178</v>
      </c>
      <c r="C160" s="507">
        <v>1</v>
      </c>
      <c r="D160" s="509">
        <v>0</v>
      </c>
      <c r="E160" s="510">
        <v>0</v>
      </c>
      <c r="F160" s="510">
        <v>0</v>
      </c>
      <c r="G160" s="510">
        <v>0</v>
      </c>
      <c r="H160" s="510">
        <v>0</v>
      </c>
      <c r="I160" s="510">
        <v>0</v>
      </c>
      <c r="J160" s="510">
        <v>1242239</v>
      </c>
      <c r="K160" s="511">
        <v>4450</v>
      </c>
      <c r="L160" s="510">
        <v>397986</v>
      </c>
      <c r="M160" s="510">
        <v>0</v>
      </c>
      <c r="N160" s="510">
        <v>36386</v>
      </c>
      <c r="O160" s="510">
        <v>23349.06</v>
      </c>
      <c r="P160" s="510">
        <v>0</v>
      </c>
      <c r="Q160" s="510">
        <v>0</v>
      </c>
      <c r="R160" s="510">
        <v>0</v>
      </c>
      <c r="S160" s="510">
        <v>0</v>
      </c>
      <c r="T160" s="510" t="s">
        <v>757</v>
      </c>
      <c r="U160" s="510">
        <f t="shared" si="27"/>
        <v>1704410.06</v>
      </c>
      <c r="V160" s="512">
        <f t="shared" si="20"/>
        <v>8.0991457124366928</v>
      </c>
      <c r="X160" s="510">
        <v>19402050.66</v>
      </c>
      <c r="Y160" s="510">
        <v>21044319</v>
      </c>
      <c r="Z160" s="510">
        <f t="shared" si="21"/>
        <v>1642268.3399999999</v>
      </c>
      <c r="AA160" s="510">
        <f t="shared" si="22"/>
        <v>133009.70584581525</v>
      </c>
      <c r="AC160" s="512">
        <v>116.4811133459753</v>
      </c>
      <c r="AD160" s="512">
        <f t="shared" si="23"/>
        <v>107.7788614234769</v>
      </c>
      <c r="AE160" s="513">
        <f t="shared" si="24"/>
        <v>-8.7022519224984052</v>
      </c>
      <c r="AF160" s="510">
        <v>22</v>
      </c>
      <c r="AG160" s="510">
        <v>1</v>
      </c>
      <c r="AH160" s="514">
        <f t="shared" si="25"/>
        <v>107.7788614234769</v>
      </c>
      <c r="AI160" s="58"/>
      <c r="AJ160" s="58"/>
      <c r="AK160" s="515">
        <v>116.4811133459753</v>
      </c>
      <c r="AL160" s="515">
        <v>116.33024891207648</v>
      </c>
      <c r="AM160" s="515">
        <v>116.33024891207648</v>
      </c>
      <c r="AN160" s="515">
        <v>116.4811133459753</v>
      </c>
      <c r="AO160" s="516">
        <v>107.7788614234769</v>
      </c>
      <c r="AP160" s="515"/>
      <c r="AQ160" s="515"/>
      <c r="AR160" s="515"/>
      <c r="AS160" s="515"/>
      <c r="AT160" s="517">
        <f t="shared" si="28"/>
        <v>-8.7022519224984052</v>
      </c>
      <c r="AU160" s="515"/>
      <c r="AV160" s="518">
        <v>8.2818406166669334</v>
      </c>
      <c r="AW160" s="515">
        <v>-0.39781920082137545</v>
      </c>
      <c r="AX160" s="519">
        <f t="shared" si="29"/>
        <v>-8.6796598174883091</v>
      </c>
      <c r="AY160" s="520"/>
      <c r="AZ160" s="521"/>
      <c r="BA160" s="521"/>
      <c r="BB160" s="521"/>
      <c r="BC160" s="514"/>
      <c r="BD160" s="58"/>
      <c r="BE160" s="522">
        <f t="shared" si="26"/>
        <v>-151</v>
      </c>
      <c r="BF160" s="58"/>
      <c r="BG160" s="58"/>
      <c r="BH160" s="58"/>
      <c r="BI160" s="58"/>
      <c r="BJ160" s="58"/>
    </row>
    <row r="161" spans="1:62" s="510" customFormat="1" ht="12">
      <c r="A161" s="507">
        <v>152</v>
      </c>
      <c r="B161" s="508" t="s">
        <v>179</v>
      </c>
      <c r="C161" s="507">
        <v>1</v>
      </c>
      <c r="D161" s="509">
        <v>0</v>
      </c>
      <c r="E161" s="510">
        <v>26250</v>
      </c>
      <c r="F161" s="510">
        <v>0</v>
      </c>
      <c r="G161" s="510">
        <v>0</v>
      </c>
      <c r="H161" s="510">
        <v>0</v>
      </c>
      <c r="I161" s="510">
        <v>0</v>
      </c>
      <c r="J161" s="510">
        <v>130392</v>
      </c>
      <c r="K161" s="511">
        <v>0</v>
      </c>
      <c r="L161" s="510">
        <v>800409</v>
      </c>
      <c r="M161" s="510">
        <v>0</v>
      </c>
      <c r="N161" s="510">
        <v>70884</v>
      </c>
      <c r="O161" s="510">
        <v>0</v>
      </c>
      <c r="P161" s="510">
        <v>0</v>
      </c>
      <c r="Q161" s="510">
        <v>0</v>
      </c>
      <c r="R161" s="510">
        <v>0</v>
      </c>
      <c r="S161" s="510">
        <v>0</v>
      </c>
      <c r="T161" s="510" t="s">
        <v>757</v>
      </c>
      <c r="U161" s="510">
        <f t="shared" si="27"/>
        <v>1027935</v>
      </c>
      <c r="V161" s="512">
        <f t="shared" si="20"/>
        <v>6.4658669954990184</v>
      </c>
      <c r="X161" s="510">
        <v>6111653.4900000002</v>
      </c>
      <c r="Y161" s="510">
        <v>15897868</v>
      </c>
      <c r="Z161" s="510">
        <f t="shared" si="21"/>
        <v>9786214.5099999998</v>
      </c>
      <c r="AA161" s="510">
        <f t="shared" si="22"/>
        <v>632763.61411082605</v>
      </c>
      <c r="AC161" s="512">
        <v>229.58073095266425</v>
      </c>
      <c r="AD161" s="512">
        <f t="shared" si="23"/>
        <v>249.7704493696545</v>
      </c>
      <c r="AE161" s="513">
        <f t="shared" si="24"/>
        <v>20.189718416990246</v>
      </c>
      <c r="AF161" s="510">
        <v>0</v>
      </c>
      <c r="AG161" s="510">
        <v>1</v>
      </c>
      <c r="AH161" s="514">
        <f t="shared" si="25"/>
        <v>249.7704493696545</v>
      </c>
      <c r="AI161" s="58"/>
      <c r="AJ161" s="58"/>
      <c r="AK161" s="515">
        <v>229.58073095266425</v>
      </c>
      <c r="AL161" s="515">
        <v>230.09357424620129</v>
      </c>
      <c r="AM161" s="515">
        <v>230.09357424620129</v>
      </c>
      <c r="AN161" s="515">
        <v>229.58073095266425</v>
      </c>
      <c r="AO161" s="516">
        <v>249.7704493696545</v>
      </c>
      <c r="AP161" s="515"/>
      <c r="AQ161" s="515"/>
      <c r="AR161" s="515"/>
      <c r="AS161" s="515"/>
      <c r="AT161" s="517">
        <f t="shared" si="28"/>
        <v>20.189718416990246</v>
      </c>
      <c r="AU161" s="515"/>
      <c r="AV161" s="518">
        <v>3.9528720148360259</v>
      </c>
      <c r="AW161" s="515">
        <v>12.793460086990519</v>
      </c>
      <c r="AX161" s="519">
        <f t="shared" si="29"/>
        <v>8.8405880721544925</v>
      </c>
      <c r="AY161" s="520"/>
      <c r="AZ161" s="521"/>
      <c r="BA161" s="521"/>
      <c r="BB161" s="521"/>
      <c r="BC161" s="514"/>
      <c r="BD161" s="58"/>
      <c r="BE161" s="522">
        <f t="shared" si="26"/>
        <v>-152</v>
      </c>
      <c r="BF161" s="58"/>
      <c r="BG161" s="58"/>
      <c r="BH161" s="58"/>
      <c r="BI161" s="58"/>
      <c r="BJ161" s="58"/>
    </row>
    <row r="162" spans="1:62" s="510" customFormat="1" ht="12">
      <c r="A162" s="507">
        <v>153</v>
      </c>
      <c r="B162" s="508" t="s">
        <v>180</v>
      </c>
      <c r="C162" s="507">
        <v>1</v>
      </c>
      <c r="D162" s="509">
        <v>3403557</v>
      </c>
      <c r="E162" s="510">
        <v>0</v>
      </c>
      <c r="F162" s="510">
        <v>0</v>
      </c>
      <c r="G162" s="510">
        <v>0</v>
      </c>
      <c r="H162" s="510">
        <v>0</v>
      </c>
      <c r="I162" s="510">
        <v>0</v>
      </c>
      <c r="J162" s="510">
        <v>3553867</v>
      </c>
      <c r="K162" s="511">
        <v>1635000</v>
      </c>
      <c r="L162" s="510">
        <v>0</v>
      </c>
      <c r="M162" s="510">
        <v>0</v>
      </c>
      <c r="N162" s="510">
        <v>203304</v>
      </c>
      <c r="O162" s="510">
        <v>90257.23000000001</v>
      </c>
      <c r="P162" s="510">
        <v>0</v>
      </c>
      <c r="Q162" s="510">
        <v>0</v>
      </c>
      <c r="R162" s="510">
        <v>0</v>
      </c>
      <c r="S162" s="510">
        <v>0</v>
      </c>
      <c r="T162" s="510" t="s">
        <v>757</v>
      </c>
      <c r="U162" s="510">
        <f t="shared" si="27"/>
        <v>8885985.2300000004</v>
      </c>
      <c r="V162" s="512">
        <f t="shared" si="20"/>
        <v>9.8350219693461138</v>
      </c>
      <c r="X162" s="510">
        <v>91159936.339999989</v>
      </c>
      <c r="Y162" s="510">
        <v>90350436</v>
      </c>
      <c r="Z162" s="510">
        <f t="shared" si="21"/>
        <v>0</v>
      </c>
      <c r="AA162" s="510">
        <f t="shared" si="22"/>
        <v>0</v>
      </c>
      <c r="AC162" s="512">
        <v>100.25569336575823</v>
      </c>
      <c r="AD162" s="512">
        <f t="shared" si="23"/>
        <v>99.111999884487872</v>
      </c>
      <c r="AE162" s="513">
        <f t="shared" si="24"/>
        <v>-1.1436934812703612</v>
      </c>
      <c r="AF162" s="510">
        <v>88</v>
      </c>
      <c r="AG162" s="510">
        <v>1</v>
      </c>
      <c r="AH162" s="514">
        <f t="shared" si="25"/>
        <v>99.111999884487872</v>
      </c>
      <c r="AI162" s="58"/>
      <c r="AJ162" s="58"/>
      <c r="AK162" s="515">
        <v>100.25569336575823</v>
      </c>
      <c r="AL162" s="515">
        <v>100.48281052831737</v>
      </c>
      <c r="AM162" s="515">
        <v>100.48281052831737</v>
      </c>
      <c r="AN162" s="515">
        <v>100.25569336575823</v>
      </c>
      <c r="AO162" s="516">
        <v>99.111999884487872</v>
      </c>
      <c r="AP162" s="515"/>
      <c r="AQ162" s="515"/>
      <c r="AR162" s="515"/>
      <c r="AS162" s="515"/>
      <c r="AT162" s="517">
        <f t="shared" si="28"/>
        <v>-1.1436934812703612</v>
      </c>
      <c r="AU162" s="515"/>
      <c r="AV162" s="518">
        <v>11.987121928975</v>
      </c>
      <c r="AW162" s="515">
        <v>10.674243740389306</v>
      </c>
      <c r="AX162" s="519">
        <f t="shared" si="29"/>
        <v>-1.3128781885856942</v>
      </c>
      <c r="AY162" s="520"/>
      <c r="AZ162" s="521"/>
      <c r="BA162" s="521"/>
      <c r="BB162" s="521"/>
      <c r="BC162" s="514"/>
      <c r="BD162" s="58"/>
      <c r="BE162" s="522">
        <f t="shared" si="26"/>
        <v>-153</v>
      </c>
      <c r="BF162" s="58"/>
      <c r="BG162" s="58"/>
      <c r="BH162" s="58"/>
      <c r="BI162" s="58"/>
      <c r="BJ162" s="58"/>
    </row>
    <row r="163" spans="1:62" s="510" customFormat="1" ht="12">
      <c r="A163" s="507">
        <v>154</v>
      </c>
      <c r="B163" s="508" t="s">
        <v>181</v>
      </c>
      <c r="C163" s="507">
        <v>1</v>
      </c>
      <c r="D163" s="509">
        <v>0</v>
      </c>
      <c r="E163" s="510">
        <v>0</v>
      </c>
      <c r="F163" s="510">
        <v>0</v>
      </c>
      <c r="G163" s="510">
        <v>0</v>
      </c>
      <c r="H163" s="510">
        <v>0</v>
      </c>
      <c r="I163" s="510">
        <v>0</v>
      </c>
      <c r="J163" s="510">
        <v>0</v>
      </c>
      <c r="K163" s="511">
        <v>0</v>
      </c>
      <c r="L163" s="510">
        <v>12350</v>
      </c>
      <c r="M163" s="510">
        <v>2590</v>
      </c>
      <c r="N163" s="510">
        <v>55901</v>
      </c>
      <c r="O163" s="510">
        <v>0</v>
      </c>
      <c r="P163" s="510">
        <v>0</v>
      </c>
      <c r="Q163" s="510">
        <v>0</v>
      </c>
      <c r="R163" s="510">
        <v>0</v>
      </c>
      <c r="S163" s="510">
        <v>0</v>
      </c>
      <c r="T163" s="510" t="s">
        <v>760</v>
      </c>
      <c r="U163" s="510">
        <f t="shared" si="27"/>
        <v>63431</v>
      </c>
      <c r="V163" s="512">
        <f t="shared" si="20"/>
        <v>2.1884508337752373</v>
      </c>
      <c r="X163" s="510">
        <v>1361700.11</v>
      </c>
      <c r="Y163" s="510">
        <v>2898443</v>
      </c>
      <c r="Z163" s="510">
        <f t="shared" si="21"/>
        <v>1536742.89</v>
      </c>
      <c r="AA163" s="510">
        <f t="shared" si="22"/>
        <v>33630.862589186676</v>
      </c>
      <c r="AC163" s="512">
        <v>241.39211315623311</v>
      </c>
      <c r="AD163" s="512">
        <f t="shared" si="23"/>
        <v>210.3849530724363</v>
      </c>
      <c r="AE163" s="513">
        <f t="shared" si="24"/>
        <v>-31.007160083796805</v>
      </c>
      <c r="AF163" s="510">
        <v>1</v>
      </c>
      <c r="AG163" s="510">
        <v>1</v>
      </c>
      <c r="AH163" s="514">
        <f t="shared" si="25"/>
        <v>210.3849530724363</v>
      </c>
      <c r="AI163" s="58"/>
      <c r="AJ163" s="58"/>
      <c r="AK163" s="515">
        <v>241.39211315623311</v>
      </c>
      <c r="AL163" s="515">
        <v>237.11877435249997</v>
      </c>
      <c r="AM163" s="515">
        <v>237.11877435249997</v>
      </c>
      <c r="AN163" s="515">
        <v>241.39211315623311</v>
      </c>
      <c r="AO163" s="516">
        <v>210.3849530724363</v>
      </c>
      <c r="AP163" s="515"/>
      <c r="AQ163" s="515"/>
      <c r="AR163" s="515"/>
      <c r="AS163" s="515"/>
      <c r="AT163" s="517">
        <f t="shared" si="28"/>
        <v>-31.007160083796805</v>
      </c>
      <c r="AU163" s="515"/>
      <c r="AV163" s="518">
        <v>19.191793225985283</v>
      </c>
      <c r="AW163" s="515">
        <v>2.8276993072829804</v>
      </c>
      <c r="AX163" s="519">
        <f t="shared" si="29"/>
        <v>-16.364093918702302</v>
      </c>
      <c r="AY163" s="520"/>
      <c r="AZ163" s="521"/>
      <c r="BA163" s="521"/>
      <c r="BB163" s="521"/>
      <c r="BC163" s="514"/>
      <c r="BD163" s="58"/>
      <c r="BE163" s="522">
        <f t="shared" si="26"/>
        <v>-154</v>
      </c>
      <c r="BF163" s="58"/>
      <c r="BG163" s="58"/>
      <c r="BH163" s="58"/>
      <c r="BI163" s="58"/>
      <c r="BJ163" s="58"/>
    </row>
    <row r="164" spans="1:62" s="510" customFormat="1" ht="12">
      <c r="A164" s="507">
        <v>155</v>
      </c>
      <c r="B164" s="508" t="s">
        <v>182</v>
      </c>
      <c r="C164" s="507">
        <v>1</v>
      </c>
      <c r="D164" s="509"/>
      <c r="K164" s="511"/>
      <c r="T164" s="510" t="s">
        <v>757</v>
      </c>
      <c r="U164" s="510">
        <f t="shared" si="27"/>
        <v>0</v>
      </c>
      <c r="V164" s="512">
        <f t="shared" si="20"/>
        <v>0</v>
      </c>
      <c r="X164" s="510">
        <v>84119411.739810005</v>
      </c>
      <c r="Y164" s="510">
        <v>158118398.40000001</v>
      </c>
      <c r="Z164" s="510">
        <f t="shared" si="21"/>
        <v>73998986.660190001</v>
      </c>
      <c r="AA164" s="510">
        <f t="shared" si="22"/>
        <v>0</v>
      </c>
      <c r="AC164" s="512">
        <v>181.26042700895252</v>
      </c>
      <c r="AD164" s="512">
        <f t="shared" si="23"/>
        <v>187.96897782532821</v>
      </c>
      <c r="AE164" s="513">
        <f t="shared" si="24"/>
        <v>6.7085508163756913</v>
      </c>
      <c r="AF164" s="510">
        <v>2</v>
      </c>
      <c r="AG164" s="510">
        <v>0</v>
      </c>
      <c r="AH164" s="514">
        <f t="shared" si="25"/>
        <v>181.26042700895252</v>
      </c>
      <c r="AI164" s="58"/>
      <c r="AJ164" s="58"/>
      <c r="AK164" s="515">
        <v>181.26042700895252</v>
      </c>
      <c r="AL164" s="515">
        <v>169.95513955046582</v>
      </c>
      <c r="AM164" s="515">
        <v>169.95513955046582</v>
      </c>
      <c r="AN164" s="515">
        <v>181.26042700895252</v>
      </c>
      <c r="AO164" s="516">
        <v>181.26042700895252</v>
      </c>
      <c r="AP164" s="515"/>
      <c r="AQ164" s="515"/>
      <c r="AR164" s="515"/>
      <c r="AS164" s="515"/>
      <c r="AT164" s="517">
        <f t="shared" si="28"/>
        <v>0</v>
      </c>
      <c r="AU164" s="515"/>
      <c r="AV164" s="518">
        <v>4.3431244437024352</v>
      </c>
      <c r="AW164" s="515">
        <v>2.9727489146294017</v>
      </c>
      <c r="AX164" s="519">
        <f t="shared" si="29"/>
        <v>-1.3703755290730335</v>
      </c>
      <c r="AY164" s="520"/>
      <c r="AZ164" s="521"/>
      <c r="BA164" s="521"/>
      <c r="BB164" s="521"/>
      <c r="BC164" s="514"/>
      <c r="BD164" s="58"/>
      <c r="BE164" s="522">
        <f t="shared" si="26"/>
        <v>-155</v>
      </c>
      <c r="BF164" s="58"/>
      <c r="BG164" s="58"/>
      <c r="BH164" s="58"/>
      <c r="BI164" s="58"/>
      <c r="BJ164" s="58"/>
    </row>
    <row r="165" spans="1:62" s="510" customFormat="1" ht="12">
      <c r="A165" s="507">
        <v>156</v>
      </c>
      <c r="B165" s="508" t="s">
        <v>183</v>
      </c>
      <c r="C165" s="507">
        <v>0</v>
      </c>
      <c r="D165" s="509"/>
      <c r="K165" s="511"/>
      <c r="T165" s="510">
        <v>0</v>
      </c>
      <c r="U165" s="510">
        <f t="shared" si="27"/>
        <v>0</v>
      </c>
      <c r="V165" s="512">
        <f t="shared" si="20"/>
        <v>0</v>
      </c>
      <c r="X165" s="510">
        <v>0</v>
      </c>
      <c r="Y165" s="510">
        <v>0</v>
      </c>
      <c r="Z165" s="510">
        <f t="shared" si="21"/>
        <v>0</v>
      </c>
      <c r="AA165" s="510">
        <f t="shared" si="22"/>
        <v>0</v>
      </c>
      <c r="AC165" s="512">
        <v>0</v>
      </c>
      <c r="AD165" s="512">
        <f t="shared" si="23"/>
        <v>0</v>
      </c>
      <c r="AE165" s="513">
        <f t="shared" si="24"/>
        <v>0</v>
      </c>
      <c r="AF165" s="510">
        <v>0</v>
      </c>
      <c r="AG165" s="510" t="s">
        <v>758</v>
      </c>
      <c r="AH165" s="514">
        <f t="shared" si="25"/>
        <v>0</v>
      </c>
      <c r="AI165" s="58"/>
      <c r="AJ165" s="58"/>
      <c r="AK165" s="515">
        <v>0</v>
      </c>
      <c r="AL165" s="515">
        <v>0</v>
      </c>
      <c r="AM165" s="515">
        <v>0</v>
      </c>
      <c r="AN165" s="515">
        <v>0</v>
      </c>
      <c r="AO165" s="516">
        <v>0</v>
      </c>
      <c r="AP165" s="515"/>
      <c r="AQ165" s="515"/>
      <c r="AR165" s="515"/>
      <c r="AS165" s="515"/>
      <c r="AT165" s="517">
        <f t="shared" si="28"/>
        <v>0</v>
      </c>
      <c r="AU165" s="515"/>
      <c r="AV165" s="518" t="s">
        <v>774</v>
      </c>
      <c r="AW165" s="515" t="s">
        <v>774</v>
      </c>
      <c r="AX165" s="519" t="str">
        <f t="shared" si="29"/>
        <v/>
      </c>
      <c r="AY165" s="520"/>
      <c r="AZ165" s="521"/>
      <c r="BA165" s="521"/>
      <c r="BB165" s="521"/>
      <c r="BC165" s="514"/>
      <c r="BD165" s="58"/>
      <c r="BE165" s="522">
        <f t="shared" si="26"/>
        <v>-156</v>
      </c>
      <c r="BF165" s="58"/>
      <c r="BG165" s="58"/>
      <c r="BH165" s="58"/>
      <c r="BI165" s="58"/>
      <c r="BJ165" s="58"/>
    </row>
    <row r="166" spans="1:62" s="510" customFormat="1" ht="12">
      <c r="A166" s="507">
        <v>157</v>
      </c>
      <c r="B166" s="508" t="s">
        <v>184</v>
      </c>
      <c r="C166" s="507">
        <v>1</v>
      </c>
      <c r="D166" s="509">
        <v>0</v>
      </c>
      <c r="E166" s="510">
        <v>0</v>
      </c>
      <c r="F166" s="510">
        <v>0</v>
      </c>
      <c r="G166" s="510">
        <v>0</v>
      </c>
      <c r="H166" s="510">
        <v>0</v>
      </c>
      <c r="I166" s="510">
        <v>0</v>
      </c>
      <c r="J166" s="510">
        <v>75000</v>
      </c>
      <c r="K166" s="511">
        <v>197250</v>
      </c>
      <c r="L166" s="510">
        <v>441451</v>
      </c>
      <c r="M166" s="510">
        <v>0</v>
      </c>
      <c r="N166" s="510">
        <v>0</v>
      </c>
      <c r="O166" s="510">
        <v>0</v>
      </c>
      <c r="P166" s="510">
        <v>0</v>
      </c>
      <c r="Q166" s="510">
        <v>0</v>
      </c>
      <c r="R166" s="510">
        <v>0</v>
      </c>
      <c r="S166" s="510">
        <v>0</v>
      </c>
      <c r="T166" s="510" t="s">
        <v>757</v>
      </c>
      <c r="U166" s="510">
        <f t="shared" si="27"/>
        <v>713701</v>
      </c>
      <c r="V166" s="512">
        <f t="shared" si="20"/>
        <v>4.6579805708247015</v>
      </c>
      <c r="X166" s="510">
        <v>7110979.0267200004</v>
      </c>
      <c r="Y166" s="510">
        <v>15322112</v>
      </c>
      <c r="Z166" s="510">
        <f t="shared" si="21"/>
        <v>8211132.9732799996</v>
      </c>
      <c r="AA166" s="510">
        <f t="shared" si="22"/>
        <v>382472.97853996302</v>
      </c>
      <c r="AC166" s="512">
        <v>223.87403256612293</v>
      </c>
      <c r="AD166" s="512">
        <f t="shared" si="23"/>
        <v>210.09257607599881</v>
      </c>
      <c r="AE166" s="513">
        <f t="shared" si="24"/>
        <v>-13.781456490124128</v>
      </c>
      <c r="AF166" s="510">
        <v>0</v>
      </c>
      <c r="AG166" s="510">
        <v>1</v>
      </c>
      <c r="AH166" s="514">
        <f t="shared" si="25"/>
        <v>210.09257607599881</v>
      </c>
      <c r="AI166" s="58"/>
      <c r="AJ166" s="58"/>
      <c r="AK166" s="515">
        <v>223.87403256612293</v>
      </c>
      <c r="AL166" s="515">
        <v>223.87403256612293</v>
      </c>
      <c r="AM166" s="515">
        <v>223.87403256612293</v>
      </c>
      <c r="AN166" s="515">
        <v>223.87403256612293</v>
      </c>
      <c r="AO166" s="516">
        <v>210.09257607599881</v>
      </c>
      <c r="AP166" s="515"/>
      <c r="AQ166" s="515"/>
      <c r="AR166" s="515"/>
      <c r="AS166" s="515"/>
      <c r="AT166" s="517">
        <f t="shared" si="28"/>
        <v>-13.781456490124128</v>
      </c>
      <c r="AU166" s="515"/>
      <c r="AV166" s="518">
        <v>11.846603413573154</v>
      </c>
      <c r="AW166" s="515">
        <v>3.8805808365438175</v>
      </c>
      <c r="AX166" s="519">
        <f t="shared" si="29"/>
        <v>-7.9660225770293369</v>
      </c>
      <c r="AY166" s="520"/>
      <c r="AZ166" s="521"/>
      <c r="BA166" s="521"/>
      <c r="BB166" s="521"/>
      <c r="BC166" s="514"/>
      <c r="BD166" s="58"/>
      <c r="BE166" s="522">
        <f t="shared" si="26"/>
        <v>-157</v>
      </c>
      <c r="BF166" s="58"/>
      <c r="BG166" s="58"/>
      <c r="BH166" s="58"/>
      <c r="BI166" s="58"/>
      <c r="BJ166" s="58"/>
    </row>
    <row r="167" spans="1:62" s="510" customFormat="1" ht="12">
      <c r="A167" s="507">
        <v>158</v>
      </c>
      <c r="B167" s="508" t="s">
        <v>185</v>
      </c>
      <c r="C167" s="507">
        <v>1</v>
      </c>
      <c r="D167" s="509">
        <v>0</v>
      </c>
      <c r="E167" s="510">
        <v>0</v>
      </c>
      <c r="F167" s="510">
        <v>0</v>
      </c>
      <c r="G167" s="510">
        <v>0</v>
      </c>
      <c r="H167" s="510">
        <v>0</v>
      </c>
      <c r="I167" s="510">
        <v>0</v>
      </c>
      <c r="J167" s="510">
        <v>1381261</v>
      </c>
      <c r="K167" s="511">
        <v>660203</v>
      </c>
      <c r="L167" s="510">
        <v>660291</v>
      </c>
      <c r="M167" s="510">
        <v>0</v>
      </c>
      <c r="N167" s="510">
        <v>26962</v>
      </c>
      <c r="O167" s="510">
        <v>76095.180000000008</v>
      </c>
      <c r="P167" s="510">
        <v>0</v>
      </c>
      <c r="Q167" s="510">
        <v>0</v>
      </c>
      <c r="R167" s="510">
        <v>0</v>
      </c>
      <c r="S167" s="510">
        <v>0</v>
      </c>
      <c r="T167" s="510" t="s">
        <v>757</v>
      </c>
      <c r="U167" s="510">
        <f t="shared" si="27"/>
        <v>2804812.18</v>
      </c>
      <c r="V167" s="512">
        <f t="shared" si="20"/>
        <v>9.7307765870510945</v>
      </c>
      <c r="X167" s="510">
        <v>18465845.970000003</v>
      </c>
      <c r="Y167" s="510">
        <v>28824135</v>
      </c>
      <c r="Z167" s="510">
        <f t="shared" si="21"/>
        <v>10358289.029999997</v>
      </c>
      <c r="AA167" s="510">
        <f t="shared" si="22"/>
        <v>1007941.9637503217</v>
      </c>
      <c r="AC167" s="512">
        <v>160.4951306668799</v>
      </c>
      <c r="AD167" s="512">
        <f t="shared" si="23"/>
        <v>150.63589873672967</v>
      </c>
      <c r="AE167" s="513">
        <f t="shared" si="24"/>
        <v>-9.85923193015023</v>
      </c>
      <c r="AF167" s="510">
        <v>51</v>
      </c>
      <c r="AG167" s="510">
        <v>1</v>
      </c>
      <c r="AH167" s="514">
        <f t="shared" si="25"/>
        <v>150.63589873672967</v>
      </c>
      <c r="AI167" s="58"/>
      <c r="AJ167" s="58"/>
      <c r="AK167" s="515">
        <v>160.4951306668799</v>
      </c>
      <c r="AL167" s="515">
        <v>158.75933895506654</v>
      </c>
      <c r="AM167" s="515">
        <v>158.75933895506654</v>
      </c>
      <c r="AN167" s="515">
        <v>160.4951306668799</v>
      </c>
      <c r="AO167" s="516">
        <v>150.63589873672967</v>
      </c>
      <c r="AP167" s="515"/>
      <c r="AQ167" s="515"/>
      <c r="AR167" s="515"/>
      <c r="AS167" s="515"/>
      <c r="AT167" s="517">
        <f t="shared" si="28"/>
        <v>-9.85923193015023</v>
      </c>
      <c r="AU167" s="515"/>
      <c r="AV167" s="518">
        <v>13.79586423717018</v>
      </c>
      <c r="AW167" s="515">
        <v>5.5325038882526441</v>
      </c>
      <c r="AX167" s="519">
        <f t="shared" si="29"/>
        <v>-8.2633603489175371</v>
      </c>
      <c r="AY167" s="520"/>
      <c r="AZ167" s="521"/>
      <c r="BA167" s="521"/>
      <c r="BB167" s="521"/>
      <c r="BC167" s="514"/>
      <c r="BD167" s="58"/>
      <c r="BE167" s="522">
        <f t="shared" si="26"/>
        <v>-158</v>
      </c>
      <c r="BF167" s="58"/>
      <c r="BG167" s="58"/>
      <c r="BH167" s="58"/>
      <c r="BI167" s="58"/>
      <c r="BJ167" s="58"/>
    </row>
    <row r="168" spans="1:62" s="510" customFormat="1" ht="12">
      <c r="A168" s="507">
        <v>159</v>
      </c>
      <c r="B168" s="508" t="s">
        <v>186</v>
      </c>
      <c r="C168" s="507">
        <v>1</v>
      </c>
      <c r="D168" s="509">
        <v>0</v>
      </c>
      <c r="E168" s="510">
        <v>0</v>
      </c>
      <c r="F168" s="510">
        <v>0</v>
      </c>
      <c r="G168" s="510">
        <v>0</v>
      </c>
      <c r="H168" s="510">
        <v>0</v>
      </c>
      <c r="I168" s="510">
        <v>228275</v>
      </c>
      <c r="J168" s="510">
        <v>1203543</v>
      </c>
      <c r="K168" s="511">
        <v>404970</v>
      </c>
      <c r="L168" s="510">
        <v>1110550</v>
      </c>
      <c r="M168" s="510">
        <v>0</v>
      </c>
      <c r="N168" s="510">
        <v>13832</v>
      </c>
      <c r="O168" s="510">
        <v>9420.18</v>
      </c>
      <c r="P168" s="510">
        <v>0</v>
      </c>
      <c r="Q168" s="510">
        <v>0</v>
      </c>
      <c r="R168" s="510">
        <v>0</v>
      </c>
      <c r="S168" s="510">
        <v>0</v>
      </c>
      <c r="T168" s="510" t="s">
        <v>757</v>
      </c>
      <c r="U168" s="510">
        <f t="shared" si="27"/>
        <v>2970590.18</v>
      </c>
      <c r="V168" s="512">
        <f t="shared" si="20"/>
        <v>6.4880558637740515</v>
      </c>
      <c r="X168" s="510">
        <v>31528951.400000002</v>
      </c>
      <c r="Y168" s="510">
        <v>45785521</v>
      </c>
      <c r="Z168" s="510">
        <f t="shared" si="21"/>
        <v>14256569.599999998</v>
      </c>
      <c r="AA168" s="510">
        <f t="shared" si="22"/>
        <v>924974.19990582869</v>
      </c>
      <c r="AC168" s="512">
        <v>148.28531176378146</v>
      </c>
      <c r="AD168" s="512">
        <f t="shared" si="23"/>
        <v>142.28366250104395</v>
      </c>
      <c r="AE168" s="513">
        <f t="shared" si="24"/>
        <v>-6.0016492627375158</v>
      </c>
      <c r="AF168" s="510">
        <v>9</v>
      </c>
      <c r="AG168" s="510">
        <v>1</v>
      </c>
      <c r="AH168" s="514">
        <f t="shared" si="25"/>
        <v>142.28366250104395</v>
      </c>
      <c r="AI168" s="58"/>
      <c r="AJ168" s="58"/>
      <c r="AK168" s="515">
        <v>148.28531176378146</v>
      </c>
      <c r="AL168" s="515">
        <v>148.8261655454331</v>
      </c>
      <c r="AM168" s="515">
        <v>148.8261655454331</v>
      </c>
      <c r="AN168" s="515">
        <v>148.28531176378146</v>
      </c>
      <c r="AO168" s="516">
        <v>142.28366250104395</v>
      </c>
      <c r="AP168" s="515"/>
      <c r="AQ168" s="515"/>
      <c r="AR168" s="515"/>
      <c r="AS168" s="515"/>
      <c r="AT168" s="517">
        <f t="shared" si="28"/>
        <v>-6.0016492627375158</v>
      </c>
      <c r="AU168" s="515"/>
      <c r="AV168" s="518">
        <v>8.2354097309072749</v>
      </c>
      <c r="AW168" s="515">
        <v>3.5517164206311671</v>
      </c>
      <c r="AX168" s="519">
        <f t="shared" si="29"/>
        <v>-4.6836933102761078</v>
      </c>
      <c r="AY168" s="520"/>
      <c r="AZ168" s="521"/>
      <c r="BA168" s="521"/>
      <c r="BB168" s="521"/>
      <c r="BC168" s="514"/>
      <c r="BD168" s="58"/>
      <c r="BE168" s="522">
        <f t="shared" si="26"/>
        <v>-159</v>
      </c>
      <c r="BF168" s="58"/>
      <c r="BG168" s="58"/>
      <c r="BH168" s="58"/>
      <c r="BI168" s="58"/>
      <c r="BJ168" s="58"/>
    </row>
    <row r="169" spans="1:62" s="510" customFormat="1" ht="12">
      <c r="A169" s="507">
        <v>160</v>
      </c>
      <c r="B169" s="508" t="s">
        <v>187</v>
      </c>
      <c r="C169" s="507">
        <v>1</v>
      </c>
      <c r="D169" s="509">
        <v>0</v>
      </c>
      <c r="E169" s="510">
        <v>0</v>
      </c>
      <c r="F169" s="510">
        <v>0</v>
      </c>
      <c r="G169" s="510">
        <v>0</v>
      </c>
      <c r="H169" s="510">
        <v>0</v>
      </c>
      <c r="I169" s="510">
        <v>32047.85</v>
      </c>
      <c r="J169" s="510">
        <v>4372123.2300000004</v>
      </c>
      <c r="K169" s="511">
        <v>2607947.91</v>
      </c>
      <c r="L169" s="510">
        <v>7912509</v>
      </c>
      <c r="M169" s="510">
        <v>14987</v>
      </c>
      <c r="N169" s="510">
        <v>107078</v>
      </c>
      <c r="O169" s="510">
        <v>2703893.64</v>
      </c>
      <c r="P169" s="510">
        <v>0</v>
      </c>
      <c r="Q169" s="510">
        <v>0</v>
      </c>
      <c r="R169" s="510">
        <v>0</v>
      </c>
      <c r="S169" s="510">
        <v>0</v>
      </c>
      <c r="T169" s="510" t="s">
        <v>757</v>
      </c>
      <c r="U169" s="510">
        <f t="shared" si="27"/>
        <v>17750586.629999999</v>
      </c>
      <c r="V169" s="512">
        <f t="shared" si="20"/>
        <v>6.8681690282797971</v>
      </c>
      <c r="X169" s="510">
        <v>257876444.75999999</v>
      </c>
      <c r="Y169" s="510">
        <v>258447143</v>
      </c>
      <c r="Z169" s="510">
        <f t="shared" si="21"/>
        <v>570698.24000000954</v>
      </c>
      <c r="AA169" s="510">
        <f t="shared" si="22"/>
        <v>39196.519764618555</v>
      </c>
      <c r="AC169" s="512">
        <v>101.28956352297118</v>
      </c>
      <c r="AD169" s="512">
        <f t="shared" si="23"/>
        <v>100.20610712263</v>
      </c>
      <c r="AE169" s="513">
        <f t="shared" si="24"/>
        <v>-1.0834564003411771</v>
      </c>
      <c r="AF169" s="510">
        <v>2235</v>
      </c>
      <c r="AG169" s="510">
        <v>1</v>
      </c>
      <c r="AH169" s="514">
        <f t="shared" si="25"/>
        <v>100.20610712263</v>
      </c>
      <c r="AI169" s="58"/>
      <c r="AJ169" s="58"/>
      <c r="AK169" s="515">
        <v>101.28956352297118</v>
      </c>
      <c r="AL169" s="515">
        <v>101.16401401865069</v>
      </c>
      <c r="AM169" s="515">
        <v>101.16401401865069</v>
      </c>
      <c r="AN169" s="515">
        <v>101.28956352297118</v>
      </c>
      <c r="AO169" s="516">
        <v>100.20610712263</v>
      </c>
      <c r="AP169" s="515"/>
      <c r="AQ169" s="515"/>
      <c r="AR169" s="515"/>
      <c r="AS169" s="515"/>
      <c r="AT169" s="517">
        <f t="shared" si="28"/>
        <v>-1.0834564003411771</v>
      </c>
      <c r="AU169" s="515"/>
      <c r="AV169" s="518">
        <v>10.83807853636673</v>
      </c>
      <c r="AW169" s="515">
        <v>9.5671505272932613</v>
      </c>
      <c r="AX169" s="519">
        <f t="shared" si="29"/>
        <v>-1.2709280090734687</v>
      </c>
      <c r="AY169" s="520"/>
      <c r="AZ169" s="521"/>
      <c r="BA169" s="521"/>
      <c r="BB169" s="521"/>
      <c r="BC169" s="514"/>
      <c r="BD169" s="58"/>
      <c r="BE169" s="522">
        <f t="shared" si="26"/>
        <v>-160</v>
      </c>
      <c r="BF169" s="58"/>
      <c r="BG169" s="58"/>
      <c r="BH169" s="58"/>
      <c r="BI169" s="58"/>
      <c r="BJ169" s="58"/>
    </row>
    <row r="170" spans="1:62" s="510" customFormat="1" ht="12">
      <c r="A170" s="507">
        <v>161</v>
      </c>
      <c r="B170" s="508" t="s">
        <v>188</v>
      </c>
      <c r="C170" s="507">
        <v>1</v>
      </c>
      <c r="D170" s="509">
        <v>0</v>
      </c>
      <c r="E170" s="510">
        <v>0</v>
      </c>
      <c r="F170" s="510">
        <v>0</v>
      </c>
      <c r="G170" s="510">
        <v>0</v>
      </c>
      <c r="H170" s="510">
        <v>0</v>
      </c>
      <c r="I170" s="510">
        <v>0</v>
      </c>
      <c r="J170" s="510">
        <v>938729</v>
      </c>
      <c r="K170" s="511">
        <v>1169854</v>
      </c>
      <c r="L170" s="510">
        <v>420510</v>
      </c>
      <c r="M170" s="510">
        <v>2714</v>
      </c>
      <c r="N170" s="510">
        <v>58833</v>
      </c>
      <c r="O170" s="510">
        <v>24204.250000000004</v>
      </c>
      <c r="P170" s="510">
        <v>0</v>
      </c>
      <c r="Q170" s="510">
        <v>0</v>
      </c>
      <c r="R170" s="510">
        <v>2309205</v>
      </c>
      <c r="S170" s="510">
        <v>1169855</v>
      </c>
      <c r="T170" s="510" t="s">
        <v>757</v>
      </c>
      <c r="U170" s="510">
        <f t="shared" si="27"/>
        <v>6093904.25</v>
      </c>
      <c r="V170" s="512">
        <f t="shared" si="20"/>
        <v>12.473838098172818</v>
      </c>
      <c r="X170" s="510">
        <v>30691074.190000001</v>
      </c>
      <c r="Y170" s="510">
        <v>48853482</v>
      </c>
      <c r="Z170" s="510">
        <f t="shared" si="21"/>
        <v>18162407.809999999</v>
      </c>
      <c r="AA170" s="510">
        <f t="shared" si="22"/>
        <v>2265549.3449492953</v>
      </c>
      <c r="AC170" s="512">
        <v>142.13856863129058</v>
      </c>
      <c r="AD170" s="512">
        <f t="shared" si="23"/>
        <v>151.79635735992042</v>
      </c>
      <c r="AE170" s="513">
        <f t="shared" si="24"/>
        <v>9.6577887286298392</v>
      </c>
      <c r="AF170" s="510">
        <v>25</v>
      </c>
      <c r="AG170" s="510">
        <v>1</v>
      </c>
      <c r="AH170" s="514">
        <f t="shared" si="25"/>
        <v>151.79635735992042</v>
      </c>
      <c r="AI170" s="58"/>
      <c r="AJ170" s="58"/>
      <c r="AK170" s="515">
        <v>142.13856863129058</v>
      </c>
      <c r="AL170" s="515">
        <v>142.02273969839155</v>
      </c>
      <c r="AM170" s="515">
        <v>142.02273969839155</v>
      </c>
      <c r="AN170" s="515">
        <v>142.13856863129058</v>
      </c>
      <c r="AO170" s="516">
        <v>151.79635735992042</v>
      </c>
      <c r="AP170" s="515"/>
      <c r="AQ170" s="515"/>
      <c r="AR170" s="515"/>
      <c r="AS170" s="515"/>
      <c r="AT170" s="517">
        <f t="shared" si="28"/>
        <v>9.6577887286298392</v>
      </c>
      <c r="AU170" s="515"/>
      <c r="AV170" s="518">
        <v>6.4086066465211076</v>
      </c>
      <c r="AW170" s="515">
        <v>18.24098617366101</v>
      </c>
      <c r="AX170" s="519">
        <f t="shared" si="29"/>
        <v>11.832379527139903</v>
      </c>
      <c r="AY170" s="520"/>
      <c r="AZ170" s="521"/>
      <c r="BA170" s="521"/>
      <c r="BB170" s="521"/>
      <c r="BC170" s="514"/>
      <c r="BD170" s="58"/>
      <c r="BE170" s="522">
        <f t="shared" si="26"/>
        <v>-161</v>
      </c>
      <c r="BF170" s="58"/>
      <c r="BG170" s="58"/>
      <c r="BH170" s="58"/>
      <c r="BI170" s="58"/>
      <c r="BJ170" s="58"/>
    </row>
    <row r="171" spans="1:62" s="510" customFormat="1" ht="12">
      <c r="A171" s="507">
        <v>162</v>
      </c>
      <c r="B171" s="508" t="s">
        <v>189</v>
      </c>
      <c r="C171" s="507">
        <v>1</v>
      </c>
      <c r="D171" s="509">
        <v>0</v>
      </c>
      <c r="E171" s="510">
        <v>0</v>
      </c>
      <c r="F171" s="510">
        <v>0</v>
      </c>
      <c r="G171" s="510">
        <v>0</v>
      </c>
      <c r="H171" s="510">
        <v>0</v>
      </c>
      <c r="I171" s="510">
        <v>0</v>
      </c>
      <c r="J171" s="510">
        <v>303364</v>
      </c>
      <c r="K171" s="511">
        <v>186554</v>
      </c>
      <c r="L171" s="510">
        <v>1227011</v>
      </c>
      <c r="M171" s="510">
        <v>0</v>
      </c>
      <c r="N171" s="510">
        <v>65340</v>
      </c>
      <c r="O171" s="510">
        <v>34082.230000000003</v>
      </c>
      <c r="P171" s="510">
        <v>0</v>
      </c>
      <c r="Q171" s="510">
        <v>0</v>
      </c>
      <c r="R171" s="510">
        <v>0</v>
      </c>
      <c r="S171" s="510">
        <v>0</v>
      </c>
      <c r="T171" s="510" t="s">
        <v>757</v>
      </c>
      <c r="U171" s="510">
        <f t="shared" si="27"/>
        <v>1816351.23</v>
      </c>
      <c r="V171" s="512">
        <f t="shared" si="20"/>
        <v>7.3985853756296338</v>
      </c>
      <c r="X171" s="510">
        <v>20056630.419999998</v>
      </c>
      <c r="Y171" s="510">
        <v>24549980</v>
      </c>
      <c r="Z171" s="510">
        <f t="shared" si="21"/>
        <v>4493349.5800000019</v>
      </c>
      <c r="AA171" s="510">
        <f t="shared" si="22"/>
        <v>332444.30490179569</v>
      </c>
      <c r="AC171" s="512">
        <v>125.81349266964195</v>
      </c>
      <c r="AD171" s="512">
        <f t="shared" si="23"/>
        <v>120.74578425172081</v>
      </c>
      <c r="AE171" s="513">
        <f t="shared" si="24"/>
        <v>-5.0677084179211391</v>
      </c>
      <c r="AF171" s="510">
        <v>25</v>
      </c>
      <c r="AG171" s="510">
        <v>1</v>
      </c>
      <c r="AH171" s="514">
        <f t="shared" si="25"/>
        <v>120.74578425172081</v>
      </c>
      <c r="AI171" s="58"/>
      <c r="AJ171" s="58"/>
      <c r="AK171" s="515">
        <v>125.81349266964195</v>
      </c>
      <c r="AL171" s="515">
        <v>126.33246541743833</v>
      </c>
      <c r="AM171" s="515">
        <v>126.33246541743833</v>
      </c>
      <c r="AN171" s="515">
        <v>125.81349266964195</v>
      </c>
      <c r="AO171" s="516">
        <v>120.74578425172081</v>
      </c>
      <c r="AP171" s="515"/>
      <c r="AQ171" s="515"/>
      <c r="AR171" s="515"/>
      <c r="AS171" s="515"/>
      <c r="AT171" s="517">
        <f t="shared" si="28"/>
        <v>-5.0677084179211391</v>
      </c>
      <c r="AU171" s="515"/>
      <c r="AV171" s="518">
        <v>8.9531810150986111</v>
      </c>
      <c r="AW171" s="515">
        <v>4.0410724961371542</v>
      </c>
      <c r="AX171" s="519">
        <f t="shared" si="29"/>
        <v>-4.9121085189614568</v>
      </c>
      <c r="AY171" s="520"/>
      <c r="AZ171" s="521"/>
      <c r="BA171" s="521"/>
      <c r="BB171" s="521"/>
      <c r="BC171" s="514"/>
      <c r="BD171" s="58"/>
      <c r="BE171" s="522">
        <f t="shared" si="26"/>
        <v>-162</v>
      </c>
      <c r="BF171" s="58"/>
      <c r="BG171" s="58"/>
      <c r="BH171" s="58"/>
      <c r="BI171" s="58"/>
      <c r="BJ171" s="58"/>
    </row>
    <row r="172" spans="1:62" s="510" customFormat="1" ht="12">
      <c r="A172" s="507">
        <v>163</v>
      </c>
      <c r="B172" s="508" t="s">
        <v>190</v>
      </c>
      <c r="C172" s="507">
        <v>1</v>
      </c>
      <c r="D172" s="509">
        <v>0</v>
      </c>
      <c r="E172" s="510">
        <v>0</v>
      </c>
      <c r="F172" s="510">
        <v>0</v>
      </c>
      <c r="G172" s="510">
        <v>0</v>
      </c>
      <c r="H172" s="510">
        <v>0</v>
      </c>
      <c r="I172" s="510">
        <v>0</v>
      </c>
      <c r="J172" s="510">
        <v>4184079</v>
      </c>
      <c r="K172" s="511">
        <v>6276119</v>
      </c>
      <c r="L172" s="510">
        <v>6550466</v>
      </c>
      <c r="M172" s="510">
        <v>24347</v>
      </c>
      <c r="N172" s="510">
        <v>0</v>
      </c>
      <c r="O172" s="510">
        <v>2244044.81</v>
      </c>
      <c r="P172" s="510">
        <v>0</v>
      </c>
      <c r="Q172" s="510">
        <v>0</v>
      </c>
      <c r="R172" s="510">
        <v>0</v>
      </c>
      <c r="S172" s="510">
        <v>0</v>
      </c>
      <c r="T172" s="510" t="s">
        <v>766</v>
      </c>
      <c r="U172" s="510">
        <f t="shared" si="27"/>
        <v>19279055.809999999</v>
      </c>
      <c r="V172" s="512">
        <f t="shared" si="20"/>
        <v>6.3728916814613639</v>
      </c>
      <c r="X172" s="510">
        <v>299740597.38000005</v>
      </c>
      <c r="Y172" s="510">
        <v>302516609</v>
      </c>
      <c r="Z172" s="510">
        <f t="shared" si="21"/>
        <v>2776011.6199999452</v>
      </c>
      <c r="AA172" s="510">
        <f t="shared" si="22"/>
        <v>176912.21360737734</v>
      </c>
      <c r="AC172" s="512">
        <v>98.104769977658833</v>
      </c>
      <c r="AD172" s="512">
        <f t="shared" si="23"/>
        <v>100.86711624288169</v>
      </c>
      <c r="AE172" s="513">
        <f t="shared" si="24"/>
        <v>2.7623462652228596</v>
      </c>
      <c r="AF172" s="510">
        <v>1888</v>
      </c>
      <c r="AG172" s="510">
        <v>1</v>
      </c>
      <c r="AH172" s="514">
        <f t="shared" si="25"/>
        <v>100.86711624288169</v>
      </c>
      <c r="AI172" s="58"/>
      <c r="AJ172" s="58"/>
      <c r="AK172" s="515">
        <v>98.104769977658833</v>
      </c>
      <c r="AL172" s="515">
        <v>98.782139233557658</v>
      </c>
      <c r="AM172" s="515">
        <v>98.782139233557658</v>
      </c>
      <c r="AN172" s="515">
        <v>98.104769977658833</v>
      </c>
      <c r="AO172" s="516">
        <v>100.86711624288169</v>
      </c>
      <c r="AP172" s="515"/>
      <c r="AQ172" s="515"/>
      <c r="AR172" s="515"/>
      <c r="AS172" s="515"/>
      <c r="AT172" s="517">
        <f t="shared" si="28"/>
        <v>2.7623462652228596</v>
      </c>
      <c r="AU172" s="515"/>
      <c r="AV172" s="518">
        <v>11.699952273844042</v>
      </c>
      <c r="AW172" s="515">
        <v>14.91230041183227</v>
      </c>
      <c r="AX172" s="519">
        <f t="shared" si="29"/>
        <v>3.2123481379882275</v>
      </c>
      <c r="AY172" s="520"/>
      <c r="AZ172" s="521"/>
      <c r="BA172" s="521"/>
      <c r="BB172" s="521"/>
      <c r="BC172" s="514"/>
      <c r="BD172" s="58"/>
      <c r="BE172" s="522">
        <f t="shared" si="26"/>
        <v>-163</v>
      </c>
      <c r="BF172" s="58"/>
      <c r="BG172" s="58"/>
      <c r="BH172" s="58"/>
      <c r="BI172" s="58"/>
      <c r="BJ172" s="58"/>
    </row>
    <row r="173" spans="1:62" s="510" customFormat="1" ht="12">
      <c r="A173" s="507">
        <v>164</v>
      </c>
      <c r="B173" s="508" t="s">
        <v>191</v>
      </c>
      <c r="C173" s="507">
        <v>1</v>
      </c>
      <c r="D173" s="509">
        <v>0</v>
      </c>
      <c r="E173" s="510">
        <v>0</v>
      </c>
      <c r="F173" s="510">
        <v>0</v>
      </c>
      <c r="G173" s="510">
        <v>0</v>
      </c>
      <c r="H173" s="510">
        <v>0</v>
      </c>
      <c r="I173" s="510">
        <v>0</v>
      </c>
      <c r="J173" s="510">
        <v>886086</v>
      </c>
      <c r="K173" s="511">
        <v>436769</v>
      </c>
      <c r="L173" s="510">
        <v>1050000</v>
      </c>
      <c r="M173" s="510">
        <v>0</v>
      </c>
      <c r="N173" s="510">
        <v>0</v>
      </c>
      <c r="O173" s="510">
        <v>11816.910000000002</v>
      </c>
      <c r="P173" s="510">
        <v>0</v>
      </c>
      <c r="Q173" s="510">
        <v>0</v>
      </c>
      <c r="R173" s="510">
        <v>0</v>
      </c>
      <c r="S173" s="510">
        <v>0</v>
      </c>
      <c r="T173" s="510" t="s">
        <v>760</v>
      </c>
      <c r="U173" s="510">
        <f t="shared" si="27"/>
        <v>1754671.9100000001</v>
      </c>
      <c r="V173" s="512">
        <f t="shared" si="20"/>
        <v>5.0711003229811142</v>
      </c>
      <c r="X173" s="510">
        <v>25488528.222080003</v>
      </c>
      <c r="Y173" s="510">
        <v>34601404</v>
      </c>
      <c r="Z173" s="510">
        <f t="shared" si="21"/>
        <v>9112875.7779199965</v>
      </c>
      <c r="AA173" s="510">
        <f t="shared" si="22"/>
        <v>462123.07300696871</v>
      </c>
      <c r="AC173" s="512">
        <v>147.8390952775151</v>
      </c>
      <c r="AD173" s="512">
        <f t="shared" si="23"/>
        <v>133.93978902798759</v>
      </c>
      <c r="AE173" s="513">
        <f t="shared" si="24"/>
        <v>-13.899306249527513</v>
      </c>
      <c r="AF173" s="510">
        <v>9</v>
      </c>
      <c r="AG173" s="510">
        <v>1</v>
      </c>
      <c r="AH173" s="514">
        <f t="shared" si="25"/>
        <v>133.93978902798759</v>
      </c>
      <c r="AI173" s="58"/>
      <c r="AJ173" s="58"/>
      <c r="AK173" s="515">
        <v>147.8390952775151</v>
      </c>
      <c r="AL173" s="515">
        <v>147.65690569121469</v>
      </c>
      <c r="AM173" s="515">
        <v>147.65690569121469</v>
      </c>
      <c r="AN173" s="515">
        <v>147.8390952775151</v>
      </c>
      <c r="AO173" s="516">
        <v>133.93978902798759</v>
      </c>
      <c r="AP173" s="515"/>
      <c r="AQ173" s="515"/>
      <c r="AR173" s="515"/>
      <c r="AS173" s="515"/>
      <c r="AT173" s="517">
        <f t="shared" si="28"/>
        <v>-13.899306249527513</v>
      </c>
      <c r="AU173" s="515"/>
      <c r="AV173" s="518">
        <v>6.518774949815791</v>
      </c>
      <c r="AW173" s="515">
        <v>-3.3633652725677257</v>
      </c>
      <c r="AX173" s="519">
        <f t="shared" si="29"/>
        <v>-9.8821402223835157</v>
      </c>
      <c r="AY173" s="520"/>
      <c r="AZ173" s="521"/>
      <c r="BA173" s="521"/>
      <c r="BB173" s="521"/>
      <c r="BC173" s="514"/>
      <c r="BD173" s="58"/>
      <c r="BE173" s="522">
        <f t="shared" si="26"/>
        <v>-164</v>
      </c>
      <c r="BF173" s="58"/>
      <c r="BG173" s="58"/>
      <c r="BH173" s="58"/>
      <c r="BI173" s="58"/>
      <c r="BJ173" s="58"/>
    </row>
    <row r="174" spans="1:62" s="510" customFormat="1" ht="12">
      <c r="A174" s="507">
        <v>165</v>
      </c>
      <c r="B174" s="508" t="s">
        <v>192</v>
      </c>
      <c r="C174" s="507">
        <v>1</v>
      </c>
      <c r="D174" s="509">
        <v>0</v>
      </c>
      <c r="E174" s="510">
        <v>102000</v>
      </c>
      <c r="F174" s="510">
        <v>0</v>
      </c>
      <c r="G174" s="510">
        <v>0</v>
      </c>
      <c r="H174" s="510">
        <v>0</v>
      </c>
      <c r="I174" s="510">
        <v>0</v>
      </c>
      <c r="J174" s="510">
        <v>3600000</v>
      </c>
      <c r="K174" s="511">
        <v>1200000</v>
      </c>
      <c r="L174" s="510">
        <v>3009492</v>
      </c>
      <c r="M174" s="510">
        <v>0</v>
      </c>
      <c r="N174" s="510">
        <v>0</v>
      </c>
      <c r="O174" s="510">
        <v>737790.9</v>
      </c>
      <c r="P174" s="510">
        <v>0</v>
      </c>
      <c r="Q174" s="510">
        <v>0</v>
      </c>
      <c r="R174" s="510">
        <v>0</v>
      </c>
      <c r="S174" s="510">
        <v>0</v>
      </c>
      <c r="T174" s="510" t="s">
        <v>757</v>
      </c>
      <c r="U174" s="510">
        <f t="shared" si="27"/>
        <v>8649282.9000000004</v>
      </c>
      <c r="V174" s="512">
        <f t="shared" si="20"/>
        <v>8.3285475361073917</v>
      </c>
      <c r="X174" s="510">
        <v>105452144.24998</v>
      </c>
      <c r="Y174" s="510">
        <v>103851036</v>
      </c>
      <c r="Z174" s="510">
        <f t="shared" si="21"/>
        <v>0</v>
      </c>
      <c r="AA174" s="510">
        <f t="shared" si="22"/>
        <v>0</v>
      </c>
      <c r="AC174" s="512">
        <v>102.29765559755873</v>
      </c>
      <c r="AD174" s="512">
        <f t="shared" si="23"/>
        <v>98.481673121615728</v>
      </c>
      <c r="AE174" s="513">
        <f t="shared" si="24"/>
        <v>-3.8159824759430023</v>
      </c>
      <c r="AF174" s="510">
        <v>651</v>
      </c>
      <c r="AG174" s="510">
        <v>1</v>
      </c>
      <c r="AH174" s="514">
        <f t="shared" si="25"/>
        <v>98.481673121615728</v>
      </c>
      <c r="AI174" s="58"/>
      <c r="AJ174" s="58"/>
      <c r="AK174" s="515">
        <v>102.29765559755873</v>
      </c>
      <c r="AL174" s="515">
        <v>102.61039899157622</v>
      </c>
      <c r="AM174" s="515">
        <v>102.61039899157622</v>
      </c>
      <c r="AN174" s="515">
        <v>102.29765559755873</v>
      </c>
      <c r="AO174" s="516">
        <v>98.481673121615728</v>
      </c>
      <c r="AP174" s="515"/>
      <c r="AQ174" s="515"/>
      <c r="AR174" s="515"/>
      <c r="AS174" s="515"/>
      <c r="AT174" s="517">
        <f t="shared" si="28"/>
        <v>-3.8159824759430023</v>
      </c>
      <c r="AU174" s="515"/>
      <c r="AV174" s="518">
        <v>7.8064028339625127</v>
      </c>
      <c r="AW174" s="515">
        <v>3.5664528556429924</v>
      </c>
      <c r="AX174" s="519">
        <f t="shared" si="29"/>
        <v>-4.2399499783195207</v>
      </c>
      <c r="AY174" s="520"/>
      <c r="AZ174" s="521"/>
      <c r="BA174" s="521"/>
      <c r="BB174" s="521"/>
      <c r="BC174" s="514"/>
      <c r="BD174" s="58"/>
      <c r="BE174" s="522">
        <f t="shared" si="26"/>
        <v>-165</v>
      </c>
      <c r="BF174" s="58"/>
      <c r="BG174" s="58"/>
      <c r="BH174" s="58"/>
      <c r="BI174" s="58"/>
      <c r="BJ174" s="58"/>
    </row>
    <row r="175" spans="1:62" s="510" customFormat="1" ht="12">
      <c r="A175" s="507">
        <v>166</v>
      </c>
      <c r="B175" s="508" t="s">
        <v>193</v>
      </c>
      <c r="C175" s="507">
        <v>0</v>
      </c>
      <c r="D175" s="509">
        <v>0</v>
      </c>
      <c r="E175" s="510">
        <v>0</v>
      </c>
      <c r="F175" s="510">
        <v>0</v>
      </c>
      <c r="G175" s="510">
        <v>0</v>
      </c>
      <c r="H175" s="510">
        <v>0</v>
      </c>
      <c r="I175" s="510">
        <v>0</v>
      </c>
      <c r="J175" s="510">
        <v>0</v>
      </c>
      <c r="K175" s="511">
        <v>0</v>
      </c>
      <c r="L175" s="510">
        <v>0</v>
      </c>
      <c r="M175" s="510">
        <v>0</v>
      </c>
      <c r="N175" s="510">
        <v>0</v>
      </c>
      <c r="O175" s="510">
        <v>0</v>
      </c>
      <c r="P175" s="510">
        <v>0</v>
      </c>
      <c r="Q175" s="510">
        <v>0</v>
      </c>
      <c r="R175" s="510">
        <v>0</v>
      </c>
      <c r="S175" s="510">
        <v>0</v>
      </c>
      <c r="T175" s="510">
        <v>0</v>
      </c>
      <c r="U175" s="510">
        <f t="shared" si="27"/>
        <v>0</v>
      </c>
      <c r="V175" s="512">
        <f t="shared" si="20"/>
        <v>0</v>
      </c>
      <c r="X175" s="510">
        <v>0</v>
      </c>
      <c r="Y175" s="510">
        <v>0</v>
      </c>
      <c r="Z175" s="510">
        <f t="shared" si="21"/>
        <v>0</v>
      </c>
      <c r="AA175" s="510">
        <f t="shared" si="22"/>
        <v>0</v>
      </c>
      <c r="AC175" s="512">
        <v>0</v>
      </c>
      <c r="AD175" s="512">
        <f t="shared" si="23"/>
        <v>0</v>
      </c>
      <c r="AE175" s="513">
        <f t="shared" si="24"/>
        <v>0</v>
      </c>
      <c r="AF175" s="510">
        <v>0</v>
      </c>
      <c r="AG175" s="510" t="s">
        <v>758</v>
      </c>
      <c r="AH175" s="514">
        <f t="shared" si="25"/>
        <v>0</v>
      </c>
      <c r="AI175" s="58"/>
      <c r="AJ175" s="58"/>
      <c r="AK175" s="515">
        <v>0</v>
      </c>
      <c r="AL175" s="515">
        <v>0</v>
      </c>
      <c r="AM175" s="515">
        <v>0</v>
      </c>
      <c r="AN175" s="515">
        <v>0</v>
      </c>
      <c r="AO175" s="516">
        <v>0</v>
      </c>
      <c r="AP175" s="515"/>
      <c r="AQ175" s="515"/>
      <c r="AR175" s="515"/>
      <c r="AS175" s="515"/>
      <c r="AT175" s="517">
        <f t="shared" si="28"/>
        <v>0</v>
      </c>
      <c r="AU175" s="515"/>
      <c r="AV175" s="518" t="s">
        <v>774</v>
      </c>
      <c r="AW175" s="515" t="s">
        <v>774</v>
      </c>
      <c r="AX175" s="519" t="str">
        <f t="shared" si="29"/>
        <v/>
      </c>
      <c r="AY175" s="520"/>
      <c r="AZ175" s="521"/>
      <c r="BA175" s="521"/>
      <c r="BB175" s="521"/>
      <c r="BC175" s="514"/>
      <c r="BD175" s="58"/>
      <c r="BE175" s="522">
        <f t="shared" si="26"/>
        <v>-166</v>
      </c>
      <c r="BF175" s="58"/>
      <c r="BG175" s="58"/>
      <c r="BH175" s="58"/>
      <c r="BI175" s="58"/>
      <c r="BJ175" s="58"/>
    </row>
    <row r="176" spans="1:62" s="510" customFormat="1" ht="12">
      <c r="A176" s="507">
        <v>167</v>
      </c>
      <c r="B176" s="508" t="s">
        <v>194</v>
      </c>
      <c r="C176" s="507">
        <v>1</v>
      </c>
      <c r="D176" s="509">
        <v>0</v>
      </c>
      <c r="E176" s="510">
        <v>0</v>
      </c>
      <c r="F176" s="510">
        <v>0</v>
      </c>
      <c r="G176" s="510">
        <v>0</v>
      </c>
      <c r="H176" s="510">
        <v>0</v>
      </c>
      <c r="I176" s="510">
        <v>0</v>
      </c>
      <c r="J176" s="510">
        <v>587670</v>
      </c>
      <c r="K176" s="511">
        <v>1250648</v>
      </c>
      <c r="L176" s="510">
        <v>2321002</v>
      </c>
      <c r="M176" s="510">
        <v>0</v>
      </c>
      <c r="N176" s="510">
        <v>0</v>
      </c>
      <c r="O176" s="510">
        <v>98709.8</v>
      </c>
      <c r="P176" s="510">
        <v>0</v>
      </c>
      <c r="Q176" s="510">
        <v>0</v>
      </c>
      <c r="R176" s="510">
        <v>0</v>
      </c>
      <c r="S176" s="510">
        <v>0</v>
      </c>
      <c r="T176" s="510" t="s">
        <v>760</v>
      </c>
      <c r="U176" s="510">
        <f t="shared" si="27"/>
        <v>2865428.5999999996</v>
      </c>
      <c r="V176" s="512">
        <f t="shared" si="20"/>
        <v>4.3421480301287572</v>
      </c>
      <c r="X176" s="510">
        <v>43764978.669519998</v>
      </c>
      <c r="Y176" s="510">
        <v>65991039</v>
      </c>
      <c r="Z176" s="510">
        <f t="shared" si="21"/>
        <v>22226060.330480002</v>
      </c>
      <c r="AA176" s="510">
        <f t="shared" si="22"/>
        <v>965088.44081516645</v>
      </c>
      <c r="AC176" s="512">
        <v>150.54751477882914</v>
      </c>
      <c r="AD176" s="512">
        <f t="shared" si="23"/>
        <v>148.57987490457063</v>
      </c>
      <c r="AE176" s="513">
        <f t="shared" si="24"/>
        <v>-1.9676398742585093</v>
      </c>
      <c r="AF176" s="510">
        <v>48</v>
      </c>
      <c r="AG176" s="510">
        <v>1</v>
      </c>
      <c r="AH176" s="514">
        <f t="shared" si="25"/>
        <v>148.57987490457063</v>
      </c>
      <c r="AI176" s="58"/>
      <c r="AJ176" s="58"/>
      <c r="AK176" s="515">
        <v>150.54751477882914</v>
      </c>
      <c r="AL176" s="515">
        <v>150.82467365062251</v>
      </c>
      <c r="AM176" s="515">
        <v>150.82467365062251</v>
      </c>
      <c r="AN176" s="515">
        <v>150.54751477882914</v>
      </c>
      <c r="AO176" s="516">
        <v>148.57987490457063</v>
      </c>
      <c r="AP176" s="515"/>
      <c r="AQ176" s="515"/>
      <c r="AR176" s="515"/>
      <c r="AS176" s="515"/>
      <c r="AT176" s="517">
        <f t="shared" si="28"/>
        <v>-1.9676398742585093</v>
      </c>
      <c r="AU176" s="515"/>
      <c r="AV176" s="518">
        <v>5.2417376631354875</v>
      </c>
      <c r="AW176" s="515">
        <v>3.0491974185924864</v>
      </c>
      <c r="AX176" s="519">
        <f t="shared" si="29"/>
        <v>-2.1925402445430011</v>
      </c>
      <c r="AY176" s="520"/>
      <c r="AZ176" s="521"/>
      <c r="BA176" s="521"/>
      <c r="BB176" s="521"/>
      <c r="BC176" s="514"/>
      <c r="BD176" s="58"/>
      <c r="BE176" s="522">
        <f t="shared" si="26"/>
        <v>-167</v>
      </c>
      <c r="BF176" s="58"/>
      <c r="BG176" s="58"/>
      <c r="BH176" s="58"/>
      <c r="BI176" s="58"/>
      <c r="BJ176" s="58"/>
    </row>
    <row r="177" spans="1:62" s="510" customFormat="1" ht="12">
      <c r="A177" s="507">
        <v>168</v>
      </c>
      <c r="B177" s="508" t="s">
        <v>195</v>
      </c>
      <c r="C177" s="507">
        <v>1</v>
      </c>
      <c r="D177" s="509">
        <v>0</v>
      </c>
      <c r="E177" s="510">
        <v>0</v>
      </c>
      <c r="F177" s="510">
        <v>0</v>
      </c>
      <c r="G177" s="510">
        <v>0</v>
      </c>
      <c r="H177" s="510">
        <v>0</v>
      </c>
      <c r="I177" s="510">
        <v>0</v>
      </c>
      <c r="J177" s="510">
        <v>1767628</v>
      </c>
      <c r="K177" s="511">
        <v>633000</v>
      </c>
      <c r="L177" s="510">
        <v>2042566</v>
      </c>
      <c r="M177" s="510">
        <v>19888</v>
      </c>
      <c r="N177" s="510">
        <v>0</v>
      </c>
      <c r="O177" s="510">
        <v>154409.50000000003</v>
      </c>
      <c r="P177" s="510">
        <v>0</v>
      </c>
      <c r="Q177" s="510">
        <v>0</v>
      </c>
      <c r="R177" s="510">
        <v>0</v>
      </c>
      <c r="S177" s="510">
        <v>0</v>
      </c>
      <c r="T177" s="510" t="s">
        <v>757</v>
      </c>
      <c r="U177" s="510">
        <f t="shared" si="27"/>
        <v>4617491.5</v>
      </c>
      <c r="V177" s="512">
        <f t="shared" si="20"/>
        <v>8.2981402283508636</v>
      </c>
      <c r="X177" s="510">
        <v>30912361.050000004</v>
      </c>
      <c r="Y177" s="510">
        <v>55644896</v>
      </c>
      <c r="Z177" s="510">
        <f t="shared" si="21"/>
        <v>24732534.949999996</v>
      </c>
      <c r="AA177" s="510">
        <f t="shared" si="22"/>
        <v>2052340.4321768871</v>
      </c>
      <c r="AC177" s="512">
        <v>168.81466455290376</v>
      </c>
      <c r="AD177" s="512">
        <f t="shared" si="23"/>
        <v>173.36933753179977</v>
      </c>
      <c r="AE177" s="513">
        <f t="shared" si="24"/>
        <v>4.5546729788960079</v>
      </c>
      <c r="AF177" s="510">
        <v>96</v>
      </c>
      <c r="AG177" s="510">
        <v>1</v>
      </c>
      <c r="AH177" s="514">
        <f t="shared" si="25"/>
        <v>173.36933753179977</v>
      </c>
      <c r="AI177" s="58"/>
      <c r="AJ177" s="58"/>
      <c r="AK177" s="515">
        <v>168.81466455290376</v>
      </c>
      <c r="AL177" s="515">
        <v>174.12222693849313</v>
      </c>
      <c r="AM177" s="515">
        <v>174.12222693849313</v>
      </c>
      <c r="AN177" s="515">
        <v>168.81466455290376</v>
      </c>
      <c r="AO177" s="516">
        <v>173.36933753179977</v>
      </c>
      <c r="AP177" s="515"/>
      <c r="AQ177" s="515"/>
      <c r="AR177" s="515"/>
      <c r="AS177" s="515"/>
      <c r="AT177" s="517">
        <f t="shared" si="28"/>
        <v>4.5546729788960079</v>
      </c>
      <c r="AU177" s="515"/>
      <c r="AV177" s="518">
        <v>2.2379164756068861</v>
      </c>
      <c r="AW177" s="515">
        <v>5.7672441891487187</v>
      </c>
      <c r="AX177" s="519">
        <f t="shared" si="29"/>
        <v>3.5293277135418326</v>
      </c>
      <c r="AY177" s="520"/>
      <c r="AZ177" s="521"/>
      <c r="BA177" s="521"/>
      <c r="BB177" s="521"/>
      <c r="BC177" s="514"/>
      <c r="BD177" s="58"/>
      <c r="BE177" s="522">
        <f t="shared" si="26"/>
        <v>-168</v>
      </c>
      <c r="BF177" s="58"/>
      <c r="BG177" s="58"/>
      <c r="BH177" s="58"/>
      <c r="BI177" s="58"/>
      <c r="BJ177" s="58"/>
    </row>
    <row r="178" spans="1:62" s="510" customFormat="1" ht="12">
      <c r="A178" s="507">
        <v>169</v>
      </c>
      <c r="B178" s="508" t="s">
        <v>196</v>
      </c>
      <c r="C178" s="507">
        <v>1</v>
      </c>
      <c r="D178" s="509">
        <v>0</v>
      </c>
      <c r="E178" s="510">
        <v>0</v>
      </c>
      <c r="F178" s="510">
        <v>0</v>
      </c>
      <c r="G178" s="510">
        <v>0</v>
      </c>
      <c r="H178" s="510">
        <v>0</v>
      </c>
      <c r="I178" s="510">
        <v>0</v>
      </c>
      <c r="J178" s="510">
        <v>175000</v>
      </c>
      <c r="K178" s="511">
        <v>199941</v>
      </c>
      <c r="L178" s="510">
        <v>127446</v>
      </c>
      <c r="M178" s="510">
        <v>0</v>
      </c>
      <c r="N178" s="510">
        <v>0</v>
      </c>
      <c r="O178" s="510">
        <v>0</v>
      </c>
      <c r="P178" s="510">
        <v>0</v>
      </c>
      <c r="Q178" s="510">
        <v>0</v>
      </c>
      <c r="R178" s="510">
        <v>0</v>
      </c>
      <c r="S178" s="510">
        <v>0</v>
      </c>
      <c r="T178" s="510" t="s">
        <v>760</v>
      </c>
      <c r="U178" s="510">
        <f t="shared" si="27"/>
        <v>425919.4</v>
      </c>
      <c r="V178" s="512">
        <f t="shared" si="20"/>
        <v>5.7250909399824348</v>
      </c>
      <c r="X178" s="510">
        <v>4816493.6300000008</v>
      </c>
      <c r="Y178" s="510">
        <v>7439522</v>
      </c>
      <c r="Z178" s="510">
        <f t="shared" si="21"/>
        <v>2623028.3699999992</v>
      </c>
      <c r="AA178" s="510">
        <f t="shared" si="22"/>
        <v>150170.75956403889</v>
      </c>
      <c r="AC178" s="512">
        <v>163.49902337250825</v>
      </c>
      <c r="AD178" s="512">
        <f t="shared" si="23"/>
        <v>151.34144878825387</v>
      </c>
      <c r="AE178" s="513">
        <f t="shared" si="24"/>
        <v>-12.157574584254377</v>
      </c>
      <c r="AF178" s="510">
        <v>0</v>
      </c>
      <c r="AG178" s="510">
        <v>1</v>
      </c>
      <c r="AH178" s="514">
        <f t="shared" si="25"/>
        <v>151.34144878825387</v>
      </c>
      <c r="AI178" s="58"/>
      <c r="AJ178" s="58"/>
      <c r="AK178" s="515">
        <v>163.49902337250825</v>
      </c>
      <c r="AL178" s="515">
        <v>154.31447702266385</v>
      </c>
      <c r="AM178" s="515">
        <v>154.31447702266385</v>
      </c>
      <c r="AN178" s="515">
        <v>163.49902337250825</v>
      </c>
      <c r="AO178" s="516">
        <v>151.34144878825387</v>
      </c>
      <c r="AP178" s="515"/>
      <c r="AQ178" s="515"/>
      <c r="AR178" s="515"/>
      <c r="AS178" s="515"/>
      <c r="AT178" s="517">
        <f t="shared" si="28"/>
        <v>-12.157574584254377</v>
      </c>
      <c r="AU178" s="515"/>
      <c r="AV178" s="518">
        <v>10.108587007770826</v>
      </c>
      <c r="AW178" s="515">
        <v>1.2828763353283077</v>
      </c>
      <c r="AX178" s="519">
        <f t="shared" si="29"/>
        <v>-8.8257106724425185</v>
      </c>
      <c r="AY178" s="520"/>
      <c r="AZ178" s="521"/>
      <c r="BA178" s="521"/>
      <c r="BB178" s="521"/>
      <c r="BC178" s="514"/>
      <c r="BD178" s="58"/>
      <c r="BE178" s="522">
        <f t="shared" si="26"/>
        <v>-169</v>
      </c>
      <c r="BF178" s="58"/>
      <c r="BG178" s="58"/>
      <c r="BH178" s="58"/>
      <c r="BI178" s="58"/>
      <c r="BJ178" s="58"/>
    </row>
    <row r="179" spans="1:62" s="510" customFormat="1" ht="12">
      <c r="A179" s="507">
        <v>170</v>
      </c>
      <c r="B179" s="508" t="s">
        <v>197</v>
      </c>
      <c r="C179" s="507">
        <v>1</v>
      </c>
      <c r="D179" s="509">
        <v>0</v>
      </c>
      <c r="E179" s="510">
        <v>94000</v>
      </c>
      <c r="F179" s="510">
        <v>0</v>
      </c>
      <c r="G179" s="510">
        <v>0</v>
      </c>
      <c r="H179" s="510">
        <v>0</v>
      </c>
      <c r="I179" s="510">
        <v>0</v>
      </c>
      <c r="J179" s="510">
        <v>1716581</v>
      </c>
      <c r="K179" s="511">
        <v>102177</v>
      </c>
      <c r="L179" s="510">
        <v>2163712</v>
      </c>
      <c r="M179" s="510">
        <v>35278</v>
      </c>
      <c r="N179" s="510">
        <v>0</v>
      </c>
      <c r="O179" s="510">
        <v>595870.31000000006</v>
      </c>
      <c r="P179" s="510">
        <v>0</v>
      </c>
      <c r="Q179" s="510">
        <v>0</v>
      </c>
      <c r="R179" s="510">
        <v>0</v>
      </c>
      <c r="S179" s="510">
        <v>102177</v>
      </c>
      <c r="T179" s="510" t="s">
        <v>757</v>
      </c>
      <c r="U179" s="510">
        <f t="shared" si="27"/>
        <v>4809795.3100000005</v>
      </c>
      <c r="V179" s="512">
        <f t="shared" si="20"/>
        <v>5.3703043984575478</v>
      </c>
      <c r="X179" s="510">
        <v>77315386.541280001</v>
      </c>
      <c r="Y179" s="510">
        <v>89562806</v>
      </c>
      <c r="Z179" s="510">
        <f t="shared" si="21"/>
        <v>12247419.458719999</v>
      </c>
      <c r="AA179" s="510">
        <f t="shared" si="22"/>
        <v>657723.70588918577</v>
      </c>
      <c r="AC179" s="512">
        <v>125.70028253071884</v>
      </c>
      <c r="AD179" s="512">
        <f t="shared" si="23"/>
        <v>114.9901543163635</v>
      </c>
      <c r="AE179" s="513">
        <f t="shared" si="24"/>
        <v>-10.710128214355336</v>
      </c>
      <c r="AF179" s="510">
        <v>528</v>
      </c>
      <c r="AG179" s="510">
        <v>1</v>
      </c>
      <c r="AH179" s="514">
        <f t="shared" si="25"/>
        <v>114.9901543163635</v>
      </c>
      <c r="AI179" s="58"/>
      <c r="AJ179" s="58"/>
      <c r="AK179" s="515">
        <v>125.70028253071884</v>
      </c>
      <c r="AL179" s="515">
        <v>125.63709900564332</v>
      </c>
      <c r="AM179" s="515">
        <v>125.63709900564332</v>
      </c>
      <c r="AN179" s="515">
        <v>125.70028253071884</v>
      </c>
      <c r="AO179" s="516">
        <v>114.9901543163635</v>
      </c>
      <c r="AP179" s="515"/>
      <c r="AQ179" s="515"/>
      <c r="AR179" s="515"/>
      <c r="AS179" s="515"/>
      <c r="AT179" s="517">
        <f t="shared" si="28"/>
        <v>-10.710128214355336</v>
      </c>
      <c r="AU179" s="515"/>
      <c r="AV179" s="518">
        <v>12.403137751372226</v>
      </c>
      <c r="AW179" s="515">
        <v>2.0192339922809643</v>
      </c>
      <c r="AX179" s="519">
        <f t="shared" si="29"/>
        <v>-10.383903759091261</v>
      </c>
      <c r="AY179" s="520"/>
      <c r="AZ179" s="521"/>
      <c r="BA179" s="521"/>
      <c r="BB179" s="521"/>
      <c r="BC179" s="514"/>
      <c r="BD179" s="58"/>
      <c r="BE179" s="522">
        <f t="shared" si="26"/>
        <v>-170</v>
      </c>
      <c r="BF179" s="58"/>
      <c r="BG179" s="58"/>
      <c r="BH179" s="58"/>
      <c r="BI179" s="58"/>
      <c r="BJ179" s="58"/>
    </row>
    <row r="180" spans="1:62" s="510" customFormat="1" ht="12">
      <c r="A180" s="507">
        <v>171</v>
      </c>
      <c r="B180" s="508" t="s">
        <v>198</v>
      </c>
      <c r="C180" s="507">
        <v>1</v>
      </c>
      <c r="D180" s="509">
        <v>0</v>
      </c>
      <c r="E180" s="510">
        <v>399012</v>
      </c>
      <c r="F180" s="510">
        <v>0</v>
      </c>
      <c r="G180" s="510">
        <v>0</v>
      </c>
      <c r="H180" s="510">
        <v>0</v>
      </c>
      <c r="I180" s="510">
        <v>0</v>
      </c>
      <c r="J180" s="510">
        <v>1608435</v>
      </c>
      <c r="K180" s="511">
        <v>1574452</v>
      </c>
      <c r="L180" s="510">
        <v>1144971</v>
      </c>
      <c r="M180" s="510">
        <v>286</v>
      </c>
      <c r="N180" s="510">
        <v>0</v>
      </c>
      <c r="O180" s="510">
        <v>53495.12</v>
      </c>
      <c r="P180" s="510">
        <v>0</v>
      </c>
      <c r="Q180" s="510">
        <v>0</v>
      </c>
      <c r="R180" s="510">
        <v>0</v>
      </c>
      <c r="S180" s="510">
        <v>0</v>
      </c>
      <c r="T180" s="510" t="s">
        <v>760</v>
      </c>
      <c r="U180" s="510">
        <f t="shared" si="27"/>
        <v>4093668.52</v>
      </c>
      <c r="V180" s="512">
        <f t="shared" si="20"/>
        <v>6.7119825903241379</v>
      </c>
      <c r="X180" s="510">
        <v>47025005.911919996</v>
      </c>
      <c r="Y180" s="510">
        <v>60990452</v>
      </c>
      <c r="Z180" s="510">
        <f t="shared" si="21"/>
        <v>13965446.088080004</v>
      </c>
      <c r="AA180" s="510">
        <f t="shared" si="22"/>
        <v>937358.31009303324</v>
      </c>
      <c r="AC180" s="512">
        <v>133.41771896876736</v>
      </c>
      <c r="AD180" s="512">
        <f t="shared" si="23"/>
        <v>127.70459572591906</v>
      </c>
      <c r="AE180" s="513">
        <f t="shared" si="24"/>
        <v>-5.7131232428482974</v>
      </c>
      <c r="AF180" s="510">
        <v>42</v>
      </c>
      <c r="AG180" s="510">
        <v>1</v>
      </c>
      <c r="AH180" s="514">
        <f t="shared" si="25"/>
        <v>127.70459572591906</v>
      </c>
      <c r="AI180" s="58"/>
      <c r="AJ180" s="58"/>
      <c r="AK180" s="515">
        <v>133.41771896876736</v>
      </c>
      <c r="AL180" s="515">
        <v>133.61959481437248</v>
      </c>
      <c r="AM180" s="515">
        <v>133.61959481437248</v>
      </c>
      <c r="AN180" s="515">
        <v>133.41771896876736</v>
      </c>
      <c r="AO180" s="516">
        <v>127.70459572591906</v>
      </c>
      <c r="AP180" s="515"/>
      <c r="AQ180" s="515"/>
      <c r="AR180" s="515"/>
      <c r="AS180" s="515"/>
      <c r="AT180" s="517">
        <f t="shared" si="28"/>
        <v>-5.7131232428482974</v>
      </c>
      <c r="AU180" s="515"/>
      <c r="AV180" s="518">
        <v>8.6633348865498512</v>
      </c>
      <c r="AW180" s="515">
        <v>4.6600260013663801</v>
      </c>
      <c r="AX180" s="519">
        <f t="shared" si="29"/>
        <v>-4.0033088851834711</v>
      </c>
      <c r="AY180" s="520"/>
      <c r="AZ180" s="521"/>
      <c r="BA180" s="521"/>
      <c r="BB180" s="521"/>
      <c r="BC180" s="514"/>
      <c r="BD180" s="58"/>
      <c r="BE180" s="522">
        <f t="shared" si="26"/>
        <v>-171</v>
      </c>
      <c r="BF180" s="58"/>
      <c r="BG180" s="58"/>
      <c r="BH180" s="58"/>
      <c r="BI180" s="58"/>
      <c r="BJ180" s="58"/>
    </row>
    <row r="181" spans="1:62" s="510" customFormat="1" ht="12">
      <c r="A181" s="507">
        <v>172</v>
      </c>
      <c r="B181" s="508" t="s">
        <v>199</v>
      </c>
      <c r="C181" s="507">
        <v>1</v>
      </c>
      <c r="D181" s="509">
        <v>0</v>
      </c>
      <c r="E181" s="510">
        <v>56723</v>
      </c>
      <c r="F181" s="510">
        <v>0</v>
      </c>
      <c r="G181" s="510">
        <v>0</v>
      </c>
      <c r="H181" s="510">
        <v>0</v>
      </c>
      <c r="I181" s="510">
        <v>0</v>
      </c>
      <c r="J181" s="510">
        <v>583646</v>
      </c>
      <c r="K181" s="511">
        <v>530496</v>
      </c>
      <c r="L181" s="510">
        <v>1494894</v>
      </c>
      <c r="M181" s="510">
        <v>0</v>
      </c>
      <c r="N181" s="510">
        <v>114548</v>
      </c>
      <c r="O181" s="510">
        <v>86977.8</v>
      </c>
      <c r="P181" s="510">
        <v>0</v>
      </c>
      <c r="Q181" s="510">
        <v>0</v>
      </c>
      <c r="R181" s="510">
        <v>0</v>
      </c>
      <c r="S181" s="510">
        <v>0</v>
      </c>
      <c r="T181" s="510" t="s">
        <v>757</v>
      </c>
      <c r="U181" s="510">
        <f t="shared" si="27"/>
        <v>2867284.8</v>
      </c>
      <c r="V181" s="512">
        <f t="shared" si="20"/>
        <v>7.6146321856617201</v>
      </c>
      <c r="X181" s="510">
        <v>19613343.369999997</v>
      </c>
      <c r="Y181" s="510">
        <v>37654935</v>
      </c>
      <c r="Z181" s="510">
        <f t="shared" si="21"/>
        <v>18041591.630000003</v>
      </c>
      <c r="AA181" s="510">
        <f t="shared" si="22"/>
        <v>1373800.8430636311</v>
      </c>
      <c r="AC181" s="512">
        <v>172.70926315361979</v>
      </c>
      <c r="AD181" s="512">
        <f t="shared" si="23"/>
        <v>184.98189458320985</v>
      </c>
      <c r="AE181" s="513">
        <f t="shared" si="24"/>
        <v>12.272631429590064</v>
      </c>
      <c r="AF181" s="510">
        <v>45</v>
      </c>
      <c r="AG181" s="510">
        <v>1</v>
      </c>
      <c r="AH181" s="514">
        <f t="shared" si="25"/>
        <v>184.98189458320985</v>
      </c>
      <c r="AI181" s="58"/>
      <c r="AJ181" s="58"/>
      <c r="AK181" s="515">
        <v>172.70926315361979</v>
      </c>
      <c r="AL181" s="515">
        <v>173.77407078008136</v>
      </c>
      <c r="AM181" s="515">
        <v>173.77407078008136</v>
      </c>
      <c r="AN181" s="515">
        <v>172.70926315361979</v>
      </c>
      <c r="AO181" s="516">
        <v>184.98189458320985</v>
      </c>
      <c r="AP181" s="515"/>
      <c r="AQ181" s="515"/>
      <c r="AR181" s="515"/>
      <c r="AS181" s="515"/>
      <c r="AT181" s="517">
        <f t="shared" si="28"/>
        <v>12.272631429590064</v>
      </c>
      <c r="AU181" s="515"/>
      <c r="AV181" s="518">
        <v>7.5817192336905661</v>
      </c>
      <c r="AW181" s="515">
        <v>15.241985538430198</v>
      </c>
      <c r="AX181" s="519">
        <f t="shared" si="29"/>
        <v>7.6602663047396318</v>
      </c>
      <c r="AY181" s="520"/>
      <c r="AZ181" s="521"/>
      <c r="BA181" s="521"/>
      <c r="BB181" s="521"/>
      <c r="BC181" s="514"/>
      <c r="BD181" s="58"/>
      <c r="BE181" s="522">
        <f t="shared" si="26"/>
        <v>-172</v>
      </c>
      <c r="BF181" s="58"/>
      <c r="BG181" s="58"/>
      <c r="BH181" s="58"/>
      <c r="BI181" s="58"/>
      <c r="BJ181" s="58"/>
    </row>
    <row r="182" spans="1:62" s="510" customFormat="1" ht="12">
      <c r="A182" s="507">
        <v>173</v>
      </c>
      <c r="B182" s="508" t="s">
        <v>200</v>
      </c>
      <c r="C182" s="507">
        <v>1</v>
      </c>
      <c r="D182" s="509">
        <v>0</v>
      </c>
      <c r="E182" s="510">
        <v>0</v>
      </c>
      <c r="F182" s="510">
        <v>0</v>
      </c>
      <c r="G182" s="510">
        <v>0</v>
      </c>
      <c r="H182" s="510">
        <v>0</v>
      </c>
      <c r="I182" s="510">
        <v>0</v>
      </c>
      <c r="J182" s="510">
        <v>95000</v>
      </c>
      <c r="K182" s="511">
        <v>181680</v>
      </c>
      <c r="L182" s="510">
        <v>151796</v>
      </c>
      <c r="M182" s="510">
        <v>0</v>
      </c>
      <c r="N182" s="510">
        <v>0</v>
      </c>
      <c r="O182" s="510">
        <v>0</v>
      </c>
      <c r="P182" s="510">
        <v>0</v>
      </c>
      <c r="Q182" s="510">
        <v>0</v>
      </c>
      <c r="R182" s="510">
        <v>0</v>
      </c>
      <c r="S182" s="510">
        <v>0</v>
      </c>
      <c r="T182" s="510" t="s">
        <v>760</v>
      </c>
      <c r="U182" s="510">
        <f t="shared" si="27"/>
        <v>337398.4</v>
      </c>
      <c r="V182" s="512">
        <f t="shared" si="20"/>
        <v>3.6742491520818579</v>
      </c>
      <c r="X182" s="510">
        <v>4913934.4400000004</v>
      </c>
      <c r="Y182" s="510">
        <v>9182785</v>
      </c>
      <c r="Z182" s="510">
        <f t="shared" si="21"/>
        <v>4268850.5599999996</v>
      </c>
      <c r="AA182" s="510">
        <f t="shared" si="22"/>
        <v>156848.20550444163</v>
      </c>
      <c r="AC182" s="512">
        <v>204.273526904639</v>
      </c>
      <c r="AD182" s="512">
        <f t="shared" si="23"/>
        <v>183.68044801378255</v>
      </c>
      <c r="AE182" s="513">
        <f t="shared" si="24"/>
        <v>-20.593078890856447</v>
      </c>
      <c r="AF182" s="510">
        <v>0</v>
      </c>
      <c r="AG182" s="510">
        <v>1</v>
      </c>
      <c r="AH182" s="514">
        <f t="shared" si="25"/>
        <v>183.68044801378255</v>
      </c>
      <c r="AI182" s="58"/>
      <c r="AJ182" s="58"/>
      <c r="AK182" s="515">
        <v>204.273526904639</v>
      </c>
      <c r="AL182" s="515">
        <v>189.86005822903095</v>
      </c>
      <c r="AM182" s="515">
        <v>189.86005822903095</v>
      </c>
      <c r="AN182" s="515">
        <v>204.273526904639</v>
      </c>
      <c r="AO182" s="516">
        <v>183.68044801378255</v>
      </c>
      <c r="AP182" s="515"/>
      <c r="AQ182" s="515"/>
      <c r="AR182" s="515"/>
      <c r="AS182" s="515"/>
      <c r="AT182" s="517">
        <f t="shared" si="28"/>
        <v>-20.593078890856447</v>
      </c>
      <c r="AU182" s="515"/>
      <c r="AV182" s="518">
        <v>15.549060684709659</v>
      </c>
      <c r="AW182" s="515">
        <v>2.9108563386928306</v>
      </c>
      <c r="AX182" s="519">
        <f t="shared" si="29"/>
        <v>-12.638204346016828</v>
      </c>
      <c r="AY182" s="520"/>
      <c r="AZ182" s="521"/>
      <c r="BA182" s="521"/>
      <c r="BB182" s="521"/>
      <c r="BC182" s="514"/>
      <c r="BD182" s="58"/>
      <c r="BE182" s="522">
        <f t="shared" si="26"/>
        <v>-173</v>
      </c>
      <c r="BF182" s="58"/>
      <c r="BG182" s="58"/>
      <c r="BH182" s="58"/>
      <c r="BI182" s="58"/>
      <c r="BJ182" s="58"/>
    </row>
    <row r="183" spans="1:62" s="510" customFormat="1" ht="12">
      <c r="A183" s="507">
        <v>174</v>
      </c>
      <c r="B183" s="508" t="s">
        <v>201</v>
      </c>
      <c r="C183" s="507">
        <v>1</v>
      </c>
      <c r="D183" s="509">
        <v>0</v>
      </c>
      <c r="E183" s="510">
        <v>1842578</v>
      </c>
      <c r="F183" s="510">
        <v>0</v>
      </c>
      <c r="G183" s="510">
        <v>0</v>
      </c>
      <c r="H183" s="510">
        <v>0</v>
      </c>
      <c r="I183" s="510">
        <v>0</v>
      </c>
      <c r="J183" s="510">
        <v>0</v>
      </c>
      <c r="K183" s="511">
        <v>51000</v>
      </c>
      <c r="L183" s="510">
        <v>259783</v>
      </c>
      <c r="M183" s="510">
        <v>15337</v>
      </c>
      <c r="N183" s="510">
        <v>207146</v>
      </c>
      <c r="O183" s="510">
        <v>106181.04000000001</v>
      </c>
      <c r="P183" s="510">
        <v>0</v>
      </c>
      <c r="Q183" s="510">
        <v>0</v>
      </c>
      <c r="R183" s="510">
        <v>0</v>
      </c>
      <c r="S183" s="510">
        <v>0</v>
      </c>
      <c r="T183" s="510" t="s">
        <v>760</v>
      </c>
      <c r="U183" s="510">
        <f t="shared" si="27"/>
        <v>2326155.2400000002</v>
      </c>
      <c r="V183" s="512">
        <f t="shared" si="20"/>
        <v>8.4041647914213584</v>
      </c>
      <c r="X183" s="510">
        <v>16124411.021999998</v>
      </c>
      <c r="Y183" s="510">
        <v>27678601</v>
      </c>
      <c r="Z183" s="510">
        <f t="shared" si="21"/>
        <v>11554189.978000002</v>
      </c>
      <c r="AA183" s="510">
        <f t="shared" si="22"/>
        <v>971033.16606501141</v>
      </c>
      <c r="AC183" s="512">
        <v>171.62046684328209</v>
      </c>
      <c r="AD183" s="512">
        <f t="shared" si="23"/>
        <v>165.63437757506571</v>
      </c>
      <c r="AE183" s="513">
        <f t="shared" si="24"/>
        <v>-5.9860892682163751</v>
      </c>
      <c r="AF183" s="510">
        <v>72</v>
      </c>
      <c r="AG183" s="510">
        <v>1</v>
      </c>
      <c r="AH183" s="514">
        <f t="shared" si="25"/>
        <v>165.63437757506571</v>
      </c>
      <c r="AI183" s="58"/>
      <c r="AJ183" s="58"/>
      <c r="AK183" s="515">
        <v>171.62046684328209</v>
      </c>
      <c r="AL183" s="515">
        <v>179.951208219329</v>
      </c>
      <c r="AM183" s="515">
        <v>179.951208219329</v>
      </c>
      <c r="AN183" s="515">
        <v>171.62046684328209</v>
      </c>
      <c r="AO183" s="516">
        <v>165.63437757506571</v>
      </c>
      <c r="AP183" s="515"/>
      <c r="AQ183" s="515"/>
      <c r="AR183" s="515"/>
      <c r="AS183" s="515"/>
      <c r="AT183" s="517">
        <f t="shared" si="28"/>
        <v>-5.9860892682163751</v>
      </c>
      <c r="AU183" s="515"/>
      <c r="AV183" s="518">
        <v>8.4434905373901294</v>
      </c>
      <c r="AW183" s="515">
        <v>4.040044403163173</v>
      </c>
      <c r="AX183" s="519">
        <f t="shared" si="29"/>
        <v>-4.4034461342269564</v>
      </c>
      <c r="AY183" s="520"/>
      <c r="AZ183" s="521"/>
      <c r="BA183" s="521"/>
      <c r="BB183" s="521"/>
      <c r="BC183" s="514"/>
      <c r="BD183" s="58"/>
      <c r="BE183" s="522">
        <f t="shared" si="26"/>
        <v>-174</v>
      </c>
      <c r="BF183" s="58"/>
      <c r="BG183" s="58"/>
      <c r="BH183" s="58"/>
      <c r="BI183" s="58"/>
      <c r="BJ183" s="58"/>
    </row>
    <row r="184" spans="1:62" s="510" customFormat="1" ht="12">
      <c r="A184" s="507">
        <v>175</v>
      </c>
      <c r="B184" s="508" t="s">
        <v>202</v>
      </c>
      <c r="C184" s="507">
        <v>1</v>
      </c>
      <c r="D184" s="509">
        <v>0</v>
      </c>
      <c r="E184" s="510">
        <v>201926</v>
      </c>
      <c r="F184" s="510">
        <v>0</v>
      </c>
      <c r="G184" s="510">
        <v>0</v>
      </c>
      <c r="H184" s="510">
        <v>0</v>
      </c>
      <c r="I184" s="510">
        <v>0</v>
      </c>
      <c r="J184" s="510">
        <v>807244</v>
      </c>
      <c r="K184" s="511">
        <v>56559</v>
      </c>
      <c r="L184" s="510">
        <v>690326</v>
      </c>
      <c r="M184" s="510">
        <v>0</v>
      </c>
      <c r="N184" s="510">
        <v>0</v>
      </c>
      <c r="O184" s="510">
        <v>7653.8700000000008</v>
      </c>
      <c r="P184" s="510">
        <v>0</v>
      </c>
      <c r="Q184" s="510">
        <v>0</v>
      </c>
      <c r="R184" s="510">
        <v>0</v>
      </c>
      <c r="S184" s="510">
        <v>0</v>
      </c>
      <c r="T184" s="510" t="s">
        <v>757</v>
      </c>
      <c r="U184" s="510">
        <f t="shared" si="27"/>
        <v>1763708.87</v>
      </c>
      <c r="V184" s="512">
        <f t="shared" si="20"/>
        <v>3.9683408899505883</v>
      </c>
      <c r="X184" s="510">
        <v>28101468.769180004</v>
      </c>
      <c r="Y184" s="510">
        <v>44444490</v>
      </c>
      <c r="Z184" s="510">
        <f t="shared" si="21"/>
        <v>16343021.230819996</v>
      </c>
      <c r="AA184" s="510">
        <f t="shared" si="22"/>
        <v>648546.79415593587</v>
      </c>
      <c r="AC184" s="512">
        <v>158.11129876213545</v>
      </c>
      <c r="AD184" s="512">
        <f t="shared" si="23"/>
        <v>155.84930298688451</v>
      </c>
      <c r="AE184" s="513">
        <f t="shared" si="24"/>
        <v>-2.2619957752509379</v>
      </c>
      <c r="AF184" s="510">
        <v>2</v>
      </c>
      <c r="AG184" s="510">
        <v>1</v>
      </c>
      <c r="AH184" s="514">
        <f t="shared" si="25"/>
        <v>155.84930298688451</v>
      </c>
      <c r="AI184" s="58"/>
      <c r="AJ184" s="58"/>
      <c r="AK184" s="515">
        <v>158.11129876213545</v>
      </c>
      <c r="AL184" s="515">
        <v>158.21579726308428</v>
      </c>
      <c r="AM184" s="515">
        <v>158.21579726308428</v>
      </c>
      <c r="AN184" s="515">
        <v>158.11129876213545</v>
      </c>
      <c r="AO184" s="516">
        <v>155.84930298688451</v>
      </c>
      <c r="AP184" s="515"/>
      <c r="AQ184" s="515"/>
      <c r="AR184" s="515"/>
      <c r="AS184" s="515"/>
      <c r="AT184" s="517">
        <f t="shared" si="28"/>
        <v>-2.2619957752509379</v>
      </c>
      <c r="AU184" s="515"/>
      <c r="AV184" s="518">
        <v>6.3475467711348763</v>
      </c>
      <c r="AW184" s="515">
        <v>4.663463223818316</v>
      </c>
      <c r="AX184" s="519">
        <f t="shared" si="29"/>
        <v>-1.6840835473165603</v>
      </c>
      <c r="AY184" s="520"/>
      <c r="AZ184" s="521"/>
      <c r="BA184" s="521"/>
      <c r="BB184" s="521"/>
      <c r="BC184" s="514"/>
      <c r="BD184" s="58"/>
      <c r="BE184" s="522">
        <f t="shared" si="26"/>
        <v>-175</v>
      </c>
      <c r="BF184" s="58"/>
      <c r="BG184" s="58"/>
      <c r="BH184" s="58"/>
      <c r="BI184" s="58"/>
      <c r="BJ184" s="58"/>
    </row>
    <row r="185" spans="1:62" s="510" customFormat="1" ht="12">
      <c r="A185" s="507">
        <v>176</v>
      </c>
      <c r="B185" s="508" t="s">
        <v>203</v>
      </c>
      <c r="C185" s="507">
        <v>1</v>
      </c>
      <c r="D185" s="509"/>
      <c r="K185" s="511"/>
      <c r="T185" s="510" t="s">
        <v>757</v>
      </c>
      <c r="U185" s="510">
        <f t="shared" si="27"/>
        <v>0</v>
      </c>
      <c r="V185" s="512">
        <f t="shared" si="20"/>
        <v>0</v>
      </c>
      <c r="X185" s="510">
        <v>64950374.201000012</v>
      </c>
      <c r="Y185" s="510">
        <v>88085317.699088901</v>
      </c>
      <c r="Z185" s="510">
        <f t="shared" si="21"/>
        <v>23134943.498088889</v>
      </c>
      <c r="AA185" s="510">
        <f t="shared" si="22"/>
        <v>0</v>
      </c>
      <c r="AC185" s="512">
        <v>142.09030469434236</v>
      </c>
      <c r="AD185" s="512">
        <f t="shared" si="23"/>
        <v>135.61941525770715</v>
      </c>
      <c r="AE185" s="513">
        <f t="shared" si="24"/>
        <v>-6.4708894366352183</v>
      </c>
      <c r="AF185" s="510">
        <v>392</v>
      </c>
      <c r="AG185" s="510">
        <v>0</v>
      </c>
      <c r="AH185" s="514">
        <f t="shared" si="25"/>
        <v>142.09030469434236</v>
      </c>
      <c r="AI185" s="58"/>
      <c r="AJ185" s="58"/>
      <c r="AK185" s="515">
        <v>142.09030469434236</v>
      </c>
      <c r="AL185" s="515">
        <v>149.7418380646148</v>
      </c>
      <c r="AM185" s="515">
        <v>149.7418380646148</v>
      </c>
      <c r="AN185" s="515">
        <v>142.09030469434236</v>
      </c>
      <c r="AO185" s="516">
        <v>142.09030469434236</v>
      </c>
      <c r="AP185" s="515"/>
      <c r="AQ185" s="515"/>
      <c r="AR185" s="515"/>
      <c r="AS185" s="515"/>
      <c r="AT185" s="517">
        <f t="shared" si="28"/>
        <v>0</v>
      </c>
      <c r="AU185" s="515"/>
      <c r="AV185" s="518">
        <v>9.7791779319207155</v>
      </c>
      <c r="AW185" s="515">
        <v>4.2272731900033511</v>
      </c>
      <c r="AX185" s="519">
        <f t="shared" si="29"/>
        <v>-5.5519047419173644</v>
      </c>
      <c r="AY185" s="520"/>
      <c r="AZ185" s="521"/>
      <c r="BA185" s="521"/>
      <c r="BB185" s="521"/>
      <c r="BC185" s="514"/>
      <c r="BD185" s="58"/>
      <c r="BE185" s="522">
        <f t="shared" si="26"/>
        <v>-176</v>
      </c>
      <c r="BF185" s="58"/>
      <c r="BG185" s="58"/>
      <c r="BH185" s="58"/>
      <c r="BI185" s="58"/>
      <c r="BJ185" s="58"/>
    </row>
    <row r="186" spans="1:62" s="510" customFormat="1" ht="12">
      <c r="A186" s="507">
        <v>177</v>
      </c>
      <c r="B186" s="508" t="s">
        <v>204</v>
      </c>
      <c r="C186" s="507">
        <v>1</v>
      </c>
      <c r="D186" s="509">
        <v>0</v>
      </c>
      <c r="E186" s="510">
        <v>105394</v>
      </c>
      <c r="F186" s="510">
        <v>0</v>
      </c>
      <c r="G186" s="510">
        <v>0</v>
      </c>
      <c r="H186" s="510">
        <v>0</v>
      </c>
      <c r="I186" s="510">
        <v>0</v>
      </c>
      <c r="J186" s="510">
        <v>529522</v>
      </c>
      <c r="K186" s="511">
        <v>435939</v>
      </c>
      <c r="L186" s="510">
        <v>718139</v>
      </c>
      <c r="M186" s="510">
        <v>0</v>
      </c>
      <c r="N186" s="510">
        <v>25400</v>
      </c>
      <c r="O186" s="510">
        <v>29732.500000000004</v>
      </c>
      <c r="P186" s="510">
        <v>0</v>
      </c>
      <c r="Q186" s="510">
        <v>0</v>
      </c>
      <c r="R186" s="510">
        <v>0</v>
      </c>
      <c r="S186" s="510">
        <v>0</v>
      </c>
      <c r="T186" s="510" t="s">
        <v>760</v>
      </c>
      <c r="U186" s="510">
        <f t="shared" si="27"/>
        <v>1413243.1</v>
      </c>
      <c r="V186" s="512">
        <f t="shared" si="20"/>
        <v>3.8520001047738242</v>
      </c>
      <c r="X186" s="510">
        <v>25231553.767439991</v>
      </c>
      <c r="Y186" s="510">
        <v>36688553</v>
      </c>
      <c r="Z186" s="510">
        <f t="shared" si="21"/>
        <v>11456999.232560009</v>
      </c>
      <c r="AA186" s="510">
        <f t="shared" si="22"/>
        <v>441323.62244214775</v>
      </c>
      <c r="AC186" s="512">
        <v>150.15914978742398</v>
      </c>
      <c r="AD186" s="512">
        <f t="shared" si="23"/>
        <v>143.65833238669993</v>
      </c>
      <c r="AE186" s="513">
        <f t="shared" si="24"/>
        <v>-6.5008174007240598</v>
      </c>
      <c r="AF186" s="510">
        <v>16</v>
      </c>
      <c r="AG186" s="510">
        <v>1</v>
      </c>
      <c r="AH186" s="514">
        <f t="shared" si="25"/>
        <v>143.65833238669993</v>
      </c>
      <c r="AI186" s="58"/>
      <c r="AJ186" s="58"/>
      <c r="AK186" s="515">
        <v>150.15914978742398</v>
      </c>
      <c r="AL186" s="515">
        <v>150.49793999152649</v>
      </c>
      <c r="AM186" s="515">
        <v>150.49793999152649</v>
      </c>
      <c r="AN186" s="515">
        <v>150.15914978742398</v>
      </c>
      <c r="AO186" s="516">
        <v>143.65833238669993</v>
      </c>
      <c r="AP186" s="515"/>
      <c r="AQ186" s="515"/>
      <c r="AR186" s="515"/>
      <c r="AS186" s="515"/>
      <c r="AT186" s="517">
        <f t="shared" si="28"/>
        <v>-6.5008174007240598</v>
      </c>
      <c r="AU186" s="515"/>
      <c r="AV186" s="518">
        <v>9.0660815098150991</v>
      </c>
      <c r="AW186" s="515">
        <v>3.7043451719560658</v>
      </c>
      <c r="AX186" s="519">
        <f t="shared" si="29"/>
        <v>-5.3617363378590337</v>
      </c>
      <c r="AY186" s="520"/>
      <c r="AZ186" s="521"/>
      <c r="BA186" s="521"/>
      <c r="BB186" s="521"/>
      <c r="BC186" s="514"/>
      <c r="BD186" s="58"/>
      <c r="BE186" s="522">
        <f t="shared" si="26"/>
        <v>-177</v>
      </c>
      <c r="BF186" s="58"/>
      <c r="BG186" s="58"/>
      <c r="BH186" s="58"/>
      <c r="BI186" s="58"/>
      <c r="BJ186" s="58"/>
    </row>
    <row r="187" spans="1:62" s="510" customFormat="1" ht="12">
      <c r="A187" s="507">
        <v>178</v>
      </c>
      <c r="B187" s="508" t="s">
        <v>205</v>
      </c>
      <c r="C187" s="507">
        <v>1</v>
      </c>
      <c r="D187" s="509">
        <v>0</v>
      </c>
      <c r="E187" s="510">
        <v>0</v>
      </c>
      <c r="F187" s="510">
        <v>0</v>
      </c>
      <c r="G187" s="510">
        <v>0</v>
      </c>
      <c r="H187" s="510">
        <v>0</v>
      </c>
      <c r="I187" s="510">
        <v>0</v>
      </c>
      <c r="J187" s="510">
        <v>227236</v>
      </c>
      <c r="K187" s="511">
        <v>633246</v>
      </c>
      <c r="L187" s="510">
        <v>2546708</v>
      </c>
      <c r="M187" s="510">
        <v>0</v>
      </c>
      <c r="N187" s="510">
        <v>1789</v>
      </c>
      <c r="O187" s="510">
        <v>275222.64</v>
      </c>
      <c r="P187" s="510">
        <v>0</v>
      </c>
      <c r="Q187" s="510">
        <v>0</v>
      </c>
      <c r="R187" s="510">
        <v>0</v>
      </c>
      <c r="S187" s="510">
        <v>0</v>
      </c>
      <c r="T187" s="510" t="s">
        <v>757</v>
      </c>
      <c r="U187" s="510">
        <f t="shared" si="27"/>
        <v>3684201.64</v>
      </c>
      <c r="V187" s="512">
        <f t="shared" si="20"/>
        <v>6.4202838529299564</v>
      </c>
      <c r="X187" s="510">
        <v>47377571.272</v>
      </c>
      <c r="Y187" s="510">
        <v>57383781.222051114</v>
      </c>
      <c r="Z187" s="510">
        <f t="shared" si="21"/>
        <v>10006209.950051114</v>
      </c>
      <c r="AA187" s="510">
        <f t="shared" si="22"/>
        <v>642427.08171340229</v>
      </c>
      <c r="AC187" s="512">
        <v>121.4974209597504</v>
      </c>
      <c r="AD187" s="512">
        <f t="shared" si="23"/>
        <v>119.76416818536175</v>
      </c>
      <c r="AE187" s="513">
        <f t="shared" si="24"/>
        <v>-1.7332527743886459</v>
      </c>
      <c r="AF187" s="510">
        <v>246</v>
      </c>
      <c r="AG187" s="510">
        <v>0</v>
      </c>
      <c r="AH187" s="514">
        <f t="shared" si="25"/>
        <v>121.4974209597504</v>
      </c>
      <c r="AI187" s="58"/>
      <c r="AJ187" s="58"/>
      <c r="AK187" s="515">
        <v>121.4974209597504</v>
      </c>
      <c r="AL187" s="515">
        <v>116.83137108712111</v>
      </c>
      <c r="AM187" s="515">
        <v>116.83137108712111</v>
      </c>
      <c r="AN187" s="515">
        <v>121.4974209597504</v>
      </c>
      <c r="AO187" s="516">
        <v>121.4974209597504</v>
      </c>
      <c r="AP187" s="515"/>
      <c r="AQ187" s="515"/>
      <c r="AR187" s="515"/>
      <c r="AS187" s="515"/>
      <c r="AT187" s="517">
        <f t="shared" si="28"/>
        <v>0</v>
      </c>
      <c r="AU187" s="515"/>
      <c r="AV187" s="518">
        <v>6.8400528604976722</v>
      </c>
      <c r="AW187" s="515">
        <v>4.4342571188759683</v>
      </c>
      <c r="AX187" s="519">
        <f t="shared" si="29"/>
        <v>-2.405795741621704</v>
      </c>
      <c r="AY187" s="520"/>
      <c r="AZ187" s="521"/>
      <c r="BA187" s="521"/>
      <c r="BB187" s="521"/>
      <c r="BC187" s="514"/>
      <c r="BD187" s="58"/>
      <c r="BE187" s="522">
        <f t="shared" si="26"/>
        <v>-178</v>
      </c>
      <c r="BF187" s="58"/>
      <c r="BG187" s="58"/>
      <c r="BH187" s="58"/>
      <c r="BI187" s="58"/>
      <c r="BJ187" s="58"/>
    </row>
    <row r="188" spans="1:62" s="510" customFormat="1" ht="12">
      <c r="A188" s="507">
        <v>179</v>
      </c>
      <c r="B188" s="508" t="s">
        <v>206</v>
      </c>
      <c r="C188" s="507">
        <v>0</v>
      </c>
      <c r="D188" s="509">
        <v>0</v>
      </c>
      <c r="E188" s="510">
        <v>0</v>
      </c>
      <c r="F188" s="510">
        <v>0</v>
      </c>
      <c r="G188" s="510">
        <v>0</v>
      </c>
      <c r="H188" s="510">
        <v>0</v>
      </c>
      <c r="I188" s="510">
        <v>0</v>
      </c>
      <c r="J188" s="510">
        <v>0</v>
      </c>
      <c r="K188" s="511">
        <v>0</v>
      </c>
      <c r="L188" s="510">
        <v>0</v>
      </c>
      <c r="M188" s="510">
        <v>0</v>
      </c>
      <c r="N188" s="510">
        <v>0</v>
      </c>
      <c r="O188" s="510">
        <v>0</v>
      </c>
      <c r="P188" s="510">
        <v>0</v>
      </c>
      <c r="Q188" s="510">
        <v>0</v>
      </c>
      <c r="R188" s="510">
        <v>0</v>
      </c>
      <c r="S188" s="510">
        <v>0</v>
      </c>
      <c r="T188" s="510">
        <v>0</v>
      </c>
      <c r="U188" s="510">
        <f t="shared" si="27"/>
        <v>0</v>
      </c>
      <c r="V188" s="512">
        <f t="shared" si="20"/>
        <v>0</v>
      </c>
      <c r="X188" s="510">
        <v>109883.97</v>
      </c>
      <c r="Y188" s="510">
        <v>123576</v>
      </c>
      <c r="Z188" s="510">
        <f t="shared" si="21"/>
        <v>13692.029999999999</v>
      </c>
      <c r="AA188" s="510">
        <f t="shared" si="22"/>
        <v>0</v>
      </c>
      <c r="AC188" s="512">
        <v>0</v>
      </c>
      <c r="AD188" s="512">
        <f t="shared" si="23"/>
        <v>0</v>
      </c>
      <c r="AE188" s="513">
        <f t="shared" si="24"/>
        <v>0</v>
      </c>
      <c r="AF188" s="510">
        <v>0</v>
      </c>
      <c r="AG188" s="510" t="s">
        <v>758</v>
      </c>
      <c r="AH188" s="514">
        <f t="shared" si="25"/>
        <v>0</v>
      </c>
      <c r="AI188" s="58"/>
      <c r="AJ188" s="58"/>
      <c r="AK188" s="515">
        <v>0</v>
      </c>
      <c r="AL188" s="515">
        <v>0</v>
      </c>
      <c r="AM188" s="515">
        <v>0</v>
      </c>
      <c r="AN188" s="515">
        <v>0</v>
      </c>
      <c r="AO188" s="516">
        <v>0</v>
      </c>
      <c r="AP188" s="515"/>
      <c r="AQ188" s="515"/>
      <c r="AR188" s="515"/>
      <c r="AS188" s="515"/>
      <c r="AT188" s="517">
        <f t="shared" si="28"/>
        <v>0</v>
      </c>
      <c r="AU188" s="515"/>
      <c r="AV188" s="518" t="s">
        <v>774</v>
      </c>
      <c r="AW188" s="515" t="s">
        <v>774</v>
      </c>
      <c r="AX188" s="519" t="str">
        <f t="shared" si="29"/>
        <v/>
      </c>
      <c r="AY188" s="520"/>
      <c r="AZ188" s="521"/>
      <c r="BA188" s="521"/>
      <c r="BB188" s="521"/>
      <c r="BC188" s="514"/>
      <c r="BD188" s="58"/>
      <c r="BE188" s="522">
        <f t="shared" si="26"/>
        <v>-179</v>
      </c>
      <c r="BF188" s="58"/>
      <c r="BG188" s="58"/>
      <c r="BH188" s="58"/>
      <c r="BI188" s="58"/>
      <c r="BJ188" s="58"/>
    </row>
    <row r="189" spans="1:62" s="510" customFormat="1" ht="12">
      <c r="A189" s="507">
        <v>180</v>
      </c>
      <c r="B189" s="508" t="s">
        <v>207</v>
      </c>
      <c r="C189" s="507">
        <v>0</v>
      </c>
      <c r="D189" s="509">
        <v>0</v>
      </c>
      <c r="E189" s="510">
        <v>0</v>
      </c>
      <c r="F189" s="510">
        <v>0</v>
      </c>
      <c r="G189" s="510">
        <v>0</v>
      </c>
      <c r="H189" s="510">
        <v>0</v>
      </c>
      <c r="I189" s="510">
        <v>0</v>
      </c>
      <c r="J189" s="510">
        <v>0</v>
      </c>
      <c r="K189" s="511">
        <v>0</v>
      </c>
      <c r="L189" s="510">
        <v>0</v>
      </c>
      <c r="M189" s="510">
        <v>0</v>
      </c>
      <c r="N189" s="510">
        <v>0</v>
      </c>
      <c r="O189" s="510">
        <v>0</v>
      </c>
      <c r="P189" s="510">
        <v>0</v>
      </c>
      <c r="Q189" s="510">
        <v>0</v>
      </c>
      <c r="R189" s="510">
        <v>0</v>
      </c>
      <c r="S189" s="510">
        <v>0</v>
      </c>
      <c r="T189" s="510">
        <v>0</v>
      </c>
      <c r="U189" s="510">
        <f t="shared" si="27"/>
        <v>0</v>
      </c>
      <c r="V189" s="512">
        <f t="shared" si="20"/>
        <v>0</v>
      </c>
      <c r="X189" s="510">
        <v>202094.16</v>
      </c>
      <c r="Y189" s="510">
        <v>209308</v>
      </c>
      <c r="Z189" s="510">
        <f t="shared" si="21"/>
        <v>7213.8399999999965</v>
      </c>
      <c r="AA189" s="510">
        <f t="shared" si="22"/>
        <v>0</v>
      </c>
      <c r="AC189" s="512">
        <v>0</v>
      </c>
      <c r="AD189" s="512">
        <f t="shared" si="23"/>
        <v>0</v>
      </c>
      <c r="AE189" s="513">
        <f t="shared" si="24"/>
        <v>0</v>
      </c>
      <c r="AF189" s="510">
        <v>0</v>
      </c>
      <c r="AG189" s="510" t="s">
        <v>758</v>
      </c>
      <c r="AH189" s="514">
        <f t="shared" si="25"/>
        <v>0</v>
      </c>
      <c r="AI189" s="58"/>
      <c r="AJ189" s="58"/>
      <c r="AK189" s="515">
        <v>0</v>
      </c>
      <c r="AL189" s="515">
        <v>0</v>
      </c>
      <c r="AM189" s="515">
        <v>0</v>
      </c>
      <c r="AN189" s="515">
        <v>0</v>
      </c>
      <c r="AO189" s="516">
        <v>0</v>
      </c>
      <c r="AP189" s="515"/>
      <c r="AQ189" s="515"/>
      <c r="AR189" s="515"/>
      <c r="AS189" s="515"/>
      <c r="AT189" s="517">
        <f t="shared" si="28"/>
        <v>0</v>
      </c>
      <c r="AU189" s="515"/>
      <c r="AV189" s="518" t="s">
        <v>774</v>
      </c>
      <c r="AW189" s="515" t="s">
        <v>774</v>
      </c>
      <c r="AX189" s="519" t="str">
        <f t="shared" si="29"/>
        <v/>
      </c>
      <c r="AY189" s="520"/>
      <c r="AZ189" s="521"/>
      <c r="BA189" s="521"/>
      <c r="BB189" s="521"/>
      <c r="BC189" s="514"/>
      <c r="BD189" s="58"/>
      <c r="BE189" s="522">
        <f t="shared" si="26"/>
        <v>-180</v>
      </c>
      <c r="BF189" s="58"/>
      <c r="BG189" s="58"/>
      <c r="BH189" s="58"/>
      <c r="BI189" s="58"/>
      <c r="BJ189" s="58"/>
    </row>
    <row r="190" spans="1:62" s="510" customFormat="1" ht="12">
      <c r="A190" s="507">
        <v>181</v>
      </c>
      <c r="B190" s="508" t="s">
        <v>208</v>
      </c>
      <c r="C190" s="507">
        <v>1</v>
      </c>
      <c r="D190" s="509">
        <v>0</v>
      </c>
      <c r="E190" s="510">
        <v>387850</v>
      </c>
      <c r="F190" s="510">
        <v>0</v>
      </c>
      <c r="G190" s="510">
        <v>0</v>
      </c>
      <c r="H190" s="510">
        <v>0</v>
      </c>
      <c r="I190" s="510">
        <v>1401682</v>
      </c>
      <c r="J190" s="510">
        <v>2707100</v>
      </c>
      <c r="K190" s="511">
        <v>4130395</v>
      </c>
      <c r="L190" s="510">
        <v>3879498</v>
      </c>
      <c r="M190" s="510">
        <v>12882</v>
      </c>
      <c r="N190" s="510">
        <v>0</v>
      </c>
      <c r="O190" s="510">
        <v>195231.68000000002</v>
      </c>
      <c r="P190" s="510">
        <v>0</v>
      </c>
      <c r="Q190" s="510">
        <v>0</v>
      </c>
      <c r="R190" s="510">
        <v>0</v>
      </c>
      <c r="S190" s="510">
        <v>0</v>
      </c>
      <c r="T190" s="510" t="s">
        <v>766</v>
      </c>
      <c r="U190" s="510">
        <f t="shared" si="27"/>
        <v>12714638.68</v>
      </c>
      <c r="V190" s="512">
        <f t="shared" si="20"/>
        <v>12.534659397008275</v>
      </c>
      <c r="X190" s="510">
        <v>99305681.999999985</v>
      </c>
      <c r="Y190" s="510">
        <v>101435853</v>
      </c>
      <c r="Z190" s="510">
        <f t="shared" si="21"/>
        <v>2130171.0000000149</v>
      </c>
      <c r="AA190" s="510">
        <f t="shared" si="22"/>
        <v>267009.679423847</v>
      </c>
      <c r="AC190" s="512">
        <v>103.47352643682466</v>
      </c>
      <c r="AD190" s="512">
        <f t="shared" si="23"/>
        <v>101.87618803179477</v>
      </c>
      <c r="AE190" s="513">
        <f t="shared" si="24"/>
        <v>-1.5973384050298876</v>
      </c>
      <c r="AF190" s="510">
        <v>164</v>
      </c>
      <c r="AG190" s="510">
        <v>1</v>
      </c>
      <c r="AH190" s="514">
        <f t="shared" si="25"/>
        <v>101.87618803179477</v>
      </c>
      <c r="AI190" s="58"/>
      <c r="AJ190" s="58"/>
      <c r="AK190" s="515">
        <v>103.47352643682466</v>
      </c>
      <c r="AL190" s="515">
        <v>103.15065987925034</v>
      </c>
      <c r="AM190" s="515">
        <v>103.15065987925034</v>
      </c>
      <c r="AN190" s="515">
        <v>103.47352643682466</v>
      </c>
      <c r="AO190" s="516">
        <v>101.87618803179477</v>
      </c>
      <c r="AP190" s="515"/>
      <c r="AQ190" s="515"/>
      <c r="AR190" s="515"/>
      <c r="AS190" s="515"/>
      <c r="AT190" s="517">
        <f t="shared" si="28"/>
        <v>-1.5973384050298876</v>
      </c>
      <c r="AU190" s="515"/>
      <c r="AV190" s="518">
        <v>11.106112566908283</v>
      </c>
      <c r="AW190" s="515">
        <v>9.2154918313681797</v>
      </c>
      <c r="AX190" s="519">
        <f t="shared" si="29"/>
        <v>-1.8906207355401037</v>
      </c>
      <c r="AY190" s="520"/>
      <c r="AZ190" s="521"/>
      <c r="BA190" s="521"/>
      <c r="BB190" s="521"/>
      <c r="BC190" s="514"/>
      <c r="BD190" s="58"/>
      <c r="BE190" s="522">
        <f t="shared" si="26"/>
        <v>-181</v>
      </c>
      <c r="BF190" s="58"/>
      <c r="BG190" s="58"/>
      <c r="BH190" s="58"/>
      <c r="BI190" s="58"/>
      <c r="BJ190" s="58"/>
    </row>
    <row r="191" spans="1:62" s="510" customFormat="1" ht="12">
      <c r="A191" s="507">
        <v>182</v>
      </c>
      <c r="B191" s="508" t="s">
        <v>209</v>
      </c>
      <c r="C191" s="507">
        <v>1</v>
      </c>
      <c r="D191" s="509">
        <v>0</v>
      </c>
      <c r="E191" s="510">
        <v>29000</v>
      </c>
      <c r="F191" s="510">
        <v>0</v>
      </c>
      <c r="G191" s="510">
        <v>0</v>
      </c>
      <c r="H191" s="510">
        <v>0</v>
      </c>
      <c r="I191" s="510">
        <v>0</v>
      </c>
      <c r="J191" s="510">
        <v>675574</v>
      </c>
      <c r="K191" s="511">
        <v>509787</v>
      </c>
      <c r="L191" s="510">
        <v>1835250</v>
      </c>
      <c r="M191" s="510">
        <v>0</v>
      </c>
      <c r="N191" s="510">
        <v>31085</v>
      </c>
      <c r="O191" s="510">
        <v>68523.77</v>
      </c>
      <c r="P191" s="510">
        <v>0</v>
      </c>
      <c r="Q191" s="510">
        <v>0</v>
      </c>
      <c r="R191" s="510">
        <v>0</v>
      </c>
      <c r="S191" s="510">
        <v>0</v>
      </c>
      <c r="T191" s="510" t="s">
        <v>757</v>
      </c>
      <c r="U191" s="510">
        <f t="shared" si="27"/>
        <v>3149219.77</v>
      </c>
      <c r="V191" s="512">
        <f t="shared" si="20"/>
        <v>6.3781131435171359</v>
      </c>
      <c r="X191" s="510">
        <v>40901731.939999998</v>
      </c>
      <c r="Y191" s="510">
        <v>49375414</v>
      </c>
      <c r="Z191" s="510">
        <f t="shared" si="21"/>
        <v>8473682.0600000024</v>
      </c>
      <c r="AA191" s="510">
        <f t="shared" si="22"/>
        <v>540461.02920871379</v>
      </c>
      <c r="AC191" s="512">
        <v>123.98828030248946</v>
      </c>
      <c r="AD191" s="512">
        <f t="shared" si="23"/>
        <v>119.3958071077009</v>
      </c>
      <c r="AE191" s="513">
        <f t="shared" si="24"/>
        <v>-4.5924731947885533</v>
      </c>
      <c r="AF191" s="510">
        <v>53</v>
      </c>
      <c r="AG191" s="510">
        <v>1</v>
      </c>
      <c r="AH191" s="514">
        <f t="shared" si="25"/>
        <v>119.3958071077009</v>
      </c>
      <c r="AI191" s="58"/>
      <c r="AJ191" s="58"/>
      <c r="AK191" s="515">
        <v>123.98828030248946</v>
      </c>
      <c r="AL191" s="515">
        <v>123.86319990418393</v>
      </c>
      <c r="AM191" s="515">
        <v>123.86319990418393</v>
      </c>
      <c r="AN191" s="515">
        <v>123.98828030248946</v>
      </c>
      <c r="AO191" s="516">
        <v>119.3958071077009</v>
      </c>
      <c r="AP191" s="515"/>
      <c r="AQ191" s="515"/>
      <c r="AR191" s="515"/>
      <c r="AS191" s="515"/>
      <c r="AT191" s="517">
        <f t="shared" si="28"/>
        <v>-4.5924731947885533</v>
      </c>
      <c r="AU191" s="515"/>
      <c r="AV191" s="518">
        <v>14.354835353763503</v>
      </c>
      <c r="AW191" s="515">
        <v>9.5080535591610715</v>
      </c>
      <c r="AX191" s="519">
        <f t="shared" si="29"/>
        <v>-4.8467817946024319</v>
      </c>
      <c r="AY191" s="520"/>
      <c r="AZ191" s="521"/>
      <c r="BA191" s="521"/>
      <c r="BB191" s="521"/>
      <c r="BC191" s="514"/>
      <c r="BD191" s="58"/>
      <c r="BE191" s="522">
        <f t="shared" si="26"/>
        <v>-182</v>
      </c>
      <c r="BF191" s="58"/>
      <c r="BG191" s="58"/>
      <c r="BH191" s="58"/>
      <c r="BI191" s="58"/>
      <c r="BJ191" s="58"/>
    </row>
    <row r="192" spans="1:62" s="510" customFormat="1" ht="12">
      <c r="A192" s="507">
        <v>183</v>
      </c>
      <c r="B192" s="508" t="s">
        <v>210</v>
      </c>
      <c r="C192" s="507">
        <v>0</v>
      </c>
      <c r="D192" s="509"/>
      <c r="K192" s="511"/>
      <c r="T192" s="510">
        <v>0</v>
      </c>
      <c r="U192" s="510">
        <f t="shared" si="27"/>
        <v>0</v>
      </c>
      <c r="V192" s="512">
        <f t="shared" si="20"/>
        <v>0</v>
      </c>
      <c r="X192" s="510">
        <v>47093.130000000005</v>
      </c>
      <c r="Y192" s="510">
        <v>0</v>
      </c>
      <c r="Z192" s="510">
        <f t="shared" si="21"/>
        <v>0</v>
      </c>
      <c r="AA192" s="510">
        <f t="shared" si="22"/>
        <v>0</v>
      </c>
      <c r="AC192" s="512">
        <v>0</v>
      </c>
      <c r="AD192" s="512">
        <f t="shared" si="23"/>
        <v>0</v>
      </c>
      <c r="AE192" s="513">
        <f t="shared" si="24"/>
        <v>0</v>
      </c>
      <c r="AF192" s="510">
        <v>0</v>
      </c>
      <c r="AG192" s="510" t="s">
        <v>758</v>
      </c>
      <c r="AH192" s="514">
        <f t="shared" si="25"/>
        <v>0</v>
      </c>
      <c r="AI192" s="58"/>
      <c r="AJ192" s="58"/>
      <c r="AK192" s="515">
        <v>0</v>
      </c>
      <c r="AL192" s="515">
        <v>0</v>
      </c>
      <c r="AM192" s="515">
        <v>0</v>
      </c>
      <c r="AN192" s="515">
        <v>0</v>
      </c>
      <c r="AO192" s="516">
        <v>0</v>
      </c>
      <c r="AP192" s="515"/>
      <c r="AQ192" s="515"/>
      <c r="AR192" s="515"/>
      <c r="AS192" s="515"/>
      <c r="AT192" s="517">
        <f t="shared" si="28"/>
        <v>0</v>
      </c>
      <c r="AU192" s="515"/>
      <c r="AV192" s="518" t="s">
        <v>774</v>
      </c>
      <c r="AW192" s="515" t="s">
        <v>774</v>
      </c>
      <c r="AX192" s="519" t="str">
        <f t="shared" si="29"/>
        <v/>
      </c>
      <c r="AY192" s="520"/>
      <c r="AZ192" s="521"/>
      <c r="BA192" s="521"/>
      <c r="BB192" s="521"/>
      <c r="BC192" s="514"/>
      <c r="BD192" s="58"/>
      <c r="BE192" s="522">
        <f t="shared" si="26"/>
        <v>-183</v>
      </c>
      <c r="BF192" s="58"/>
      <c r="BG192" s="58"/>
      <c r="BH192" s="58"/>
      <c r="BI192" s="58"/>
      <c r="BJ192" s="58"/>
    </row>
    <row r="193" spans="1:62" s="510" customFormat="1" ht="12">
      <c r="A193" s="507">
        <v>184</v>
      </c>
      <c r="B193" s="508" t="s">
        <v>211</v>
      </c>
      <c r="C193" s="507">
        <v>1</v>
      </c>
      <c r="D193" s="509">
        <v>246180</v>
      </c>
      <c r="E193" s="510">
        <v>71000</v>
      </c>
      <c r="F193" s="510">
        <v>0</v>
      </c>
      <c r="G193" s="510">
        <v>0</v>
      </c>
      <c r="H193" s="510">
        <v>0</v>
      </c>
      <c r="I193" s="510">
        <v>0</v>
      </c>
      <c r="J193" s="510">
        <v>43400</v>
      </c>
      <c r="K193" s="511">
        <v>17344</v>
      </c>
      <c r="L193" s="510">
        <v>0</v>
      </c>
      <c r="M193" s="510">
        <v>0</v>
      </c>
      <c r="N193" s="510">
        <v>0</v>
      </c>
      <c r="O193" s="510">
        <v>1415.0500000000002</v>
      </c>
      <c r="P193" s="510">
        <v>0</v>
      </c>
      <c r="Q193" s="510">
        <v>0</v>
      </c>
      <c r="R193" s="510">
        <v>0</v>
      </c>
      <c r="S193" s="510">
        <v>0</v>
      </c>
      <c r="T193" s="510" t="s">
        <v>757</v>
      </c>
      <c r="U193" s="510">
        <f t="shared" si="27"/>
        <v>379339.05</v>
      </c>
      <c r="V193" s="512">
        <f t="shared" si="20"/>
        <v>2.6358942234831706</v>
      </c>
      <c r="X193" s="510">
        <v>7809075.6739000008</v>
      </c>
      <c r="Y193" s="510">
        <v>14391285</v>
      </c>
      <c r="Z193" s="510">
        <f t="shared" si="21"/>
        <v>6582209.3260999992</v>
      </c>
      <c r="AA193" s="510">
        <f t="shared" si="22"/>
        <v>173500.0754042404</v>
      </c>
      <c r="AC193" s="512">
        <v>183.49032367545229</v>
      </c>
      <c r="AD193" s="512">
        <f t="shared" si="23"/>
        <v>182.06744969978155</v>
      </c>
      <c r="AE193" s="513">
        <f t="shared" si="24"/>
        <v>-1.4228739756707398</v>
      </c>
      <c r="AF193" s="510">
        <v>1</v>
      </c>
      <c r="AG193" s="510">
        <v>1</v>
      </c>
      <c r="AH193" s="514">
        <f t="shared" si="25"/>
        <v>182.06744969978155</v>
      </c>
      <c r="AI193" s="58"/>
      <c r="AJ193" s="58"/>
      <c r="AK193" s="515">
        <v>183.49032367545229</v>
      </c>
      <c r="AL193" s="515">
        <v>183.61192829026314</v>
      </c>
      <c r="AM193" s="515">
        <v>183.61192829026314</v>
      </c>
      <c r="AN193" s="515">
        <v>183.49032367545229</v>
      </c>
      <c r="AO193" s="516">
        <v>182.06744969978155</v>
      </c>
      <c r="AP193" s="515"/>
      <c r="AQ193" s="515"/>
      <c r="AR193" s="515"/>
      <c r="AS193" s="515"/>
      <c r="AT193" s="517">
        <f t="shared" si="28"/>
        <v>-1.4228739756707398</v>
      </c>
      <c r="AU193" s="515"/>
      <c r="AV193" s="518">
        <v>12.73050596756358</v>
      </c>
      <c r="AW193" s="515">
        <v>11.158139318170674</v>
      </c>
      <c r="AX193" s="519">
        <f t="shared" si="29"/>
        <v>-1.5723666493929063</v>
      </c>
      <c r="AY193" s="520"/>
      <c r="AZ193" s="521"/>
      <c r="BA193" s="521"/>
      <c r="BB193" s="521"/>
      <c r="BC193" s="514"/>
      <c r="BD193" s="58"/>
      <c r="BE193" s="522">
        <f t="shared" si="26"/>
        <v>-184</v>
      </c>
      <c r="BF193" s="58"/>
      <c r="BG193" s="58"/>
      <c r="BH193" s="58"/>
      <c r="BI193" s="58"/>
      <c r="BJ193" s="58"/>
    </row>
    <row r="194" spans="1:62" s="510" customFormat="1" ht="12">
      <c r="A194" s="507">
        <v>185</v>
      </c>
      <c r="B194" s="508" t="s">
        <v>212</v>
      </c>
      <c r="C194" s="507">
        <v>1</v>
      </c>
      <c r="D194" s="509">
        <v>0</v>
      </c>
      <c r="E194" s="510">
        <v>137025</v>
      </c>
      <c r="F194" s="510">
        <v>0</v>
      </c>
      <c r="G194" s="510">
        <v>0</v>
      </c>
      <c r="H194" s="510">
        <v>0</v>
      </c>
      <c r="I194" s="510">
        <v>0</v>
      </c>
      <c r="J194" s="510">
        <v>1699590</v>
      </c>
      <c r="K194" s="511">
        <v>1747783</v>
      </c>
      <c r="L194" s="510">
        <v>1383190</v>
      </c>
      <c r="M194" s="510">
        <v>7340</v>
      </c>
      <c r="N194" s="510">
        <v>172155</v>
      </c>
      <c r="O194" s="510">
        <v>146025.60000000001</v>
      </c>
      <c r="P194" s="510">
        <v>0</v>
      </c>
      <c r="Q194" s="510">
        <v>0</v>
      </c>
      <c r="R194" s="510">
        <v>0</v>
      </c>
      <c r="S194" s="510">
        <v>0</v>
      </c>
      <c r="T194" s="510" t="s">
        <v>760</v>
      </c>
      <c r="U194" s="510">
        <f t="shared" si="27"/>
        <v>4463194.5999999996</v>
      </c>
      <c r="V194" s="512">
        <f t="shared" si="20"/>
        <v>5.9103831117298942</v>
      </c>
      <c r="X194" s="510">
        <v>66524190.045280002</v>
      </c>
      <c r="Y194" s="510">
        <v>75514472</v>
      </c>
      <c r="Z194" s="510">
        <f t="shared" si="21"/>
        <v>8990281.9547199979</v>
      </c>
      <c r="AA194" s="510">
        <f t="shared" si="22"/>
        <v>531360.10634867102</v>
      </c>
      <c r="AC194" s="512">
        <v>115.79583337223916</v>
      </c>
      <c r="AD194" s="512">
        <f t="shared" si="23"/>
        <v>112.71555781831199</v>
      </c>
      <c r="AE194" s="513">
        <f t="shared" si="24"/>
        <v>-3.0802755539271658</v>
      </c>
      <c r="AF194" s="510">
        <v>132</v>
      </c>
      <c r="AG194" s="510">
        <v>1</v>
      </c>
      <c r="AH194" s="514">
        <f t="shared" si="25"/>
        <v>112.71555781831199</v>
      </c>
      <c r="AI194" s="58"/>
      <c r="AJ194" s="58"/>
      <c r="AK194" s="515">
        <v>115.79583337223916</v>
      </c>
      <c r="AL194" s="515">
        <v>116.96623290258439</v>
      </c>
      <c r="AM194" s="515">
        <v>116.96623290258439</v>
      </c>
      <c r="AN194" s="515">
        <v>115.79583337223916</v>
      </c>
      <c r="AO194" s="516">
        <v>112.71555781831199</v>
      </c>
      <c r="AP194" s="515"/>
      <c r="AQ194" s="515"/>
      <c r="AR194" s="515"/>
      <c r="AS194" s="515"/>
      <c r="AT194" s="517">
        <f t="shared" si="28"/>
        <v>-3.0802755539271658</v>
      </c>
      <c r="AU194" s="515"/>
      <c r="AV194" s="518">
        <v>13.665680653805994</v>
      </c>
      <c r="AW194" s="515">
        <v>10.43256383410692</v>
      </c>
      <c r="AX194" s="519">
        <f t="shared" si="29"/>
        <v>-3.2331168196990738</v>
      </c>
      <c r="AY194" s="520"/>
      <c r="AZ194" s="521"/>
      <c r="BA194" s="521"/>
      <c r="BB194" s="521"/>
      <c r="BC194" s="514"/>
      <c r="BD194" s="58"/>
      <c r="BE194" s="522">
        <f t="shared" si="26"/>
        <v>-185</v>
      </c>
      <c r="BF194" s="58"/>
      <c r="BG194" s="58"/>
      <c r="BH194" s="58"/>
      <c r="BI194" s="58"/>
      <c r="BJ194" s="58"/>
    </row>
    <row r="195" spans="1:62" s="510" customFormat="1" ht="12">
      <c r="A195" s="507">
        <v>186</v>
      </c>
      <c r="B195" s="508" t="s">
        <v>213</v>
      </c>
      <c r="C195" s="507">
        <v>1</v>
      </c>
      <c r="D195" s="509">
        <v>0</v>
      </c>
      <c r="E195" s="510">
        <v>0</v>
      </c>
      <c r="F195" s="510">
        <v>0</v>
      </c>
      <c r="G195" s="510">
        <v>0</v>
      </c>
      <c r="H195" s="510">
        <v>0</v>
      </c>
      <c r="I195" s="510">
        <v>0</v>
      </c>
      <c r="J195" s="510">
        <v>1333250</v>
      </c>
      <c r="K195" s="511">
        <v>426818</v>
      </c>
      <c r="L195" s="510">
        <v>976035</v>
      </c>
      <c r="M195" s="510">
        <v>328</v>
      </c>
      <c r="N195" s="510">
        <v>36082</v>
      </c>
      <c r="O195" s="510">
        <v>16808.050000000003</v>
      </c>
      <c r="P195" s="510">
        <v>0</v>
      </c>
      <c r="Q195" s="510">
        <v>0</v>
      </c>
      <c r="R195" s="510">
        <v>0</v>
      </c>
      <c r="S195" s="510">
        <v>0</v>
      </c>
      <c r="T195" s="510" t="s">
        <v>757</v>
      </c>
      <c r="U195" s="510">
        <f t="shared" si="27"/>
        <v>2789321.05</v>
      </c>
      <c r="V195" s="512">
        <f t="shared" si="20"/>
        <v>9.6452743958366813</v>
      </c>
      <c r="X195" s="510">
        <v>20670955.990000002</v>
      </c>
      <c r="Y195" s="510">
        <v>28919043</v>
      </c>
      <c r="Z195" s="510">
        <f t="shared" si="21"/>
        <v>8248087.0099999979</v>
      </c>
      <c r="AA195" s="510">
        <f t="shared" si="22"/>
        <v>795550.62452186109</v>
      </c>
      <c r="AC195" s="512">
        <v>139.9535428481704</v>
      </c>
      <c r="AD195" s="512">
        <f t="shared" si="23"/>
        <v>136.05317716840696</v>
      </c>
      <c r="AE195" s="513">
        <f t="shared" si="24"/>
        <v>-3.9003656797634392</v>
      </c>
      <c r="AF195" s="510">
        <v>13</v>
      </c>
      <c r="AG195" s="510">
        <v>1</v>
      </c>
      <c r="AH195" s="514">
        <f t="shared" si="25"/>
        <v>136.05317716840696</v>
      </c>
      <c r="AI195" s="58"/>
      <c r="AJ195" s="58"/>
      <c r="AK195" s="515">
        <v>139.9535428481704</v>
      </c>
      <c r="AL195" s="515">
        <v>139.94123339299361</v>
      </c>
      <c r="AM195" s="515">
        <v>139.94123339299361</v>
      </c>
      <c r="AN195" s="515">
        <v>139.9535428481704</v>
      </c>
      <c r="AO195" s="516">
        <v>136.05317716840696</v>
      </c>
      <c r="AP195" s="515"/>
      <c r="AQ195" s="515"/>
      <c r="AR195" s="515"/>
      <c r="AS195" s="515"/>
      <c r="AT195" s="517">
        <f t="shared" si="28"/>
        <v>-3.9003656797634392</v>
      </c>
      <c r="AU195" s="515"/>
      <c r="AV195" s="518">
        <v>8.2017145432809535</v>
      </c>
      <c r="AW195" s="515">
        <v>4.6313434359831414</v>
      </c>
      <c r="AX195" s="519">
        <f t="shared" si="29"/>
        <v>-3.5703711072978122</v>
      </c>
      <c r="AY195" s="520"/>
      <c r="AZ195" s="521"/>
      <c r="BA195" s="521"/>
      <c r="BB195" s="521"/>
      <c r="BC195" s="514"/>
      <c r="BD195" s="58"/>
      <c r="BE195" s="522">
        <f t="shared" si="26"/>
        <v>-186</v>
      </c>
      <c r="BF195" s="58"/>
      <c r="BG195" s="58"/>
      <c r="BH195" s="58"/>
      <c r="BI195" s="58"/>
      <c r="BJ195" s="58"/>
    </row>
    <row r="196" spans="1:62" s="510" customFormat="1" ht="12">
      <c r="A196" s="507">
        <v>187</v>
      </c>
      <c r="B196" s="508" t="s">
        <v>214</v>
      </c>
      <c r="C196" s="507">
        <v>1</v>
      </c>
      <c r="D196" s="509">
        <v>0</v>
      </c>
      <c r="E196" s="510">
        <v>133900</v>
      </c>
      <c r="F196" s="510">
        <v>0</v>
      </c>
      <c r="G196" s="510">
        <v>0</v>
      </c>
      <c r="H196" s="510">
        <v>0</v>
      </c>
      <c r="I196" s="510">
        <v>0</v>
      </c>
      <c r="J196" s="510">
        <v>689385</v>
      </c>
      <c r="K196" s="511">
        <v>381005</v>
      </c>
      <c r="L196" s="510">
        <v>476025</v>
      </c>
      <c r="M196" s="510">
        <v>16192</v>
      </c>
      <c r="N196" s="510">
        <v>17892</v>
      </c>
      <c r="O196" s="510">
        <v>8716.61</v>
      </c>
      <c r="P196" s="510">
        <v>0</v>
      </c>
      <c r="Q196" s="510">
        <v>0</v>
      </c>
      <c r="R196" s="510">
        <v>0</v>
      </c>
      <c r="S196" s="510">
        <v>0</v>
      </c>
      <c r="T196" s="510" t="s">
        <v>757</v>
      </c>
      <c r="U196" s="510">
        <f t="shared" si="27"/>
        <v>1723115.61</v>
      </c>
      <c r="V196" s="512">
        <f t="shared" si="20"/>
        <v>7.8443651714434193</v>
      </c>
      <c r="X196" s="510">
        <v>12954292.108449999</v>
      </c>
      <c r="Y196" s="510">
        <v>21966285</v>
      </c>
      <c r="Z196" s="510">
        <f t="shared" si="21"/>
        <v>9011992.8915500008</v>
      </c>
      <c r="AA196" s="510">
        <f t="shared" si="22"/>
        <v>706933.63163770502</v>
      </c>
      <c r="AC196" s="512">
        <v>167.72004120035621</v>
      </c>
      <c r="AD196" s="512">
        <f t="shared" si="23"/>
        <v>164.1104831540348</v>
      </c>
      <c r="AE196" s="513">
        <f t="shared" si="24"/>
        <v>-3.6095580463214105</v>
      </c>
      <c r="AF196" s="510">
        <v>6</v>
      </c>
      <c r="AG196" s="510">
        <v>1</v>
      </c>
      <c r="AH196" s="514">
        <f t="shared" si="25"/>
        <v>164.1104831540348</v>
      </c>
      <c r="AI196" s="58"/>
      <c r="AJ196" s="58"/>
      <c r="AK196" s="515">
        <v>167.72004120035621</v>
      </c>
      <c r="AL196" s="515">
        <v>173.08037196026206</v>
      </c>
      <c r="AM196" s="515">
        <v>173.08037196026206</v>
      </c>
      <c r="AN196" s="515">
        <v>167.72004120035621</v>
      </c>
      <c r="AO196" s="516">
        <v>164.1104831540348</v>
      </c>
      <c r="AP196" s="515"/>
      <c r="AQ196" s="515"/>
      <c r="AR196" s="515"/>
      <c r="AS196" s="515"/>
      <c r="AT196" s="517">
        <f t="shared" si="28"/>
        <v>-3.6095580463214105</v>
      </c>
      <c r="AU196" s="515"/>
      <c r="AV196" s="518">
        <v>9.3661155989391389</v>
      </c>
      <c r="AW196" s="515">
        <v>7.7364579414167647</v>
      </c>
      <c r="AX196" s="519">
        <f t="shared" si="29"/>
        <v>-1.6296576575223742</v>
      </c>
      <c r="AY196" s="520"/>
      <c r="AZ196" s="521"/>
      <c r="BA196" s="521"/>
      <c r="BB196" s="521"/>
      <c r="BC196" s="514"/>
      <c r="BD196" s="58"/>
      <c r="BE196" s="522">
        <f t="shared" si="26"/>
        <v>-187</v>
      </c>
      <c r="BF196" s="58"/>
      <c r="BG196" s="58"/>
      <c r="BH196" s="58"/>
      <c r="BI196" s="58"/>
      <c r="BJ196" s="58"/>
    </row>
    <row r="197" spans="1:62" s="510" customFormat="1" ht="12">
      <c r="A197" s="507">
        <v>188</v>
      </c>
      <c r="B197" s="508" t="s">
        <v>215</v>
      </c>
      <c r="C197" s="507">
        <v>0</v>
      </c>
      <c r="D197" s="509"/>
      <c r="K197" s="511"/>
      <c r="T197" s="510">
        <v>0</v>
      </c>
      <c r="U197" s="510">
        <f t="shared" si="27"/>
        <v>0</v>
      </c>
      <c r="V197" s="512">
        <f t="shared" si="20"/>
        <v>0</v>
      </c>
      <c r="X197" s="510">
        <v>141279.39000000001</v>
      </c>
      <c r="Y197" s="510">
        <v>198256</v>
      </c>
      <c r="Z197" s="510">
        <f t="shared" si="21"/>
        <v>56976.609999999986</v>
      </c>
      <c r="AA197" s="510">
        <f t="shared" si="22"/>
        <v>0</v>
      </c>
      <c r="AC197" s="512">
        <v>0</v>
      </c>
      <c r="AD197" s="512">
        <f t="shared" si="23"/>
        <v>0</v>
      </c>
      <c r="AE197" s="513">
        <f t="shared" si="24"/>
        <v>0</v>
      </c>
      <c r="AF197" s="510">
        <v>0</v>
      </c>
      <c r="AG197" s="510" t="s">
        <v>758</v>
      </c>
      <c r="AH197" s="514">
        <f t="shared" si="25"/>
        <v>0</v>
      </c>
      <c r="AI197" s="58"/>
      <c r="AJ197" s="58"/>
      <c r="AK197" s="515">
        <v>0</v>
      </c>
      <c r="AL197" s="515">
        <v>0</v>
      </c>
      <c r="AM197" s="515">
        <v>0</v>
      </c>
      <c r="AN197" s="515">
        <v>0</v>
      </c>
      <c r="AO197" s="516">
        <v>0</v>
      </c>
      <c r="AP197" s="515"/>
      <c r="AQ197" s="515"/>
      <c r="AR197" s="515"/>
      <c r="AS197" s="515"/>
      <c r="AT197" s="517">
        <f t="shared" si="28"/>
        <v>0</v>
      </c>
      <c r="AU197" s="515"/>
      <c r="AV197" s="518" t="s">
        <v>774</v>
      </c>
      <c r="AW197" s="515" t="s">
        <v>774</v>
      </c>
      <c r="AX197" s="519" t="str">
        <f t="shared" si="29"/>
        <v/>
      </c>
      <c r="AY197" s="520"/>
      <c r="AZ197" s="521"/>
      <c r="BA197" s="521"/>
      <c r="BB197" s="521"/>
      <c r="BC197" s="514"/>
      <c r="BD197" s="58"/>
      <c r="BE197" s="522">
        <f t="shared" si="26"/>
        <v>-188</v>
      </c>
      <c r="BF197" s="58"/>
      <c r="BG197" s="58"/>
      <c r="BH197" s="58"/>
      <c r="BI197" s="58"/>
      <c r="BJ197" s="58"/>
    </row>
    <row r="198" spans="1:62" s="510" customFormat="1" ht="12">
      <c r="A198" s="507">
        <v>189</v>
      </c>
      <c r="B198" s="508" t="s">
        <v>216</v>
      </c>
      <c r="C198" s="507">
        <v>1</v>
      </c>
      <c r="D198" s="509">
        <v>0</v>
      </c>
      <c r="E198" s="510">
        <v>0</v>
      </c>
      <c r="F198" s="510">
        <v>0</v>
      </c>
      <c r="G198" s="510">
        <v>0</v>
      </c>
      <c r="H198" s="510">
        <v>0</v>
      </c>
      <c r="I198" s="510">
        <v>500000</v>
      </c>
      <c r="J198" s="510">
        <v>2300000</v>
      </c>
      <c r="K198" s="511">
        <v>600000</v>
      </c>
      <c r="L198" s="510">
        <v>1485005</v>
      </c>
      <c r="M198" s="510">
        <v>0</v>
      </c>
      <c r="N198" s="510">
        <v>0</v>
      </c>
      <c r="O198" s="510">
        <v>19049.800000000003</v>
      </c>
      <c r="P198" s="510">
        <v>0</v>
      </c>
      <c r="Q198" s="510">
        <v>0</v>
      </c>
      <c r="R198" s="510">
        <v>0</v>
      </c>
      <c r="S198" s="510">
        <v>0</v>
      </c>
      <c r="T198" s="510" t="s">
        <v>760</v>
      </c>
      <c r="U198" s="510">
        <f t="shared" si="27"/>
        <v>4013051.8</v>
      </c>
      <c r="V198" s="512">
        <f t="shared" si="20"/>
        <v>5.7313349660690927</v>
      </c>
      <c r="X198" s="510">
        <v>51259127.086869985</v>
      </c>
      <c r="Y198" s="510">
        <v>70019495</v>
      </c>
      <c r="Z198" s="510">
        <f t="shared" si="21"/>
        <v>18760367.913130015</v>
      </c>
      <c r="AA198" s="510">
        <f t="shared" si="22"/>
        <v>1075219.5259684271</v>
      </c>
      <c r="AC198" s="512">
        <v>135.90523895183065</v>
      </c>
      <c r="AD198" s="512">
        <f t="shared" si="23"/>
        <v>134.50146226093582</v>
      </c>
      <c r="AE198" s="513">
        <f t="shared" si="24"/>
        <v>-1.4037766908948299</v>
      </c>
      <c r="AF198" s="510">
        <v>17</v>
      </c>
      <c r="AG198" s="510">
        <v>1</v>
      </c>
      <c r="AH198" s="514">
        <f t="shared" si="25"/>
        <v>134.50146226093582</v>
      </c>
      <c r="AI198" s="58"/>
      <c r="AJ198" s="58"/>
      <c r="AK198" s="515">
        <v>135.90523895183065</v>
      </c>
      <c r="AL198" s="515">
        <v>135.82356337580867</v>
      </c>
      <c r="AM198" s="515">
        <v>135.82356337580867</v>
      </c>
      <c r="AN198" s="515">
        <v>135.90523895183065</v>
      </c>
      <c r="AO198" s="516">
        <v>134.50146226093582</v>
      </c>
      <c r="AP198" s="515"/>
      <c r="AQ198" s="515"/>
      <c r="AR198" s="515"/>
      <c r="AS198" s="515"/>
      <c r="AT198" s="517">
        <f t="shared" si="28"/>
        <v>-1.4037766908948299</v>
      </c>
      <c r="AU198" s="515"/>
      <c r="AV198" s="518">
        <v>6.5740006196005094</v>
      </c>
      <c r="AW198" s="515">
        <v>5.4391131704911482</v>
      </c>
      <c r="AX198" s="519">
        <f t="shared" si="29"/>
        <v>-1.1348874491093612</v>
      </c>
      <c r="AY198" s="520"/>
      <c r="AZ198" s="521"/>
      <c r="BA198" s="521"/>
      <c r="BB198" s="521"/>
      <c r="BC198" s="514"/>
      <c r="BD198" s="58"/>
      <c r="BE198" s="522">
        <f t="shared" si="26"/>
        <v>-189</v>
      </c>
      <c r="BF198" s="58"/>
      <c r="BG198" s="58"/>
      <c r="BH198" s="58"/>
      <c r="BI198" s="58"/>
      <c r="BJ198" s="58"/>
    </row>
    <row r="199" spans="1:62" s="510" customFormat="1" ht="12">
      <c r="A199" s="507">
        <v>190</v>
      </c>
      <c r="B199" s="508" t="s">
        <v>217</v>
      </c>
      <c r="C199" s="507">
        <v>0</v>
      </c>
      <c r="D199" s="509"/>
      <c r="K199" s="511"/>
      <c r="T199" s="510">
        <v>0</v>
      </c>
      <c r="U199" s="510">
        <f t="shared" si="27"/>
        <v>0</v>
      </c>
      <c r="V199" s="512">
        <f t="shared" si="20"/>
        <v>0</v>
      </c>
      <c r="X199" s="510">
        <v>226091.72999999998</v>
      </c>
      <c r="Y199" s="510">
        <v>307336.64</v>
      </c>
      <c r="Z199" s="510">
        <f t="shared" si="21"/>
        <v>81244.910000000033</v>
      </c>
      <c r="AA199" s="510">
        <f t="shared" si="22"/>
        <v>0</v>
      </c>
      <c r="AC199" s="512">
        <v>0</v>
      </c>
      <c r="AD199" s="512">
        <f t="shared" si="23"/>
        <v>0</v>
      </c>
      <c r="AE199" s="513">
        <f t="shared" si="24"/>
        <v>0</v>
      </c>
      <c r="AF199" s="510">
        <v>0</v>
      </c>
      <c r="AG199" s="510" t="s">
        <v>758</v>
      </c>
      <c r="AH199" s="514">
        <f t="shared" si="25"/>
        <v>0</v>
      </c>
      <c r="AI199" s="58"/>
      <c r="AJ199" s="58"/>
      <c r="AK199" s="515">
        <v>0</v>
      </c>
      <c r="AL199" s="515">
        <v>0</v>
      </c>
      <c r="AM199" s="515">
        <v>0</v>
      </c>
      <c r="AN199" s="515">
        <v>0</v>
      </c>
      <c r="AO199" s="516">
        <v>0</v>
      </c>
      <c r="AP199" s="515"/>
      <c r="AQ199" s="515"/>
      <c r="AR199" s="515"/>
      <c r="AS199" s="515"/>
      <c r="AT199" s="517">
        <f t="shared" si="28"/>
        <v>0</v>
      </c>
      <c r="AU199" s="515"/>
      <c r="AV199" s="518" t="s">
        <v>774</v>
      </c>
      <c r="AW199" s="515" t="s">
        <v>774</v>
      </c>
      <c r="AX199" s="519" t="str">
        <f t="shared" si="29"/>
        <v/>
      </c>
      <c r="AY199" s="520"/>
      <c r="AZ199" s="521"/>
      <c r="BA199" s="521"/>
      <c r="BB199" s="521"/>
      <c r="BC199" s="514"/>
      <c r="BD199" s="58"/>
      <c r="BE199" s="522">
        <f t="shared" si="26"/>
        <v>-190</v>
      </c>
      <c r="BF199" s="58"/>
      <c r="BG199" s="58"/>
      <c r="BH199" s="58"/>
      <c r="BI199" s="58"/>
      <c r="BJ199" s="58"/>
    </row>
    <row r="200" spans="1:62" s="510" customFormat="1" ht="12">
      <c r="A200" s="507">
        <v>191</v>
      </c>
      <c r="B200" s="508" t="s">
        <v>218</v>
      </c>
      <c r="C200" s="507">
        <v>1</v>
      </c>
      <c r="D200" s="509"/>
      <c r="K200" s="511"/>
      <c r="T200" s="510" t="s">
        <v>757</v>
      </c>
      <c r="U200" s="510">
        <f t="shared" si="27"/>
        <v>0</v>
      </c>
      <c r="V200" s="512">
        <f t="shared" si="20"/>
        <v>0</v>
      </c>
      <c r="X200" s="510">
        <v>11078294.98</v>
      </c>
      <c r="Y200" s="510">
        <v>14778630.65393969</v>
      </c>
      <c r="Z200" s="510">
        <f t="shared" si="21"/>
        <v>3700335.67393969</v>
      </c>
      <c r="AA200" s="510">
        <f t="shared" si="22"/>
        <v>0</v>
      </c>
      <c r="AC200" s="512">
        <v>134.37438089794952</v>
      </c>
      <c r="AD200" s="512">
        <f t="shared" si="23"/>
        <v>133.40167129165656</v>
      </c>
      <c r="AE200" s="513">
        <f t="shared" si="24"/>
        <v>-0.9727096062929661</v>
      </c>
      <c r="AF200" s="510">
        <v>42</v>
      </c>
      <c r="AG200" s="510">
        <v>0</v>
      </c>
      <c r="AH200" s="514">
        <f t="shared" si="25"/>
        <v>134.37438089794952</v>
      </c>
      <c r="AI200" s="58"/>
      <c r="AJ200" s="58"/>
      <c r="AK200" s="515">
        <v>134.37438089794952</v>
      </c>
      <c r="AL200" s="515">
        <v>130.24953885967597</v>
      </c>
      <c r="AM200" s="515">
        <v>130.24953885967597</v>
      </c>
      <c r="AN200" s="515">
        <v>134.37438089794952</v>
      </c>
      <c r="AO200" s="516">
        <v>134.37438089794952</v>
      </c>
      <c r="AP200" s="515"/>
      <c r="AQ200" s="515"/>
      <c r="AR200" s="515"/>
      <c r="AS200" s="515"/>
      <c r="AT200" s="517">
        <f t="shared" si="28"/>
        <v>0</v>
      </c>
      <c r="AU200" s="515"/>
      <c r="AV200" s="518">
        <v>6.4894705860445168</v>
      </c>
      <c r="AW200" s="515">
        <v>1.8606221778098102</v>
      </c>
      <c r="AX200" s="519">
        <f t="shared" si="29"/>
        <v>-4.6288484082347061</v>
      </c>
      <c r="AY200" s="520"/>
      <c r="AZ200" s="521"/>
      <c r="BA200" s="521"/>
      <c r="BB200" s="521"/>
      <c r="BC200" s="514"/>
      <c r="BD200" s="58"/>
      <c r="BE200" s="522">
        <f t="shared" si="26"/>
        <v>-191</v>
      </c>
      <c r="BF200" s="58"/>
      <c r="BG200" s="58"/>
      <c r="BH200" s="58"/>
      <c r="BI200" s="58"/>
      <c r="BJ200" s="58"/>
    </row>
    <row r="201" spans="1:62" s="510" customFormat="1" ht="12">
      <c r="A201" s="507">
        <v>192</v>
      </c>
      <c r="B201" s="508" t="s">
        <v>219</v>
      </c>
      <c r="C201" s="507">
        <v>0</v>
      </c>
      <c r="D201" s="509">
        <v>0</v>
      </c>
      <c r="E201" s="510">
        <v>0</v>
      </c>
      <c r="F201" s="510">
        <v>0</v>
      </c>
      <c r="G201" s="510">
        <v>0</v>
      </c>
      <c r="H201" s="510">
        <v>0</v>
      </c>
      <c r="I201" s="510">
        <v>0</v>
      </c>
      <c r="J201" s="510">
        <v>0</v>
      </c>
      <c r="K201" s="511">
        <v>0</v>
      </c>
      <c r="L201" s="510">
        <v>0</v>
      </c>
      <c r="M201" s="510">
        <v>0</v>
      </c>
      <c r="N201" s="510">
        <v>0</v>
      </c>
      <c r="O201" s="510">
        <v>0</v>
      </c>
      <c r="P201" s="510">
        <v>0</v>
      </c>
      <c r="Q201" s="510">
        <v>0</v>
      </c>
      <c r="R201" s="510">
        <v>0</v>
      </c>
      <c r="S201" s="510">
        <v>0</v>
      </c>
      <c r="T201" s="510">
        <v>0</v>
      </c>
      <c r="U201" s="510">
        <f t="shared" si="27"/>
        <v>0</v>
      </c>
      <c r="V201" s="512">
        <f t="shared" si="20"/>
        <v>0</v>
      </c>
      <c r="X201" s="510">
        <v>0</v>
      </c>
      <c r="Y201" s="510">
        <v>0</v>
      </c>
      <c r="Z201" s="510">
        <f t="shared" si="21"/>
        <v>0</v>
      </c>
      <c r="AA201" s="510">
        <f t="shared" si="22"/>
        <v>0</v>
      </c>
      <c r="AC201" s="512">
        <v>0</v>
      </c>
      <c r="AD201" s="512">
        <f t="shared" si="23"/>
        <v>0</v>
      </c>
      <c r="AE201" s="513">
        <f t="shared" si="24"/>
        <v>0</v>
      </c>
      <c r="AF201" s="510">
        <v>0</v>
      </c>
      <c r="AG201" s="510" t="s">
        <v>758</v>
      </c>
      <c r="AH201" s="514">
        <f t="shared" si="25"/>
        <v>0</v>
      </c>
      <c r="AI201" s="58"/>
      <c r="AJ201" s="58"/>
      <c r="AK201" s="515">
        <v>0</v>
      </c>
      <c r="AL201" s="515">
        <v>0</v>
      </c>
      <c r="AM201" s="515">
        <v>0</v>
      </c>
      <c r="AN201" s="515">
        <v>0</v>
      </c>
      <c r="AO201" s="516">
        <v>0</v>
      </c>
      <c r="AP201" s="515"/>
      <c r="AQ201" s="515"/>
      <c r="AR201" s="515"/>
      <c r="AS201" s="515"/>
      <c r="AT201" s="517">
        <f t="shared" si="28"/>
        <v>0</v>
      </c>
      <c r="AU201" s="515"/>
      <c r="AV201" s="518" t="s">
        <v>774</v>
      </c>
      <c r="AW201" s="515" t="s">
        <v>774</v>
      </c>
      <c r="AX201" s="519" t="str">
        <f t="shared" si="29"/>
        <v/>
      </c>
      <c r="AY201" s="520"/>
      <c r="AZ201" s="521"/>
      <c r="BA201" s="521"/>
      <c r="BB201" s="521"/>
      <c r="BC201" s="514"/>
      <c r="BD201" s="58"/>
      <c r="BE201" s="522">
        <f t="shared" si="26"/>
        <v>-192</v>
      </c>
      <c r="BF201" s="58"/>
      <c r="BG201" s="58"/>
      <c r="BH201" s="58"/>
      <c r="BI201" s="58"/>
      <c r="BJ201" s="58"/>
    </row>
    <row r="202" spans="1:62" s="510" customFormat="1" ht="12">
      <c r="A202" s="507">
        <v>193</v>
      </c>
      <c r="B202" s="508" t="s">
        <v>220</v>
      </c>
      <c r="C202" s="507">
        <v>0</v>
      </c>
      <c r="D202" s="509">
        <v>0</v>
      </c>
      <c r="E202" s="510">
        <v>0</v>
      </c>
      <c r="F202" s="510">
        <v>0</v>
      </c>
      <c r="G202" s="510">
        <v>0</v>
      </c>
      <c r="H202" s="510">
        <v>0</v>
      </c>
      <c r="I202" s="510">
        <v>0</v>
      </c>
      <c r="J202" s="510">
        <v>0</v>
      </c>
      <c r="K202" s="511">
        <v>0</v>
      </c>
      <c r="L202" s="510">
        <v>0</v>
      </c>
      <c r="M202" s="510">
        <v>0</v>
      </c>
      <c r="N202" s="510">
        <v>0</v>
      </c>
      <c r="O202" s="510">
        <v>0</v>
      </c>
      <c r="P202" s="510">
        <v>0</v>
      </c>
      <c r="Q202" s="510">
        <v>0</v>
      </c>
      <c r="R202" s="510">
        <v>0</v>
      </c>
      <c r="S202" s="510">
        <v>0</v>
      </c>
      <c r="T202" s="510">
        <v>0</v>
      </c>
      <c r="U202" s="510">
        <f t="shared" si="27"/>
        <v>0</v>
      </c>
      <c r="V202" s="512">
        <f t="shared" ref="V202:V265" si="30">IF(AND(C202=1,U202&gt;0),U202/Y202*100,0)</f>
        <v>0</v>
      </c>
      <c r="X202" s="510">
        <v>0</v>
      </c>
      <c r="Y202" s="510">
        <v>0</v>
      </c>
      <c r="Z202" s="510">
        <f t="shared" ref="Z202:Z265" si="31">IF(Y202-X202&gt;0,Y202-X202,0)</f>
        <v>0</v>
      </c>
      <c r="AA202" s="510">
        <f t="shared" ref="AA202:AA265" si="32">V202*0.01*Z202</f>
        <v>0</v>
      </c>
      <c r="AC202" s="512">
        <v>0</v>
      </c>
      <c r="AD202" s="512">
        <f t="shared" ref="AD202:AD265" si="33">IFERROR(IF(C202=1,(Y202-AA202)/X202*100,0),"")</f>
        <v>0</v>
      </c>
      <c r="AE202" s="513">
        <f t="shared" ref="AE202:AE265" si="34">AD202-AC202</f>
        <v>0</v>
      </c>
      <c r="AF202" s="510">
        <v>0</v>
      </c>
      <c r="AG202" s="510" t="s">
        <v>758</v>
      </c>
      <c r="AH202" s="514">
        <f t="shared" ref="AH202:AH265" si="35">IF(AG202=1,AD202,AC202)</f>
        <v>0</v>
      </c>
      <c r="AI202" s="58"/>
      <c r="AJ202" s="58"/>
      <c r="AK202" s="515">
        <v>0</v>
      </c>
      <c r="AL202" s="515">
        <v>0</v>
      </c>
      <c r="AM202" s="515">
        <v>0</v>
      </c>
      <c r="AN202" s="515">
        <v>0</v>
      </c>
      <c r="AO202" s="516">
        <v>0</v>
      </c>
      <c r="AP202" s="515"/>
      <c r="AQ202" s="515"/>
      <c r="AR202" s="515"/>
      <c r="AS202" s="515"/>
      <c r="AT202" s="517">
        <f t="shared" si="28"/>
        <v>0</v>
      </c>
      <c r="AU202" s="515"/>
      <c r="AV202" s="518" t="s">
        <v>774</v>
      </c>
      <c r="AW202" s="515" t="s">
        <v>774</v>
      </c>
      <c r="AX202" s="519" t="str">
        <f t="shared" si="29"/>
        <v/>
      </c>
      <c r="AY202" s="520"/>
      <c r="AZ202" s="521"/>
      <c r="BA202" s="521"/>
      <c r="BB202" s="521"/>
      <c r="BC202" s="514"/>
      <c r="BD202" s="58"/>
      <c r="BE202" s="522">
        <f t="shared" ref="BE202:BE265" si="36">BF202-A202</f>
        <v>-193</v>
      </c>
      <c r="BF202" s="58"/>
      <c r="BG202" s="58"/>
      <c r="BH202" s="58"/>
      <c r="BI202" s="58"/>
      <c r="BJ202" s="58"/>
    </row>
    <row r="203" spans="1:62" s="510" customFormat="1" ht="12">
      <c r="A203" s="507">
        <v>194</v>
      </c>
      <c r="B203" s="508" t="s">
        <v>221</v>
      </c>
      <c r="C203" s="507">
        <v>0</v>
      </c>
      <c r="D203" s="509"/>
      <c r="K203" s="511"/>
      <c r="T203" s="510">
        <v>0</v>
      </c>
      <c r="U203" s="510">
        <f t="shared" ref="U203:U266" si="37">IF(OR(T203="X",T203="X16",T203="X17"),SUM(D203:S203),
IF(T203="x18",SUM(D203:S203)-D203*0.6-L203*0.6,SUM(D203:S203)-D203-L203))</f>
        <v>0</v>
      </c>
      <c r="V203" s="512">
        <f t="shared" si="30"/>
        <v>0</v>
      </c>
      <c r="X203" s="510">
        <v>47093.130000000005</v>
      </c>
      <c r="Y203" s="510">
        <v>84023</v>
      </c>
      <c r="Z203" s="510">
        <f t="shared" si="31"/>
        <v>36929.869999999995</v>
      </c>
      <c r="AA203" s="510">
        <f t="shared" si="32"/>
        <v>0</v>
      </c>
      <c r="AC203" s="512">
        <v>0</v>
      </c>
      <c r="AD203" s="512">
        <f t="shared" si="33"/>
        <v>0</v>
      </c>
      <c r="AE203" s="513">
        <f t="shared" si="34"/>
        <v>0</v>
      </c>
      <c r="AF203" s="510">
        <v>0</v>
      </c>
      <c r="AG203" s="510" t="s">
        <v>758</v>
      </c>
      <c r="AH203" s="514">
        <f t="shared" si="35"/>
        <v>0</v>
      </c>
      <c r="AI203" s="58"/>
      <c r="AJ203" s="58"/>
      <c r="AK203" s="515">
        <v>0</v>
      </c>
      <c r="AL203" s="515">
        <v>0</v>
      </c>
      <c r="AM203" s="515">
        <v>0</v>
      </c>
      <c r="AN203" s="515">
        <v>0</v>
      </c>
      <c r="AO203" s="516">
        <v>0</v>
      </c>
      <c r="AP203" s="515"/>
      <c r="AQ203" s="515"/>
      <c r="AR203" s="515"/>
      <c r="AS203" s="515"/>
      <c r="AT203" s="517">
        <f t="shared" ref="AT203:AT266" si="38">AO203-AN203</f>
        <v>0</v>
      </c>
      <c r="AU203" s="515"/>
      <c r="AV203" s="518" t="s">
        <v>774</v>
      </c>
      <c r="AW203" s="515" t="s">
        <v>774</v>
      </c>
      <c r="AX203" s="519" t="str">
        <f t="shared" ref="AX203:AX266" si="39">IFERROR(AW203-AV203,"")</f>
        <v/>
      </c>
      <c r="AY203" s="520"/>
      <c r="AZ203" s="521"/>
      <c r="BA203" s="521"/>
      <c r="BB203" s="521"/>
      <c r="BC203" s="514"/>
      <c r="BD203" s="58"/>
      <c r="BE203" s="522">
        <f t="shared" si="36"/>
        <v>-194</v>
      </c>
      <c r="BF203" s="58"/>
      <c r="BG203" s="58"/>
      <c r="BH203" s="58"/>
      <c r="BI203" s="58"/>
      <c r="BJ203" s="58"/>
    </row>
    <row r="204" spans="1:62" s="510" customFormat="1" ht="12">
      <c r="A204" s="507">
        <v>195</v>
      </c>
      <c r="B204" s="508" t="s">
        <v>222</v>
      </c>
      <c r="C204" s="507">
        <v>0</v>
      </c>
      <c r="D204" s="509">
        <v>0</v>
      </c>
      <c r="E204" s="510">
        <v>0</v>
      </c>
      <c r="F204" s="510">
        <v>0</v>
      </c>
      <c r="G204" s="510">
        <v>0</v>
      </c>
      <c r="H204" s="510">
        <v>0</v>
      </c>
      <c r="I204" s="510">
        <v>0</v>
      </c>
      <c r="J204" s="510">
        <v>0</v>
      </c>
      <c r="K204" s="511">
        <v>0</v>
      </c>
      <c r="L204" s="510">
        <v>0</v>
      </c>
      <c r="M204" s="510">
        <v>136799</v>
      </c>
      <c r="N204" s="510">
        <v>0</v>
      </c>
      <c r="O204" s="510">
        <v>0</v>
      </c>
      <c r="P204" s="510">
        <v>0</v>
      </c>
      <c r="Q204" s="510">
        <v>0</v>
      </c>
      <c r="R204" s="510">
        <v>0</v>
      </c>
      <c r="S204" s="510">
        <v>0</v>
      </c>
      <c r="T204" s="510">
        <v>0</v>
      </c>
      <c r="U204" s="510">
        <f t="shared" si="37"/>
        <v>136799</v>
      </c>
      <c r="V204" s="512">
        <f t="shared" si="30"/>
        <v>0</v>
      </c>
      <c r="X204" s="510">
        <v>47889.06</v>
      </c>
      <c r="Y204" s="510">
        <v>132294</v>
      </c>
      <c r="Z204" s="510">
        <f t="shared" si="31"/>
        <v>84404.94</v>
      </c>
      <c r="AA204" s="510">
        <f t="shared" si="32"/>
        <v>0</v>
      </c>
      <c r="AC204" s="512">
        <v>0</v>
      </c>
      <c r="AD204" s="512">
        <f t="shared" si="33"/>
        <v>0</v>
      </c>
      <c r="AE204" s="513">
        <f t="shared" si="34"/>
        <v>0</v>
      </c>
      <c r="AF204" s="510">
        <v>0</v>
      </c>
      <c r="AG204" s="510" t="s">
        <v>758</v>
      </c>
      <c r="AH204" s="514">
        <f t="shared" si="35"/>
        <v>0</v>
      </c>
      <c r="AI204" s="58"/>
      <c r="AJ204" s="58"/>
      <c r="AK204" s="515">
        <v>0</v>
      </c>
      <c r="AL204" s="515">
        <v>0</v>
      </c>
      <c r="AM204" s="515">
        <v>0</v>
      </c>
      <c r="AN204" s="515">
        <v>0</v>
      </c>
      <c r="AO204" s="516">
        <v>0</v>
      </c>
      <c r="AP204" s="515"/>
      <c r="AQ204" s="515"/>
      <c r="AR204" s="515"/>
      <c r="AS204" s="515"/>
      <c r="AT204" s="517">
        <f t="shared" si="38"/>
        <v>0</v>
      </c>
      <c r="AU204" s="515"/>
      <c r="AV204" s="518" t="s">
        <v>774</v>
      </c>
      <c r="AW204" s="515" t="s">
        <v>774</v>
      </c>
      <c r="AX204" s="519" t="str">
        <f t="shared" si="39"/>
        <v/>
      </c>
      <c r="AY204" s="520"/>
      <c r="AZ204" s="521"/>
      <c r="BA204" s="521"/>
      <c r="BB204" s="521"/>
      <c r="BC204" s="514"/>
      <c r="BD204" s="58"/>
      <c r="BE204" s="522">
        <f t="shared" si="36"/>
        <v>-195</v>
      </c>
      <c r="BF204" s="58"/>
      <c r="BG204" s="58"/>
      <c r="BH204" s="58"/>
      <c r="BI204" s="58"/>
      <c r="BJ204" s="58"/>
    </row>
    <row r="205" spans="1:62" s="510" customFormat="1" ht="12">
      <c r="A205" s="507">
        <v>196</v>
      </c>
      <c r="B205" s="508" t="s">
        <v>223</v>
      </c>
      <c r="C205" s="507">
        <v>1</v>
      </c>
      <c r="D205" s="509">
        <v>0</v>
      </c>
      <c r="E205" s="510">
        <v>0</v>
      </c>
      <c r="F205" s="510">
        <v>0</v>
      </c>
      <c r="G205" s="510">
        <v>0</v>
      </c>
      <c r="H205" s="510">
        <v>0</v>
      </c>
      <c r="I205" s="510">
        <v>0</v>
      </c>
      <c r="J205" s="510">
        <v>447488</v>
      </c>
      <c r="K205" s="511">
        <v>10250</v>
      </c>
      <c r="L205" s="510">
        <v>90926</v>
      </c>
      <c r="M205" s="510">
        <v>18879</v>
      </c>
      <c r="N205" s="510">
        <v>0</v>
      </c>
      <c r="O205" s="510">
        <v>15492.12</v>
      </c>
      <c r="P205" s="510">
        <v>0</v>
      </c>
      <c r="Q205" s="510">
        <v>0</v>
      </c>
      <c r="R205" s="510">
        <v>0</v>
      </c>
      <c r="S205" s="510">
        <v>0</v>
      </c>
      <c r="T205" s="510" t="s">
        <v>760</v>
      </c>
      <c r="U205" s="510">
        <f t="shared" si="37"/>
        <v>528479.52</v>
      </c>
      <c r="V205" s="512">
        <f t="shared" si="30"/>
        <v>10.775453279820312</v>
      </c>
      <c r="X205" s="510">
        <v>2856293.17</v>
      </c>
      <c r="Y205" s="510">
        <v>4904476</v>
      </c>
      <c r="Z205" s="510">
        <f t="shared" si="31"/>
        <v>2048182.83</v>
      </c>
      <c r="AA205" s="510">
        <f t="shared" si="32"/>
        <v>220700.98393195149</v>
      </c>
      <c r="AC205" s="512">
        <v>158.7066733669341</v>
      </c>
      <c r="AD205" s="512">
        <f t="shared" si="33"/>
        <v>163.98089192182078</v>
      </c>
      <c r="AE205" s="513">
        <f t="shared" si="34"/>
        <v>5.2742185548866871</v>
      </c>
      <c r="AF205" s="510">
        <v>12</v>
      </c>
      <c r="AG205" s="510">
        <v>1</v>
      </c>
      <c r="AH205" s="514">
        <f t="shared" si="35"/>
        <v>163.98089192182078</v>
      </c>
      <c r="AI205" s="58"/>
      <c r="AJ205" s="58"/>
      <c r="AK205" s="515">
        <v>158.7066733669341</v>
      </c>
      <c r="AL205" s="515">
        <v>163.82157698309982</v>
      </c>
      <c r="AM205" s="515">
        <v>163.82157698309982</v>
      </c>
      <c r="AN205" s="515">
        <v>158.7066733669341</v>
      </c>
      <c r="AO205" s="516">
        <v>163.98089192182078</v>
      </c>
      <c r="AP205" s="515"/>
      <c r="AQ205" s="515"/>
      <c r="AR205" s="515"/>
      <c r="AS205" s="515"/>
      <c r="AT205" s="517">
        <f t="shared" si="38"/>
        <v>5.2742185548866871</v>
      </c>
      <c r="AU205" s="515"/>
      <c r="AV205" s="518">
        <v>0.37853901352698432</v>
      </c>
      <c r="AW205" s="515">
        <v>3.9151940183814391</v>
      </c>
      <c r="AX205" s="519">
        <f t="shared" si="39"/>
        <v>3.5366550048544547</v>
      </c>
      <c r="AY205" s="520"/>
      <c r="AZ205" s="521"/>
      <c r="BA205" s="521"/>
      <c r="BB205" s="521"/>
      <c r="BC205" s="514"/>
      <c r="BD205" s="58"/>
      <c r="BE205" s="522">
        <f t="shared" si="36"/>
        <v>-196</v>
      </c>
      <c r="BF205" s="58"/>
      <c r="BG205" s="58"/>
      <c r="BH205" s="58"/>
      <c r="BI205" s="58"/>
      <c r="BJ205" s="58"/>
    </row>
    <row r="206" spans="1:62" s="510" customFormat="1" ht="12">
      <c r="A206" s="507">
        <v>197</v>
      </c>
      <c r="B206" s="508" t="s">
        <v>224</v>
      </c>
      <c r="C206" s="507">
        <v>1</v>
      </c>
      <c r="D206" s="509">
        <v>0</v>
      </c>
      <c r="E206" s="510">
        <v>650000</v>
      </c>
      <c r="F206" s="510">
        <v>0</v>
      </c>
      <c r="G206" s="510">
        <v>0</v>
      </c>
      <c r="H206" s="510">
        <v>0</v>
      </c>
      <c r="I206" s="510">
        <v>0</v>
      </c>
      <c r="J206" s="510">
        <v>0</v>
      </c>
      <c r="K206" s="511">
        <v>0</v>
      </c>
      <c r="L206" s="510">
        <v>1736425</v>
      </c>
      <c r="M206" s="510">
        <v>24818</v>
      </c>
      <c r="N206" s="510">
        <v>0</v>
      </c>
      <c r="O206" s="510">
        <v>3686.6200000000003</v>
      </c>
      <c r="P206" s="510">
        <v>0</v>
      </c>
      <c r="Q206" s="510">
        <v>0</v>
      </c>
      <c r="R206" s="510">
        <v>0</v>
      </c>
      <c r="S206" s="510">
        <v>0</v>
      </c>
      <c r="T206" s="510" t="s">
        <v>760</v>
      </c>
      <c r="U206" s="510">
        <f t="shared" si="37"/>
        <v>1373074.62</v>
      </c>
      <c r="V206" s="512">
        <f t="shared" si="30"/>
        <v>3.1465775369672979</v>
      </c>
      <c r="X206" s="510">
        <v>22613557.840000004</v>
      </c>
      <c r="Y206" s="510">
        <v>43637082</v>
      </c>
      <c r="Z206" s="510">
        <f t="shared" si="31"/>
        <v>21023524.159999996</v>
      </c>
      <c r="AA206" s="510">
        <f t="shared" si="32"/>
        <v>661521.4886974527</v>
      </c>
      <c r="AC206" s="512">
        <v>200.61018696183487</v>
      </c>
      <c r="AD206" s="512">
        <f t="shared" si="33"/>
        <v>190.04333955484529</v>
      </c>
      <c r="AE206" s="513">
        <f t="shared" si="34"/>
        <v>-10.566847406989581</v>
      </c>
      <c r="AF206" s="510">
        <v>1</v>
      </c>
      <c r="AG206" s="510">
        <v>1</v>
      </c>
      <c r="AH206" s="514">
        <f t="shared" si="35"/>
        <v>190.04333955484529</v>
      </c>
      <c r="AI206" s="58"/>
      <c r="AJ206" s="58"/>
      <c r="AK206" s="515">
        <v>200.61018696183487</v>
      </c>
      <c r="AL206" s="515">
        <v>200.78874856532408</v>
      </c>
      <c r="AM206" s="515">
        <v>200.78874856532408</v>
      </c>
      <c r="AN206" s="515">
        <v>200.61018696183487</v>
      </c>
      <c r="AO206" s="516">
        <v>190.04333955484529</v>
      </c>
      <c r="AP206" s="515"/>
      <c r="AQ206" s="515"/>
      <c r="AR206" s="515"/>
      <c r="AS206" s="515"/>
      <c r="AT206" s="517">
        <f t="shared" si="38"/>
        <v>-10.566847406989581</v>
      </c>
      <c r="AU206" s="515"/>
      <c r="AV206" s="518">
        <v>12.50008788152962</v>
      </c>
      <c r="AW206" s="515">
        <v>6.3972036633026992</v>
      </c>
      <c r="AX206" s="519">
        <f t="shared" si="39"/>
        <v>-6.1028842182269205</v>
      </c>
      <c r="AY206" s="520"/>
      <c r="AZ206" s="521"/>
      <c r="BA206" s="521"/>
      <c r="BB206" s="521"/>
      <c r="BC206" s="514"/>
      <c r="BD206" s="58"/>
      <c r="BE206" s="522">
        <f t="shared" si="36"/>
        <v>-197</v>
      </c>
      <c r="BF206" s="58"/>
      <c r="BG206" s="58"/>
      <c r="BH206" s="58"/>
      <c r="BI206" s="58"/>
      <c r="BJ206" s="58"/>
    </row>
    <row r="207" spans="1:62" s="510" customFormat="1" ht="12">
      <c r="A207" s="507">
        <v>198</v>
      </c>
      <c r="B207" s="508" t="s">
        <v>225</v>
      </c>
      <c r="C207" s="507">
        <v>1</v>
      </c>
      <c r="D207" s="509"/>
      <c r="K207" s="511"/>
      <c r="T207" s="510" t="s">
        <v>757</v>
      </c>
      <c r="U207" s="510">
        <f t="shared" si="37"/>
        <v>0</v>
      </c>
      <c r="V207" s="512">
        <f t="shared" si="30"/>
        <v>0</v>
      </c>
      <c r="X207" s="510">
        <v>61356636.239639997</v>
      </c>
      <c r="Y207" s="510">
        <v>93253519.180000007</v>
      </c>
      <c r="Z207" s="510">
        <f t="shared" si="31"/>
        <v>31896882.94036001</v>
      </c>
      <c r="AA207" s="510">
        <f t="shared" si="32"/>
        <v>0</v>
      </c>
      <c r="AC207" s="512">
        <v>151.10388749669943</v>
      </c>
      <c r="AD207" s="512">
        <f t="shared" si="33"/>
        <v>151.98603589639541</v>
      </c>
      <c r="AE207" s="513">
        <f t="shared" si="34"/>
        <v>0.88214839969597847</v>
      </c>
      <c r="AF207" s="510">
        <v>10</v>
      </c>
      <c r="AG207" s="510">
        <v>0</v>
      </c>
      <c r="AH207" s="514">
        <f t="shared" si="35"/>
        <v>151.10388749669943</v>
      </c>
      <c r="AI207" s="58"/>
      <c r="AJ207" s="58"/>
      <c r="AK207" s="515">
        <v>151.10388749669943</v>
      </c>
      <c r="AL207" s="515">
        <v>141.03301098885865</v>
      </c>
      <c r="AM207" s="515">
        <v>141.03301098885865</v>
      </c>
      <c r="AN207" s="515">
        <v>151.10388749669943</v>
      </c>
      <c r="AO207" s="516">
        <v>151.10388749669943</v>
      </c>
      <c r="AP207" s="515"/>
      <c r="AQ207" s="515"/>
      <c r="AR207" s="515"/>
      <c r="AS207" s="515"/>
      <c r="AT207" s="517">
        <f t="shared" si="38"/>
        <v>0</v>
      </c>
      <c r="AU207" s="515"/>
      <c r="AV207" s="518">
        <v>6.6516118045573354</v>
      </c>
      <c r="AW207" s="515">
        <v>4.7459256175158027</v>
      </c>
      <c r="AX207" s="519">
        <f t="shared" si="39"/>
        <v>-1.9056861870415327</v>
      </c>
      <c r="AY207" s="520"/>
      <c r="AZ207" s="521"/>
      <c r="BA207" s="521"/>
      <c r="BB207" s="521"/>
      <c r="BC207" s="514"/>
      <c r="BD207" s="58"/>
      <c r="BE207" s="522">
        <f t="shared" si="36"/>
        <v>-198</v>
      </c>
      <c r="BF207" s="58"/>
      <c r="BG207" s="58"/>
      <c r="BH207" s="58"/>
      <c r="BI207" s="58"/>
      <c r="BJ207" s="58"/>
    </row>
    <row r="208" spans="1:62" s="510" customFormat="1" ht="12">
      <c r="A208" s="507">
        <v>199</v>
      </c>
      <c r="B208" s="508" t="s">
        <v>226</v>
      </c>
      <c r="C208" s="507">
        <v>1</v>
      </c>
      <c r="D208" s="509">
        <v>0</v>
      </c>
      <c r="E208" s="510">
        <v>5000.0000000000009</v>
      </c>
      <c r="F208" s="510">
        <v>0</v>
      </c>
      <c r="G208" s="510">
        <v>0</v>
      </c>
      <c r="H208" s="510">
        <v>0</v>
      </c>
      <c r="I208" s="510">
        <v>61282</v>
      </c>
      <c r="J208" s="510">
        <v>4063125</v>
      </c>
      <c r="K208" s="511">
        <v>869366</v>
      </c>
      <c r="L208" s="510">
        <v>2156997</v>
      </c>
      <c r="M208" s="510">
        <v>53148</v>
      </c>
      <c r="N208" s="510">
        <v>0</v>
      </c>
      <c r="O208" s="510">
        <v>5446.56</v>
      </c>
      <c r="P208" s="510">
        <v>0</v>
      </c>
      <c r="Q208" s="510">
        <v>0</v>
      </c>
      <c r="R208" s="510">
        <v>0</v>
      </c>
      <c r="S208" s="510">
        <v>0</v>
      </c>
      <c r="T208" s="510" t="s">
        <v>757</v>
      </c>
      <c r="U208" s="510">
        <f t="shared" si="37"/>
        <v>7214364.5599999996</v>
      </c>
      <c r="V208" s="512">
        <f t="shared" si="30"/>
        <v>6.086793234801168</v>
      </c>
      <c r="X208" s="510">
        <v>66681599.624000005</v>
      </c>
      <c r="Y208" s="510">
        <v>118524883</v>
      </c>
      <c r="Z208" s="510">
        <f t="shared" si="31"/>
        <v>51843283.375999995</v>
      </c>
      <c r="AA208" s="510">
        <f t="shared" si="32"/>
        <v>3155593.4652291662</v>
      </c>
      <c r="AC208" s="512">
        <v>173.72925288107623</v>
      </c>
      <c r="AD208" s="512">
        <f t="shared" si="33"/>
        <v>173.01517987766925</v>
      </c>
      <c r="AE208" s="513">
        <f t="shared" si="34"/>
        <v>-0.71407300340698043</v>
      </c>
      <c r="AF208" s="510">
        <v>3</v>
      </c>
      <c r="AG208" s="510">
        <v>1</v>
      </c>
      <c r="AH208" s="514">
        <f t="shared" si="35"/>
        <v>173.01517987766925</v>
      </c>
      <c r="AI208" s="58"/>
      <c r="AJ208" s="58"/>
      <c r="AK208" s="515">
        <v>173.72925288107623</v>
      </c>
      <c r="AL208" s="515">
        <v>167.09468885935951</v>
      </c>
      <c r="AM208" s="515">
        <v>167.09468885935951</v>
      </c>
      <c r="AN208" s="515">
        <v>173.72925288107623</v>
      </c>
      <c r="AO208" s="516">
        <v>173.01517987766925</v>
      </c>
      <c r="AP208" s="515"/>
      <c r="AQ208" s="515"/>
      <c r="AR208" s="515"/>
      <c r="AS208" s="515"/>
      <c r="AT208" s="517">
        <f t="shared" si="38"/>
        <v>-0.71407300340698043</v>
      </c>
      <c r="AU208" s="515"/>
      <c r="AV208" s="518">
        <v>6.2520090087487281</v>
      </c>
      <c r="AW208" s="515">
        <v>5.6258861759490868</v>
      </c>
      <c r="AX208" s="519">
        <f t="shared" si="39"/>
        <v>-0.62612283279964132</v>
      </c>
      <c r="AY208" s="520"/>
      <c r="AZ208" s="521"/>
      <c r="BA208" s="521"/>
      <c r="BB208" s="521"/>
      <c r="BC208" s="514"/>
      <c r="BD208" s="58"/>
      <c r="BE208" s="522">
        <f t="shared" si="36"/>
        <v>-199</v>
      </c>
      <c r="BF208" s="58"/>
      <c r="BG208" s="58"/>
      <c r="BH208" s="58"/>
      <c r="BI208" s="58"/>
      <c r="BJ208" s="58"/>
    </row>
    <row r="209" spans="1:62" s="510" customFormat="1" ht="12">
      <c r="A209" s="507">
        <v>200</v>
      </c>
      <c r="B209" s="508" t="s">
        <v>227</v>
      </c>
      <c r="C209" s="507">
        <v>0</v>
      </c>
      <c r="D209" s="509"/>
      <c r="K209" s="511"/>
      <c r="T209" s="510">
        <v>0</v>
      </c>
      <c r="U209" s="510">
        <f t="shared" si="37"/>
        <v>0</v>
      </c>
      <c r="V209" s="512">
        <f t="shared" si="30"/>
        <v>0</v>
      </c>
      <c r="X209" s="510">
        <v>236678.27999999997</v>
      </c>
      <c r="Y209" s="510">
        <v>409373</v>
      </c>
      <c r="Z209" s="510">
        <f t="shared" si="31"/>
        <v>172694.72000000003</v>
      </c>
      <c r="AA209" s="510">
        <f t="shared" si="32"/>
        <v>0</v>
      </c>
      <c r="AC209" s="512">
        <v>0</v>
      </c>
      <c r="AD209" s="512">
        <f t="shared" si="33"/>
        <v>0</v>
      </c>
      <c r="AE209" s="513">
        <f t="shared" si="34"/>
        <v>0</v>
      </c>
      <c r="AF209" s="510">
        <v>0</v>
      </c>
      <c r="AG209" s="510" t="s">
        <v>758</v>
      </c>
      <c r="AH209" s="514">
        <f t="shared" si="35"/>
        <v>0</v>
      </c>
      <c r="AI209" s="58"/>
      <c r="AJ209" s="58"/>
      <c r="AK209" s="515">
        <v>0</v>
      </c>
      <c r="AL209" s="515">
        <v>0</v>
      </c>
      <c r="AM209" s="515">
        <v>0</v>
      </c>
      <c r="AN209" s="515">
        <v>0</v>
      </c>
      <c r="AO209" s="516">
        <v>0</v>
      </c>
      <c r="AP209" s="515"/>
      <c r="AQ209" s="515"/>
      <c r="AR209" s="515"/>
      <c r="AS209" s="515"/>
      <c r="AT209" s="517">
        <f t="shared" si="38"/>
        <v>0</v>
      </c>
      <c r="AU209" s="515"/>
      <c r="AV209" s="518" t="s">
        <v>774</v>
      </c>
      <c r="AW209" s="515" t="s">
        <v>774</v>
      </c>
      <c r="AX209" s="519" t="str">
        <f t="shared" si="39"/>
        <v/>
      </c>
      <c r="AY209" s="520"/>
      <c r="AZ209" s="521"/>
      <c r="BA209" s="521"/>
      <c r="BB209" s="521"/>
      <c r="BC209" s="514"/>
      <c r="BD209" s="58"/>
      <c r="BE209" s="522">
        <f t="shared" si="36"/>
        <v>-200</v>
      </c>
      <c r="BF209" s="58"/>
      <c r="BG209" s="58"/>
      <c r="BH209" s="58"/>
      <c r="BI209" s="58"/>
      <c r="BJ209" s="58"/>
    </row>
    <row r="210" spans="1:62" s="510" customFormat="1" ht="12">
      <c r="A210" s="507">
        <v>201</v>
      </c>
      <c r="B210" s="508" t="s">
        <v>228</v>
      </c>
      <c r="C210" s="507">
        <v>1</v>
      </c>
      <c r="D210" s="509">
        <v>8865167</v>
      </c>
      <c r="E210" s="510">
        <v>0</v>
      </c>
      <c r="F210" s="510">
        <v>0</v>
      </c>
      <c r="G210" s="510">
        <v>0</v>
      </c>
      <c r="H210" s="510">
        <v>0</v>
      </c>
      <c r="I210" s="510">
        <v>550000</v>
      </c>
      <c r="J210" s="510">
        <v>2500000</v>
      </c>
      <c r="K210" s="511">
        <v>2250000</v>
      </c>
      <c r="L210" s="510">
        <v>0</v>
      </c>
      <c r="M210" s="510">
        <v>77528</v>
      </c>
      <c r="N210" s="510">
        <v>153246</v>
      </c>
      <c r="O210" s="510">
        <v>1897394.1</v>
      </c>
      <c r="P210" s="510">
        <v>0</v>
      </c>
      <c r="Q210" s="510">
        <v>0</v>
      </c>
      <c r="R210" s="510">
        <v>0</v>
      </c>
      <c r="S210" s="510">
        <v>0</v>
      </c>
      <c r="T210" s="510" t="s">
        <v>757</v>
      </c>
      <c r="U210" s="510">
        <f t="shared" si="37"/>
        <v>16293335.1</v>
      </c>
      <c r="V210" s="512">
        <f t="shared" si="30"/>
        <v>6.9385824013757116</v>
      </c>
      <c r="X210" s="510">
        <v>233389315.13999999</v>
      </c>
      <c r="Y210" s="510">
        <v>234822246.93000001</v>
      </c>
      <c r="Z210" s="510">
        <f t="shared" si="31"/>
        <v>1432931.7900000215</v>
      </c>
      <c r="AA210" s="510">
        <f t="shared" si="32"/>
        <v>99425.153004659456</v>
      </c>
      <c r="AC210" s="512">
        <v>102.46061449787913</v>
      </c>
      <c r="AD210" s="512">
        <f t="shared" si="33"/>
        <v>100.5713657611941</v>
      </c>
      <c r="AE210" s="513">
        <f t="shared" si="34"/>
        <v>-1.8892487366850332</v>
      </c>
      <c r="AF210" s="510">
        <v>1553</v>
      </c>
      <c r="AG210" s="510">
        <v>1</v>
      </c>
      <c r="AH210" s="514">
        <f t="shared" si="35"/>
        <v>100.5713657611941</v>
      </c>
      <c r="AI210" s="58"/>
      <c r="AJ210" s="58"/>
      <c r="AK210" s="515">
        <v>102.46061449787913</v>
      </c>
      <c r="AL210" s="515">
        <v>102.0853235468517</v>
      </c>
      <c r="AM210" s="515">
        <v>102.0853235468517</v>
      </c>
      <c r="AN210" s="515">
        <v>102.46061449787913</v>
      </c>
      <c r="AO210" s="516">
        <v>100.5713657611941</v>
      </c>
      <c r="AP210" s="515"/>
      <c r="AQ210" s="515"/>
      <c r="AR210" s="515"/>
      <c r="AS210" s="515"/>
      <c r="AT210" s="517">
        <f t="shared" si="38"/>
        <v>-1.8892487366850332</v>
      </c>
      <c r="AU210" s="515"/>
      <c r="AV210" s="518">
        <v>13.191972931800414</v>
      </c>
      <c r="AW210" s="515">
        <v>10.958569774749702</v>
      </c>
      <c r="AX210" s="519">
        <f t="shared" si="39"/>
        <v>-2.2334031570507129</v>
      </c>
      <c r="AY210" s="520"/>
      <c r="AZ210" s="521"/>
      <c r="BA210" s="521"/>
      <c r="BB210" s="521"/>
      <c r="BC210" s="514"/>
      <c r="BD210" s="58"/>
      <c r="BE210" s="522">
        <f t="shared" si="36"/>
        <v>-201</v>
      </c>
      <c r="BF210" s="58"/>
      <c r="BG210" s="58"/>
      <c r="BH210" s="58"/>
      <c r="BI210" s="58"/>
      <c r="BJ210" s="58"/>
    </row>
    <row r="211" spans="1:62" s="510" customFormat="1" ht="12">
      <c r="A211" s="507">
        <v>202</v>
      </c>
      <c r="B211" s="508" t="s">
        <v>229</v>
      </c>
      <c r="C211" s="507">
        <v>0</v>
      </c>
      <c r="D211" s="509"/>
      <c r="K211" s="511"/>
      <c r="T211" s="510">
        <v>0</v>
      </c>
      <c r="U211" s="510">
        <f t="shared" si="37"/>
        <v>0</v>
      </c>
      <c r="V211" s="512">
        <f t="shared" si="30"/>
        <v>0</v>
      </c>
      <c r="X211" s="510">
        <v>31395.420000000002</v>
      </c>
      <c r="Y211" s="510">
        <v>57261</v>
      </c>
      <c r="Z211" s="510">
        <f t="shared" si="31"/>
        <v>25865.579999999998</v>
      </c>
      <c r="AA211" s="510">
        <f t="shared" si="32"/>
        <v>0</v>
      </c>
      <c r="AC211" s="512">
        <v>0</v>
      </c>
      <c r="AD211" s="512">
        <f t="shared" si="33"/>
        <v>0</v>
      </c>
      <c r="AE211" s="513">
        <f t="shared" si="34"/>
        <v>0</v>
      </c>
      <c r="AF211" s="510">
        <v>0</v>
      </c>
      <c r="AG211" s="510" t="s">
        <v>758</v>
      </c>
      <c r="AH211" s="514">
        <f t="shared" si="35"/>
        <v>0</v>
      </c>
      <c r="AI211" s="58"/>
      <c r="AJ211" s="58"/>
      <c r="AK211" s="515">
        <v>0</v>
      </c>
      <c r="AL211" s="515">
        <v>0</v>
      </c>
      <c r="AM211" s="515">
        <v>0</v>
      </c>
      <c r="AN211" s="515">
        <v>0</v>
      </c>
      <c r="AO211" s="516">
        <v>0</v>
      </c>
      <c r="AP211" s="515"/>
      <c r="AQ211" s="515"/>
      <c r="AR211" s="515"/>
      <c r="AS211" s="515"/>
      <c r="AT211" s="517">
        <f t="shared" si="38"/>
        <v>0</v>
      </c>
      <c r="AU211" s="515"/>
      <c r="AV211" s="518" t="s">
        <v>774</v>
      </c>
      <c r="AW211" s="515" t="s">
        <v>774</v>
      </c>
      <c r="AX211" s="519" t="str">
        <f t="shared" si="39"/>
        <v/>
      </c>
      <c r="AY211" s="520"/>
      <c r="AZ211" s="521"/>
      <c r="BA211" s="521"/>
      <c r="BB211" s="521"/>
      <c r="BC211" s="514"/>
      <c r="BD211" s="58"/>
      <c r="BE211" s="522">
        <f t="shared" si="36"/>
        <v>-202</v>
      </c>
      <c r="BF211" s="58"/>
      <c r="BG211" s="58"/>
      <c r="BH211" s="58"/>
      <c r="BI211" s="58"/>
      <c r="BJ211" s="58"/>
    </row>
    <row r="212" spans="1:62" s="510" customFormat="1" ht="12">
      <c r="A212" s="507">
        <v>203</v>
      </c>
      <c r="B212" s="508" t="s">
        <v>230</v>
      </c>
      <c r="C212" s="507">
        <v>0</v>
      </c>
      <c r="D212" s="509">
        <v>0</v>
      </c>
      <c r="E212" s="510">
        <v>0</v>
      </c>
      <c r="F212" s="510">
        <v>0</v>
      </c>
      <c r="G212" s="510">
        <v>0</v>
      </c>
      <c r="H212" s="510">
        <v>0</v>
      </c>
      <c r="I212" s="510">
        <v>0</v>
      </c>
      <c r="J212" s="510">
        <v>0</v>
      </c>
      <c r="K212" s="511">
        <v>0</v>
      </c>
      <c r="L212" s="510">
        <v>0</v>
      </c>
      <c r="M212" s="510">
        <v>0</v>
      </c>
      <c r="N212" s="510">
        <v>0</v>
      </c>
      <c r="O212" s="510">
        <v>0</v>
      </c>
      <c r="P212" s="510">
        <v>0</v>
      </c>
      <c r="Q212" s="510">
        <v>0</v>
      </c>
      <c r="R212" s="510">
        <v>0</v>
      </c>
      <c r="S212" s="510">
        <v>0</v>
      </c>
      <c r="T212" s="510">
        <v>0</v>
      </c>
      <c r="U212" s="510">
        <f t="shared" si="37"/>
        <v>0</v>
      </c>
      <c r="V212" s="512">
        <f t="shared" si="30"/>
        <v>0</v>
      </c>
      <c r="X212" s="510">
        <v>32378.457899999998</v>
      </c>
      <c r="Y212" s="510">
        <v>44186</v>
      </c>
      <c r="Z212" s="510">
        <f t="shared" si="31"/>
        <v>11807.542100000002</v>
      </c>
      <c r="AA212" s="510">
        <f t="shared" si="32"/>
        <v>0</v>
      </c>
      <c r="AC212" s="512">
        <v>0</v>
      </c>
      <c r="AD212" s="512">
        <f t="shared" si="33"/>
        <v>0</v>
      </c>
      <c r="AE212" s="513">
        <f t="shared" si="34"/>
        <v>0</v>
      </c>
      <c r="AF212" s="510">
        <v>0</v>
      </c>
      <c r="AG212" s="510" t="s">
        <v>758</v>
      </c>
      <c r="AH212" s="514">
        <f t="shared" si="35"/>
        <v>0</v>
      </c>
      <c r="AI212" s="58"/>
      <c r="AJ212" s="58"/>
      <c r="AK212" s="515">
        <v>0</v>
      </c>
      <c r="AL212" s="515">
        <v>0</v>
      </c>
      <c r="AM212" s="515">
        <v>0</v>
      </c>
      <c r="AN212" s="515">
        <v>0</v>
      </c>
      <c r="AO212" s="516">
        <v>0</v>
      </c>
      <c r="AP212" s="515"/>
      <c r="AQ212" s="515"/>
      <c r="AR212" s="515"/>
      <c r="AS212" s="515"/>
      <c r="AT212" s="517">
        <f t="shared" si="38"/>
        <v>0</v>
      </c>
      <c r="AU212" s="515"/>
      <c r="AV212" s="518" t="s">
        <v>774</v>
      </c>
      <c r="AW212" s="515" t="s">
        <v>774</v>
      </c>
      <c r="AX212" s="519" t="str">
        <f t="shared" si="39"/>
        <v/>
      </c>
      <c r="AY212" s="520"/>
      <c r="AZ212" s="521"/>
      <c r="BA212" s="521"/>
      <c r="BB212" s="521"/>
      <c r="BC212" s="514"/>
      <c r="BD212" s="58"/>
      <c r="BE212" s="522">
        <f t="shared" si="36"/>
        <v>-203</v>
      </c>
      <c r="BF212" s="58"/>
      <c r="BG212" s="58"/>
      <c r="BH212" s="58"/>
      <c r="BI212" s="58"/>
      <c r="BJ212" s="58"/>
    </row>
    <row r="213" spans="1:62" s="510" customFormat="1" ht="12">
      <c r="A213" s="507">
        <v>204</v>
      </c>
      <c r="B213" s="508" t="s">
        <v>231</v>
      </c>
      <c r="C213" s="507">
        <v>1</v>
      </c>
      <c r="D213" s="509">
        <v>0</v>
      </c>
      <c r="E213" s="510">
        <v>0</v>
      </c>
      <c r="F213" s="510">
        <v>0</v>
      </c>
      <c r="G213" s="510">
        <v>0</v>
      </c>
      <c r="H213" s="510">
        <v>0</v>
      </c>
      <c r="I213" s="510">
        <v>976858</v>
      </c>
      <c r="J213" s="510">
        <v>976858</v>
      </c>
      <c r="K213" s="511">
        <v>0</v>
      </c>
      <c r="L213" s="510">
        <v>859870</v>
      </c>
      <c r="M213" s="510">
        <v>0</v>
      </c>
      <c r="N213" s="510">
        <v>20989</v>
      </c>
      <c r="O213" s="510">
        <v>154526.68000000002</v>
      </c>
      <c r="P213" s="510">
        <v>0</v>
      </c>
      <c r="Q213" s="510">
        <v>0</v>
      </c>
      <c r="R213" s="510">
        <v>0</v>
      </c>
      <c r="S213" s="510">
        <v>0</v>
      </c>
      <c r="T213" s="510" t="s">
        <v>757</v>
      </c>
      <c r="U213" s="510">
        <f t="shared" si="37"/>
        <v>2989101.68</v>
      </c>
      <c r="V213" s="512">
        <f t="shared" si="30"/>
        <v>7.0330789817078649</v>
      </c>
      <c r="X213" s="510">
        <v>25407534.990000002</v>
      </c>
      <c r="Y213" s="510">
        <v>42500613</v>
      </c>
      <c r="Z213" s="510">
        <f t="shared" si="31"/>
        <v>17093078.009999998</v>
      </c>
      <c r="AA213" s="510">
        <f t="shared" si="32"/>
        <v>1202169.6768482388</v>
      </c>
      <c r="AC213" s="512">
        <v>165.25923183423214</v>
      </c>
      <c r="AD213" s="512">
        <f t="shared" si="33"/>
        <v>162.54407733535018</v>
      </c>
      <c r="AE213" s="513">
        <f t="shared" si="34"/>
        <v>-2.715154498881958</v>
      </c>
      <c r="AF213" s="510">
        <v>121</v>
      </c>
      <c r="AG213" s="510">
        <v>1</v>
      </c>
      <c r="AH213" s="514">
        <f t="shared" si="35"/>
        <v>162.54407733535018</v>
      </c>
      <c r="AI213" s="58"/>
      <c r="AJ213" s="58"/>
      <c r="AK213" s="525">
        <v>165.25923183423214</v>
      </c>
      <c r="AL213" s="515">
        <v>165.53216127297722</v>
      </c>
      <c r="AM213" s="525">
        <v>165.53216127297722</v>
      </c>
      <c r="AN213" s="525">
        <v>165.25923183423214</v>
      </c>
      <c r="AO213" s="516">
        <v>162.54407733535018</v>
      </c>
      <c r="AP213" s="515"/>
      <c r="AQ213" s="515"/>
      <c r="AR213" s="515"/>
      <c r="AS213" s="515"/>
      <c r="AT213" s="517">
        <f t="shared" si="38"/>
        <v>-2.715154498881958</v>
      </c>
      <c r="AU213" s="515"/>
      <c r="AV213" s="518">
        <v>5.6569665866161651</v>
      </c>
      <c r="AW213" s="515">
        <v>3.5850965809829756</v>
      </c>
      <c r="AX213" s="519">
        <f t="shared" si="39"/>
        <v>-2.0718700056331896</v>
      </c>
      <c r="AY213" s="520"/>
      <c r="AZ213" s="521"/>
      <c r="BA213" s="521"/>
      <c r="BB213" s="521"/>
      <c r="BC213" s="514"/>
      <c r="BD213" s="58"/>
      <c r="BE213" s="522">
        <f t="shared" si="36"/>
        <v>-204</v>
      </c>
      <c r="BF213" s="58"/>
      <c r="BG213" s="58"/>
      <c r="BH213" s="58"/>
      <c r="BI213" s="58"/>
      <c r="BJ213" s="58"/>
    </row>
    <row r="214" spans="1:62" s="510" customFormat="1" ht="12">
      <c r="A214" s="507">
        <v>205</v>
      </c>
      <c r="B214" s="508" t="s">
        <v>232</v>
      </c>
      <c r="C214" s="507">
        <v>0</v>
      </c>
      <c r="D214" s="509">
        <v>0</v>
      </c>
      <c r="E214" s="510">
        <v>0</v>
      </c>
      <c r="F214" s="510">
        <v>0</v>
      </c>
      <c r="G214" s="510">
        <v>0</v>
      </c>
      <c r="H214" s="510">
        <v>0</v>
      </c>
      <c r="I214" s="510">
        <v>0</v>
      </c>
      <c r="J214" s="510">
        <v>0</v>
      </c>
      <c r="K214" s="511">
        <v>0</v>
      </c>
      <c r="L214" s="510">
        <v>0</v>
      </c>
      <c r="M214" s="510">
        <v>0</v>
      </c>
      <c r="N214" s="510">
        <v>0</v>
      </c>
      <c r="O214" s="510">
        <v>0</v>
      </c>
      <c r="P214" s="510">
        <v>0</v>
      </c>
      <c r="Q214" s="510">
        <v>0</v>
      </c>
      <c r="R214" s="510">
        <v>0</v>
      </c>
      <c r="S214" s="510">
        <v>0</v>
      </c>
      <c r="T214" s="510">
        <v>0</v>
      </c>
      <c r="U214" s="510">
        <f t="shared" si="37"/>
        <v>0</v>
      </c>
      <c r="V214" s="512">
        <f t="shared" si="30"/>
        <v>0</v>
      </c>
      <c r="X214" s="510">
        <v>0</v>
      </c>
      <c r="Y214" s="510">
        <v>0</v>
      </c>
      <c r="Z214" s="510">
        <f t="shared" si="31"/>
        <v>0</v>
      </c>
      <c r="AA214" s="510">
        <f t="shared" si="32"/>
        <v>0</v>
      </c>
      <c r="AC214" s="512">
        <v>0</v>
      </c>
      <c r="AD214" s="512">
        <f t="shared" si="33"/>
        <v>0</v>
      </c>
      <c r="AE214" s="513">
        <f t="shared" si="34"/>
        <v>0</v>
      </c>
      <c r="AF214" s="510">
        <v>0</v>
      </c>
      <c r="AG214" s="510" t="s">
        <v>758</v>
      </c>
      <c r="AH214" s="514">
        <f t="shared" si="35"/>
        <v>0</v>
      </c>
      <c r="AI214" s="58"/>
      <c r="AJ214" s="58"/>
      <c r="AK214" s="515">
        <v>0</v>
      </c>
      <c r="AL214" s="515">
        <v>0</v>
      </c>
      <c r="AM214" s="515">
        <v>0</v>
      </c>
      <c r="AN214" s="515">
        <v>0</v>
      </c>
      <c r="AO214" s="516">
        <v>0</v>
      </c>
      <c r="AP214" s="515"/>
      <c r="AQ214" s="515"/>
      <c r="AR214" s="515"/>
      <c r="AS214" s="515"/>
      <c r="AT214" s="517">
        <f t="shared" si="38"/>
        <v>0</v>
      </c>
      <c r="AU214" s="515"/>
      <c r="AV214" s="518" t="s">
        <v>774</v>
      </c>
      <c r="AW214" s="515" t="s">
        <v>774</v>
      </c>
      <c r="AX214" s="519" t="str">
        <f t="shared" si="39"/>
        <v/>
      </c>
      <c r="AY214" s="520"/>
      <c r="AZ214" s="521"/>
      <c r="BA214" s="521"/>
      <c r="BB214" s="521"/>
      <c r="BC214" s="514"/>
      <c r="BD214" s="58"/>
      <c r="BE214" s="522">
        <f t="shared" si="36"/>
        <v>-205</v>
      </c>
      <c r="BF214" s="58"/>
      <c r="BG214" s="58"/>
      <c r="BH214" s="58"/>
      <c r="BI214" s="58"/>
      <c r="BJ214" s="58"/>
    </row>
    <row r="215" spans="1:62" s="510" customFormat="1" ht="12">
      <c r="A215" s="507">
        <v>206</v>
      </c>
      <c r="B215" s="508" t="s">
        <v>233</v>
      </c>
      <c r="C215" s="507">
        <v>0</v>
      </c>
      <c r="D215" s="509">
        <v>0</v>
      </c>
      <c r="E215" s="510">
        <v>0</v>
      </c>
      <c r="F215" s="510">
        <v>0</v>
      </c>
      <c r="G215" s="510">
        <v>0</v>
      </c>
      <c r="H215" s="510">
        <v>0</v>
      </c>
      <c r="I215" s="510">
        <v>0</v>
      </c>
      <c r="J215" s="510">
        <v>0</v>
      </c>
      <c r="K215" s="511">
        <v>0</v>
      </c>
      <c r="L215" s="510">
        <v>0</v>
      </c>
      <c r="M215" s="510">
        <v>0</v>
      </c>
      <c r="N215" s="510">
        <v>0</v>
      </c>
      <c r="O215" s="510">
        <v>0</v>
      </c>
      <c r="P215" s="510">
        <v>0</v>
      </c>
      <c r="Q215" s="510">
        <v>0</v>
      </c>
      <c r="R215" s="510">
        <v>0</v>
      </c>
      <c r="S215" s="510">
        <v>0</v>
      </c>
      <c r="T215" s="510">
        <v>0</v>
      </c>
      <c r="U215" s="510">
        <f t="shared" si="37"/>
        <v>0</v>
      </c>
      <c r="V215" s="512">
        <f t="shared" si="30"/>
        <v>0</v>
      </c>
      <c r="X215" s="510">
        <v>0</v>
      </c>
      <c r="Y215" s="510">
        <v>691.85</v>
      </c>
      <c r="Z215" s="510">
        <f t="shared" si="31"/>
        <v>691.85</v>
      </c>
      <c r="AA215" s="510">
        <f t="shared" si="32"/>
        <v>0</v>
      </c>
      <c r="AC215" s="512">
        <v>0</v>
      </c>
      <c r="AD215" s="512">
        <f t="shared" si="33"/>
        <v>0</v>
      </c>
      <c r="AE215" s="513">
        <f t="shared" si="34"/>
        <v>0</v>
      </c>
      <c r="AF215" s="510">
        <v>0</v>
      </c>
      <c r="AG215" s="510" t="s">
        <v>758</v>
      </c>
      <c r="AH215" s="514">
        <f t="shared" si="35"/>
        <v>0</v>
      </c>
      <c r="AI215" s="58"/>
      <c r="AJ215" s="58"/>
      <c r="AK215" s="515">
        <v>0</v>
      </c>
      <c r="AL215" s="515">
        <v>0</v>
      </c>
      <c r="AM215" s="515">
        <v>0</v>
      </c>
      <c r="AN215" s="515">
        <v>0</v>
      </c>
      <c r="AO215" s="516">
        <v>0</v>
      </c>
      <c r="AP215" s="515"/>
      <c r="AQ215" s="515"/>
      <c r="AR215" s="515"/>
      <c r="AS215" s="515"/>
      <c r="AT215" s="517">
        <f t="shared" si="38"/>
        <v>0</v>
      </c>
      <c r="AU215" s="515"/>
      <c r="AV215" s="518" t="s">
        <v>774</v>
      </c>
      <c r="AW215" s="515" t="s">
        <v>774</v>
      </c>
      <c r="AX215" s="519" t="str">
        <f t="shared" si="39"/>
        <v/>
      </c>
      <c r="AY215" s="520"/>
      <c r="AZ215" s="521"/>
      <c r="BA215" s="521"/>
      <c r="BB215" s="521"/>
      <c r="BC215" s="514"/>
      <c r="BD215" s="58"/>
      <c r="BE215" s="522">
        <f t="shared" si="36"/>
        <v>-206</v>
      </c>
      <c r="BF215" s="58"/>
      <c r="BG215" s="58"/>
      <c r="BH215" s="58"/>
      <c r="BI215" s="58"/>
      <c r="BJ215" s="58"/>
    </row>
    <row r="216" spans="1:62" s="510" customFormat="1" ht="12">
      <c r="A216" s="507">
        <v>207</v>
      </c>
      <c r="B216" s="508" t="s">
        <v>234</v>
      </c>
      <c r="C216" s="507">
        <v>1</v>
      </c>
      <c r="D216" s="509">
        <v>10121783</v>
      </c>
      <c r="E216" s="510">
        <v>7422</v>
      </c>
      <c r="F216" s="510">
        <v>0</v>
      </c>
      <c r="G216" s="510">
        <v>0</v>
      </c>
      <c r="H216" s="510">
        <v>0</v>
      </c>
      <c r="I216" s="510">
        <v>66155</v>
      </c>
      <c r="J216" s="510">
        <v>3782316</v>
      </c>
      <c r="K216" s="511">
        <v>165962</v>
      </c>
      <c r="L216" s="510">
        <v>2717515</v>
      </c>
      <c r="M216" s="510">
        <v>40682</v>
      </c>
      <c r="N216" s="510">
        <v>0</v>
      </c>
      <c r="O216" s="510">
        <v>4176.2000000000007</v>
      </c>
      <c r="P216" s="510">
        <v>0</v>
      </c>
      <c r="Q216" s="510">
        <v>0</v>
      </c>
      <c r="R216" s="510">
        <v>0</v>
      </c>
      <c r="S216" s="510">
        <v>0</v>
      </c>
      <c r="T216" s="510" t="s">
        <v>757</v>
      </c>
      <c r="U216" s="510">
        <f t="shared" si="37"/>
        <v>16906011.199999999</v>
      </c>
      <c r="V216" s="512">
        <f t="shared" si="30"/>
        <v>6.3260126692220835</v>
      </c>
      <c r="X216" s="510">
        <v>148413207.17159998</v>
      </c>
      <c r="Y216" s="510">
        <v>267245927</v>
      </c>
      <c r="Z216" s="510">
        <f t="shared" si="31"/>
        <v>118832719.82840002</v>
      </c>
      <c r="AA216" s="510">
        <f t="shared" si="32"/>
        <v>7517372.9115257682</v>
      </c>
      <c r="AC216" s="512">
        <v>177.88724141505404</v>
      </c>
      <c r="AD216" s="512">
        <f t="shared" si="33"/>
        <v>175.00366647839365</v>
      </c>
      <c r="AE216" s="513">
        <f t="shared" si="34"/>
        <v>-2.8835749366603807</v>
      </c>
      <c r="AF216" s="510">
        <v>3</v>
      </c>
      <c r="AG216" s="510">
        <v>1</v>
      </c>
      <c r="AH216" s="514">
        <f t="shared" si="35"/>
        <v>175.00366647839365</v>
      </c>
      <c r="AI216" s="58"/>
      <c r="AJ216" s="58"/>
      <c r="AK216" s="515">
        <v>177.88724141505404</v>
      </c>
      <c r="AL216" s="515">
        <v>177.97856280684215</v>
      </c>
      <c r="AM216" s="515">
        <v>177.97856280684215</v>
      </c>
      <c r="AN216" s="515">
        <v>177.88724141505404</v>
      </c>
      <c r="AO216" s="516">
        <v>175.00366647839365</v>
      </c>
      <c r="AP216" s="515"/>
      <c r="AQ216" s="515"/>
      <c r="AR216" s="515"/>
      <c r="AS216" s="515"/>
      <c r="AT216" s="517">
        <f t="shared" si="38"/>
        <v>-2.8835749366603807</v>
      </c>
      <c r="AU216" s="515"/>
      <c r="AV216" s="518">
        <v>5.4126998924178267</v>
      </c>
      <c r="AW216" s="515">
        <v>3.2792928522090312</v>
      </c>
      <c r="AX216" s="519">
        <f t="shared" si="39"/>
        <v>-2.1334070402087955</v>
      </c>
      <c r="AY216" s="520"/>
      <c r="AZ216" s="521"/>
      <c r="BA216" s="521"/>
      <c r="BB216" s="521"/>
      <c r="BC216" s="514"/>
      <c r="BD216" s="58"/>
      <c r="BE216" s="522">
        <f t="shared" si="36"/>
        <v>-207</v>
      </c>
      <c r="BF216" s="58"/>
      <c r="BG216" s="58"/>
      <c r="BH216" s="58"/>
      <c r="BI216" s="58"/>
      <c r="BJ216" s="58"/>
    </row>
    <row r="217" spans="1:62" s="510" customFormat="1" ht="12">
      <c r="A217" s="507">
        <v>208</v>
      </c>
      <c r="B217" s="508" t="s">
        <v>235</v>
      </c>
      <c r="C217" s="507">
        <v>1</v>
      </c>
      <c r="D217" s="509">
        <v>0</v>
      </c>
      <c r="E217" s="510">
        <v>0</v>
      </c>
      <c r="F217" s="510">
        <v>0</v>
      </c>
      <c r="G217" s="510">
        <v>0</v>
      </c>
      <c r="H217" s="510">
        <v>0</v>
      </c>
      <c r="I217" s="510">
        <v>0</v>
      </c>
      <c r="J217" s="510">
        <v>53132</v>
      </c>
      <c r="K217" s="511">
        <v>60444</v>
      </c>
      <c r="L217" s="510">
        <v>217921</v>
      </c>
      <c r="M217" s="510">
        <v>0</v>
      </c>
      <c r="N217" s="510">
        <v>0</v>
      </c>
      <c r="O217" s="510">
        <v>19850.88</v>
      </c>
      <c r="P217" s="510">
        <v>0</v>
      </c>
      <c r="Q217" s="510">
        <v>0</v>
      </c>
      <c r="R217" s="510">
        <v>0</v>
      </c>
      <c r="S217" s="510">
        <v>0</v>
      </c>
      <c r="T217" s="510" t="s">
        <v>757</v>
      </c>
      <c r="U217" s="510">
        <f t="shared" si="37"/>
        <v>351347.88</v>
      </c>
      <c r="V217" s="512">
        <f t="shared" si="30"/>
        <v>2.1165775923593348</v>
      </c>
      <c r="X217" s="510">
        <v>11453635.647089999</v>
      </c>
      <c r="Y217" s="510">
        <v>16599811</v>
      </c>
      <c r="Z217" s="510">
        <f t="shared" si="31"/>
        <v>5146175.3529100008</v>
      </c>
      <c r="AA217" s="510">
        <f t="shared" si="32"/>
        <v>108922.79438321201</v>
      </c>
      <c r="AC217" s="512">
        <v>153.58524803169752</v>
      </c>
      <c r="AD217" s="512">
        <f t="shared" si="33"/>
        <v>143.97950758811322</v>
      </c>
      <c r="AE217" s="513">
        <f t="shared" si="34"/>
        <v>-9.6057404435842955</v>
      </c>
      <c r="AF217" s="510">
        <v>16</v>
      </c>
      <c r="AG217" s="510">
        <v>1</v>
      </c>
      <c r="AH217" s="514">
        <f t="shared" si="35"/>
        <v>143.97950758811322</v>
      </c>
      <c r="AI217" s="58"/>
      <c r="AJ217" s="58"/>
      <c r="AK217" s="515">
        <v>153.58524803169752</v>
      </c>
      <c r="AL217" s="515">
        <v>153.75259156590559</v>
      </c>
      <c r="AM217" s="515">
        <v>153.75259156590559</v>
      </c>
      <c r="AN217" s="515">
        <v>153.58524803169752</v>
      </c>
      <c r="AO217" s="516">
        <v>143.97950758811322</v>
      </c>
      <c r="AP217" s="515"/>
      <c r="AQ217" s="515"/>
      <c r="AR217" s="515"/>
      <c r="AS217" s="515"/>
      <c r="AT217" s="517">
        <f t="shared" si="38"/>
        <v>-9.6057404435842955</v>
      </c>
      <c r="AU217" s="515"/>
      <c r="AV217" s="518">
        <v>12.391734412188287</v>
      </c>
      <c r="AW217" s="515">
        <v>5.1476731855030033</v>
      </c>
      <c r="AX217" s="519">
        <f t="shared" si="39"/>
        <v>-7.2440612266852833</v>
      </c>
      <c r="AY217" s="520"/>
      <c r="AZ217" s="521"/>
      <c r="BA217" s="521"/>
      <c r="BB217" s="521"/>
      <c r="BC217" s="514"/>
      <c r="BD217" s="58"/>
      <c r="BE217" s="522">
        <f t="shared" si="36"/>
        <v>-208</v>
      </c>
      <c r="BF217" s="58"/>
      <c r="BG217" s="58"/>
      <c r="BH217" s="58"/>
      <c r="BI217" s="58"/>
      <c r="BJ217" s="58"/>
    </row>
    <row r="218" spans="1:62" s="510" customFormat="1" ht="12">
      <c r="A218" s="507">
        <v>209</v>
      </c>
      <c r="B218" s="508" t="s">
        <v>236</v>
      </c>
      <c r="C218" s="507">
        <v>1</v>
      </c>
      <c r="D218" s="509">
        <v>0</v>
      </c>
      <c r="E218" s="510">
        <v>0</v>
      </c>
      <c r="F218" s="510">
        <v>0</v>
      </c>
      <c r="G218" s="510">
        <v>0</v>
      </c>
      <c r="H218" s="510">
        <v>0</v>
      </c>
      <c r="I218" s="510">
        <v>0</v>
      </c>
      <c r="J218" s="510">
        <v>254458</v>
      </c>
      <c r="K218" s="511">
        <v>0</v>
      </c>
      <c r="L218" s="510">
        <v>1449477</v>
      </c>
      <c r="M218" s="510">
        <v>2699</v>
      </c>
      <c r="N218" s="510">
        <v>66855</v>
      </c>
      <c r="O218" s="510">
        <v>96231.1</v>
      </c>
      <c r="P218" s="510">
        <v>0</v>
      </c>
      <c r="Q218" s="510">
        <v>0</v>
      </c>
      <c r="R218" s="510">
        <v>0</v>
      </c>
      <c r="S218" s="510">
        <v>0</v>
      </c>
      <c r="T218" s="510" t="s">
        <v>760</v>
      </c>
      <c r="U218" s="510">
        <f t="shared" si="37"/>
        <v>1000033.9000000001</v>
      </c>
      <c r="V218" s="512">
        <f t="shared" si="30"/>
        <v>4.1614858963909196</v>
      </c>
      <c r="X218" s="510">
        <v>20196370.640000001</v>
      </c>
      <c r="Y218" s="510">
        <v>24030693</v>
      </c>
      <c r="Z218" s="510">
        <f t="shared" si="31"/>
        <v>3834322.3599999994</v>
      </c>
      <c r="AA218" s="510">
        <f t="shared" si="32"/>
        <v>159564.78423356346</v>
      </c>
      <c r="AC218" s="512">
        <v>126.31624020110847</v>
      </c>
      <c r="AD218" s="512">
        <f t="shared" si="33"/>
        <v>118.19513833088595</v>
      </c>
      <c r="AE218" s="513">
        <f t="shared" si="34"/>
        <v>-8.1211018702225175</v>
      </c>
      <c r="AF218" s="510">
        <v>69</v>
      </c>
      <c r="AG218" s="510">
        <v>1</v>
      </c>
      <c r="AH218" s="514">
        <f t="shared" si="35"/>
        <v>118.19513833088595</v>
      </c>
      <c r="AI218" s="58"/>
      <c r="AJ218" s="58"/>
      <c r="AK218" s="515">
        <v>126.31624020110847</v>
      </c>
      <c r="AL218" s="515">
        <v>126.16866199525614</v>
      </c>
      <c r="AM218" s="515">
        <v>126.16866199525614</v>
      </c>
      <c r="AN218" s="515">
        <v>126.31624020110847</v>
      </c>
      <c r="AO218" s="516">
        <v>118.19513833088595</v>
      </c>
      <c r="AP218" s="515"/>
      <c r="AQ218" s="515"/>
      <c r="AR218" s="515"/>
      <c r="AS218" s="515"/>
      <c r="AT218" s="517">
        <f t="shared" si="38"/>
        <v>-8.1211018702225175</v>
      </c>
      <c r="AU218" s="515"/>
      <c r="AV218" s="518">
        <v>12.846525177552518</v>
      </c>
      <c r="AW218" s="515">
        <v>5.2348195635026995</v>
      </c>
      <c r="AX218" s="519">
        <f t="shared" si="39"/>
        <v>-7.6117056140498187</v>
      </c>
      <c r="AY218" s="520"/>
      <c r="AZ218" s="521"/>
      <c r="BA218" s="521"/>
      <c r="BB218" s="521"/>
      <c r="BC218" s="523"/>
      <c r="BD218" s="58"/>
      <c r="BE218" s="522">
        <f t="shared" si="36"/>
        <v>-209</v>
      </c>
      <c r="BF218" s="58"/>
      <c r="BG218" s="58"/>
      <c r="BH218" s="58"/>
      <c r="BI218" s="58"/>
      <c r="BJ218" s="58"/>
    </row>
    <row r="219" spans="1:62" s="510" customFormat="1" ht="12">
      <c r="A219" s="507">
        <v>210</v>
      </c>
      <c r="B219" s="508" t="s">
        <v>237</v>
      </c>
      <c r="C219" s="507">
        <v>1</v>
      </c>
      <c r="D219" s="509">
        <v>0</v>
      </c>
      <c r="E219" s="510">
        <v>0</v>
      </c>
      <c r="F219" s="510">
        <v>0</v>
      </c>
      <c r="G219" s="510">
        <v>0</v>
      </c>
      <c r="H219" s="510">
        <v>0</v>
      </c>
      <c r="I219" s="510">
        <v>0</v>
      </c>
      <c r="J219" s="510">
        <v>58090</v>
      </c>
      <c r="K219" s="511">
        <v>10581</v>
      </c>
      <c r="L219" s="510">
        <v>1542959</v>
      </c>
      <c r="M219" s="510">
        <v>10593</v>
      </c>
      <c r="N219" s="510">
        <v>223844</v>
      </c>
      <c r="O219" s="510">
        <v>199888.01</v>
      </c>
      <c r="P219" s="510">
        <v>0</v>
      </c>
      <c r="Q219" s="510">
        <v>0</v>
      </c>
      <c r="R219" s="510">
        <v>0</v>
      </c>
      <c r="S219" s="510">
        <v>0</v>
      </c>
      <c r="T219" s="510" t="s">
        <v>763</v>
      </c>
      <c r="U219" s="510">
        <f t="shared" si="37"/>
        <v>2045955.01</v>
      </c>
      <c r="V219" s="512">
        <f t="shared" si="30"/>
        <v>4.5242310628240672</v>
      </c>
      <c r="X219" s="510">
        <v>33723796.18</v>
      </c>
      <c r="Y219" s="510">
        <v>45222160</v>
      </c>
      <c r="Z219" s="510">
        <f t="shared" si="31"/>
        <v>11498363.82</v>
      </c>
      <c r="AA219" s="510">
        <f t="shared" si="32"/>
        <v>520212.54766096408</v>
      </c>
      <c r="AC219" s="512">
        <v>141.02466666583473</v>
      </c>
      <c r="AD219" s="512">
        <f t="shared" si="33"/>
        <v>132.55313018066948</v>
      </c>
      <c r="AE219" s="513">
        <f t="shared" si="34"/>
        <v>-8.4715364851652453</v>
      </c>
      <c r="AF219" s="510">
        <v>165</v>
      </c>
      <c r="AG219" s="510">
        <v>1</v>
      </c>
      <c r="AH219" s="514">
        <f t="shared" si="35"/>
        <v>132.55313018066948</v>
      </c>
      <c r="AI219" s="58"/>
      <c r="AJ219" s="58"/>
      <c r="AK219" s="515">
        <v>141.02466666583473</v>
      </c>
      <c r="AL219" s="515">
        <v>141.32259629495792</v>
      </c>
      <c r="AM219" s="515">
        <v>141.32259629495792</v>
      </c>
      <c r="AN219" s="515">
        <v>141.02466666583473</v>
      </c>
      <c r="AO219" s="516">
        <v>132.55313018066948</v>
      </c>
      <c r="AP219" s="515"/>
      <c r="AQ219" s="515"/>
      <c r="AR219" s="515"/>
      <c r="AS219" s="515"/>
      <c r="AT219" s="517">
        <f t="shared" si="38"/>
        <v>-8.4715364851652453</v>
      </c>
      <c r="AU219" s="515"/>
      <c r="AV219" s="518">
        <v>9.9262718956258524</v>
      </c>
      <c r="AW219" s="515">
        <v>3.0891229601820962</v>
      </c>
      <c r="AX219" s="519">
        <f t="shared" si="39"/>
        <v>-6.8371489354437562</v>
      </c>
      <c r="AY219" s="520"/>
      <c r="AZ219" s="521"/>
      <c r="BA219" s="521"/>
      <c r="BB219" s="521"/>
      <c r="BC219" s="514"/>
      <c r="BD219" s="58"/>
      <c r="BE219" s="522">
        <f t="shared" si="36"/>
        <v>-210</v>
      </c>
      <c r="BF219" s="58"/>
      <c r="BG219" s="58"/>
      <c r="BH219" s="58"/>
      <c r="BI219" s="58"/>
      <c r="BJ219" s="58"/>
    </row>
    <row r="220" spans="1:62" s="510" customFormat="1" ht="12">
      <c r="A220" s="507">
        <v>211</v>
      </c>
      <c r="B220" s="508" t="s">
        <v>238</v>
      </c>
      <c r="C220" s="507">
        <v>1</v>
      </c>
      <c r="D220" s="509">
        <v>0</v>
      </c>
      <c r="E220" s="510">
        <v>755422</v>
      </c>
      <c r="F220" s="510">
        <v>0</v>
      </c>
      <c r="G220" s="510">
        <v>0</v>
      </c>
      <c r="H220" s="510">
        <v>0</v>
      </c>
      <c r="I220" s="510">
        <v>0</v>
      </c>
      <c r="J220" s="510">
        <v>1835000</v>
      </c>
      <c r="K220" s="511">
        <v>468000</v>
      </c>
      <c r="L220" s="510">
        <v>2046238</v>
      </c>
      <c r="M220" s="510">
        <v>20775</v>
      </c>
      <c r="N220" s="510">
        <v>0</v>
      </c>
      <c r="O220" s="510">
        <v>10580.43</v>
      </c>
      <c r="P220" s="510">
        <v>0</v>
      </c>
      <c r="Q220" s="510">
        <v>0</v>
      </c>
      <c r="R220" s="510">
        <v>29517</v>
      </c>
      <c r="S220" s="510">
        <v>0</v>
      </c>
      <c r="T220" s="510" t="s">
        <v>757</v>
      </c>
      <c r="U220" s="510">
        <f t="shared" si="37"/>
        <v>5165532.43</v>
      </c>
      <c r="V220" s="512">
        <f t="shared" si="30"/>
        <v>7.5013173947131975</v>
      </c>
      <c r="X220" s="510">
        <v>54375769.079999991</v>
      </c>
      <c r="Y220" s="510">
        <v>68861670</v>
      </c>
      <c r="Z220" s="510">
        <f t="shared" si="31"/>
        <v>14485900.920000009</v>
      </c>
      <c r="AA220" s="510">
        <f t="shared" si="32"/>
        <v>1086633.4054928797</v>
      </c>
      <c r="AC220" s="512">
        <v>125.2339671204663</v>
      </c>
      <c r="AD220" s="512">
        <f t="shared" si="33"/>
        <v>124.6419825249617</v>
      </c>
      <c r="AE220" s="513">
        <f t="shared" si="34"/>
        <v>-0.59198459550459859</v>
      </c>
      <c r="AF220" s="510">
        <v>11</v>
      </c>
      <c r="AG220" s="510">
        <v>1</v>
      </c>
      <c r="AH220" s="514">
        <f t="shared" si="35"/>
        <v>124.6419825249617</v>
      </c>
      <c r="AI220" s="58"/>
      <c r="AJ220" s="58"/>
      <c r="AK220" s="515">
        <v>125.2339671204663</v>
      </c>
      <c r="AL220" s="515">
        <v>125.29739169801421</v>
      </c>
      <c r="AM220" s="515">
        <v>125.29739169801421</v>
      </c>
      <c r="AN220" s="515">
        <v>125.2339671204663</v>
      </c>
      <c r="AO220" s="516">
        <v>124.6419825249617</v>
      </c>
      <c r="AP220" s="515"/>
      <c r="AQ220" s="515"/>
      <c r="AR220" s="515"/>
      <c r="AS220" s="515"/>
      <c r="AT220" s="517">
        <f t="shared" si="38"/>
        <v>-0.59198459550459859</v>
      </c>
      <c r="AU220" s="515"/>
      <c r="AV220" s="518">
        <v>6.1422069665415258</v>
      </c>
      <c r="AW220" s="515">
        <v>5.7502407953955439</v>
      </c>
      <c r="AX220" s="519">
        <f t="shared" si="39"/>
        <v>-0.39196617114598187</v>
      </c>
      <c r="AY220" s="520"/>
      <c r="AZ220" s="521"/>
      <c r="BA220" s="521"/>
      <c r="BB220" s="521"/>
      <c r="BC220" s="514"/>
      <c r="BD220" s="58"/>
      <c r="BE220" s="522">
        <f t="shared" si="36"/>
        <v>-211</v>
      </c>
      <c r="BF220" s="58"/>
      <c r="BG220" s="58"/>
      <c r="BH220" s="58"/>
      <c r="BI220" s="58"/>
      <c r="BJ220" s="58"/>
    </row>
    <row r="221" spans="1:62" s="510" customFormat="1" ht="12">
      <c r="A221" s="507">
        <v>212</v>
      </c>
      <c r="B221" s="508" t="s">
        <v>239</v>
      </c>
      <c r="C221" s="507">
        <v>1</v>
      </c>
      <c r="D221" s="509"/>
      <c r="K221" s="511"/>
      <c r="T221" s="510" t="s">
        <v>757</v>
      </c>
      <c r="U221" s="510">
        <f t="shared" si="37"/>
        <v>0</v>
      </c>
      <c r="V221" s="512">
        <f t="shared" si="30"/>
        <v>0</v>
      </c>
      <c r="X221" s="510">
        <v>49368540.359999999</v>
      </c>
      <c r="Y221" s="510">
        <v>59696672.839156359</v>
      </c>
      <c r="Z221" s="510">
        <f t="shared" si="31"/>
        <v>10328132.47915636</v>
      </c>
      <c r="AA221" s="510">
        <f t="shared" si="32"/>
        <v>0</v>
      </c>
      <c r="AC221" s="512">
        <v>125.51403656975954</v>
      </c>
      <c r="AD221" s="512">
        <f t="shared" si="33"/>
        <v>120.92047365355074</v>
      </c>
      <c r="AE221" s="513">
        <f t="shared" si="34"/>
        <v>-4.5935629162087963</v>
      </c>
      <c r="AF221" s="510">
        <v>127</v>
      </c>
      <c r="AG221" s="510">
        <v>0</v>
      </c>
      <c r="AH221" s="514">
        <f t="shared" si="35"/>
        <v>125.51403656975954</v>
      </c>
      <c r="AI221" s="58"/>
      <c r="AJ221" s="58"/>
      <c r="AK221" s="515">
        <v>125.51403656975954</v>
      </c>
      <c r="AL221" s="515">
        <v>123.55497784128724</v>
      </c>
      <c r="AM221" s="515">
        <v>123.55497784128724</v>
      </c>
      <c r="AN221" s="515">
        <v>125.51403656975954</v>
      </c>
      <c r="AO221" s="516">
        <v>125.51403656975954</v>
      </c>
      <c r="AP221" s="515"/>
      <c r="AQ221" s="515"/>
      <c r="AR221" s="515"/>
      <c r="AS221" s="515"/>
      <c r="AT221" s="517">
        <f t="shared" si="38"/>
        <v>0</v>
      </c>
      <c r="AU221" s="515"/>
      <c r="AV221" s="518">
        <v>8.067611590401679</v>
      </c>
      <c r="AW221" s="515">
        <v>2.403163045542775</v>
      </c>
      <c r="AX221" s="519">
        <f t="shared" si="39"/>
        <v>-5.6644485448589039</v>
      </c>
      <c r="AY221" s="520"/>
      <c r="AZ221" s="521"/>
      <c r="BA221" s="521"/>
      <c r="BB221" s="521"/>
      <c r="BC221" s="514"/>
      <c r="BD221" s="58"/>
      <c r="BE221" s="522">
        <f t="shared" si="36"/>
        <v>-212</v>
      </c>
      <c r="BF221" s="58"/>
      <c r="BG221" s="58"/>
      <c r="BH221" s="58"/>
      <c r="BI221" s="58"/>
      <c r="BJ221" s="58"/>
    </row>
    <row r="222" spans="1:62" s="510" customFormat="1" ht="12">
      <c r="A222" s="507">
        <v>213</v>
      </c>
      <c r="B222" s="508" t="s">
        <v>240</v>
      </c>
      <c r="C222" s="507">
        <v>1</v>
      </c>
      <c r="D222" s="509">
        <v>0</v>
      </c>
      <c r="E222" s="510">
        <v>0</v>
      </c>
      <c r="F222" s="510">
        <v>0</v>
      </c>
      <c r="G222" s="510">
        <v>0</v>
      </c>
      <c r="H222" s="510">
        <v>0</v>
      </c>
      <c r="I222" s="510">
        <v>0</v>
      </c>
      <c r="J222" s="510">
        <v>612310</v>
      </c>
      <c r="K222" s="511">
        <v>58713</v>
      </c>
      <c r="L222" s="510">
        <v>730925</v>
      </c>
      <c r="M222" s="510">
        <v>0</v>
      </c>
      <c r="N222" s="510">
        <v>0</v>
      </c>
      <c r="O222" s="510">
        <v>2666.5800000000004</v>
      </c>
      <c r="P222" s="510">
        <v>0</v>
      </c>
      <c r="Q222" s="510">
        <v>0</v>
      </c>
      <c r="R222" s="510">
        <v>0</v>
      </c>
      <c r="S222" s="510">
        <v>0</v>
      </c>
      <c r="T222" s="510" t="s">
        <v>757</v>
      </c>
      <c r="U222" s="510">
        <f t="shared" si="37"/>
        <v>1404614.58</v>
      </c>
      <c r="V222" s="512">
        <f t="shared" si="30"/>
        <v>4.4520013719096339</v>
      </c>
      <c r="X222" s="510">
        <v>18027328.710000005</v>
      </c>
      <c r="Y222" s="510">
        <v>31550183</v>
      </c>
      <c r="Z222" s="510">
        <f t="shared" si="31"/>
        <v>13522854.289999995</v>
      </c>
      <c r="AA222" s="510">
        <f t="shared" si="32"/>
        <v>602037.65851214062</v>
      </c>
      <c r="AC222" s="512">
        <v>180.67884954658805</v>
      </c>
      <c r="AD222" s="512">
        <f t="shared" si="33"/>
        <v>171.67349549864534</v>
      </c>
      <c r="AE222" s="513">
        <f t="shared" si="34"/>
        <v>-9.005354047942717</v>
      </c>
      <c r="AF222" s="510">
        <v>3</v>
      </c>
      <c r="AG222" s="510">
        <v>1</v>
      </c>
      <c r="AH222" s="514">
        <f t="shared" si="35"/>
        <v>171.67349549864534</v>
      </c>
      <c r="AI222" s="58"/>
      <c r="AJ222" s="58"/>
      <c r="AK222" s="515">
        <v>180.67884954658805</v>
      </c>
      <c r="AL222" s="515">
        <v>180.65459304223972</v>
      </c>
      <c r="AM222" s="515">
        <v>180.65459304223972</v>
      </c>
      <c r="AN222" s="515">
        <v>180.67884954658805</v>
      </c>
      <c r="AO222" s="516">
        <v>171.67349549864534</v>
      </c>
      <c r="AP222" s="515"/>
      <c r="AQ222" s="515"/>
      <c r="AR222" s="515"/>
      <c r="AS222" s="515"/>
      <c r="AT222" s="517">
        <f t="shared" si="38"/>
        <v>-9.005354047942717</v>
      </c>
      <c r="AU222" s="515"/>
      <c r="AV222" s="518">
        <v>8.918272796981066</v>
      </c>
      <c r="AW222" s="515">
        <v>2.9086043162651731</v>
      </c>
      <c r="AX222" s="519">
        <f t="shared" si="39"/>
        <v>-6.0096684807158933</v>
      </c>
      <c r="AY222" s="520"/>
      <c r="AZ222" s="521"/>
      <c r="BA222" s="521"/>
      <c r="BB222" s="521"/>
      <c r="BC222" s="514"/>
      <c r="BD222" s="58"/>
      <c r="BE222" s="522">
        <f t="shared" si="36"/>
        <v>-213</v>
      </c>
      <c r="BF222" s="58"/>
      <c r="BG222" s="58"/>
      <c r="BH222" s="58"/>
      <c r="BI222" s="58"/>
      <c r="BJ222" s="58"/>
    </row>
    <row r="223" spans="1:62" s="510" customFormat="1" ht="12">
      <c r="A223" s="507">
        <v>214</v>
      </c>
      <c r="B223" s="508" t="s">
        <v>241</v>
      </c>
      <c r="C223" s="507">
        <v>1</v>
      </c>
      <c r="D223" s="509">
        <v>0</v>
      </c>
      <c r="E223" s="510">
        <v>82424</v>
      </c>
      <c r="F223" s="510">
        <v>0</v>
      </c>
      <c r="G223" s="510">
        <v>0</v>
      </c>
      <c r="H223" s="510">
        <v>0</v>
      </c>
      <c r="I223" s="510">
        <v>0</v>
      </c>
      <c r="J223" s="510">
        <v>235372</v>
      </c>
      <c r="K223" s="511">
        <v>71789</v>
      </c>
      <c r="L223" s="510">
        <v>1018785</v>
      </c>
      <c r="M223" s="510">
        <v>0</v>
      </c>
      <c r="N223" s="510">
        <v>271153</v>
      </c>
      <c r="O223" s="510">
        <v>5642.77</v>
      </c>
      <c r="P223" s="510">
        <v>0</v>
      </c>
      <c r="Q223" s="510">
        <v>0</v>
      </c>
      <c r="R223" s="510">
        <v>0</v>
      </c>
      <c r="S223" s="510">
        <v>0</v>
      </c>
      <c r="T223" s="510" t="s">
        <v>757</v>
      </c>
      <c r="U223" s="510">
        <f t="shared" si="37"/>
        <v>1685165.77</v>
      </c>
      <c r="V223" s="512">
        <f t="shared" si="30"/>
        <v>5.4534995418054732</v>
      </c>
      <c r="X223" s="510">
        <v>26403426.609999999</v>
      </c>
      <c r="Y223" s="510">
        <v>30900631</v>
      </c>
      <c r="Z223" s="510">
        <f t="shared" si="31"/>
        <v>4497204.3900000006</v>
      </c>
      <c r="AA223" s="510">
        <f t="shared" si="32"/>
        <v>245255.02080270567</v>
      </c>
      <c r="AC223" s="512">
        <v>124.21891945693983</v>
      </c>
      <c r="AD223" s="512">
        <f t="shared" si="33"/>
        <v>116.1037786193513</v>
      </c>
      <c r="AE223" s="513">
        <f t="shared" si="34"/>
        <v>-8.1151408375885268</v>
      </c>
      <c r="AF223" s="510">
        <v>4</v>
      </c>
      <c r="AG223" s="510">
        <v>1</v>
      </c>
      <c r="AH223" s="514">
        <f t="shared" si="35"/>
        <v>116.1037786193513</v>
      </c>
      <c r="AI223" s="58"/>
      <c r="AJ223" s="58"/>
      <c r="AK223" s="515">
        <v>124.21891945693983</v>
      </c>
      <c r="AL223" s="515">
        <v>124.58112763465363</v>
      </c>
      <c r="AM223" s="515">
        <v>124.58112763465363</v>
      </c>
      <c r="AN223" s="515">
        <v>124.21891945693983</v>
      </c>
      <c r="AO223" s="516">
        <v>116.1037786193513</v>
      </c>
      <c r="AP223" s="515"/>
      <c r="AQ223" s="515"/>
      <c r="AR223" s="515"/>
      <c r="AS223" s="515"/>
      <c r="AT223" s="517">
        <f t="shared" si="38"/>
        <v>-8.1151408375885268</v>
      </c>
      <c r="AU223" s="515"/>
      <c r="AV223" s="518">
        <v>9.711019096823378</v>
      </c>
      <c r="AW223" s="515">
        <v>1.8093779638608785</v>
      </c>
      <c r="AX223" s="519">
        <f t="shared" si="39"/>
        <v>-7.9016411329624994</v>
      </c>
      <c r="AY223" s="520"/>
      <c r="AZ223" s="521"/>
      <c r="BA223" s="521"/>
      <c r="BB223" s="521"/>
      <c r="BC223" s="514"/>
      <c r="BD223" s="58"/>
      <c r="BE223" s="522">
        <f t="shared" si="36"/>
        <v>-214</v>
      </c>
      <c r="BF223" s="58"/>
      <c r="BG223" s="58"/>
      <c r="BH223" s="58"/>
      <c r="BI223" s="58"/>
      <c r="BJ223" s="58"/>
    </row>
    <row r="224" spans="1:62" s="510" customFormat="1" ht="12">
      <c r="A224" s="507">
        <v>215</v>
      </c>
      <c r="B224" s="508" t="s">
        <v>242</v>
      </c>
      <c r="C224" s="507">
        <v>1</v>
      </c>
      <c r="D224" s="509">
        <v>0</v>
      </c>
      <c r="E224" s="510">
        <v>178578</v>
      </c>
      <c r="F224" s="510">
        <v>0</v>
      </c>
      <c r="G224" s="510">
        <v>0</v>
      </c>
      <c r="H224" s="510">
        <v>0</v>
      </c>
      <c r="I224" s="510">
        <v>0</v>
      </c>
      <c r="J224" s="510">
        <v>0</v>
      </c>
      <c r="K224" s="511">
        <v>0</v>
      </c>
      <c r="L224" s="510">
        <v>440800</v>
      </c>
      <c r="M224" s="510">
        <v>0</v>
      </c>
      <c r="N224" s="510">
        <v>119801</v>
      </c>
      <c r="O224" s="510">
        <v>18693.920000000002</v>
      </c>
      <c r="P224" s="510">
        <v>0</v>
      </c>
      <c r="Q224" s="510">
        <v>0</v>
      </c>
      <c r="R224" s="510">
        <v>0</v>
      </c>
      <c r="S224" s="510">
        <v>0</v>
      </c>
      <c r="T224" s="510" t="s">
        <v>757</v>
      </c>
      <c r="U224" s="510">
        <f t="shared" si="37"/>
        <v>757872.92</v>
      </c>
      <c r="V224" s="512">
        <f t="shared" si="30"/>
        <v>8.988220610291032</v>
      </c>
      <c r="X224" s="510">
        <v>7789173.0300000003</v>
      </c>
      <c r="Y224" s="510">
        <v>8431846</v>
      </c>
      <c r="Z224" s="510">
        <f t="shared" si="31"/>
        <v>642672.96999999974</v>
      </c>
      <c r="AA224" s="510">
        <f t="shared" si="32"/>
        <v>57764.864346309478</v>
      </c>
      <c r="AC224" s="512">
        <v>123.55663587372676</v>
      </c>
      <c r="AD224" s="512">
        <f t="shared" si="33"/>
        <v>107.50924524851246</v>
      </c>
      <c r="AE224" s="513">
        <f t="shared" si="34"/>
        <v>-16.047390625214305</v>
      </c>
      <c r="AF224" s="510">
        <v>16</v>
      </c>
      <c r="AG224" s="510">
        <v>1</v>
      </c>
      <c r="AH224" s="514">
        <f t="shared" si="35"/>
        <v>107.50924524851246</v>
      </c>
      <c r="AI224" s="58"/>
      <c r="AJ224" s="58"/>
      <c r="AK224" s="515">
        <v>123.55663587372676</v>
      </c>
      <c r="AL224" s="515">
        <v>117.81429111354996</v>
      </c>
      <c r="AM224" s="515">
        <v>117.81429111354996</v>
      </c>
      <c r="AN224" s="515">
        <v>123.55663587372676</v>
      </c>
      <c r="AO224" s="516">
        <v>107.50924524851246</v>
      </c>
      <c r="AP224" s="515"/>
      <c r="AQ224" s="515"/>
      <c r="AR224" s="515"/>
      <c r="AS224" s="515"/>
      <c r="AT224" s="517">
        <f t="shared" si="38"/>
        <v>-16.047390625214305</v>
      </c>
      <c r="AU224" s="515"/>
      <c r="AV224" s="518">
        <v>13.485592444071267</v>
      </c>
      <c r="AW224" s="515">
        <v>-2.6256281954309637</v>
      </c>
      <c r="AX224" s="519">
        <f t="shared" si="39"/>
        <v>-16.111220639502232</v>
      </c>
      <c r="AY224" s="520"/>
      <c r="AZ224" s="521"/>
      <c r="BA224" s="521"/>
      <c r="BB224" s="521"/>
      <c r="BC224" s="514"/>
      <c r="BD224" s="58"/>
      <c r="BE224" s="522">
        <f t="shared" si="36"/>
        <v>-215</v>
      </c>
      <c r="BF224" s="58"/>
      <c r="BG224" s="58"/>
      <c r="BH224" s="58"/>
      <c r="BI224" s="58"/>
      <c r="BJ224" s="58"/>
    </row>
    <row r="225" spans="1:62" s="510" customFormat="1" ht="12">
      <c r="A225" s="507">
        <v>216</v>
      </c>
      <c r="B225" s="508" t="s">
        <v>243</v>
      </c>
      <c r="C225" s="507">
        <v>0</v>
      </c>
      <c r="D225" s="509"/>
      <c r="K225" s="511"/>
      <c r="T225" s="510">
        <v>0</v>
      </c>
      <c r="U225" s="510">
        <f t="shared" si="37"/>
        <v>0</v>
      </c>
      <c r="V225" s="512">
        <f t="shared" si="30"/>
        <v>0</v>
      </c>
      <c r="X225" s="510">
        <v>15697.710000000001</v>
      </c>
      <c r="Y225" s="510">
        <v>453</v>
      </c>
      <c r="Z225" s="510">
        <f t="shared" si="31"/>
        <v>0</v>
      </c>
      <c r="AA225" s="510">
        <f t="shared" si="32"/>
        <v>0</v>
      </c>
      <c r="AC225" s="512">
        <v>0</v>
      </c>
      <c r="AD225" s="512">
        <f t="shared" si="33"/>
        <v>0</v>
      </c>
      <c r="AE225" s="513">
        <f t="shared" si="34"/>
        <v>0</v>
      </c>
      <c r="AF225" s="510">
        <v>0</v>
      </c>
      <c r="AG225" s="510" t="s">
        <v>758</v>
      </c>
      <c r="AH225" s="514">
        <f t="shared" si="35"/>
        <v>0</v>
      </c>
      <c r="AI225" s="58"/>
      <c r="AJ225" s="58"/>
      <c r="AK225" s="515">
        <v>0</v>
      </c>
      <c r="AL225" s="515">
        <v>0</v>
      </c>
      <c r="AM225" s="515">
        <v>0</v>
      </c>
      <c r="AN225" s="515">
        <v>0</v>
      </c>
      <c r="AO225" s="516">
        <v>0</v>
      </c>
      <c r="AP225" s="515"/>
      <c r="AQ225" s="515"/>
      <c r="AR225" s="515"/>
      <c r="AS225" s="515"/>
      <c r="AT225" s="517">
        <f t="shared" si="38"/>
        <v>0</v>
      </c>
      <c r="AU225" s="515"/>
      <c r="AV225" s="518" t="s">
        <v>774</v>
      </c>
      <c r="AW225" s="515" t="s">
        <v>774</v>
      </c>
      <c r="AX225" s="519" t="str">
        <f t="shared" si="39"/>
        <v/>
      </c>
      <c r="AY225" s="520"/>
      <c r="AZ225" s="521"/>
      <c r="BA225" s="521"/>
      <c r="BB225" s="521"/>
      <c r="BC225" s="514"/>
      <c r="BD225" s="58"/>
      <c r="BE225" s="522">
        <f t="shared" si="36"/>
        <v>-216</v>
      </c>
      <c r="BF225" s="58"/>
      <c r="BG225" s="58"/>
      <c r="BH225" s="58"/>
      <c r="BI225" s="58"/>
      <c r="BJ225" s="58"/>
    </row>
    <row r="226" spans="1:62" s="510" customFormat="1" ht="12">
      <c r="A226" s="507">
        <v>217</v>
      </c>
      <c r="B226" s="508" t="s">
        <v>244</v>
      </c>
      <c r="C226" s="507">
        <v>1</v>
      </c>
      <c r="D226" s="509">
        <v>0</v>
      </c>
      <c r="E226" s="510">
        <v>0</v>
      </c>
      <c r="F226" s="510">
        <v>0</v>
      </c>
      <c r="G226" s="510">
        <v>0</v>
      </c>
      <c r="H226" s="510">
        <v>0</v>
      </c>
      <c r="I226" s="510">
        <v>0</v>
      </c>
      <c r="J226" s="510">
        <v>1157505</v>
      </c>
      <c r="K226" s="511">
        <v>727101</v>
      </c>
      <c r="L226" s="510">
        <v>1009085</v>
      </c>
      <c r="M226" s="510">
        <v>0</v>
      </c>
      <c r="N226" s="510">
        <v>0</v>
      </c>
      <c r="O226" s="510">
        <v>0</v>
      </c>
      <c r="P226" s="510">
        <v>0</v>
      </c>
      <c r="Q226" s="510">
        <v>0</v>
      </c>
      <c r="R226" s="510">
        <v>0</v>
      </c>
      <c r="S226" s="510">
        <v>0</v>
      </c>
      <c r="T226" s="510" t="s">
        <v>760</v>
      </c>
      <c r="U226" s="510">
        <f t="shared" si="37"/>
        <v>2288240</v>
      </c>
      <c r="V226" s="512">
        <f t="shared" si="30"/>
        <v>5.2863336387056723</v>
      </c>
      <c r="X226" s="510">
        <v>27056349.750239998</v>
      </c>
      <c r="Y226" s="510">
        <v>43285955</v>
      </c>
      <c r="Z226" s="510">
        <f t="shared" si="31"/>
        <v>16229605.249760002</v>
      </c>
      <c r="AA226" s="510">
        <f t="shared" si="32"/>
        <v>857951.08174720476</v>
      </c>
      <c r="AC226" s="512">
        <v>160.26451139114636</v>
      </c>
      <c r="AD226" s="512">
        <f t="shared" si="33"/>
        <v>156.81348116028272</v>
      </c>
      <c r="AE226" s="513">
        <f t="shared" si="34"/>
        <v>-3.4510302308636369</v>
      </c>
      <c r="AF226" s="510">
        <v>0</v>
      </c>
      <c r="AG226" s="510">
        <v>1</v>
      </c>
      <c r="AH226" s="514">
        <f t="shared" si="35"/>
        <v>156.81348116028272</v>
      </c>
      <c r="AI226" s="58"/>
      <c r="AJ226" s="58"/>
      <c r="AK226" s="515">
        <v>160.26451139114636</v>
      </c>
      <c r="AL226" s="515">
        <v>160.26298308517005</v>
      </c>
      <c r="AM226" s="515">
        <v>160.26298308517005</v>
      </c>
      <c r="AN226" s="515">
        <v>160.26451139114636</v>
      </c>
      <c r="AO226" s="516">
        <v>156.81348116028272</v>
      </c>
      <c r="AP226" s="515"/>
      <c r="AQ226" s="515"/>
      <c r="AR226" s="515"/>
      <c r="AS226" s="515"/>
      <c r="AT226" s="517">
        <f t="shared" si="38"/>
        <v>-3.4510302308636369</v>
      </c>
      <c r="AU226" s="515"/>
      <c r="AV226" s="518">
        <v>7.6961043786575036</v>
      </c>
      <c r="AW226" s="515">
        <v>5.3359442272243705</v>
      </c>
      <c r="AX226" s="519">
        <f t="shared" si="39"/>
        <v>-2.3601601514331332</v>
      </c>
      <c r="AY226" s="520"/>
      <c r="AZ226" s="521"/>
      <c r="BA226" s="521"/>
      <c r="BB226" s="521"/>
      <c r="BC226" s="514"/>
      <c r="BD226" s="58"/>
      <c r="BE226" s="522">
        <f t="shared" si="36"/>
        <v>-217</v>
      </c>
      <c r="BF226" s="58"/>
      <c r="BG226" s="58"/>
      <c r="BH226" s="58"/>
      <c r="BI226" s="58"/>
      <c r="BJ226" s="58"/>
    </row>
    <row r="227" spans="1:62" s="510" customFormat="1" ht="12">
      <c r="A227" s="507">
        <v>218</v>
      </c>
      <c r="B227" s="508" t="s">
        <v>245</v>
      </c>
      <c r="C227" s="507">
        <v>1</v>
      </c>
      <c r="D227" s="509">
        <v>0</v>
      </c>
      <c r="E227" s="510">
        <v>50779</v>
      </c>
      <c r="F227" s="510">
        <v>0</v>
      </c>
      <c r="G227" s="510">
        <v>0</v>
      </c>
      <c r="H227" s="510">
        <v>0</v>
      </c>
      <c r="I227" s="510">
        <v>0</v>
      </c>
      <c r="J227" s="510">
        <v>755614</v>
      </c>
      <c r="K227" s="511">
        <v>877560</v>
      </c>
      <c r="L227" s="510">
        <v>1069111</v>
      </c>
      <c r="M227" s="510">
        <v>0</v>
      </c>
      <c r="N227" s="510">
        <v>5188</v>
      </c>
      <c r="O227" s="510">
        <v>91405.790000000008</v>
      </c>
      <c r="P227" s="510">
        <v>0</v>
      </c>
      <c r="Q227" s="510">
        <v>0</v>
      </c>
      <c r="R227" s="510">
        <v>0</v>
      </c>
      <c r="S227" s="510">
        <v>0</v>
      </c>
      <c r="T227" s="510" t="s">
        <v>760</v>
      </c>
      <c r="U227" s="510">
        <f t="shared" si="37"/>
        <v>2208191.19</v>
      </c>
      <c r="V227" s="512">
        <f t="shared" si="30"/>
        <v>5.6134060884370971</v>
      </c>
      <c r="X227" s="510">
        <v>27305331.41</v>
      </c>
      <c r="Y227" s="510">
        <v>39337813</v>
      </c>
      <c r="Z227" s="510">
        <f t="shared" si="31"/>
        <v>12032481.59</v>
      </c>
      <c r="AA227" s="510">
        <f t="shared" si="32"/>
        <v>675432.05416313279</v>
      </c>
      <c r="AC227" s="512">
        <v>140.40298800234822</v>
      </c>
      <c r="AD227" s="512">
        <f t="shared" si="33"/>
        <v>141.5927914051158</v>
      </c>
      <c r="AE227" s="513">
        <f t="shared" si="34"/>
        <v>1.1898034027675806</v>
      </c>
      <c r="AF227" s="510">
        <v>63</v>
      </c>
      <c r="AG227" s="510">
        <v>1</v>
      </c>
      <c r="AH227" s="514">
        <f t="shared" si="35"/>
        <v>141.5927914051158</v>
      </c>
      <c r="AI227" s="58"/>
      <c r="AJ227" s="58"/>
      <c r="AK227" s="515">
        <v>140.40298800234822</v>
      </c>
      <c r="AL227" s="515">
        <v>144.38183339997892</v>
      </c>
      <c r="AM227" s="515">
        <v>144.38183339997892</v>
      </c>
      <c r="AN227" s="515">
        <v>140.40298800234822</v>
      </c>
      <c r="AO227" s="516">
        <v>141.5927914051158</v>
      </c>
      <c r="AP227" s="515"/>
      <c r="AQ227" s="515"/>
      <c r="AR227" s="515"/>
      <c r="AS227" s="515"/>
      <c r="AT227" s="517">
        <f t="shared" si="38"/>
        <v>1.1898034027675806</v>
      </c>
      <c r="AU227" s="515"/>
      <c r="AV227" s="518">
        <v>3.7027297480845363</v>
      </c>
      <c r="AW227" s="515">
        <v>4.1028834662789535</v>
      </c>
      <c r="AX227" s="519">
        <f t="shared" si="39"/>
        <v>0.40015371819441725</v>
      </c>
      <c r="AY227" s="520"/>
      <c r="AZ227" s="521"/>
      <c r="BA227" s="521"/>
      <c r="BB227" s="521"/>
      <c r="BC227" s="514"/>
      <c r="BD227" s="58"/>
      <c r="BE227" s="522">
        <f t="shared" si="36"/>
        <v>-218</v>
      </c>
      <c r="BF227" s="58"/>
      <c r="BG227" s="58"/>
      <c r="BH227" s="58"/>
      <c r="BI227" s="58"/>
      <c r="BJ227" s="58"/>
    </row>
    <row r="228" spans="1:62" s="510" customFormat="1" ht="12">
      <c r="A228" s="507">
        <v>219</v>
      </c>
      <c r="B228" s="508" t="s">
        <v>246</v>
      </c>
      <c r="C228" s="507">
        <v>1</v>
      </c>
      <c r="D228" s="509">
        <v>0</v>
      </c>
      <c r="E228" s="510">
        <v>262518</v>
      </c>
      <c r="F228" s="510">
        <v>0</v>
      </c>
      <c r="G228" s="510">
        <v>0</v>
      </c>
      <c r="H228" s="510">
        <v>0</v>
      </c>
      <c r="I228" s="510">
        <v>0</v>
      </c>
      <c r="J228" s="510">
        <v>830044</v>
      </c>
      <c r="K228" s="511">
        <v>357438</v>
      </c>
      <c r="L228" s="510">
        <v>1256937</v>
      </c>
      <c r="M228" s="510">
        <v>0</v>
      </c>
      <c r="N228" s="510">
        <v>0</v>
      </c>
      <c r="O228" s="510">
        <v>21056.560000000001</v>
      </c>
      <c r="P228" s="510">
        <v>0</v>
      </c>
      <c r="Q228" s="510">
        <v>0</v>
      </c>
      <c r="R228" s="510">
        <v>0</v>
      </c>
      <c r="S228" s="510">
        <v>0</v>
      </c>
      <c r="T228" s="510" t="s">
        <v>760</v>
      </c>
      <c r="U228" s="510">
        <f t="shared" si="37"/>
        <v>1973831.36</v>
      </c>
      <c r="V228" s="512">
        <f t="shared" si="30"/>
        <v>5.2656908317610505</v>
      </c>
      <c r="X228" s="510">
        <v>24690512.978599999</v>
      </c>
      <c r="Y228" s="510">
        <v>37484756</v>
      </c>
      <c r="Z228" s="510">
        <f t="shared" si="31"/>
        <v>12794243.021400001</v>
      </c>
      <c r="AA228" s="510">
        <f t="shared" si="32"/>
        <v>673705.28177108779</v>
      </c>
      <c r="AC228" s="512">
        <v>151.12981421430311</v>
      </c>
      <c r="AD228" s="512">
        <f t="shared" si="33"/>
        <v>149.08985791479563</v>
      </c>
      <c r="AE228" s="513">
        <f t="shared" si="34"/>
        <v>-2.0399562995074803</v>
      </c>
      <c r="AF228" s="510">
        <v>13</v>
      </c>
      <c r="AG228" s="510">
        <v>1</v>
      </c>
      <c r="AH228" s="514">
        <f t="shared" si="35"/>
        <v>149.08985791479563</v>
      </c>
      <c r="AI228" s="58"/>
      <c r="AJ228" s="58"/>
      <c r="AK228" s="515">
        <v>151.12981421430311</v>
      </c>
      <c r="AL228" s="515">
        <v>154.42052386025495</v>
      </c>
      <c r="AM228" s="515">
        <v>154.42052386025495</v>
      </c>
      <c r="AN228" s="515">
        <v>151.12981421430311</v>
      </c>
      <c r="AO228" s="516">
        <v>149.08985791479563</v>
      </c>
      <c r="AP228" s="515"/>
      <c r="AQ228" s="515"/>
      <c r="AR228" s="515"/>
      <c r="AS228" s="515"/>
      <c r="AT228" s="517">
        <f t="shared" si="38"/>
        <v>-2.0399562995074803</v>
      </c>
      <c r="AU228" s="515"/>
      <c r="AV228" s="518">
        <v>5.7524661285198979</v>
      </c>
      <c r="AW228" s="515">
        <v>4.1494956366148079</v>
      </c>
      <c r="AX228" s="519">
        <f t="shared" si="39"/>
        <v>-1.60297049190509</v>
      </c>
      <c r="AY228" s="520"/>
      <c r="AZ228" s="521"/>
      <c r="BA228" s="521"/>
      <c r="BB228" s="521"/>
      <c r="BC228" s="514"/>
      <c r="BD228" s="58"/>
      <c r="BE228" s="522">
        <f t="shared" si="36"/>
        <v>-219</v>
      </c>
      <c r="BF228" s="58"/>
      <c r="BG228" s="58"/>
      <c r="BH228" s="58"/>
      <c r="BI228" s="58"/>
      <c r="BJ228" s="58"/>
    </row>
    <row r="229" spans="1:62" s="510" customFormat="1" ht="12">
      <c r="A229" s="507">
        <v>220</v>
      </c>
      <c r="B229" s="508" t="s">
        <v>247</v>
      </c>
      <c r="C229" s="507">
        <v>1</v>
      </c>
      <c r="D229" s="509">
        <v>0</v>
      </c>
      <c r="E229" s="510">
        <v>58050</v>
      </c>
      <c r="F229" s="510">
        <v>0</v>
      </c>
      <c r="G229" s="510">
        <v>0</v>
      </c>
      <c r="H229" s="510">
        <v>0</v>
      </c>
      <c r="I229" s="510">
        <v>0</v>
      </c>
      <c r="J229" s="510">
        <v>3483065</v>
      </c>
      <c r="K229" s="511">
        <v>830274</v>
      </c>
      <c r="L229" s="510">
        <v>2776940</v>
      </c>
      <c r="M229" s="510">
        <v>0</v>
      </c>
      <c r="N229" s="510">
        <v>0</v>
      </c>
      <c r="O229" s="510">
        <v>96109.02</v>
      </c>
      <c r="P229" s="510">
        <v>0</v>
      </c>
      <c r="Q229" s="510">
        <v>0</v>
      </c>
      <c r="R229" s="510">
        <v>0</v>
      </c>
      <c r="S229" s="510">
        <v>0</v>
      </c>
      <c r="T229" s="510" t="s">
        <v>757</v>
      </c>
      <c r="U229" s="510">
        <f t="shared" si="37"/>
        <v>7244438.0199999996</v>
      </c>
      <c r="V229" s="512">
        <f t="shared" si="30"/>
        <v>10.380276311864939</v>
      </c>
      <c r="X229" s="510">
        <v>48677498.672449999</v>
      </c>
      <c r="Y229" s="510">
        <v>69790416</v>
      </c>
      <c r="Z229" s="510">
        <f t="shared" si="31"/>
        <v>21112917.327550001</v>
      </c>
      <c r="AA229" s="510">
        <f t="shared" si="32"/>
        <v>2191579.1560953013</v>
      </c>
      <c r="AC229" s="512">
        <v>145.39102587869303</v>
      </c>
      <c r="AD229" s="512">
        <f t="shared" si="33"/>
        <v>138.87081030760444</v>
      </c>
      <c r="AE229" s="513">
        <f t="shared" si="34"/>
        <v>-6.5202155710885847</v>
      </c>
      <c r="AF229" s="510">
        <v>65</v>
      </c>
      <c r="AG229" s="510">
        <v>1</v>
      </c>
      <c r="AH229" s="514">
        <f t="shared" si="35"/>
        <v>138.87081030760444</v>
      </c>
      <c r="AI229" s="58"/>
      <c r="AJ229" s="58"/>
      <c r="AK229" s="515">
        <v>145.39102587869303</v>
      </c>
      <c r="AL229" s="515">
        <v>145.30198888236029</v>
      </c>
      <c r="AM229" s="515">
        <v>145.30198888236029</v>
      </c>
      <c r="AN229" s="515">
        <v>145.39102587869303</v>
      </c>
      <c r="AO229" s="516">
        <v>138.87081030760444</v>
      </c>
      <c r="AP229" s="515"/>
      <c r="AQ229" s="515"/>
      <c r="AR229" s="515"/>
      <c r="AS229" s="515"/>
      <c r="AT229" s="517">
        <f t="shared" si="38"/>
        <v>-6.5202155710885847</v>
      </c>
      <c r="AU229" s="515"/>
      <c r="AV229" s="518">
        <v>11.443959798939755</v>
      </c>
      <c r="AW229" s="515">
        <v>6.7024871670267743</v>
      </c>
      <c r="AX229" s="519">
        <f t="shared" si="39"/>
        <v>-4.7414726319129805</v>
      </c>
      <c r="AY229" s="520"/>
      <c r="AZ229" s="521"/>
      <c r="BA229" s="521"/>
      <c r="BB229" s="521"/>
      <c r="BC229" s="514"/>
      <c r="BD229" s="58"/>
      <c r="BE229" s="522">
        <f t="shared" si="36"/>
        <v>-220</v>
      </c>
      <c r="BF229" s="58"/>
      <c r="BG229" s="58"/>
      <c r="BH229" s="58"/>
      <c r="BI229" s="58"/>
      <c r="BJ229" s="58"/>
    </row>
    <row r="230" spans="1:62" s="510" customFormat="1" ht="12">
      <c r="A230" s="507">
        <v>221</v>
      </c>
      <c r="B230" s="508" t="s">
        <v>248</v>
      </c>
      <c r="C230" s="507">
        <v>1</v>
      </c>
      <c r="D230" s="509">
        <v>13612</v>
      </c>
      <c r="E230" s="510">
        <v>0</v>
      </c>
      <c r="F230" s="510">
        <v>0</v>
      </c>
      <c r="G230" s="510">
        <v>0</v>
      </c>
      <c r="H230" s="510">
        <v>0</v>
      </c>
      <c r="I230" s="510">
        <v>0</v>
      </c>
      <c r="J230" s="510">
        <v>0</v>
      </c>
      <c r="K230" s="511">
        <v>0</v>
      </c>
      <c r="L230" s="510">
        <v>162101</v>
      </c>
      <c r="M230" s="510">
        <v>0</v>
      </c>
      <c r="N230" s="510">
        <v>61489</v>
      </c>
      <c r="O230" s="510">
        <v>64877.400000000009</v>
      </c>
      <c r="P230" s="510">
        <v>0</v>
      </c>
      <c r="Q230" s="510">
        <v>0</v>
      </c>
      <c r="R230" s="510">
        <v>0</v>
      </c>
      <c r="S230" s="510">
        <v>0</v>
      </c>
      <c r="T230" s="510" t="s">
        <v>760</v>
      </c>
      <c r="U230" s="510">
        <f t="shared" si="37"/>
        <v>196651.60000000003</v>
      </c>
      <c r="V230" s="512">
        <f t="shared" si="30"/>
        <v>1.6050524174104617</v>
      </c>
      <c r="X230" s="510">
        <v>6081567.2300000004</v>
      </c>
      <c r="Y230" s="510">
        <v>12252036</v>
      </c>
      <c r="Z230" s="510">
        <f t="shared" si="31"/>
        <v>6170468.7699999996</v>
      </c>
      <c r="AA230" s="510">
        <f t="shared" si="32"/>
        <v>99039.258158442564</v>
      </c>
      <c r="AC230" s="512">
        <v>224.71649190758586</v>
      </c>
      <c r="AD230" s="512">
        <f t="shared" si="33"/>
        <v>199.83330418336192</v>
      </c>
      <c r="AE230" s="513">
        <f t="shared" si="34"/>
        <v>-24.883187724223944</v>
      </c>
      <c r="AF230" s="510">
        <v>26</v>
      </c>
      <c r="AG230" s="510">
        <v>1</v>
      </c>
      <c r="AH230" s="514">
        <f t="shared" si="35"/>
        <v>199.83330418336192</v>
      </c>
      <c r="AI230" s="58"/>
      <c r="AJ230" s="58"/>
      <c r="AK230" s="515">
        <v>224.71649190758586</v>
      </c>
      <c r="AL230" s="515">
        <v>224.64782837875484</v>
      </c>
      <c r="AM230" s="515">
        <v>224.64782837875484</v>
      </c>
      <c r="AN230" s="515">
        <v>224.71649190758586</v>
      </c>
      <c r="AO230" s="516">
        <v>199.83330418336192</v>
      </c>
      <c r="AP230" s="515"/>
      <c r="AQ230" s="515"/>
      <c r="AR230" s="515"/>
      <c r="AS230" s="515"/>
      <c r="AT230" s="517">
        <f t="shared" si="38"/>
        <v>-24.883187724223944</v>
      </c>
      <c r="AU230" s="515"/>
      <c r="AV230" s="518">
        <v>15.828843106723992</v>
      </c>
      <c r="AW230" s="515">
        <v>2.876069406162268</v>
      </c>
      <c r="AX230" s="519">
        <f t="shared" si="39"/>
        <v>-12.952773700561725</v>
      </c>
      <c r="AY230" s="520"/>
      <c r="AZ230" s="521"/>
      <c r="BA230" s="521"/>
      <c r="BB230" s="521"/>
      <c r="BC230" s="514"/>
      <c r="BD230" s="58"/>
      <c r="BE230" s="522">
        <f t="shared" si="36"/>
        <v>-221</v>
      </c>
      <c r="BF230" s="58"/>
      <c r="BG230" s="58"/>
      <c r="BH230" s="58"/>
      <c r="BI230" s="58"/>
      <c r="BJ230" s="58"/>
    </row>
    <row r="231" spans="1:62" s="510" customFormat="1" ht="12">
      <c r="A231" s="507">
        <v>222</v>
      </c>
      <c r="B231" s="508" t="s">
        <v>249</v>
      </c>
      <c r="C231" s="507">
        <v>0</v>
      </c>
      <c r="D231" s="509">
        <v>0</v>
      </c>
      <c r="E231" s="510">
        <v>0</v>
      </c>
      <c r="F231" s="510">
        <v>0</v>
      </c>
      <c r="G231" s="510">
        <v>0</v>
      </c>
      <c r="H231" s="510">
        <v>0</v>
      </c>
      <c r="I231" s="510">
        <v>0</v>
      </c>
      <c r="J231" s="510">
        <v>0</v>
      </c>
      <c r="K231" s="511">
        <v>0</v>
      </c>
      <c r="L231" s="510">
        <v>0</v>
      </c>
      <c r="M231" s="510">
        <v>0</v>
      </c>
      <c r="N231" s="510">
        <v>0</v>
      </c>
      <c r="O231" s="510">
        <v>0</v>
      </c>
      <c r="P231" s="510">
        <v>0</v>
      </c>
      <c r="Q231" s="510">
        <v>0</v>
      </c>
      <c r="R231" s="510">
        <v>0</v>
      </c>
      <c r="S231" s="510">
        <v>0</v>
      </c>
      <c r="T231" s="510">
        <v>0</v>
      </c>
      <c r="U231" s="510">
        <f t="shared" si="37"/>
        <v>0</v>
      </c>
      <c r="V231" s="512">
        <f t="shared" si="30"/>
        <v>0</v>
      </c>
      <c r="X231" s="510">
        <v>0</v>
      </c>
      <c r="Y231" s="510">
        <v>2247</v>
      </c>
      <c r="Z231" s="510">
        <f t="shared" si="31"/>
        <v>2247</v>
      </c>
      <c r="AA231" s="510">
        <f t="shared" si="32"/>
        <v>0</v>
      </c>
      <c r="AC231" s="512">
        <v>0</v>
      </c>
      <c r="AD231" s="512">
        <f t="shared" si="33"/>
        <v>0</v>
      </c>
      <c r="AE231" s="513">
        <f t="shared" si="34"/>
        <v>0</v>
      </c>
      <c r="AF231" s="510">
        <v>0</v>
      </c>
      <c r="AG231" s="510" t="s">
        <v>758</v>
      </c>
      <c r="AH231" s="514">
        <f t="shared" si="35"/>
        <v>0</v>
      </c>
      <c r="AI231" s="58"/>
      <c r="AJ231" s="58"/>
      <c r="AK231" s="515">
        <v>0</v>
      </c>
      <c r="AL231" s="515">
        <v>0</v>
      </c>
      <c r="AM231" s="515">
        <v>0</v>
      </c>
      <c r="AN231" s="515">
        <v>0</v>
      </c>
      <c r="AO231" s="516">
        <v>0</v>
      </c>
      <c r="AP231" s="515"/>
      <c r="AQ231" s="515"/>
      <c r="AR231" s="515"/>
      <c r="AS231" s="515"/>
      <c r="AT231" s="517">
        <f t="shared" si="38"/>
        <v>0</v>
      </c>
      <c r="AU231" s="515"/>
      <c r="AV231" s="518" t="s">
        <v>774</v>
      </c>
      <c r="AW231" s="515" t="s">
        <v>774</v>
      </c>
      <c r="AX231" s="519" t="str">
        <f t="shared" si="39"/>
        <v/>
      </c>
      <c r="AY231" s="520"/>
      <c r="AZ231" s="521"/>
      <c r="BA231" s="521"/>
      <c r="BB231" s="521"/>
      <c r="BC231" s="514"/>
      <c r="BD231" s="58"/>
      <c r="BE231" s="522">
        <f t="shared" si="36"/>
        <v>-222</v>
      </c>
      <c r="BF231" s="58"/>
      <c r="BG231" s="58"/>
      <c r="BH231" s="58"/>
      <c r="BI231" s="58"/>
      <c r="BJ231" s="58"/>
    </row>
    <row r="232" spans="1:62" s="510" customFormat="1" ht="12">
      <c r="A232" s="507">
        <v>223</v>
      </c>
      <c r="B232" s="508" t="s">
        <v>250</v>
      </c>
      <c r="C232" s="507">
        <v>1</v>
      </c>
      <c r="D232" s="509">
        <v>0</v>
      </c>
      <c r="E232" s="510">
        <v>57669</v>
      </c>
      <c r="F232" s="510">
        <v>0</v>
      </c>
      <c r="G232" s="510">
        <v>0</v>
      </c>
      <c r="H232" s="510">
        <v>0</v>
      </c>
      <c r="I232" s="510">
        <v>0</v>
      </c>
      <c r="J232" s="510">
        <v>301416</v>
      </c>
      <c r="K232" s="511">
        <v>103756</v>
      </c>
      <c r="L232" s="510">
        <v>447000</v>
      </c>
      <c r="M232" s="510">
        <v>0</v>
      </c>
      <c r="N232" s="510">
        <v>75346</v>
      </c>
      <c r="O232" s="510">
        <v>3482.0800000000004</v>
      </c>
      <c r="P232" s="510">
        <v>0</v>
      </c>
      <c r="Q232" s="510">
        <v>0</v>
      </c>
      <c r="R232" s="510">
        <v>0</v>
      </c>
      <c r="S232" s="510">
        <v>0</v>
      </c>
      <c r="T232" s="510" t="s">
        <v>757</v>
      </c>
      <c r="U232" s="510">
        <f t="shared" si="37"/>
        <v>988669.08</v>
      </c>
      <c r="V232" s="512">
        <f t="shared" si="30"/>
        <v>11.287933042549884</v>
      </c>
      <c r="X232" s="510">
        <v>8547480.9700000007</v>
      </c>
      <c r="Y232" s="510">
        <v>8758637</v>
      </c>
      <c r="Z232" s="510">
        <f t="shared" si="31"/>
        <v>211156.02999999933</v>
      </c>
      <c r="AA232" s="510">
        <f t="shared" si="32"/>
        <v>23835.151281706472</v>
      </c>
      <c r="AC232" s="512">
        <v>112.33174127013521</v>
      </c>
      <c r="AD232" s="512">
        <f t="shared" si="33"/>
        <v>102.19153314731852</v>
      </c>
      <c r="AE232" s="513">
        <f t="shared" si="34"/>
        <v>-10.140208122816688</v>
      </c>
      <c r="AF232" s="510">
        <v>4</v>
      </c>
      <c r="AG232" s="510">
        <v>1</v>
      </c>
      <c r="AH232" s="514">
        <f t="shared" si="35"/>
        <v>102.19153314731852</v>
      </c>
      <c r="AI232" s="58"/>
      <c r="AJ232" s="58"/>
      <c r="AK232" s="515">
        <v>112.33174127013521</v>
      </c>
      <c r="AL232" s="515">
        <v>111.6972187409051</v>
      </c>
      <c r="AM232" s="515">
        <v>111.6972187409051</v>
      </c>
      <c r="AN232" s="515">
        <v>112.33174127013521</v>
      </c>
      <c r="AO232" s="516">
        <v>102.19153314731852</v>
      </c>
      <c r="AP232" s="515"/>
      <c r="AQ232" s="515"/>
      <c r="AR232" s="515"/>
      <c r="AS232" s="515"/>
      <c r="AT232" s="517">
        <f t="shared" si="38"/>
        <v>-10.140208122816688</v>
      </c>
      <c r="AU232" s="515"/>
      <c r="AV232" s="518">
        <v>25.579557670539586</v>
      </c>
      <c r="AW232" s="515">
        <v>13.314402915727976</v>
      </c>
      <c r="AX232" s="519">
        <f t="shared" si="39"/>
        <v>-12.26515475481161</v>
      </c>
      <c r="AY232" s="520"/>
      <c r="AZ232" s="521"/>
      <c r="BA232" s="521"/>
      <c r="BB232" s="521"/>
      <c r="BC232" s="514"/>
      <c r="BD232" s="58"/>
      <c r="BE232" s="522">
        <f t="shared" si="36"/>
        <v>-223</v>
      </c>
      <c r="BF232" s="58"/>
      <c r="BG232" s="58"/>
      <c r="BH232" s="58"/>
      <c r="BI232" s="58"/>
      <c r="BJ232" s="58"/>
    </row>
    <row r="233" spans="1:62" s="510" customFormat="1" ht="12">
      <c r="A233" s="507">
        <v>224</v>
      </c>
      <c r="B233" s="508" t="s">
        <v>251</v>
      </c>
      <c r="C233" s="507">
        <v>1</v>
      </c>
      <c r="D233" s="509">
        <v>0</v>
      </c>
      <c r="E233" s="510">
        <v>142179</v>
      </c>
      <c r="F233" s="510">
        <v>0</v>
      </c>
      <c r="G233" s="510">
        <v>0</v>
      </c>
      <c r="H233" s="510">
        <v>0</v>
      </c>
      <c r="I233" s="510">
        <v>0</v>
      </c>
      <c r="J233" s="510">
        <v>0</v>
      </c>
      <c r="K233" s="511">
        <v>165</v>
      </c>
      <c r="L233" s="510">
        <v>191537</v>
      </c>
      <c r="M233" s="510">
        <v>0</v>
      </c>
      <c r="N233" s="510">
        <v>0</v>
      </c>
      <c r="O233" s="510">
        <v>0</v>
      </c>
      <c r="P233" s="510">
        <v>0</v>
      </c>
      <c r="Q233" s="510">
        <v>0</v>
      </c>
      <c r="R233" s="510">
        <v>0</v>
      </c>
      <c r="S233" s="510">
        <v>0</v>
      </c>
      <c r="T233" s="510" t="s">
        <v>760</v>
      </c>
      <c r="U233" s="510">
        <f t="shared" si="37"/>
        <v>218958.8</v>
      </c>
      <c r="V233" s="512">
        <f t="shared" si="30"/>
        <v>3.8656430965778732</v>
      </c>
      <c r="X233" s="510">
        <v>2265527.7100000004</v>
      </c>
      <c r="Y233" s="510">
        <v>5664227</v>
      </c>
      <c r="Z233" s="510">
        <f t="shared" si="31"/>
        <v>3398699.2899999996</v>
      </c>
      <c r="AA233" s="510">
        <f t="shared" si="32"/>
        <v>131381.58447732619</v>
      </c>
      <c r="AC233" s="512">
        <v>253.04463343008857</v>
      </c>
      <c r="AD233" s="512">
        <f t="shared" si="33"/>
        <v>244.21883656954577</v>
      </c>
      <c r="AE233" s="513">
        <f t="shared" si="34"/>
        <v>-8.8257968605427948</v>
      </c>
      <c r="AF233" s="510">
        <v>0</v>
      </c>
      <c r="AG233" s="510">
        <v>1</v>
      </c>
      <c r="AH233" s="514">
        <f t="shared" si="35"/>
        <v>244.21883656954577</v>
      </c>
      <c r="AI233" s="58"/>
      <c r="AJ233" s="58"/>
      <c r="AK233" s="515">
        <v>253.04463343008857</v>
      </c>
      <c r="AL233" s="515">
        <v>253.27578447367313</v>
      </c>
      <c r="AM233" s="515">
        <v>253.27578447367313</v>
      </c>
      <c r="AN233" s="515">
        <v>253.04463343008857</v>
      </c>
      <c r="AO233" s="516">
        <v>244.21883656954577</v>
      </c>
      <c r="AP233" s="515"/>
      <c r="AQ233" s="515"/>
      <c r="AR233" s="515"/>
      <c r="AS233" s="515"/>
      <c r="AT233" s="517">
        <f t="shared" si="38"/>
        <v>-8.8257968605427948</v>
      </c>
      <c r="AU233" s="515"/>
      <c r="AV233" s="518">
        <v>6.801127649602587</v>
      </c>
      <c r="AW233" s="515">
        <v>2.2313941220567575</v>
      </c>
      <c r="AX233" s="519">
        <f t="shared" si="39"/>
        <v>-4.5697335275458295</v>
      </c>
      <c r="AY233" s="520"/>
      <c r="AZ233" s="521"/>
      <c r="BA233" s="521"/>
      <c r="BB233" s="521"/>
      <c r="BC233" s="514"/>
      <c r="BD233" s="58"/>
      <c r="BE233" s="522">
        <f t="shared" si="36"/>
        <v>-224</v>
      </c>
      <c r="BF233" s="58"/>
      <c r="BG233" s="58"/>
      <c r="BH233" s="58"/>
      <c r="BI233" s="58"/>
      <c r="BJ233" s="58"/>
    </row>
    <row r="234" spans="1:62" s="510" customFormat="1" ht="12">
      <c r="A234" s="507">
        <v>225</v>
      </c>
      <c r="B234" s="508" t="s">
        <v>252</v>
      </c>
      <c r="C234" s="507">
        <v>0</v>
      </c>
      <c r="D234" s="509"/>
      <c r="K234" s="511"/>
      <c r="T234" s="510">
        <v>0</v>
      </c>
      <c r="U234" s="510">
        <f t="shared" si="37"/>
        <v>0</v>
      </c>
      <c r="V234" s="512">
        <f t="shared" si="30"/>
        <v>0</v>
      </c>
      <c r="X234" s="510">
        <v>0</v>
      </c>
      <c r="Y234" s="510">
        <v>0</v>
      </c>
      <c r="Z234" s="510">
        <f t="shared" si="31"/>
        <v>0</v>
      </c>
      <c r="AA234" s="510">
        <f t="shared" si="32"/>
        <v>0</v>
      </c>
      <c r="AC234" s="512">
        <v>0</v>
      </c>
      <c r="AD234" s="512">
        <f t="shared" si="33"/>
        <v>0</v>
      </c>
      <c r="AE234" s="513">
        <f t="shared" si="34"/>
        <v>0</v>
      </c>
      <c r="AF234" s="510">
        <v>0</v>
      </c>
      <c r="AG234" s="510" t="s">
        <v>758</v>
      </c>
      <c r="AH234" s="514">
        <f t="shared" si="35"/>
        <v>0</v>
      </c>
      <c r="AI234" s="58"/>
      <c r="AJ234" s="58"/>
      <c r="AK234" s="515">
        <v>0</v>
      </c>
      <c r="AL234" s="515">
        <v>0</v>
      </c>
      <c r="AM234" s="515">
        <v>0</v>
      </c>
      <c r="AN234" s="515">
        <v>0</v>
      </c>
      <c r="AO234" s="516">
        <v>0</v>
      </c>
      <c r="AP234" s="515"/>
      <c r="AQ234" s="515"/>
      <c r="AR234" s="515"/>
      <c r="AS234" s="515"/>
      <c r="AT234" s="517">
        <f t="shared" si="38"/>
        <v>0</v>
      </c>
      <c r="AU234" s="515"/>
      <c r="AV234" s="518" t="s">
        <v>774</v>
      </c>
      <c r="AW234" s="515" t="s">
        <v>774</v>
      </c>
      <c r="AX234" s="519" t="str">
        <f t="shared" si="39"/>
        <v/>
      </c>
      <c r="AY234" s="520"/>
      <c r="AZ234" s="521"/>
      <c r="BA234" s="521"/>
      <c r="BB234" s="521"/>
      <c r="BC234" s="514"/>
      <c r="BD234" s="58"/>
      <c r="BE234" s="522">
        <f t="shared" si="36"/>
        <v>-225</v>
      </c>
      <c r="BF234" s="58"/>
      <c r="BG234" s="58"/>
      <c r="BH234" s="58"/>
      <c r="BI234" s="58"/>
      <c r="BJ234" s="58"/>
    </row>
    <row r="235" spans="1:62" s="510" customFormat="1" ht="12">
      <c r="A235" s="507">
        <v>226</v>
      </c>
      <c r="B235" s="508" t="s">
        <v>253</v>
      </c>
      <c r="C235" s="507">
        <v>1</v>
      </c>
      <c r="D235" s="509">
        <v>0</v>
      </c>
      <c r="E235" s="510">
        <v>0</v>
      </c>
      <c r="F235" s="510">
        <v>0</v>
      </c>
      <c r="G235" s="510">
        <v>0</v>
      </c>
      <c r="H235" s="510">
        <v>0</v>
      </c>
      <c r="I235" s="510">
        <v>172243</v>
      </c>
      <c r="J235" s="510">
        <v>544905</v>
      </c>
      <c r="K235" s="511">
        <v>134571</v>
      </c>
      <c r="L235" s="510">
        <v>550000</v>
      </c>
      <c r="M235" s="510">
        <v>11841</v>
      </c>
      <c r="N235" s="510">
        <v>32404</v>
      </c>
      <c r="O235" s="510">
        <v>39100.04</v>
      </c>
      <c r="P235" s="510">
        <v>0</v>
      </c>
      <c r="Q235" s="510">
        <v>0</v>
      </c>
      <c r="R235" s="510">
        <v>0</v>
      </c>
      <c r="S235" s="510">
        <v>0</v>
      </c>
      <c r="T235" s="510" t="s">
        <v>757</v>
      </c>
      <c r="U235" s="510">
        <f t="shared" si="37"/>
        <v>1485064.04</v>
      </c>
      <c r="V235" s="512">
        <f t="shared" si="30"/>
        <v>6.4144253644035558</v>
      </c>
      <c r="X235" s="510">
        <v>21026624.100000001</v>
      </c>
      <c r="Y235" s="510">
        <v>23151942</v>
      </c>
      <c r="Z235" s="510">
        <f t="shared" si="31"/>
        <v>2125317.8999999985</v>
      </c>
      <c r="AA235" s="510">
        <f t="shared" si="32"/>
        <v>136326.9304518089</v>
      </c>
      <c r="AC235" s="512">
        <v>118.23920430570402</v>
      </c>
      <c r="AD235" s="512">
        <f t="shared" si="33"/>
        <v>109.45939281593087</v>
      </c>
      <c r="AE235" s="513">
        <f t="shared" si="34"/>
        <v>-8.7798114897731523</v>
      </c>
      <c r="AF235" s="510">
        <v>29</v>
      </c>
      <c r="AG235" s="510">
        <v>1</v>
      </c>
      <c r="AH235" s="514">
        <f t="shared" si="35"/>
        <v>109.45939281593087</v>
      </c>
      <c r="AI235" s="58"/>
      <c r="AJ235" s="58"/>
      <c r="AK235" s="515">
        <v>118.23920430570402</v>
      </c>
      <c r="AL235" s="515">
        <v>118.57046051992333</v>
      </c>
      <c r="AM235" s="515">
        <v>118.57046051992333</v>
      </c>
      <c r="AN235" s="515">
        <v>118.23920430570402</v>
      </c>
      <c r="AO235" s="516">
        <v>109.45939281593087</v>
      </c>
      <c r="AP235" s="515"/>
      <c r="AQ235" s="515"/>
      <c r="AR235" s="515"/>
      <c r="AS235" s="515"/>
      <c r="AT235" s="517">
        <f t="shared" si="38"/>
        <v>-8.7798114897731523</v>
      </c>
      <c r="AU235" s="515"/>
      <c r="AV235" s="518">
        <v>12.562949413347985</v>
      </c>
      <c r="AW235" s="515">
        <v>3.6242072261162863</v>
      </c>
      <c r="AX235" s="519">
        <f t="shared" si="39"/>
        <v>-8.9387421872316981</v>
      </c>
      <c r="AY235" s="520"/>
      <c r="AZ235" s="521"/>
      <c r="BA235" s="521"/>
      <c r="BB235" s="521"/>
      <c r="BC235" s="514"/>
      <c r="BD235" s="58"/>
      <c r="BE235" s="522">
        <f t="shared" si="36"/>
        <v>-226</v>
      </c>
      <c r="BF235" s="58"/>
      <c r="BG235" s="58"/>
      <c r="BH235" s="58"/>
      <c r="BI235" s="58"/>
      <c r="BJ235" s="58"/>
    </row>
    <row r="236" spans="1:62" s="510" customFormat="1" ht="12">
      <c r="A236" s="507">
        <v>227</v>
      </c>
      <c r="B236" s="508" t="s">
        <v>254</v>
      </c>
      <c r="C236" s="507">
        <v>1</v>
      </c>
      <c r="D236" s="509">
        <v>0</v>
      </c>
      <c r="E236" s="510">
        <v>0</v>
      </c>
      <c r="F236" s="510">
        <v>0</v>
      </c>
      <c r="G236" s="510">
        <v>0</v>
      </c>
      <c r="H236" s="510">
        <v>0</v>
      </c>
      <c r="I236" s="510">
        <v>245363</v>
      </c>
      <c r="J236" s="510">
        <v>2378538</v>
      </c>
      <c r="K236" s="511">
        <v>0</v>
      </c>
      <c r="L236" s="510">
        <v>972041</v>
      </c>
      <c r="M236" s="510">
        <v>21699</v>
      </c>
      <c r="N236" s="510">
        <v>167340</v>
      </c>
      <c r="O236" s="510">
        <v>30343.390000000003</v>
      </c>
      <c r="P236" s="510">
        <v>0</v>
      </c>
      <c r="Q236" s="510">
        <v>0</v>
      </c>
      <c r="R236" s="510">
        <v>0</v>
      </c>
      <c r="S236" s="510">
        <v>0</v>
      </c>
      <c r="T236" s="510" t="s">
        <v>766</v>
      </c>
      <c r="U236" s="510">
        <f t="shared" si="37"/>
        <v>3815324.39</v>
      </c>
      <c r="V236" s="512">
        <f t="shared" si="30"/>
        <v>15.906602992855353</v>
      </c>
      <c r="X236" s="510">
        <v>18251116.599999998</v>
      </c>
      <c r="Y236" s="510">
        <v>23985790</v>
      </c>
      <c r="Z236" s="510">
        <f t="shared" si="31"/>
        <v>5734673.4000000022</v>
      </c>
      <c r="AA236" s="510">
        <f t="shared" si="32"/>
        <v>912191.73067488021</v>
      </c>
      <c r="AC236" s="512">
        <v>128.78584771801596</v>
      </c>
      <c r="AD236" s="512">
        <f t="shared" si="33"/>
        <v>126.42294044258706</v>
      </c>
      <c r="AE236" s="513">
        <f t="shared" si="34"/>
        <v>-2.3629072754288956</v>
      </c>
      <c r="AF236" s="510">
        <v>22</v>
      </c>
      <c r="AG236" s="510">
        <v>1</v>
      </c>
      <c r="AH236" s="514">
        <f t="shared" si="35"/>
        <v>126.42294044258706</v>
      </c>
      <c r="AI236" s="58"/>
      <c r="AJ236" s="58"/>
      <c r="AK236" s="515">
        <v>128.78584771801596</v>
      </c>
      <c r="AL236" s="515">
        <v>129.12759238087017</v>
      </c>
      <c r="AM236" s="515">
        <v>129.12759238087017</v>
      </c>
      <c r="AN236" s="515">
        <v>128.78584771801596</v>
      </c>
      <c r="AO236" s="516">
        <v>126.42294044258706</v>
      </c>
      <c r="AP236" s="515"/>
      <c r="AQ236" s="515"/>
      <c r="AR236" s="515"/>
      <c r="AS236" s="515"/>
      <c r="AT236" s="517">
        <f t="shared" si="38"/>
        <v>-2.3629072754288956</v>
      </c>
      <c r="AU236" s="515"/>
      <c r="AV236" s="518">
        <v>9.2263909517083977</v>
      </c>
      <c r="AW236" s="515">
        <v>7.0879914092843528</v>
      </c>
      <c r="AX236" s="519">
        <f t="shared" si="39"/>
        <v>-2.138399542424045</v>
      </c>
      <c r="AY236" s="520"/>
      <c r="AZ236" s="521"/>
      <c r="BA236" s="521"/>
      <c r="BB236" s="521"/>
      <c r="BC236" s="514"/>
      <c r="BD236" s="58"/>
      <c r="BE236" s="522">
        <f t="shared" si="36"/>
        <v>-227</v>
      </c>
      <c r="BF236" s="58"/>
      <c r="BG236" s="58"/>
      <c r="BH236" s="58"/>
      <c r="BI236" s="58"/>
      <c r="BJ236" s="58"/>
    </row>
    <row r="237" spans="1:62" s="510" customFormat="1" ht="12">
      <c r="A237" s="507">
        <v>228</v>
      </c>
      <c r="B237" s="508" t="s">
        <v>255</v>
      </c>
      <c r="C237" s="507">
        <v>0</v>
      </c>
      <c r="D237" s="509"/>
      <c r="K237" s="511"/>
      <c r="T237" s="510">
        <v>0</v>
      </c>
      <c r="U237" s="510">
        <f t="shared" si="37"/>
        <v>0</v>
      </c>
      <c r="V237" s="512">
        <f t="shared" si="30"/>
        <v>0</v>
      </c>
      <c r="X237" s="510">
        <v>0</v>
      </c>
      <c r="Y237" s="510">
        <v>0</v>
      </c>
      <c r="Z237" s="510">
        <f t="shared" si="31"/>
        <v>0</v>
      </c>
      <c r="AA237" s="510">
        <f t="shared" si="32"/>
        <v>0</v>
      </c>
      <c r="AC237" s="512">
        <v>0</v>
      </c>
      <c r="AD237" s="512">
        <f t="shared" si="33"/>
        <v>0</v>
      </c>
      <c r="AE237" s="513">
        <f t="shared" si="34"/>
        <v>0</v>
      </c>
      <c r="AF237" s="510">
        <v>0</v>
      </c>
      <c r="AG237" s="510" t="s">
        <v>758</v>
      </c>
      <c r="AH237" s="514">
        <f t="shared" si="35"/>
        <v>0</v>
      </c>
      <c r="AI237" s="58"/>
      <c r="AJ237" s="58"/>
      <c r="AK237" s="515">
        <v>0</v>
      </c>
      <c r="AL237" s="515">
        <v>0</v>
      </c>
      <c r="AM237" s="515">
        <v>0</v>
      </c>
      <c r="AN237" s="515">
        <v>0</v>
      </c>
      <c r="AO237" s="516">
        <v>0</v>
      </c>
      <c r="AP237" s="515"/>
      <c r="AQ237" s="515"/>
      <c r="AR237" s="515"/>
      <c r="AS237" s="515"/>
      <c r="AT237" s="517">
        <f t="shared" si="38"/>
        <v>0</v>
      </c>
      <c r="AU237" s="515"/>
      <c r="AV237" s="518" t="s">
        <v>774</v>
      </c>
      <c r="AW237" s="515" t="s">
        <v>774</v>
      </c>
      <c r="AX237" s="519" t="str">
        <f t="shared" si="39"/>
        <v/>
      </c>
      <c r="AY237" s="520"/>
      <c r="AZ237" s="521"/>
      <c r="BA237" s="521"/>
      <c r="BB237" s="521"/>
      <c r="BC237" s="514"/>
      <c r="BD237" s="58"/>
      <c r="BE237" s="522">
        <f t="shared" si="36"/>
        <v>-228</v>
      </c>
      <c r="BF237" s="58"/>
      <c r="BG237" s="58"/>
      <c r="BH237" s="58"/>
      <c r="BI237" s="58"/>
      <c r="BJ237" s="58"/>
    </row>
    <row r="238" spans="1:62" s="510" customFormat="1" ht="12">
      <c r="A238" s="507">
        <v>229</v>
      </c>
      <c r="B238" s="508" t="s">
        <v>256</v>
      </c>
      <c r="C238" s="507">
        <v>1</v>
      </c>
      <c r="D238" s="509">
        <v>0</v>
      </c>
      <c r="E238" s="510">
        <v>69313</v>
      </c>
      <c r="F238" s="510">
        <v>0</v>
      </c>
      <c r="G238" s="510">
        <v>0</v>
      </c>
      <c r="H238" s="510">
        <v>0</v>
      </c>
      <c r="I238" s="510">
        <v>0</v>
      </c>
      <c r="J238" s="510">
        <v>4650993</v>
      </c>
      <c r="K238" s="511">
        <v>2556403</v>
      </c>
      <c r="L238" s="510">
        <v>1400000</v>
      </c>
      <c r="M238" s="510">
        <v>0</v>
      </c>
      <c r="N238" s="510">
        <v>46977</v>
      </c>
      <c r="O238" s="510">
        <v>129989.37000000001</v>
      </c>
      <c r="P238" s="510">
        <v>0</v>
      </c>
      <c r="Q238" s="510">
        <v>0</v>
      </c>
      <c r="R238" s="510">
        <v>0</v>
      </c>
      <c r="S238" s="510">
        <v>0</v>
      </c>
      <c r="T238" s="510" t="s">
        <v>760</v>
      </c>
      <c r="U238" s="510">
        <f t="shared" si="37"/>
        <v>8013675.3699999992</v>
      </c>
      <c r="V238" s="512">
        <f t="shared" si="30"/>
        <v>8.8617145088885234</v>
      </c>
      <c r="X238" s="510">
        <v>83523634.23999998</v>
      </c>
      <c r="Y238" s="510">
        <v>90430304</v>
      </c>
      <c r="Z238" s="510">
        <f t="shared" si="31"/>
        <v>6906669.7600000203</v>
      </c>
      <c r="AA238" s="510">
        <f t="shared" si="32"/>
        <v>612049.35620293801</v>
      </c>
      <c r="AC238" s="512">
        <v>110.40077829426932</v>
      </c>
      <c r="AD238" s="512">
        <f t="shared" si="33"/>
        <v>107.53633442925852</v>
      </c>
      <c r="AE238" s="513">
        <f t="shared" si="34"/>
        <v>-2.8644438650107986</v>
      </c>
      <c r="AF238" s="510">
        <v>96</v>
      </c>
      <c r="AG238" s="510">
        <v>1</v>
      </c>
      <c r="AH238" s="514">
        <f t="shared" si="35"/>
        <v>107.53633442925852</v>
      </c>
      <c r="AI238" s="58"/>
      <c r="AJ238" s="58"/>
      <c r="AK238" s="515">
        <v>110.40077829426932</v>
      </c>
      <c r="AL238" s="515">
        <v>109.7349200932489</v>
      </c>
      <c r="AM238" s="515">
        <v>109.7349200932489</v>
      </c>
      <c r="AN238" s="515">
        <v>110.40077829426932</v>
      </c>
      <c r="AO238" s="516">
        <v>107.53633442925852</v>
      </c>
      <c r="AP238" s="515"/>
      <c r="AQ238" s="515"/>
      <c r="AR238" s="515"/>
      <c r="AS238" s="515"/>
      <c r="AT238" s="517">
        <f t="shared" si="38"/>
        <v>-2.8644438650107986</v>
      </c>
      <c r="AU238" s="515"/>
      <c r="AV238" s="518">
        <v>12.818198782097145</v>
      </c>
      <c r="AW238" s="515">
        <v>9.5332781594823413</v>
      </c>
      <c r="AX238" s="519">
        <f t="shared" si="39"/>
        <v>-3.2849206226148038</v>
      </c>
      <c r="AY238" s="520"/>
      <c r="AZ238" s="521"/>
      <c r="BA238" s="521"/>
      <c r="BB238" s="521"/>
      <c r="BC238" s="514"/>
      <c r="BD238" s="58"/>
      <c r="BE238" s="522">
        <f t="shared" si="36"/>
        <v>-229</v>
      </c>
      <c r="BF238" s="58"/>
      <c r="BG238" s="58"/>
      <c r="BH238" s="58"/>
      <c r="BI238" s="58"/>
      <c r="BJ238" s="58"/>
    </row>
    <row r="239" spans="1:62" s="510" customFormat="1" ht="12">
      <c r="A239" s="507">
        <v>230</v>
      </c>
      <c r="B239" s="508" t="s">
        <v>257</v>
      </c>
      <c r="C239" s="507">
        <v>1</v>
      </c>
      <c r="D239" s="509"/>
      <c r="K239" s="511"/>
      <c r="T239" s="510" t="s">
        <v>757</v>
      </c>
      <c r="U239" s="510">
        <f t="shared" si="37"/>
        <v>0</v>
      </c>
      <c r="V239" s="512">
        <f t="shared" si="30"/>
        <v>0</v>
      </c>
      <c r="X239" s="510">
        <v>789892.39999999991</v>
      </c>
      <c r="Y239" s="510">
        <v>2102257</v>
      </c>
      <c r="Z239" s="510">
        <f t="shared" si="31"/>
        <v>1312364.6000000001</v>
      </c>
      <c r="AA239" s="510">
        <f t="shared" si="32"/>
        <v>0</v>
      </c>
      <c r="AC239" s="512">
        <v>250.33759304028968</v>
      </c>
      <c r="AD239" s="512">
        <f t="shared" si="33"/>
        <v>266.1447305987499</v>
      </c>
      <c r="AE239" s="513">
        <f t="shared" si="34"/>
        <v>15.807137558460227</v>
      </c>
      <c r="AF239" s="510">
        <v>0</v>
      </c>
      <c r="AG239" s="510">
        <v>1</v>
      </c>
      <c r="AH239" s="514">
        <f t="shared" si="35"/>
        <v>266.1447305987499</v>
      </c>
      <c r="AI239" s="58"/>
      <c r="AJ239" s="58"/>
      <c r="AK239" s="515">
        <v>250.33759304028968</v>
      </c>
      <c r="AL239" s="515">
        <v>260.87524166809732</v>
      </c>
      <c r="AM239" s="515">
        <v>260.87524166809732</v>
      </c>
      <c r="AN239" s="515">
        <v>250.33759304028968</v>
      </c>
      <c r="AO239" s="516">
        <v>266.1447305987499</v>
      </c>
      <c r="AP239" s="515"/>
      <c r="AQ239" s="515"/>
      <c r="AR239" s="515"/>
      <c r="AS239" s="515"/>
      <c r="AT239" s="517">
        <f t="shared" si="38"/>
        <v>15.807137558460227</v>
      </c>
      <c r="AU239" s="515"/>
      <c r="AV239" s="518">
        <v>0.92685579332686019</v>
      </c>
      <c r="AW239" s="515">
        <v>2.7139653394960694</v>
      </c>
      <c r="AX239" s="519">
        <f t="shared" si="39"/>
        <v>1.7871095461692093</v>
      </c>
      <c r="AY239" s="520"/>
      <c r="AZ239" s="521"/>
      <c r="BA239" s="521"/>
      <c r="BB239" s="521"/>
      <c r="BC239" s="514"/>
      <c r="BD239" s="58"/>
      <c r="BE239" s="522">
        <f t="shared" si="36"/>
        <v>-230</v>
      </c>
      <c r="BF239" s="58"/>
      <c r="BG239" s="58"/>
      <c r="BH239" s="58"/>
      <c r="BI239" s="58"/>
      <c r="BJ239" s="58"/>
    </row>
    <row r="240" spans="1:62" s="510" customFormat="1" ht="12">
      <c r="A240" s="507">
        <v>231</v>
      </c>
      <c r="B240" s="508" t="s">
        <v>258</v>
      </c>
      <c r="C240" s="507">
        <v>1</v>
      </c>
      <c r="D240" s="509">
        <v>0</v>
      </c>
      <c r="E240" s="510">
        <v>365632.79</v>
      </c>
      <c r="F240" s="510">
        <v>0</v>
      </c>
      <c r="G240" s="510">
        <v>0</v>
      </c>
      <c r="H240" s="510">
        <v>0</v>
      </c>
      <c r="I240" s="510">
        <v>0</v>
      </c>
      <c r="J240" s="510">
        <v>780709.1</v>
      </c>
      <c r="K240" s="511">
        <v>192266.83</v>
      </c>
      <c r="L240" s="510">
        <v>1001241</v>
      </c>
      <c r="M240" s="510">
        <v>0</v>
      </c>
      <c r="N240" s="510">
        <v>0</v>
      </c>
      <c r="O240" s="510">
        <v>84621.46</v>
      </c>
      <c r="P240" s="510">
        <v>0</v>
      </c>
      <c r="Q240" s="510">
        <v>0</v>
      </c>
      <c r="R240" s="510">
        <v>0</v>
      </c>
      <c r="S240" s="510">
        <v>0</v>
      </c>
      <c r="T240" s="510" t="s">
        <v>757</v>
      </c>
      <c r="U240" s="510">
        <f t="shared" si="37"/>
        <v>2424471.1799999997</v>
      </c>
      <c r="V240" s="512">
        <f t="shared" si="30"/>
        <v>5.6653969982128949</v>
      </c>
      <c r="X240" s="510">
        <v>33225728.808800004</v>
      </c>
      <c r="Y240" s="510">
        <v>42794374</v>
      </c>
      <c r="Z240" s="510">
        <f t="shared" si="31"/>
        <v>9568645.1911999956</v>
      </c>
      <c r="AA240" s="510">
        <f t="shared" si="32"/>
        <v>542101.73743188707</v>
      </c>
      <c r="AC240" s="512">
        <v>128.9857475931862</v>
      </c>
      <c r="AD240" s="512">
        <f t="shared" si="33"/>
        <v>127.16733019074478</v>
      </c>
      <c r="AE240" s="513">
        <f t="shared" si="34"/>
        <v>-1.8184174024414261</v>
      </c>
      <c r="AF240" s="510">
        <v>53</v>
      </c>
      <c r="AG240" s="510">
        <v>1</v>
      </c>
      <c r="AH240" s="514">
        <f t="shared" si="35"/>
        <v>127.16733019074478</v>
      </c>
      <c r="AI240" s="58"/>
      <c r="AJ240" s="58"/>
      <c r="AK240" s="515">
        <v>128.9857475931862</v>
      </c>
      <c r="AL240" s="515">
        <v>131.26508750105245</v>
      </c>
      <c r="AM240" s="515">
        <v>131.26508750105245</v>
      </c>
      <c r="AN240" s="515">
        <v>128.9857475931862</v>
      </c>
      <c r="AO240" s="516">
        <v>127.16733019074478</v>
      </c>
      <c r="AP240" s="515"/>
      <c r="AQ240" s="515"/>
      <c r="AR240" s="515"/>
      <c r="AS240" s="515"/>
      <c r="AT240" s="517">
        <f t="shared" si="38"/>
        <v>-1.8184174024414261</v>
      </c>
      <c r="AU240" s="515"/>
      <c r="AV240" s="518">
        <v>5.2433591946129976</v>
      </c>
      <c r="AW240" s="515">
        <v>3.2984732062710154</v>
      </c>
      <c r="AX240" s="519">
        <f t="shared" si="39"/>
        <v>-1.9448859883419822</v>
      </c>
      <c r="AY240" s="520"/>
      <c r="AZ240" s="521"/>
      <c r="BA240" s="521"/>
      <c r="BB240" s="521"/>
      <c r="BC240" s="514"/>
      <c r="BD240" s="58"/>
      <c r="BE240" s="522">
        <f t="shared" si="36"/>
        <v>-231</v>
      </c>
      <c r="BF240" s="58"/>
      <c r="BG240" s="58"/>
      <c r="BH240" s="58"/>
      <c r="BI240" s="58"/>
      <c r="BJ240" s="58"/>
    </row>
    <row r="241" spans="1:62" s="510" customFormat="1" ht="12">
      <c r="A241" s="507">
        <v>232</v>
      </c>
      <c r="B241" s="508" t="s">
        <v>259</v>
      </c>
      <c r="C241" s="507">
        <v>0</v>
      </c>
      <c r="D241" s="509"/>
      <c r="K241" s="511"/>
      <c r="T241" s="510">
        <v>0</v>
      </c>
      <c r="U241" s="510">
        <f t="shared" si="37"/>
        <v>0</v>
      </c>
      <c r="V241" s="512">
        <f t="shared" si="30"/>
        <v>0</v>
      </c>
      <c r="X241" s="510">
        <v>0</v>
      </c>
      <c r="Y241" s="510">
        <v>0</v>
      </c>
      <c r="Z241" s="510">
        <f t="shared" si="31"/>
        <v>0</v>
      </c>
      <c r="AA241" s="510">
        <f t="shared" si="32"/>
        <v>0</v>
      </c>
      <c r="AC241" s="512">
        <v>0</v>
      </c>
      <c r="AD241" s="512">
        <f t="shared" si="33"/>
        <v>0</v>
      </c>
      <c r="AE241" s="513">
        <f t="shared" si="34"/>
        <v>0</v>
      </c>
      <c r="AF241" s="510">
        <v>0</v>
      </c>
      <c r="AG241" s="510" t="s">
        <v>758</v>
      </c>
      <c r="AH241" s="514">
        <f t="shared" si="35"/>
        <v>0</v>
      </c>
      <c r="AI241" s="58"/>
      <c r="AJ241" s="58"/>
      <c r="AK241" s="515">
        <v>0</v>
      </c>
      <c r="AL241" s="515">
        <v>0</v>
      </c>
      <c r="AM241" s="515">
        <v>0</v>
      </c>
      <c r="AN241" s="515">
        <v>0</v>
      </c>
      <c r="AO241" s="516">
        <v>0</v>
      </c>
      <c r="AP241" s="515"/>
      <c r="AQ241" s="515"/>
      <c r="AR241" s="515"/>
      <c r="AS241" s="515"/>
      <c r="AT241" s="517">
        <f t="shared" si="38"/>
        <v>0</v>
      </c>
      <c r="AU241" s="515"/>
      <c r="AV241" s="518" t="s">
        <v>774</v>
      </c>
      <c r="AW241" s="515" t="s">
        <v>774</v>
      </c>
      <c r="AX241" s="519" t="str">
        <f t="shared" si="39"/>
        <v/>
      </c>
      <c r="AY241" s="520"/>
      <c r="AZ241" s="521"/>
      <c r="BA241" s="521"/>
      <c r="BB241" s="521"/>
      <c r="BC241" s="514"/>
      <c r="BD241" s="58"/>
      <c r="BE241" s="522">
        <f t="shared" si="36"/>
        <v>-232</v>
      </c>
      <c r="BF241" s="58"/>
      <c r="BG241" s="58"/>
      <c r="BH241" s="58"/>
      <c r="BI241" s="58"/>
      <c r="BJ241" s="58"/>
    </row>
    <row r="242" spans="1:62" s="510" customFormat="1" ht="12">
      <c r="A242" s="507">
        <v>233</v>
      </c>
      <c r="B242" s="508" t="s">
        <v>260</v>
      </c>
      <c r="C242" s="507">
        <v>0</v>
      </c>
      <c r="D242" s="509">
        <v>0</v>
      </c>
      <c r="E242" s="510">
        <v>0</v>
      </c>
      <c r="F242" s="510">
        <v>0</v>
      </c>
      <c r="G242" s="510">
        <v>0</v>
      </c>
      <c r="H242" s="510">
        <v>0</v>
      </c>
      <c r="I242" s="510">
        <v>0</v>
      </c>
      <c r="J242" s="510">
        <v>0</v>
      </c>
      <c r="K242" s="511">
        <v>0</v>
      </c>
      <c r="L242" s="510">
        <v>0</v>
      </c>
      <c r="M242" s="510">
        <v>0</v>
      </c>
      <c r="N242" s="510">
        <v>0</v>
      </c>
      <c r="O242" s="510">
        <v>0</v>
      </c>
      <c r="P242" s="510">
        <v>0</v>
      </c>
      <c r="Q242" s="510">
        <v>0</v>
      </c>
      <c r="R242" s="510">
        <v>0</v>
      </c>
      <c r="S242" s="510">
        <v>0</v>
      </c>
      <c r="T242" s="510">
        <v>0</v>
      </c>
      <c r="U242" s="510">
        <f t="shared" si="37"/>
        <v>0</v>
      </c>
      <c r="V242" s="512">
        <f t="shared" si="30"/>
        <v>0</v>
      </c>
      <c r="X242" s="510">
        <v>156977.1</v>
      </c>
      <c r="Y242" s="510">
        <v>208930</v>
      </c>
      <c r="Z242" s="510">
        <f t="shared" si="31"/>
        <v>51952.899999999994</v>
      </c>
      <c r="AA242" s="510">
        <f t="shared" si="32"/>
        <v>0</v>
      </c>
      <c r="AC242" s="512">
        <v>0</v>
      </c>
      <c r="AD242" s="512">
        <f t="shared" si="33"/>
        <v>0</v>
      </c>
      <c r="AE242" s="513">
        <f t="shared" si="34"/>
        <v>0</v>
      </c>
      <c r="AF242" s="510">
        <v>0</v>
      </c>
      <c r="AG242" s="510" t="s">
        <v>758</v>
      </c>
      <c r="AH242" s="514">
        <f t="shared" si="35"/>
        <v>0</v>
      </c>
      <c r="AI242" s="58"/>
      <c r="AJ242" s="58"/>
      <c r="AK242" s="515">
        <v>0</v>
      </c>
      <c r="AL242" s="515">
        <v>0</v>
      </c>
      <c r="AM242" s="515">
        <v>0</v>
      </c>
      <c r="AN242" s="515">
        <v>0</v>
      </c>
      <c r="AO242" s="516">
        <v>0</v>
      </c>
      <c r="AP242" s="515"/>
      <c r="AQ242" s="515"/>
      <c r="AR242" s="515"/>
      <c r="AS242" s="515"/>
      <c r="AT242" s="517">
        <f t="shared" si="38"/>
        <v>0</v>
      </c>
      <c r="AU242" s="515"/>
      <c r="AV242" s="518" t="s">
        <v>774</v>
      </c>
      <c r="AW242" s="515" t="s">
        <v>774</v>
      </c>
      <c r="AX242" s="519" t="str">
        <f t="shared" si="39"/>
        <v/>
      </c>
      <c r="AY242" s="520"/>
      <c r="AZ242" s="521"/>
      <c r="BA242" s="521"/>
      <c r="BB242" s="521"/>
      <c r="BC242" s="514"/>
      <c r="BD242" s="58"/>
      <c r="BE242" s="522">
        <f t="shared" si="36"/>
        <v>-233</v>
      </c>
      <c r="BF242" s="58"/>
      <c r="BG242" s="58"/>
      <c r="BH242" s="58"/>
      <c r="BI242" s="58"/>
      <c r="BJ242" s="58"/>
    </row>
    <row r="243" spans="1:62" s="510" customFormat="1" ht="12">
      <c r="A243" s="507">
        <v>234</v>
      </c>
      <c r="B243" s="508" t="s">
        <v>261</v>
      </c>
      <c r="C243" s="507">
        <v>1</v>
      </c>
      <c r="D243" s="509">
        <v>0</v>
      </c>
      <c r="E243" s="510">
        <v>0</v>
      </c>
      <c r="F243" s="510">
        <v>0</v>
      </c>
      <c r="G243" s="510">
        <v>0</v>
      </c>
      <c r="H243" s="510">
        <v>0</v>
      </c>
      <c r="I243" s="510">
        <v>0</v>
      </c>
      <c r="J243" s="510">
        <v>48931</v>
      </c>
      <c r="K243" s="511">
        <v>0</v>
      </c>
      <c r="L243" s="510">
        <v>23667</v>
      </c>
      <c r="M243" s="510">
        <v>0</v>
      </c>
      <c r="N243" s="510">
        <v>3995</v>
      </c>
      <c r="O243" s="510">
        <v>0</v>
      </c>
      <c r="P243" s="510">
        <v>0</v>
      </c>
      <c r="Q243" s="510">
        <v>0</v>
      </c>
      <c r="R243" s="510">
        <v>0</v>
      </c>
      <c r="S243" s="510">
        <v>0</v>
      </c>
      <c r="T243" s="510" t="s">
        <v>760</v>
      </c>
      <c r="U243" s="510">
        <f t="shared" si="37"/>
        <v>62392.800000000003</v>
      </c>
      <c r="V243" s="512">
        <f t="shared" si="30"/>
        <v>2.8760288521108066</v>
      </c>
      <c r="X243" s="510">
        <v>934128.69</v>
      </c>
      <c r="Y243" s="510">
        <v>2169408</v>
      </c>
      <c r="Z243" s="510">
        <f t="shared" si="31"/>
        <v>1235279.31</v>
      </c>
      <c r="AA243" s="510">
        <f t="shared" si="32"/>
        <v>35526.989359755295</v>
      </c>
      <c r="AC243" s="512">
        <v>177.68227785956211</v>
      </c>
      <c r="AD243" s="512">
        <f t="shared" si="33"/>
        <v>228.43544294097691</v>
      </c>
      <c r="AE243" s="513">
        <f t="shared" si="34"/>
        <v>50.753165081414807</v>
      </c>
      <c r="AF243" s="510">
        <v>0</v>
      </c>
      <c r="AG243" s="510">
        <v>1</v>
      </c>
      <c r="AH243" s="514">
        <f t="shared" si="35"/>
        <v>228.43544294097691</v>
      </c>
      <c r="AI243" s="58"/>
      <c r="AJ243" s="58"/>
      <c r="AK243" s="515">
        <v>177.68227785956211</v>
      </c>
      <c r="AL243" s="515">
        <v>177.68227785956211</v>
      </c>
      <c r="AM243" s="515">
        <v>177.68227785956211</v>
      </c>
      <c r="AN243" s="515">
        <v>177.68227785956211</v>
      </c>
      <c r="AO243" s="516">
        <v>228.43544294097691</v>
      </c>
      <c r="AP243" s="515"/>
      <c r="AQ243" s="515"/>
      <c r="AR243" s="515"/>
      <c r="AS243" s="515"/>
      <c r="AT243" s="517">
        <f t="shared" si="38"/>
        <v>50.753165081414807</v>
      </c>
      <c r="AU243" s="515"/>
      <c r="AV243" s="518">
        <v>8.7056784130943221</v>
      </c>
      <c r="AW243" s="515">
        <v>39.200157076024666</v>
      </c>
      <c r="AX243" s="519">
        <f t="shared" si="39"/>
        <v>30.494478662930344</v>
      </c>
      <c r="AY243" s="520"/>
      <c r="AZ243" s="521"/>
      <c r="BA243" s="521"/>
      <c r="BB243" s="521"/>
      <c r="BC243" s="514"/>
      <c r="BD243" s="58"/>
      <c r="BE243" s="522">
        <f t="shared" si="36"/>
        <v>-234</v>
      </c>
      <c r="BF243" s="58"/>
      <c r="BG243" s="58"/>
      <c r="BH243" s="58"/>
      <c r="BI243" s="58"/>
      <c r="BJ243" s="58"/>
    </row>
    <row r="244" spans="1:62" s="510" customFormat="1" ht="12">
      <c r="A244" s="507">
        <v>235</v>
      </c>
      <c r="B244" s="508" t="s">
        <v>262</v>
      </c>
      <c r="C244" s="507">
        <v>0</v>
      </c>
      <c r="D244" s="509"/>
      <c r="K244" s="511"/>
      <c r="T244" s="510">
        <v>0</v>
      </c>
      <c r="U244" s="510">
        <f t="shared" si="37"/>
        <v>0</v>
      </c>
      <c r="V244" s="512">
        <f t="shared" si="30"/>
        <v>0</v>
      </c>
      <c r="X244" s="510">
        <v>0</v>
      </c>
      <c r="Y244" s="510">
        <v>0</v>
      </c>
      <c r="Z244" s="510">
        <f t="shared" si="31"/>
        <v>0</v>
      </c>
      <c r="AA244" s="510">
        <f t="shared" si="32"/>
        <v>0</v>
      </c>
      <c r="AC244" s="512">
        <v>0</v>
      </c>
      <c r="AD244" s="512">
        <f t="shared" si="33"/>
        <v>0</v>
      </c>
      <c r="AE244" s="513">
        <f t="shared" si="34"/>
        <v>0</v>
      </c>
      <c r="AF244" s="510">
        <v>0</v>
      </c>
      <c r="AG244" s="510" t="s">
        <v>758</v>
      </c>
      <c r="AH244" s="514">
        <f t="shared" si="35"/>
        <v>0</v>
      </c>
      <c r="AI244" s="58"/>
      <c r="AJ244" s="58"/>
      <c r="AK244" s="515">
        <v>0</v>
      </c>
      <c r="AL244" s="515">
        <v>0</v>
      </c>
      <c r="AM244" s="515">
        <v>0</v>
      </c>
      <c r="AN244" s="515">
        <v>0</v>
      </c>
      <c r="AO244" s="516">
        <v>0</v>
      </c>
      <c r="AP244" s="515"/>
      <c r="AQ244" s="515"/>
      <c r="AR244" s="515"/>
      <c r="AS244" s="515"/>
      <c r="AT244" s="517">
        <f t="shared" si="38"/>
        <v>0</v>
      </c>
      <c r="AU244" s="515"/>
      <c r="AV244" s="518" t="s">
        <v>774</v>
      </c>
      <c r="AW244" s="515" t="s">
        <v>774</v>
      </c>
      <c r="AX244" s="519" t="str">
        <f t="shared" si="39"/>
        <v/>
      </c>
      <c r="AY244" s="520"/>
      <c r="AZ244" s="521"/>
      <c r="BA244" s="521"/>
      <c r="BB244" s="521"/>
      <c r="BC244" s="514"/>
      <c r="BD244" s="58"/>
      <c r="BE244" s="522">
        <f t="shared" si="36"/>
        <v>-235</v>
      </c>
      <c r="BF244" s="58"/>
      <c r="BG244" s="58"/>
      <c r="BH244" s="58"/>
      <c r="BI244" s="58"/>
      <c r="BJ244" s="58"/>
    </row>
    <row r="245" spans="1:62" s="510" customFormat="1" ht="12">
      <c r="A245" s="507">
        <v>236</v>
      </c>
      <c r="B245" s="508" t="s">
        <v>263</v>
      </c>
      <c r="C245" s="507">
        <v>1</v>
      </c>
      <c r="D245" s="509">
        <v>0</v>
      </c>
      <c r="E245" s="510">
        <v>179395</v>
      </c>
      <c r="F245" s="510">
        <v>0</v>
      </c>
      <c r="G245" s="510">
        <v>0</v>
      </c>
      <c r="H245" s="510">
        <v>0</v>
      </c>
      <c r="I245" s="510">
        <v>430548</v>
      </c>
      <c r="J245" s="510">
        <v>2977957</v>
      </c>
      <c r="K245" s="511">
        <v>0</v>
      </c>
      <c r="L245" s="510">
        <v>4321772</v>
      </c>
      <c r="M245" s="510">
        <v>28685</v>
      </c>
      <c r="N245" s="510">
        <v>508514</v>
      </c>
      <c r="O245" s="510">
        <v>239497.30000000002</v>
      </c>
      <c r="P245" s="510">
        <v>0</v>
      </c>
      <c r="Q245" s="510">
        <v>0</v>
      </c>
      <c r="R245" s="510">
        <v>0</v>
      </c>
      <c r="S245" s="510">
        <v>0</v>
      </c>
      <c r="T245" s="510" t="s">
        <v>757</v>
      </c>
      <c r="U245" s="510">
        <f t="shared" si="37"/>
        <v>8686368.3000000007</v>
      </c>
      <c r="V245" s="512">
        <f t="shared" si="30"/>
        <v>8.5806231034475822</v>
      </c>
      <c r="X245" s="510">
        <v>84729484.75</v>
      </c>
      <c r="Y245" s="510">
        <v>101232372</v>
      </c>
      <c r="Z245" s="510">
        <f t="shared" si="31"/>
        <v>16502887.25</v>
      </c>
      <c r="AA245" s="510">
        <f t="shared" si="32"/>
        <v>1416050.5561094054</v>
      </c>
      <c r="AC245" s="512">
        <v>118.05704900568263</v>
      </c>
      <c r="AD245" s="512">
        <f t="shared" si="33"/>
        <v>117.80588745276255</v>
      </c>
      <c r="AE245" s="513">
        <f t="shared" si="34"/>
        <v>-0.25116155292008102</v>
      </c>
      <c r="AF245" s="510">
        <v>154</v>
      </c>
      <c r="AG245" s="510">
        <v>1</v>
      </c>
      <c r="AH245" s="514">
        <f t="shared" si="35"/>
        <v>117.80588745276255</v>
      </c>
      <c r="AI245" s="58"/>
      <c r="AJ245" s="58"/>
      <c r="AK245" s="515">
        <v>118.05704900568263</v>
      </c>
      <c r="AL245" s="515">
        <v>118.24292521069279</v>
      </c>
      <c r="AM245" s="515">
        <v>118.24292521069279</v>
      </c>
      <c r="AN245" s="515">
        <v>118.05704900568263</v>
      </c>
      <c r="AO245" s="516">
        <v>117.80588745276255</v>
      </c>
      <c r="AP245" s="515"/>
      <c r="AQ245" s="515"/>
      <c r="AR245" s="515"/>
      <c r="AS245" s="515"/>
      <c r="AT245" s="517">
        <f t="shared" si="38"/>
        <v>-0.25116155292008102</v>
      </c>
      <c r="AU245" s="515"/>
      <c r="AV245" s="518">
        <v>7.1028332039883209</v>
      </c>
      <c r="AW245" s="515">
        <v>6.8407287045386829</v>
      </c>
      <c r="AX245" s="519">
        <f t="shared" si="39"/>
        <v>-0.26210449944963798</v>
      </c>
      <c r="AY245" s="520"/>
      <c r="AZ245" s="521"/>
      <c r="BA245" s="521"/>
      <c r="BB245" s="521"/>
      <c r="BC245" s="514"/>
      <c r="BD245" s="58"/>
      <c r="BE245" s="522">
        <f t="shared" si="36"/>
        <v>-236</v>
      </c>
      <c r="BF245" s="58"/>
      <c r="BG245" s="58"/>
      <c r="BH245" s="58"/>
      <c r="BI245" s="58"/>
      <c r="BJ245" s="58"/>
    </row>
    <row r="246" spans="1:62" s="510" customFormat="1" ht="12">
      <c r="A246" s="507">
        <v>237</v>
      </c>
      <c r="B246" s="508" t="s">
        <v>264</v>
      </c>
      <c r="C246" s="507">
        <v>0</v>
      </c>
      <c r="D246" s="509">
        <v>0</v>
      </c>
      <c r="E246" s="510">
        <v>0</v>
      </c>
      <c r="F246" s="510">
        <v>0</v>
      </c>
      <c r="G246" s="510">
        <v>0</v>
      </c>
      <c r="H246" s="510">
        <v>0</v>
      </c>
      <c r="I246" s="510">
        <v>0</v>
      </c>
      <c r="J246" s="510">
        <v>0</v>
      </c>
      <c r="K246" s="511">
        <v>0</v>
      </c>
      <c r="L246" s="510">
        <v>0</v>
      </c>
      <c r="M246" s="510">
        <v>0</v>
      </c>
      <c r="N246" s="510">
        <v>0</v>
      </c>
      <c r="O246" s="510">
        <v>0</v>
      </c>
      <c r="P246" s="510">
        <v>0</v>
      </c>
      <c r="Q246" s="510">
        <v>0</v>
      </c>
      <c r="R246" s="510">
        <v>0</v>
      </c>
      <c r="S246" s="510">
        <v>0</v>
      </c>
      <c r="T246" s="510">
        <v>0</v>
      </c>
      <c r="U246" s="510">
        <f t="shared" si="37"/>
        <v>0</v>
      </c>
      <c r="V246" s="512">
        <f t="shared" si="30"/>
        <v>0</v>
      </c>
      <c r="X246" s="510">
        <v>78488.55</v>
      </c>
      <c r="Y246" s="510">
        <v>98453</v>
      </c>
      <c r="Z246" s="510">
        <f t="shared" si="31"/>
        <v>19964.449999999997</v>
      </c>
      <c r="AA246" s="510">
        <f t="shared" si="32"/>
        <v>0</v>
      </c>
      <c r="AC246" s="512">
        <v>0</v>
      </c>
      <c r="AD246" s="512">
        <f t="shared" si="33"/>
        <v>0</v>
      </c>
      <c r="AE246" s="513">
        <f t="shared" si="34"/>
        <v>0</v>
      </c>
      <c r="AF246" s="510">
        <v>0</v>
      </c>
      <c r="AG246" s="510" t="s">
        <v>758</v>
      </c>
      <c r="AH246" s="514">
        <f t="shared" si="35"/>
        <v>0</v>
      </c>
      <c r="AI246" s="58"/>
      <c r="AJ246" s="58"/>
      <c r="AK246" s="515">
        <v>0</v>
      </c>
      <c r="AL246" s="515">
        <v>0</v>
      </c>
      <c r="AM246" s="515">
        <v>0</v>
      </c>
      <c r="AN246" s="515">
        <v>0</v>
      </c>
      <c r="AO246" s="516">
        <v>0</v>
      </c>
      <c r="AP246" s="515"/>
      <c r="AQ246" s="515"/>
      <c r="AR246" s="515"/>
      <c r="AS246" s="515"/>
      <c r="AT246" s="517">
        <f t="shared" si="38"/>
        <v>0</v>
      </c>
      <c r="AU246" s="515"/>
      <c r="AV246" s="518" t="s">
        <v>774</v>
      </c>
      <c r="AW246" s="515" t="s">
        <v>774</v>
      </c>
      <c r="AX246" s="519" t="str">
        <f t="shared" si="39"/>
        <v/>
      </c>
      <c r="AY246" s="520"/>
      <c r="AZ246" s="521"/>
      <c r="BA246" s="521"/>
      <c r="BB246" s="521"/>
      <c r="BC246" s="514"/>
      <c r="BD246" s="58"/>
      <c r="BE246" s="522">
        <f t="shared" si="36"/>
        <v>-237</v>
      </c>
      <c r="BF246" s="58"/>
      <c r="BG246" s="58"/>
      <c r="BH246" s="58"/>
      <c r="BI246" s="58"/>
      <c r="BJ246" s="58"/>
    </row>
    <row r="247" spans="1:62" s="510" customFormat="1" ht="12">
      <c r="A247" s="507">
        <v>238</v>
      </c>
      <c r="B247" s="508" t="s">
        <v>265</v>
      </c>
      <c r="C247" s="507">
        <v>1</v>
      </c>
      <c r="D247" s="509">
        <v>0</v>
      </c>
      <c r="E247" s="510">
        <v>26760</v>
      </c>
      <c r="F247" s="510">
        <v>0</v>
      </c>
      <c r="G247" s="510">
        <v>0</v>
      </c>
      <c r="H247" s="510">
        <v>0</v>
      </c>
      <c r="I247" s="510">
        <v>0</v>
      </c>
      <c r="J247" s="510">
        <v>47770</v>
      </c>
      <c r="K247" s="511">
        <v>0</v>
      </c>
      <c r="L247" s="510">
        <v>325575</v>
      </c>
      <c r="M247" s="510">
        <v>0</v>
      </c>
      <c r="N247" s="510">
        <v>0</v>
      </c>
      <c r="O247" s="510">
        <v>55525.680000000008</v>
      </c>
      <c r="P247" s="510">
        <v>0</v>
      </c>
      <c r="Q247" s="510">
        <v>0</v>
      </c>
      <c r="R247" s="510">
        <v>0</v>
      </c>
      <c r="S247" s="510">
        <v>300000</v>
      </c>
      <c r="T247" s="510" t="s">
        <v>757</v>
      </c>
      <c r="U247" s="510">
        <f t="shared" si="37"/>
        <v>755630.67999999993</v>
      </c>
      <c r="V247" s="512">
        <f t="shared" si="30"/>
        <v>6.9387421001092369</v>
      </c>
      <c r="X247" s="510">
        <v>8036459.790000001</v>
      </c>
      <c r="Y247" s="510">
        <v>10890024</v>
      </c>
      <c r="Z247" s="510">
        <f t="shared" si="31"/>
        <v>2853564.209999999</v>
      </c>
      <c r="AA247" s="510">
        <f t="shared" si="32"/>
        <v>198001.46119291949</v>
      </c>
      <c r="AC247" s="512">
        <v>142.09431293836997</v>
      </c>
      <c r="AD247" s="512">
        <f t="shared" si="33"/>
        <v>133.04393748241574</v>
      </c>
      <c r="AE247" s="513">
        <f t="shared" si="34"/>
        <v>-9.0503754559542244</v>
      </c>
      <c r="AF247" s="510">
        <v>41</v>
      </c>
      <c r="AG247" s="510">
        <v>1</v>
      </c>
      <c r="AH247" s="514">
        <f t="shared" si="35"/>
        <v>133.04393748241574</v>
      </c>
      <c r="AI247" s="58"/>
      <c r="AJ247" s="58"/>
      <c r="AK247" s="515">
        <v>142.09431293836997</v>
      </c>
      <c r="AL247" s="515">
        <v>143.24934075697786</v>
      </c>
      <c r="AM247" s="515">
        <v>143.24934075697786</v>
      </c>
      <c r="AN247" s="515">
        <v>142.09431293836997</v>
      </c>
      <c r="AO247" s="516">
        <v>133.04393748241574</v>
      </c>
      <c r="AP247" s="515"/>
      <c r="AQ247" s="515"/>
      <c r="AR247" s="515"/>
      <c r="AS247" s="515"/>
      <c r="AT247" s="517">
        <f t="shared" si="38"/>
        <v>-9.0503754559542244</v>
      </c>
      <c r="AU247" s="515"/>
      <c r="AV247" s="518">
        <v>12.748696771677565</v>
      </c>
      <c r="AW247" s="515">
        <v>5.412316475563375</v>
      </c>
      <c r="AX247" s="519">
        <f t="shared" si="39"/>
        <v>-7.3363802961141902</v>
      </c>
      <c r="AY247" s="520"/>
      <c r="AZ247" s="521"/>
      <c r="BA247" s="521"/>
      <c r="BB247" s="521"/>
      <c r="BC247" s="514"/>
      <c r="BD247" s="58"/>
      <c r="BE247" s="522">
        <f t="shared" si="36"/>
        <v>-238</v>
      </c>
      <c r="BF247" s="58"/>
      <c r="BG247" s="58"/>
      <c r="BH247" s="58"/>
      <c r="BI247" s="58"/>
      <c r="BJ247" s="58"/>
    </row>
    <row r="248" spans="1:62" s="510" customFormat="1" ht="12">
      <c r="A248" s="507">
        <v>239</v>
      </c>
      <c r="B248" s="508" t="s">
        <v>266</v>
      </c>
      <c r="C248" s="507">
        <v>1</v>
      </c>
      <c r="D248" s="509">
        <v>0</v>
      </c>
      <c r="E248" s="510">
        <v>594480</v>
      </c>
      <c r="F248" s="510">
        <v>0</v>
      </c>
      <c r="G248" s="510">
        <v>0</v>
      </c>
      <c r="H248" s="510">
        <v>0</v>
      </c>
      <c r="I248" s="510">
        <v>0</v>
      </c>
      <c r="J248" s="510">
        <v>1128178</v>
      </c>
      <c r="K248" s="511">
        <v>2940365</v>
      </c>
      <c r="L248" s="510">
        <v>11090553</v>
      </c>
      <c r="M248" s="510">
        <v>62280</v>
      </c>
      <c r="N248" s="510">
        <v>0</v>
      </c>
      <c r="O248" s="510">
        <v>602544.46000000008</v>
      </c>
      <c r="P248" s="510">
        <v>0</v>
      </c>
      <c r="Q248" s="510">
        <v>0</v>
      </c>
      <c r="R248" s="510">
        <v>0</v>
      </c>
      <c r="S248" s="510">
        <v>0</v>
      </c>
      <c r="T248" s="510" t="s">
        <v>757</v>
      </c>
      <c r="U248" s="510">
        <f t="shared" si="37"/>
        <v>16418400.460000001</v>
      </c>
      <c r="V248" s="512">
        <f t="shared" si="30"/>
        <v>11.328672025328576</v>
      </c>
      <c r="X248" s="510">
        <v>104649211.54707</v>
      </c>
      <c r="Y248" s="510">
        <v>144927847</v>
      </c>
      <c r="Z248" s="510">
        <f t="shared" si="31"/>
        <v>40278635.452930003</v>
      </c>
      <c r="AA248" s="510">
        <f t="shared" si="32"/>
        <v>4563034.5067401594</v>
      </c>
      <c r="AC248" s="512">
        <v>135.58663076129693</v>
      </c>
      <c r="AD248" s="512">
        <f t="shared" si="33"/>
        <v>134.12887724445528</v>
      </c>
      <c r="AE248" s="513">
        <f t="shared" si="34"/>
        <v>-1.4577535168416489</v>
      </c>
      <c r="AF248" s="510">
        <v>462</v>
      </c>
      <c r="AG248" s="510">
        <v>1</v>
      </c>
      <c r="AH248" s="514">
        <f t="shared" si="35"/>
        <v>134.12887724445528</v>
      </c>
      <c r="AI248" s="58"/>
      <c r="AJ248" s="58"/>
      <c r="AK248" s="515">
        <v>135.58663076129693</v>
      </c>
      <c r="AL248" s="515">
        <v>140.19868265592626</v>
      </c>
      <c r="AM248" s="515">
        <v>140.19868265592626</v>
      </c>
      <c r="AN248" s="515">
        <v>135.58663076129693</v>
      </c>
      <c r="AO248" s="516">
        <v>134.12887724445528</v>
      </c>
      <c r="AP248" s="515"/>
      <c r="AQ248" s="515"/>
      <c r="AR248" s="515"/>
      <c r="AS248" s="515"/>
      <c r="AT248" s="517">
        <f t="shared" si="38"/>
        <v>-1.4577535168416489</v>
      </c>
      <c r="AU248" s="515"/>
      <c r="AV248" s="518">
        <v>8.1449265003672231</v>
      </c>
      <c r="AW248" s="515">
        <v>6.8939612597600934</v>
      </c>
      <c r="AX248" s="519">
        <f t="shared" si="39"/>
        <v>-1.2509652406071297</v>
      </c>
      <c r="AY248" s="520"/>
      <c r="AZ248" s="521"/>
      <c r="BA248" s="521"/>
      <c r="BB248" s="521"/>
      <c r="BC248" s="514"/>
      <c r="BD248" s="58"/>
      <c r="BE248" s="522">
        <f t="shared" si="36"/>
        <v>-239</v>
      </c>
      <c r="BF248" s="58"/>
      <c r="BG248" s="58"/>
      <c r="BH248" s="58"/>
      <c r="BI248" s="58"/>
      <c r="BJ248" s="58"/>
    </row>
    <row r="249" spans="1:62" s="510" customFormat="1" ht="12">
      <c r="A249" s="507">
        <v>240</v>
      </c>
      <c r="B249" s="508" t="s">
        <v>267</v>
      </c>
      <c r="C249" s="507">
        <v>1</v>
      </c>
      <c r="D249" s="509"/>
      <c r="K249" s="511"/>
      <c r="T249" s="510" t="s">
        <v>757</v>
      </c>
      <c r="U249" s="510">
        <f t="shared" si="37"/>
        <v>0</v>
      </c>
      <c r="V249" s="512">
        <f t="shared" si="30"/>
        <v>0</v>
      </c>
      <c r="X249" s="510">
        <v>2979879.4445200004</v>
      </c>
      <c r="Y249" s="510">
        <v>4417604.82</v>
      </c>
      <c r="Z249" s="510">
        <f t="shared" si="31"/>
        <v>1437725.3754799999</v>
      </c>
      <c r="AA249" s="510">
        <f t="shared" si="32"/>
        <v>0</v>
      </c>
      <c r="AC249" s="512">
        <v>165.83636343913179</v>
      </c>
      <c r="AD249" s="512">
        <f t="shared" si="33"/>
        <v>148.24776982585578</v>
      </c>
      <c r="AE249" s="513">
        <f t="shared" si="34"/>
        <v>-17.588593613276004</v>
      </c>
      <c r="AF249" s="510">
        <v>2</v>
      </c>
      <c r="AG249" s="510">
        <v>0</v>
      </c>
      <c r="AH249" s="514">
        <f t="shared" si="35"/>
        <v>165.83636343913179</v>
      </c>
      <c r="AI249" s="58"/>
      <c r="AJ249" s="58"/>
      <c r="AK249" s="515">
        <v>165.83636343913179</v>
      </c>
      <c r="AL249" s="515">
        <v>157.81261076691763</v>
      </c>
      <c r="AM249" s="515">
        <v>157.81261076691763</v>
      </c>
      <c r="AN249" s="515">
        <v>165.83636343913179</v>
      </c>
      <c r="AO249" s="516">
        <v>165.83636343913179</v>
      </c>
      <c r="AP249" s="515"/>
      <c r="AQ249" s="515"/>
      <c r="AR249" s="515"/>
      <c r="AS249" s="515"/>
      <c r="AT249" s="517">
        <f t="shared" si="38"/>
        <v>0</v>
      </c>
      <c r="AU249" s="515"/>
      <c r="AV249" s="518">
        <v>25.944176655233207</v>
      </c>
      <c r="AW249" s="515">
        <v>5.7545129317428296</v>
      </c>
      <c r="AX249" s="519">
        <f t="shared" si="39"/>
        <v>-20.189663723490376</v>
      </c>
      <c r="AY249" s="520"/>
      <c r="AZ249" s="521"/>
      <c r="BA249" s="521"/>
      <c r="BB249" s="521"/>
      <c r="BC249" s="514"/>
      <c r="BD249" s="58"/>
      <c r="BE249" s="522">
        <f t="shared" si="36"/>
        <v>-240</v>
      </c>
      <c r="BF249" s="58"/>
      <c r="BG249" s="58"/>
      <c r="BH249" s="58"/>
      <c r="BI249" s="58"/>
      <c r="BJ249" s="58"/>
    </row>
    <row r="250" spans="1:62" s="510" customFormat="1" ht="12">
      <c r="A250" s="507">
        <v>241</v>
      </c>
      <c r="B250" s="508" t="s">
        <v>268</v>
      </c>
      <c r="C250" s="507">
        <v>0</v>
      </c>
      <c r="D250" s="509">
        <v>0</v>
      </c>
      <c r="E250" s="510">
        <v>0</v>
      </c>
      <c r="F250" s="510">
        <v>0</v>
      </c>
      <c r="G250" s="510">
        <v>0</v>
      </c>
      <c r="H250" s="510">
        <v>0</v>
      </c>
      <c r="I250" s="510">
        <v>0</v>
      </c>
      <c r="J250" s="510">
        <v>0</v>
      </c>
      <c r="K250" s="511">
        <v>0</v>
      </c>
      <c r="L250" s="510">
        <v>0</v>
      </c>
      <c r="M250" s="510">
        <v>0</v>
      </c>
      <c r="N250" s="510">
        <v>0</v>
      </c>
      <c r="O250" s="510">
        <v>0</v>
      </c>
      <c r="P250" s="510">
        <v>0</v>
      </c>
      <c r="Q250" s="510">
        <v>0</v>
      </c>
      <c r="R250" s="510">
        <v>0</v>
      </c>
      <c r="S250" s="510">
        <v>0</v>
      </c>
      <c r="T250" s="510">
        <v>0</v>
      </c>
      <c r="U250" s="510">
        <f t="shared" si="37"/>
        <v>0</v>
      </c>
      <c r="V250" s="512">
        <f t="shared" si="30"/>
        <v>0</v>
      </c>
      <c r="X250" s="510">
        <v>15697.710000000001</v>
      </c>
      <c r="Y250" s="510">
        <v>16446</v>
      </c>
      <c r="Z250" s="510">
        <f t="shared" si="31"/>
        <v>748.28999999999905</v>
      </c>
      <c r="AA250" s="510">
        <f t="shared" si="32"/>
        <v>0</v>
      </c>
      <c r="AC250" s="512">
        <v>0</v>
      </c>
      <c r="AD250" s="512">
        <f t="shared" si="33"/>
        <v>0</v>
      </c>
      <c r="AE250" s="513">
        <f t="shared" si="34"/>
        <v>0</v>
      </c>
      <c r="AF250" s="510">
        <v>0</v>
      </c>
      <c r="AG250" s="510" t="s">
        <v>758</v>
      </c>
      <c r="AH250" s="514">
        <f t="shared" si="35"/>
        <v>0</v>
      </c>
      <c r="AI250" s="58"/>
      <c r="AJ250" s="58"/>
      <c r="AK250" s="515">
        <v>0</v>
      </c>
      <c r="AL250" s="515">
        <v>0</v>
      </c>
      <c r="AM250" s="515">
        <v>0</v>
      </c>
      <c r="AN250" s="515">
        <v>0</v>
      </c>
      <c r="AO250" s="516">
        <v>0</v>
      </c>
      <c r="AP250" s="515"/>
      <c r="AQ250" s="515"/>
      <c r="AR250" s="515"/>
      <c r="AS250" s="515"/>
      <c r="AT250" s="517">
        <f t="shared" si="38"/>
        <v>0</v>
      </c>
      <c r="AU250" s="515"/>
      <c r="AV250" s="518" t="s">
        <v>774</v>
      </c>
      <c r="AW250" s="515" t="s">
        <v>774</v>
      </c>
      <c r="AX250" s="519" t="str">
        <f t="shared" si="39"/>
        <v/>
      </c>
      <c r="AY250" s="520"/>
      <c r="AZ250" s="521"/>
      <c r="BA250" s="521"/>
      <c r="BB250" s="521"/>
      <c r="BC250" s="514"/>
      <c r="BD250" s="58"/>
      <c r="BE250" s="522">
        <f t="shared" si="36"/>
        <v>-241</v>
      </c>
      <c r="BF250" s="58"/>
      <c r="BG250" s="58"/>
      <c r="BH250" s="58"/>
      <c r="BI250" s="58"/>
      <c r="BJ250" s="58"/>
    </row>
    <row r="251" spans="1:62" s="510" customFormat="1" ht="12">
      <c r="A251" s="507">
        <v>242</v>
      </c>
      <c r="B251" s="508" t="s">
        <v>269</v>
      </c>
      <c r="C251" s="507">
        <v>1</v>
      </c>
      <c r="D251" s="509"/>
      <c r="K251" s="511"/>
      <c r="T251" s="510" t="s">
        <v>760</v>
      </c>
      <c r="U251" s="510">
        <f t="shared" si="37"/>
        <v>0</v>
      </c>
      <c r="V251" s="512">
        <f t="shared" si="30"/>
        <v>0</v>
      </c>
      <c r="X251" s="510">
        <v>1535068</v>
      </c>
      <c r="Y251" s="510">
        <v>6532506</v>
      </c>
      <c r="Z251" s="510">
        <f t="shared" si="31"/>
        <v>4997438</v>
      </c>
      <c r="AA251" s="510">
        <f t="shared" si="32"/>
        <v>0</v>
      </c>
      <c r="AC251" s="512">
        <v>436.8743900408262</v>
      </c>
      <c r="AD251" s="512">
        <f t="shared" si="33"/>
        <v>425.55157165676053</v>
      </c>
      <c r="AE251" s="513">
        <f t="shared" si="34"/>
        <v>-11.32281838406567</v>
      </c>
      <c r="AF251" s="510">
        <v>0</v>
      </c>
      <c r="AG251" s="510">
        <v>1</v>
      </c>
      <c r="AH251" s="514">
        <f t="shared" si="35"/>
        <v>425.55157165676053</v>
      </c>
      <c r="AI251" s="58"/>
      <c r="AJ251" s="58"/>
      <c r="AK251" s="515">
        <v>436.8743900408262</v>
      </c>
      <c r="AL251" s="515">
        <v>475.12937415865713</v>
      </c>
      <c r="AM251" s="515">
        <v>475.12937415865713</v>
      </c>
      <c r="AN251" s="515">
        <v>436.8743900408262</v>
      </c>
      <c r="AO251" s="516">
        <v>425.55157165676053</v>
      </c>
      <c r="AP251" s="515"/>
      <c r="AQ251" s="515"/>
      <c r="AR251" s="515"/>
      <c r="AS251" s="515"/>
      <c r="AT251" s="517">
        <f t="shared" si="38"/>
        <v>-11.32281838406567</v>
      </c>
      <c r="AU251" s="515"/>
      <c r="AV251" s="518">
        <v>13.053106417396645</v>
      </c>
      <c r="AW251" s="515">
        <v>3.5805787187890949</v>
      </c>
      <c r="AX251" s="519">
        <f t="shared" si="39"/>
        <v>-9.47252769860755</v>
      </c>
      <c r="AY251" s="520"/>
      <c r="AZ251" s="521"/>
      <c r="BA251" s="521"/>
      <c r="BB251" s="521"/>
      <c r="BC251" s="514"/>
      <c r="BD251" s="58"/>
      <c r="BE251" s="522">
        <f t="shared" si="36"/>
        <v>-242</v>
      </c>
      <c r="BF251" s="58"/>
      <c r="BG251" s="58"/>
      <c r="BH251" s="58"/>
      <c r="BI251" s="58"/>
      <c r="BJ251" s="58"/>
    </row>
    <row r="252" spans="1:62" s="510" customFormat="1" ht="12">
      <c r="A252" s="507">
        <v>243</v>
      </c>
      <c r="B252" s="508" t="s">
        <v>270</v>
      </c>
      <c r="C252" s="507">
        <v>1</v>
      </c>
      <c r="D252" s="509">
        <v>0</v>
      </c>
      <c r="E252" s="510">
        <v>0</v>
      </c>
      <c r="F252" s="510">
        <v>0</v>
      </c>
      <c r="G252" s="510">
        <v>0</v>
      </c>
      <c r="H252" s="510">
        <v>0</v>
      </c>
      <c r="I252" s="510">
        <v>0</v>
      </c>
      <c r="J252" s="510">
        <v>5606492</v>
      </c>
      <c r="K252" s="511">
        <v>4750000</v>
      </c>
      <c r="L252" s="510">
        <v>11450685</v>
      </c>
      <c r="M252" s="510">
        <v>2225</v>
      </c>
      <c r="N252" s="510">
        <v>0</v>
      </c>
      <c r="O252" s="510">
        <v>80631.670000000013</v>
      </c>
      <c r="P252" s="510">
        <v>0</v>
      </c>
      <c r="Q252" s="510">
        <v>0</v>
      </c>
      <c r="R252" s="510">
        <v>0</v>
      </c>
      <c r="S252" s="510">
        <v>0</v>
      </c>
      <c r="T252" s="510" t="s">
        <v>757</v>
      </c>
      <c r="U252" s="510">
        <f t="shared" si="37"/>
        <v>21890033.670000002</v>
      </c>
      <c r="V252" s="512">
        <f t="shared" si="30"/>
        <v>12.817680913734236</v>
      </c>
      <c r="X252" s="510">
        <v>146803428.35284004</v>
      </c>
      <c r="Y252" s="510">
        <v>170779986</v>
      </c>
      <c r="Z252" s="510">
        <f t="shared" si="31"/>
        <v>23976557.647159964</v>
      </c>
      <c r="AA252" s="510">
        <f t="shared" si="32"/>
        <v>3073238.6533105089</v>
      </c>
      <c r="AC252" s="512">
        <v>115.12442910062416</v>
      </c>
      <c r="AD252" s="512">
        <f t="shared" si="33"/>
        <v>114.23898557982488</v>
      </c>
      <c r="AE252" s="513">
        <f t="shared" si="34"/>
        <v>-0.8854435207992708</v>
      </c>
      <c r="AF252" s="510">
        <v>58</v>
      </c>
      <c r="AG252" s="510">
        <v>1</v>
      </c>
      <c r="AH252" s="514">
        <f t="shared" si="35"/>
        <v>114.23898557982488</v>
      </c>
      <c r="AI252" s="58"/>
      <c r="AJ252" s="58"/>
      <c r="AK252" s="515">
        <v>115.12442910062416</v>
      </c>
      <c r="AL252" s="515">
        <v>117.79237794501152</v>
      </c>
      <c r="AM252" s="515">
        <v>117.79237794501152</v>
      </c>
      <c r="AN252" s="515">
        <v>115.12442910062416</v>
      </c>
      <c r="AO252" s="516">
        <v>114.23898557982488</v>
      </c>
      <c r="AP252" s="515"/>
      <c r="AQ252" s="515"/>
      <c r="AR252" s="515"/>
      <c r="AS252" s="515"/>
      <c r="AT252" s="517">
        <f t="shared" si="38"/>
        <v>-0.8854435207992708</v>
      </c>
      <c r="AU252" s="515"/>
      <c r="AV252" s="518">
        <v>6.0354276228984407</v>
      </c>
      <c r="AW252" s="515">
        <v>5.027117511696332</v>
      </c>
      <c r="AX252" s="519">
        <f t="shared" si="39"/>
        <v>-1.0083101112021087</v>
      </c>
      <c r="AY252" s="520"/>
      <c r="AZ252" s="521"/>
      <c r="BA252" s="521"/>
      <c r="BB252" s="521"/>
      <c r="BC252" s="514"/>
      <c r="BD252" s="58"/>
      <c r="BE252" s="522">
        <f t="shared" si="36"/>
        <v>-243</v>
      </c>
      <c r="BF252" s="58"/>
      <c r="BG252" s="58"/>
      <c r="BH252" s="58"/>
      <c r="BI252" s="58"/>
      <c r="BJ252" s="58"/>
    </row>
    <row r="253" spans="1:62" s="510" customFormat="1" ht="12">
      <c r="A253" s="507">
        <v>244</v>
      </c>
      <c r="B253" s="508" t="s">
        <v>271</v>
      </c>
      <c r="C253" s="507">
        <v>1</v>
      </c>
      <c r="D253" s="509"/>
      <c r="K253" s="511"/>
      <c r="T253" s="510" t="s">
        <v>760</v>
      </c>
      <c r="U253" s="510">
        <f t="shared" si="37"/>
        <v>0</v>
      </c>
      <c r="V253" s="512">
        <f t="shared" si="30"/>
        <v>0</v>
      </c>
      <c r="X253" s="510">
        <v>47526055.611459993</v>
      </c>
      <c r="Y253" s="510">
        <v>61947339.600000001</v>
      </c>
      <c r="Z253" s="510">
        <f t="shared" si="31"/>
        <v>14421283.988540009</v>
      </c>
      <c r="AA253" s="510">
        <f t="shared" si="32"/>
        <v>0</v>
      </c>
      <c r="AC253" s="512">
        <v>129.97873840854766</v>
      </c>
      <c r="AD253" s="512">
        <f t="shared" si="33"/>
        <v>130.34395302323932</v>
      </c>
      <c r="AE253" s="513">
        <f t="shared" si="34"/>
        <v>0.36521461469166638</v>
      </c>
      <c r="AF253" s="510">
        <v>370</v>
      </c>
      <c r="AG253" s="510">
        <v>0</v>
      </c>
      <c r="AH253" s="514">
        <f t="shared" si="35"/>
        <v>129.97873840854766</v>
      </c>
      <c r="AI253" s="58"/>
      <c r="AJ253" s="58"/>
      <c r="AK253" s="515">
        <v>129.97873840854766</v>
      </c>
      <c r="AL253" s="515">
        <v>129.93880719545393</v>
      </c>
      <c r="AM253" s="515">
        <v>129.93880719545393</v>
      </c>
      <c r="AN253" s="515">
        <v>129.97873840854766</v>
      </c>
      <c r="AO253" s="516">
        <v>129.97873840854766</v>
      </c>
      <c r="AP253" s="515"/>
      <c r="AQ253" s="515"/>
      <c r="AR253" s="515"/>
      <c r="AS253" s="515"/>
      <c r="AT253" s="517">
        <f t="shared" si="38"/>
        <v>0</v>
      </c>
      <c r="AU253" s="515"/>
      <c r="AV253" s="518">
        <v>6.1523267003519049</v>
      </c>
      <c r="AW253" s="515">
        <v>5.3180718904184756</v>
      </c>
      <c r="AX253" s="519">
        <f t="shared" si="39"/>
        <v>-0.83425480993342926</v>
      </c>
      <c r="AY253" s="520"/>
      <c r="AZ253" s="521"/>
      <c r="BA253" s="521"/>
      <c r="BB253" s="521"/>
      <c r="BC253" s="514"/>
      <c r="BD253" s="58"/>
      <c r="BE253" s="522">
        <f t="shared" si="36"/>
        <v>-244</v>
      </c>
      <c r="BF253" s="58"/>
      <c r="BG253" s="58"/>
      <c r="BH253" s="58"/>
      <c r="BI253" s="58"/>
      <c r="BJ253" s="58"/>
    </row>
    <row r="254" spans="1:62" s="510" customFormat="1" ht="12">
      <c r="A254" s="507">
        <v>245</v>
      </c>
      <c r="B254" s="508" t="s">
        <v>272</v>
      </c>
      <c r="C254" s="507">
        <v>0</v>
      </c>
      <c r="D254" s="509"/>
      <c r="K254" s="511"/>
      <c r="T254" s="510">
        <v>0</v>
      </c>
      <c r="U254" s="510">
        <f t="shared" si="37"/>
        <v>0</v>
      </c>
      <c r="V254" s="512">
        <f t="shared" si="30"/>
        <v>0</v>
      </c>
      <c r="X254" s="510">
        <v>0</v>
      </c>
      <c r="Y254" s="510">
        <v>0</v>
      </c>
      <c r="Z254" s="510">
        <f t="shared" si="31"/>
        <v>0</v>
      </c>
      <c r="AA254" s="510">
        <f t="shared" si="32"/>
        <v>0</v>
      </c>
      <c r="AC254" s="512">
        <v>0</v>
      </c>
      <c r="AD254" s="512">
        <f t="shared" si="33"/>
        <v>0</v>
      </c>
      <c r="AE254" s="513">
        <f t="shared" si="34"/>
        <v>0</v>
      </c>
      <c r="AF254" s="510">
        <v>0</v>
      </c>
      <c r="AG254" s="510" t="s">
        <v>758</v>
      </c>
      <c r="AH254" s="514">
        <f t="shared" si="35"/>
        <v>0</v>
      </c>
      <c r="AI254" s="58"/>
      <c r="AJ254" s="58"/>
      <c r="AK254" s="515">
        <v>0</v>
      </c>
      <c r="AL254" s="515">
        <v>0</v>
      </c>
      <c r="AM254" s="515">
        <v>0</v>
      </c>
      <c r="AN254" s="515">
        <v>0</v>
      </c>
      <c r="AO254" s="516">
        <v>0</v>
      </c>
      <c r="AP254" s="515"/>
      <c r="AQ254" s="515"/>
      <c r="AR254" s="515"/>
      <c r="AS254" s="515"/>
      <c r="AT254" s="517">
        <f t="shared" si="38"/>
        <v>0</v>
      </c>
      <c r="AU254" s="515"/>
      <c r="AV254" s="518" t="s">
        <v>774</v>
      </c>
      <c r="AW254" s="515" t="s">
        <v>774</v>
      </c>
      <c r="AX254" s="519" t="str">
        <f t="shared" si="39"/>
        <v/>
      </c>
      <c r="AY254" s="520"/>
      <c r="AZ254" s="521"/>
      <c r="BA254" s="521"/>
      <c r="BB254" s="521"/>
      <c r="BC254" s="514"/>
      <c r="BD254" s="58"/>
      <c r="BE254" s="522">
        <f t="shared" si="36"/>
        <v>-245</v>
      </c>
      <c r="BF254" s="58"/>
      <c r="BG254" s="58"/>
      <c r="BH254" s="58"/>
      <c r="BI254" s="58"/>
      <c r="BJ254" s="58"/>
    </row>
    <row r="255" spans="1:62" s="510" customFormat="1" ht="12">
      <c r="A255" s="507">
        <v>246</v>
      </c>
      <c r="B255" s="508" t="s">
        <v>273</v>
      </c>
      <c r="C255" s="507">
        <v>1</v>
      </c>
      <c r="D255" s="509">
        <v>0</v>
      </c>
      <c r="E255" s="510">
        <v>0</v>
      </c>
      <c r="F255" s="510">
        <v>0</v>
      </c>
      <c r="G255" s="510">
        <v>0</v>
      </c>
      <c r="H255" s="510">
        <v>0</v>
      </c>
      <c r="I255" s="510">
        <v>44000</v>
      </c>
      <c r="J255" s="510">
        <v>3112859</v>
      </c>
      <c r="K255" s="511">
        <v>1362000</v>
      </c>
      <c r="L255" s="510">
        <v>1957931</v>
      </c>
      <c r="M255" s="510">
        <v>3072</v>
      </c>
      <c r="N255" s="510">
        <v>0</v>
      </c>
      <c r="O255" s="510">
        <v>2298.4500000000003</v>
      </c>
      <c r="P255" s="510">
        <v>0</v>
      </c>
      <c r="Q255" s="510">
        <v>0</v>
      </c>
      <c r="R255" s="510">
        <v>0</v>
      </c>
      <c r="S255" s="510">
        <v>0</v>
      </c>
      <c r="T255" s="510" t="s">
        <v>757</v>
      </c>
      <c r="U255" s="510">
        <f t="shared" si="37"/>
        <v>6482160.4500000002</v>
      </c>
      <c r="V255" s="512">
        <f t="shared" si="30"/>
        <v>10.473267436536714</v>
      </c>
      <c r="X255" s="510">
        <v>43201150.09262</v>
      </c>
      <c r="Y255" s="510">
        <v>61892437</v>
      </c>
      <c r="Z255" s="510">
        <f t="shared" si="31"/>
        <v>18691286.90738</v>
      </c>
      <c r="AA255" s="510">
        <f t="shared" si="32"/>
        <v>1957588.4651402798</v>
      </c>
      <c r="AC255" s="512">
        <v>139.13717410398155</v>
      </c>
      <c r="AD255" s="512">
        <f t="shared" si="33"/>
        <v>138.73438185410328</v>
      </c>
      <c r="AE255" s="513">
        <f t="shared" si="34"/>
        <v>-0.40279224987827433</v>
      </c>
      <c r="AF255" s="510">
        <v>3</v>
      </c>
      <c r="AG255" s="510">
        <v>1</v>
      </c>
      <c r="AH255" s="514">
        <f t="shared" si="35"/>
        <v>138.73438185410328</v>
      </c>
      <c r="AI255" s="58"/>
      <c r="AJ255" s="58"/>
      <c r="AK255" s="515">
        <v>139.13717410398155</v>
      </c>
      <c r="AL255" s="515">
        <v>143.58884114658238</v>
      </c>
      <c r="AM255" s="515">
        <v>143.58884114658238</v>
      </c>
      <c r="AN255" s="515">
        <v>139.13717410398155</v>
      </c>
      <c r="AO255" s="516">
        <v>138.73438185410328</v>
      </c>
      <c r="AP255" s="515"/>
      <c r="AQ255" s="515"/>
      <c r="AR255" s="515"/>
      <c r="AS255" s="515"/>
      <c r="AT255" s="517">
        <f t="shared" si="38"/>
        <v>-0.40279224987827433</v>
      </c>
      <c r="AU255" s="515"/>
      <c r="AV255" s="518">
        <v>2.1931648489570224</v>
      </c>
      <c r="AW255" s="515">
        <v>1.9365090729123371</v>
      </c>
      <c r="AX255" s="519">
        <f t="shared" si="39"/>
        <v>-0.25665577604468526</v>
      </c>
      <c r="AY255" s="520"/>
      <c r="AZ255" s="521"/>
      <c r="BA255" s="521"/>
      <c r="BB255" s="521"/>
      <c r="BC255" s="514"/>
      <c r="BD255" s="58"/>
      <c r="BE255" s="522">
        <f t="shared" si="36"/>
        <v>-246</v>
      </c>
      <c r="BF255" s="58"/>
      <c r="BG255" s="58"/>
      <c r="BH255" s="58"/>
      <c r="BI255" s="58"/>
      <c r="BJ255" s="58"/>
    </row>
    <row r="256" spans="1:62" s="510" customFormat="1" ht="12">
      <c r="A256" s="507">
        <v>247</v>
      </c>
      <c r="B256" s="508" t="s">
        <v>274</v>
      </c>
      <c r="C256" s="507">
        <v>0</v>
      </c>
      <c r="D256" s="509">
        <v>0</v>
      </c>
      <c r="E256" s="510">
        <v>0</v>
      </c>
      <c r="F256" s="510">
        <v>0</v>
      </c>
      <c r="G256" s="510">
        <v>0</v>
      </c>
      <c r="H256" s="510">
        <v>0</v>
      </c>
      <c r="I256" s="510">
        <v>0</v>
      </c>
      <c r="J256" s="510">
        <v>0</v>
      </c>
      <c r="K256" s="511">
        <v>0</v>
      </c>
      <c r="L256" s="510">
        <v>0</v>
      </c>
      <c r="M256" s="510">
        <v>0</v>
      </c>
      <c r="N256" s="510">
        <v>0</v>
      </c>
      <c r="O256" s="510">
        <v>0</v>
      </c>
      <c r="P256" s="510">
        <v>0</v>
      </c>
      <c r="Q256" s="510">
        <v>0</v>
      </c>
      <c r="R256" s="510">
        <v>0</v>
      </c>
      <c r="S256" s="510">
        <v>0</v>
      </c>
      <c r="T256" s="510">
        <v>0</v>
      </c>
      <c r="U256" s="510">
        <f t="shared" si="37"/>
        <v>0</v>
      </c>
      <c r="V256" s="512">
        <f t="shared" si="30"/>
        <v>0</v>
      </c>
      <c r="X256" s="510">
        <v>0</v>
      </c>
      <c r="Y256" s="510">
        <v>1364193</v>
      </c>
      <c r="Z256" s="510">
        <f t="shared" si="31"/>
        <v>1364193</v>
      </c>
      <c r="AA256" s="510">
        <f t="shared" si="32"/>
        <v>0</v>
      </c>
      <c r="AC256" s="512">
        <v>0</v>
      </c>
      <c r="AD256" s="512">
        <f t="shared" si="33"/>
        <v>0</v>
      </c>
      <c r="AE256" s="513">
        <f t="shared" si="34"/>
        <v>0</v>
      </c>
      <c r="AF256" s="510">
        <v>0</v>
      </c>
      <c r="AG256" s="510" t="s">
        <v>758</v>
      </c>
      <c r="AH256" s="514">
        <f t="shared" si="35"/>
        <v>0</v>
      </c>
      <c r="AI256" s="58"/>
      <c r="AJ256" s="58"/>
      <c r="AK256" s="515">
        <v>0</v>
      </c>
      <c r="AL256" s="515">
        <v>0</v>
      </c>
      <c r="AM256" s="515">
        <v>0</v>
      </c>
      <c r="AN256" s="515">
        <v>0</v>
      </c>
      <c r="AO256" s="516">
        <v>0</v>
      </c>
      <c r="AP256" s="515"/>
      <c r="AQ256" s="515"/>
      <c r="AR256" s="515"/>
      <c r="AS256" s="515"/>
      <c r="AT256" s="517">
        <f t="shared" si="38"/>
        <v>0</v>
      </c>
      <c r="AU256" s="515"/>
      <c r="AV256" s="518" t="s">
        <v>774</v>
      </c>
      <c r="AW256" s="515" t="s">
        <v>774</v>
      </c>
      <c r="AX256" s="519" t="str">
        <f t="shared" si="39"/>
        <v/>
      </c>
      <c r="AY256" s="520"/>
      <c r="AZ256" s="521"/>
      <c r="BA256" s="521"/>
      <c r="BB256" s="521"/>
      <c r="BC256" s="514"/>
      <c r="BD256" s="58"/>
      <c r="BE256" s="522">
        <f t="shared" si="36"/>
        <v>-247</v>
      </c>
      <c r="BF256" s="58"/>
      <c r="BG256" s="58"/>
      <c r="BH256" s="58"/>
      <c r="BI256" s="58"/>
      <c r="BJ256" s="58"/>
    </row>
    <row r="257" spans="1:62" s="510" customFormat="1" ht="12">
      <c r="A257" s="507">
        <v>248</v>
      </c>
      <c r="B257" s="508" t="s">
        <v>275</v>
      </c>
      <c r="C257" s="507">
        <v>1</v>
      </c>
      <c r="D257" s="509">
        <v>0</v>
      </c>
      <c r="E257" s="510">
        <v>6145781</v>
      </c>
      <c r="F257" s="510">
        <v>0</v>
      </c>
      <c r="G257" s="510">
        <v>0</v>
      </c>
      <c r="H257" s="510">
        <v>0</v>
      </c>
      <c r="I257" s="510">
        <v>0</v>
      </c>
      <c r="J257" s="510">
        <v>5300373</v>
      </c>
      <c r="K257" s="511">
        <v>4097187</v>
      </c>
      <c r="L257" s="510">
        <v>626184</v>
      </c>
      <c r="M257" s="510">
        <v>1307</v>
      </c>
      <c r="N257" s="510">
        <v>0</v>
      </c>
      <c r="O257" s="510">
        <v>693323.6100000001</v>
      </c>
      <c r="P257" s="510">
        <v>0</v>
      </c>
      <c r="Q257" s="510">
        <v>0</v>
      </c>
      <c r="R257" s="510">
        <v>0</v>
      </c>
      <c r="S257" s="510">
        <v>0</v>
      </c>
      <c r="T257" s="510" t="s">
        <v>760</v>
      </c>
      <c r="U257" s="510">
        <f t="shared" si="37"/>
        <v>16488445.209999999</v>
      </c>
      <c r="V257" s="512">
        <f t="shared" si="30"/>
        <v>12.347334538158366</v>
      </c>
      <c r="X257" s="510">
        <v>125462677.79059999</v>
      </c>
      <c r="Y257" s="510">
        <v>133538499.01000001</v>
      </c>
      <c r="Z257" s="510">
        <f t="shared" si="31"/>
        <v>8075821.2194000185</v>
      </c>
      <c r="AA257" s="510">
        <f t="shared" si="32"/>
        <v>997148.66266290064</v>
      </c>
      <c r="AC257" s="512">
        <v>105.3323149278889</v>
      </c>
      <c r="AD257" s="512">
        <f t="shared" si="33"/>
        <v>105.64205441920471</v>
      </c>
      <c r="AE257" s="513">
        <f t="shared" si="34"/>
        <v>0.3097394913158098</v>
      </c>
      <c r="AF257" s="510">
        <v>582</v>
      </c>
      <c r="AG257" s="510">
        <v>1</v>
      </c>
      <c r="AH257" s="514">
        <f t="shared" si="35"/>
        <v>105.64205441920471</v>
      </c>
      <c r="AI257" s="58"/>
      <c r="AJ257" s="58"/>
      <c r="AK257" s="515">
        <v>105.3323149278889</v>
      </c>
      <c r="AL257" s="515">
        <v>105.74357546119622</v>
      </c>
      <c r="AM257" s="515">
        <v>105.74357546119622</v>
      </c>
      <c r="AN257" s="515">
        <v>105.3323149278889</v>
      </c>
      <c r="AO257" s="516">
        <v>105.64205441920471</v>
      </c>
      <c r="AP257" s="515"/>
      <c r="AQ257" s="515"/>
      <c r="AR257" s="515"/>
      <c r="AS257" s="515"/>
      <c r="AT257" s="517">
        <f t="shared" si="38"/>
        <v>0.3097394913158098</v>
      </c>
      <c r="AU257" s="515"/>
      <c r="AV257" s="518">
        <v>5.0697310318241096</v>
      </c>
      <c r="AW257" s="515">
        <v>5.4451056940976006</v>
      </c>
      <c r="AX257" s="519">
        <f t="shared" si="39"/>
        <v>0.37537466227349103</v>
      </c>
      <c r="AY257" s="520"/>
      <c r="AZ257" s="521"/>
      <c r="BA257" s="521"/>
      <c r="BB257" s="521"/>
      <c r="BC257" s="514"/>
      <c r="BD257" s="58"/>
      <c r="BE257" s="522">
        <f t="shared" si="36"/>
        <v>-248</v>
      </c>
      <c r="BF257" s="58"/>
      <c r="BG257" s="58"/>
      <c r="BH257" s="58"/>
      <c r="BI257" s="58"/>
      <c r="BJ257" s="58"/>
    </row>
    <row r="258" spans="1:62" s="510" customFormat="1" ht="12">
      <c r="A258" s="507">
        <v>249</v>
      </c>
      <c r="B258" s="508" t="s">
        <v>276</v>
      </c>
      <c r="C258" s="507">
        <v>1</v>
      </c>
      <c r="D258" s="509">
        <v>0</v>
      </c>
      <c r="E258" s="510">
        <v>8000</v>
      </c>
      <c r="F258" s="510">
        <v>0</v>
      </c>
      <c r="G258" s="510">
        <v>0</v>
      </c>
      <c r="H258" s="510">
        <v>0</v>
      </c>
      <c r="I258" s="510">
        <v>0</v>
      </c>
      <c r="J258" s="510">
        <v>0</v>
      </c>
      <c r="K258" s="511">
        <v>0</v>
      </c>
      <c r="L258" s="510">
        <v>0</v>
      </c>
      <c r="M258" s="510">
        <v>0</v>
      </c>
      <c r="N258" s="510">
        <v>35984</v>
      </c>
      <c r="O258" s="510">
        <v>3081.82</v>
      </c>
      <c r="P258" s="510">
        <v>0</v>
      </c>
      <c r="Q258" s="510">
        <v>0</v>
      </c>
      <c r="R258" s="510">
        <v>0</v>
      </c>
      <c r="S258" s="510">
        <v>0</v>
      </c>
      <c r="T258" s="510" t="s">
        <v>760</v>
      </c>
      <c r="U258" s="510">
        <f t="shared" si="37"/>
        <v>47065.82</v>
      </c>
      <c r="V258" s="512">
        <f t="shared" si="30"/>
        <v>1.1047686962383827</v>
      </c>
      <c r="X258" s="510">
        <v>1633317.1499999997</v>
      </c>
      <c r="Y258" s="510">
        <v>4260242</v>
      </c>
      <c r="Z258" s="510">
        <f t="shared" si="31"/>
        <v>2626924.8500000006</v>
      </c>
      <c r="AA258" s="510">
        <f t="shared" si="32"/>
        <v>29021.443416507096</v>
      </c>
      <c r="AC258" s="512">
        <v>320.72404320795943</v>
      </c>
      <c r="AD258" s="512">
        <f t="shared" si="33"/>
        <v>259.05688656875327</v>
      </c>
      <c r="AE258" s="513">
        <f t="shared" si="34"/>
        <v>-61.667156639206155</v>
      </c>
      <c r="AF258" s="510">
        <v>1</v>
      </c>
      <c r="AG258" s="510">
        <v>1</v>
      </c>
      <c r="AH258" s="514">
        <f t="shared" si="35"/>
        <v>259.05688656875327</v>
      </c>
      <c r="AI258" s="58"/>
      <c r="AJ258" s="58"/>
      <c r="AK258" s="515">
        <v>320.72404320795943</v>
      </c>
      <c r="AL258" s="515">
        <v>321.23959298122804</v>
      </c>
      <c r="AM258" s="515">
        <v>321.23959298122804</v>
      </c>
      <c r="AN258" s="515">
        <v>320.72404320795943</v>
      </c>
      <c r="AO258" s="516">
        <v>259.05688656875327</v>
      </c>
      <c r="AP258" s="515"/>
      <c r="AQ258" s="515"/>
      <c r="AR258" s="515"/>
      <c r="AS258" s="515"/>
      <c r="AT258" s="517">
        <f t="shared" si="38"/>
        <v>-61.667156639206155</v>
      </c>
      <c r="AU258" s="515"/>
      <c r="AV258" s="518">
        <v>26.196318181301205</v>
      </c>
      <c r="AW258" s="515">
        <v>-0.93803561052071305</v>
      </c>
      <c r="AX258" s="519">
        <f t="shared" si="39"/>
        <v>-27.134353791821919</v>
      </c>
      <c r="AY258" s="520"/>
      <c r="AZ258" s="521"/>
      <c r="BA258" s="521"/>
      <c r="BB258" s="521"/>
      <c r="BC258" s="514"/>
      <c r="BD258" s="58"/>
      <c r="BE258" s="522">
        <f t="shared" si="36"/>
        <v>-249</v>
      </c>
      <c r="BF258" s="58"/>
      <c r="BG258" s="58"/>
      <c r="BH258" s="58"/>
      <c r="BI258" s="58"/>
      <c r="BJ258" s="58"/>
    </row>
    <row r="259" spans="1:62" s="510" customFormat="1" ht="12">
      <c r="A259" s="507">
        <v>250</v>
      </c>
      <c r="B259" s="508" t="s">
        <v>277</v>
      </c>
      <c r="C259" s="507">
        <v>1</v>
      </c>
      <c r="D259" s="509">
        <v>0</v>
      </c>
      <c r="E259" s="510">
        <v>0</v>
      </c>
      <c r="F259" s="510">
        <v>0</v>
      </c>
      <c r="G259" s="510">
        <v>0</v>
      </c>
      <c r="H259" s="510">
        <v>0</v>
      </c>
      <c r="I259" s="510">
        <v>0</v>
      </c>
      <c r="J259" s="510">
        <v>103368</v>
      </c>
      <c r="K259" s="511">
        <v>81000</v>
      </c>
      <c r="L259" s="510">
        <v>185654</v>
      </c>
      <c r="M259" s="510">
        <v>0</v>
      </c>
      <c r="N259" s="510">
        <v>0</v>
      </c>
      <c r="O259" s="510">
        <v>1551.4800000000002</v>
      </c>
      <c r="P259" s="510">
        <v>0</v>
      </c>
      <c r="Q259" s="510">
        <v>0</v>
      </c>
      <c r="R259" s="510">
        <v>0</v>
      </c>
      <c r="S259" s="510">
        <v>0</v>
      </c>
      <c r="T259" s="510" t="s">
        <v>760</v>
      </c>
      <c r="U259" s="510">
        <f t="shared" si="37"/>
        <v>260181.08</v>
      </c>
      <c r="V259" s="512">
        <f t="shared" si="30"/>
        <v>3.4537675219765585</v>
      </c>
      <c r="X259" s="510">
        <v>6070731.0099999998</v>
      </c>
      <c r="Y259" s="510">
        <v>7533254</v>
      </c>
      <c r="Z259" s="510">
        <f t="shared" si="31"/>
        <v>1462522.9900000002</v>
      </c>
      <c r="AA259" s="510">
        <f t="shared" si="32"/>
        <v>50512.144030060481</v>
      </c>
      <c r="AC259" s="512">
        <v>140.77056564168828</v>
      </c>
      <c r="AD259" s="512">
        <f t="shared" si="33"/>
        <v>123.25932154865711</v>
      </c>
      <c r="AE259" s="513">
        <f t="shared" si="34"/>
        <v>-17.511244093031166</v>
      </c>
      <c r="AF259" s="510">
        <v>1</v>
      </c>
      <c r="AG259" s="510">
        <v>1</v>
      </c>
      <c r="AH259" s="514">
        <f t="shared" si="35"/>
        <v>123.25932154865711</v>
      </c>
      <c r="AI259" s="58"/>
      <c r="AJ259" s="58"/>
      <c r="AK259" s="515">
        <v>140.77056564168828</v>
      </c>
      <c r="AL259" s="515">
        <v>127.12010618047233</v>
      </c>
      <c r="AM259" s="515">
        <v>127.12010618047233</v>
      </c>
      <c r="AN259" s="515">
        <v>140.77056564168828</v>
      </c>
      <c r="AO259" s="516">
        <v>123.25932154865711</v>
      </c>
      <c r="AP259" s="515"/>
      <c r="AQ259" s="515"/>
      <c r="AR259" s="515"/>
      <c r="AS259" s="515"/>
      <c r="AT259" s="517">
        <f t="shared" si="38"/>
        <v>-17.511244093031166</v>
      </c>
      <c r="AU259" s="515"/>
      <c r="AV259" s="518">
        <v>15.68618550154123</v>
      </c>
      <c r="AW259" s="515">
        <v>0.91199506186863488</v>
      </c>
      <c r="AX259" s="519">
        <f t="shared" si="39"/>
        <v>-14.774190439672594</v>
      </c>
      <c r="AY259" s="520"/>
      <c r="AZ259" s="521"/>
      <c r="BA259" s="521"/>
      <c r="BB259" s="521"/>
      <c r="BC259" s="514"/>
      <c r="BD259" s="58"/>
      <c r="BE259" s="522">
        <f t="shared" si="36"/>
        <v>-250</v>
      </c>
      <c r="BF259" s="58"/>
      <c r="BG259" s="58"/>
      <c r="BH259" s="58"/>
      <c r="BI259" s="58"/>
      <c r="BJ259" s="58"/>
    </row>
    <row r="260" spans="1:62" s="510" customFormat="1" ht="12">
      <c r="A260" s="507">
        <v>251</v>
      </c>
      <c r="B260" s="508" t="s">
        <v>278</v>
      </c>
      <c r="C260" s="507">
        <v>1</v>
      </c>
      <c r="D260" s="509">
        <v>0</v>
      </c>
      <c r="E260" s="510">
        <v>0</v>
      </c>
      <c r="F260" s="510">
        <v>0</v>
      </c>
      <c r="G260" s="510">
        <v>0</v>
      </c>
      <c r="H260" s="510">
        <v>0</v>
      </c>
      <c r="I260" s="510">
        <v>0</v>
      </c>
      <c r="J260" s="510">
        <v>1281658</v>
      </c>
      <c r="K260" s="511">
        <v>603031</v>
      </c>
      <c r="L260" s="510">
        <v>1678927</v>
      </c>
      <c r="M260" s="510">
        <v>16645</v>
      </c>
      <c r="N260" s="510">
        <v>1894</v>
      </c>
      <c r="O260" s="510">
        <v>133866.74000000002</v>
      </c>
      <c r="P260" s="510">
        <v>0</v>
      </c>
      <c r="Q260" s="510">
        <v>0</v>
      </c>
      <c r="R260" s="510">
        <v>0</v>
      </c>
      <c r="S260" s="510">
        <v>0</v>
      </c>
      <c r="T260" s="510" t="s">
        <v>757</v>
      </c>
      <c r="U260" s="510">
        <f t="shared" si="37"/>
        <v>3716021.74</v>
      </c>
      <c r="V260" s="512">
        <f t="shared" si="30"/>
        <v>9.7089017096502523</v>
      </c>
      <c r="X260" s="510">
        <v>31695075.426849995</v>
      </c>
      <c r="Y260" s="510">
        <v>38274378</v>
      </c>
      <c r="Z260" s="510">
        <f t="shared" si="31"/>
        <v>6579302.5731500052</v>
      </c>
      <c r="AA260" s="510">
        <f t="shared" si="32"/>
        <v>638778.02000762394</v>
      </c>
      <c r="AC260" s="512">
        <v>121.151169971782</v>
      </c>
      <c r="AD260" s="512">
        <f t="shared" si="33"/>
        <v>118.74273676001401</v>
      </c>
      <c r="AE260" s="513">
        <f t="shared" si="34"/>
        <v>-2.408433211767985</v>
      </c>
      <c r="AF260" s="510">
        <v>105</v>
      </c>
      <c r="AG260" s="510">
        <v>1</v>
      </c>
      <c r="AH260" s="514">
        <f t="shared" si="35"/>
        <v>118.74273676001401</v>
      </c>
      <c r="AI260" s="58"/>
      <c r="AJ260" s="58"/>
      <c r="AK260" s="515">
        <v>121.151169971782</v>
      </c>
      <c r="AL260" s="515">
        <v>121.37378745287452</v>
      </c>
      <c r="AM260" s="515">
        <v>121.37378745287452</v>
      </c>
      <c r="AN260" s="515">
        <v>121.151169971782</v>
      </c>
      <c r="AO260" s="516">
        <v>118.74273676001401</v>
      </c>
      <c r="AP260" s="515"/>
      <c r="AQ260" s="515"/>
      <c r="AR260" s="515"/>
      <c r="AS260" s="515"/>
      <c r="AT260" s="517">
        <f t="shared" si="38"/>
        <v>-2.408433211767985</v>
      </c>
      <c r="AU260" s="515"/>
      <c r="AV260" s="518">
        <v>6.9448472039290428</v>
      </c>
      <c r="AW260" s="515">
        <v>4.6645188303276433</v>
      </c>
      <c r="AX260" s="519">
        <f t="shared" si="39"/>
        <v>-2.2803283736013995</v>
      </c>
      <c r="AY260" s="520"/>
      <c r="AZ260" s="521"/>
      <c r="BA260" s="521"/>
      <c r="BB260" s="521"/>
      <c r="BC260" s="514"/>
      <c r="BD260" s="58"/>
      <c r="BE260" s="522">
        <f t="shared" si="36"/>
        <v>-251</v>
      </c>
      <c r="BF260" s="58"/>
      <c r="BG260" s="58"/>
      <c r="BH260" s="58"/>
      <c r="BI260" s="58"/>
      <c r="BJ260" s="58"/>
    </row>
    <row r="261" spans="1:62" s="510" customFormat="1" ht="12">
      <c r="A261" s="507">
        <v>252</v>
      </c>
      <c r="B261" s="508" t="s">
        <v>279</v>
      </c>
      <c r="C261" s="507">
        <v>1</v>
      </c>
      <c r="D261" s="509">
        <v>0</v>
      </c>
      <c r="E261" s="510">
        <v>86504</v>
      </c>
      <c r="F261" s="510">
        <v>0</v>
      </c>
      <c r="G261" s="510">
        <v>0</v>
      </c>
      <c r="H261" s="510">
        <v>0</v>
      </c>
      <c r="I261" s="510">
        <v>0</v>
      </c>
      <c r="J261" s="510">
        <v>964946</v>
      </c>
      <c r="K261" s="511">
        <v>628653</v>
      </c>
      <c r="L261" s="510">
        <v>501733</v>
      </c>
      <c r="M261" s="510">
        <v>6219</v>
      </c>
      <c r="N261" s="510">
        <v>80888</v>
      </c>
      <c r="O261" s="510">
        <v>0</v>
      </c>
      <c r="P261" s="510">
        <v>0</v>
      </c>
      <c r="Q261" s="510">
        <v>0</v>
      </c>
      <c r="R261" s="510">
        <v>0</v>
      </c>
      <c r="S261" s="510">
        <v>0</v>
      </c>
      <c r="T261" s="510" t="s">
        <v>757</v>
      </c>
      <c r="U261" s="510">
        <f t="shared" si="37"/>
        <v>2268943</v>
      </c>
      <c r="V261" s="512">
        <f t="shared" si="30"/>
        <v>12.941181167684334</v>
      </c>
      <c r="X261" s="510">
        <v>7658338.1696900008</v>
      </c>
      <c r="Y261" s="510">
        <v>17532735</v>
      </c>
      <c r="Z261" s="510">
        <f t="shared" si="31"/>
        <v>9874396.8303099982</v>
      </c>
      <c r="AA261" s="510">
        <f t="shared" si="32"/>
        <v>1277863.5830264965</v>
      </c>
      <c r="AC261" s="512">
        <v>247.46745063731774</v>
      </c>
      <c r="AD261" s="512">
        <f t="shared" si="33"/>
        <v>212.25063527889995</v>
      </c>
      <c r="AE261" s="513">
        <f t="shared" si="34"/>
        <v>-35.21681535841779</v>
      </c>
      <c r="AF261" s="510">
        <v>0</v>
      </c>
      <c r="AG261" s="510">
        <v>1</v>
      </c>
      <c r="AH261" s="514">
        <f t="shared" si="35"/>
        <v>212.25063527889995</v>
      </c>
      <c r="AI261" s="58"/>
      <c r="AJ261" s="58"/>
      <c r="AK261" s="515">
        <v>247.46745063731774</v>
      </c>
      <c r="AL261" s="515">
        <v>246.27289892761169</v>
      </c>
      <c r="AM261" s="515">
        <v>246.27289892761169</v>
      </c>
      <c r="AN261" s="515">
        <v>247.46745063731774</v>
      </c>
      <c r="AO261" s="516">
        <v>212.25063527889995</v>
      </c>
      <c r="AP261" s="515"/>
      <c r="AQ261" s="515"/>
      <c r="AR261" s="515"/>
      <c r="AS261" s="515"/>
      <c r="AT261" s="517">
        <f t="shared" si="38"/>
        <v>-35.21681535841779</v>
      </c>
      <c r="AU261" s="515"/>
      <c r="AV261" s="518">
        <v>9.430232233099801</v>
      </c>
      <c r="AW261" s="515">
        <v>-4.1234957037293043</v>
      </c>
      <c r="AX261" s="519">
        <f t="shared" si="39"/>
        <v>-13.553727936829105</v>
      </c>
      <c r="AY261" s="520"/>
      <c r="AZ261" s="521"/>
      <c r="BA261" s="521"/>
      <c r="BB261" s="521"/>
      <c r="BC261" s="514"/>
      <c r="BD261" s="58"/>
      <c r="BE261" s="522">
        <f t="shared" si="36"/>
        <v>-252</v>
      </c>
      <c r="BF261" s="58"/>
      <c r="BG261" s="58"/>
      <c r="BH261" s="58"/>
      <c r="BI261" s="58"/>
      <c r="BJ261" s="58"/>
    </row>
    <row r="262" spans="1:62" s="510" customFormat="1" ht="12">
      <c r="A262" s="507">
        <v>253</v>
      </c>
      <c r="B262" s="508" t="s">
        <v>280</v>
      </c>
      <c r="C262" s="507">
        <v>1</v>
      </c>
      <c r="D262" s="509"/>
      <c r="K262" s="511"/>
      <c r="T262" s="510" t="s">
        <v>760</v>
      </c>
      <c r="U262" s="510">
        <f t="shared" si="37"/>
        <v>0</v>
      </c>
      <c r="V262" s="512">
        <f t="shared" si="30"/>
        <v>0</v>
      </c>
      <c r="X262" s="510">
        <v>687426.26</v>
      </c>
      <c r="Y262" s="510">
        <v>2128870.8600000003</v>
      </c>
      <c r="Z262" s="510">
        <f t="shared" si="31"/>
        <v>1441444.6000000003</v>
      </c>
      <c r="AA262" s="510">
        <f t="shared" si="32"/>
        <v>0</v>
      </c>
      <c r="AC262" s="512">
        <v>350.02441038393192</v>
      </c>
      <c r="AD262" s="512">
        <f t="shared" si="33"/>
        <v>309.68715975441501</v>
      </c>
      <c r="AE262" s="513">
        <f t="shared" si="34"/>
        <v>-40.337250629516916</v>
      </c>
      <c r="AF262" s="510">
        <v>1</v>
      </c>
      <c r="AG262" s="510">
        <v>0</v>
      </c>
      <c r="AH262" s="514">
        <f t="shared" si="35"/>
        <v>350.02441038393192</v>
      </c>
      <c r="AI262" s="58"/>
      <c r="AJ262" s="58"/>
      <c r="AK262" s="515">
        <v>350.02441038393192</v>
      </c>
      <c r="AL262" s="515">
        <v>287.48810400929557</v>
      </c>
      <c r="AM262" s="515">
        <v>287.48810400929557</v>
      </c>
      <c r="AN262" s="515">
        <v>350.02441038393192</v>
      </c>
      <c r="AO262" s="516">
        <v>350.02441038393192</v>
      </c>
      <c r="AP262" s="515"/>
      <c r="AQ262" s="515"/>
      <c r="AR262" s="515"/>
      <c r="AS262" s="515"/>
      <c r="AT262" s="517">
        <f t="shared" si="38"/>
        <v>0</v>
      </c>
      <c r="AU262" s="515"/>
      <c r="AV262" s="518">
        <v>18.391154944438195</v>
      </c>
      <c r="AW262" s="515">
        <v>3.147572682823168</v>
      </c>
      <c r="AX262" s="519">
        <f t="shared" si="39"/>
        <v>-15.243582261615028</v>
      </c>
      <c r="AY262" s="520"/>
      <c r="AZ262" s="521"/>
      <c r="BA262" s="521"/>
      <c r="BB262" s="521"/>
      <c r="BC262" s="514"/>
      <c r="BD262" s="58"/>
      <c r="BE262" s="522">
        <f t="shared" si="36"/>
        <v>-253</v>
      </c>
      <c r="BF262" s="58"/>
      <c r="BG262" s="58"/>
      <c r="BH262" s="58"/>
      <c r="BI262" s="58"/>
      <c r="BJ262" s="58"/>
    </row>
    <row r="263" spans="1:62" s="510" customFormat="1" ht="12">
      <c r="A263" s="507">
        <v>254</v>
      </c>
      <c r="B263" s="508" t="s">
        <v>281</v>
      </c>
      <c r="C263" s="507">
        <v>0</v>
      </c>
      <c r="D263" s="509"/>
      <c r="K263" s="511"/>
      <c r="T263" s="510">
        <v>0</v>
      </c>
      <c r="U263" s="510">
        <f t="shared" si="37"/>
        <v>0</v>
      </c>
      <c r="V263" s="512">
        <f t="shared" si="30"/>
        <v>0</v>
      </c>
      <c r="X263" s="510">
        <v>145589.63310000001</v>
      </c>
      <c r="Y263" s="510">
        <v>8409</v>
      </c>
      <c r="Z263" s="510">
        <f t="shared" si="31"/>
        <v>0</v>
      </c>
      <c r="AA263" s="510">
        <f t="shared" si="32"/>
        <v>0</v>
      </c>
      <c r="AC263" s="512">
        <v>0</v>
      </c>
      <c r="AD263" s="512">
        <f t="shared" si="33"/>
        <v>0</v>
      </c>
      <c r="AE263" s="513">
        <f t="shared" si="34"/>
        <v>0</v>
      </c>
      <c r="AF263" s="510">
        <v>0</v>
      </c>
      <c r="AG263" s="510" t="s">
        <v>758</v>
      </c>
      <c r="AH263" s="514">
        <f t="shared" si="35"/>
        <v>0</v>
      </c>
      <c r="AI263" s="58"/>
      <c r="AJ263" s="58"/>
      <c r="AK263" s="515">
        <v>0</v>
      </c>
      <c r="AL263" s="515">
        <v>0</v>
      </c>
      <c r="AM263" s="515">
        <v>0</v>
      </c>
      <c r="AN263" s="515">
        <v>0</v>
      </c>
      <c r="AO263" s="516">
        <v>0</v>
      </c>
      <c r="AP263" s="515"/>
      <c r="AQ263" s="515"/>
      <c r="AR263" s="515"/>
      <c r="AS263" s="515"/>
      <c r="AT263" s="517">
        <f t="shared" si="38"/>
        <v>0</v>
      </c>
      <c r="AU263" s="515"/>
      <c r="AV263" s="518" t="s">
        <v>774</v>
      </c>
      <c r="AW263" s="515" t="s">
        <v>774</v>
      </c>
      <c r="AX263" s="519" t="str">
        <f t="shared" si="39"/>
        <v/>
      </c>
      <c r="AY263" s="520"/>
      <c r="AZ263" s="521"/>
      <c r="BA263" s="521"/>
      <c r="BB263" s="521"/>
      <c r="BC263" s="514"/>
      <c r="BD263" s="58"/>
      <c r="BE263" s="522">
        <f t="shared" si="36"/>
        <v>-254</v>
      </c>
      <c r="BF263" s="58"/>
      <c r="BG263" s="58"/>
      <c r="BH263" s="58"/>
      <c r="BI263" s="58"/>
      <c r="BJ263" s="58"/>
    </row>
    <row r="264" spans="1:62" s="510" customFormat="1" ht="12">
      <c r="A264" s="507">
        <v>255</v>
      </c>
      <c r="B264" s="508" t="s">
        <v>282</v>
      </c>
      <c r="C264" s="507">
        <v>0</v>
      </c>
      <c r="D264" s="509"/>
      <c r="K264" s="511"/>
      <c r="T264" s="510">
        <v>0</v>
      </c>
      <c r="U264" s="510">
        <f t="shared" si="37"/>
        <v>0</v>
      </c>
      <c r="V264" s="512">
        <f t="shared" si="30"/>
        <v>0</v>
      </c>
      <c r="X264" s="510">
        <v>0</v>
      </c>
      <c r="Y264" s="510">
        <v>86413</v>
      </c>
      <c r="Z264" s="510">
        <f t="shared" si="31"/>
        <v>86413</v>
      </c>
      <c r="AA264" s="510">
        <f t="shared" si="32"/>
        <v>0</v>
      </c>
      <c r="AC264" s="512">
        <v>0</v>
      </c>
      <c r="AD264" s="512">
        <f t="shared" si="33"/>
        <v>0</v>
      </c>
      <c r="AE264" s="513">
        <f t="shared" si="34"/>
        <v>0</v>
      </c>
      <c r="AF264" s="510">
        <v>0</v>
      </c>
      <c r="AG264" s="510" t="s">
        <v>758</v>
      </c>
      <c r="AH264" s="514">
        <f t="shared" si="35"/>
        <v>0</v>
      </c>
      <c r="AI264" s="58"/>
      <c r="AJ264" s="58"/>
      <c r="AK264" s="515">
        <v>0</v>
      </c>
      <c r="AL264" s="515">
        <v>0</v>
      </c>
      <c r="AM264" s="515">
        <v>0</v>
      </c>
      <c r="AN264" s="515">
        <v>0</v>
      </c>
      <c r="AO264" s="516">
        <v>0</v>
      </c>
      <c r="AP264" s="515"/>
      <c r="AQ264" s="515"/>
      <c r="AR264" s="515"/>
      <c r="AS264" s="515"/>
      <c r="AT264" s="517">
        <f t="shared" si="38"/>
        <v>0</v>
      </c>
      <c r="AU264" s="515"/>
      <c r="AV264" s="518" t="s">
        <v>774</v>
      </c>
      <c r="AW264" s="515" t="s">
        <v>774</v>
      </c>
      <c r="AX264" s="519" t="str">
        <f t="shared" si="39"/>
        <v/>
      </c>
      <c r="AY264" s="520"/>
      <c r="AZ264" s="521"/>
      <c r="BA264" s="521"/>
      <c r="BB264" s="521"/>
      <c r="BC264" s="514"/>
      <c r="BD264" s="58"/>
      <c r="BE264" s="522">
        <f t="shared" si="36"/>
        <v>-255</v>
      </c>
      <c r="BF264" s="58"/>
      <c r="BG264" s="58"/>
      <c r="BH264" s="58"/>
      <c r="BI264" s="58"/>
      <c r="BJ264" s="58"/>
    </row>
    <row r="265" spans="1:62" s="510" customFormat="1" ht="12">
      <c r="A265" s="507">
        <v>256</v>
      </c>
      <c r="B265" s="508" t="s">
        <v>283</v>
      </c>
      <c r="C265" s="507">
        <v>0</v>
      </c>
      <c r="D265" s="509">
        <v>0</v>
      </c>
      <c r="E265" s="510">
        <v>0</v>
      </c>
      <c r="F265" s="510">
        <v>0</v>
      </c>
      <c r="G265" s="510">
        <v>0</v>
      </c>
      <c r="H265" s="510">
        <v>0</v>
      </c>
      <c r="I265" s="510">
        <v>0</v>
      </c>
      <c r="J265" s="510">
        <v>0</v>
      </c>
      <c r="K265" s="511">
        <v>0</v>
      </c>
      <c r="L265" s="510">
        <v>0</v>
      </c>
      <c r="M265" s="510">
        <v>0</v>
      </c>
      <c r="N265" s="510">
        <v>0</v>
      </c>
      <c r="O265" s="510">
        <v>0</v>
      </c>
      <c r="P265" s="510">
        <v>0</v>
      </c>
      <c r="Q265" s="510">
        <v>0</v>
      </c>
      <c r="R265" s="510">
        <v>0</v>
      </c>
      <c r="S265" s="510">
        <v>0</v>
      </c>
      <c r="T265" s="510">
        <v>0</v>
      </c>
      <c r="U265" s="510">
        <f t="shared" si="37"/>
        <v>0</v>
      </c>
      <c r="V265" s="512">
        <f t="shared" si="30"/>
        <v>0</v>
      </c>
      <c r="X265" s="510">
        <v>327675.83999999997</v>
      </c>
      <c r="Y265" s="510">
        <v>343974</v>
      </c>
      <c r="Z265" s="510">
        <f t="shared" si="31"/>
        <v>16298.160000000033</v>
      </c>
      <c r="AA265" s="510">
        <f t="shared" si="32"/>
        <v>0</v>
      </c>
      <c r="AC265" s="512">
        <v>0</v>
      </c>
      <c r="AD265" s="512">
        <f t="shared" si="33"/>
        <v>0</v>
      </c>
      <c r="AE265" s="513">
        <f t="shared" si="34"/>
        <v>0</v>
      </c>
      <c r="AF265" s="510">
        <v>0</v>
      </c>
      <c r="AG265" s="510" t="s">
        <v>758</v>
      </c>
      <c r="AH265" s="514">
        <f t="shared" si="35"/>
        <v>0</v>
      </c>
      <c r="AI265" s="58"/>
      <c r="AJ265" s="58"/>
      <c r="AK265" s="515">
        <v>0</v>
      </c>
      <c r="AL265" s="515">
        <v>0</v>
      </c>
      <c r="AM265" s="515">
        <v>0</v>
      </c>
      <c r="AN265" s="515">
        <v>0</v>
      </c>
      <c r="AO265" s="516">
        <v>0</v>
      </c>
      <c r="AP265" s="515"/>
      <c r="AQ265" s="515"/>
      <c r="AR265" s="515"/>
      <c r="AS265" s="515"/>
      <c r="AT265" s="517">
        <f t="shared" si="38"/>
        <v>0</v>
      </c>
      <c r="AU265" s="515"/>
      <c r="AV265" s="518" t="s">
        <v>774</v>
      </c>
      <c r="AW265" s="515" t="s">
        <v>774</v>
      </c>
      <c r="AX265" s="519" t="str">
        <f t="shared" si="39"/>
        <v/>
      </c>
      <c r="AY265" s="520"/>
      <c r="AZ265" s="521"/>
      <c r="BA265" s="521"/>
      <c r="BB265" s="521"/>
      <c r="BC265" s="514"/>
      <c r="BD265" s="58"/>
      <c r="BE265" s="522">
        <f t="shared" si="36"/>
        <v>-256</v>
      </c>
      <c r="BF265" s="58"/>
      <c r="BG265" s="58"/>
      <c r="BH265" s="58"/>
      <c r="BI265" s="58"/>
      <c r="BJ265" s="58"/>
    </row>
    <row r="266" spans="1:62" s="510" customFormat="1" ht="12">
      <c r="A266" s="507">
        <v>257</v>
      </c>
      <c r="B266" s="508" t="s">
        <v>284</v>
      </c>
      <c r="C266" s="507">
        <v>0</v>
      </c>
      <c r="D266" s="509"/>
      <c r="K266" s="511"/>
      <c r="T266" s="510">
        <v>0</v>
      </c>
      <c r="U266" s="510">
        <f t="shared" si="37"/>
        <v>0</v>
      </c>
      <c r="V266" s="512">
        <f t="shared" ref="V266:V329" si="40">IF(AND(C266=1,U266&gt;0),U266/Y266*100,0)</f>
        <v>0</v>
      </c>
      <c r="X266" s="510">
        <v>0</v>
      </c>
      <c r="Y266" s="510">
        <v>0</v>
      </c>
      <c r="Z266" s="510">
        <f t="shared" ref="Z266:Z329" si="41">IF(Y266-X266&gt;0,Y266-X266,0)</f>
        <v>0</v>
      </c>
      <c r="AA266" s="510">
        <f t="shared" ref="AA266:AA329" si="42">V266*0.01*Z266</f>
        <v>0</v>
      </c>
      <c r="AC266" s="512">
        <v>0</v>
      </c>
      <c r="AD266" s="512">
        <f t="shared" ref="AD266:AD329" si="43">IFERROR(IF(C266=1,(Y266-AA266)/X266*100,0),"")</f>
        <v>0</v>
      </c>
      <c r="AE266" s="513">
        <f t="shared" ref="AE266:AE329" si="44">AD266-AC266</f>
        <v>0</v>
      </c>
      <c r="AF266" s="510">
        <v>0</v>
      </c>
      <c r="AG266" s="510" t="s">
        <v>758</v>
      </c>
      <c r="AH266" s="514">
        <f t="shared" ref="AH266:AH329" si="45">IF(AG266=1,AD266,AC266)</f>
        <v>0</v>
      </c>
      <c r="AI266" s="58"/>
      <c r="AJ266" s="58"/>
      <c r="AK266" s="515">
        <v>0</v>
      </c>
      <c r="AL266" s="515">
        <v>0</v>
      </c>
      <c r="AM266" s="515">
        <v>0</v>
      </c>
      <c r="AN266" s="515">
        <v>0</v>
      </c>
      <c r="AO266" s="516">
        <v>0</v>
      </c>
      <c r="AP266" s="515"/>
      <c r="AQ266" s="515"/>
      <c r="AR266" s="515"/>
      <c r="AS266" s="515"/>
      <c r="AT266" s="517">
        <f t="shared" si="38"/>
        <v>0</v>
      </c>
      <c r="AU266" s="515"/>
      <c r="AV266" s="518" t="s">
        <v>774</v>
      </c>
      <c r="AW266" s="515" t="s">
        <v>774</v>
      </c>
      <c r="AX266" s="519" t="str">
        <f t="shared" si="39"/>
        <v/>
      </c>
      <c r="AY266" s="520"/>
      <c r="AZ266" s="521"/>
      <c r="BA266" s="521"/>
      <c r="BB266" s="521"/>
      <c r="BC266" s="514"/>
      <c r="BD266" s="58"/>
      <c r="BE266" s="522">
        <f t="shared" ref="BE266:BE329" si="46">BF266-A266</f>
        <v>-257</v>
      </c>
      <c r="BF266" s="58"/>
      <c r="BG266" s="58"/>
      <c r="BH266" s="58"/>
      <c r="BI266" s="58"/>
      <c r="BJ266" s="58"/>
    </row>
    <row r="267" spans="1:62" s="510" customFormat="1" ht="12">
      <c r="A267" s="507">
        <v>258</v>
      </c>
      <c r="B267" s="508" t="s">
        <v>285</v>
      </c>
      <c r="C267" s="507">
        <v>1</v>
      </c>
      <c r="D267" s="509">
        <v>0</v>
      </c>
      <c r="E267" s="510">
        <v>0</v>
      </c>
      <c r="F267" s="510">
        <v>0</v>
      </c>
      <c r="G267" s="510">
        <v>0</v>
      </c>
      <c r="H267" s="510">
        <v>0</v>
      </c>
      <c r="I267" s="510">
        <v>0</v>
      </c>
      <c r="J267" s="510">
        <v>2718426</v>
      </c>
      <c r="K267" s="511">
        <v>599847</v>
      </c>
      <c r="L267" s="510">
        <v>2357261</v>
      </c>
      <c r="M267" s="510">
        <v>7716</v>
      </c>
      <c r="N267" s="510">
        <v>93557</v>
      </c>
      <c r="O267" s="510">
        <v>553439.44394974271</v>
      </c>
      <c r="P267" s="510">
        <v>0</v>
      </c>
      <c r="Q267" s="510">
        <v>0</v>
      </c>
      <c r="R267" s="510">
        <v>0</v>
      </c>
      <c r="S267" s="510">
        <v>0</v>
      </c>
      <c r="T267" s="510" t="s">
        <v>760</v>
      </c>
      <c r="U267" s="510">
        <f t="shared" ref="U267:U330" si="47">IF(OR(T267="X",T267="X16",T267="X17"),SUM(D267:S267),
IF(T267="x18",SUM(D267:S267)-D267*0.6-L267*0.6,SUM(D267:S267)-D267-L267))</f>
        <v>4915889.8439497426</v>
      </c>
      <c r="V267" s="512">
        <f t="shared" si="40"/>
        <v>5.7833039496436385</v>
      </c>
      <c r="X267" s="510">
        <v>62736825.24000001</v>
      </c>
      <c r="Y267" s="510">
        <v>85001409</v>
      </c>
      <c r="Z267" s="510">
        <f t="shared" si="41"/>
        <v>22264583.75999999</v>
      </c>
      <c r="AA267" s="510">
        <f t="shared" si="42"/>
        <v>1287628.5519637957</v>
      </c>
      <c r="AC267" s="512">
        <v>132.35530444069499</v>
      </c>
      <c r="AD267" s="512">
        <f t="shared" si="43"/>
        <v>133.43643088056936</v>
      </c>
      <c r="AE267" s="513">
        <f t="shared" si="44"/>
        <v>1.0811264398743674</v>
      </c>
      <c r="AF267" s="510">
        <v>499</v>
      </c>
      <c r="AG267" s="510">
        <v>1</v>
      </c>
      <c r="AH267" s="514">
        <f t="shared" si="45"/>
        <v>133.43643088056936</v>
      </c>
      <c r="AI267" s="58"/>
      <c r="AJ267" s="58"/>
      <c r="AK267" s="515">
        <v>132.35530444069499</v>
      </c>
      <c r="AL267" s="515">
        <v>134.91565939187734</v>
      </c>
      <c r="AM267" s="515">
        <v>134.91565939187734</v>
      </c>
      <c r="AN267" s="515">
        <v>132.35530444069499</v>
      </c>
      <c r="AO267" s="516">
        <v>133.43643088056936</v>
      </c>
      <c r="AP267" s="515"/>
      <c r="AQ267" s="515"/>
      <c r="AR267" s="515"/>
      <c r="AS267" s="515"/>
      <c r="AT267" s="517">
        <f t="shared" ref="AT267:AT330" si="48">AO267-AN267</f>
        <v>1.0811264398743674</v>
      </c>
      <c r="AU267" s="515"/>
      <c r="AV267" s="518">
        <v>4.6082714450012103</v>
      </c>
      <c r="AW267" s="515">
        <v>5.0803062826328169</v>
      </c>
      <c r="AX267" s="519">
        <f t="shared" ref="AX267:AX330" si="49">IFERROR(AW267-AV267,"")</f>
        <v>0.47203483763160659</v>
      </c>
      <c r="AY267" s="520"/>
      <c r="AZ267" s="521"/>
      <c r="BA267" s="521"/>
      <c r="BB267" s="521"/>
      <c r="BC267" s="514"/>
      <c r="BD267" s="58"/>
      <c r="BE267" s="522">
        <f t="shared" si="46"/>
        <v>-258</v>
      </c>
      <c r="BF267" s="58"/>
      <c r="BG267" s="58"/>
      <c r="BH267" s="58"/>
      <c r="BI267" s="58"/>
      <c r="BJ267" s="58"/>
    </row>
    <row r="268" spans="1:62" s="510" customFormat="1" ht="12">
      <c r="A268" s="507">
        <v>259</v>
      </c>
      <c r="B268" s="508" t="s">
        <v>286</v>
      </c>
      <c r="C268" s="507">
        <v>0</v>
      </c>
      <c r="D268" s="509">
        <v>0</v>
      </c>
      <c r="E268" s="510">
        <v>0</v>
      </c>
      <c r="F268" s="510">
        <v>0</v>
      </c>
      <c r="G268" s="510">
        <v>0</v>
      </c>
      <c r="H268" s="510">
        <v>0</v>
      </c>
      <c r="I268" s="510">
        <v>0</v>
      </c>
      <c r="J268" s="510">
        <v>0</v>
      </c>
      <c r="K268" s="511">
        <v>0</v>
      </c>
      <c r="L268" s="510">
        <v>0</v>
      </c>
      <c r="M268" s="510">
        <v>0</v>
      </c>
      <c r="N268" s="510">
        <v>0</v>
      </c>
      <c r="O268" s="510">
        <v>0</v>
      </c>
      <c r="P268" s="510">
        <v>0</v>
      </c>
      <c r="Q268" s="510">
        <v>0</v>
      </c>
      <c r="R268" s="510">
        <v>0</v>
      </c>
      <c r="S268" s="510">
        <v>0</v>
      </c>
      <c r="T268" s="510">
        <v>0</v>
      </c>
      <c r="U268" s="510">
        <f t="shared" si="47"/>
        <v>0</v>
      </c>
      <c r="V268" s="512">
        <f t="shared" si="40"/>
        <v>0</v>
      </c>
      <c r="X268" s="510">
        <v>31395.420000000002</v>
      </c>
      <c r="Y268" s="510">
        <v>40807</v>
      </c>
      <c r="Z268" s="510">
        <f t="shared" si="41"/>
        <v>9411.5799999999981</v>
      </c>
      <c r="AA268" s="510">
        <f t="shared" si="42"/>
        <v>0</v>
      </c>
      <c r="AC268" s="512">
        <v>0</v>
      </c>
      <c r="AD268" s="512">
        <f t="shared" si="43"/>
        <v>0</v>
      </c>
      <c r="AE268" s="513">
        <f t="shared" si="44"/>
        <v>0</v>
      </c>
      <c r="AF268" s="510">
        <v>0</v>
      </c>
      <c r="AG268" s="510" t="s">
        <v>758</v>
      </c>
      <c r="AH268" s="514">
        <f t="shared" si="45"/>
        <v>0</v>
      </c>
      <c r="AI268" s="58"/>
      <c r="AJ268" s="58"/>
      <c r="AK268" s="515">
        <v>0</v>
      </c>
      <c r="AL268" s="515">
        <v>0</v>
      </c>
      <c r="AM268" s="515">
        <v>0</v>
      </c>
      <c r="AN268" s="515">
        <v>0</v>
      </c>
      <c r="AO268" s="516">
        <v>0</v>
      </c>
      <c r="AP268" s="515"/>
      <c r="AQ268" s="515"/>
      <c r="AR268" s="515"/>
      <c r="AS268" s="515"/>
      <c r="AT268" s="517">
        <f t="shared" si="48"/>
        <v>0</v>
      </c>
      <c r="AU268" s="515"/>
      <c r="AV268" s="518" t="s">
        <v>774</v>
      </c>
      <c r="AW268" s="515" t="s">
        <v>774</v>
      </c>
      <c r="AX268" s="519" t="str">
        <f t="shared" si="49"/>
        <v/>
      </c>
      <c r="AY268" s="520"/>
      <c r="AZ268" s="521"/>
      <c r="BA268" s="521"/>
      <c r="BB268" s="521"/>
      <c r="BC268" s="514"/>
      <c r="BD268" s="58"/>
      <c r="BE268" s="522">
        <f t="shared" si="46"/>
        <v>-259</v>
      </c>
      <c r="BF268" s="58"/>
      <c r="BG268" s="58"/>
      <c r="BH268" s="58"/>
      <c r="BI268" s="58"/>
      <c r="BJ268" s="58"/>
    </row>
    <row r="269" spans="1:62" s="510" customFormat="1" ht="12">
      <c r="A269" s="507">
        <v>260</v>
      </c>
      <c r="B269" s="508" t="s">
        <v>287</v>
      </c>
      <c r="C269" s="507">
        <v>0</v>
      </c>
      <c r="D269" s="509"/>
      <c r="K269" s="511"/>
      <c r="T269" s="510">
        <v>0</v>
      </c>
      <c r="U269" s="510">
        <f t="shared" si="47"/>
        <v>0</v>
      </c>
      <c r="V269" s="512">
        <f t="shared" si="40"/>
        <v>0</v>
      </c>
      <c r="X269" s="510">
        <v>0</v>
      </c>
      <c r="Y269" s="510">
        <v>0</v>
      </c>
      <c r="Z269" s="510">
        <f t="shared" si="41"/>
        <v>0</v>
      </c>
      <c r="AA269" s="510">
        <f t="shared" si="42"/>
        <v>0</v>
      </c>
      <c r="AC269" s="512">
        <v>0</v>
      </c>
      <c r="AD269" s="512">
        <f t="shared" si="43"/>
        <v>0</v>
      </c>
      <c r="AE269" s="513">
        <f t="shared" si="44"/>
        <v>0</v>
      </c>
      <c r="AF269" s="510">
        <v>0</v>
      </c>
      <c r="AG269" s="510" t="s">
        <v>758</v>
      </c>
      <c r="AH269" s="514">
        <f t="shared" si="45"/>
        <v>0</v>
      </c>
      <c r="AI269" s="58"/>
      <c r="AJ269" s="58"/>
      <c r="AK269" s="515">
        <v>0</v>
      </c>
      <c r="AL269" s="515">
        <v>0</v>
      </c>
      <c r="AM269" s="515">
        <v>0</v>
      </c>
      <c r="AN269" s="515">
        <v>0</v>
      </c>
      <c r="AO269" s="516">
        <v>0</v>
      </c>
      <c r="AP269" s="515"/>
      <c r="AQ269" s="515"/>
      <c r="AR269" s="515"/>
      <c r="AS269" s="515"/>
      <c r="AT269" s="517">
        <f t="shared" si="48"/>
        <v>0</v>
      </c>
      <c r="AU269" s="515"/>
      <c r="AV269" s="518" t="s">
        <v>774</v>
      </c>
      <c r="AW269" s="515" t="s">
        <v>774</v>
      </c>
      <c r="AX269" s="519" t="str">
        <f t="shared" si="49"/>
        <v/>
      </c>
      <c r="AY269" s="520"/>
      <c r="AZ269" s="521"/>
      <c r="BA269" s="521"/>
      <c r="BB269" s="521"/>
      <c r="BC269" s="514"/>
      <c r="BD269" s="58"/>
      <c r="BE269" s="522">
        <f t="shared" si="46"/>
        <v>-260</v>
      </c>
      <c r="BF269" s="58"/>
      <c r="BG269" s="58"/>
      <c r="BH269" s="58"/>
      <c r="BI269" s="58"/>
      <c r="BJ269" s="58"/>
    </row>
    <row r="270" spans="1:62" s="510" customFormat="1" ht="12">
      <c r="A270" s="507">
        <v>261</v>
      </c>
      <c r="B270" s="508" t="s">
        <v>288</v>
      </c>
      <c r="C270" s="507">
        <v>1</v>
      </c>
      <c r="D270" s="509">
        <v>0</v>
      </c>
      <c r="E270" s="510">
        <v>0</v>
      </c>
      <c r="F270" s="510">
        <v>0</v>
      </c>
      <c r="G270" s="510">
        <v>0</v>
      </c>
      <c r="H270" s="510">
        <v>0</v>
      </c>
      <c r="I270" s="510">
        <v>0</v>
      </c>
      <c r="J270" s="510">
        <v>652185</v>
      </c>
      <c r="K270" s="511">
        <v>699803</v>
      </c>
      <c r="L270" s="510">
        <v>448962</v>
      </c>
      <c r="M270" s="510">
        <v>0</v>
      </c>
      <c r="N270" s="510">
        <v>83450</v>
      </c>
      <c r="O270" s="510">
        <v>302609.72000000003</v>
      </c>
      <c r="P270" s="510">
        <v>0</v>
      </c>
      <c r="Q270" s="510">
        <v>0</v>
      </c>
      <c r="R270" s="510">
        <v>0</v>
      </c>
      <c r="S270" s="510">
        <v>0</v>
      </c>
      <c r="T270" s="510" t="s">
        <v>757</v>
      </c>
      <c r="U270" s="510">
        <f t="shared" si="47"/>
        <v>2187009.7200000002</v>
      </c>
      <c r="V270" s="512">
        <f t="shared" si="40"/>
        <v>4.3132360239792771</v>
      </c>
      <c r="X270" s="510">
        <v>29279714.52</v>
      </c>
      <c r="Y270" s="510">
        <v>50704615</v>
      </c>
      <c r="Z270" s="510">
        <f t="shared" si="41"/>
        <v>21424900.48</v>
      </c>
      <c r="AA270" s="510">
        <f t="shared" si="42"/>
        <v>924106.52560506901</v>
      </c>
      <c r="AC270" s="512">
        <v>174.74236508582334</v>
      </c>
      <c r="AD270" s="512">
        <f t="shared" si="43"/>
        <v>170.01705546135543</v>
      </c>
      <c r="AE270" s="513">
        <f t="shared" si="44"/>
        <v>-4.7253096244679114</v>
      </c>
      <c r="AF270" s="510">
        <v>189</v>
      </c>
      <c r="AG270" s="510">
        <v>1</v>
      </c>
      <c r="AH270" s="514">
        <f t="shared" si="45"/>
        <v>170.01705546135543</v>
      </c>
      <c r="AI270" s="58"/>
      <c r="AJ270" s="58"/>
      <c r="AK270" s="515">
        <v>174.74236508582334</v>
      </c>
      <c r="AL270" s="515">
        <v>174.50529478729123</v>
      </c>
      <c r="AM270" s="515">
        <v>174.50529478729123</v>
      </c>
      <c r="AN270" s="515">
        <v>174.74236508582334</v>
      </c>
      <c r="AO270" s="516">
        <v>170.01705546135543</v>
      </c>
      <c r="AP270" s="515"/>
      <c r="AQ270" s="515"/>
      <c r="AR270" s="515"/>
      <c r="AS270" s="515"/>
      <c r="AT270" s="517">
        <f t="shared" si="48"/>
        <v>-4.7253096244679114</v>
      </c>
      <c r="AU270" s="515"/>
      <c r="AV270" s="518">
        <v>5.9365965191089725</v>
      </c>
      <c r="AW270" s="515">
        <v>2.5629243580097825</v>
      </c>
      <c r="AX270" s="519">
        <f t="shared" si="49"/>
        <v>-3.37367216109919</v>
      </c>
      <c r="AY270" s="520"/>
      <c r="AZ270" s="521"/>
      <c r="BA270" s="521"/>
      <c r="BB270" s="521"/>
      <c r="BC270" s="514"/>
      <c r="BD270" s="58"/>
      <c r="BE270" s="522">
        <f t="shared" si="46"/>
        <v>-261</v>
      </c>
      <c r="BF270" s="58"/>
      <c r="BG270" s="58"/>
      <c r="BH270" s="58"/>
      <c r="BI270" s="58"/>
      <c r="BJ270" s="58"/>
    </row>
    <row r="271" spans="1:62" s="510" customFormat="1" ht="12">
      <c r="A271" s="507">
        <v>262</v>
      </c>
      <c r="B271" s="508" t="s">
        <v>289</v>
      </c>
      <c r="C271" s="507">
        <v>1</v>
      </c>
      <c r="D271" s="509">
        <v>0</v>
      </c>
      <c r="E271" s="510">
        <v>183750</v>
      </c>
      <c r="F271" s="510">
        <v>0</v>
      </c>
      <c r="G271" s="510">
        <v>0</v>
      </c>
      <c r="H271" s="510">
        <v>0</v>
      </c>
      <c r="I271" s="510">
        <v>0</v>
      </c>
      <c r="J271" s="510">
        <v>2010174</v>
      </c>
      <c r="K271" s="511">
        <v>403382</v>
      </c>
      <c r="L271" s="510">
        <v>2847565</v>
      </c>
      <c r="M271" s="510">
        <v>14672</v>
      </c>
      <c r="N271" s="510">
        <v>0</v>
      </c>
      <c r="O271" s="510">
        <v>337047.26281972026</v>
      </c>
      <c r="P271" s="510">
        <v>0</v>
      </c>
      <c r="Q271" s="510">
        <v>0</v>
      </c>
      <c r="R271" s="510">
        <v>0</v>
      </c>
      <c r="S271" s="510">
        <v>0</v>
      </c>
      <c r="T271" s="510" t="s">
        <v>757</v>
      </c>
      <c r="U271" s="510">
        <f t="shared" si="47"/>
        <v>5796590.2628197204</v>
      </c>
      <c r="V271" s="512">
        <f t="shared" si="40"/>
        <v>12.573572665918404</v>
      </c>
      <c r="X271" s="510">
        <v>37560632.350000001</v>
      </c>
      <c r="Y271" s="510">
        <v>46101378</v>
      </c>
      <c r="Z271" s="510">
        <f t="shared" si="41"/>
        <v>8540745.6499999985</v>
      </c>
      <c r="AA271" s="510">
        <f t="shared" si="42"/>
        <v>1073876.860514015</v>
      </c>
      <c r="AC271" s="512">
        <v>140.35596022145833</v>
      </c>
      <c r="AD271" s="512">
        <f t="shared" si="43"/>
        <v>119.87950767151017</v>
      </c>
      <c r="AE271" s="513">
        <f t="shared" si="44"/>
        <v>-20.476452549948164</v>
      </c>
      <c r="AF271" s="510">
        <v>281</v>
      </c>
      <c r="AG271" s="510">
        <v>1</v>
      </c>
      <c r="AH271" s="514">
        <f t="shared" si="45"/>
        <v>119.87950767151017</v>
      </c>
      <c r="AI271" s="58"/>
      <c r="AJ271" s="58"/>
      <c r="AK271" s="515">
        <v>140.35596022145833</v>
      </c>
      <c r="AL271" s="515">
        <v>145.14179891316877</v>
      </c>
      <c r="AM271" s="515">
        <v>145.14179891316877</v>
      </c>
      <c r="AN271" s="515">
        <v>140.35596022145833</v>
      </c>
      <c r="AO271" s="516">
        <v>119.87950767151017</v>
      </c>
      <c r="AP271" s="515"/>
      <c r="AQ271" s="515"/>
      <c r="AR271" s="515"/>
      <c r="AS271" s="515"/>
      <c r="AT271" s="517">
        <f t="shared" si="48"/>
        <v>-20.476452549948164</v>
      </c>
      <c r="AU271" s="515"/>
      <c r="AV271" s="518">
        <v>17.874594820198368</v>
      </c>
      <c r="AW271" s="515">
        <v>-0.28058381802217547</v>
      </c>
      <c r="AX271" s="519">
        <f t="shared" si="49"/>
        <v>-18.155178638220544</v>
      </c>
      <c r="AY271" s="520"/>
      <c r="AZ271" s="521"/>
      <c r="BA271" s="521"/>
      <c r="BB271" s="521"/>
      <c r="BC271" s="514"/>
      <c r="BD271" s="58"/>
      <c r="BE271" s="522">
        <f t="shared" si="46"/>
        <v>-262</v>
      </c>
      <c r="BF271" s="58"/>
      <c r="BG271" s="58"/>
      <c r="BH271" s="58"/>
      <c r="BI271" s="58"/>
      <c r="BJ271" s="58"/>
    </row>
    <row r="272" spans="1:62" s="510" customFormat="1" ht="12">
      <c r="A272" s="507">
        <v>263</v>
      </c>
      <c r="B272" s="508" t="s">
        <v>290</v>
      </c>
      <c r="C272" s="507">
        <v>1</v>
      </c>
      <c r="D272" s="509"/>
      <c r="K272" s="511"/>
      <c r="T272" s="510" t="s">
        <v>757</v>
      </c>
      <c r="U272" s="510">
        <f t="shared" si="47"/>
        <v>0</v>
      </c>
      <c r="V272" s="512">
        <f t="shared" si="40"/>
        <v>0</v>
      </c>
      <c r="X272" s="510">
        <v>652497.02999999991</v>
      </c>
      <c r="Y272" s="510">
        <v>970994.58000000007</v>
      </c>
      <c r="Z272" s="510">
        <f t="shared" si="41"/>
        <v>318497.55000000016</v>
      </c>
      <c r="AA272" s="510">
        <f t="shared" si="42"/>
        <v>0</v>
      </c>
      <c r="AC272" s="512">
        <v>171.90667963305592</v>
      </c>
      <c r="AD272" s="512">
        <f t="shared" si="43"/>
        <v>148.81210723671802</v>
      </c>
      <c r="AE272" s="513">
        <f t="shared" si="44"/>
        <v>-23.094572396337895</v>
      </c>
      <c r="AF272" s="510">
        <v>1</v>
      </c>
      <c r="AG272" s="510">
        <v>0</v>
      </c>
      <c r="AH272" s="514">
        <f t="shared" si="45"/>
        <v>171.90667963305592</v>
      </c>
      <c r="AI272" s="58"/>
      <c r="AJ272" s="58"/>
      <c r="AK272" s="515">
        <v>171.90667963305592</v>
      </c>
      <c r="AL272" s="515">
        <v>151.08185949898166</v>
      </c>
      <c r="AM272" s="515">
        <v>151.08185949898166</v>
      </c>
      <c r="AN272" s="515">
        <v>171.90667963305592</v>
      </c>
      <c r="AO272" s="516">
        <v>171.90667963305592</v>
      </c>
      <c r="AP272" s="515"/>
      <c r="AQ272" s="515"/>
      <c r="AR272" s="515"/>
      <c r="AS272" s="515"/>
      <c r="AT272" s="517">
        <f t="shared" si="48"/>
        <v>0</v>
      </c>
      <c r="AU272" s="515"/>
      <c r="AV272" s="518">
        <v>20.31313530580038</v>
      </c>
      <c r="AW272" s="515">
        <v>0.60581408700211425</v>
      </c>
      <c r="AX272" s="519">
        <f t="shared" si="49"/>
        <v>-19.707321218798267</v>
      </c>
      <c r="AY272" s="520"/>
      <c r="AZ272" s="521"/>
      <c r="BA272" s="521"/>
      <c r="BB272" s="521"/>
      <c r="BC272" s="514"/>
      <c r="BD272" s="58"/>
      <c r="BE272" s="522">
        <f t="shared" si="46"/>
        <v>-263</v>
      </c>
      <c r="BF272" s="58"/>
      <c r="BG272" s="58"/>
      <c r="BH272" s="58"/>
      <c r="BI272" s="58"/>
      <c r="BJ272" s="58"/>
    </row>
    <row r="273" spans="1:62" s="510" customFormat="1" ht="12">
      <c r="A273" s="507">
        <v>264</v>
      </c>
      <c r="B273" s="508" t="s">
        <v>291</v>
      </c>
      <c r="C273" s="507">
        <v>1</v>
      </c>
      <c r="D273" s="509">
        <v>0</v>
      </c>
      <c r="E273" s="510">
        <v>0</v>
      </c>
      <c r="F273" s="510">
        <v>0</v>
      </c>
      <c r="G273" s="510">
        <v>0</v>
      </c>
      <c r="H273" s="510">
        <v>0</v>
      </c>
      <c r="I273" s="510">
        <v>0</v>
      </c>
      <c r="J273" s="510">
        <v>1592090</v>
      </c>
      <c r="K273" s="511">
        <v>750000</v>
      </c>
      <c r="L273" s="510">
        <v>1115017</v>
      </c>
      <c r="M273" s="510">
        <v>0</v>
      </c>
      <c r="N273" s="510">
        <v>0</v>
      </c>
      <c r="O273" s="510">
        <v>18075.120000000003</v>
      </c>
      <c r="P273" s="510">
        <v>0</v>
      </c>
      <c r="Q273" s="510">
        <v>0</v>
      </c>
      <c r="R273" s="510">
        <v>0</v>
      </c>
      <c r="S273" s="510">
        <v>0</v>
      </c>
      <c r="T273" s="510" t="s">
        <v>760</v>
      </c>
      <c r="U273" s="510">
        <f t="shared" si="47"/>
        <v>2806171.92</v>
      </c>
      <c r="V273" s="512">
        <f t="shared" si="40"/>
        <v>5.6260840876021057</v>
      </c>
      <c r="X273" s="510">
        <v>32814594.939320002</v>
      </c>
      <c r="Y273" s="510">
        <v>49877888</v>
      </c>
      <c r="Z273" s="510">
        <f t="shared" si="41"/>
        <v>17063293.060679998</v>
      </c>
      <c r="AA273" s="510">
        <f t="shared" si="42"/>
        <v>959995.21570783178</v>
      </c>
      <c r="AC273" s="512">
        <v>151.84235187606708</v>
      </c>
      <c r="AD273" s="512">
        <f t="shared" si="43"/>
        <v>149.07358410106849</v>
      </c>
      <c r="AE273" s="513">
        <f t="shared" si="44"/>
        <v>-2.7687677749985937</v>
      </c>
      <c r="AF273" s="510">
        <v>19</v>
      </c>
      <c r="AG273" s="510">
        <v>1</v>
      </c>
      <c r="AH273" s="514">
        <f t="shared" si="45"/>
        <v>149.07358410106849</v>
      </c>
      <c r="AI273" s="58"/>
      <c r="AJ273" s="58"/>
      <c r="AK273" s="515">
        <v>151.84235187606708</v>
      </c>
      <c r="AL273" s="515">
        <v>151.84127842650733</v>
      </c>
      <c r="AM273" s="515">
        <v>151.84127842650733</v>
      </c>
      <c r="AN273" s="515">
        <v>151.84235187606708</v>
      </c>
      <c r="AO273" s="516">
        <v>149.07358410106849</v>
      </c>
      <c r="AP273" s="515"/>
      <c r="AQ273" s="515"/>
      <c r="AR273" s="515"/>
      <c r="AS273" s="515"/>
      <c r="AT273" s="517">
        <f t="shared" si="48"/>
        <v>-2.7687677749985937</v>
      </c>
      <c r="AU273" s="515"/>
      <c r="AV273" s="518">
        <v>6.2156396385053307</v>
      </c>
      <c r="AW273" s="515">
        <v>3.6273152975248952</v>
      </c>
      <c r="AX273" s="519">
        <f t="shared" si="49"/>
        <v>-2.5883243409804355</v>
      </c>
      <c r="AY273" s="520"/>
      <c r="AZ273" s="521"/>
      <c r="BA273" s="521"/>
      <c r="BB273" s="521"/>
      <c r="BC273" s="514"/>
      <c r="BD273" s="58"/>
      <c r="BE273" s="522">
        <f t="shared" si="46"/>
        <v>-264</v>
      </c>
      <c r="BF273" s="58"/>
      <c r="BG273" s="58"/>
      <c r="BH273" s="58"/>
      <c r="BI273" s="58"/>
      <c r="BJ273" s="58"/>
    </row>
    <row r="274" spans="1:62" s="510" customFormat="1" ht="12">
      <c r="A274" s="507">
        <v>265</v>
      </c>
      <c r="B274" s="508" t="s">
        <v>292</v>
      </c>
      <c r="C274" s="507">
        <v>1</v>
      </c>
      <c r="D274" s="509">
        <v>0</v>
      </c>
      <c r="E274" s="510">
        <v>79613</v>
      </c>
      <c r="F274" s="510">
        <v>0</v>
      </c>
      <c r="G274" s="510">
        <v>0</v>
      </c>
      <c r="H274" s="510">
        <v>0</v>
      </c>
      <c r="I274" s="510">
        <v>587215</v>
      </c>
      <c r="J274" s="510">
        <v>920159</v>
      </c>
      <c r="K274" s="511">
        <v>347082</v>
      </c>
      <c r="L274" s="510">
        <v>782608</v>
      </c>
      <c r="M274" s="510">
        <v>18563</v>
      </c>
      <c r="N274" s="510">
        <v>0</v>
      </c>
      <c r="O274" s="510">
        <v>3919.9300000000003</v>
      </c>
      <c r="P274" s="510">
        <v>0</v>
      </c>
      <c r="Q274" s="510">
        <v>0</v>
      </c>
      <c r="R274" s="510">
        <v>0</v>
      </c>
      <c r="S274" s="510">
        <v>0</v>
      </c>
      <c r="T274" s="510" t="s">
        <v>757</v>
      </c>
      <c r="U274" s="510">
        <f t="shared" si="47"/>
        <v>2739159.93</v>
      </c>
      <c r="V274" s="512">
        <f t="shared" si="40"/>
        <v>7.6962423850563493</v>
      </c>
      <c r="X274" s="510">
        <v>24525300.480000004</v>
      </c>
      <c r="Y274" s="510">
        <v>35590874</v>
      </c>
      <c r="Z274" s="510">
        <f t="shared" si="41"/>
        <v>11065573.519999996</v>
      </c>
      <c r="AA274" s="510">
        <f t="shared" si="42"/>
        <v>851633.35939581157</v>
      </c>
      <c r="AC274" s="512">
        <v>145.39147660540743</v>
      </c>
      <c r="AD274" s="512">
        <f t="shared" si="43"/>
        <v>141.64654442840973</v>
      </c>
      <c r="AE274" s="513">
        <f t="shared" si="44"/>
        <v>-3.7449321769977075</v>
      </c>
      <c r="AF274" s="510">
        <v>3</v>
      </c>
      <c r="AG274" s="510">
        <v>1</v>
      </c>
      <c r="AH274" s="514">
        <f t="shared" si="45"/>
        <v>141.64654442840973</v>
      </c>
      <c r="AI274" s="58"/>
      <c r="AJ274" s="58"/>
      <c r="AK274" s="515">
        <v>145.39147660540743</v>
      </c>
      <c r="AL274" s="515">
        <v>145.19609515880413</v>
      </c>
      <c r="AM274" s="515">
        <v>145.19609515880413</v>
      </c>
      <c r="AN274" s="515">
        <v>145.39147660540743</v>
      </c>
      <c r="AO274" s="516">
        <v>141.64654442840973</v>
      </c>
      <c r="AP274" s="515"/>
      <c r="AQ274" s="515"/>
      <c r="AR274" s="515"/>
      <c r="AS274" s="515"/>
      <c r="AT274" s="517">
        <f t="shared" si="48"/>
        <v>-3.7449321769977075</v>
      </c>
      <c r="AU274" s="515"/>
      <c r="AV274" s="518">
        <v>7.2900017635154386</v>
      </c>
      <c r="AW274" s="515">
        <v>4.3270055523587008</v>
      </c>
      <c r="AX274" s="519">
        <f t="shared" si="49"/>
        <v>-2.9629962111567378</v>
      </c>
      <c r="AY274" s="520"/>
      <c r="AZ274" s="521"/>
      <c r="BA274" s="521"/>
      <c r="BB274" s="521"/>
      <c r="BC274" s="514"/>
      <c r="BD274" s="58"/>
      <c r="BE274" s="522">
        <f t="shared" si="46"/>
        <v>-265</v>
      </c>
      <c r="BF274" s="58"/>
      <c r="BG274" s="58"/>
      <c r="BH274" s="58"/>
      <c r="BI274" s="58"/>
      <c r="BJ274" s="58"/>
    </row>
    <row r="275" spans="1:62" s="510" customFormat="1" ht="12">
      <c r="A275" s="507">
        <v>266</v>
      </c>
      <c r="B275" s="508" t="s">
        <v>293</v>
      </c>
      <c r="C275" s="507">
        <v>1</v>
      </c>
      <c r="D275" s="509">
        <v>0</v>
      </c>
      <c r="E275" s="510">
        <v>0</v>
      </c>
      <c r="F275" s="510">
        <v>0</v>
      </c>
      <c r="G275" s="510">
        <v>0</v>
      </c>
      <c r="H275" s="510">
        <v>0</v>
      </c>
      <c r="I275" s="510">
        <v>0</v>
      </c>
      <c r="J275" s="510">
        <v>1237655</v>
      </c>
      <c r="K275" s="511">
        <v>695072</v>
      </c>
      <c r="L275" s="510">
        <v>855762</v>
      </c>
      <c r="M275" s="510">
        <v>0</v>
      </c>
      <c r="N275" s="510">
        <v>0</v>
      </c>
      <c r="O275" s="510">
        <v>16193.380000000001</v>
      </c>
      <c r="P275" s="510">
        <v>0</v>
      </c>
      <c r="Q275" s="510">
        <v>0</v>
      </c>
      <c r="R275" s="510">
        <v>0</v>
      </c>
      <c r="S275" s="510">
        <v>0</v>
      </c>
      <c r="T275" s="510" t="s">
        <v>760</v>
      </c>
      <c r="U275" s="510">
        <f t="shared" si="47"/>
        <v>2291225.1799999997</v>
      </c>
      <c r="V275" s="512">
        <f t="shared" si="40"/>
        <v>3.639448680414139</v>
      </c>
      <c r="X275" s="510">
        <v>42035594.013680004</v>
      </c>
      <c r="Y275" s="510">
        <v>62955282</v>
      </c>
      <c r="Z275" s="510">
        <f t="shared" si="41"/>
        <v>20919687.986319996</v>
      </c>
      <c r="AA275" s="510">
        <f t="shared" si="42"/>
        <v>761361.30836487829</v>
      </c>
      <c r="AC275" s="512">
        <v>151.34634076713607</v>
      </c>
      <c r="AD275" s="512">
        <f t="shared" si="43"/>
        <v>147.95537484588615</v>
      </c>
      <c r="AE275" s="513">
        <f t="shared" si="44"/>
        <v>-3.390965921249915</v>
      </c>
      <c r="AF275" s="510">
        <v>12</v>
      </c>
      <c r="AG275" s="510">
        <v>1</v>
      </c>
      <c r="AH275" s="514">
        <f t="shared" si="45"/>
        <v>147.95537484588615</v>
      </c>
      <c r="AI275" s="58"/>
      <c r="AJ275" s="58"/>
      <c r="AK275" s="515">
        <v>151.34634076713607</v>
      </c>
      <c r="AL275" s="515">
        <v>151.43844134031437</v>
      </c>
      <c r="AM275" s="515">
        <v>151.43844134031437</v>
      </c>
      <c r="AN275" s="515">
        <v>151.34634076713607</v>
      </c>
      <c r="AO275" s="516">
        <v>147.95537484588615</v>
      </c>
      <c r="AP275" s="515"/>
      <c r="AQ275" s="515"/>
      <c r="AR275" s="515"/>
      <c r="AS275" s="515"/>
      <c r="AT275" s="517">
        <f t="shared" si="48"/>
        <v>-3.390965921249915</v>
      </c>
      <c r="AU275" s="515"/>
      <c r="AV275" s="518">
        <v>8.7923495396311058</v>
      </c>
      <c r="AW275" s="515">
        <v>5.9927948009960836</v>
      </c>
      <c r="AX275" s="519">
        <f t="shared" si="49"/>
        <v>-2.7995547386350221</v>
      </c>
      <c r="AY275" s="520"/>
      <c r="AZ275" s="521"/>
      <c r="BA275" s="521"/>
      <c r="BB275" s="521"/>
      <c r="BC275" s="514"/>
      <c r="BD275" s="58"/>
      <c r="BE275" s="522">
        <f t="shared" si="46"/>
        <v>-266</v>
      </c>
      <c r="BF275" s="58"/>
      <c r="BG275" s="58"/>
      <c r="BH275" s="58"/>
      <c r="BI275" s="58"/>
      <c r="BJ275" s="58"/>
    </row>
    <row r="276" spans="1:62" s="510" customFormat="1" ht="12">
      <c r="A276" s="507">
        <v>267</v>
      </c>
      <c r="B276" s="508" t="s">
        <v>294</v>
      </c>
      <c r="C276" s="507">
        <v>0</v>
      </c>
      <c r="D276" s="509"/>
      <c r="K276" s="511"/>
      <c r="T276" s="510">
        <v>0</v>
      </c>
      <c r="U276" s="510">
        <f t="shared" si="47"/>
        <v>0</v>
      </c>
      <c r="V276" s="512">
        <f t="shared" si="40"/>
        <v>0</v>
      </c>
      <c r="X276" s="510">
        <v>0</v>
      </c>
      <c r="Y276" s="510">
        <v>28840</v>
      </c>
      <c r="Z276" s="510">
        <f t="shared" si="41"/>
        <v>28840</v>
      </c>
      <c r="AA276" s="510">
        <f t="shared" si="42"/>
        <v>0</v>
      </c>
      <c r="AC276" s="512">
        <v>0</v>
      </c>
      <c r="AD276" s="512">
        <f t="shared" si="43"/>
        <v>0</v>
      </c>
      <c r="AE276" s="513">
        <f t="shared" si="44"/>
        <v>0</v>
      </c>
      <c r="AF276" s="510">
        <v>0</v>
      </c>
      <c r="AG276" s="510" t="s">
        <v>758</v>
      </c>
      <c r="AH276" s="514">
        <f t="shared" si="45"/>
        <v>0</v>
      </c>
      <c r="AI276" s="58"/>
      <c r="AJ276" s="58"/>
      <c r="AK276" s="515">
        <v>0</v>
      </c>
      <c r="AL276" s="515">
        <v>0</v>
      </c>
      <c r="AM276" s="515">
        <v>0</v>
      </c>
      <c r="AN276" s="515">
        <v>0</v>
      </c>
      <c r="AO276" s="516">
        <v>0</v>
      </c>
      <c r="AP276" s="515"/>
      <c r="AQ276" s="515"/>
      <c r="AR276" s="515"/>
      <c r="AS276" s="515"/>
      <c r="AT276" s="517">
        <f t="shared" si="48"/>
        <v>0</v>
      </c>
      <c r="AU276" s="515"/>
      <c r="AV276" s="518" t="s">
        <v>774</v>
      </c>
      <c r="AW276" s="515" t="s">
        <v>774</v>
      </c>
      <c r="AX276" s="519" t="str">
        <f t="shared" si="49"/>
        <v/>
      </c>
      <c r="AY276" s="520"/>
      <c r="AZ276" s="521"/>
      <c r="BA276" s="521"/>
      <c r="BB276" s="521"/>
      <c r="BC276" s="514"/>
      <c r="BD276" s="58"/>
      <c r="BE276" s="522">
        <f t="shared" si="46"/>
        <v>-267</v>
      </c>
      <c r="BF276" s="58"/>
      <c r="BG276" s="58"/>
      <c r="BH276" s="58"/>
      <c r="BI276" s="58"/>
      <c r="BJ276" s="58"/>
    </row>
    <row r="277" spans="1:62" s="510" customFormat="1" ht="12">
      <c r="A277" s="507">
        <v>268</v>
      </c>
      <c r="B277" s="508" t="s">
        <v>295</v>
      </c>
      <c r="C277" s="507">
        <v>0</v>
      </c>
      <c r="D277" s="509"/>
      <c r="K277" s="511"/>
      <c r="T277" s="510">
        <v>0</v>
      </c>
      <c r="U277" s="510">
        <f t="shared" si="47"/>
        <v>0</v>
      </c>
      <c r="V277" s="512">
        <f t="shared" si="40"/>
        <v>0</v>
      </c>
      <c r="X277" s="510">
        <v>0</v>
      </c>
      <c r="Y277" s="510">
        <v>41200</v>
      </c>
      <c r="Z277" s="510">
        <f t="shared" si="41"/>
        <v>41200</v>
      </c>
      <c r="AA277" s="510">
        <f t="shared" si="42"/>
        <v>0</v>
      </c>
      <c r="AC277" s="512">
        <v>0</v>
      </c>
      <c r="AD277" s="512">
        <f t="shared" si="43"/>
        <v>0</v>
      </c>
      <c r="AE277" s="513">
        <f t="shared" si="44"/>
        <v>0</v>
      </c>
      <c r="AF277" s="510">
        <v>0</v>
      </c>
      <c r="AG277" s="510" t="s">
        <v>758</v>
      </c>
      <c r="AH277" s="514">
        <f t="shared" si="45"/>
        <v>0</v>
      </c>
      <c r="AI277" s="58"/>
      <c r="AJ277" s="58"/>
      <c r="AK277" s="515">
        <v>0</v>
      </c>
      <c r="AL277" s="515">
        <v>0</v>
      </c>
      <c r="AM277" s="515">
        <v>0</v>
      </c>
      <c r="AN277" s="515">
        <v>0</v>
      </c>
      <c r="AO277" s="516">
        <v>0</v>
      </c>
      <c r="AP277" s="515"/>
      <c r="AQ277" s="515"/>
      <c r="AR277" s="515"/>
      <c r="AS277" s="515"/>
      <c r="AT277" s="517">
        <f t="shared" si="48"/>
        <v>0</v>
      </c>
      <c r="AU277" s="515"/>
      <c r="AV277" s="518" t="s">
        <v>774</v>
      </c>
      <c r="AW277" s="515" t="s">
        <v>774</v>
      </c>
      <c r="AX277" s="519" t="str">
        <f t="shared" si="49"/>
        <v/>
      </c>
      <c r="AY277" s="520"/>
      <c r="AZ277" s="521"/>
      <c r="BA277" s="521"/>
      <c r="BB277" s="521"/>
      <c r="BC277" s="514"/>
      <c r="BD277" s="58"/>
      <c r="BE277" s="522">
        <f t="shared" si="46"/>
        <v>-268</v>
      </c>
      <c r="BF277" s="58"/>
      <c r="BG277" s="58"/>
      <c r="BH277" s="58"/>
      <c r="BI277" s="58"/>
      <c r="BJ277" s="58"/>
    </row>
    <row r="278" spans="1:62" s="510" customFormat="1" ht="12">
      <c r="A278" s="507">
        <v>269</v>
      </c>
      <c r="B278" s="508" t="s">
        <v>296</v>
      </c>
      <c r="C278" s="507">
        <v>1</v>
      </c>
      <c r="D278" s="509"/>
      <c r="K278" s="511"/>
      <c r="T278" s="510" t="s">
        <v>760</v>
      </c>
      <c r="U278" s="510">
        <f t="shared" si="47"/>
        <v>0</v>
      </c>
      <c r="V278" s="512">
        <f t="shared" si="40"/>
        <v>0</v>
      </c>
      <c r="X278" s="510">
        <v>4431918.9769299999</v>
      </c>
      <c r="Y278" s="510">
        <v>8174637</v>
      </c>
      <c r="Z278" s="510">
        <f t="shared" si="41"/>
        <v>3742718.0230700001</v>
      </c>
      <c r="AA278" s="510">
        <f t="shared" si="42"/>
        <v>0</v>
      </c>
      <c r="AC278" s="512">
        <v>186.73530336108354</v>
      </c>
      <c r="AD278" s="512">
        <f t="shared" si="43"/>
        <v>184.44915267071485</v>
      </c>
      <c r="AE278" s="513">
        <f t="shared" si="44"/>
        <v>-2.2861506903686859</v>
      </c>
      <c r="AF278" s="510">
        <v>0</v>
      </c>
      <c r="AG278" s="510">
        <v>0</v>
      </c>
      <c r="AH278" s="514">
        <f t="shared" si="45"/>
        <v>186.73530336108354</v>
      </c>
      <c r="AI278" s="58"/>
      <c r="AJ278" s="58"/>
      <c r="AK278" s="515">
        <v>186.73530336108354</v>
      </c>
      <c r="AL278" s="515">
        <v>187.15274287914946</v>
      </c>
      <c r="AM278" s="515">
        <v>187.15274287914946</v>
      </c>
      <c r="AN278" s="515">
        <v>186.73530336108354</v>
      </c>
      <c r="AO278" s="516">
        <v>186.73530336108354</v>
      </c>
      <c r="AP278" s="515"/>
      <c r="AQ278" s="515"/>
      <c r="AR278" s="515"/>
      <c r="AS278" s="515"/>
      <c r="AT278" s="517">
        <f t="shared" si="48"/>
        <v>0</v>
      </c>
      <c r="AU278" s="515"/>
      <c r="AV278" s="518">
        <v>8.3002872757126376</v>
      </c>
      <c r="AW278" s="515">
        <v>3.3408711257462045</v>
      </c>
      <c r="AX278" s="519">
        <f t="shared" si="49"/>
        <v>-4.9594161499664331</v>
      </c>
      <c r="AY278" s="520"/>
      <c r="AZ278" s="521"/>
      <c r="BA278" s="521"/>
      <c r="BB278" s="521"/>
      <c r="BC278" s="514"/>
      <c r="BD278" s="58"/>
      <c r="BE278" s="522">
        <f t="shared" si="46"/>
        <v>-269</v>
      </c>
      <c r="BF278" s="58"/>
      <c r="BG278" s="58"/>
      <c r="BH278" s="58"/>
      <c r="BI278" s="58"/>
      <c r="BJ278" s="58"/>
    </row>
    <row r="279" spans="1:62" s="510" customFormat="1" ht="12">
      <c r="A279" s="507">
        <v>270</v>
      </c>
      <c r="B279" s="508" t="s">
        <v>297</v>
      </c>
      <c r="C279" s="507">
        <v>0</v>
      </c>
      <c r="D279" s="509"/>
      <c r="K279" s="511"/>
      <c r="T279" s="510">
        <v>0</v>
      </c>
      <c r="U279" s="510">
        <f t="shared" si="47"/>
        <v>0</v>
      </c>
      <c r="V279" s="512">
        <f t="shared" si="40"/>
        <v>0</v>
      </c>
      <c r="X279" s="510">
        <v>0</v>
      </c>
      <c r="Y279" s="510">
        <v>0</v>
      </c>
      <c r="Z279" s="510">
        <f t="shared" si="41"/>
        <v>0</v>
      </c>
      <c r="AA279" s="510">
        <f t="shared" si="42"/>
        <v>0</v>
      </c>
      <c r="AC279" s="512">
        <v>0</v>
      </c>
      <c r="AD279" s="512">
        <f t="shared" si="43"/>
        <v>0</v>
      </c>
      <c r="AE279" s="513">
        <f t="shared" si="44"/>
        <v>0</v>
      </c>
      <c r="AF279" s="510">
        <v>0</v>
      </c>
      <c r="AG279" s="510" t="s">
        <v>758</v>
      </c>
      <c r="AH279" s="514">
        <f t="shared" si="45"/>
        <v>0</v>
      </c>
      <c r="AI279" s="58"/>
      <c r="AJ279" s="58"/>
      <c r="AK279" s="515">
        <v>0</v>
      </c>
      <c r="AL279" s="515">
        <v>0</v>
      </c>
      <c r="AM279" s="515">
        <v>0</v>
      </c>
      <c r="AN279" s="515">
        <v>0</v>
      </c>
      <c r="AO279" s="516">
        <v>0</v>
      </c>
      <c r="AP279" s="515"/>
      <c r="AQ279" s="515"/>
      <c r="AR279" s="515"/>
      <c r="AS279" s="515"/>
      <c r="AT279" s="517">
        <f t="shared" si="48"/>
        <v>0</v>
      </c>
      <c r="AU279" s="515"/>
      <c r="AV279" s="518" t="s">
        <v>774</v>
      </c>
      <c r="AW279" s="515" t="s">
        <v>774</v>
      </c>
      <c r="AX279" s="519" t="str">
        <f t="shared" si="49"/>
        <v/>
      </c>
      <c r="AY279" s="520"/>
      <c r="AZ279" s="521"/>
      <c r="BA279" s="521"/>
      <c r="BB279" s="521"/>
      <c r="BC279" s="523" t="s">
        <v>761</v>
      </c>
      <c r="BD279" s="58"/>
      <c r="BE279" s="522">
        <f t="shared" si="46"/>
        <v>-270</v>
      </c>
      <c r="BF279" s="58"/>
      <c r="BG279" s="58"/>
      <c r="BH279" s="58"/>
      <c r="BI279" s="58"/>
      <c r="BJ279" s="58"/>
    </row>
    <row r="280" spans="1:62" s="510" customFormat="1" ht="12">
      <c r="A280" s="507">
        <v>271</v>
      </c>
      <c r="B280" s="508" t="s">
        <v>298</v>
      </c>
      <c r="C280" s="507">
        <v>1</v>
      </c>
      <c r="D280" s="509">
        <v>0</v>
      </c>
      <c r="E280" s="510">
        <v>0</v>
      </c>
      <c r="F280" s="510">
        <v>0</v>
      </c>
      <c r="G280" s="510">
        <v>0</v>
      </c>
      <c r="H280" s="510">
        <v>0</v>
      </c>
      <c r="I280" s="510">
        <v>3493248</v>
      </c>
      <c r="J280" s="510">
        <v>45000</v>
      </c>
      <c r="K280" s="511">
        <v>15000</v>
      </c>
      <c r="L280" s="510">
        <v>1835419</v>
      </c>
      <c r="M280" s="510">
        <v>17319</v>
      </c>
      <c r="N280" s="510">
        <v>8770</v>
      </c>
      <c r="O280" s="510">
        <v>20769.490000000002</v>
      </c>
      <c r="P280" s="510">
        <v>0</v>
      </c>
      <c r="Q280" s="510">
        <v>0</v>
      </c>
      <c r="R280" s="510">
        <v>0</v>
      </c>
      <c r="S280" s="510">
        <v>0</v>
      </c>
      <c r="T280" s="510" t="s">
        <v>757</v>
      </c>
      <c r="U280" s="510">
        <f t="shared" si="47"/>
        <v>5435525.4900000002</v>
      </c>
      <c r="V280" s="512">
        <f t="shared" si="40"/>
        <v>5.8751251491445764</v>
      </c>
      <c r="X280" s="510">
        <v>70918716.61999999</v>
      </c>
      <c r="Y280" s="510">
        <v>92517612</v>
      </c>
      <c r="Z280" s="510">
        <f t="shared" si="41"/>
        <v>21598895.38000001</v>
      </c>
      <c r="AA280" s="510">
        <f t="shared" si="42"/>
        <v>1268962.1344078067</v>
      </c>
      <c r="AC280" s="512">
        <v>129.0324899058318</v>
      </c>
      <c r="AD280" s="512">
        <f t="shared" si="43"/>
        <v>128.6665272787225</v>
      </c>
      <c r="AE280" s="513">
        <f t="shared" si="44"/>
        <v>-0.3659626271092975</v>
      </c>
      <c r="AF280" s="510">
        <v>20</v>
      </c>
      <c r="AG280" s="510">
        <v>1</v>
      </c>
      <c r="AH280" s="514">
        <f t="shared" si="45"/>
        <v>128.6665272787225</v>
      </c>
      <c r="AI280" s="58"/>
      <c r="AJ280" s="58"/>
      <c r="AK280" s="515">
        <v>129.0324899058318</v>
      </c>
      <c r="AL280" s="515">
        <v>129.20176015062415</v>
      </c>
      <c r="AM280" s="515">
        <v>129.20176015062415</v>
      </c>
      <c r="AN280" s="515">
        <v>129.0324899058318</v>
      </c>
      <c r="AO280" s="516">
        <v>128.6665272787225</v>
      </c>
      <c r="AP280" s="515"/>
      <c r="AQ280" s="515"/>
      <c r="AR280" s="515"/>
      <c r="AS280" s="515"/>
      <c r="AT280" s="517">
        <f t="shared" si="48"/>
        <v>-0.3659626271092975</v>
      </c>
      <c r="AU280" s="515"/>
      <c r="AV280" s="518">
        <v>4.516159915694443</v>
      </c>
      <c r="AW280" s="515">
        <v>3.9912196922058252</v>
      </c>
      <c r="AX280" s="519">
        <f t="shared" si="49"/>
        <v>-0.5249402234886178</v>
      </c>
      <c r="AY280" s="520"/>
      <c r="AZ280" s="521"/>
      <c r="BA280" s="521"/>
      <c r="BB280" s="521"/>
      <c r="BC280" s="514"/>
      <c r="BD280" s="58"/>
      <c r="BE280" s="522">
        <f t="shared" si="46"/>
        <v>-271</v>
      </c>
      <c r="BF280" s="58"/>
      <c r="BG280" s="58"/>
      <c r="BH280" s="58"/>
      <c r="BI280" s="58"/>
      <c r="BJ280" s="58"/>
    </row>
    <row r="281" spans="1:62" s="510" customFormat="1" ht="12">
      <c r="A281" s="507">
        <v>272</v>
      </c>
      <c r="B281" s="508" t="s">
        <v>299</v>
      </c>
      <c r="C281" s="507">
        <v>1</v>
      </c>
      <c r="D281" s="509">
        <v>0</v>
      </c>
      <c r="E281" s="510">
        <v>0</v>
      </c>
      <c r="F281" s="510">
        <v>0</v>
      </c>
      <c r="G281" s="510">
        <v>0</v>
      </c>
      <c r="H281" s="510">
        <v>0</v>
      </c>
      <c r="I281" s="510">
        <v>0</v>
      </c>
      <c r="J281" s="510">
        <v>0</v>
      </c>
      <c r="K281" s="511">
        <v>0</v>
      </c>
      <c r="L281" s="510">
        <v>42000</v>
      </c>
      <c r="M281" s="510">
        <v>0</v>
      </c>
      <c r="N281" s="510">
        <v>17296</v>
      </c>
      <c r="O281" s="510">
        <v>5618.13</v>
      </c>
      <c r="P281" s="510">
        <v>0</v>
      </c>
      <c r="Q281" s="510">
        <v>0</v>
      </c>
      <c r="R281" s="510">
        <v>0</v>
      </c>
      <c r="S281" s="510">
        <v>0</v>
      </c>
      <c r="T281" s="510" t="s">
        <v>760</v>
      </c>
      <c r="U281" s="510">
        <f t="shared" si="47"/>
        <v>39714.129999999997</v>
      </c>
      <c r="V281" s="512">
        <f t="shared" si="40"/>
        <v>1.297588292010974</v>
      </c>
      <c r="X281" s="510">
        <v>1228431.31</v>
      </c>
      <c r="Y281" s="510">
        <v>3060611</v>
      </c>
      <c r="Z281" s="510">
        <f t="shared" si="41"/>
        <v>1832179.69</v>
      </c>
      <c r="AA281" s="510">
        <f t="shared" si="42"/>
        <v>23774.149146042961</v>
      </c>
      <c r="AC281" s="512">
        <v>253.72747825362376</v>
      </c>
      <c r="AD281" s="512">
        <f t="shared" si="43"/>
        <v>247.21258943277479</v>
      </c>
      <c r="AE281" s="513">
        <f t="shared" si="44"/>
        <v>-6.5148888208489666</v>
      </c>
      <c r="AF281" s="510">
        <v>3</v>
      </c>
      <c r="AG281" s="510">
        <v>1</v>
      </c>
      <c r="AH281" s="514">
        <f t="shared" si="45"/>
        <v>247.21258943277479</v>
      </c>
      <c r="AI281" s="58"/>
      <c r="AJ281" s="58"/>
      <c r="AK281" s="515">
        <v>253.72747825362376</v>
      </c>
      <c r="AL281" s="515">
        <v>254.40010107509897</v>
      </c>
      <c r="AM281" s="515">
        <v>254.40010107509897</v>
      </c>
      <c r="AN281" s="515">
        <v>253.72747825362376</v>
      </c>
      <c r="AO281" s="516">
        <v>247.21258943277479</v>
      </c>
      <c r="AP281" s="515"/>
      <c r="AQ281" s="515"/>
      <c r="AR281" s="515"/>
      <c r="AS281" s="515"/>
      <c r="AT281" s="517">
        <f t="shared" si="48"/>
        <v>-6.5148888208489666</v>
      </c>
      <c r="AU281" s="515"/>
      <c r="AV281" s="518">
        <v>5.204011061897563</v>
      </c>
      <c r="AW281" s="515">
        <v>2.4259610198902153</v>
      </c>
      <c r="AX281" s="519">
        <f t="shared" si="49"/>
        <v>-2.7780500420073477</v>
      </c>
      <c r="AY281" s="520"/>
      <c r="AZ281" s="521"/>
      <c r="BA281" s="521"/>
      <c r="BB281" s="521"/>
      <c r="BC281" s="514"/>
      <c r="BD281" s="58"/>
      <c r="BE281" s="522">
        <f t="shared" si="46"/>
        <v>-272</v>
      </c>
      <c r="BF281" s="58"/>
      <c r="BG281" s="58"/>
      <c r="BH281" s="58"/>
      <c r="BI281" s="58"/>
      <c r="BJ281" s="58"/>
    </row>
    <row r="282" spans="1:62" s="510" customFormat="1" ht="12">
      <c r="A282" s="507">
        <v>273</v>
      </c>
      <c r="B282" s="508" t="s">
        <v>300</v>
      </c>
      <c r="C282" s="507">
        <v>1</v>
      </c>
      <c r="D282" s="509">
        <v>0</v>
      </c>
      <c r="E282" s="510">
        <v>0</v>
      </c>
      <c r="F282" s="510">
        <v>0</v>
      </c>
      <c r="G282" s="510">
        <v>0</v>
      </c>
      <c r="H282" s="510">
        <v>0</v>
      </c>
      <c r="I282" s="510">
        <v>0</v>
      </c>
      <c r="J282" s="510">
        <v>0</v>
      </c>
      <c r="K282" s="511">
        <v>325353</v>
      </c>
      <c r="L282" s="510">
        <v>2152073</v>
      </c>
      <c r="M282" s="510">
        <v>0</v>
      </c>
      <c r="N282" s="510">
        <v>0</v>
      </c>
      <c r="O282" s="510">
        <v>14296.590000000002</v>
      </c>
      <c r="P282" s="510">
        <v>0</v>
      </c>
      <c r="Q282" s="510">
        <v>0</v>
      </c>
      <c r="R282" s="510">
        <v>0</v>
      </c>
      <c r="S282" s="510">
        <v>0</v>
      </c>
      <c r="T282" s="510" t="s">
        <v>757</v>
      </c>
      <c r="U282" s="510">
        <f t="shared" si="47"/>
        <v>2491722.59</v>
      </c>
      <c r="V282" s="512">
        <f t="shared" si="40"/>
        <v>9.0843332164609958</v>
      </c>
      <c r="X282" s="510">
        <v>20421920.32</v>
      </c>
      <c r="Y282" s="510">
        <v>27428789</v>
      </c>
      <c r="Z282" s="510">
        <f t="shared" si="41"/>
        <v>7006868.6799999997</v>
      </c>
      <c r="AA282" s="510">
        <f t="shared" si="42"/>
        <v>636527.29893104208</v>
      </c>
      <c r="AC282" s="512">
        <v>142.33591897509578</v>
      </c>
      <c r="AD282" s="512">
        <f t="shared" si="43"/>
        <v>131.19364526572082</v>
      </c>
      <c r="AE282" s="513">
        <f t="shared" si="44"/>
        <v>-11.142273709374962</v>
      </c>
      <c r="AF282" s="510">
        <v>13</v>
      </c>
      <c r="AG282" s="510">
        <v>1</v>
      </c>
      <c r="AH282" s="514">
        <f t="shared" si="45"/>
        <v>131.19364526572082</v>
      </c>
      <c r="AI282" s="58"/>
      <c r="AJ282" s="58"/>
      <c r="AK282" s="515">
        <v>142.33591897509578</v>
      </c>
      <c r="AL282" s="515">
        <v>136.52192191616768</v>
      </c>
      <c r="AM282" s="515">
        <v>136.52192191616768</v>
      </c>
      <c r="AN282" s="515">
        <v>142.33591897509578</v>
      </c>
      <c r="AO282" s="516">
        <v>131.19364526572082</v>
      </c>
      <c r="AP282" s="515"/>
      <c r="AQ282" s="515"/>
      <c r="AR282" s="515"/>
      <c r="AS282" s="515"/>
      <c r="AT282" s="517">
        <f t="shared" si="48"/>
        <v>-11.142273709374962</v>
      </c>
      <c r="AU282" s="515"/>
      <c r="AV282" s="518">
        <v>13.941391198637168</v>
      </c>
      <c r="AW282" s="515">
        <v>3.9844326240420012</v>
      </c>
      <c r="AX282" s="519">
        <f t="shared" si="49"/>
        <v>-9.9569585745951663</v>
      </c>
      <c r="AY282" s="520"/>
      <c r="AZ282" s="521"/>
      <c r="BA282" s="521"/>
      <c r="BB282" s="521"/>
      <c r="BC282" s="523" t="s">
        <v>761</v>
      </c>
      <c r="BD282" s="58"/>
      <c r="BE282" s="522">
        <f t="shared" si="46"/>
        <v>-273</v>
      </c>
      <c r="BF282" s="58"/>
      <c r="BG282" s="58"/>
      <c r="BH282" s="58"/>
      <c r="BI282" s="58"/>
      <c r="BJ282" s="58"/>
    </row>
    <row r="283" spans="1:62" s="510" customFormat="1" ht="12">
      <c r="A283" s="507">
        <v>274</v>
      </c>
      <c r="B283" s="508" t="s">
        <v>301</v>
      </c>
      <c r="C283" s="507">
        <v>1</v>
      </c>
      <c r="D283" s="509">
        <v>0</v>
      </c>
      <c r="E283" s="510">
        <v>400000</v>
      </c>
      <c r="F283" s="510">
        <v>0</v>
      </c>
      <c r="G283" s="510">
        <v>0</v>
      </c>
      <c r="H283" s="510">
        <v>0</v>
      </c>
      <c r="I283" s="510">
        <v>0</v>
      </c>
      <c r="J283" s="510">
        <v>4382758</v>
      </c>
      <c r="K283" s="511">
        <v>1400000</v>
      </c>
      <c r="L283" s="510">
        <v>3308155</v>
      </c>
      <c r="M283" s="510">
        <v>22195</v>
      </c>
      <c r="N283" s="510">
        <v>0</v>
      </c>
      <c r="O283" s="510">
        <v>635379.78</v>
      </c>
      <c r="P283" s="510">
        <v>0</v>
      </c>
      <c r="Q283" s="510">
        <v>0</v>
      </c>
      <c r="R283" s="510">
        <v>0</v>
      </c>
      <c r="S283" s="510">
        <v>0</v>
      </c>
      <c r="T283" s="510" t="s">
        <v>757</v>
      </c>
      <c r="U283" s="510">
        <f t="shared" si="47"/>
        <v>10148487.779999999</v>
      </c>
      <c r="V283" s="512">
        <f t="shared" si="40"/>
        <v>8.3684464898161153</v>
      </c>
      <c r="X283" s="510">
        <v>80143330.545699999</v>
      </c>
      <c r="Y283" s="510">
        <v>121270869</v>
      </c>
      <c r="Z283" s="510">
        <f t="shared" si="41"/>
        <v>41127538.454300001</v>
      </c>
      <c r="AA283" s="510">
        <f t="shared" si="42"/>
        <v>3441736.0481266417</v>
      </c>
      <c r="AC283" s="512">
        <v>140.44961141468792</v>
      </c>
      <c r="AD283" s="512">
        <f t="shared" si="43"/>
        <v>147.02300509545688</v>
      </c>
      <c r="AE283" s="513">
        <f t="shared" si="44"/>
        <v>6.5733936807689588</v>
      </c>
      <c r="AF283" s="510">
        <v>328</v>
      </c>
      <c r="AG283" s="510">
        <v>1</v>
      </c>
      <c r="AH283" s="514">
        <f t="shared" si="45"/>
        <v>147.02300509545688</v>
      </c>
      <c r="AI283" s="58"/>
      <c r="AJ283" s="58"/>
      <c r="AK283" s="515">
        <v>140.44961141468792</v>
      </c>
      <c r="AL283" s="515">
        <v>144.47934596299714</v>
      </c>
      <c r="AM283" s="515">
        <v>144.47934596299714</v>
      </c>
      <c r="AN283" s="515">
        <v>140.44961141468792</v>
      </c>
      <c r="AO283" s="516">
        <v>147.02300509545688</v>
      </c>
      <c r="AP283" s="515"/>
      <c r="AQ283" s="515"/>
      <c r="AR283" s="515"/>
      <c r="AS283" s="515"/>
      <c r="AT283" s="517">
        <f t="shared" si="48"/>
        <v>6.5733936807689588</v>
      </c>
      <c r="AU283" s="515"/>
      <c r="AV283" s="518">
        <v>4.0498478783375997</v>
      </c>
      <c r="AW283" s="515">
        <v>8.9957171976758588</v>
      </c>
      <c r="AX283" s="519">
        <f t="shared" si="49"/>
        <v>4.945869319338259</v>
      </c>
      <c r="AY283" s="520"/>
      <c r="AZ283" s="521"/>
      <c r="BA283" s="521"/>
      <c r="BB283" s="521"/>
      <c r="BC283" s="514"/>
      <c r="BD283" s="58"/>
      <c r="BE283" s="522">
        <f t="shared" si="46"/>
        <v>-274</v>
      </c>
      <c r="BF283" s="58"/>
      <c r="BG283" s="58"/>
      <c r="BH283" s="58"/>
      <c r="BI283" s="58"/>
      <c r="BJ283" s="58"/>
    </row>
    <row r="284" spans="1:62" s="510" customFormat="1" ht="12">
      <c r="A284" s="507">
        <v>275</v>
      </c>
      <c r="B284" s="508" t="s">
        <v>302</v>
      </c>
      <c r="C284" s="507">
        <v>1</v>
      </c>
      <c r="D284" s="509">
        <v>0</v>
      </c>
      <c r="E284" s="510">
        <v>16000</v>
      </c>
      <c r="F284" s="510">
        <v>0</v>
      </c>
      <c r="G284" s="510">
        <v>0</v>
      </c>
      <c r="H284" s="510">
        <v>0</v>
      </c>
      <c r="I284" s="510">
        <v>0</v>
      </c>
      <c r="J284" s="510">
        <v>249259</v>
      </c>
      <c r="K284" s="511">
        <v>2000</v>
      </c>
      <c r="L284" s="510">
        <v>115000</v>
      </c>
      <c r="M284" s="510">
        <v>0</v>
      </c>
      <c r="N284" s="510">
        <v>11880</v>
      </c>
      <c r="O284" s="510">
        <v>11227.090000000002</v>
      </c>
      <c r="P284" s="510">
        <v>0</v>
      </c>
      <c r="Q284" s="510">
        <v>0</v>
      </c>
      <c r="R284" s="510">
        <v>0</v>
      </c>
      <c r="S284" s="510">
        <v>0</v>
      </c>
      <c r="T284" s="510" t="s">
        <v>760</v>
      </c>
      <c r="U284" s="510">
        <f t="shared" si="47"/>
        <v>336366.09</v>
      </c>
      <c r="V284" s="512">
        <f t="shared" si="40"/>
        <v>4.4050436024107613</v>
      </c>
      <c r="X284" s="510">
        <v>5851647.4900000002</v>
      </c>
      <c r="Y284" s="510">
        <v>7635931</v>
      </c>
      <c r="Z284" s="510">
        <f t="shared" si="41"/>
        <v>1784283.5099999998</v>
      </c>
      <c r="AA284" s="510">
        <f t="shared" si="42"/>
        <v>78598.466606125177</v>
      </c>
      <c r="AC284" s="512">
        <v>143.83488965837</v>
      </c>
      <c r="AD284" s="512">
        <f t="shared" si="43"/>
        <v>129.14880033885763</v>
      </c>
      <c r="AE284" s="513">
        <f t="shared" si="44"/>
        <v>-14.686089319512377</v>
      </c>
      <c r="AF284" s="510">
        <v>12</v>
      </c>
      <c r="AG284" s="510">
        <v>1</v>
      </c>
      <c r="AH284" s="514">
        <f t="shared" si="45"/>
        <v>129.14880033885763</v>
      </c>
      <c r="AI284" s="58"/>
      <c r="AJ284" s="58"/>
      <c r="AK284" s="515">
        <v>143.83488965837</v>
      </c>
      <c r="AL284" s="515">
        <v>144.43931732635741</v>
      </c>
      <c r="AM284" s="515">
        <v>144.43931732635741</v>
      </c>
      <c r="AN284" s="515">
        <v>143.83488965837</v>
      </c>
      <c r="AO284" s="516">
        <v>129.14880033885763</v>
      </c>
      <c r="AP284" s="515"/>
      <c r="AQ284" s="515"/>
      <c r="AR284" s="515"/>
      <c r="AS284" s="515"/>
      <c r="AT284" s="517">
        <f t="shared" si="48"/>
        <v>-14.686089319512377</v>
      </c>
      <c r="AU284" s="515"/>
      <c r="AV284" s="518">
        <v>14.835650472506536</v>
      </c>
      <c r="AW284" s="515">
        <v>3.9541363485415899</v>
      </c>
      <c r="AX284" s="519">
        <f t="shared" si="49"/>
        <v>-10.881514123964946</v>
      </c>
      <c r="AY284" s="520"/>
      <c r="AZ284" s="521"/>
      <c r="BA284" s="521"/>
      <c r="BB284" s="521"/>
      <c r="BC284" s="514"/>
      <c r="BD284" s="58"/>
      <c r="BE284" s="522">
        <f t="shared" si="46"/>
        <v>-275</v>
      </c>
      <c r="BF284" s="58"/>
      <c r="BG284" s="58"/>
      <c r="BH284" s="58"/>
      <c r="BI284" s="58"/>
      <c r="BJ284" s="58"/>
    </row>
    <row r="285" spans="1:62" s="510" customFormat="1" ht="12">
      <c r="A285" s="507">
        <v>276</v>
      </c>
      <c r="B285" s="508" t="s">
        <v>303</v>
      </c>
      <c r="C285" s="507">
        <v>1</v>
      </c>
      <c r="D285" s="509">
        <v>0</v>
      </c>
      <c r="E285" s="510">
        <v>0</v>
      </c>
      <c r="F285" s="510">
        <v>0</v>
      </c>
      <c r="G285" s="510">
        <v>0</v>
      </c>
      <c r="H285" s="510">
        <v>0</v>
      </c>
      <c r="I285" s="510">
        <v>0</v>
      </c>
      <c r="J285" s="510">
        <v>467630</v>
      </c>
      <c r="K285" s="511">
        <v>73833</v>
      </c>
      <c r="L285" s="510">
        <v>691083</v>
      </c>
      <c r="M285" s="510">
        <v>0</v>
      </c>
      <c r="N285" s="510">
        <v>0</v>
      </c>
      <c r="O285" s="510">
        <v>4432.47</v>
      </c>
      <c r="P285" s="510">
        <v>0</v>
      </c>
      <c r="Q285" s="510">
        <v>0</v>
      </c>
      <c r="R285" s="510">
        <v>0</v>
      </c>
      <c r="S285" s="510">
        <v>0</v>
      </c>
      <c r="T285" s="510" t="s">
        <v>757</v>
      </c>
      <c r="U285" s="510">
        <f t="shared" si="47"/>
        <v>1236978.47</v>
      </c>
      <c r="V285" s="512">
        <f t="shared" si="40"/>
        <v>4.680817449180271</v>
      </c>
      <c r="X285" s="510">
        <v>13166912.130260002</v>
      </c>
      <c r="Y285" s="510">
        <v>26426548</v>
      </c>
      <c r="Z285" s="510">
        <f t="shared" si="41"/>
        <v>13259635.869739998</v>
      </c>
      <c r="AA285" s="510">
        <f t="shared" si="42"/>
        <v>620659.34948855604</v>
      </c>
      <c r="AC285" s="512">
        <v>202.82867809357009</v>
      </c>
      <c r="AD285" s="512">
        <f t="shared" si="43"/>
        <v>195.99043720512674</v>
      </c>
      <c r="AE285" s="513">
        <f t="shared" si="44"/>
        <v>-6.8382408884433517</v>
      </c>
      <c r="AF285" s="510">
        <v>3</v>
      </c>
      <c r="AG285" s="510">
        <v>1</v>
      </c>
      <c r="AH285" s="514">
        <f t="shared" si="45"/>
        <v>195.99043720512674</v>
      </c>
      <c r="AI285" s="58"/>
      <c r="AJ285" s="58"/>
      <c r="AK285" s="515">
        <v>202.82867809357009</v>
      </c>
      <c r="AL285" s="515">
        <v>202.69630859275037</v>
      </c>
      <c r="AM285" s="515">
        <v>202.69630859275037</v>
      </c>
      <c r="AN285" s="515">
        <v>202.82867809357009</v>
      </c>
      <c r="AO285" s="516">
        <v>195.99043720512674</v>
      </c>
      <c r="AP285" s="515"/>
      <c r="AQ285" s="515"/>
      <c r="AR285" s="515"/>
      <c r="AS285" s="515"/>
      <c r="AT285" s="517">
        <f t="shared" si="48"/>
        <v>-6.8382408884433517</v>
      </c>
      <c r="AU285" s="515"/>
      <c r="AV285" s="518">
        <v>7.6873661115324152</v>
      </c>
      <c r="AW285" s="515">
        <v>3.2190291634112556</v>
      </c>
      <c r="AX285" s="519">
        <f t="shared" si="49"/>
        <v>-4.4683369481211592</v>
      </c>
      <c r="AY285" s="520"/>
      <c r="AZ285" s="521"/>
      <c r="BA285" s="521"/>
      <c r="BB285" s="521"/>
      <c r="BC285" s="514"/>
      <c r="BD285" s="58"/>
      <c r="BE285" s="522">
        <f t="shared" si="46"/>
        <v>-276</v>
      </c>
      <c r="BF285" s="58"/>
      <c r="BG285" s="58"/>
      <c r="BH285" s="58"/>
      <c r="BI285" s="58"/>
      <c r="BJ285" s="58"/>
    </row>
    <row r="286" spans="1:62" s="510" customFormat="1" ht="12">
      <c r="A286" s="507">
        <v>277</v>
      </c>
      <c r="B286" s="508" t="s">
        <v>304</v>
      </c>
      <c r="C286" s="507">
        <v>1</v>
      </c>
      <c r="D286" s="509">
        <v>0</v>
      </c>
      <c r="E286" s="510">
        <v>55000</v>
      </c>
      <c r="F286" s="510">
        <v>0</v>
      </c>
      <c r="G286" s="510">
        <v>0</v>
      </c>
      <c r="H286" s="510">
        <v>0</v>
      </c>
      <c r="I286" s="510">
        <v>0</v>
      </c>
      <c r="J286" s="510">
        <v>1320000</v>
      </c>
      <c r="K286" s="511">
        <v>423498</v>
      </c>
      <c r="L286" s="510">
        <v>650000</v>
      </c>
      <c r="M286" s="510">
        <v>56958</v>
      </c>
      <c r="N286" s="510">
        <v>205051</v>
      </c>
      <c r="O286" s="510">
        <v>163949.03000000003</v>
      </c>
      <c r="P286" s="510">
        <v>0</v>
      </c>
      <c r="Q286" s="510">
        <v>0</v>
      </c>
      <c r="R286" s="510">
        <v>0</v>
      </c>
      <c r="S286" s="510">
        <v>0</v>
      </c>
      <c r="T286" s="510" t="s">
        <v>757</v>
      </c>
      <c r="U286" s="510">
        <f t="shared" si="47"/>
        <v>2874456.0300000003</v>
      </c>
      <c r="V286" s="512">
        <f t="shared" si="40"/>
        <v>8.2453297789380215</v>
      </c>
      <c r="X286" s="510">
        <v>34733982.75</v>
      </c>
      <c r="Y286" s="510">
        <v>34861626</v>
      </c>
      <c r="Z286" s="510">
        <f t="shared" si="41"/>
        <v>127643.25</v>
      </c>
      <c r="AA286" s="510">
        <f t="shared" si="42"/>
        <v>10524.606903054308</v>
      </c>
      <c r="AC286" s="512">
        <v>104.04297983561605</v>
      </c>
      <c r="AD286" s="512">
        <f t="shared" si="43"/>
        <v>100.33718748563882</v>
      </c>
      <c r="AE286" s="513">
        <f t="shared" si="44"/>
        <v>-3.7057923499772301</v>
      </c>
      <c r="AF286" s="510">
        <v>134</v>
      </c>
      <c r="AG286" s="510">
        <v>1</v>
      </c>
      <c r="AH286" s="514">
        <f t="shared" si="45"/>
        <v>100.33718748563882</v>
      </c>
      <c r="AI286" s="58"/>
      <c r="AJ286" s="58"/>
      <c r="AK286" s="515">
        <v>104.04297983561605</v>
      </c>
      <c r="AL286" s="515">
        <v>104.86697277541791</v>
      </c>
      <c r="AM286" s="515">
        <v>104.86697277541791</v>
      </c>
      <c r="AN286" s="515">
        <v>104.04297983561605</v>
      </c>
      <c r="AO286" s="516">
        <v>100.33718748563882</v>
      </c>
      <c r="AP286" s="515"/>
      <c r="AQ286" s="515"/>
      <c r="AR286" s="515"/>
      <c r="AS286" s="515"/>
      <c r="AT286" s="517">
        <f t="shared" si="48"/>
        <v>-3.7057923499772301</v>
      </c>
      <c r="AU286" s="515"/>
      <c r="AV286" s="518">
        <v>8.6190953625911586</v>
      </c>
      <c r="AW286" s="515">
        <v>4.408232115476542</v>
      </c>
      <c r="AX286" s="519">
        <f t="shared" si="49"/>
        <v>-4.2108632471146166</v>
      </c>
      <c r="AY286" s="520"/>
      <c r="AZ286" s="521"/>
      <c r="BA286" s="521"/>
      <c r="BB286" s="521"/>
      <c r="BC286" s="514"/>
      <c r="BD286" s="58"/>
      <c r="BE286" s="522">
        <f t="shared" si="46"/>
        <v>-277</v>
      </c>
      <c r="BF286" s="58"/>
      <c r="BG286" s="58"/>
      <c r="BH286" s="58"/>
      <c r="BI286" s="58"/>
      <c r="BJ286" s="58"/>
    </row>
    <row r="287" spans="1:62" s="510" customFormat="1" ht="12">
      <c r="A287" s="507">
        <v>278</v>
      </c>
      <c r="B287" s="508" t="s">
        <v>305</v>
      </c>
      <c r="C287" s="507">
        <v>1</v>
      </c>
      <c r="D287" s="509"/>
      <c r="K287" s="511"/>
      <c r="T287" s="510" t="s">
        <v>760</v>
      </c>
      <c r="U287" s="510">
        <f t="shared" si="47"/>
        <v>0</v>
      </c>
      <c r="V287" s="512">
        <f t="shared" si="40"/>
        <v>0</v>
      </c>
      <c r="X287" s="510">
        <v>24351460.979999997</v>
      </c>
      <c r="Y287" s="510">
        <v>29347491.12568881</v>
      </c>
      <c r="Z287" s="510">
        <f t="shared" si="41"/>
        <v>4996030.1456888132</v>
      </c>
      <c r="AA287" s="510">
        <f t="shared" si="42"/>
        <v>0</v>
      </c>
      <c r="AC287" s="512">
        <v>122.80687366670395</v>
      </c>
      <c r="AD287" s="512">
        <f t="shared" si="43"/>
        <v>120.51634663641777</v>
      </c>
      <c r="AE287" s="513">
        <f t="shared" si="44"/>
        <v>-2.2905270302861851</v>
      </c>
      <c r="AF287" s="510">
        <v>136</v>
      </c>
      <c r="AG287" s="510">
        <v>0</v>
      </c>
      <c r="AH287" s="514">
        <f t="shared" si="45"/>
        <v>122.80687366670395</v>
      </c>
      <c r="AI287" s="58"/>
      <c r="AJ287" s="58"/>
      <c r="AK287" s="515">
        <v>122.80687366670395</v>
      </c>
      <c r="AL287" s="515">
        <v>122.97364208452581</v>
      </c>
      <c r="AM287" s="515">
        <v>122.97364208452581</v>
      </c>
      <c r="AN287" s="515">
        <v>122.80687366670395</v>
      </c>
      <c r="AO287" s="516">
        <v>122.80687366670395</v>
      </c>
      <c r="AP287" s="515"/>
      <c r="AQ287" s="515"/>
      <c r="AR287" s="515"/>
      <c r="AS287" s="515"/>
      <c r="AT287" s="517">
        <f t="shared" si="48"/>
        <v>0</v>
      </c>
      <c r="AU287" s="515"/>
      <c r="AV287" s="518">
        <v>9.2880677305316226</v>
      </c>
      <c r="AW287" s="515">
        <v>6.1049868525218818</v>
      </c>
      <c r="AX287" s="519">
        <f t="shared" si="49"/>
        <v>-3.1830808780097408</v>
      </c>
      <c r="AY287" s="520"/>
      <c r="AZ287" s="521"/>
      <c r="BA287" s="521"/>
      <c r="BB287" s="521"/>
      <c r="BC287" s="514"/>
      <c r="BD287" s="58"/>
      <c r="BE287" s="522">
        <f t="shared" si="46"/>
        <v>-278</v>
      </c>
      <c r="BF287" s="58"/>
      <c r="BG287" s="58"/>
      <c r="BH287" s="58"/>
      <c r="BI287" s="58"/>
      <c r="BJ287" s="58"/>
    </row>
    <row r="288" spans="1:62" s="510" customFormat="1" ht="12">
      <c r="A288" s="507">
        <v>279</v>
      </c>
      <c r="B288" s="508" t="s">
        <v>306</v>
      </c>
      <c r="C288" s="507">
        <v>0</v>
      </c>
      <c r="D288" s="509">
        <v>0</v>
      </c>
      <c r="E288" s="510">
        <v>0</v>
      </c>
      <c r="F288" s="510">
        <v>0</v>
      </c>
      <c r="G288" s="510">
        <v>0</v>
      </c>
      <c r="H288" s="510">
        <v>0</v>
      </c>
      <c r="I288" s="510">
        <v>0</v>
      </c>
      <c r="J288" s="510">
        <v>0</v>
      </c>
      <c r="K288" s="511">
        <v>0</v>
      </c>
      <c r="L288" s="510">
        <v>0</v>
      </c>
      <c r="M288" s="510">
        <v>0</v>
      </c>
      <c r="N288" s="510">
        <v>0</v>
      </c>
      <c r="O288" s="510">
        <v>0</v>
      </c>
      <c r="P288" s="510">
        <v>0</v>
      </c>
      <c r="Q288" s="510">
        <v>0</v>
      </c>
      <c r="R288" s="510">
        <v>0</v>
      </c>
      <c r="S288" s="510">
        <v>0</v>
      </c>
      <c r="T288" s="510">
        <v>0</v>
      </c>
      <c r="U288" s="510">
        <f t="shared" si="47"/>
        <v>0</v>
      </c>
      <c r="V288" s="512">
        <f t="shared" si="40"/>
        <v>0</v>
      </c>
      <c r="X288" s="510">
        <v>0</v>
      </c>
      <c r="Y288" s="510">
        <v>0</v>
      </c>
      <c r="Z288" s="510">
        <f t="shared" si="41"/>
        <v>0</v>
      </c>
      <c r="AA288" s="510">
        <f t="shared" si="42"/>
        <v>0</v>
      </c>
      <c r="AC288" s="512">
        <v>0</v>
      </c>
      <c r="AD288" s="512">
        <f t="shared" si="43"/>
        <v>0</v>
      </c>
      <c r="AE288" s="513">
        <f t="shared" si="44"/>
        <v>0</v>
      </c>
      <c r="AF288" s="510">
        <v>0</v>
      </c>
      <c r="AG288" s="510" t="s">
        <v>758</v>
      </c>
      <c r="AH288" s="514">
        <f t="shared" si="45"/>
        <v>0</v>
      </c>
      <c r="AI288" s="58"/>
      <c r="AJ288" s="58"/>
      <c r="AK288" s="515">
        <v>0</v>
      </c>
      <c r="AL288" s="515">
        <v>0</v>
      </c>
      <c r="AM288" s="515">
        <v>0</v>
      </c>
      <c r="AN288" s="515">
        <v>0</v>
      </c>
      <c r="AO288" s="516">
        <v>0</v>
      </c>
      <c r="AP288" s="515"/>
      <c r="AQ288" s="515"/>
      <c r="AR288" s="515"/>
      <c r="AS288" s="515"/>
      <c r="AT288" s="517">
        <f t="shared" si="48"/>
        <v>0</v>
      </c>
      <c r="AU288" s="515"/>
      <c r="AV288" s="518" t="s">
        <v>774</v>
      </c>
      <c r="AW288" s="515" t="s">
        <v>774</v>
      </c>
      <c r="AX288" s="519" t="str">
        <f t="shared" si="49"/>
        <v/>
      </c>
      <c r="AY288" s="520"/>
      <c r="AZ288" s="521"/>
      <c r="BA288" s="521"/>
      <c r="BB288" s="521"/>
      <c r="BC288" s="514"/>
      <c r="BD288" s="58"/>
      <c r="BE288" s="522">
        <f t="shared" si="46"/>
        <v>-279</v>
      </c>
      <c r="BF288" s="58"/>
      <c r="BG288" s="58"/>
      <c r="BH288" s="58"/>
      <c r="BI288" s="58"/>
      <c r="BJ288" s="58"/>
    </row>
    <row r="289" spans="1:62" s="510" customFormat="1" ht="12">
      <c r="A289" s="507">
        <v>280</v>
      </c>
      <c r="B289" s="508" t="s">
        <v>307</v>
      </c>
      <c r="C289" s="507">
        <v>0</v>
      </c>
      <c r="D289" s="509">
        <v>0</v>
      </c>
      <c r="E289" s="510">
        <v>0</v>
      </c>
      <c r="F289" s="510">
        <v>0</v>
      </c>
      <c r="G289" s="510">
        <v>0</v>
      </c>
      <c r="H289" s="510">
        <v>0</v>
      </c>
      <c r="I289" s="510">
        <v>0</v>
      </c>
      <c r="J289" s="510">
        <v>0</v>
      </c>
      <c r="K289" s="511">
        <v>0</v>
      </c>
      <c r="L289" s="510">
        <v>0</v>
      </c>
      <c r="M289" s="510">
        <v>0</v>
      </c>
      <c r="N289" s="510">
        <v>0</v>
      </c>
      <c r="O289" s="510">
        <v>0</v>
      </c>
      <c r="P289" s="510">
        <v>0</v>
      </c>
      <c r="Q289" s="510">
        <v>0</v>
      </c>
      <c r="R289" s="510">
        <v>0</v>
      </c>
      <c r="S289" s="510">
        <v>0</v>
      </c>
      <c r="T289" s="510">
        <v>0</v>
      </c>
      <c r="U289" s="510">
        <f t="shared" si="47"/>
        <v>0</v>
      </c>
      <c r="V289" s="512">
        <f t="shared" si="40"/>
        <v>0</v>
      </c>
      <c r="X289" s="510">
        <v>47093.130000000005</v>
      </c>
      <c r="Y289" s="510">
        <v>1540554</v>
      </c>
      <c r="Z289" s="510">
        <f t="shared" si="41"/>
        <v>1493460.87</v>
      </c>
      <c r="AA289" s="510">
        <f t="shared" si="42"/>
        <v>0</v>
      </c>
      <c r="AC289" s="512">
        <v>0</v>
      </c>
      <c r="AD289" s="512">
        <f t="shared" si="43"/>
        <v>0</v>
      </c>
      <c r="AE289" s="513">
        <f t="shared" si="44"/>
        <v>0</v>
      </c>
      <c r="AF289" s="510">
        <v>0</v>
      </c>
      <c r="AG289" s="510" t="s">
        <v>758</v>
      </c>
      <c r="AH289" s="514">
        <f t="shared" si="45"/>
        <v>0</v>
      </c>
      <c r="AI289" s="58"/>
      <c r="AJ289" s="58"/>
      <c r="AK289" s="515">
        <v>0</v>
      </c>
      <c r="AL289" s="515">
        <v>0</v>
      </c>
      <c r="AM289" s="515">
        <v>0</v>
      </c>
      <c r="AN289" s="515">
        <v>0</v>
      </c>
      <c r="AO289" s="516">
        <v>0</v>
      </c>
      <c r="AP289" s="515"/>
      <c r="AQ289" s="515"/>
      <c r="AR289" s="515"/>
      <c r="AS289" s="515"/>
      <c r="AT289" s="517">
        <f t="shared" si="48"/>
        <v>0</v>
      </c>
      <c r="AU289" s="515"/>
      <c r="AV289" s="518" t="s">
        <v>774</v>
      </c>
      <c r="AW289" s="515" t="s">
        <v>774</v>
      </c>
      <c r="AX289" s="519" t="str">
        <f t="shared" si="49"/>
        <v/>
      </c>
      <c r="AY289" s="520"/>
      <c r="AZ289" s="521"/>
      <c r="BA289" s="521"/>
      <c r="BB289" s="521"/>
      <c r="BC289" s="514"/>
      <c r="BD289" s="58"/>
      <c r="BE289" s="522">
        <f t="shared" si="46"/>
        <v>-280</v>
      </c>
      <c r="BF289" s="58"/>
      <c r="BG289" s="58"/>
      <c r="BH289" s="58"/>
      <c r="BI289" s="58"/>
      <c r="BJ289" s="58"/>
    </row>
    <row r="290" spans="1:62" s="510" customFormat="1" ht="12">
      <c r="A290" s="507">
        <v>281</v>
      </c>
      <c r="B290" s="508" t="s">
        <v>308</v>
      </c>
      <c r="C290" s="507">
        <v>1</v>
      </c>
      <c r="D290" s="509">
        <v>15441571</v>
      </c>
      <c r="E290" s="510">
        <v>143899</v>
      </c>
      <c r="F290" s="510">
        <v>716858</v>
      </c>
      <c r="G290" s="510">
        <v>5869974.6000000006</v>
      </c>
      <c r="H290" s="510">
        <v>0</v>
      </c>
      <c r="I290" s="510">
        <v>0</v>
      </c>
      <c r="J290" s="510">
        <v>9005820.8953107707</v>
      </c>
      <c r="K290" s="511">
        <v>332234.80468922853</v>
      </c>
      <c r="L290" s="510">
        <v>0</v>
      </c>
      <c r="M290" s="510">
        <v>0</v>
      </c>
      <c r="N290" s="510">
        <v>0</v>
      </c>
      <c r="O290" s="510">
        <v>0</v>
      </c>
      <c r="P290" s="510">
        <v>0</v>
      </c>
      <c r="Q290" s="510">
        <v>0</v>
      </c>
      <c r="R290" s="510">
        <v>0</v>
      </c>
      <c r="S290" s="510">
        <v>0</v>
      </c>
      <c r="T290" s="510" t="s">
        <v>757</v>
      </c>
      <c r="U290" s="510">
        <f t="shared" si="47"/>
        <v>31510358.300000001</v>
      </c>
      <c r="V290" s="512">
        <f t="shared" si="40"/>
        <v>6.5105607739994396</v>
      </c>
      <c r="X290" s="510">
        <v>483882872.08000004</v>
      </c>
      <c r="Y290" s="510">
        <v>483988390.45999998</v>
      </c>
      <c r="Z290" s="510">
        <f t="shared" si="41"/>
        <v>105518.37999993563</v>
      </c>
      <c r="AA290" s="510">
        <f t="shared" si="42"/>
        <v>6869.8382576354788</v>
      </c>
      <c r="AC290" s="512">
        <v>99.902721685875335</v>
      </c>
      <c r="AD290" s="512">
        <f t="shared" si="43"/>
        <v>100.0203868637297</v>
      </c>
      <c r="AE290" s="513">
        <f t="shared" si="44"/>
        <v>0.11766517785436292</v>
      </c>
      <c r="AF290" s="510">
        <v>4590</v>
      </c>
      <c r="AG290" s="510">
        <v>1</v>
      </c>
      <c r="AH290" s="514">
        <f t="shared" si="45"/>
        <v>100.0203868637297</v>
      </c>
      <c r="AI290" s="58"/>
      <c r="AJ290" s="58"/>
      <c r="AK290" s="515">
        <v>99.902721685875335</v>
      </c>
      <c r="AL290" s="515">
        <v>100.00025607033871</v>
      </c>
      <c r="AM290" s="515">
        <v>100.00025607033871</v>
      </c>
      <c r="AN290" s="515">
        <v>99.902721685875335</v>
      </c>
      <c r="AO290" s="516">
        <v>100.0203868637297</v>
      </c>
      <c r="AP290" s="515"/>
      <c r="AQ290" s="515"/>
      <c r="AR290" s="515"/>
      <c r="AS290" s="515"/>
      <c r="AT290" s="517">
        <f t="shared" si="48"/>
        <v>0.11766517785436292</v>
      </c>
      <c r="AU290" s="515"/>
      <c r="AV290" s="518">
        <v>8.3664610543893101</v>
      </c>
      <c r="AW290" s="515">
        <v>8.4956348145192777</v>
      </c>
      <c r="AX290" s="519">
        <f t="shared" si="49"/>
        <v>0.12917376012996762</v>
      </c>
      <c r="AY290" s="520"/>
      <c r="AZ290" s="521"/>
      <c r="BA290" s="521"/>
      <c r="BB290" s="521"/>
      <c r="BC290" s="514"/>
      <c r="BD290" s="58"/>
      <c r="BE290" s="522">
        <f t="shared" si="46"/>
        <v>-281</v>
      </c>
      <c r="BF290" s="58"/>
      <c r="BG290" s="58"/>
      <c r="BH290" s="58"/>
      <c r="BI290" s="58"/>
      <c r="BJ290" s="58"/>
    </row>
    <row r="291" spans="1:62" s="510" customFormat="1" ht="12">
      <c r="A291" s="507">
        <v>282</v>
      </c>
      <c r="B291" s="508" t="s">
        <v>309</v>
      </c>
      <c r="C291" s="507">
        <v>0</v>
      </c>
      <c r="D291" s="509"/>
      <c r="K291" s="511"/>
      <c r="T291" s="510">
        <v>0</v>
      </c>
      <c r="U291" s="510">
        <f t="shared" si="47"/>
        <v>0</v>
      </c>
      <c r="V291" s="512">
        <f t="shared" si="40"/>
        <v>0</v>
      </c>
      <c r="X291" s="510">
        <v>31395.420000000002</v>
      </c>
      <c r="Y291" s="510">
        <v>655</v>
      </c>
      <c r="Z291" s="510">
        <f t="shared" si="41"/>
        <v>0</v>
      </c>
      <c r="AA291" s="510">
        <f t="shared" si="42"/>
        <v>0</v>
      </c>
      <c r="AC291" s="512">
        <v>0</v>
      </c>
      <c r="AD291" s="512">
        <f t="shared" si="43"/>
        <v>0</v>
      </c>
      <c r="AE291" s="513">
        <f t="shared" si="44"/>
        <v>0</v>
      </c>
      <c r="AF291" s="510">
        <v>0</v>
      </c>
      <c r="AG291" s="510" t="s">
        <v>758</v>
      </c>
      <c r="AH291" s="514">
        <f t="shared" si="45"/>
        <v>0</v>
      </c>
      <c r="AI291" s="58"/>
      <c r="AJ291" s="58"/>
      <c r="AK291" s="515">
        <v>0</v>
      </c>
      <c r="AL291" s="515">
        <v>0</v>
      </c>
      <c r="AM291" s="515">
        <v>0</v>
      </c>
      <c r="AN291" s="515">
        <v>0</v>
      </c>
      <c r="AO291" s="516">
        <v>0</v>
      </c>
      <c r="AP291" s="515"/>
      <c r="AQ291" s="515"/>
      <c r="AR291" s="515"/>
      <c r="AS291" s="515"/>
      <c r="AT291" s="517">
        <f t="shared" si="48"/>
        <v>0</v>
      </c>
      <c r="AU291" s="515"/>
      <c r="AV291" s="518" t="s">
        <v>774</v>
      </c>
      <c r="AW291" s="515" t="s">
        <v>774</v>
      </c>
      <c r="AX291" s="519" t="str">
        <f t="shared" si="49"/>
        <v/>
      </c>
      <c r="AY291" s="520"/>
      <c r="AZ291" s="521"/>
      <c r="BA291" s="521"/>
      <c r="BB291" s="521"/>
      <c r="BC291" s="514"/>
      <c r="BD291" s="58"/>
      <c r="BE291" s="522">
        <f t="shared" si="46"/>
        <v>-282</v>
      </c>
      <c r="BF291" s="58"/>
      <c r="BG291" s="58"/>
      <c r="BH291" s="58"/>
      <c r="BI291" s="58"/>
      <c r="BJ291" s="58"/>
    </row>
    <row r="292" spans="1:62" s="510" customFormat="1" ht="12">
      <c r="A292" s="507">
        <v>283</v>
      </c>
      <c r="B292" s="508" t="s">
        <v>310</v>
      </c>
      <c r="C292" s="507">
        <v>0</v>
      </c>
      <c r="D292" s="509">
        <v>0</v>
      </c>
      <c r="E292" s="510">
        <v>0</v>
      </c>
      <c r="F292" s="510">
        <v>0</v>
      </c>
      <c r="G292" s="510">
        <v>0</v>
      </c>
      <c r="H292" s="510">
        <v>0</v>
      </c>
      <c r="I292" s="510">
        <v>0</v>
      </c>
      <c r="J292" s="510">
        <v>0</v>
      </c>
      <c r="K292" s="511">
        <v>0</v>
      </c>
      <c r="L292" s="510">
        <v>0</v>
      </c>
      <c r="M292" s="510">
        <v>0</v>
      </c>
      <c r="N292" s="510">
        <v>0</v>
      </c>
      <c r="O292" s="510">
        <v>0</v>
      </c>
      <c r="P292" s="510">
        <v>0</v>
      </c>
      <c r="Q292" s="510">
        <v>0</v>
      </c>
      <c r="R292" s="510">
        <v>0</v>
      </c>
      <c r="S292" s="510">
        <v>0</v>
      </c>
      <c r="T292" s="510">
        <v>0</v>
      </c>
      <c r="U292" s="510">
        <f t="shared" si="47"/>
        <v>0</v>
      </c>
      <c r="V292" s="512">
        <f t="shared" si="40"/>
        <v>0</v>
      </c>
      <c r="X292" s="510">
        <v>0</v>
      </c>
      <c r="Y292" s="510">
        <v>0</v>
      </c>
      <c r="Z292" s="510">
        <f t="shared" si="41"/>
        <v>0</v>
      </c>
      <c r="AA292" s="510">
        <f t="shared" si="42"/>
        <v>0</v>
      </c>
      <c r="AC292" s="512">
        <v>0</v>
      </c>
      <c r="AD292" s="512">
        <f t="shared" si="43"/>
        <v>0</v>
      </c>
      <c r="AE292" s="513">
        <f t="shared" si="44"/>
        <v>0</v>
      </c>
      <c r="AF292" s="510">
        <v>0</v>
      </c>
      <c r="AG292" s="510" t="s">
        <v>758</v>
      </c>
      <c r="AH292" s="514">
        <f t="shared" si="45"/>
        <v>0</v>
      </c>
      <c r="AI292" s="58"/>
      <c r="AJ292" s="58"/>
      <c r="AK292" s="515">
        <v>0</v>
      </c>
      <c r="AL292" s="515">
        <v>0</v>
      </c>
      <c r="AM292" s="515">
        <v>0</v>
      </c>
      <c r="AN292" s="515">
        <v>0</v>
      </c>
      <c r="AO292" s="516">
        <v>0</v>
      </c>
      <c r="AP292" s="515"/>
      <c r="AQ292" s="515"/>
      <c r="AR292" s="515"/>
      <c r="AS292" s="515"/>
      <c r="AT292" s="517">
        <f t="shared" si="48"/>
        <v>0</v>
      </c>
      <c r="AU292" s="515"/>
      <c r="AV292" s="518" t="s">
        <v>774</v>
      </c>
      <c r="AW292" s="515" t="s">
        <v>774</v>
      </c>
      <c r="AX292" s="519" t="str">
        <f t="shared" si="49"/>
        <v/>
      </c>
      <c r="AY292" s="520"/>
      <c r="AZ292" s="521"/>
      <c r="BA292" s="521"/>
      <c r="BB292" s="521"/>
      <c r="BC292" s="514"/>
      <c r="BD292" s="58"/>
      <c r="BE292" s="522">
        <f t="shared" si="46"/>
        <v>-283</v>
      </c>
      <c r="BF292" s="58"/>
      <c r="BG292" s="58"/>
      <c r="BH292" s="58"/>
      <c r="BI292" s="58"/>
      <c r="BJ292" s="58"/>
    </row>
    <row r="293" spans="1:62" s="510" customFormat="1" ht="12">
      <c r="A293" s="507">
        <v>284</v>
      </c>
      <c r="B293" s="508" t="s">
        <v>311</v>
      </c>
      <c r="C293" s="507">
        <v>1</v>
      </c>
      <c r="D293" s="509">
        <v>0</v>
      </c>
      <c r="E293" s="510">
        <v>200000</v>
      </c>
      <c r="F293" s="510">
        <v>91320</v>
      </c>
      <c r="G293" s="510">
        <v>2995833</v>
      </c>
      <c r="H293" s="510">
        <v>0</v>
      </c>
      <c r="I293" s="510">
        <v>0</v>
      </c>
      <c r="J293" s="510">
        <v>932756</v>
      </c>
      <c r="K293" s="511">
        <v>700000</v>
      </c>
      <c r="L293" s="510">
        <v>2134232</v>
      </c>
      <c r="M293" s="510">
        <v>679</v>
      </c>
      <c r="N293" s="510">
        <v>0</v>
      </c>
      <c r="O293" s="510">
        <v>209708.31000000003</v>
      </c>
      <c r="P293" s="510">
        <v>0</v>
      </c>
      <c r="Q293" s="510">
        <v>0</v>
      </c>
      <c r="R293" s="510">
        <v>0</v>
      </c>
      <c r="S293" s="510">
        <v>0</v>
      </c>
      <c r="T293" s="510" t="s">
        <v>760</v>
      </c>
      <c r="U293" s="510">
        <f t="shared" si="47"/>
        <v>5983989.1099999994</v>
      </c>
      <c r="V293" s="512">
        <f t="shared" si="40"/>
        <v>12.938049634331868</v>
      </c>
      <c r="X293" s="510">
        <v>29345841.392800011</v>
      </c>
      <c r="Y293" s="510">
        <v>46251091</v>
      </c>
      <c r="Z293" s="510">
        <f t="shared" si="41"/>
        <v>16905249.607199989</v>
      </c>
      <c r="AA293" s="510">
        <f t="shared" si="42"/>
        <v>2187209.5849872278</v>
      </c>
      <c r="AC293" s="512">
        <v>144.24048162929364</v>
      </c>
      <c r="AD293" s="512">
        <f t="shared" si="43"/>
        <v>150.15375032260559</v>
      </c>
      <c r="AE293" s="513">
        <f t="shared" si="44"/>
        <v>5.9132686933119487</v>
      </c>
      <c r="AF293" s="510">
        <v>164</v>
      </c>
      <c r="AG293" s="510">
        <v>1</v>
      </c>
      <c r="AH293" s="514">
        <f t="shared" si="45"/>
        <v>150.15375032260559</v>
      </c>
      <c r="AI293" s="58"/>
      <c r="AJ293" s="58"/>
      <c r="AK293" s="515">
        <v>144.24048162929364</v>
      </c>
      <c r="AL293" s="515">
        <v>144.64884580179748</v>
      </c>
      <c r="AM293" s="515">
        <v>144.64884580179748</v>
      </c>
      <c r="AN293" s="515">
        <v>144.24048162929364</v>
      </c>
      <c r="AO293" s="516">
        <v>150.15375032260559</v>
      </c>
      <c r="AP293" s="515"/>
      <c r="AQ293" s="515"/>
      <c r="AR293" s="515"/>
      <c r="AS293" s="515"/>
      <c r="AT293" s="517">
        <f t="shared" si="48"/>
        <v>5.9132686933119487</v>
      </c>
      <c r="AU293" s="515"/>
      <c r="AV293" s="518">
        <v>5.8610270722351965</v>
      </c>
      <c r="AW293" s="515">
        <v>12.960062262541882</v>
      </c>
      <c r="AX293" s="519">
        <f t="shared" si="49"/>
        <v>7.0990351903066857</v>
      </c>
      <c r="AY293" s="520"/>
      <c r="AZ293" s="521"/>
      <c r="BA293" s="521"/>
      <c r="BB293" s="521"/>
      <c r="BC293" s="514"/>
      <c r="BD293" s="58"/>
      <c r="BE293" s="522">
        <f t="shared" si="46"/>
        <v>-284</v>
      </c>
      <c r="BF293" s="58"/>
      <c r="BG293" s="58"/>
      <c r="BH293" s="58"/>
      <c r="BI293" s="58"/>
      <c r="BJ293" s="58"/>
    </row>
    <row r="294" spans="1:62" s="510" customFormat="1" ht="12">
      <c r="A294" s="507">
        <v>285</v>
      </c>
      <c r="B294" s="508" t="s">
        <v>312</v>
      </c>
      <c r="C294" s="507">
        <v>1</v>
      </c>
      <c r="D294" s="509">
        <v>0</v>
      </c>
      <c r="E294" s="510">
        <v>5000</v>
      </c>
      <c r="F294" s="510">
        <v>0</v>
      </c>
      <c r="G294" s="510">
        <v>0</v>
      </c>
      <c r="H294" s="510">
        <v>0</v>
      </c>
      <c r="I294" s="510">
        <v>0</v>
      </c>
      <c r="J294" s="510">
        <v>1376718</v>
      </c>
      <c r="K294" s="511">
        <v>1067893</v>
      </c>
      <c r="L294" s="510">
        <v>111036</v>
      </c>
      <c r="M294" s="510">
        <v>20663</v>
      </c>
      <c r="N294" s="510">
        <v>0</v>
      </c>
      <c r="O294" s="510">
        <v>191910.53000000003</v>
      </c>
      <c r="P294" s="510">
        <v>0</v>
      </c>
      <c r="Q294" s="510">
        <v>0</v>
      </c>
      <c r="R294" s="510">
        <v>0</v>
      </c>
      <c r="S294" s="510">
        <v>0</v>
      </c>
      <c r="T294" s="510" t="s">
        <v>760</v>
      </c>
      <c r="U294" s="510">
        <f t="shared" si="47"/>
        <v>2706598.93</v>
      </c>
      <c r="V294" s="512">
        <f t="shared" si="40"/>
        <v>4.4595711115440082</v>
      </c>
      <c r="X294" s="510">
        <v>50610297.858939998</v>
      </c>
      <c r="Y294" s="510">
        <v>60691911</v>
      </c>
      <c r="Z294" s="510">
        <f t="shared" si="41"/>
        <v>10081613.141060002</v>
      </c>
      <c r="AA294" s="510">
        <f t="shared" si="42"/>
        <v>449596.70721633633</v>
      </c>
      <c r="AC294" s="512">
        <v>129.41161267315678</v>
      </c>
      <c r="AD294" s="512">
        <f t="shared" si="43"/>
        <v>119.03173235749338</v>
      </c>
      <c r="AE294" s="513">
        <f t="shared" si="44"/>
        <v>-10.379880315663399</v>
      </c>
      <c r="AF294" s="510">
        <v>132</v>
      </c>
      <c r="AG294" s="510">
        <v>1</v>
      </c>
      <c r="AH294" s="514">
        <f t="shared" si="45"/>
        <v>119.03173235749338</v>
      </c>
      <c r="AI294" s="58"/>
      <c r="AJ294" s="58"/>
      <c r="AK294" s="515">
        <v>129.41161267315678</v>
      </c>
      <c r="AL294" s="515">
        <v>130.82746494575355</v>
      </c>
      <c r="AM294" s="515">
        <v>130.82746494575355</v>
      </c>
      <c r="AN294" s="515">
        <v>129.41161267315678</v>
      </c>
      <c r="AO294" s="516">
        <v>119.03173235749338</v>
      </c>
      <c r="AP294" s="515"/>
      <c r="AQ294" s="515"/>
      <c r="AR294" s="515"/>
      <c r="AS294" s="515"/>
      <c r="AT294" s="517">
        <f t="shared" si="48"/>
        <v>-10.379880315663399</v>
      </c>
      <c r="AU294" s="515"/>
      <c r="AV294" s="518">
        <v>12.648501366792827</v>
      </c>
      <c r="AW294" s="515">
        <v>3.2764305979686674</v>
      </c>
      <c r="AX294" s="519">
        <f t="shared" si="49"/>
        <v>-9.3720707688241589</v>
      </c>
      <c r="AY294" s="520"/>
      <c r="AZ294" s="521"/>
      <c r="BA294" s="521"/>
      <c r="BB294" s="521"/>
      <c r="BC294" s="514"/>
      <c r="BD294" s="58"/>
      <c r="BE294" s="522">
        <f t="shared" si="46"/>
        <v>-285</v>
      </c>
      <c r="BF294" s="58"/>
      <c r="BG294" s="58"/>
      <c r="BH294" s="58"/>
      <c r="BI294" s="58"/>
      <c r="BJ294" s="58"/>
    </row>
    <row r="295" spans="1:62" s="510" customFormat="1" ht="12">
      <c r="A295" s="507">
        <v>286</v>
      </c>
      <c r="B295" s="508" t="s">
        <v>313</v>
      </c>
      <c r="C295" s="507">
        <v>0</v>
      </c>
      <c r="D295" s="509"/>
      <c r="K295" s="511"/>
      <c r="T295" s="510">
        <v>0</v>
      </c>
      <c r="U295" s="510">
        <f t="shared" si="47"/>
        <v>0</v>
      </c>
      <c r="V295" s="512">
        <f t="shared" si="40"/>
        <v>0</v>
      </c>
      <c r="X295" s="510">
        <v>0</v>
      </c>
      <c r="Y295" s="510">
        <v>0</v>
      </c>
      <c r="Z295" s="510">
        <f t="shared" si="41"/>
        <v>0</v>
      </c>
      <c r="AA295" s="510">
        <f t="shared" si="42"/>
        <v>0</v>
      </c>
      <c r="AC295" s="512">
        <v>0</v>
      </c>
      <c r="AD295" s="512">
        <f t="shared" si="43"/>
        <v>0</v>
      </c>
      <c r="AE295" s="513">
        <f t="shared" si="44"/>
        <v>0</v>
      </c>
      <c r="AF295" s="510">
        <v>0</v>
      </c>
      <c r="AG295" s="510" t="s">
        <v>758</v>
      </c>
      <c r="AH295" s="514">
        <f t="shared" si="45"/>
        <v>0</v>
      </c>
      <c r="AI295" s="58"/>
      <c r="AJ295" s="58"/>
      <c r="AK295" s="515">
        <v>0</v>
      </c>
      <c r="AL295" s="515">
        <v>0</v>
      </c>
      <c r="AM295" s="515">
        <v>0</v>
      </c>
      <c r="AN295" s="515">
        <v>0</v>
      </c>
      <c r="AO295" s="516">
        <v>0</v>
      </c>
      <c r="AP295" s="515"/>
      <c r="AQ295" s="515"/>
      <c r="AR295" s="515"/>
      <c r="AS295" s="515"/>
      <c r="AT295" s="517">
        <f t="shared" si="48"/>
        <v>0</v>
      </c>
      <c r="AU295" s="515"/>
      <c r="AV295" s="518" t="s">
        <v>774</v>
      </c>
      <c r="AW295" s="515" t="s">
        <v>774</v>
      </c>
      <c r="AX295" s="519" t="str">
        <f t="shared" si="49"/>
        <v/>
      </c>
      <c r="AY295" s="520"/>
      <c r="AZ295" s="521"/>
      <c r="BA295" s="521"/>
      <c r="BB295" s="521"/>
      <c r="BC295" s="514"/>
      <c r="BD295" s="58"/>
      <c r="BE295" s="522">
        <f t="shared" si="46"/>
        <v>-286</v>
      </c>
      <c r="BF295" s="58"/>
      <c r="BG295" s="58"/>
      <c r="BH295" s="58"/>
      <c r="BI295" s="58"/>
      <c r="BJ295" s="58"/>
    </row>
    <row r="296" spans="1:62" s="510" customFormat="1" ht="12">
      <c r="A296" s="507">
        <v>287</v>
      </c>
      <c r="B296" s="508" t="s">
        <v>314</v>
      </c>
      <c r="C296" s="507">
        <v>1</v>
      </c>
      <c r="D296" s="509">
        <v>0</v>
      </c>
      <c r="E296" s="510">
        <v>616196</v>
      </c>
      <c r="F296" s="510">
        <v>0</v>
      </c>
      <c r="G296" s="510">
        <v>0</v>
      </c>
      <c r="H296" s="510">
        <v>0</v>
      </c>
      <c r="I296" s="510">
        <v>0</v>
      </c>
      <c r="J296" s="510">
        <v>396133</v>
      </c>
      <c r="K296" s="511">
        <v>318280</v>
      </c>
      <c r="L296" s="510">
        <v>194250</v>
      </c>
      <c r="M296" s="510">
        <v>0</v>
      </c>
      <c r="N296" s="510">
        <v>0</v>
      </c>
      <c r="O296" s="510">
        <v>28519.260000000002</v>
      </c>
      <c r="P296" s="510">
        <v>0</v>
      </c>
      <c r="Q296" s="510">
        <v>0</v>
      </c>
      <c r="R296" s="510">
        <v>0</v>
      </c>
      <c r="S296" s="510">
        <v>0</v>
      </c>
      <c r="T296" s="510" t="s">
        <v>760</v>
      </c>
      <c r="U296" s="510">
        <f t="shared" si="47"/>
        <v>1436828.26</v>
      </c>
      <c r="V296" s="512">
        <f t="shared" si="40"/>
        <v>10.418559724806931</v>
      </c>
      <c r="X296" s="510">
        <v>9620721.5300000012</v>
      </c>
      <c r="Y296" s="510">
        <v>13791045</v>
      </c>
      <c r="Z296" s="510">
        <f t="shared" si="41"/>
        <v>4170323.4699999988</v>
      </c>
      <c r="AA296" s="510">
        <f t="shared" si="42"/>
        <v>434487.64143959072</v>
      </c>
      <c r="AC296" s="512">
        <v>150.34518545408261</v>
      </c>
      <c r="AD296" s="512">
        <f t="shared" si="43"/>
        <v>138.83113981535652</v>
      </c>
      <c r="AE296" s="513">
        <f t="shared" si="44"/>
        <v>-11.514045638726088</v>
      </c>
      <c r="AF296" s="510">
        <v>22</v>
      </c>
      <c r="AG296" s="510">
        <v>1</v>
      </c>
      <c r="AH296" s="514">
        <f t="shared" si="45"/>
        <v>138.83113981535652</v>
      </c>
      <c r="AI296" s="58"/>
      <c r="AJ296" s="58"/>
      <c r="AK296" s="515">
        <v>150.34518545408261</v>
      </c>
      <c r="AL296" s="515">
        <v>150.67580630960691</v>
      </c>
      <c r="AM296" s="515">
        <v>150.67580630960691</v>
      </c>
      <c r="AN296" s="515">
        <v>150.34518545408261</v>
      </c>
      <c r="AO296" s="516">
        <v>138.83113981535652</v>
      </c>
      <c r="AP296" s="515"/>
      <c r="AQ296" s="515"/>
      <c r="AR296" s="515"/>
      <c r="AS296" s="515"/>
      <c r="AT296" s="517">
        <f t="shared" si="48"/>
        <v>-11.514045638726088</v>
      </c>
      <c r="AU296" s="515"/>
      <c r="AV296" s="518">
        <v>11.756767770066649</v>
      </c>
      <c r="AW296" s="515">
        <v>2.5641168660417049</v>
      </c>
      <c r="AX296" s="519">
        <f t="shared" si="49"/>
        <v>-9.1926509040249442</v>
      </c>
      <c r="AY296" s="520"/>
      <c r="AZ296" s="521"/>
      <c r="BA296" s="521"/>
      <c r="BB296" s="521"/>
      <c r="BC296" s="514"/>
      <c r="BD296" s="58"/>
      <c r="BE296" s="522">
        <f t="shared" si="46"/>
        <v>-287</v>
      </c>
      <c r="BF296" s="58"/>
      <c r="BG296" s="58"/>
      <c r="BH296" s="58"/>
      <c r="BI296" s="58"/>
      <c r="BJ296" s="58"/>
    </row>
    <row r="297" spans="1:62" s="510" customFormat="1" ht="12">
      <c r="A297" s="507">
        <v>288</v>
      </c>
      <c r="B297" s="508" t="s">
        <v>315</v>
      </c>
      <c r="C297" s="507">
        <v>1</v>
      </c>
      <c r="D297" s="509">
        <v>0</v>
      </c>
      <c r="E297" s="510">
        <v>0</v>
      </c>
      <c r="F297" s="510">
        <v>0</v>
      </c>
      <c r="G297" s="510">
        <v>0</v>
      </c>
      <c r="H297" s="510">
        <v>0</v>
      </c>
      <c r="I297" s="510">
        <v>0</v>
      </c>
      <c r="J297" s="510">
        <v>1190058</v>
      </c>
      <c r="K297" s="511">
        <v>0</v>
      </c>
      <c r="L297" s="510">
        <v>973186</v>
      </c>
      <c r="M297" s="510">
        <v>0</v>
      </c>
      <c r="N297" s="510">
        <v>0</v>
      </c>
      <c r="O297" s="510">
        <v>6053.6</v>
      </c>
      <c r="P297" s="510">
        <v>0</v>
      </c>
      <c r="Q297" s="510">
        <v>0</v>
      </c>
      <c r="R297" s="510">
        <v>0</v>
      </c>
      <c r="S297" s="510">
        <v>0</v>
      </c>
      <c r="T297" s="510" t="s">
        <v>760</v>
      </c>
      <c r="U297" s="510">
        <f t="shared" si="47"/>
        <v>1585386</v>
      </c>
      <c r="V297" s="512">
        <f t="shared" si="40"/>
        <v>3.3556190256346881</v>
      </c>
      <c r="X297" s="510">
        <v>26839555.450000003</v>
      </c>
      <c r="Y297" s="510">
        <v>47245709</v>
      </c>
      <c r="Z297" s="510">
        <f t="shared" si="41"/>
        <v>20406153.549999997</v>
      </c>
      <c r="AA297" s="510">
        <f t="shared" si="42"/>
        <v>684752.77092402824</v>
      </c>
      <c r="AC297" s="512">
        <v>180.6849505565846</v>
      </c>
      <c r="AD297" s="512">
        <f t="shared" si="43"/>
        <v>173.47886523610794</v>
      </c>
      <c r="AE297" s="513">
        <f t="shared" si="44"/>
        <v>-7.2060853204766602</v>
      </c>
      <c r="AF297" s="510">
        <v>3</v>
      </c>
      <c r="AG297" s="510">
        <v>1</v>
      </c>
      <c r="AH297" s="514">
        <f t="shared" si="45"/>
        <v>173.47886523610794</v>
      </c>
      <c r="AI297" s="58"/>
      <c r="AJ297" s="58"/>
      <c r="AK297" s="515">
        <v>180.6849505565846</v>
      </c>
      <c r="AL297" s="515">
        <v>168.23965329076418</v>
      </c>
      <c r="AM297" s="515">
        <v>168.23965329076418</v>
      </c>
      <c r="AN297" s="515">
        <v>180.6849505565846</v>
      </c>
      <c r="AO297" s="516">
        <v>173.47886523610794</v>
      </c>
      <c r="AP297" s="515"/>
      <c r="AQ297" s="515"/>
      <c r="AR297" s="515"/>
      <c r="AS297" s="515"/>
      <c r="AT297" s="517">
        <f t="shared" si="48"/>
        <v>-7.2060853204766602</v>
      </c>
      <c r="AU297" s="515"/>
      <c r="AV297" s="518">
        <v>4.9180365564660811</v>
      </c>
      <c r="AW297" s="515">
        <v>0.57618902419165885</v>
      </c>
      <c r="AX297" s="519">
        <f t="shared" si="49"/>
        <v>-4.3418475322744223</v>
      </c>
      <c r="AY297" s="520"/>
      <c r="AZ297" s="521"/>
      <c r="BA297" s="521"/>
      <c r="BB297" s="521"/>
      <c r="BC297" s="514"/>
      <c r="BD297" s="58"/>
      <c r="BE297" s="522">
        <f t="shared" si="46"/>
        <v>-288</v>
      </c>
      <c r="BF297" s="58"/>
      <c r="BG297" s="58"/>
      <c r="BH297" s="58"/>
      <c r="BI297" s="58"/>
      <c r="BJ297" s="58"/>
    </row>
    <row r="298" spans="1:62" s="510" customFormat="1" ht="12">
      <c r="A298" s="507">
        <v>289</v>
      </c>
      <c r="B298" s="508" t="s">
        <v>316</v>
      </c>
      <c r="C298" s="507">
        <v>1</v>
      </c>
      <c r="D298" s="509">
        <v>0</v>
      </c>
      <c r="E298" s="510">
        <v>0</v>
      </c>
      <c r="F298" s="510">
        <v>0</v>
      </c>
      <c r="G298" s="510">
        <v>0</v>
      </c>
      <c r="H298" s="510">
        <v>0</v>
      </c>
      <c r="I298" s="510">
        <v>0</v>
      </c>
      <c r="J298" s="510">
        <v>0</v>
      </c>
      <c r="K298" s="511">
        <v>0</v>
      </c>
      <c r="L298" s="510">
        <v>0</v>
      </c>
      <c r="M298" s="510">
        <v>0</v>
      </c>
      <c r="N298" s="510">
        <v>7508</v>
      </c>
      <c r="O298" s="510">
        <v>0</v>
      </c>
      <c r="P298" s="510">
        <v>0</v>
      </c>
      <c r="Q298" s="510">
        <v>0</v>
      </c>
      <c r="R298" s="510">
        <v>0</v>
      </c>
      <c r="S298" s="510">
        <v>0</v>
      </c>
      <c r="T298" s="510" t="s">
        <v>760</v>
      </c>
      <c r="U298" s="510">
        <f t="shared" si="47"/>
        <v>7508</v>
      </c>
      <c r="V298" s="512">
        <f t="shared" si="40"/>
        <v>0.22672231046582556</v>
      </c>
      <c r="X298" s="510">
        <v>2091284.38</v>
      </c>
      <c r="Y298" s="510">
        <v>3311540</v>
      </c>
      <c r="Z298" s="510">
        <f t="shared" si="41"/>
        <v>1220255.6200000001</v>
      </c>
      <c r="AA298" s="510">
        <f t="shared" si="42"/>
        <v>2766.5917352530851</v>
      </c>
      <c r="AC298" s="512">
        <v>209.04691393335523</v>
      </c>
      <c r="AD298" s="512">
        <f t="shared" si="43"/>
        <v>158.21728694137462</v>
      </c>
      <c r="AE298" s="513">
        <f t="shared" si="44"/>
        <v>-50.829626991980604</v>
      </c>
      <c r="AF298" s="510">
        <v>0</v>
      </c>
      <c r="AG298" s="510">
        <v>1</v>
      </c>
      <c r="AH298" s="514">
        <f t="shared" si="45"/>
        <v>158.21728694137462</v>
      </c>
      <c r="AI298" s="58"/>
      <c r="AJ298" s="58"/>
      <c r="AK298" s="515">
        <v>209.04691393335523</v>
      </c>
      <c r="AL298" s="515">
        <v>208.50614204044206</v>
      </c>
      <c r="AM298" s="515">
        <v>208.50614204044206</v>
      </c>
      <c r="AN298" s="515">
        <v>209.04691393335523</v>
      </c>
      <c r="AO298" s="516">
        <v>158.21728694137462</v>
      </c>
      <c r="AP298" s="515"/>
      <c r="AQ298" s="515"/>
      <c r="AR298" s="515"/>
      <c r="AS298" s="515"/>
      <c r="AT298" s="517">
        <f t="shared" si="48"/>
        <v>-50.829626991980604</v>
      </c>
      <c r="AU298" s="515"/>
      <c r="AV298" s="518">
        <v>21.494537468822244</v>
      </c>
      <c r="AW298" s="515">
        <v>-8.4310935713881712</v>
      </c>
      <c r="AX298" s="519">
        <f t="shared" si="49"/>
        <v>-29.925631040210416</v>
      </c>
      <c r="AY298" s="520"/>
      <c r="AZ298" s="521"/>
      <c r="BA298" s="521"/>
      <c r="BB298" s="521"/>
      <c r="BC298" s="514"/>
      <c r="BD298" s="58"/>
      <c r="BE298" s="522">
        <f t="shared" si="46"/>
        <v>-289</v>
      </c>
      <c r="BF298" s="58"/>
      <c r="BG298" s="58"/>
      <c r="BH298" s="58"/>
      <c r="BI298" s="58"/>
      <c r="BJ298" s="58"/>
    </row>
    <row r="299" spans="1:62" s="510" customFormat="1" ht="12">
      <c r="A299" s="507">
        <v>290</v>
      </c>
      <c r="B299" s="508" t="s">
        <v>317</v>
      </c>
      <c r="C299" s="507">
        <v>1</v>
      </c>
      <c r="D299" s="509">
        <v>0</v>
      </c>
      <c r="E299" s="510">
        <v>0</v>
      </c>
      <c r="F299" s="510">
        <v>0</v>
      </c>
      <c r="G299" s="510">
        <v>0</v>
      </c>
      <c r="H299" s="510">
        <v>0</v>
      </c>
      <c r="I299" s="510">
        <v>0</v>
      </c>
      <c r="J299" s="510">
        <v>29077</v>
      </c>
      <c r="K299" s="511">
        <v>0</v>
      </c>
      <c r="L299" s="510">
        <v>400000</v>
      </c>
      <c r="M299" s="510">
        <v>13968</v>
      </c>
      <c r="N299" s="510">
        <v>74779</v>
      </c>
      <c r="O299" s="510">
        <v>1525.7200000000003</v>
      </c>
      <c r="P299" s="510">
        <v>0</v>
      </c>
      <c r="Q299" s="510">
        <v>0</v>
      </c>
      <c r="R299" s="510">
        <v>0</v>
      </c>
      <c r="S299" s="510">
        <v>0</v>
      </c>
      <c r="T299" s="510" t="s">
        <v>757</v>
      </c>
      <c r="U299" s="510">
        <f t="shared" si="47"/>
        <v>519349.72</v>
      </c>
      <c r="V299" s="512">
        <f t="shared" si="40"/>
        <v>2.5013103530849379</v>
      </c>
      <c r="X299" s="510">
        <v>14448148.280000001</v>
      </c>
      <c r="Y299" s="510">
        <v>20763106</v>
      </c>
      <c r="Z299" s="510">
        <f t="shared" si="41"/>
        <v>6314957.7199999988</v>
      </c>
      <c r="AA299" s="510">
        <f t="shared" si="42"/>
        <v>157956.69124329652</v>
      </c>
      <c r="AC299" s="512">
        <v>147.32294578616583</v>
      </c>
      <c r="AD299" s="512">
        <f t="shared" si="43"/>
        <v>142.61446456276749</v>
      </c>
      <c r="AE299" s="513">
        <f t="shared" si="44"/>
        <v>-4.7084812233983371</v>
      </c>
      <c r="AF299" s="510">
        <v>1</v>
      </c>
      <c r="AG299" s="510">
        <v>1</v>
      </c>
      <c r="AH299" s="514">
        <f t="shared" si="45"/>
        <v>142.61446456276749</v>
      </c>
      <c r="AI299" s="58"/>
      <c r="AJ299" s="58"/>
      <c r="AK299" s="515">
        <v>147.32294578616583</v>
      </c>
      <c r="AL299" s="515">
        <v>148.39514591934326</v>
      </c>
      <c r="AM299" s="515">
        <v>148.39514591934326</v>
      </c>
      <c r="AN299" s="515">
        <v>147.32294578616583</v>
      </c>
      <c r="AO299" s="516">
        <v>142.61446456276749</v>
      </c>
      <c r="AP299" s="515"/>
      <c r="AQ299" s="515"/>
      <c r="AR299" s="515"/>
      <c r="AS299" s="515"/>
      <c r="AT299" s="517">
        <f t="shared" si="48"/>
        <v>-4.7084812233983371</v>
      </c>
      <c r="AU299" s="515"/>
      <c r="AV299" s="518">
        <v>5.5351657031733037</v>
      </c>
      <c r="AW299" s="515">
        <v>2.0999999638730031</v>
      </c>
      <c r="AX299" s="519">
        <f t="shared" si="49"/>
        <v>-3.4351657393003006</v>
      </c>
      <c r="AY299" s="520"/>
      <c r="AZ299" s="521"/>
      <c r="BA299" s="521"/>
      <c r="BB299" s="521"/>
      <c r="BC299" s="514"/>
      <c r="BD299" s="58"/>
      <c r="BE299" s="522">
        <f t="shared" si="46"/>
        <v>-290</v>
      </c>
      <c r="BF299" s="58"/>
      <c r="BG299" s="58"/>
      <c r="BH299" s="58"/>
      <c r="BI299" s="58"/>
      <c r="BJ299" s="58"/>
    </row>
    <row r="300" spans="1:62" s="510" customFormat="1" ht="12">
      <c r="A300" s="507">
        <v>291</v>
      </c>
      <c r="B300" s="508" t="s">
        <v>318</v>
      </c>
      <c r="C300" s="507">
        <v>1</v>
      </c>
      <c r="D300" s="509">
        <v>0</v>
      </c>
      <c r="E300" s="510">
        <v>53860</v>
      </c>
      <c r="F300" s="510">
        <v>0</v>
      </c>
      <c r="G300" s="510">
        <v>0</v>
      </c>
      <c r="H300" s="510">
        <v>0</v>
      </c>
      <c r="I300" s="510">
        <v>0</v>
      </c>
      <c r="J300" s="510">
        <v>851862</v>
      </c>
      <c r="K300" s="511">
        <v>788582</v>
      </c>
      <c r="L300" s="510">
        <v>1232004</v>
      </c>
      <c r="M300" s="510">
        <v>0</v>
      </c>
      <c r="N300" s="510">
        <v>0</v>
      </c>
      <c r="O300" s="510">
        <v>93110.080000000002</v>
      </c>
      <c r="P300" s="510">
        <v>0</v>
      </c>
      <c r="Q300" s="510">
        <v>0</v>
      </c>
      <c r="R300" s="510">
        <v>0</v>
      </c>
      <c r="S300" s="510">
        <v>0</v>
      </c>
      <c r="T300" s="510" t="s">
        <v>760</v>
      </c>
      <c r="U300" s="510">
        <f t="shared" si="47"/>
        <v>2280215.6800000002</v>
      </c>
      <c r="V300" s="512">
        <f t="shared" si="40"/>
        <v>6.5367676173018072</v>
      </c>
      <c r="X300" s="510">
        <v>24578055.190000001</v>
      </c>
      <c r="Y300" s="510">
        <v>34882924</v>
      </c>
      <c r="Z300" s="510">
        <f t="shared" si="41"/>
        <v>10304868.809999999</v>
      </c>
      <c r="AA300" s="510">
        <f t="shared" si="42"/>
        <v>673605.32737751398</v>
      </c>
      <c r="AC300" s="512">
        <v>141.20539837529458</v>
      </c>
      <c r="AD300" s="512">
        <f t="shared" si="43"/>
        <v>139.18643443579347</v>
      </c>
      <c r="AE300" s="513">
        <f t="shared" si="44"/>
        <v>-2.0189639395011056</v>
      </c>
      <c r="AF300" s="510">
        <v>68</v>
      </c>
      <c r="AG300" s="510">
        <v>1</v>
      </c>
      <c r="AH300" s="514">
        <f t="shared" si="45"/>
        <v>139.18643443579347</v>
      </c>
      <c r="AI300" s="58"/>
      <c r="AJ300" s="58"/>
      <c r="AK300" s="515">
        <v>141.20539837529458</v>
      </c>
      <c r="AL300" s="515">
        <v>133.73415083119806</v>
      </c>
      <c r="AM300" s="515">
        <v>133.73415083119806</v>
      </c>
      <c r="AN300" s="515">
        <v>141.20539837529458</v>
      </c>
      <c r="AO300" s="516">
        <v>139.18643443579347</v>
      </c>
      <c r="AP300" s="515"/>
      <c r="AQ300" s="515"/>
      <c r="AR300" s="515"/>
      <c r="AS300" s="515"/>
      <c r="AT300" s="517">
        <f t="shared" si="48"/>
        <v>-2.0189639395011056</v>
      </c>
      <c r="AU300" s="515"/>
      <c r="AV300" s="518">
        <v>4.5775387445507851</v>
      </c>
      <c r="AW300" s="515">
        <v>3.0623961048952095</v>
      </c>
      <c r="AX300" s="519">
        <f t="shared" si="49"/>
        <v>-1.5151426396555756</v>
      </c>
      <c r="AY300" s="520"/>
      <c r="AZ300" s="521"/>
      <c r="BA300" s="521"/>
      <c r="BB300" s="521"/>
      <c r="BC300" s="514"/>
      <c r="BD300" s="58"/>
      <c r="BE300" s="522">
        <f t="shared" si="46"/>
        <v>-291</v>
      </c>
      <c r="BF300" s="58"/>
      <c r="BG300" s="58"/>
      <c r="BH300" s="58"/>
      <c r="BI300" s="58"/>
      <c r="BJ300" s="58"/>
    </row>
    <row r="301" spans="1:62" s="510" customFormat="1" ht="12">
      <c r="A301" s="507">
        <v>292</v>
      </c>
      <c r="B301" s="508" t="s">
        <v>319</v>
      </c>
      <c r="C301" s="507">
        <v>1</v>
      </c>
      <c r="D301" s="509">
        <v>0</v>
      </c>
      <c r="E301" s="510">
        <v>43433</v>
      </c>
      <c r="F301" s="510">
        <v>0</v>
      </c>
      <c r="G301" s="510">
        <v>0</v>
      </c>
      <c r="H301" s="510">
        <v>0</v>
      </c>
      <c r="I301" s="510">
        <v>0</v>
      </c>
      <c r="J301" s="510">
        <v>205992</v>
      </c>
      <c r="K301" s="511">
        <v>400000</v>
      </c>
      <c r="L301" s="510">
        <v>2468102</v>
      </c>
      <c r="M301" s="510">
        <v>2166</v>
      </c>
      <c r="N301" s="510">
        <v>39937</v>
      </c>
      <c r="O301" s="510">
        <v>22664.180000000004</v>
      </c>
      <c r="P301" s="510">
        <v>0</v>
      </c>
      <c r="Q301" s="510">
        <v>0</v>
      </c>
      <c r="R301" s="510">
        <v>0</v>
      </c>
      <c r="S301" s="510">
        <v>0</v>
      </c>
      <c r="T301" s="510" t="s">
        <v>760</v>
      </c>
      <c r="U301" s="510">
        <f t="shared" si="47"/>
        <v>1701432.9800000002</v>
      </c>
      <c r="V301" s="512">
        <f t="shared" si="40"/>
        <v>5.9949596664084908</v>
      </c>
      <c r="X301" s="510">
        <v>25270425.829999994</v>
      </c>
      <c r="Y301" s="510">
        <v>28381058</v>
      </c>
      <c r="Z301" s="510">
        <f t="shared" si="41"/>
        <v>3110632.1700000055</v>
      </c>
      <c r="AA301" s="510">
        <f t="shared" si="42"/>
        <v>186481.14396182753</v>
      </c>
      <c r="AC301" s="512">
        <v>117.51454729666739</v>
      </c>
      <c r="AD301" s="512">
        <f t="shared" si="43"/>
        <v>111.57143550215424</v>
      </c>
      <c r="AE301" s="513">
        <f t="shared" si="44"/>
        <v>-5.9431117945131433</v>
      </c>
      <c r="AF301" s="510">
        <v>21</v>
      </c>
      <c r="AG301" s="510">
        <v>1</v>
      </c>
      <c r="AH301" s="514">
        <f t="shared" si="45"/>
        <v>111.57143550215424</v>
      </c>
      <c r="AI301" s="58"/>
      <c r="AJ301" s="58"/>
      <c r="AK301" s="515">
        <v>117.51454729666739</v>
      </c>
      <c r="AL301" s="515">
        <v>116.10118194009213</v>
      </c>
      <c r="AM301" s="515">
        <v>116.10118194009213</v>
      </c>
      <c r="AN301" s="515">
        <v>117.51454729666739</v>
      </c>
      <c r="AO301" s="516">
        <v>111.57143550215424</v>
      </c>
      <c r="AP301" s="515"/>
      <c r="AQ301" s="515"/>
      <c r="AR301" s="515"/>
      <c r="AS301" s="515"/>
      <c r="AT301" s="517">
        <f t="shared" si="48"/>
        <v>-5.9431117945131433</v>
      </c>
      <c r="AU301" s="515"/>
      <c r="AV301" s="518">
        <v>5.5539432083015274</v>
      </c>
      <c r="AW301" s="515">
        <v>0.19908614603259428</v>
      </c>
      <c r="AX301" s="519">
        <f t="shared" si="49"/>
        <v>-5.3548570622689331</v>
      </c>
      <c r="AY301" s="520"/>
      <c r="AZ301" s="521"/>
      <c r="BA301" s="521"/>
      <c r="BB301" s="521"/>
      <c r="BC301" s="514"/>
      <c r="BD301" s="58"/>
      <c r="BE301" s="522">
        <f t="shared" si="46"/>
        <v>-292</v>
      </c>
      <c r="BF301" s="58"/>
      <c r="BG301" s="58"/>
      <c r="BH301" s="58"/>
      <c r="BI301" s="58"/>
      <c r="BJ301" s="58"/>
    </row>
    <row r="302" spans="1:62" s="510" customFormat="1" ht="12">
      <c r="A302" s="507">
        <v>293</v>
      </c>
      <c r="B302" s="508" t="s">
        <v>320</v>
      </c>
      <c r="C302" s="507">
        <v>1</v>
      </c>
      <c r="D302" s="509">
        <v>0</v>
      </c>
      <c r="E302" s="510">
        <v>606180</v>
      </c>
      <c r="F302" s="510">
        <v>0</v>
      </c>
      <c r="G302" s="510">
        <v>0</v>
      </c>
      <c r="H302" s="510">
        <v>0</v>
      </c>
      <c r="I302" s="510">
        <v>143726</v>
      </c>
      <c r="J302" s="510">
        <v>1613727.85</v>
      </c>
      <c r="K302" s="511">
        <v>3872838</v>
      </c>
      <c r="L302" s="510">
        <v>4422180</v>
      </c>
      <c r="M302" s="510">
        <v>5886</v>
      </c>
      <c r="N302" s="510">
        <v>186545</v>
      </c>
      <c r="O302" s="510">
        <v>109784.36000000002</v>
      </c>
      <c r="P302" s="510">
        <v>0</v>
      </c>
      <c r="Q302" s="510">
        <v>0</v>
      </c>
      <c r="R302" s="510">
        <v>0</v>
      </c>
      <c r="S302" s="510">
        <v>0</v>
      </c>
      <c r="T302" s="510" t="s">
        <v>766</v>
      </c>
      <c r="U302" s="510">
        <f t="shared" si="47"/>
        <v>10960867.209999999</v>
      </c>
      <c r="V302" s="512">
        <f t="shared" si="40"/>
        <v>8.9565613686366827</v>
      </c>
      <c r="X302" s="510">
        <v>118729147.73</v>
      </c>
      <c r="Y302" s="510">
        <v>122378073</v>
      </c>
      <c r="Z302" s="510">
        <f t="shared" si="41"/>
        <v>3648925.2699999958</v>
      </c>
      <c r="AA302" s="510">
        <f t="shared" si="42"/>
        <v>326818.23110324139</v>
      </c>
      <c r="AC302" s="512">
        <v>104.36332951823776</v>
      </c>
      <c r="AD302" s="512">
        <f t="shared" si="43"/>
        <v>102.79805515529472</v>
      </c>
      <c r="AE302" s="513">
        <f t="shared" si="44"/>
        <v>-1.5652743629430432</v>
      </c>
      <c r="AF302" s="510">
        <v>91</v>
      </c>
      <c r="AG302" s="510">
        <v>1</v>
      </c>
      <c r="AH302" s="514">
        <f t="shared" si="45"/>
        <v>102.79805515529472</v>
      </c>
      <c r="AI302" s="58"/>
      <c r="AJ302" s="58"/>
      <c r="AK302" s="515">
        <v>104.36332951823776</v>
      </c>
      <c r="AL302" s="515">
        <v>104.39300080450789</v>
      </c>
      <c r="AM302" s="515">
        <v>104.39300080450789</v>
      </c>
      <c r="AN302" s="515">
        <v>104.36332951823776</v>
      </c>
      <c r="AO302" s="516">
        <v>102.79805515529472</v>
      </c>
      <c r="AP302" s="515"/>
      <c r="AQ302" s="515"/>
      <c r="AR302" s="515"/>
      <c r="AS302" s="515"/>
      <c r="AT302" s="517">
        <f t="shared" si="48"/>
        <v>-1.5652743629430432</v>
      </c>
      <c r="AU302" s="515"/>
      <c r="AV302" s="518">
        <v>10.916761586844705</v>
      </c>
      <c r="AW302" s="515">
        <v>9.0725959147469855</v>
      </c>
      <c r="AX302" s="519">
        <f t="shared" si="49"/>
        <v>-1.84416567209772</v>
      </c>
      <c r="AY302" s="520"/>
      <c r="AZ302" s="521"/>
      <c r="BA302" s="521"/>
      <c r="BB302" s="521"/>
      <c r="BC302" s="514"/>
      <c r="BD302" s="58"/>
      <c r="BE302" s="522">
        <f t="shared" si="46"/>
        <v>-293</v>
      </c>
      <c r="BF302" s="58"/>
      <c r="BG302" s="58"/>
      <c r="BH302" s="58"/>
      <c r="BI302" s="58"/>
      <c r="BJ302" s="58"/>
    </row>
    <row r="303" spans="1:62" s="510" customFormat="1" ht="12">
      <c r="A303" s="507">
        <v>294</v>
      </c>
      <c r="B303" s="508" t="s">
        <v>321</v>
      </c>
      <c r="C303" s="507">
        <v>0</v>
      </c>
      <c r="D303" s="509">
        <v>0</v>
      </c>
      <c r="E303" s="510">
        <v>0</v>
      </c>
      <c r="F303" s="510">
        <v>0</v>
      </c>
      <c r="G303" s="510">
        <v>0</v>
      </c>
      <c r="H303" s="510">
        <v>0</v>
      </c>
      <c r="I303" s="510">
        <v>0</v>
      </c>
      <c r="J303" s="510">
        <v>0</v>
      </c>
      <c r="K303" s="511">
        <v>0</v>
      </c>
      <c r="L303" s="510">
        <v>0</v>
      </c>
      <c r="M303" s="510">
        <v>0</v>
      </c>
      <c r="N303" s="510">
        <v>0</v>
      </c>
      <c r="O303" s="510">
        <v>0</v>
      </c>
      <c r="P303" s="510">
        <v>0</v>
      </c>
      <c r="Q303" s="510">
        <v>0</v>
      </c>
      <c r="R303" s="510">
        <v>0</v>
      </c>
      <c r="S303" s="510">
        <v>0</v>
      </c>
      <c r="T303" s="510">
        <v>0</v>
      </c>
      <c r="U303" s="510">
        <f t="shared" si="47"/>
        <v>0</v>
      </c>
      <c r="V303" s="512">
        <f t="shared" si="40"/>
        <v>0</v>
      </c>
      <c r="X303" s="510">
        <v>0</v>
      </c>
      <c r="Y303" s="510">
        <v>692.2</v>
      </c>
      <c r="Z303" s="510">
        <f t="shared" si="41"/>
        <v>692.2</v>
      </c>
      <c r="AA303" s="510">
        <f t="shared" si="42"/>
        <v>0</v>
      </c>
      <c r="AC303" s="512">
        <v>0</v>
      </c>
      <c r="AD303" s="512">
        <f t="shared" si="43"/>
        <v>0</v>
      </c>
      <c r="AE303" s="513">
        <f t="shared" si="44"/>
        <v>0</v>
      </c>
      <c r="AF303" s="510">
        <v>0</v>
      </c>
      <c r="AG303" s="510" t="s">
        <v>758</v>
      </c>
      <c r="AH303" s="514">
        <f t="shared" si="45"/>
        <v>0</v>
      </c>
      <c r="AI303" s="58"/>
      <c r="AJ303" s="58"/>
      <c r="AK303" s="515">
        <v>0</v>
      </c>
      <c r="AL303" s="515">
        <v>0</v>
      </c>
      <c r="AM303" s="515">
        <v>0</v>
      </c>
      <c r="AN303" s="515">
        <v>0</v>
      </c>
      <c r="AO303" s="516">
        <v>0</v>
      </c>
      <c r="AP303" s="515"/>
      <c r="AQ303" s="515"/>
      <c r="AR303" s="515"/>
      <c r="AS303" s="515"/>
      <c r="AT303" s="517">
        <f t="shared" si="48"/>
        <v>0</v>
      </c>
      <c r="AU303" s="515"/>
      <c r="AV303" s="518" t="s">
        <v>774</v>
      </c>
      <c r="AW303" s="515" t="s">
        <v>774</v>
      </c>
      <c r="AX303" s="519" t="str">
        <f t="shared" si="49"/>
        <v/>
      </c>
      <c r="AY303" s="520"/>
      <c r="AZ303" s="521"/>
      <c r="BA303" s="521"/>
      <c r="BB303" s="521"/>
      <c r="BC303" s="514"/>
      <c r="BD303" s="58"/>
      <c r="BE303" s="522">
        <f t="shared" si="46"/>
        <v>-294</v>
      </c>
      <c r="BF303" s="58"/>
      <c r="BG303" s="58"/>
      <c r="BH303" s="58"/>
      <c r="BI303" s="58"/>
      <c r="BJ303" s="58"/>
    </row>
    <row r="304" spans="1:62" s="510" customFormat="1" ht="12">
      <c r="A304" s="507">
        <v>295</v>
      </c>
      <c r="B304" s="508" t="s">
        <v>322</v>
      </c>
      <c r="C304" s="507">
        <v>1</v>
      </c>
      <c r="D304" s="509">
        <v>0</v>
      </c>
      <c r="E304" s="510">
        <v>1152009</v>
      </c>
      <c r="F304" s="510">
        <v>0</v>
      </c>
      <c r="G304" s="510">
        <v>0</v>
      </c>
      <c r="H304" s="510">
        <v>0</v>
      </c>
      <c r="I304" s="510">
        <v>0</v>
      </c>
      <c r="J304" s="510">
        <v>1948562</v>
      </c>
      <c r="K304" s="511">
        <v>1129233</v>
      </c>
      <c r="L304" s="510">
        <v>2186307</v>
      </c>
      <c r="M304" s="510">
        <v>487</v>
      </c>
      <c r="N304" s="510">
        <v>0</v>
      </c>
      <c r="O304" s="510">
        <v>85468.74</v>
      </c>
      <c r="P304" s="510">
        <v>0</v>
      </c>
      <c r="Q304" s="510">
        <v>0</v>
      </c>
      <c r="R304" s="510">
        <v>0</v>
      </c>
      <c r="S304" s="510">
        <v>0</v>
      </c>
      <c r="T304" s="510" t="s">
        <v>757</v>
      </c>
      <c r="U304" s="510">
        <f t="shared" si="47"/>
        <v>6502066.7400000002</v>
      </c>
      <c r="V304" s="512">
        <f t="shared" si="40"/>
        <v>10.570828882667703</v>
      </c>
      <c r="X304" s="510">
        <v>38546581.100000001</v>
      </c>
      <c r="Y304" s="510">
        <v>61509526</v>
      </c>
      <c r="Z304" s="510">
        <f t="shared" si="41"/>
        <v>22962944.899999999</v>
      </c>
      <c r="AA304" s="510">
        <f t="shared" si="42"/>
        <v>2427373.6118002702</v>
      </c>
      <c r="AC304" s="512">
        <v>161.74799218275396</v>
      </c>
      <c r="AD304" s="512">
        <f t="shared" si="43"/>
        <v>153.27468922580977</v>
      </c>
      <c r="AE304" s="513">
        <f t="shared" si="44"/>
        <v>-8.4733029569441953</v>
      </c>
      <c r="AF304" s="510">
        <v>59</v>
      </c>
      <c r="AG304" s="510">
        <v>1</v>
      </c>
      <c r="AH304" s="514">
        <f t="shared" si="45"/>
        <v>153.27468922580977</v>
      </c>
      <c r="AI304" s="58"/>
      <c r="AJ304" s="58"/>
      <c r="AK304" s="515">
        <v>161.74799218275396</v>
      </c>
      <c r="AL304" s="515">
        <v>160.01002201999577</v>
      </c>
      <c r="AM304" s="515">
        <v>160.01002201999577</v>
      </c>
      <c r="AN304" s="515">
        <v>161.74799218275396</v>
      </c>
      <c r="AO304" s="516">
        <v>153.27468922580977</v>
      </c>
      <c r="AP304" s="515"/>
      <c r="AQ304" s="515"/>
      <c r="AR304" s="515"/>
      <c r="AS304" s="515"/>
      <c r="AT304" s="517">
        <f t="shared" si="48"/>
        <v>-8.4733029569441953</v>
      </c>
      <c r="AU304" s="515"/>
      <c r="AV304" s="518">
        <v>7.1249638013346397</v>
      </c>
      <c r="AW304" s="515">
        <v>1.1790774116493863</v>
      </c>
      <c r="AX304" s="519">
        <f t="shared" si="49"/>
        <v>-5.9458863896852536</v>
      </c>
      <c r="AY304" s="520"/>
      <c r="AZ304" s="521"/>
      <c r="BA304" s="521"/>
      <c r="BB304" s="521"/>
      <c r="BC304" s="514"/>
      <c r="BD304" s="58"/>
      <c r="BE304" s="522">
        <f t="shared" si="46"/>
        <v>-295</v>
      </c>
      <c r="BF304" s="58"/>
      <c r="BG304" s="58"/>
      <c r="BH304" s="58"/>
      <c r="BI304" s="58"/>
      <c r="BJ304" s="58"/>
    </row>
    <row r="305" spans="1:62" s="510" customFormat="1" ht="12">
      <c r="A305" s="507">
        <v>296</v>
      </c>
      <c r="B305" s="508" t="s">
        <v>323</v>
      </c>
      <c r="C305" s="507">
        <v>1</v>
      </c>
      <c r="D305" s="509">
        <v>10128</v>
      </c>
      <c r="E305" s="510">
        <v>0</v>
      </c>
      <c r="F305" s="510">
        <v>0</v>
      </c>
      <c r="G305" s="510">
        <v>0</v>
      </c>
      <c r="H305" s="510">
        <v>0</v>
      </c>
      <c r="I305" s="510">
        <v>0</v>
      </c>
      <c r="J305" s="510">
        <v>0</v>
      </c>
      <c r="K305" s="511">
        <v>0</v>
      </c>
      <c r="L305" s="510">
        <v>345955</v>
      </c>
      <c r="M305" s="510">
        <v>0</v>
      </c>
      <c r="N305" s="510">
        <v>45774</v>
      </c>
      <c r="O305" s="510">
        <v>72791.070225008865</v>
      </c>
      <c r="P305" s="510">
        <v>0</v>
      </c>
      <c r="Q305" s="510">
        <v>0</v>
      </c>
      <c r="R305" s="510">
        <v>0</v>
      </c>
      <c r="S305" s="510">
        <v>0</v>
      </c>
      <c r="T305" s="510" t="s">
        <v>760</v>
      </c>
      <c r="U305" s="510">
        <f t="shared" si="47"/>
        <v>260998.27022500889</v>
      </c>
      <c r="V305" s="512">
        <f t="shared" si="40"/>
        <v>2.341987019787489</v>
      </c>
      <c r="X305" s="510">
        <v>4872085.7</v>
      </c>
      <c r="Y305" s="510">
        <v>11144309</v>
      </c>
      <c r="Z305" s="510">
        <f t="shared" si="41"/>
        <v>6272223.2999999998</v>
      </c>
      <c r="AA305" s="510">
        <f t="shared" si="42"/>
        <v>146894.65553808652</v>
      </c>
      <c r="AC305" s="512">
        <v>251.20927694584756</v>
      </c>
      <c r="AD305" s="512">
        <f t="shared" si="43"/>
        <v>225.7229248751087</v>
      </c>
      <c r="AE305" s="513">
        <f t="shared" si="44"/>
        <v>-25.48635207073886</v>
      </c>
      <c r="AF305" s="510">
        <v>40</v>
      </c>
      <c r="AG305" s="510">
        <v>1</v>
      </c>
      <c r="AH305" s="514">
        <f t="shared" si="45"/>
        <v>225.7229248751087</v>
      </c>
      <c r="AI305" s="58"/>
      <c r="AJ305" s="58"/>
      <c r="AK305" s="515">
        <v>251.20927694584756</v>
      </c>
      <c r="AL305" s="515">
        <v>256.70991281280999</v>
      </c>
      <c r="AM305" s="515">
        <v>256.70991281280999</v>
      </c>
      <c r="AN305" s="515">
        <v>251.20927694584756</v>
      </c>
      <c r="AO305" s="516">
        <v>225.7229248751087</v>
      </c>
      <c r="AP305" s="515"/>
      <c r="AQ305" s="515"/>
      <c r="AR305" s="515"/>
      <c r="AS305" s="515"/>
      <c r="AT305" s="517">
        <f t="shared" si="48"/>
        <v>-25.48635207073886</v>
      </c>
      <c r="AU305" s="515"/>
      <c r="AV305" s="518">
        <v>15.783371174366509</v>
      </c>
      <c r="AW305" s="515">
        <v>3.8112210204914807</v>
      </c>
      <c r="AX305" s="519">
        <f t="shared" si="49"/>
        <v>-11.972150153875029</v>
      </c>
      <c r="AY305" s="520"/>
      <c r="AZ305" s="521"/>
      <c r="BA305" s="521"/>
      <c r="BB305" s="521"/>
      <c r="BC305" s="514"/>
      <c r="BD305" s="58"/>
      <c r="BE305" s="522">
        <f t="shared" si="46"/>
        <v>-296</v>
      </c>
      <c r="BF305" s="58"/>
      <c r="BG305" s="58"/>
      <c r="BH305" s="58"/>
      <c r="BI305" s="58"/>
      <c r="BJ305" s="58"/>
    </row>
    <row r="306" spans="1:62" s="510" customFormat="1" ht="12">
      <c r="A306" s="507">
        <v>297</v>
      </c>
      <c r="B306" s="508" t="s">
        <v>324</v>
      </c>
      <c r="C306" s="507">
        <v>0</v>
      </c>
      <c r="D306" s="509"/>
      <c r="K306" s="511"/>
      <c r="T306" s="510">
        <v>0</v>
      </c>
      <c r="U306" s="510">
        <f t="shared" si="47"/>
        <v>0</v>
      </c>
      <c r="V306" s="512">
        <f t="shared" si="40"/>
        <v>0</v>
      </c>
      <c r="X306" s="510">
        <v>0</v>
      </c>
      <c r="Y306" s="510">
        <v>0</v>
      </c>
      <c r="Z306" s="510">
        <f t="shared" si="41"/>
        <v>0</v>
      </c>
      <c r="AA306" s="510">
        <f t="shared" si="42"/>
        <v>0</v>
      </c>
      <c r="AC306" s="512">
        <v>0</v>
      </c>
      <c r="AD306" s="512">
        <f t="shared" si="43"/>
        <v>0</v>
      </c>
      <c r="AE306" s="513">
        <f t="shared" si="44"/>
        <v>0</v>
      </c>
      <c r="AF306" s="510">
        <v>0</v>
      </c>
      <c r="AG306" s="510" t="s">
        <v>758</v>
      </c>
      <c r="AH306" s="514">
        <f t="shared" si="45"/>
        <v>0</v>
      </c>
      <c r="AI306" s="58"/>
      <c r="AJ306" s="58"/>
      <c r="AK306" s="515">
        <v>0</v>
      </c>
      <c r="AL306" s="515">
        <v>0</v>
      </c>
      <c r="AM306" s="515">
        <v>0</v>
      </c>
      <c r="AN306" s="515">
        <v>0</v>
      </c>
      <c r="AO306" s="516">
        <v>0</v>
      </c>
      <c r="AP306" s="515"/>
      <c r="AQ306" s="515"/>
      <c r="AR306" s="515"/>
      <c r="AS306" s="515"/>
      <c r="AT306" s="517">
        <f t="shared" si="48"/>
        <v>0</v>
      </c>
      <c r="AU306" s="515"/>
      <c r="AV306" s="518" t="s">
        <v>774</v>
      </c>
      <c r="AW306" s="515" t="s">
        <v>774</v>
      </c>
      <c r="AX306" s="519" t="str">
        <f t="shared" si="49"/>
        <v/>
      </c>
      <c r="AY306" s="520"/>
      <c r="AZ306" s="521"/>
      <c r="BA306" s="521"/>
      <c r="BB306" s="521"/>
      <c r="BC306" s="514"/>
      <c r="BD306" s="58"/>
      <c r="BE306" s="522">
        <f t="shared" si="46"/>
        <v>-297</v>
      </c>
      <c r="BF306" s="58"/>
      <c r="BG306" s="58"/>
      <c r="BH306" s="58"/>
      <c r="BI306" s="58"/>
      <c r="BJ306" s="58"/>
    </row>
    <row r="307" spans="1:62" s="510" customFormat="1" ht="12">
      <c r="A307" s="507">
        <v>298</v>
      </c>
      <c r="B307" s="508" t="s">
        <v>325</v>
      </c>
      <c r="C307" s="507">
        <v>1</v>
      </c>
      <c r="D307" s="509">
        <v>0</v>
      </c>
      <c r="E307" s="510">
        <v>9000</v>
      </c>
      <c r="F307" s="510">
        <v>0</v>
      </c>
      <c r="G307" s="510">
        <v>0</v>
      </c>
      <c r="H307" s="510">
        <v>0</v>
      </c>
      <c r="I307" s="510">
        <v>0</v>
      </c>
      <c r="J307" s="510">
        <v>43560</v>
      </c>
      <c r="K307" s="511">
        <v>153524</v>
      </c>
      <c r="L307" s="510">
        <v>215378</v>
      </c>
      <c r="M307" s="510">
        <v>0</v>
      </c>
      <c r="N307" s="510">
        <v>0</v>
      </c>
      <c r="O307" s="510">
        <v>0</v>
      </c>
      <c r="P307" s="510">
        <v>0</v>
      </c>
      <c r="Q307" s="510">
        <v>0</v>
      </c>
      <c r="R307" s="510">
        <v>0</v>
      </c>
      <c r="S307" s="510">
        <v>0</v>
      </c>
      <c r="T307" s="510" t="s">
        <v>757</v>
      </c>
      <c r="U307" s="510">
        <f t="shared" si="47"/>
        <v>421462</v>
      </c>
      <c r="V307" s="512">
        <f t="shared" si="40"/>
        <v>3.7151405318004596</v>
      </c>
      <c r="X307" s="510">
        <v>6327129.1521899998</v>
      </c>
      <c r="Y307" s="510">
        <v>11344443</v>
      </c>
      <c r="Z307" s="510">
        <f t="shared" si="41"/>
        <v>5017313.8478100002</v>
      </c>
      <c r="AA307" s="510">
        <f t="shared" si="42"/>
        <v>186400.26036762653</v>
      </c>
      <c r="AC307" s="512">
        <v>190.12120034218287</v>
      </c>
      <c r="AD307" s="512">
        <f t="shared" si="43"/>
        <v>176.35237832580449</v>
      </c>
      <c r="AE307" s="513">
        <f t="shared" si="44"/>
        <v>-13.76882201637838</v>
      </c>
      <c r="AF307" s="510">
        <v>0</v>
      </c>
      <c r="AG307" s="510">
        <v>1</v>
      </c>
      <c r="AH307" s="514">
        <f t="shared" si="45"/>
        <v>176.35237832580449</v>
      </c>
      <c r="AI307" s="58"/>
      <c r="AJ307" s="58"/>
      <c r="AK307" s="515">
        <v>190.12120034218287</v>
      </c>
      <c r="AL307" s="515">
        <v>189.72366051436541</v>
      </c>
      <c r="AM307" s="515">
        <v>189.72366051436541</v>
      </c>
      <c r="AN307" s="515">
        <v>190.12120034218287</v>
      </c>
      <c r="AO307" s="516">
        <v>176.35237832580449</v>
      </c>
      <c r="AP307" s="515"/>
      <c r="AQ307" s="515"/>
      <c r="AR307" s="515"/>
      <c r="AS307" s="515"/>
      <c r="AT307" s="517">
        <f t="shared" si="48"/>
        <v>-13.76882201637838</v>
      </c>
      <c r="AU307" s="515"/>
      <c r="AV307" s="518">
        <v>13.317388360617372</v>
      </c>
      <c r="AW307" s="515">
        <v>4.5229710986935556</v>
      </c>
      <c r="AX307" s="519">
        <f t="shared" si="49"/>
        <v>-8.7944172619238152</v>
      </c>
      <c r="AY307" s="520"/>
      <c r="AZ307" s="521"/>
      <c r="BA307" s="521"/>
      <c r="BB307" s="521"/>
      <c r="BC307" s="514"/>
      <c r="BD307" s="58"/>
      <c r="BE307" s="522">
        <f t="shared" si="46"/>
        <v>-298</v>
      </c>
      <c r="BF307" s="58"/>
      <c r="BG307" s="58"/>
      <c r="BH307" s="58"/>
      <c r="BI307" s="58"/>
      <c r="BJ307" s="58"/>
    </row>
    <row r="308" spans="1:62" s="510" customFormat="1" ht="12">
      <c r="A308" s="507">
        <v>299</v>
      </c>
      <c r="B308" s="508" t="s">
        <v>326</v>
      </c>
      <c r="C308" s="507">
        <v>0</v>
      </c>
      <c r="D308" s="509"/>
      <c r="K308" s="511"/>
      <c r="T308" s="510">
        <v>0</v>
      </c>
      <c r="U308" s="510">
        <f t="shared" si="47"/>
        <v>0</v>
      </c>
      <c r="V308" s="512">
        <f t="shared" si="40"/>
        <v>0</v>
      </c>
      <c r="X308" s="510">
        <v>0</v>
      </c>
      <c r="Y308" s="510">
        <v>0</v>
      </c>
      <c r="Z308" s="510">
        <f t="shared" si="41"/>
        <v>0</v>
      </c>
      <c r="AA308" s="510">
        <f t="shared" si="42"/>
        <v>0</v>
      </c>
      <c r="AC308" s="512">
        <v>0</v>
      </c>
      <c r="AD308" s="512">
        <f t="shared" si="43"/>
        <v>0</v>
      </c>
      <c r="AE308" s="513">
        <f t="shared" si="44"/>
        <v>0</v>
      </c>
      <c r="AF308" s="510">
        <v>0</v>
      </c>
      <c r="AG308" s="510" t="s">
        <v>758</v>
      </c>
      <c r="AH308" s="514">
        <f t="shared" si="45"/>
        <v>0</v>
      </c>
      <c r="AI308" s="58"/>
      <c r="AJ308" s="58"/>
      <c r="AK308" s="515">
        <v>0</v>
      </c>
      <c r="AL308" s="515">
        <v>0</v>
      </c>
      <c r="AM308" s="515">
        <v>0</v>
      </c>
      <c r="AN308" s="515">
        <v>0</v>
      </c>
      <c r="AO308" s="516">
        <v>0</v>
      </c>
      <c r="AP308" s="515"/>
      <c r="AQ308" s="515"/>
      <c r="AR308" s="515"/>
      <c r="AS308" s="515"/>
      <c r="AT308" s="517">
        <f t="shared" si="48"/>
        <v>0</v>
      </c>
      <c r="AU308" s="515"/>
      <c r="AV308" s="518" t="s">
        <v>774</v>
      </c>
      <c r="AW308" s="515" t="s">
        <v>774</v>
      </c>
      <c r="AX308" s="519" t="str">
        <f t="shared" si="49"/>
        <v/>
      </c>
      <c r="AY308" s="520"/>
      <c r="AZ308" s="521"/>
      <c r="BA308" s="521"/>
      <c r="BB308" s="521"/>
      <c r="BC308" s="514"/>
      <c r="BD308" s="58"/>
      <c r="BE308" s="522">
        <f t="shared" si="46"/>
        <v>-299</v>
      </c>
      <c r="BF308" s="58"/>
      <c r="BG308" s="58"/>
      <c r="BH308" s="58"/>
      <c r="BI308" s="58"/>
      <c r="BJ308" s="58"/>
    </row>
    <row r="309" spans="1:62" s="510" customFormat="1" ht="12">
      <c r="A309" s="507">
        <v>300</v>
      </c>
      <c r="B309" s="508" t="s">
        <v>327</v>
      </c>
      <c r="C309" s="507">
        <v>1</v>
      </c>
      <c r="D309" s="509">
        <v>0</v>
      </c>
      <c r="E309" s="510">
        <v>100000</v>
      </c>
      <c r="F309" s="510">
        <v>0</v>
      </c>
      <c r="G309" s="510">
        <v>0</v>
      </c>
      <c r="H309" s="510">
        <v>0</v>
      </c>
      <c r="I309" s="510">
        <v>0</v>
      </c>
      <c r="J309" s="510">
        <v>265000</v>
      </c>
      <c r="K309" s="511">
        <v>150</v>
      </c>
      <c r="L309" s="510">
        <v>95031</v>
      </c>
      <c r="M309" s="510">
        <v>0</v>
      </c>
      <c r="N309" s="510">
        <v>116310</v>
      </c>
      <c r="O309" s="510">
        <v>2126.3200000000002</v>
      </c>
      <c r="P309" s="510">
        <v>0</v>
      </c>
      <c r="Q309" s="510">
        <v>0</v>
      </c>
      <c r="R309" s="510">
        <v>0</v>
      </c>
      <c r="S309" s="510">
        <v>0</v>
      </c>
      <c r="T309" s="510" t="s">
        <v>757</v>
      </c>
      <c r="U309" s="510">
        <f t="shared" si="47"/>
        <v>578617.31999999995</v>
      </c>
      <c r="V309" s="512">
        <f t="shared" si="40"/>
        <v>8.3939941072617632</v>
      </c>
      <c r="X309" s="510">
        <v>2317885.7700000005</v>
      </c>
      <c r="Y309" s="510">
        <v>6893230</v>
      </c>
      <c r="Z309" s="510">
        <f t="shared" si="41"/>
        <v>4575344.2299999995</v>
      </c>
      <c r="AA309" s="510">
        <f t="shared" si="42"/>
        <v>384054.12505314109</v>
      </c>
      <c r="AC309" s="512">
        <v>300.27025420362111</v>
      </c>
      <c r="AD309" s="512">
        <f t="shared" si="43"/>
        <v>280.82384210619909</v>
      </c>
      <c r="AE309" s="513">
        <f t="shared" si="44"/>
        <v>-19.446412097422012</v>
      </c>
      <c r="AF309" s="510">
        <v>1</v>
      </c>
      <c r="AG309" s="510">
        <v>1</v>
      </c>
      <c r="AH309" s="514">
        <f t="shared" si="45"/>
        <v>280.82384210619909</v>
      </c>
      <c r="AI309" s="58"/>
      <c r="AJ309" s="58"/>
      <c r="AK309" s="515">
        <v>300.27025420362111</v>
      </c>
      <c r="AL309" s="515">
        <v>299.92300422958789</v>
      </c>
      <c r="AM309" s="515">
        <v>299.92300422958789</v>
      </c>
      <c r="AN309" s="515">
        <v>300.27025420362111</v>
      </c>
      <c r="AO309" s="516">
        <v>280.82384210619909</v>
      </c>
      <c r="AP309" s="515"/>
      <c r="AQ309" s="515"/>
      <c r="AR309" s="515"/>
      <c r="AS309" s="515"/>
      <c r="AT309" s="517">
        <f t="shared" si="48"/>
        <v>-19.446412097422012</v>
      </c>
      <c r="AU309" s="515"/>
      <c r="AV309" s="518">
        <v>2.8566834215060393</v>
      </c>
      <c r="AW309" s="515">
        <v>-3.8399592747008842</v>
      </c>
      <c r="AX309" s="519">
        <f t="shared" si="49"/>
        <v>-6.6966426962069239</v>
      </c>
      <c r="AY309" s="520"/>
      <c r="AZ309" s="521"/>
      <c r="BA309" s="521"/>
      <c r="BB309" s="521"/>
      <c r="BC309" s="514"/>
      <c r="BD309" s="58"/>
      <c r="BE309" s="522">
        <f t="shared" si="46"/>
        <v>-300</v>
      </c>
      <c r="BF309" s="58"/>
      <c r="BG309" s="58"/>
      <c r="BH309" s="58"/>
      <c r="BI309" s="58"/>
      <c r="BJ309" s="58"/>
    </row>
    <row r="310" spans="1:62" s="510" customFormat="1" ht="12">
      <c r="A310" s="507">
        <v>301</v>
      </c>
      <c r="B310" s="508" t="s">
        <v>328</v>
      </c>
      <c r="C310" s="507">
        <v>1</v>
      </c>
      <c r="D310" s="509">
        <v>0</v>
      </c>
      <c r="E310" s="510">
        <v>0</v>
      </c>
      <c r="F310" s="510">
        <v>0</v>
      </c>
      <c r="G310" s="510">
        <v>0</v>
      </c>
      <c r="H310" s="510">
        <v>0</v>
      </c>
      <c r="I310" s="510">
        <v>0</v>
      </c>
      <c r="J310" s="510">
        <v>903331</v>
      </c>
      <c r="K310" s="511">
        <v>538008</v>
      </c>
      <c r="L310" s="510">
        <v>558281</v>
      </c>
      <c r="M310" s="510">
        <v>0</v>
      </c>
      <c r="N310" s="510">
        <v>16266</v>
      </c>
      <c r="O310" s="510">
        <v>113226.47000000002</v>
      </c>
      <c r="P310" s="510">
        <v>0</v>
      </c>
      <c r="Q310" s="510">
        <v>0</v>
      </c>
      <c r="R310" s="510">
        <v>0</v>
      </c>
      <c r="S310" s="510">
        <v>0</v>
      </c>
      <c r="T310" s="510" t="s">
        <v>760</v>
      </c>
      <c r="U310" s="510">
        <f t="shared" si="47"/>
        <v>1794143.87</v>
      </c>
      <c r="V310" s="512">
        <f t="shared" si="40"/>
        <v>6.4926505759793072</v>
      </c>
      <c r="X310" s="510">
        <v>20161771.900000002</v>
      </c>
      <c r="Y310" s="510">
        <v>27633458</v>
      </c>
      <c r="Z310" s="510">
        <f t="shared" si="41"/>
        <v>7471686.0999999978</v>
      </c>
      <c r="AA310" s="510">
        <f t="shared" si="42"/>
        <v>485110.47060701571</v>
      </c>
      <c r="AC310" s="512">
        <v>137.18347340297865</v>
      </c>
      <c r="AD310" s="512">
        <f t="shared" si="43"/>
        <v>134.65258740176989</v>
      </c>
      <c r="AE310" s="513">
        <f t="shared" si="44"/>
        <v>-2.5308860012087564</v>
      </c>
      <c r="AF310" s="510">
        <v>95</v>
      </c>
      <c r="AG310" s="510">
        <v>1</v>
      </c>
      <c r="AH310" s="514">
        <f t="shared" si="45"/>
        <v>134.65258740176989</v>
      </c>
      <c r="AI310" s="58"/>
      <c r="AJ310" s="58"/>
      <c r="AK310" s="515">
        <v>137.18347340297865</v>
      </c>
      <c r="AL310" s="515">
        <v>137.66218509921509</v>
      </c>
      <c r="AM310" s="515">
        <v>137.66218509921509</v>
      </c>
      <c r="AN310" s="515">
        <v>137.18347340297865</v>
      </c>
      <c r="AO310" s="516">
        <v>134.65258740176989</v>
      </c>
      <c r="AP310" s="515"/>
      <c r="AQ310" s="515"/>
      <c r="AR310" s="515"/>
      <c r="AS310" s="515"/>
      <c r="AT310" s="517">
        <f t="shared" si="48"/>
        <v>-2.5308860012087564</v>
      </c>
      <c r="AU310" s="515"/>
      <c r="AV310" s="518">
        <v>10.775919719662975</v>
      </c>
      <c r="AW310" s="515">
        <v>7.925105631415871</v>
      </c>
      <c r="AX310" s="519">
        <f t="shared" si="49"/>
        <v>-2.8508140882471036</v>
      </c>
      <c r="AY310" s="520"/>
      <c r="AZ310" s="521"/>
      <c r="BA310" s="521"/>
      <c r="BB310" s="521"/>
      <c r="BC310" s="514"/>
      <c r="BD310" s="58"/>
      <c r="BE310" s="522">
        <f t="shared" si="46"/>
        <v>-301</v>
      </c>
      <c r="BF310" s="58"/>
      <c r="BG310" s="58"/>
      <c r="BH310" s="58"/>
      <c r="BI310" s="58"/>
      <c r="BJ310" s="58"/>
    </row>
    <row r="311" spans="1:62" s="510" customFormat="1" ht="12">
      <c r="A311" s="507">
        <v>302</v>
      </c>
      <c r="B311" s="508" t="s">
        <v>329</v>
      </c>
      <c r="C311" s="507">
        <v>0</v>
      </c>
      <c r="D311" s="509"/>
      <c r="K311" s="511"/>
      <c r="T311" s="510">
        <v>0</v>
      </c>
      <c r="U311" s="510">
        <f t="shared" si="47"/>
        <v>0</v>
      </c>
      <c r="V311" s="512">
        <f t="shared" si="40"/>
        <v>0</v>
      </c>
      <c r="X311" s="510">
        <v>325767.26999999996</v>
      </c>
      <c r="Y311" s="510">
        <v>59752</v>
      </c>
      <c r="Z311" s="510">
        <f t="shared" si="41"/>
        <v>0</v>
      </c>
      <c r="AA311" s="510">
        <f t="shared" si="42"/>
        <v>0</v>
      </c>
      <c r="AC311" s="512">
        <v>0</v>
      </c>
      <c r="AD311" s="512">
        <f t="shared" si="43"/>
        <v>0</v>
      </c>
      <c r="AE311" s="513">
        <f t="shared" si="44"/>
        <v>0</v>
      </c>
      <c r="AF311" s="510">
        <v>0</v>
      </c>
      <c r="AG311" s="510" t="s">
        <v>758</v>
      </c>
      <c r="AH311" s="514">
        <f t="shared" si="45"/>
        <v>0</v>
      </c>
      <c r="AI311" s="58"/>
      <c r="AJ311" s="58"/>
      <c r="AK311" s="515">
        <v>0</v>
      </c>
      <c r="AL311" s="515">
        <v>0</v>
      </c>
      <c r="AM311" s="515">
        <v>0</v>
      </c>
      <c r="AN311" s="515">
        <v>0</v>
      </c>
      <c r="AO311" s="516">
        <v>0</v>
      </c>
      <c r="AP311" s="515"/>
      <c r="AQ311" s="515"/>
      <c r="AR311" s="515"/>
      <c r="AS311" s="515"/>
      <c r="AT311" s="517">
        <f t="shared" si="48"/>
        <v>0</v>
      </c>
      <c r="AU311" s="515"/>
      <c r="AV311" s="518" t="s">
        <v>774</v>
      </c>
      <c r="AW311" s="515" t="s">
        <v>774</v>
      </c>
      <c r="AX311" s="519" t="str">
        <f t="shared" si="49"/>
        <v/>
      </c>
      <c r="AY311" s="520"/>
      <c r="AZ311" s="521"/>
      <c r="BA311" s="521"/>
      <c r="BB311" s="521"/>
      <c r="BC311" s="514"/>
      <c r="BD311" s="58"/>
      <c r="BE311" s="522">
        <f t="shared" si="46"/>
        <v>-302</v>
      </c>
      <c r="BF311" s="58"/>
      <c r="BG311" s="58"/>
      <c r="BH311" s="58"/>
      <c r="BI311" s="58"/>
      <c r="BJ311" s="58"/>
    </row>
    <row r="312" spans="1:62" s="510" customFormat="1" ht="12">
      <c r="A312" s="507">
        <v>303</v>
      </c>
      <c r="B312" s="508" t="s">
        <v>330</v>
      </c>
      <c r="C312" s="507">
        <v>0</v>
      </c>
      <c r="D312" s="509">
        <v>0</v>
      </c>
      <c r="E312" s="510">
        <v>0</v>
      </c>
      <c r="F312" s="510">
        <v>0</v>
      </c>
      <c r="G312" s="510">
        <v>0</v>
      </c>
      <c r="H312" s="510">
        <v>0</v>
      </c>
      <c r="I312" s="510">
        <v>0</v>
      </c>
      <c r="J312" s="510">
        <v>0</v>
      </c>
      <c r="K312" s="511">
        <v>0</v>
      </c>
      <c r="L312" s="510">
        <v>0</v>
      </c>
      <c r="M312" s="510">
        <v>0</v>
      </c>
      <c r="N312" s="510">
        <v>0</v>
      </c>
      <c r="O312" s="510">
        <v>0</v>
      </c>
      <c r="P312" s="510">
        <v>0</v>
      </c>
      <c r="Q312" s="510">
        <v>0</v>
      </c>
      <c r="R312" s="510">
        <v>0</v>
      </c>
      <c r="S312" s="510">
        <v>0</v>
      </c>
      <c r="T312" s="510">
        <v>0</v>
      </c>
      <c r="U312" s="510">
        <f t="shared" si="47"/>
        <v>0</v>
      </c>
      <c r="V312" s="512">
        <f t="shared" si="40"/>
        <v>0</v>
      </c>
      <c r="X312" s="510">
        <v>78488.55</v>
      </c>
      <c r="Y312" s="510">
        <v>104722</v>
      </c>
      <c r="Z312" s="510">
        <f t="shared" si="41"/>
        <v>26233.449999999997</v>
      </c>
      <c r="AA312" s="510">
        <f t="shared" si="42"/>
        <v>0</v>
      </c>
      <c r="AC312" s="512">
        <v>0</v>
      </c>
      <c r="AD312" s="512">
        <f t="shared" si="43"/>
        <v>0</v>
      </c>
      <c r="AE312" s="513">
        <f t="shared" si="44"/>
        <v>0</v>
      </c>
      <c r="AF312" s="510">
        <v>0</v>
      </c>
      <c r="AG312" s="510" t="s">
        <v>758</v>
      </c>
      <c r="AH312" s="514">
        <f t="shared" si="45"/>
        <v>0</v>
      </c>
      <c r="AI312" s="58"/>
      <c r="AJ312" s="58"/>
      <c r="AK312" s="515">
        <v>0</v>
      </c>
      <c r="AL312" s="515">
        <v>0</v>
      </c>
      <c r="AM312" s="515">
        <v>0</v>
      </c>
      <c r="AN312" s="515">
        <v>0</v>
      </c>
      <c r="AO312" s="516">
        <v>0</v>
      </c>
      <c r="AP312" s="515"/>
      <c r="AQ312" s="515"/>
      <c r="AR312" s="515"/>
      <c r="AS312" s="515"/>
      <c r="AT312" s="517">
        <f t="shared" si="48"/>
        <v>0</v>
      </c>
      <c r="AU312" s="515"/>
      <c r="AV312" s="518" t="s">
        <v>774</v>
      </c>
      <c r="AW312" s="515" t="s">
        <v>774</v>
      </c>
      <c r="AX312" s="519" t="str">
        <f t="shared" si="49"/>
        <v/>
      </c>
      <c r="AY312" s="520"/>
      <c r="AZ312" s="521"/>
      <c r="BA312" s="521"/>
      <c r="BB312" s="521"/>
      <c r="BC312" s="514"/>
      <c r="BD312" s="58"/>
      <c r="BE312" s="522">
        <f t="shared" si="46"/>
        <v>-303</v>
      </c>
      <c r="BF312" s="58"/>
      <c r="BG312" s="58"/>
      <c r="BH312" s="58"/>
      <c r="BI312" s="58"/>
      <c r="BJ312" s="58"/>
    </row>
    <row r="313" spans="1:62" s="510" customFormat="1" ht="12">
      <c r="A313" s="507">
        <v>304</v>
      </c>
      <c r="B313" s="508" t="s">
        <v>331</v>
      </c>
      <c r="C313" s="507">
        <v>1</v>
      </c>
      <c r="D313" s="509">
        <v>0</v>
      </c>
      <c r="E313" s="510">
        <v>0</v>
      </c>
      <c r="F313" s="510">
        <v>0</v>
      </c>
      <c r="G313" s="510">
        <v>0</v>
      </c>
      <c r="H313" s="510">
        <v>0</v>
      </c>
      <c r="I313" s="510">
        <v>0</v>
      </c>
      <c r="J313" s="510">
        <v>0</v>
      </c>
      <c r="K313" s="511">
        <v>0</v>
      </c>
      <c r="L313" s="510">
        <v>1099141</v>
      </c>
      <c r="M313" s="510">
        <v>0</v>
      </c>
      <c r="N313" s="510">
        <v>176577</v>
      </c>
      <c r="O313" s="510">
        <v>0</v>
      </c>
      <c r="P313" s="510">
        <v>0</v>
      </c>
      <c r="Q313" s="510">
        <v>0</v>
      </c>
      <c r="R313" s="510">
        <v>0</v>
      </c>
      <c r="S313" s="510">
        <v>0</v>
      </c>
      <c r="T313" s="510" t="s">
        <v>757</v>
      </c>
      <c r="U313" s="510">
        <f t="shared" si="47"/>
        <v>1275718</v>
      </c>
      <c r="V313" s="512">
        <f t="shared" si="40"/>
        <v>4.5752187884516751</v>
      </c>
      <c r="X313" s="510">
        <v>20484522.960000001</v>
      </c>
      <c r="Y313" s="510">
        <v>27883213</v>
      </c>
      <c r="Z313" s="510">
        <f t="shared" si="41"/>
        <v>7398690.0399999991</v>
      </c>
      <c r="AA313" s="510">
        <f t="shared" si="42"/>
        <v>338506.2568093827</v>
      </c>
      <c r="AC313" s="512">
        <v>140.78030178209053</v>
      </c>
      <c r="AD313" s="512">
        <f t="shared" si="43"/>
        <v>134.46594190636995</v>
      </c>
      <c r="AE313" s="513">
        <f t="shared" si="44"/>
        <v>-6.3143598757205837</v>
      </c>
      <c r="AF313" s="510">
        <v>0</v>
      </c>
      <c r="AG313" s="510">
        <v>1</v>
      </c>
      <c r="AH313" s="514">
        <f t="shared" si="45"/>
        <v>134.46594190636995</v>
      </c>
      <c r="AI313" s="58"/>
      <c r="AJ313" s="58"/>
      <c r="AK313" s="515">
        <v>140.78030178209053</v>
      </c>
      <c r="AL313" s="515">
        <v>141.77660701222558</v>
      </c>
      <c r="AM313" s="515">
        <v>141.77660701222558</v>
      </c>
      <c r="AN313" s="515">
        <v>140.78030178209053</v>
      </c>
      <c r="AO313" s="516">
        <v>134.46594190636995</v>
      </c>
      <c r="AP313" s="515"/>
      <c r="AQ313" s="515"/>
      <c r="AR313" s="515"/>
      <c r="AS313" s="515"/>
      <c r="AT313" s="517">
        <f t="shared" si="48"/>
        <v>-6.3143598757205837</v>
      </c>
      <c r="AU313" s="515"/>
      <c r="AV313" s="518">
        <v>5.6006270203478827</v>
      </c>
      <c r="AW313" s="515">
        <v>0.62507749908661148</v>
      </c>
      <c r="AX313" s="519">
        <f t="shared" si="49"/>
        <v>-4.9755495212612715</v>
      </c>
      <c r="AY313" s="520"/>
      <c r="AZ313" s="521"/>
      <c r="BA313" s="521"/>
      <c r="BB313" s="521"/>
      <c r="BC313" s="514"/>
      <c r="BD313" s="58"/>
      <c r="BE313" s="522">
        <f t="shared" si="46"/>
        <v>-304</v>
      </c>
      <c r="BF313" s="58"/>
      <c r="BG313" s="58"/>
      <c r="BH313" s="58"/>
      <c r="BI313" s="58"/>
      <c r="BJ313" s="58"/>
    </row>
    <row r="314" spans="1:62" s="510" customFormat="1" ht="12">
      <c r="A314" s="507">
        <v>305</v>
      </c>
      <c r="B314" s="508" t="s">
        <v>332</v>
      </c>
      <c r="C314" s="507">
        <v>1</v>
      </c>
      <c r="D314" s="509">
        <v>0</v>
      </c>
      <c r="E314" s="510">
        <v>0</v>
      </c>
      <c r="F314" s="510">
        <v>0</v>
      </c>
      <c r="G314" s="510">
        <v>0</v>
      </c>
      <c r="H314" s="510">
        <v>0</v>
      </c>
      <c r="I314" s="510">
        <v>0</v>
      </c>
      <c r="J314" s="510">
        <v>2331931</v>
      </c>
      <c r="K314" s="511">
        <v>0</v>
      </c>
      <c r="L314" s="510">
        <v>3770285</v>
      </c>
      <c r="M314" s="510">
        <v>0</v>
      </c>
      <c r="N314" s="510">
        <v>0</v>
      </c>
      <c r="O314" s="510">
        <v>102579.33000000002</v>
      </c>
      <c r="P314" s="510">
        <v>0</v>
      </c>
      <c r="Q314" s="510">
        <v>0</v>
      </c>
      <c r="R314" s="510">
        <v>0</v>
      </c>
      <c r="S314" s="510">
        <v>0</v>
      </c>
      <c r="T314" s="510" t="s">
        <v>757</v>
      </c>
      <c r="U314" s="510">
        <f t="shared" si="47"/>
        <v>6204795.3300000001</v>
      </c>
      <c r="V314" s="512">
        <f t="shared" si="40"/>
        <v>10.315265235829289</v>
      </c>
      <c r="X314" s="510">
        <v>40977611.282850005</v>
      </c>
      <c r="Y314" s="510">
        <v>60151583</v>
      </c>
      <c r="Z314" s="510">
        <f t="shared" si="41"/>
        <v>19173971.717149995</v>
      </c>
      <c r="AA314" s="510">
        <f t="shared" si="42"/>
        <v>1977846.0388669136</v>
      </c>
      <c r="AC314" s="512">
        <v>144.35603108892334</v>
      </c>
      <c r="AD314" s="512">
        <f t="shared" si="43"/>
        <v>141.96468544636721</v>
      </c>
      <c r="AE314" s="513">
        <f t="shared" si="44"/>
        <v>-2.3913456425561321</v>
      </c>
      <c r="AF314" s="510">
        <v>74</v>
      </c>
      <c r="AG314" s="510">
        <v>1</v>
      </c>
      <c r="AH314" s="514">
        <f t="shared" si="45"/>
        <v>141.96468544636721</v>
      </c>
      <c r="AI314" s="58"/>
      <c r="AJ314" s="58"/>
      <c r="AK314" s="515">
        <v>144.35603108892334</v>
      </c>
      <c r="AL314" s="515">
        <v>144.44270556676068</v>
      </c>
      <c r="AM314" s="515">
        <v>144.44270556676068</v>
      </c>
      <c r="AN314" s="515">
        <v>144.35603108892334</v>
      </c>
      <c r="AO314" s="516">
        <v>141.96468544636721</v>
      </c>
      <c r="AP314" s="515"/>
      <c r="AQ314" s="515"/>
      <c r="AR314" s="515"/>
      <c r="AS314" s="515"/>
      <c r="AT314" s="517">
        <f t="shared" si="48"/>
        <v>-2.3913456425561321</v>
      </c>
      <c r="AU314" s="515"/>
      <c r="AV314" s="518">
        <v>6.0529036817722677</v>
      </c>
      <c r="AW314" s="515">
        <v>4.1519757201407641</v>
      </c>
      <c r="AX314" s="519">
        <f t="shared" si="49"/>
        <v>-1.9009279616315036</v>
      </c>
      <c r="AY314" s="520"/>
      <c r="AZ314" s="521"/>
      <c r="BA314" s="521"/>
      <c r="BB314" s="521"/>
      <c r="BC314" s="514"/>
      <c r="BD314" s="58"/>
      <c r="BE314" s="522">
        <f t="shared" si="46"/>
        <v>-305</v>
      </c>
      <c r="BF314" s="58"/>
      <c r="BG314" s="58"/>
      <c r="BH314" s="58"/>
      <c r="BI314" s="58"/>
      <c r="BJ314" s="58"/>
    </row>
    <row r="315" spans="1:62" s="510" customFormat="1" ht="12">
      <c r="A315" s="507">
        <v>306</v>
      </c>
      <c r="B315" s="508" t="s">
        <v>333</v>
      </c>
      <c r="C315" s="507">
        <v>1</v>
      </c>
      <c r="D315" s="509">
        <v>0</v>
      </c>
      <c r="E315" s="510">
        <v>210096</v>
      </c>
      <c r="F315" s="510">
        <v>0</v>
      </c>
      <c r="G315" s="510">
        <v>0</v>
      </c>
      <c r="H315" s="510">
        <v>0</v>
      </c>
      <c r="I315" s="510">
        <v>0</v>
      </c>
      <c r="J315" s="510">
        <v>63250</v>
      </c>
      <c r="K315" s="511">
        <v>49380</v>
      </c>
      <c r="L315" s="510">
        <v>70472</v>
      </c>
      <c r="M315" s="510">
        <v>0</v>
      </c>
      <c r="N315" s="510">
        <v>7953</v>
      </c>
      <c r="O315" s="510">
        <v>9557.94</v>
      </c>
      <c r="P315" s="510">
        <v>0</v>
      </c>
      <c r="Q315" s="510">
        <v>0</v>
      </c>
      <c r="R315" s="510">
        <v>0</v>
      </c>
      <c r="S315" s="510">
        <v>0</v>
      </c>
      <c r="T315" s="510" t="s">
        <v>760</v>
      </c>
      <c r="U315" s="510">
        <f t="shared" si="47"/>
        <v>368425.74</v>
      </c>
      <c r="V315" s="512">
        <f t="shared" si="40"/>
        <v>16.095917802964603</v>
      </c>
      <c r="X315" s="510">
        <v>1787635.85</v>
      </c>
      <c r="Y315" s="510">
        <v>2288939</v>
      </c>
      <c r="Z315" s="510">
        <f t="shared" si="41"/>
        <v>501303.14999999991</v>
      </c>
      <c r="AA315" s="510">
        <f t="shared" si="42"/>
        <v>80689.342967672346</v>
      </c>
      <c r="AC315" s="512">
        <v>139.1593690232865</v>
      </c>
      <c r="AD315" s="512">
        <f t="shared" si="43"/>
        <v>123.52905414334398</v>
      </c>
      <c r="AE315" s="513">
        <f t="shared" si="44"/>
        <v>-15.630314879942517</v>
      </c>
      <c r="AF315" s="510">
        <v>7</v>
      </c>
      <c r="AG315" s="510">
        <v>1</v>
      </c>
      <c r="AH315" s="514">
        <f t="shared" si="45"/>
        <v>123.52905414334398</v>
      </c>
      <c r="AI315" s="58"/>
      <c r="AJ315" s="58"/>
      <c r="AK315" s="515">
        <v>139.1593690232865</v>
      </c>
      <c r="AL315" s="515">
        <v>138.28699499900304</v>
      </c>
      <c r="AM315" s="515">
        <v>138.28699499900304</v>
      </c>
      <c r="AN315" s="515">
        <v>139.1593690232865</v>
      </c>
      <c r="AO315" s="516">
        <v>123.52905414334398</v>
      </c>
      <c r="AP315" s="515"/>
      <c r="AQ315" s="515"/>
      <c r="AR315" s="515"/>
      <c r="AS315" s="515"/>
      <c r="AT315" s="517">
        <f t="shared" si="48"/>
        <v>-15.630314879942517</v>
      </c>
      <c r="AU315" s="515"/>
      <c r="AV315" s="518">
        <v>15.854283742565576</v>
      </c>
      <c r="AW315" s="515">
        <v>3.3294768315293188</v>
      </c>
      <c r="AX315" s="519">
        <f t="shared" si="49"/>
        <v>-12.524806911036258</v>
      </c>
      <c r="AY315" s="520"/>
      <c r="AZ315" s="521"/>
      <c r="BA315" s="521"/>
      <c r="BB315" s="521"/>
      <c r="BC315" s="514"/>
      <c r="BD315" s="58"/>
      <c r="BE315" s="522">
        <f t="shared" si="46"/>
        <v>-306</v>
      </c>
      <c r="BF315" s="58"/>
      <c r="BG315" s="58"/>
      <c r="BH315" s="58"/>
      <c r="BI315" s="58"/>
      <c r="BJ315" s="58"/>
    </row>
    <row r="316" spans="1:62" s="510" customFormat="1" ht="12">
      <c r="A316" s="507">
        <v>307</v>
      </c>
      <c r="B316" s="508" t="s">
        <v>334</v>
      </c>
      <c r="C316" s="507">
        <v>1</v>
      </c>
      <c r="D316" s="509">
        <v>0</v>
      </c>
      <c r="E316" s="510">
        <v>0</v>
      </c>
      <c r="F316" s="510">
        <v>0</v>
      </c>
      <c r="G316" s="510">
        <v>0</v>
      </c>
      <c r="H316" s="510">
        <v>0</v>
      </c>
      <c r="I316" s="510">
        <v>69726</v>
      </c>
      <c r="J316" s="510">
        <v>502614</v>
      </c>
      <c r="K316" s="511">
        <v>512168</v>
      </c>
      <c r="L316" s="510">
        <v>1564958</v>
      </c>
      <c r="M316" s="510">
        <v>22834</v>
      </c>
      <c r="N316" s="510">
        <v>0</v>
      </c>
      <c r="O316" s="510">
        <v>51446.710000000006</v>
      </c>
      <c r="P316" s="510">
        <v>0</v>
      </c>
      <c r="Q316" s="510">
        <v>0</v>
      </c>
      <c r="R316" s="510">
        <v>0</v>
      </c>
      <c r="S316" s="510">
        <v>0</v>
      </c>
      <c r="T316" s="510" t="s">
        <v>757</v>
      </c>
      <c r="U316" s="510">
        <f t="shared" si="47"/>
        <v>2723746.71</v>
      </c>
      <c r="V316" s="512">
        <f t="shared" si="40"/>
        <v>4.3722185072031294</v>
      </c>
      <c r="X316" s="510">
        <v>43228473.531800002</v>
      </c>
      <c r="Y316" s="510">
        <v>62296674</v>
      </c>
      <c r="Z316" s="510">
        <f t="shared" si="41"/>
        <v>19068200.468199998</v>
      </c>
      <c r="AA316" s="510">
        <f t="shared" si="42"/>
        <v>833703.38986123411</v>
      </c>
      <c r="AC316" s="512">
        <v>145.1456510549412</v>
      </c>
      <c r="AD316" s="512">
        <f t="shared" si="43"/>
        <v>142.18168162918124</v>
      </c>
      <c r="AE316" s="513">
        <f t="shared" si="44"/>
        <v>-2.9639694257599558</v>
      </c>
      <c r="AF316" s="510">
        <v>24</v>
      </c>
      <c r="AG316" s="510">
        <v>1</v>
      </c>
      <c r="AH316" s="514">
        <f t="shared" si="45"/>
        <v>142.18168162918124</v>
      </c>
      <c r="AI316" s="58"/>
      <c r="AJ316" s="58"/>
      <c r="AK316" s="515">
        <v>145.1456510549412</v>
      </c>
      <c r="AL316" s="515">
        <v>145.11011452473215</v>
      </c>
      <c r="AM316" s="515">
        <v>145.11011452473215</v>
      </c>
      <c r="AN316" s="515">
        <v>145.1456510549412</v>
      </c>
      <c r="AO316" s="516">
        <v>142.18168162918124</v>
      </c>
      <c r="AP316" s="515"/>
      <c r="AQ316" s="515"/>
      <c r="AR316" s="515"/>
      <c r="AS316" s="515"/>
      <c r="AT316" s="517">
        <f t="shared" si="48"/>
        <v>-2.9639694257599558</v>
      </c>
      <c r="AU316" s="515"/>
      <c r="AV316" s="518">
        <v>6.0846920648806577</v>
      </c>
      <c r="AW316" s="515">
        <v>3.7421949006584714</v>
      </c>
      <c r="AX316" s="519">
        <f t="shared" si="49"/>
        <v>-2.3424971642221863</v>
      </c>
      <c r="AY316" s="520"/>
      <c r="AZ316" s="521"/>
      <c r="BA316" s="521"/>
      <c r="BB316" s="521"/>
      <c r="BC316" s="514"/>
      <c r="BD316" s="58"/>
      <c r="BE316" s="522">
        <f t="shared" si="46"/>
        <v>-307</v>
      </c>
      <c r="BF316" s="58"/>
      <c r="BG316" s="58"/>
      <c r="BH316" s="58"/>
      <c r="BI316" s="58"/>
      <c r="BJ316" s="58"/>
    </row>
    <row r="317" spans="1:62" s="510" customFormat="1" ht="12">
      <c r="A317" s="507">
        <v>308</v>
      </c>
      <c r="B317" s="508" t="s">
        <v>335</v>
      </c>
      <c r="C317" s="507">
        <v>1</v>
      </c>
      <c r="D317" s="509">
        <v>0</v>
      </c>
      <c r="E317" s="510">
        <v>53200</v>
      </c>
      <c r="F317" s="510">
        <v>0</v>
      </c>
      <c r="G317" s="510">
        <v>0</v>
      </c>
      <c r="H317" s="510">
        <v>0</v>
      </c>
      <c r="I317" s="510">
        <v>0</v>
      </c>
      <c r="J317" s="510">
        <v>2460771</v>
      </c>
      <c r="K317" s="511">
        <v>1392963</v>
      </c>
      <c r="L317" s="510">
        <v>9685000</v>
      </c>
      <c r="M317" s="510">
        <v>27907</v>
      </c>
      <c r="N317" s="510">
        <v>0</v>
      </c>
      <c r="O317" s="510">
        <v>27455.120000000003</v>
      </c>
      <c r="P317" s="510">
        <v>0</v>
      </c>
      <c r="Q317" s="510">
        <v>0</v>
      </c>
      <c r="R317" s="510">
        <v>0</v>
      </c>
      <c r="S317" s="510">
        <v>0</v>
      </c>
      <c r="T317" s="510" t="s">
        <v>757</v>
      </c>
      <c r="U317" s="510">
        <f t="shared" si="47"/>
        <v>13647296.119999999</v>
      </c>
      <c r="V317" s="512">
        <f t="shared" si="40"/>
        <v>10.614403619063658</v>
      </c>
      <c r="X317" s="510">
        <v>87977903.347709998</v>
      </c>
      <c r="Y317" s="510">
        <v>128573367</v>
      </c>
      <c r="Z317" s="510">
        <f t="shared" si="41"/>
        <v>40595463.652290002</v>
      </c>
      <c r="AA317" s="510">
        <f t="shared" si="42"/>
        <v>4308966.3630843423</v>
      </c>
      <c r="AC317" s="512">
        <v>147.84718015257124</v>
      </c>
      <c r="AD317" s="512">
        <f t="shared" si="43"/>
        <v>141.24501256388507</v>
      </c>
      <c r="AE317" s="513">
        <f t="shared" si="44"/>
        <v>-6.6021675886861715</v>
      </c>
      <c r="AF317" s="510">
        <v>16</v>
      </c>
      <c r="AG317" s="510">
        <v>1</v>
      </c>
      <c r="AH317" s="514">
        <f t="shared" si="45"/>
        <v>141.24501256388507</v>
      </c>
      <c r="AI317" s="58"/>
      <c r="AJ317" s="58"/>
      <c r="AK317" s="515">
        <v>147.84718015257124</v>
      </c>
      <c r="AL317" s="515">
        <v>147.79809531579886</v>
      </c>
      <c r="AM317" s="515">
        <v>147.79809531579886</v>
      </c>
      <c r="AN317" s="515">
        <v>147.84718015257124</v>
      </c>
      <c r="AO317" s="516">
        <v>141.24501256388507</v>
      </c>
      <c r="AP317" s="515"/>
      <c r="AQ317" s="515"/>
      <c r="AR317" s="515"/>
      <c r="AS317" s="515"/>
      <c r="AT317" s="517">
        <f t="shared" si="48"/>
        <v>-6.6021675886861715</v>
      </c>
      <c r="AU317" s="515"/>
      <c r="AV317" s="518">
        <v>11.186328695101471</v>
      </c>
      <c r="AW317" s="515">
        <v>6.1873033400837523</v>
      </c>
      <c r="AX317" s="519">
        <f t="shared" si="49"/>
        <v>-4.9990253550177188</v>
      </c>
      <c r="AY317" s="520"/>
      <c r="AZ317" s="521"/>
      <c r="BA317" s="521"/>
      <c r="BB317" s="521"/>
      <c r="BC317" s="514"/>
      <c r="BD317" s="58"/>
      <c r="BE317" s="522">
        <f t="shared" si="46"/>
        <v>-308</v>
      </c>
      <c r="BF317" s="58"/>
      <c r="BG317" s="58"/>
      <c r="BH317" s="58"/>
      <c r="BI317" s="58"/>
      <c r="BJ317" s="58"/>
    </row>
    <row r="318" spans="1:62" s="510" customFormat="1" ht="12">
      <c r="A318" s="507">
        <v>309</v>
      </c>
      <c r="B318" s="508" t="s">
        <v>336</v>
      </c>
      <c r="C318" s="507">
        <v>1</v>
      </c>
      <c r="D318" s="509">
        <v>0</v>
      </c>
      <c r="E318" s="510">
        <v>2000</v>
      </c>
      <c r="F318" s="510">
        <v>0</v>
      </c>
      <c r="G318" s="510">
        <v>0</v>
      </c>
      <c r="H318" s="510">
        <v>0</v>
      </c>
      <c r="I318" s="510">
        <v>0</v>
      </c>
      <c r="J318" s="510">
        <v>390944</v>
      </c>
      <c r="K318" s="511">
        <v>189220</v>
      </c>
      <c r="L318" s="510">
        <v>468000</v>
      </c>
      <c r="M318" s="510">
        <v>10090</v>
      </c>
      <c r="N318" s="510">
        <v>234326</v>
      </c>
      <c r="O318" s="510">
        <v>5030.9000000000005</v>
      </c>
      <c r="P318" s="510">
        <v>0</v>
      </c>
      <c r="Q318" s="510">
        <v>0</v>
      </c>
      <c r="R318" s="510">
        <v>0</v>
      </c>
      <c r="S318" s="510">
        <v>0</v>
      </c>
      <c r="T318" s="510" t="s">
        <v>766</v>
      </c>
      <c r="U318" s="510">
        <f t="shared" si="47"/>
        <v>1299610.8999999999</v>
      </c>
      <c r="V318" s="512">
        <f t="shared" si="40"/>
        <v>7.5444807732876997</v>
      </c>
      <c r="X318" s="510">
        <v>17965623.27</v>
      </c>
      <c r="Y318" s="510">
        <v>17225982</v>
      </c>
      <c r="Z318" s="510">
        <f t="shared" si="41"/>
        <v>0</v>
      </c>
      <c r="AA318" s="510">
        <f t="shared" si="42"/>
        <v>0</v>
      </c>
      <c r="AC318" s="512">
        <v>109.40316066981548</v>
      </c>
      <c r="AD318" s="512">
        <f t="shared" si="43"/>
        <v>95.883019147823873</v>
      </c>
      <c r="AE318" s="513">
        <f t="shared" si="44"/>
        <v>-13.520141521991604</v>
      </c>
      <c r="AF318" s="510">
        <v>5</v>
      </c>
      <c r="AG318" s="510">
        <v>1</v>
      </c>
      <c r="AH318" s="514">
        <f t="shared" si="45"/>
        <v>95.883019147823873</v>
      </c>
      <c r="AI318" s="58"/>
      <c r="AJ318" s="58"/>
      <c r="AK318" s="515">
        <v>109.40316066981548</v>
      </c>
      <c r="AL318" s="515">
        <v>109.54860023953574</v>
      </c>
      <c r="AM318" s="515">
        <v>109.54860023953574</v>
      </c>
      <c r="AN318" s="515">
        <v>109.40316066981548</v>
      </c>
      <c r="AO318" s="516">
        <v>95.883019147823873</v>
      </c>
      <c r="AP318" s="515"/>
      <c r="AQ318" s="515"/>
      <c r="AR318" s="515"/>
      <c r="AS318" s="515"/>
      <c r="AT318" s="517">
        <f t="shared" si="48"/>
        <v>-13.520141521991604</v>
      </c>
      <c r="AU318" s="515"/>
      <c r="AV318" s="518">
        <v>8.2532063246293692</v>
      </c>
      <c r="AW318" s="515">
        <v>-5.7335915312517773</v>
      </c>
      <c r="AX318" s="519">
        <f t="shared" si="49"/>
        <v>-13.986797855881147</v>
      </c>
      <c r="AY318" s="520"/>
      <c r="AZ318" s="521"/>
      <c r="BA318" s="521"/>
      <c r="BB318" s="521"/>
      <c r="BC318" s="514"/>
      <c r="BD318" s="58"/>
      <c r="BE318" s="522">
        <f t="shared" si="46"/>
        <v>-309</v>
      </c>
      <c r="BF318" s="58"/>
      <c r="BG318" s="58"/>
      <c r="BH318" s="58"/>
      <c r="BI318" s="58"/>
      <c r="BJ318" s="58"/>
    </row>
    <row r="319" spans="1:62" s="510" customFormat="1" ht="12">
      <c r="A319" s="507">
        <v>310</v>
      </c>
      <c r="B319" s="508" t="s">
        <v>337</v>
      </c>
      <c r="C319" s="507">
        <v>1</v>
      </c>
      <c r="D319" s="509"/>
      <c r="K319" s="511"/>
      <c r="T319" s="510" t="s">
        <v>757</v>
      </c>
      <c r="U319" s="510">
        <f t="shared" si="47"/>
        <v>0</v>
      </c>
      <c r="V319" s="512">
        <f t="shared" si="40"/>
        <v>0</v>
      </c>
      <c r="X319" s="510">
        <v>34329630.080000013</v>
      </c>
      <c r="Y319" s="510">
        <v>41664295.702362843</v>
      </c>
      <c r="Z319" s="510">
        <f t="shared" si="41"/>
        <v>7334665.6223628297</v>
      </c>
      <c r="AA319" s="510">
        <f t="shared" si="42"/>
        <v>0</v>
      </c>
      <c r="AC319" s="512">
        <v>132.5373618810583</v>
      </c>
      <c r="AD319" s="512">
        <f t="shared" si="43"/>
        <v>121.36540826472788</v>
      </c>
      <c r="AE319" s="513">
        <f t="shared" si="44"/>
        <v>-11.171953616330427</v>
      </c>
      <c r="AF319" s="510">
        <v>110</v>
      </c>
      <c r="AG319" s="510">
        <v>0</v>
      </c>
      <c r="AH319" s="514">
        <f t="shared" si="45"/>
        <v>132.5373618810583</v>
      </c>
      <c r="AI319" s="58"/>
      <c r="AJ319" s="58"/>
      <c r="AK319" s="515">
        <v>132.5373618810583</v>
      </c>
      <c r="AL319" s="515">
        <v>133.36605300191331</v>
      </c>
      <c r="AM319" s="515">
        <v>133.36605300191331</v>
      </c>
      <c r="AN319" s="515">
        <v>132.5373618810583</v>
      </c>
      <c r="AO319" s="516">
        <v>132.5373618810583</v>
      </c>
      <c r="AP319" s="515"/>
      <c r="AQ319" s="515"/>
      <c r="AR319" s="515"/>
      <c r="AS319" s="515"/>
      <c r="AT319" s="517">
        <f t="shared" si="48"/>
        <v>0</v>
      </c>
      <c r="AU319" s="515"/>
      <c r="AV319" s="518">
        <v>13.499023170363806</v>
      </c>
      <c r="AW319" s="515">
        <v>2.4798919439710772</v>
      </c>
      <c r="AX319" s="519">
        <f t="shared" si="49"/>
        <v>-11.019131226392728</v>
      </c>
      <c r="AY319" s="520"/>
      <c r="AZ319" s="521"/>
      <c r="BA319" s="521"/>
      <c r="BB319" s="521"/>
      <c r="BC319" s="514"/>
      <c r="BD319" s="58"/>
      <c r="BE319" s="522">
        <f t="shared" si="46"/>
        <v>-310</v>
      </c>
      <c r="BF319" s="58"/>
      <c r="BG319" s="58"/>
      <c r="BH319" s="58"/>
      <c r="BI319" s="58"/>
      <c r="BJ319" s="58"/>
    </row>
    <row r="320" spans="1:62" s="510" customFormat="1" ht="12">
      <c r="A320" s="507">
        <v>311</v>
      </c>
      <c r="B320" s="508" t="s">
        <v>338</v>
      </c>
      <c r="C320" s="507">
        <v>0</v>
      </c>
      <c r="D320" s="509"/>
      <c r="K320" s="511"/>
      <c r="T320" s="510">
        <v>0</v>
      </c>
      <c r="U320" s="510">
        <f t="shared" si="47"/>
        <v>0</v>
      </c>
      <c r="V320" s="512">
        <f t="shared" si="40"/>
        <v>0</v>
      </c>
      <c r="X320" s="510">
        <v>15697.710000000001</v>
      </c>
      <c r="Y320" s="510">
        <v>10917</v>
      </c>
      <c r="Z320" s="510">
        <f t="shared" si="41"/>
        <v>0</v>
      </c>
      <c r="AA320" s="510">
        <f t="shared" si="42"/>
        <v>0</v>
      </c>
      <c r="AC320" s="512">
        <v>0</v>
      </c>
      <c r="AD320" s="512">
        <f t="shared" si="43"/>
        <v>0</v>
      </c>
      <c r="AE320" s="513">
        <f t="shared" si="44"/>
        <v>0</v>
      </c>
      <c r="AF320" s="510">
        <v>0</v>
      </c>
      <c r="AG320" s="510" t="s">
        <v>758</v>
      </c>
      <c r="AH320" s="514">
        <f t="shared" si="45"/>
        <v>0</v>
      </c>
      <c r="AI320" s="58"/>
      <c r="AJ320" s="58"/>
      <c r="AK320" s="515">
        <v>0</v>
      </c>
      <c r="AL320" s="515">
        <v>0</v>
      </c>
      <c r="AM320" s="515">
        <v>0</v>
      </c>
      <c r="AN320" s="515">
        <v>0</v>
      </c>
      <c r="AO320" s="516">
        <v>0</v>
      </c>
      <c r="AP320" s="515"/>
      <c r="AQ320" s="515"/>
      <c r="AR320" s="515"/>
      <c r="AS320" s="515"/>
      <c r="AT320" s="517">
        <f t="shared" si="48"/>
        <v>0</v>
      </c>
      <c r="AU320" s="515"/>
      <c r="AV320" s="518" t="s">
        <v>774</v>
      </c>
      <c r="AW320" s="515" t="s">
        <v>774</v>
      </c>
      <c r="AX320" s="519" t="str">
        <f t="shared" si="49"/>
        <v/>
      </c>
      <c r="AY320" s="520"/>
      <c r="AZ320" s="521"/>
      <c r="BA320" s="521"/>
      <c r="BB320" s="521"/>
      <c r="BC320" s="514"/>
      <c r="BD320" s="58"/>
      <c r="BE320" s="522">
        <f t="shared" si="46"/>
        <v>-311</v>
      </c>
      <c r="BF320" s="58"/>
      <c r="BG320" s="58"/>
      <c r="BH320" s="58"/>
      <c r="BI320" s="58"/>
      <c r="BJ320" s="58"/>
    </row>
    <row r="321" spans="1:62" s="510" customFormat="1" ht="12">
      <c r="A321" s="507">
        <v>312</v>
      </c>
      <c r="B321" s="508" t="s">
        <v>339</v>
      </c>
      <c r="C321" s="507">
        <v>0</v>
      </c>
      <c r="D321" s="509"/>
      <c r="K321" s="511"/>
      <c r="T321" s="510">
        <v>0</v>
      </c>
      <c r="U321" s="510">
        <f t="shared" si="47"/>
        <v>0</v>
      </c>
      <c r="V321" s="512">
        <f t="shared" si="40"/>
        <v>0</v>
      </c>
      <c r="X321" s="510">
        <v>0</v>
      </c>
      <c r="Y321" s="510">
        <v>103334</v>
      </c>
      <c r="Z321" s="510">
        <f t="shared" si="41"/>
        <v>103334</v>
      </c>
      <c r="AA321" s="510">
        <f t="shared" si="42"/>
        <v>0</v>
      </c>
      <c r="AC321" s="512">
        <v>0</v>
      </c>
      <c r="AD321" s="512">
        <f t="shared" si="43"/>
        <v>0</v>
      </c>
      <c r="AE321" s="513">
        <f t="shared" si="44"/>
        <v>0</v>
      </c>
      <c r="AF321" s="510">
        <v>0</v>
      </c>
      <c r="AG321" s="510" t="s">
        <v>758</v>
      </c>
      <c r="AH321" s="514">
        <f t="shared" si="45"/>
        <v>0</v>
      </c>
      <c r="AI321" s="58"/>
      <c r="AJ321" s="58"/>
      <c r="AK321" s="515">
        <v>0</v>
      </c>
      <c r="AL321" s="515">
        <v>0</v>
      </c>
      <c r="AM321" s="515">
        <v>0</v>
      </c>
      <c r="AN321" s="515">
        <v>0</v>
      </c>
      <c r="AO321" s="516">
        <v>0</v>
      </c>
      <c r="AP321" s="515"/>
      <c r="AQ321" s="515"/>
      <c r="AR321" s="515"/>
      <c r="AS321" s="515"/>
      <c r="AT321" s="517">
        <f t="shared" si="48"/>
        <v>0</v>
      </c>
      <c r="AU321" s="515"/>
      <c r="AV321" s="518" t="s">
        <v>774</v>
      </c>
      <c r="AW321" s="515" t="s">
        <v>774</v>
      </c>
      <c r="AX321" s="519" t="str">
        <f t="shared" si="49"/>
        <v/>
      </c>
      <c r="AY321" s="520"/>
      <c r="AZ321" s="521"/>
      <c r="BA321" s="521"/>
      <c r="BB321" s="521"/>
      <c r="BC321" s="514"/>
      <c r="BD321" s="58"/>
      <c r="BE321" s="522">
        <f t="shared" si="46"/>
        <v>-312</v>
      </c>
      <c r="BF321" s="58"/>
      <c r="BG321" s="58"/>
      <c r="BH321" s="58"/>
      <c r="BI321" s="58"/>
      <c r="BJ321" s="58"/>
    </row>
    <row r="322" spans="1:62" s="510" customFormat="1" ht="12">
      <c r="A322" s="507">
        <v>313</v>
      </c>
      <c r="B322" s="508" t="s">
        <v>340</v>
      </c>
      <c r="C322" s="507">
        <v>0</v>
      </c>
      <c r="D322" s="509"/>
      <c r="K322" s="511"/>
      <c r="T322" s="510">
        <v>0</v>
      </c>
      <c r="U322" s="510">
        <f t="shared" si="47"/>
        <v>0</v>
      </c>
      <c r="V322" s="512">
        <f t="shared" si="40"/>
        <v>0</v>
      </c>
      <c r="X322" s="510">
        <v>0</v>
      </c>
      <c r="Y322" s="510">
        <v>0</v>
      </c>
      <c r="Z322" s="510">
        <f t="shared" si="41"/>
        <v>0</v>
      </c>
      <c r="AA322" s="510">
        <f t="shared" si="42"/>
        <v>0</v>
      </c>
      <c r="AC322" s="512">
        <v>0</v>
      </c>
      <c r="AD322" s="512">
        <f t="shared" si="43"/>
        <v>0</v>
      </c>
      <c r="AE322" s="513">
        <f t="shared" si="44"/>
        <v>0</v>
      </c>
      <c r="AF322" s="510">
        <v>0</v>
      </c>
      <c r="AG322" s="510" t="s">
        <v>758</v>
      </c>
      <c r="AH322" s="514">
        <f t="shared" si="45"/>
        <v>0</v>
      </c>
      <c r="AI322" s="58"/>
      <c r="AJ322" s="58"/>
      <c r="AK322" s="515">
        <v>0</v>
      </c>
      <c r="AL322" s="515">
        <v>0</v>
      </c>
      <c r="AM322" s="515">
        <v>0</v>
      </c>
      <c r="AN322" s="515">
        <v>0</v>
      </c>
      <c r="AO322" s="516">
        <v>0</v>
      </c>
      <c r="AP322" s="515"/>
      <c r="AQ322" s="515"/>
      <c r="AR322" s="515"/>
      <c r="AS322" s="515"/>
      <c r="AT322" s="517">
        <f t="shared" si="48"/>
        <v>0</v>
      </c>
      <c r="AU322" s="515"/>
      <c r="AV322" s="518" t="s">
        <v>774</v>
      </c>
      <c r="AW322" s="515" t="s">
        <v>774</v>
      </c>
      <c r="AX322" s="519" t="str">
        <f t="shared" si="49"/>
        <v/>
      </c>
      <c r="AY322" s="520"/>
      <c r="AZ322" s="521"/>
      <c r="BA322" s="521"/>
      <c r="BB322" s="521"/>
      <c r="BC322" s="514"/>
      <c r="BD322" s="58"/>
      <c r="BE322" s="522">
        <f t="shared" si="46"/>
        <v>-313</v>
      </c>
      <c r="BF322" s="58"/>
      <c r="BG322" s="58"/>
      <c r="BH322" s="58"/>
      <c r="BI322" s="58"/>
      <c r="BJ322" s="58"/>
    </row>
    <row r="323" spans="1:62" s="510" customFormat="1" ht="12">
      <c r="A323" s="507">
        <v>314</v>
      </c>
      <c r="B323" s="508" t="s">
        <v>341</v>
      </c>
      <c r="C323" s="507">
        <v>1</v>
      </c>
      <c r="D323" s="509">
        <v>0</v>
      </c>
      <c r="E323" s="510">
        <v>74000</v>
      </c>
      <c r="F323" s="510">
        <v>0</v>
      </c>
      <c r="G323" s="510">
        <v>0</v>
      </c>
      <c r="H323" s="510">
        <v>0</v>
      </c>
      <c r="I323" s="510">
        <v>0</v>
      </c>
      <c r="J323" s="510">
        <v>2463532</v>
      </c>
      <c r="K323" s="511">
        <v>-27166</v>
      </c>
      <c r="L323" s="510">
        <v>2765909</v>
      </c>
      <c r="M323" s="510">
        <v>0</v>
      </c>
      <c r="N323" s="510">
        <v>0</v>
      </c>
      <c r="O323" s="510">
        <v>28806.47</v>
      </c>
      <c r="P323" s="510">
        <v>0</v>
      </c>
      <c r="Q323" s="510">
        <v>0</v>
      </c>
      <c r="R323" s="510">
        <v>0</v>
      </c>
      <c r="S323" s="510">
        <v>0</v>
      </c>
      <c r="T323" s="510" t="s">
        <v>760</v>
      </c>
      <c r="U323" s="510">
        <f t="shared" si="47"/>
        <v>3645536.07</v>
      </c>
      <c r="V323" s="512">
        <f t="shared" si="40"/>
        <v>5.5787093003669943</v>
      </c>
      <c r="X323" s="510">
        <v>36321233.870360002</v>
      </c>
      <c r="Y323" s="510">
        <v>65347303</v>
      </c>
      <c r="Z323" s="510">
        <f t="shared" si="41"/>
        <v>29026069.129639998</v>
      </c>
      <c r="AA323" s="510">
        <f t="shared" si="42"/>
        <v>1619280.0180661797</v>
      </c>
      <c r="AC323" s="512">
        <v>179.82388167646863</v>
      </c>
      <c r="AD323" s="512">
        <f t="shared" si="43"/>
        <v>175.45665769339175</v>
      </c>
      <c r="AE323" s="513">
        <f t="shared" si="44"/>
        <v>-4.3672239830768831</v>
      </c>
      <c r="AF323" s="510">
        <v>14</v>
      </c>
      <c r="AG323" s="510">
        <v>1</v>
      </c>
      <c r="AH323" s="514">
        <f t="shared" si="45"/>
        <v>175.45665769339175</v>
      </c>
      <c r="AI323" s="58"/>
      <c r="AJ323" s="58"/>
      <c r="AK323" s="515">
        <v>179.82388167646863</v>
      </c>
      <c r="AL323" s="515">
        <v>186.59348729245377</v>
      </c>
      <c r="AM323" s="515">
        <v>186.59348729245377</v>
      </c>
      <c r="AN323" s="515">
        <v>179.82388167646863</v>
      </c>
      <c r="AO323" s="516">
        <v>175.45665769339175</v>
      </c>
      <c r="AP323" s="515"/>
      <c r="AQ323" s="515"/>
      <c r="AR323" s="515"/>
      <c r="AS323" s="515"/>
      <c r="AT323" s="517">
        <f t="shared" si="48"/>
        <v>-4.3672239830768831</v>
      </c>
      <c r="AU323" s="515"/>
      <c r="AV323" s="518">
        <v>8.0527849594298964</v>
      </c>
      <c r="AW323" s="515">
        <v>4.3244395105315485</v>
      </c>
      <c r="AX323" s="519">
        <f t="shared" si="49"/>
        <v>-3.7283454488983478</v>
      </c>
      <c r="AY323" s="520"/>
      <c r="AZ323" s="521"/>
      <c r="BA323" s="521"/>
      <c r="BB323" s="521"/>
      <c r="BC323" s="514"/>
      <c r="BD323" s="58"/>
      <c r="BE323" s="522">
        <f t="shared" si="46"/>
        <v>-314</v>
      </c>
      <c r="BF323" s="58"/>
      <c r="BG323" s="58"/>
      <c r="BH323" s="58"/>
      <c r="BI323" s="58"/>
      <c r="BJ323" s="58"/>
    </row>
    <row r="324" spans="1:62" s="510" customFormat="1" ht="12">
      <c r="A324" s="507">
        <v>315</v>
      </c>
      <c r="B324" s="508" t="s">
        <v>342</v>
      </c>
      <c r="C324" s="507">
        <v>1</v>
      </c>
      <c r="D324" s="509">
        <v>0</v>
      </c>
      <c r="E324" s="510">
        <v>101754</v>
      </c>
      <c r="F324" s="510">
        <v>0</v>
      </c>
      <c r="G324" s="510">
        <v>0</v>
      </c>
      <c r="H324" s="510">
        <v>0</v>
      </c>
      <c r="I324" s="510">
        <v>75000</v>
      </c>
      <c r="J324" s="510">
        <v>742238</v>
      </c>
      <c r="K324" s="511">
        <v>318254</v>
      </c>
      <c r="L324" s="510">
        <v>1221180</v>
      </c>
      <c r="M324" s="510">
        <v>0</v>
      </c>
      <c r="N324" s="510">
        <v>0</v>
      </c>
      <c r="O324" s="510">
        <v>1286.3900000000001</v>
      </c>
      <c r="P324" s="510">
        <v>0</v>
      </c>
      <c r="Q324" s="510">
        <v>0</v>
      </c>
      <c r="R324" s="510">
        <v>0</v>
      </c>
      <c r="S324" s="510">
        <v>0</v>
      </c>
      <c r="T324" s="510" t="s">
        <v>757</v>
      </c>
      <c r="U324" s="510">
        <f t="shared" si="47"/>
        <v>2459712.39</v>
      </c>
      <c r="V324" s="512">
        <f t="shared" si="40"/>
        <v>4.507918452336412</v>
      </c>
      <c r="X324" s="510">
        <v>30979999.4738</v>
      </c>
      <c r="Y324" s="510">
        <v>54564261</v>
      </c>
      <c r="Z324" s="510">
        <f t="shared" si="41"/>
        <v>23584261.5262</v>
      </c>
      <c r="AA324" s="510">
        <f t="shared" si="42"/>
        <v>1063159.2771868468</v>
      </c>
      <c r="AC324" s="512">
        <v>175.1707848851369</v>
      </c>
      <c r="AD324" s="512">
        <f t="shared" si="43"/>
        <v>172.69561856532439</v>
      </c>
      <c r="AE324" s="513">
        <f t="shared" si="44"/>
        <v>-2.4751663198125016</v>
      </c>
      <c r="AF324" s="510">
        <v>1</v>
      </c>
      <c r="AG324" s="510">
        <v>1</v>
      </c>
      <c r="AH324" s="514">
        <f t="shared" si="45"/>
        <v>172.69561856532439</v>
      </c>
      <c r="AI324" s="58"/>
      <c r="AJ324" s="58"/>
      <c r="AK324" s="515">
        <v>175.1707848851369</v>
      </c>
      <c r="AL324" s="515">
        <v>175.20646314638952</v>
      </c>
      <c r="AM324" s="515">
        <v>175.20646314638952</v>
      </c>
      <c r="AN324" s="515">
        <v>175.1707848851369</v>
      </c>
      <c r="AO324" s="516">
        <v>172.69561856532439</v>
      </c>
      <c r="AP324" s="515"/>
      <c r="AQ324" s="515"/>
      <c r="AR324" s="515"/>
      <c r="AS324" s="515"/>
      <c r="AT324" s="517">
        <f t="shared" si="48"/>
        <v>-2.4751663198125016</v>
      </c>
      <c r="AU324" s="515"/>
      <c r="AV324" s="518">
        <v>6.186761525082928</v>
      </c>
      <c r="AW324" s="515">
        <v>4.9228389895358218</v>
      </c>
      <c r="AX324" s="519">
        <f t="shared" si="49"/>
        <v>-1.2639225355471062</v>
      </c>
      <c r="AY324" s="520"/>
      <c r="AZ324" s="521"/>
      <c r="BA324" s="521"/>
      <c r="BB324" s="521"/>
      <c r="BC324" s="514"/>
      <c r="BD324" s="58"/>
      <c r="BE324" s="522">
        <f t="shared" si="46"/>
        <v>-315</v>
      </c>
      <c r="BF324" s="58"/>
      <c r="BG324" s="58"/>
      <c r="BH324" s="58"/>
      <c r="BI324" s="58"/>
      <c r="BJ324" s="58"/>
    </row>
    <row r="325" spans="1:62" s="510" customFormat="1" ht="12">
      <c r="A325" s="507">
        <v>316</v>
      </c>
      <c r="B325" s="508" t="s">
        <v>343</v>
      </c>
      <c r="C325" s="507">
        <v>1</v>
      </c>
      <c r="D325" s="509">
        <v>0</v>
      </c>
      <c r="E325" s="510">
        <v>66875</v>
      </c>
      <c r="F325" s="510">
        <v>0</v>
      </c>
      <c r="G325" s="510">
        <v>0</v>
      </c>
      <c r="H325" s="510">
        <v>0</v>
      </c>
      <c r="I325" s="510">
        <v>0</v>
      </c>
      <c r="J325" s="510">
        <v>1406155</v>
      </c>
      <c r="K325" s="511">
        <v>811561</v>
      </c>
      <c r="L325" s="510">
        <v>424686</v>
      </c>
      <c r="M325" s="510">
        <v>44322</v>
      </c>
      <c r="N325" s="510">
        <v>178401</v>
      </c>
      <c r="O325" s="510">
        <v>43682.310000000005</v>
      </c>
      <c r="P325" s="510">
        <v>0</v>
      </c>
      <c r="Q325" s="510">
        <v>0</v>
      </c>
      <c r="R325" s="510">
        <v>0</v>
      </c>
      <c r="S325" s="510">
        <v>0</v>
      </c>
      <c r="T325" s="510" t="s">
        <v>760</v>
      </c>
      <c r="U325" s="510">
        <f t="shared" si="47"/>
        <v>2720870.71</v>
      </c>
      <c r="V325" s="512">
        <f t="shared" si="40"/>
        <v>8.6237291359861583</v>
      </c>
      <c r="X325" s="510">
        <v>29048367.420000002</v>
      </c>
      <c r="Y325" s="510">
        <v>31550976</v>
      </c>
      <c r="Z325" s="510">
        <f t="shared" si="41"/>
        <v>2502608.5799999982</v>
      </c>
      <c r="AA325" s="510">
        <f t="shared" si="42"/>
        <v>215818.18527314931</v>
      </c>
      <c r="AC325" s="512">
        <v>112.22885332855286</v>
      </c>
      <c r="AD325" s="512">
        <f t="shared" si="43"/>
        <v>107.87235427610426</v>
      </c>
      <c r="AE325" s="513">
        <f t="shared" si="44"/>
        <v>-4.3564990524485978</v>
      </c>
      <c r="AF325" s="510">
        <v>35</v>
      </c>
      <c r="AG325" s="510">
        <v>1</v>
      </c>
      <c r="AH325" s="514">
        <f t="shared" si="45"/>
        <v>107.87235427610426</v>
      </c>
      <c r="AI325" s="58"/>
      <c r="AJ325" s="58"/>
      <c r="AK325" s="515">
        <v>112.22885332855286</v>
      </c>
      <c r="AL325" s="515">
        <v>112.41156966572665</v>
      </c>
      <c r="AM325" s="515">
        <v>112.41156966572665</v>
      </c>
      <c r="AN325" s="515">
        <v>112.22885332855286</v>
      </c>
      <c r="AO325" s="516">
        <v>107.87235427610426</v>
      </c>
      <c r="AP325" s="515"/>
      <c r="AQ325" s="515"/>
      <c r="AR325" s="515"/>
      <c r="AS325" s="515"/>
      <c r="AT325" s="517">
        <f t="shared" si="48"/>
        <v>-4.3564990524485978</v>
      </c>
      <c r="AU325" s="515"/>
      <c r="AV325" s="518">
        <v>14.541149320557972</v>
      </c>
      <c r="AW325" s="515">
        <v>9.6882674158743498</v>
      </c>
      <c r="AX325" s="519">
        <f t="shared" si="49"/>
        <v>-4.8528819046836222</v>
      </c>
      <c r="AY325" s="520"/>
      <c r="AZ325" s="521"/>
      <c r="BA325" s="521"/>
      <c r="BB325" s="521"/>
      <c r="BC325" s="514"/>
      <c r="BD325" s="58"/>
      <c r="BE325" s="522">
        <f t="shared" si="46"/>
        <v>-316</v>
      </c>
      <c r="BF325" s="58"/>
      <c r="BG325" s="58"/>
      <c r="BH325" s="58"/>
      <c r="BI325" s="58"/>
      <c r="BJ325" s="58"/>
    </row>
    <row r="326" spans="1:62" s="510" customFormat="1" ht="12">
      <c r="A326" s="507">
        <v>317</v>
      </c>
      <c r="B326" s="508" t="s">
        <v>344</v>
      </c>
      <c r="C326" s="507">
        <v>1</v>
      </c>
      <c r="D326" s="509">
        <v>0</v>
      </c>
      <c r="E326" s="510">
        <v>26365</v>
      </c>
      <c r="F326" s="510">
        <v>0</v>
      </c>
      <c r="G326" s="510">
        <v>0</v>
      </c>
      <c r="H326" s="510">
        <v>0</v>
      </c>
      <c r="I326" s="510">
        <v>141699.26898774208</v>
      </c>
      <c r="J326" s="510">
        <v>3274832.0073709874</v>
      </c>
      <c r="K326" s="511">
        <v>317050.7236412706</v>
      </c>
      <c r="L326" s="510">
        <v>1444376</v>
      </c>
      <c r="M326" s="510">
        <v>0</v>
      </c>
      <c r="N326" s="510">
        <v>0</v>
      </c>
      <c r="O326" s="510">
        <v>0</v>
      </c>
      <c r="P326" s="510">
        <v>0</v>
      </c>
      <c r="Q326" s="510">
        <v>0</v>
      </c>
      <c r="R326" s="510">
        <v>0</v>
      </c>
      <c r="S326" s="510">
        <v>0</v>
      </c>
      <c r="T326" s="510" t="s">
        <v>760</v>
      </c>
      <c r="U326" s="510">
        <f t="shared" si="47"/>
        <v>4337697.4000000004</v>
      </c>
      <c r="V326" s="512">
        <f t="shared" si="40"/>
        <v>4.2736164024366792</v>
      </c>
      <c r="X326" s="510">
        <v>51015282.939499997</v>
      </c>
      <c r="Y326" s="510">
        <v>101499456</v>
      </c>
      <c r="Z326" s="510">
        <f t="shared" si="41"/>
        <v>50484173.060500003</v>
      </c>
      <c r="AA326" s="510">
        <f t="shared" si="42"/>
        <v>2157499.9005480474</v>
      </c>
      <c r="AC326" s="512">
        <v>193.85967042270462</v>
      </c>
      <c r="AD326" s="512">
        <f t="shared" si="43"/>
        <v>194.72979541692141</v>
      </c>
      <c r="AE326" s="513">
        <f t="shared" si="44"/>
        <v>0.87012499421678058</v>
      </c>
      <c r="AF326" s="510">
        <v>0</v>
      </c>
      <c r="AG326" s="510">
        <v>1</v>
      </c>
      <c r="AH326" s="514">
        <f t="shared" si="45"/>
        <v>194.72979541692141</v>
      </c>
      <c r="AI326" s="58"/>
      <c r="AJ326" s="58"/>
      <c r="AK326" s="515">
        <v>193.85967042270462</v>
      </c>
      <c r="AL326" s="515">
        <v>198.33099711637638</v>
      </c>
      <c r="AM326" s="515">
        <v>198.33099711637638</v>
      </c>
      <c r="AN326" s="515">
        <v>193.85967042270462</v>
      </c>
      <c r="AO326" s="516">
        <v>194.72979541692141</v>
      </c>
      <c r="AP326" s="515"/>
      <c r="AQ326" s="515"/>
      <c r="AR326" s="515"/>
      <c r="AS326" s="515"/>
      <c r="AT326" s="517">
        <f t="shared" si="48"/>
        <v>0.87012499421678058</v>
      </c>
      <c r="AU326" s="515"/>
      <c r="AV326" s="518">
        <v>2.0332927562971541</v>
      </c>
      <c r="AW326" s="515">
        <v>2.3409052194489099</v>
      </c>
      <c r="AX326" s="519">
        <f t="shared" si="49"/>
        <v>0.30761246315175583</v>
      </c>
      <c r="AY326" s="520"/>
      <c r="AZ326" s="521"/>
      <c r="BA326" s="521"/>
      <c r="BB326" s="521"/>
      <c r="BC326" s="514"/>
      <c r="BD326" s="58"/>
      <c r="BE326" s="522">
        <f t="shared" si="46"/>
        <v>-317</v>
      </c>
      <c r="BF326" s="58"/>
      <c r="BG326" s="58"/>
      <c r="BH326" s="58"/>
      <c r="BI326" s="58"/>
      <c r="BJ326" s="58"/>
    </row>
    <row r="327" spans="1:62" s="510" customFormat="1" ht="12">
      <c r="A327" s="507">
        <v>318</v>
      </c>
      <c r="B327" s="508" t="s">
        <v>345</v>
      </c>
      <c r="C327" s="507">
        <v>1</v>
      </c>
      <c r="D327" s="509">
        <v>0</v>
      </c>
      <c r="E327" s="510">
        <v>65520</v>
      </c>
      <c r="F327" s="510">
        <v>0</v>
      </c>
      <c r="G327" s="510">
        <v>0</v>
      </c>
      <c r="H327" s="510">
        <v>0</v>
      </c>
      <c r="I327" s="510">
        <v>0</v>
      </c>
      <c r="J327" s="510">
        <v>0</v>
      </c>
      <c r="K327" s="511">
        <v>113</v>
      </c>
      <c r="L327" s="510">
        <v>93064</v>
      </c>
      <c r="M327" s="510">
        <v>0</v>
      </c>
      <c r="N327" s="510">
        <v>64084</v>
      </c>
      <c r="O327" s="510">
        <v>0</v>
      </c>
      <c r="P327" s="510">
        <v>0</v>
      </c>
      <c r="Q327" s="510">
        <v>0</v>
      </c>
      <c r="R327" s="510">
        <v>0</v>
      </c>
      <c r="S327" s="510">
        <v>0</v>
      </c>
      <c r="T327" s="510" t="s">
        <v>757</v>
      </c>
      <c r="U327" s="510">
        <f t="shared" si="47"/>
        <v>222781</v>
      </c>
      <c r="V327" s="512">
        <f t="shared" si="40"/>
        <v>6.0329261212234124</v>
      </c>
      <c r="X327" s="510">
        <v>1688189.7200000002</v>
      </c>
      <c r="Y327" s="510">
        <v>3692752</v>
      </c>
      <c r="Z327" s="510">
        <f t="shared" si="41"/>
        <v>2004562.2799999998</v>
      </c>
      <c r="AA327" s="510">
        <f t="shared" si="42"/>
        <v>120933.76140631159</v>
      </c>
      <c r="AC327" s="512">
        <v>269.16323398489055</v>
      </c>
      <c r="AD327" s="512">
        <f t="shared" si="43"/>
        <v>211.57682672026269</v>
      </c>
      <c r="AE327" s="513">
        <f t="shared" si="44"/>
        <v>-57.586407264627866</v>
      </c>
      <c r="AF327" s="510">
        <v>0</v>
      </c>
      <c r="AG327" s="510">
        <v>1</v>
      </c>
      <c r="AH327" s="514">
        <f t="shared" si="45"/>
        <v>211.57682672026269</v>
      </c>
      <c r="AI327" s="58"/>
      <c r="AJ327" s="58"/>
      <c r="AK327" s="515">
        <v>269.16323398489055</v>
      </c>
      <c r="AL327" s="515">
        <v>268.67874941882826</v>
      </c>
      <c r="AM327" s="515">
        <v>268.67874941882826</v>
      </c>
      <c r="AN327" s="515">
        <v>269.16323398489055</v>
      </c>
      <c r="AO327" s="516">
        <v>211.57682672026269</v>
      </c>
      <c r="AP327" s="515"/>
      <c r="AQ327" s="515"/>
      <c r="AR327" s="515"/>
      <c r="AS327" s="515"/>
      <c r="AT327" s="517">
        <f t="shared" si="48"/>
        <v>-57.586407264627866</v>
      </c>
      <c r="AU327" s="515"/>
      <c r="AV327" s="518">
        <v>32.486708654216862</v>
      </c>
      <c r="AW327" s="515">
        <v>0.58004235921661595</v>
      </c>
      <c r="AX327" s="519">
        <f t="shared" si="49"/>
        <v>-31.906666295000246</v>
      </c>
      <c r="AY327" s="520"/>
      <c r="AZ327" s="521"/>
      <c r="BA327" s="521"/>
      <c r="BB327" s="521"/>
      <c r="BC327" s="514"/>
      <c r="BD327" s="58"/>
      <c r="BE327" s="522">
        <f t="shared" si="46"/>
        <v>-318</v>
      </c>
      <c r="BF327" s="58"/>
      <c r="BG327" s="58"/>
      <c r="BH327" s="58"/>
      <c r="BI327" s="58"/>
      <c r="BJ327" s="58"/>
    </row>
    <row r="328" spans="1:62" s="510" customFormat="1" ht="12">
      <c r="A328" s="507">
        <v>319</v>
      </c>
      <c r="B328" s="508" t="s">
        <v>346</v>
      </c>
      <c r="C328" s="507">
        <v>0</v>
      </c>
      <c r="D328" s="509">
        <v>0</v>
      </c>
      <c r="E328" s="510">
        <v>0</v>
      </c>
      <c r="F328" s="510">
        <v>0</v>
      </c>
      <c r="G328" s="510">
        <v>0</v>
      </c>
      <c r="H328" s="510">
        <v>0</v>
      </c>
      <c r="I328" s="510">
        <v>0</v>
      </c>
      <c r="J328" s="510">
        <v>0</v>
      </c>
      <c r="K328" s="511">
        <v>0</v>
      </c>
      <c r="L328" s="510">
        <v>0</v>
      </c>
      <c r="M328" s="510">
        <v>0</v>
      </c>
      <c r="N328" s="510">
        <v>0</v>
      </c>
      <c r="O328" s="510">
        <v>0</v>
      </c>
      <c r="P328" s="510">
        <v>0</v>
      </c>
      <c r="Q328" s="510">
        <v>0</v>
      </c>
      <c r="R328" s="510">
        <v>0</v>
      </c>
      <c r="S328" s="510">
        <v>0</v>
      </c>
      <c r="T328" s="510">
        <v>0</v>
      </c>
      <c r="U328" s="510">
        <f t="shared" si="47"/>
        <v>0</v>
      </c>
      <c r="V328" s="512">
        <f t="shared" si="40"/>
        <v>0</v>
      </c>
      <c r="X328" s="510">
        <v>0</v>
      </c>
      <c r="Y328" s="510">
        <v>0</v>
      </c>
      <c r="Z328" s="510">
        <f t="shared" si="41"/>
        <v>0</v>
      </c>
      <c r="AA328" s="510">
        <f t="shared" si="42"/>
        <v>0</v>
      </c>
      <c r="AC328" s="512">
        <v>0</v>
      </c>
      <c r="AD328" s="512">
        <f t="shared" si="43"/>
        <v>0</v>
      </c>
      <c r="AE328" s="513">
        <f t="shared" si="44"/>
        <v>0</v>
      </c>
      <c r="AF328" s="510">
        <v>0</v>
      </c>
      <c r="AG328" s="510" t="s">
        <v>758</v>
      </c>
      <c r="AH328" s="514">
        <f t="shared" si="45"/>
        <v>0</v>
      </c>
      <c r="AI328" s="58"/>
      <c r="AJ328" s="58"/>
      <c r="AK328" s="515">
        <v>0</v>
      </c>
      <c r="AL328" s="515">
        <v>0</v>
      </c>
      <c r="AM328" s="515">
        <v>0</v>
      </c>
      <c r="AN328" s="515">
        <v>0</v>
      </c>
      <c r="AO328" s="516">
        <v>0</v>
      </c>
      <c r="AP328" s="515"/>
      <c r="AQ328" s="515"/>
      <c r="AR328" s="515"/>
      <c r="AS328" s="515"/>
      <c r="AT328" s="517">
        <f t="shared" si="48"/>
        <v>0</v>
      </c>
      <c r="AU328" s="515"/>
      <c r="AV328" s="518" t="s">
        <v>774</v>
      </c>
      <c r="AW328" s="515" t="s">
        <v>774</v>
      </c>
      <c r="AX328" s="519" t="str">
        <f t="shared" si="49"/>
        <v/>
      </c>
      <c r="AY328" s="520"/>
      <c r="AZ328" s="521"/>
      <c r="BA328" s="521"/>
      <c r="BB328" s="521"/>
      <c r="BC328" s="514"/>
      <c r="BD328" s="58"/>
      <c r="BE328" s="522">
        <f t="shared" si="46"/>
        <v>-319</v>
      </c>
      <c r="BF328" s="58"/>
      <c r="BG328" s="58"/>
      <c r="BH328" s="58"/>
      <c r="BI328" s="58"/>
      <c r="BJ328" s="58"/>
    </row>
    <row r="329" spans="1:62" s="510" customFormat="1" ht="12">
      <c r="A329" s="507">
        <v>320</v>
      </c>
      <c r="B329" s="508" t="s">
        <v>347</v>
      </c>
      <c r="C329" s="507">
        <v>0</v>
      </c>
      <c r="D329" s="509"/>
      <c r="K329" s="511"/>
      <c r="T329" s="510">
        <v>0</v>
      </c>
      <c r="U329" s="510">
        <f t="shared" si="47"/>
        <v>0</v>
      </c>
      <c r="V329" s="512">
        <f t="shared" si="40"/>
        <v>0</v>
      </c>
      <c r="X329" s="510">
        <v>0</v>
      </c>
      <c r="Y329" s="510">
        <v>0</v>
      </c>
      <c r="Z329" s="510">
        <f t="shared" si="41"/>
        <v>0</v>
      </c>
      <c r="AA329" s="510">
        <f t="shared" si="42"/>
        <v>0</v>
      </c>
      <c r="AC329" s="512">
        <v>0</v>
      </c>
      <c r="AD329" s="512">
        <f t="shared" si="43"/>
        <v>0</v>
      </c>
      <c r="AE329" s="513">
        <f t="shared" si="44"/>
        <v>0</v>
      </c>
      <c r="AF329" s="510">
        <v>0</v>
      </c>
      <c r="AG329" s="510" t="s">
        <v>758</v>
      </c>
      <c r="AH329" s="514">
        <f t="shared" si="45"/>
        <v>0</v>
      </c>
      <c r="AI329" s="58"/>
      <c r="AJ329" s="58"/>
      <c r="AK329" s="515">
        <v>0</v>
      </c>
      <c r="AL329" s="515">
        <v>0</v>
      </c>
      <c r="AM329" s="515">
        <v>0</v>
      </c>
      <c r="AN329" s="515">
        <v>0</v>
      </c>
      <c r="AO329" s="516">
        <v>0</v>
      </c>
      <c r="AP329" s="515"/>
      <c r="AQ329" s="515"/>
      <c r="AR329" s="515"/>
      <c r="AS329" s="515"/>
      <c r="AT329" s="517">
        <f t="shared" si="48"/>
        <v>0</v>
      </c>
      <c r="AU329" s="515"/>
      <c r="AV329" s="518" t="s">
        <v>774</v>
      </c>
      <c r="AW329" s="515" t="s">
        <v>774</v>
      </c>
      <c r="AX329" s="519" t="str">
        <f t="shared" si="49"/>
        <v/>
      </c>
      <c r="AY329" s="520"/>
      <c r="AZ329" s="521"/>
      <c r="BA329" s="521"/>
      <c r="BB329" s="521"/>
      <c r="BC329" s="514"/>
      <c r="BD329" s="58"/>
      <c r="BE329" s="522">
        <f t="shared" si="46"/>
        <v>-320</v>
      </c>
      <c r="BF329" s="58"/>
      <c r="BG329" s="58"/>
      <c r="BH329" s="58"/>
      <c r="BI329" s="58"/>
      <c r="BJ329" s="58"/>
    </row>
    <row r="330" spans="1:62" s="510" customFormat="1" ht="12">
      <c r="A330" s="507">
        <v>321</v>
      </c>
      <c r="B330" s="508" t="s">
        <v>348</v>
      </c>
      <c r="C330" s="507">
        <v>1</v>
      </c>
      <c r="D330" s="509">
        <v>0</v>
      </c>
      <c r="E330" s="510">
        <v>0</v>
      </c>
      <c r="F330" s="510">
        <v>0</v>
      </c>
      <c r="G330" s="510">
        <v>0</v>
      </c>
      <c r="H330" s="510">
        <v>0</v>
      </c>
      <c r="I330" s="510">
        <v>0</v>
      </c>
      <c r="J330" s="510">
        <v>1905336</v>
      </c>
      <c r="K330" s="511">
        <v>194371</v>
      </c>
      <c r="L330" s="510">
        <v>1629862</v>
      </c>
      <c r="M330" s="510">
        <v>0</v>
      </c>
      <c r="N330" s="510">
        <v>0</v>
      </c>
      <c r="O330" s="510">
        <v>13749.260000000002</v>
      </c>
      <c r="P330" s="510">
        <v>0</v>
      </c>
      <c r="Q330" s="510">
        <v>0</v>
      </c>
      <c r="R330" s="510">
        <v>0</v>
      </c>
      <c r="S330" s="510">
        <v>0</v>
      </c>
      <c r="T330" s="510" t="s">
        <v>757</v>
      </c>
      <c r="U330" s="510">
        <f t="shared" si="47"/>
        <v>3743318.26</v>
      </c>
      <c r="V330" s="512">
        <f t="shared" ref="V330:V393" si="50">IF(AND(C330=1,U330&gt;0),U330/Y330*100,0)</f>
        <v>5.3947035260044327</v>
      </c>
      <c r="X330" s="510">
        <v>45181193.88000001</v>
      </c>
      <c r="Y330" s="510">
        <v>69388767</v>
      </c>
      <c r="Z330" s="510">
        <f t="shared" ref="Z330:Z393" si="51">IF(Y330-X330&gt;0,Y330-X330,0)</f>
        <v>24207573.11999999</v>
      </c>
      <c r="AA330" s="510">
        <f t="shared" ref="AA330:AA393" si="52">V330*0.01*Z330</f>
        <v>1305926.8006647408</v>
      </c>
      <c r="AC330" s="512">
        <v>151.61512283418725</v>
      </c>
      <c r="AD330" s="512">
        <f t="shared" ref="AD330:AD393" si="53">IFERROR(IF(C330=1,(Y330-AA330)/X330*100,0),"")</f>
        <v>150.68844878283073</v>
      </c>
      <c r="AE330" s="513">
        <f t="shared" ref="AE330:AE393" si="54">AD330-AC330</f>
        <v>-0.92667405135651393</v>
      </c>
      <c r="AF330" s="510">
        <v>7</v>
      </c>
      <c r="AG330" s="510">
        <v>1</v>
      </c>
      <c r="AH330" s="514">
        <f t="shared" ref="AH330:AH393" si="55">IF(AG330=1,AD330,AC330)</f>
        <v>150.68844878283073</v>
      </c>
      <c r="AI330" s="58"/>
      <c r="AJ330" s="58"/>
      <c r="AK330" s="515">
        <v>151.61512283418725</v>
      </c>
      <c r="AL330" s="515">
        <v>151.68940565221897</v>
      </c>
      <c r="AM330" s="515">
        <v>151.68940565221897</v>
      </c>
      <c r="AN330" s="515">
        <v>151.61512283418725</v>
      </c>
      <c r="AO330" s="516">
        <v>150.68844878283073</v>
      </c>
      <c r="AP330" s="515"/>
      <c r="AQ330" s="515"/>
      <c r="AR330" s="515"/>
      <c r="AS330" s="515"/>
      <c r="AT330" s="517">
        <f t="shared" si="48"/>
        <v>-0.92667405135651393</v>
      </c>
      <c r="AU330" s="515"/>
      <c r="AV330" s="518">
        <v>7.0629762735664441</v>
      </c>
      <c r="AW330" s="515">
        <v>6.7077317629641673</v>
      </c>
      <c r="AX330" s="519">
        <f t="shared" si="49"/>
        <v>-0.3552445106022768</v>
      </c>
      <c r="AY330" s="520"/>
      <c r="AZ330" s="521"/>
      <c r="BA330" s="521"/>
      <c r="BB330" s="521"/>
      <c r="BC330" s="514"/>
      <c r="BD330" s="58"/>
      <c r="BE330" s="522">
        <f t="shared" ref="BE330:BE393" si="56">BF330-A330</f>
        <v>-321</v>
      </c>
      <c r="BF330" s="58"/>
      <c r="BG330" s="58"/>
      <c r="BH330" s="58"/>
      <c r="BI330" s="58"/>
      <c r="BJ330" s="58"/>
    </row>
    <row r="331" spans="1:62" s="510" customFormat="1" ht="12">
      <c r="A331" s="507">
        <v>322</v>
      </c>
      <c r="B331" s="508" t="s">
        <v>349</v>
      </c>
      <c r="C331" s="507">
        <v>1</v>
      </c>
      <c r="D331" s="509">
        <v>0</v>
      </c>
      <c r="E331" s="510">
        <v>0</v>
      </c>
      <c r="F331" s="510">
        <v>0</v>
      </c>
      <c r="G331" s="510">
        <v>0</v>
      </c>
      <c r="H331" s="510">
        <v>0</v>
      </c>
      <c r="I331" s="510">
        <v>0</v>
      </c>
      <c r="J331" s="510">
        <v>604444</v>
      </c>
      <c r="K331" s="511">
        <v>192161</v>
      </c>
      <c r="L331" s="510">
        <v>746379</v>
      </c>
      <c r="M331" s="510">
        <v>0</v>
      </c>
      <c r="N331" s="510">
        <v>24090</v>
      </c>
      <c r="O331" s="510">
        <v>6849.64</v>
      </c>
      <c r="P331" s="510">
        <v>0</v>
      </c>
      <c r="Q331" s="510">
        <v>0</v>
      </c>
      <c r="R331" s="510">
        <v>0</v>
      </c>
      <c r="S331" s="510">
        <v>0</v>
      </c>
      <c r="T331" s="510" t="s">
        <v>760</v>
      </c>
      <c r="U331" s="510">
        <f t="shared" ref="U331:U394" si="57">IF(OR(T331="X",T331="X16",T331="X17"),SUM(D331:S331),
IF(T331="x18",SUM(D331:S331)-D331*0.6-L331*0.6,SUM(D331:S331)-D331-L331))</f>
        <v>1126096.24</v>
      </c>
      <c r="V331" s="512">
        <f t="shared" si="50"/>
        <v>7.0202914593358816</v>
      </c>
      <c r="X331" s="510">
        <v>10560011.300000001</v>
      </c>
      <c r="Y331" s="510">
        <v>16040591</v>
      </c>
      <c r="Z331" s="510">
        <f t="shared" si="51"/>
        <v>5480579.6999999993</v>
      </c>
      <c r="AA331" s="510">
        <f t="shared" si="52"/>
        <v>384752.66860119603</v>
      </c>
      <c r="AC331" s="512">
        <v>157.80626543493935</v>
      </c>
      <c r="AD331" s="512">
        <f t="shared" si="53"/>
        <v>148.2558861598832</v>
      </c>
      <c r="AE331" s="513">
        <f t="shared" si="54"/>
        <v>-9.5503792750561445</v>
      </c>
      <c r="AF331" s="510">
        <v>4</v>
      </c>
      <c r="AG331" s="510">
        <v>1</v>
      </c>
      <c r="AH331" s="514">
        <f t="shared" si="55"/>
        <v>148.2558861598832</v>
      </c>
      <c r="AI331" s="58"/>
      <c r="AJ331" s="58"/>
      <c r="AK331" s="515">
        <v>157.80626543493935</v>
      </c>
      <c r="AL331" s="515">
        <v>163.72947551199493</v>
      </c>
      <c r="AM331" s="515">
        <v>163.72947551199493</v>
      </c>
      <c r="AN331" s="515">
        <v>157.80626543493935</v>
      </c>
      <c r="AO331" s="516">
        <v>148.2558861598832</v>
      </c>
      <c r="AP331" s="515"/>
      <c r="AQ331" s="515"/>
      <c r="AR331" s="515"/>
      <c r="AS331" s="515"/>
      <c r="AT331" s="517">
        <f t="shared" ref="AT331:AT394" si="58">AO331-AN331</f>
        <v>-9.5503792750561445</v>
      </c>
      <c r="AU331" s="515"/>
      <c r="AV331" s="518">
        <v>8.6069997706224832</v>
      </c>
      <c r="AW331" s="515">
        <v>1.3983787202732132</v>
      </c>
      <c r="AX331" s="519">
        <f t="shared" ref="AX331:AX394" si="59">IFERROR(AW331-AV331,"")</f>
        <v>-7.2086210503492705</v>
      </c>
      <c r="AY331" s="520"/>
      <c r="AZ331" s="521"/>
      <c r="BA331" s="521"/>
      <c r="BB331" s="521"/>
      <c r="BC331" s="514"/>
      <c r="BD331" s="58"/>
      <c r="BE331" s="522">
        <f t="shared" si="56"/>
        <v>-322</v>
      </c>
      <c r="BF331" s="58"/>
      <c r="BG331" s="58"/>
      <c r="BH331" s="58"/>
      <c r="BI331" s="58"/>
      <c r="BJ331" s="58"/>
    </row>
    <row r="332" spans="1:62" s="510" customFormat="1" ht="12">
      <c r="A332" s="507">
        <v>323</v>
      </c>
      <c r="B332" s="508" t="s">
        <v>350</v>
      </c>
      <c r="C332" s="507">
        <v>1</v>
      </c>
      <c r="D332" s="509">
        <v>0</v>
      </c>
      <c r="E332" s="510">
        <v>131475</v>
      </c>
      <c r="F332" s="510">
        <v>0</v>
      </c>
      <c r="G332" s="510">
        <v>0</v>
      </c>
      <c r="H332" s="510">
        <v>0</v>
      </c>
      <c r="I332" s="510">
        <v>0</v>
      </c>
      <c r="J332" s="510">
        <v>668715</v>
      </c>
      <c r="K332" s="511">
        <v>564030</v>
      </c>
      <c r="L332" s="510">
        <v>573641</v>
      </c>
      <c r="M332" s="510">
        <v>0</v>
      </c>
      <c r="N332" s="510">
        <v>3499</v>
      </c>
      <c r="O332" s="510">
        <v>7320.4600000000009</v>
      </c>
      <c r="P332" s="510">
        <v>0</v>
      </c>
      <c r="Q332" s="510">
        <v>0</v>
      </c>
      <c r="R332" s="510">
        <v>0</v>
      </c>
      <c r="S332" s="510">
        <v>0</v>
      </c>
      <c r="T332" s="510" t="s">
        <v>757</v>
      </c>
      <c r="U332" s="510">
        <f t="shared" si="57"/>
        <v>1948680.46</v>
      </c>
      <c r="V332" s="512">
        <f t="shared" si="50"/>
        <v>10.722059338310197</v>
      </c>
      <c r="X332" s="510">
        <v>13585538.109999998</v>
      </c>
      <c r="Y332" s="510">
        <v>18174498</v>
      </c>
      <c r="Z332" s="510">
        <f t="shared" si="51"/>
        <v>4588959.8900000025</v>
      </c>
      <c r="AA332" s="510">
        <f t="shared" si="52"/>
        <v>492031.00241705461</v>
      </c>
      <c r="AC332" s="512">
        <v>134.17019635692168</v>
      </c>
      <c r="AD332" s="512">
        <f t="shared" si="53"/>
        <v>130.15654480824205</v>
      </c>
      <c r="AE332" s="513">
        <f t="shared" si="54"/>
        <v>-4.0136515486796327</v>
      </c>
      <c r="AF332" s="510">
        <v>6</v>
      </c>
      <c r="AG332" s="510">
        <v>1</v>
      </c>
      <c r="AH332" s="514">
        <f t="shared" si="55"/>
        <v>130.15654480824205</v>
      </c>
      <c r="AI332" s="58"/>
      <c r="AJ332" s="58"/>
      <c r="AK332" s="515">
        <v>134.17019635692168</v>
      </c>
      <c r="AL332" s="515">
        <v>134.27176051488476</v>
      </c>
      <c r="AM332" s="515">
        <v>134.27176051488476</v>
      </c>
      <c r="AN332" s="515">
        <v>134.17019635692168</v>
      </c>
      <c r="AO332" s="516">
        <v>130.15654480824205</v>
      </c>
      <c r="AP332" s="515"/>
      <c r="AQ332" s="515"/>
      <c r="AR332" s="515"/>
      <c r="AS332" s="515"/>
      <c r="AT332" s="517">
        <f t="shared" si="58"/>
        <v>-4.0136515486796327</v>
      </c>
      <c r="AU332" s="515"/>
      <c r="AV332" s="518">
        <v>8.6014510953361043</v>
      </c>
      <c r="AW332" s="515">
        <v>5.1059479833663888</v>
      </c>
      <c r="AX332" s="519">
        <f t="shared" si="59"/>
        <v>-3.4955031119697155</v>
      </c>
      <c r="AY332" s="520"/>
      <c r="AZ332" s="521"/>
      <c r="BA332" s="521"/>
      <c r="BB332" s="521"/>
      <c r="BC332" s="514"/>
      <c r="BD332" s="58"/>
      <c r="BE332" s="522">
        <f t="shared" si="56"/>
        <v>-323</v>
      </c>
      <c r="BF332" s="58"/>
      <c r="BG332" s="58"/>
      <c r="BH332" s="58"/>
      <c r="BI332" s="58"/>
      <c r="BJ332" s="58"/>
    </row>
    <row r="333" spans="1:62" s="510" customFormat="1" ht="12">
      <c r="A333" s="507">
        <v>324</v>
      </c>
      <c r="B333" s="508" t="s">
        <v>351</v>
      </c>
      <c r="C333" s="507">
        <v>0</v>
      </c>
      <c r="D333" s="509"/>
      <c r="K333" s="511"/>
      <c r="T333" s="510">
        <v>0</v>
      </c>
      <c r="U333" s="510">
        <f t="shared" si="57"/>
        <v>0</v>
      </c>
      <c r="V333" s="512">
        <f t="shared" si="50"/>
        <v>0</v>
      </c>
      <c r="X333" s="510">
        <v>453257.52</v>
      </c>
      <c r="Y333" s="510">
        <v>631006</v>
      </c>
      <c r="Z333" s="510">
        <f t="shared" si="51"/>
        <v>177748.47999999998</v>
      </c>
      <c r="AA333" s="510">
        <f t="shared" si="52"/>
        <v>0</v>
      </c>
      <c r="AC333" s="512">
        <v>0</v>
      </c>
      <c r="AD333" s="512">
        <f t="shared" si="53"/>
        <v>0</v>
      </c>
      <c r="AE333" s="513">
        <f t="shared" si="54"/>
        <v>0</v>
      </c>
      <c r="AF333" s="510">
        <v>0</v>
      </c>
      <c r="AG333" s="510" t="s">
        <v>758</v>
      </c>
      <c r="AH333" s="514">
        <f t="shared" si="55"/>
        <v>0</v>
      </c>
      <c r="AI333" s="58"/>
      <c r="AJ333" s="58"/>
      <c r="AK333" s="515">
        <v>0</v>
      </c>
      <c r="AL333" s="515">
        <v>0</v>
      </c>
      <c r="AM333" s="515">
        <v>0</v>
      </c>
      <c r="AN333" s="515">
        <v>0</v>
      </c>
      <c r="AO333" s="516">
        <v>0</v>
      </c>
      <c r="AP333" s="515"/>
      <c r="AQ333" s="515"/>
      <c r="AR333" s="515"/>
      <c r="AS333" s="515"/>
      <c r="AT333" s="517">
        <f t="shared" si="58"/>
        <v>0</v>
      </c>
      <c r="AU333" s="515"/>
      <c r="AV333" s="518" t="s">
        <v>774</v>
      </c>
      <c r="AW333" s="515" t="s">
        <v>774</v>
      </c>
      <c r="AX333" s="519" t="str">
        <f t="shared" si="59"/>
        <v/>
      </c>
      <c r="AY333" s="520"/>
      <c r="AZ333" s="521"/>
      <c r="BA333" s="521"/>
      <c r="BB333" s="521"/>
      <c r="BC333" s="514"/>
      <c r="BD333" s="58"/>
      <c r="BE333" s="522">
        <f t="shared" si="56"/>
        <v>-324</v>
      </c>
      <c r="BF333" s="58"/>
      <c r="BG333" s="58"/>
      <c r="BH333" s="58"/>
      <c r="BI333" s="58"/>
      <c r="BJ333" s="58"/>
    </row>
    <row r="334" spans="1:62" s="510" customFormat="1" ht="12">
      <c r="A334" s="507">
        <v>325</v>
      </c>
      <c r="B334" s="508" t="s">
        <v>352</v>
      </c>
      <c r="C334" s="507">
        <v>1</v>
      </c>
      <c r="D334" s="509">
        <v>0</v>
      </c>
      <c r="E334" s="510">
        <v>2625651</v>
      </c>
      <c r="F334" s="510">
        <v>0</v>
      </c>
      <c r="G334" s="510">
        <v>0</v>
      </c>
      <c r="H334" s="510">
        <v>0</v>
      </c>
      <c r="I334" s="510">
        <v>770149</v>
      </c>
      <c r="J334" s="510">
        <v>0</v>
      </c>
      <c r="K334" s="511">
        <v>0</v>
      </c>
      <c r="L334" s="510">
        <v>3608181</v>
      </c>
      <c r="M334" s="510">
        <v>1979</v>
      </c>
      <c r="N334" s="510">
        <v>170732</v>
      </c>
      <c r="O334" s="510">
        <v>72971.360000000001</v>
      </c>
      <c r="P334" s="510">
        <v>0</v>
      </c>
      <c r="Q334" s="510">
        <v>0</v>
      </c>
      <c r="R334" s="510">
        <v>0</v>
      </c>
      <c r="S334" s="510">
        <v>0</v>
      </c>
      <c r="T334" s="510" t="s">
        <v>757</v>
      </c>
      <c r="U334" s="510">
        <f t="shared" si="57"/>
        <v>7249663.3600000003</v>
      </c>
      <c r="V334" s="512">
        <f t="shared" si="50"/>
        <v>9.454032639261662</v>
      </c>
      <c r="X334" s="510">
        <v>69264756.579999998</v>
      </c>
      <c r="Y334" s="510">
        <v>76683291</v>
      </c>
      <c r="Z334" s="510">
        <f t="shared" si="51"/>
        <v>7418534.4200000018</v>
      </c>
      <c r="AA334" s="510">
        <f t="shared" si="52"/>
        <v>701350.66542166111</v>
      </c>
      <c r="AC334" s="512">
        <v>113.97058867136619</v>
      </c>
      <c r="AD334" s="512">
        <f t="shared" si="53"/>
        <v>109.69783781282776</v>
      </c>
      <c r="AE334" s="513">
        <f t="shared" si="54"/>
        <v>-4.27275085853843</v>
      </c>
      <c r="AF334" s="510">
        <v>74</v>
      </c>
      <c r="AG334" s="510">
        <v>1</v>
      </c>
      <c r="AH334" s="514">
        <f t="shared" si="55"/>
        <v>109.69783781282776</v>
      </c>
      <c r="AI334" s="58"/>
      <c r="AJ334" s="58"/>
      <c r="AK334" s="515">
        <v>113.97058867136619</v>
      </c>
      <c r="AL334" s="515">
        <v>114.38356815130891</v>
      </c>
      <c r="AM334" s="515">
        <v>114.38356815130891</v>
      </c>
      <c r="AN334" s="515">
        <v>113.97058867136619</v>
      </c>
      <c r="AO334" s="516">
        <v>109.69783781282776</v>
      </c>
      <c r="AP334" s="515"/>
      <c r="AQ334" s="515"/>
      <c r="AR334" s="515"/>
      <c r="AS334" s="515"/>
      <c r="AT334" s="517">
        <f t="shared" si="58"/>
        <v>-4.27275085853843</v>
      </c>
      <c r="AU334" s="515"/>
      <c r="AV334" s="518">
        <v>7.0307513959549777</v>
      </c>
      <c r="AW334" s="515">
        <v>2.686092270785132</v>
      </c>
      <c r="AX334" s="519">
        <f t="shared" si="59"/>
        <v>-4.3446591251698461</v>
      </c>
      <c r="AY334" s="520"/>
      <c r="AZ334" s="521"/>
      <c r="BA334" s="521"/>
      <c r="BB334" s="521"/>
      <c r="BC334" s="514"/>
      <c r="BD334" s="58"/>
      <c r="BE334" s="522">
        <f t="shared" si="56"/>
        <v>-325</v>
      </c>
      <c r="BF334" s="58"/>
      <c r="BG334" s="58"/>
      <c r="BH334" s="58"/>
      <c r="BI334" s="58"/>
      <c r="BJ334" s="58"/>
    </row>
    <row r="335" spans="1:62" s="510" customFormat="1" ht="12">
      <c r="A335" s="507">
        <v>326</v>
      </c>
      <c r="B335" s="508" t="s">
        <v>353</v>
      </c>
      <c r="C335" s="507">
        <v>1</v>
      </c>
      <c r="D335" s="509">
        <v>0</v>
      </c>
      <c r="E335" s="510">
        <v>213417</v>
      </c>
      <c r="F335" s="510">
        <v>0</v>
      </c>
      <c r="G335" s="510">
        <v>0</v>
      </c>
      <c r="H335" s="510">
        <v>0</v>
      </c>
      <c r="I335" s="510">
        <v>0</v>
      </c>
      <c r="J335" s="510">
        <v>2199702</v>
      </c>
      <c r="K335" s="511">
        <v>0</v>
      </c>
      <c r="L335" s="510">
        <v>990164</v>
      </c>
      <c r="M335" s="510">
        <v>0</v>
      </c>
      <c r="N335" s="510">
        <v>15461</v>
      </c>
      <c r="O335" s="510">
        <v>11786.740000000002</v>
      </c>
      <c r="P335" s="510">
        <v>0</v>
      </c>
      <c r="Q335" s="510">
        <v>0</v>
      </c>
      <c r="R335" s="510">
        <v>0</v>
      </c>
      <c r="S335" s="510">
        <v>0</v>
      </c>
      <c r="T335" s="510" t="s">
        <v>757</v>
      </c>
      <c r="U335" s="510">
        <f t="shared" si="57"/>
        <v>3430530.74</v>
      </c>
      <c r="V335" s="512">
        <f t="shared" si="50"/>
        <v>4.6928198229280413</v>
      </c>
      <c r="X335" s="510">
        <v>51138938.126499996</v>
      </c>
      <c r="Y335" s="510">
        <v>73101693</v>
      </c>
      <c r="Z335" s="510">
        <f t="shared" si="51"/>
        <v>21962754.873500004</v>
      </c>
      <c r="AA335" s="510">
        <f t="shared" si="52"/>
        <v>1030672.5143647026</v>
      </c>
      <c r="AC335" s="512">
        <v>142.00176187422991</v>
      </c>
      <c r="AD335" s="512">
        <f t="shared" si="53"/>
        <v>140.93178921188505</v>
      </c>
      <c r="AE335" s="513">
        <f t="shared" si="54"/>
        <v>-1.0699726623448669</v>
      </c>
      <c r="AF335" s="510">
        <v>9</v>
      </c>
      <c r="AG335" s="510">
        <v>1</v>
      </c>
      <c r="AH335" s="514">
        <f t="shared" si="55"/>
        <v>140.93178921188505</v>
      </c>
      <c r="AI335" s="58"/>
      <c r="AJ335" s="58"/>
      <c r="AK335" s="515">
        <v>142.00176187422991</v>
      </c>
      <c r="AL335" s="515">
        <v>142.54621185565736</v>
      </c>
      <c r="AM335" s="515">
        <v>142.54621185565736</v>
      </c>
      <c r="AN335" s="515">
        <v>142.00176187422991</v>
      </c>
      <c r="AO335" s="516">
        <v>140.93178921188505</v>
      </c>
      <c r="AP335" s="515"/>
      <c r="AQ335" s="515"/>
      <c r="AR335" s="515"/>
      <c r="AS335" s="515"/>
      <c r="AT335" s="517">
        <f t="shared" si="58"/>
        <v>-1.0699726623448669</v>
      </c>
      <c r="AU335" s="515"/>
      <c r="AV335" s="518">
        <v>3.4423376911902839</v>
      </c>
      <c r="AW335" s="515">
        <v>2.2008406362717592</v>
      </c>
      <c r="AX335" s="519">
        <f t="shared" si="59"/>
        <v>-1.2414970549185247</v>
      </c>
      <c r="AY335" s="520"/>
      <c r="AZ335" s="521"/>
      <c r="BA335" s="521"/>
      <c r="BB335" s="521"/>
      <c r="BC335" s="514"/>
      <c r="BD335" s="58"/>
      <c r="BE335" s="522">
        <f t="shared" si="56"/>
        <v>-326</v>
      </c>
      <c r="BF335" s="58"/>
      <c r="BG335" s="58"/>
      <c r="BH335" s="58"/>
      <c r="BI335" s="58"/>
      <c r="BJ335" s="58"/>
    </row>
    <row r="336" spans="1:62" s="510" customFormat="1" ht="12">
      <c r="A336" s="507">
        <v>327</v>
      </c>
      <c r="B336" s="508" t="s">
        <v>354</v>
      </c>
      <c r="C336" s="507">
        <v>1</v>
      </c>
      <c r="D336" s="509">
        <v>0</v>
      </c>
      <c r="E336" s="510">
        <v>12000</v>
      </c>
      <c r="F336" s="510">
        <v>0</v>
      </c>
      <c r="G336" s="510">
        <v>0</v>
      </c>
      <c r="H336" s="510">
        <v>0</v>
      </c>
      <c r="I336" s="510">
        <v>0</v>
      </c>
      <c r="J336" s="510">
        <v>49000</v>
      </c>
      <c r="K336" s="511">
        <v>0</v>
      </c>
      <c r="L336" s="510">
        <v>24600</v>
      </c>
      <c r="M336" s="510">
        <v>0</v>
      </c>
      <c r="N336" s="510">
        <v>1483</v>
      </c>
      <c r="O336" s="510">
        <v>3191.5800000000004</v>
      </c>
      <c r="P336" s="510">
        <v>0</v>
      </c>
      <c r="Q336" s="510">
        <v>0</v>
      </c>
      <c r="R336" s="510">
        <v>0</v>
      </c>
      <c r="S336" s="510">
        <v>0</v>
      </c>
      <c r="T336" s="510" t="s">
        <v>760</v>
      </c>
      <c r="U336" s="510">
        <f t="shared" si="57"/>
        <v>75514.58</v>
      </c>
      <c r="V336" s="512">
        <f t="shared" si="50"/>
        <v>2.754998079170289</v>
      </c>
      <c r="X336" s="510">
        <v>1276796.4100000001</v>
      </c>
      <c r="Y336" s="510">
        <v>2741003</v>
      </c>
      <c r="Z336" s="510">
        <f t="shared" si="51"/>
        <v>1464206.5899999999</v>
      </c>
      <c r="AA336" s="510">
        <f t="shared" si="52"/>
        <v>40338.863429584788</v>
      </c>
      <c r="AC336" s="512">
        <v>217.57248732456196</v>
      </c>
      <c r="AD336" s="512">
        <f t="shared" si="53"/>
        <v>211.51877585326346</v>
      </c>
      <c r="AE336" s="513">
        <f t="shared" si="54"/>
        <v>-6.0537114712984987</v>
      </c>
      <c r="AF336" s="510">
        <v>2</v>
      </c>
      <c r="AG336" s="510">
        <v>1</v>
      </c>
      <c r="AH336" s="514">
        <f t="shared" si="55"/>
        <v>211.51877585326346</v>
      </c>
      <c r="AI336" s="58"/>
      <c r="AJ336" s="58"/>
      <c r="AK336" s="515">
        <v>217.57248732456196</v>
      </c>
      <c r="AL336" s="515">
        <v>217.19501726665911</v>
      </c>
      <c r="AM336" s="515">
        <v>217.19501726665911</v>
      </c>
      <c r="AN336" s="515">
        <v>217.57248732456196</v>
      </c>
      <c r="AO336" s="516">
        <v>211.51877585326346</v>
      </c>
      <c r="AP336" s="515"/>
      <c r="AQ336" s="515"/>
      <c r="AR336" s="515"/>
      <c r="AS336" s="515"/>
      <c r="AT336" s="517">
        <f t="shared" si="58"/>
        <v>-6.0537114712984987</v>
      </c>
      <c r="AU336" s="515"/>
      <c r="AV336" s="518">
        <v>4.5673737148856706</v>
      </c>
      <c r="AW336" s="515">
        <v>3.1530709361930649</v>
      </c>
      <c r="AX336" s="519">
        <f t="shared" si="59"/>
        <v>-1.4143027786926057</v>
      </c>
      <c r="AY336" s="520"/>
      <c r="AZ336" s="521"/>
      <c r="BA336" s="521"/>
      <c r="BB336" s="521"/>
      <c r="BC336" s="514"/>
      <c r="BD336" s="58"/>
      <c r="BE336" s="522">
        <f t="shared" si="56"/>
        <v>-327</v>
      </c>
      <c r="BF336" s="58"/>
      <c r="BG336" s="58"/>
      <c r="BH336" s="58"/>
      <c r="BI336" s="58"/>
      <c r="BJ336" s="58"/>
    </row>
    <row r="337" spans="1:62" s="510" customFormat="1" ht="12">
      <c r="A337" s="507">
        <v>328</v>
      </c>
      <c r="B337" s="508" t="s">
        <v>355</v>
      </c>
      <c r="C337" s="507">
        <v>0</v>
      </c>
      <c r="D337" s="509">
        <v>0</v>
      </c>
      <c r="E337" s="510">
        <v>0</v>
      </c>
      <c r="F337" s="510">
        <v>0</v>
      </c>
      <c r="G337" s="510">
        <v>0</v>
      </c>
      <c r="H337" s="510">
        <v>0</v>
      </c>
      <c r="I337" s="510">
        <v>0</v>
      </c>
      <c r="J337" s="510">
        <v>0</v>
      </c>
      <c r="K337" s="511">
        <v>0</v>
      </c>
      <c r="L337" s="510">
        <v>0</v>
      </c>
      <c r="M337" s="510">
        <v>0</v>
      </c>
      <c r="N337" s="510">
        <v>0</v>
      </c>
      <c r="O337" s="510">
        <v>0</v>
      </c>
      <c r="P337" s="510">
        <v>0</v>
      </c>
      <c r="Q337" s="510">
        <v>0</v>
      </c>
      <c r="R337" s="510">
        <v>0</v>
      </c>
      <c r="S337" s="510">
        <v>0</v>
      </c>
      <c r="T337" s="510">
        <v>0</v>
      </c>
      <c r="U337" s="510">
        <f t="shared" si="57"/>
        <v>0</v>
      </c>
      <c r="V337" s="512">
        <f t="shared" si="50"/>
        <v>0</v>
      </c>
      <c r="X337" s="510">
        <v>0</v>
      </c>
      <c r="Y337" s="510">
        <v>0</v>
      </c>
      <c r="Z337" s="510">
        <f t="shared" si="51"/>
        <v>0</v>
      </c>
      <c r="AA337" s="510">
        <f t="shared" si="52"/>
        <v>0</v>
      </c>
      <c r="AC337" s="512">
        <v>0</v>
      </c>
      <c r="AD337" s="512">
        <f t="shared" si="53"/>
        <v>0</v>
      </c>
      <c r="AE337" s="513">
        <f t="shared" si="54"/>
        <v>0</v>
      </c>
      <c r="AF337" s="510">
        <v>0</v>
      </c>
      <c r="AG337" s="510" t="s">
        <v>758</v>
      </c>
      <c r="AH337" s="514">
        <f t="shared" si="55"/>
        <v>0</v>
      </c>
      <c r="AI337" s="58"/>
      <c r="AJ337" s="58"/>
      <c r="AK337" s="515">
        <v>0</v>
      </c>
      <c r="AL337" s="515">
        <v>0</v>
      </c>
      <c r="AM337" s="515">
        <v>0</v>
      </c>
      <c r="AN337" s="515">
        <v>0</v>
      </c>
      <c r="AO337" s="516">
        <v>0</v>
      </c>
      <c r="AP337" s="515"/>
      <c r="AQ337" s="515"/>
      <c r="AR337" s="515"/>
      <c r="AS337" s="515"/>
      <c r="AT337" s="517">
        <f t="shared" si="58"/>
        <v>0</v>
      </c>
      <c r="AU337" s="515"/>
      <c r="AV337" s="518" t="s">
        <v>774</v>
      </c>
      <c r="AW337" s="515" t="s">
        <v>774</v>
      </c>
      <c r="AX337" s="519" t="str">
        <f t="shared" si="59"/>
        <v/>
      </c>
      <c r="AY337" s="520"/>
      <c r="AZ337" s="521"/>
      <c r="BA337" s="521"/>
      <c r="BB337" s="521"/>
      <c r="BC337" s="514"/>
      <c r="BD337" s="58"/>
      <c r="BE337" s="522">
        <f t="shared" si="56"/>
        <v>-328</v>
      </c>
      <c r="BF337" s="58"/>
      <c r="BG337" s="58"/>
      <c r="BH337" s="58"/>
      <c r="BI337" s="58"/>
      <c r="BJ337" s="58"/>
    </row>
    <row r="338" spans="1:62" s="510" customFormat="1" ht="12">
      <c r="A338" s="507">
        <v>329</v>
      </c>
      <c r="B338" s="508" t="s">
        <v>356</v>
      </c>
      <c r="C338" s="507">
        <v>0</v>
      </c>
      <c r="D338" s="509"/>
      <c r="K338" s="511"/>
      <c r="T338" s="510">
        <v>0</v>
      </c>
      <c r="U338" s="510">
        <f t="shared" si="57"/>
        <v>0</v>
      </c>
      <c r="V338" s="512">
        <f t="shared" si="50"/>
        <v>0</v>
      </c>
      <c r="X338" s="510">
        <v>31395.420000000002</v>
      </c>
      <c r="Y338" s="510">
        <v>800</v>
      </c>
      <c r="Z338" s="510">
        <f t="shared" si="51"/>
        <v>0</v>
      </c>
      <c r="AA338" s="510">
        <f t="shared" si="52"/>
        <v>0</v>
      </c>
      <c r="AC338" s="512">
        <v>0</v>
      </c>
      <c r="AD338" s="512">
        <f t="shared" si="53"/>
        <v>0</v>
      </c>
      <c r="AE338" s="513">
        <f t="shared" si="54"/>
        <v>0</v>
      </c>
      <c r="AF338" s="510">
        <v>0</v>
      </c>
      <c r="AG338" s="510" t="s">
        <v>758</v>
      </c>
      <c r="AH338" s="514">
        <f t="shared" si="55"/>
        <v>0</v>
      </c>
      <c r="AI338" s="58"/>
      <c r="AJ338" s="58"/>
      <c r="AK338" s="515">
        <v>0</v>
      </c>
      <c r="AL338" s="515">
        <v>0</v>
      </c>
      <c r="AM338" s="515">
        <v>0</v>
      </c>
      <c r="AN338" s="515">
        <v>0</v>
      </c>
      <c r="AO338" s="516">
        <v>0</v>
      </c>
      <c r="AP338" s="515"/>
      <c r="AQ338" s="515"/>
      <c r="AR338" s="515"/>
      <c r="AS338" s="515"/>
      <c r="AT338" s="517">
        <f t="shared" si="58"/>
        <v>0</v>
      </c>
      <c r="AU338" s="515"/>
      <c r="AV338" s="518" t="s">
        <v>774</v>
      </c>
      <c r="AW338" s="515" t="s">
        <v>774</v>
      </c>
      <c r="AX338" s="519" t="str">
        <f t="shared" si="59"/>
        <v/>
      </c>
      <c r="AY338" s="520"/>
      <c r="AZ338" s="521"/>
      <c r="BA338" s="521"/>
      <c r="BB338" s="521"/>
      <c r="BC338" s="514"/>
      <c r="BD338" s="58"/>
      <c r="BE338" s="522">
        <f t="shared" si="56"/>
        <v>-329</v>
      </c>
      <c r="BF338" s="58"/>
      <c r="BG338" s="58"/>
      <c r="BH338" s="58"/>
      <c r="BI338" s="58"/>
      <c r="BJ338" s="58"/>
    </row>
    <row r="339" spans="1:62" s="510" customFormat="1" ht="12">
      <c r="A339" s="507">
        <v>330</v>
      </c>
      <c r="B339" s="508" t="s">
        <v>357</v>
      </c>
      <c r="C339" s="507">
        <v>1</v>
      </c>
      <c r="D339" s="509">
        <v>0</v>
      </c>
      <c r="E339" s="510">
        <v>0</v>
      </c>
      <c r="F339" s="510">
        <v>0</v>
      </c>
      <c r="G339" s="510">
        <v>0</v>
      </c>
      <c r="H339" s="510">
        <v>0</v>
      </c>
      <c r="I339" s="510">
        <v>0</v>
      </c>
      <c r="J339" s="510">
        <v>2443185</v>
      </c>
      <c r="K339" s="511">
        <v>168015</v>
      </c>
      <c r="L339" s="510">
        <v>2910561</v>
      </c>
      <c r="M339" s="510">
        <v>0</v>
      </c>
      <c r="N339" s="510">
        <v>0</v>
      </c>
      <c r="O339" s="510">
        <v>0</v>
      </c>
      <c r="P339" s="510">
        <v>0</v>
      </c>
      <c r="Q339" s="510">
        <v>0</v>
      </c>
      <c r="R339" s="510">
        <v>0</v>
      </c>
      <c r="S339" s="510">
        <v>0</v>
      </c>
      <c r="T339" s="510" t="s">
        <v>760</v>
      </c>
      <c r="U339" s="510">
        <f t="shared" si="57"/>
        <v>3775424.4000000004</v>
      </c>
      <c r="V339" s="512">
        <f t="shared" si="50"/>
        <v>6.8396538006075005</v>
      </c>
      <c r="X339" s="510">
        <v>23331116.658349998</v>
      </c>
      <c r="Y339" s="510">
        <v>55199057</v>
      </c>
      <c r="Z339" s="510">
        <f t="shared" si="51"/>
        <v>31867940.341650002</v>
      </c>
      <c r="AA339" s="510">
        <f t="shared" si="52"/>
        <v>2179656.7927529952</v>
      </c>
      <c r="AC339" s="512">
        <v>241.26997077090405</v>
      </c>
      <c r="AD339" s="512">
        <f t="shared" si="53"/>
        <v>227.2475894902006</v>
      </c>
      <c r="AE339" s="513">
        <f t="shared" si="54"/>
        <v>-14.022381280703456</v>
      </c>
      <c r="AF339" s="510">
        <v>0</v>
      </c>
      <c r="AG339" s="510">
        <v>1</v>
      </c>
      <c r="AH339" s="514">
        <f t="shared" si="55"/>
        <v>227.2475894902006</v>
      </c>
      <c r="AI339" s="58"/>
      <c r="AJ339" s="58"/>
      <c r="AK339" s="515">
        <v>241.26997077090405</v>
      </c>
      <c r="AL339" s="515">
        <v>229.50001436136046</v>
      </c>
      <c r="AM339" s="515">
        <v>229.50001436136046</v>
      </c>
      <c r="AN339" s="515">
        <v>241.26997077090405</v>
      </c>
      <c r="AO339" s="516">
        <v>227.2475894902006</v>
      </c>
      <c r="AP339" s="515"/>
      <c r="AQ339" s="515"/>
      <c r="AR339" s="515"/>
      <c r="AS339" s="515"/>
      <c r="AT339" s="517">
        <f t="shared" si="58"/>
        <v>-14.022381280703456</v>
      </c>
      <c r="AU339" s="515"/>
      <c r="AV339" s="518">
        <v>8.2448053363501312</v>
      </c>
      <c r="AW339" s="515">
        <v>1.914955536442732</v>
      </c>
      <c r="AX339" s="519">
        <f t="shared" si="59"/>
        <v>-6.3298497999073993</v>
      </c>
      <c r="AY339" s="520"/>
      <c r="AZ339" s="521"/>
      <c r="BA339" s="521"/>
      <c r="BB339" s="521"/>
      <c r="BC339" s="514"/>
      <c r="BD339" s="58"/>
      <c r="BE339" s="522">
        <f t="shared" si="56"/>
        <v>-330</v>
      </c>
      <c r="BF339" s="58"/>
      <c r="BG339" s="58"/>
      <c r="BH339" s="58"/>
      <c r="BI339" s="58"/>
      <c r="BJ339" s="58"/>
    </row>
    <row r="340" spans="1:62" s="510" customFormat="1" ht="12">
      <c r="A340" s="507">
        <v>331</v>
      </c>
      <c r="B340" s="508" t="s">
        <v>358</v>
      </c>
      <c r="C340" s="507">
        <v>1</v>
      </c>
      <c r="D340" s="509">
        <v>0</v>
      </c>
      <c r="E340" s="510">
        <v>0</v>
      </c>
      <c r="F340" s="510">
        <v>0</v>
      </c>
      <c r="G340" s="510">
        <v>0</v>
      </c>
      <c r="H340" s="510">
        <v>0</v>
      </c>
      <c r="I340" s="510">
        <v>0</v>
      </c>
      <c r="J340" s="510">
        <v>98529</v>
      </c>
      <c r="K340" s="511">
        <v>34320</v>
      </c>
      <c r="L340" s="510">
        <v>450120</v>
      </c>
      <c r="M340" s="510">
        <v>0</v>
      </c>
      <c r="N340" s="510">
        <v>23489</v>
      </c>
      <c r="O340" s="510">
        <v>45402.420000000006</v>
      </c>
      <c r="P340" s="510">
        <v>0</v>
      </c>
      <c r="Q340" s="510">
        <v>0</v>
      </c>
      <c r="R340" s="510">
        <v>0</v>
      </c>
      <c r="S340" s="510">
        <v>0</v>
      </c>
      <c r="T340" s="510" t="s">
        <v>757</v>
      </c>
      <c r="U340" s="510">
        <f t="shared" si="57"/>
        <v>651860.42000000004</v>
      </c>
      <c r="V340" s="512">
        <f t="shared" si="50"/>
        <v>2.7334239889438678</v>
      </c>
      <c r="X340" s="510">
        <v>19394381.850000001</v>
      </c>
      <c r="Y340" s="510">
        <v>23847761</v>
      </c>
      <c r="Z340" s="510">
        <f t="shared" si="51"/>
        <v>4453379.1499999985</v>
      </c>
      <c r="AA340" s="510">
        <f t="shared" si="52"/>
        <v>121729.73400472448</v>
      </c>
      <c r="AC340" s="512">
        <v>135.41545043694782</v>
      </c>
      <c r="AD340" s="512">
        <f t="shared" si="53"/>
        <v>122.33455775748413</v>
      </c>
      <c r="AE340" s="513">
        <f t="shared" si="54"/>
        <v>-13.080892679463688</v>
      </c>
      <c r="AF340" s="510">
        <v>43</v>
      </c>
      <c r="AG340" s="510">
        <v>1</v>
      </c>
      <c r="AH340" s="514">
        <f t="shared" si="55"/>
        <v>122.33455775748413</v>
      </c>
      <c r="AI340" s="58"/>
      <c r="AJ340" s="58"/>
      <c r="AK340" s="515">
        <v>135.41545043694782</v>
      </c>
      <c r="AL340" s="515">
        <v>135.23773054057025</v>
      </c>
      <c r="AM340" s="515">
        <v>135.23773054057025</v>
      </c>
      <c r="AN340" s="515">
        <v>135.41545043694782</v>
      </c>
      <c r="AO340" s="516">
        <v>122.33455775748413</v>
      </c>
      <c r="AP340" s="515"/>
      <c r="AQ340" s="515"/>
      <c r="AR340" s="515"/>
      <c r="AS340" s="515"/>
      <c r="AT340" s="517">
        <f t="shared" si="58"/>
        <v>-13.080892679463688</v>
      </c>
      <c r="AU340" s="515"/>
      <c r="AV340" s="518">
        <v>14.147244065226205</v>
      </c>
      <c r="AW340" s="515">
        <v>2.9069253942854112</v>
      </c>
      <c r="AX340" s="519">
        <f t="shared" si="59"/>
        <v>-11.240318670940795</v>
      </c>
      <c r="AY340" s="520"/>
      <c r="AZ340" s="521"/>
      <c r="BA340" s="521"/>
      <c r="BB340" s="521"/>
      <c r="BC340" s="514"/>
      <c r="BD340" s="58"/>
      <c r="BE340" s="522">
        <f t="shared" si="56"/>
        <v>-331</v>
      </c>
      <c r="BF340" s="58"/>
      <c r="BG340" s="58"/>
      <c r="BH340" s="58"/>
      <c r="BI340" s="58"/>
      <c r="BJ340" s="58"/>
    </row>
    <row r="341" spans="1:62" s="510" customFormat="1" ht="12">
      <c r="A341" s="507">
        <v>332</v>
      </c>
      <c r="B341" s="508" t="s">
        <v>359</v>
      </c>
      <c r="C341" s="507">
        <v>1</v>
      </c>
      <c r="D341" s="509">
        <v>0</v>
      </c>
      <c r="E341" s="510">
        <v>50000</v>
      </c>
      <c r="F341" s="510">
        <v>0</v>
      </c>
      <c r="G341" s="510">
        <v>0</v>
      </c>
      <c r="H341" s="510">
        <v>0</v>
      </c>
      <c r="I341" s="510">
        <v>630000</v>
      </c>
      <c r="J341" s="510">
        <v>1771505</v>
      </c>
      <c r="K341" s="511">
        <v>1044773</v>
      </c>
      <c r="L341" s="510">
        <v>542586</v>
      </c>
      <c r="M341" s="510">
        <v>2341</v>
      </c>
      <c r="N341" s="510">
        <v>36276</v>
      </c>
      <c r="O341" s="510">
        <v>112402.08000000002</v>
      </c>
      <c r="P341" s="510">
        <v>0</v>
      </c>
      <c r="Q341" s="510">
        <v>0</v>
      </c>
      <c r="R341" s="510">
        <v>0</v>
      </c>
      <c r="S341" s="510">
        <v>0</v>
      </c>
      <c r="T341" s="510" t="s">
        <v>760</v>
      </c>
      <c r="U341" s="510">
        <f t="shared" si="57"/>
        <v>3864331.48</v>
      </c>
      <c r="V341" s="512">
        <f t="shared" si="50"/>
        <v>6.2158184123996483</v>
      </c>
      <c r="X341" s="510">
        <v>57525467.20000001</v>
      </c>
      <c r="Y341" s="510">
        <v>62169311</v>
      </c>
      <c r="Z341" s="510">
        <f t="shared" si="51"/>
        <v>4643843.7999999896</v>
      </c>
      <c r="AA341" s="510">
        <f t="shared" si="52"/>
        <v>288652.89796347887</v>
      </c>
      <c r="AC341" s="512">
        <v>107.56136419116358</v>
      </c>
      <c r="AD341" s="512">
        <f t="shared" si="53"/>
        <v>107.57089183977374</v>
      </c>
      <c r="AE341" s="513">
        <f t="shared" si="54"/>
        <v>9.5276486101596447E-3</v>
      </c>
      <c r="AF341" s="510">
        <v>105</v>
      </c>
      <c r="AG341" s="510">
        <v>1</v>
      </c>
      <c r="AH341" s="514">
        <f t="shared" si="55"/>
        <v>107.57089183977374</v>
      </c>
      <c r="AI341" s="58"/>
      <c r="AJ341" s="58"/>
      <c r="AK341" s="515">
        <v>107.56136419116358</v>
      </c>
      <c r="AL341" s="515">
        <v>108.31350212115136</v>
      </c>
      <c r="AM341" s="515">
        <v>108.31350212115136</v>
      </c>
      <c r="AN341" s="515">
        <v>107.56136419116358</v>
      </c>
      <c r="AO341" s="516">
        <v>107.57089183977374</v>
      </c>
      <c r="AP341" s="515"/>
      <c r="AQ341" s="515"/>
      <c r="AR341" s="515"/>
      <c r="AS341" s="515"/>
      <c r="AT341" s="517">
        <f t="shared" si="58"/>
        <v>9.5276486101596447E-3</v>
      </c>
      <c r="AU341" s="515"/>
      <c r="AV341" s="518">
        <v>6.9484897380850859</v>
      </c>
      <c r="AW341" s="515">
        <v>7.091743445592984</v>
      </c>
      <c r="AX341" s="519">
        <f t="shared" si="59"/>
        <v>0.14325370750789812</v>
      </c>
      <c r="AY341" s="520"/>
      <c r="AZ341" s="521"/>
      <c r="BA341" s="521"/>
      <c r="BB341" s="521"/>
      <c r="BC341" s="514"/>
      <c r="BD341" s="58"/>
      <c r="BE341" s="522">
        <f t="shared" si="56"/>
        <v>-332</v>
      </c>
      <c r="BF341" s="58"/>
      <c r="BG341" s="58"/>
      <c r="BH341" s="58"/>
      <c r="BI341" s="58"/>
      <c r="BJ341" s="58"/>
    </row>
    <row r="342" spans="1:62" s="510" customFormat="1" ht="12">
      <c r="A342" s="507">
        <v>333</v>
      </c>
      <c r="B342" s="508" t="s">
        <v>360</v>
      </c>
      <c r="C342" s="507">
        <v>0</v>
      </c>
      <c r="D342" s="509">
        <v>0</v>
      </c>
      <c r="E342" s="510">
        <v>0</v>
      </c>
      <c r="F342" s="510">
        <v>0</v>
      </c>
      <c r="G342" s="510">
        <v>0</v>
      </c>
      <c r="H342" s="510">
        <v>0</v>
      </c>
      <c r="I342" s="510">
        <v>0</v>
      </c>
      <c r="J342" s="510">
        <v>0</v>
      </c>
      <c r="K342" s="511">
        <v>0</v>
      </c>
      <c r="L342" s="510">
        <v>0</v>
      </c>
      <c r="M342" s="510">
        <v>0</v>
      </c>
      <c r="N342" s="510">
        <v>0</v>
      </c>
      <c r="O342" s="510">
        <v>0</v>
      </c>
      <c r="P342" s="510">
        <v>0</v>
      </c>
      <c r="Q342" s="510">
        <v>0</v>
      </c>
      <c r="R342" s="510">
        <v>0</v>
      </c>
      <c r="S342" s="510">
        <v>0</v>
      </c>
      <c r="T342" s="510">
        <v>0</v>
      </c>
      <c r="U342" s="510">
        <f t="shared" si="57"/>
        <v>0</v>
      </c>
      <c r="V342" s="512">
        <f t="shared" si="50"/>
        <v>0</v>
      </c>
      <c r="X342" s="510">
        <v>0</v>
      </c>
      <c r="Y342" s="510">
        <v>0</v>
      </c>
      <c r="Z342" s="510">
        <f t="shared" si="51"/>
        <v>0</v>
      </c>
      <c r="AA342" s="510">
        <f t="shared" si="52"/>
        <v>0</v>
      </c>
      <c r="AC342" s="512">
        <v>0</v>
      </c>
      <c r="AD342" s="512">
        <f t="shared" si="53"/>
        <v>0</v>
      </c>
      <c r="AE342" s="513">
        <f t="shared" si="54"/>
        <v>0</v>
      </c>
      <c r="AF342" s="510">
        <v>0</v>
      </c>
      <c r="AG342" s="510" t="s">
        <v>758</v>
      </c>
      <c r="AH342" s="514">
        <f t="shared" si="55"/>
        <v>0</v>
      </c>
      <c r="AI342" s="58"/>
      <c r="AJ342" s="58"/>
      <c r="AK342" s="515">
        <v>0</v>
      </c>
      <c r="AL342" s="515">
        <v>0</v>
      </c>
      <c r="AM342" s="515">
        <v>0</v>
      </c>
      <c r="AN342" s="515">
        <v>0</v>
      </c>
      <c r="AO342" s="516">
        <v>0</v>
      </c>
      <c r="AP342" s="515"/>
      <c r="AQ342" s="515"/>
      <c r="AR342" s="515"/>
      <c r="AS342" s="515"/>
      <c r="AT342" s="517">
        <f t="shared" si="58"/>
        <v>0</v>
      </c>
      <c r="AU342" s="515"/>
      <c r="AV342" s="518" t="s">
        <v>774</v>
      </c>
      <c r="AW342" s="515" t="s">
        <v>774</v>
      </c>
      <c r="AX342" s="519" t="str">
        <f t="shared" si="59"/>
        <v/>
      </c>
      <c r="AY342" s="520"/>
      <c r="AZ342" s="521"/>
      <c r="BA342" s="521"/>
      <c r="BB342" s="521"/>
      <c r="BC342" s="514"/>
      <c r="BD342" s="58"/>
      <c r="BE342" s="522">
        <f t="shared" si="56"/>
        <v>-333</v>
      </c>
      <c r="BF342" s="58"/>
      <c r="BG342" s="58"/>
      <c r="BH342" s="58"/>
      <c r="BI342" s="58"/>
      <c r="BJ342" s="58"/>
    </row>
    <row r="343" spans="1:62" s="510" customFormat="1" ht="12">
      <c r="A343" s="507">
        <v>334</v>
      </c>
      <c r="B343" s="508" t="s">
        <v>361</v>
      </c>
      <c r="C343" s="507">
        <v>0</v>
      </c>
      <c r="D343" s="509">
        <v>0</v>
      </c>
      <c r="E343" s="510">
        <v>0</v>
      </c>
      <c r="F343" s="510">
        <v>0</v>
      </c>
      <c r="G343" s="510">
        <v>0</v>
      </c>
      <c r="H343" s="510">
        <v>0</v>
      </c>
      <c r="I343" s="510">
        <v>0</v>
      </c>
      <c r="J343" s="510">
        <v>0</v>
      </c>
      <c r="K343" s="511">
        <v>0</v>
      </c>
      <c r="L343" s="510">
        <v>0</v>
      </c>
      <c r="M343" s="510">
        <v>0</v>
      </c>
      <c r="N343" s="510">
        <v>0</v>
      </c>
      <c r="O343" s="510">
        <v>0</v>
      </c>
      <c r="P343" s="510">
        <v>0</v>
      </c>
      <c r="Q343" s="510">
        <v>0</v>
      </c>
      <c r="R343" s="510">
        <v>0</v>
      </c>
      <c r="S343" s="510">
        <v>0</v>
      </c>
      <c r="T343" s="510">
        <v>0</v>
      </c>
      <c r="U343" s="510">
        <f t="shared" si="57"/>
        <v>0</v>
      </c>
      <c r="V343" s="512">
        <f t="shared" si="50"/>
        <v>0</v>
      </c>
      <c r="X343" s="510">
        <v>0</v>
      </c>
      <c r="Y343" s="510">
        <v>0</v>
      </c>
      <c r="Z343" s="510">
        <f t="shared" si="51"/>
        <v>0</v>
      </c>
      <c r="AA343" s="510">
        <f t="shared" si="52"/>
        <v>0</v>
      </c>
      <c r="AC343" s="512">
        <v>0</v>
      </c>
      <c r="AD343" s="512">
        <f t="shared" si="53"/>
        <v>0</v>
      </c>
      <c r="AE343" s="513">
        <f t="shared" si="54"/>
        <v>0</v>
      </c>
      <c r="AF343" s="510">
        <v>0</v>
      </c>
      <c r="AG343" s="510" t="s">
        <v>758</v>
      </c>
      <c r="AH343" s="514">
        <f t="shared" si="55"/>
        <v>0</v>
      </c>
      <c r="AI343" s="58"/>
      <c r="AJ343" s="58"/>
      <c r="AK343" s="515">
        <v>0</v>
      </c>
      <c r="AL343" s="515">
        <v>0</v>
      </c>
      <c r="AM343" s="515">
        <v>0</v>
      </c>
      <c r="AN343" s="515">
        <v>0</v>
      </c>
      <c r="AO343" s="516">
        <v>0</v>
      </c>
      <c r="AP343" s="515"/>
      <c r="AQ343" s="515"/>
      <c r="AR343" s="515"/>
      <c r="AS343" s="515"/>
      <c r="AT343" s="517">
        <f t="shared" si="58"/>
        <v>0</v>
      </c>
      <c r="AU343" s="515"/>
      <c r="AV343" s="518" t="s">
        <v>774</v>
      </c>
      <c r="AW343" s="515" t="s">
        <v>774</v>
      </c>
      <c r="AX343" s="519" t="str">
        <f t="shared" si="59"/>
        <v/>
      </c>
      <c r="AY343" s="520"/>
      <c r="AZ343" s="521"/>
      <c r="BA343" s="521"/>
      <c r="BB343" s="521"/>
      <c r="BC343" s="514"/>
      <c r="BD343" s="58"/>
      <c r="BE343" s="522">
        <f t="shared" si="56"/>
        <v>-334</v>
      </c>
      <c r="BF343" s="58"/>
      <c r="BG343" s="58"/>
      <c r="BH343" s="58"/>
      <c r="BI343" s="58"/>
      <c r="BJ343" s="58"/>
    </row>
    <row r="344" spans="1:62" s="510" customFormat="1" ht="12">
      <c r="A344" s="507">
        <v>335</v>
      </c>
      <c r="B344" s="508" t="s">
        <v>362</v>
      </c>
      <c r="C344" s="507">
        <v>1</v>
      </c>
      <c r="D344" s="509">
        <v>0</v>
      </c>
      <c r="E344" s="510">
        <v>0</v>
      </c>
      <c r="F344" s="510">
        <v>0</v>
      </c>
      <c r="G344" s="510">
        <v>0</v>
      </c>
      <c r="H344" s="510">
        <v>0</v>
      </c>
      <c r="I344" s="510">
        <v>0</v>
      </c>
      <c r="J344" s="510">
        <v>965699</v>
      </c>
      <c r="K344" s="511">
        <v>1</v>
      </c>
      <c r="L344" s="510">
        <v>1647077</v>
      </c>
      <c r="M344" s="510">
        <v>0</v>
      </c>
      <c r="N344" s="510">
        <v>0</v>
      </c>
      <c r="O344" s="510">
        <v>0</v>
      </c>
      <c r="P344" s="510">
        <v>0</v>
      </c>
      <c r="Q344" s="510">
        <v>0</v>
      </c>
      <c r="R344" s="510">
        <v>0</v>
      </c>
      <c r="S344" s="510">
        <v>0</v>
      </c>
      <c r="T344" s="510" t="s">
        <v>757</v>
      </c>
      <c r="U344" s="510">
        <f t="shared" si="57"/>
        <v>2612777</v>
      </c>
      <c r="V344" s="512">
        <f t="shared" si="50"/>
        <v>4.3132819316171727</v>
      </c>
      <c r="X344" s="510">
        <v>33902334.173579998</v>
      </c>
      <c r="Y344" s="510">
        <v>60575150</v>
      </c>
      <c r="Z344" s="510">
        <f t="shared" si="51"/>
        <v>26672815.826420002</v>
      </c>
      <c r="AA344" s="510">
        <f t="shared" si="52"/>
        <v>1150473.7456944997</v>
      </c>
      <c r="AC344" s="512">
        <v>179.93663754434095</v>
      </c>
      <c r="AD344" s="512">
        <f t="shared" si="53"/>
        <v>175.28196126570833</v>
      </c>
      <c r="AE344" s="513">
        <f t="shared" si="54"/>
        <v>-4.6546762786326212</v>
      </c>
      <c r="AF344" s="510">
        <v>0</v>
      </c>
      <c r="AG344" s="510">
        <v>1</v>
      </c>
      <c r="AH344" s="514">
        <f t="shared" si="55"/>
        <v>175.28196126570833</v>
      </c>
      <c r="AI344" s="58"/>
      <c r="AJ344" s="58"/>
      <c r="AK344" s="515">
        <v>179.93663754434095</v>
      </c>
      <c r="AL344" s="515">
        <v>179.60986092860216</v>
      </c>
      <c r="AM344" s="515">
        <v>179.60986092860216</v>
      </c>
      <c r="AN344" s="515">
        <v>179.93663754434095</v>
      </c>
      <c r="AO344" s="516">
        <v>175.28196126570833</v>
      </c>
      <c r="AP344" s="515"/>
      <c r="AQ344" s="515"/>
      <c r="AR344" s="515"/>
      <c r="AS344" s="515"/>
      <c r="AT344" s="517">
        <f t="shared" si="58"/>
        <v>-4.6546762786326212</v>
      </c>
      <c r="AU344" s="515"/>
      <c r="AV344" s="518">
        <v>4.3994231186424297</v>
      </c>
      <c r="AW344" s="515">
        <v>2.2065542016893049</v>
      </c>
      <c r="AX344" s="519">
        <f t="shared" si="59"/>
        <v>-2.1928689169531248</v>
      </c>
      <c r="AY344" s="520"/>
      <c r="AZ344" s="521"/>
      <c r="BA344" s="521"/>
      <c r="BB344" s="521"/>
      <c r="BC344" s="514"/>
      <c r="BD344" s="58"/>
      <c r="BE344" s="522">
        <f t="shared" si="56"/>
        <v>-335</v>
      </c>
      <c r="BF344" s="58"/>
      <c r="BG344" s="58"/>
      <c r="BH344" s="58"/>
      <c r="BI344" s="58"/>
      <c r="BJ344" s="58"/>
    </row>
    <row r="345" spans="1:62" s="510" customFormat="1" ht="12">
      <c r="A345" s="507">
        <v>336</v>
      </c>
      <c r="B345" s="508" t="s">
        <v>363</v>
      </c>
      <c r="C345" s="507">
        <v>1</v>
      </c>
      <c r="D345" s="509">
        <v>0</v>
      </c>
      <c r="E345" s="510">
        <v>0</v>
      </c>
      <c r="F345" s="510">
        <v>0</v>
      </c>
      <c r="G345" s="510">
        <v>0</v>
      </c>
      <c r="H345" s="510">
        <v>0</v>
      </c>
      <c r="I345" s="510">
        <v>0</v>
      </c>
      <c r="J345" s="510">
        <v>763789</v>
      </c>
      <c r="K345" s="511">
        <v>3607248</v>
      </c>
      <c r="L345" s="510">
        <v>0</v>
      </c>
      <c r="M345" s="510">
        <v>46187</v>
      </c>
      <c r="N345" s="510">
        <v>0</v>
      </c>
      <c r="O345" s="510">
        <v>364950.95</v>
      </c>
      <c r="P345" s="510">
        <v>0</v>
      </c>
      <c r="Q345" s="510">
        <v>0</v>
      </c>
      <c r="R345" s="510">
        <v>0</v>
      </c>
      <c r="S345" s="510">
        <v>0</v>
      </c>
      <c r="T345" s="510" t="s">
        <v>766</v>
      </c>
      <c r="U345" s="510">
        <f t="shared" si="57"/>
        <v>4782174.95</v>
      </c>
      <c r="V345" s="512">
        <f t="shared" si="50"/>
        <v>5.0193642022804932</v>
      </c>
      <c r="X345" s="510">
        <v>83362016.189649999</v>
      </c>
      <c r="Y345" s="510">
        <v>95274516</v>
      </c>
      <c r="Z345" s="510">
        <f t="shared" si="51"/>
        <v>11912499.810350001</v>
      </c>
      <c r="AA345" s="510">
        <f t="shared" si="52"/>
        <v>597931.75107743964</v>
      </c>
      <c r="AC345" s="512">
        <v>124.31111026218665</v>
      </c>
      <c r="AD345" s="512">
        <f t="shared" si="53"/>
        <v>113.5728099876228</v>
      </c>
      <c r="AE345" s="513">
        <f t="shared" si="54"/>
        <v>-10.738300274563841</v>
      </c>
      <c r="AF345" s="510">
        <v>294</v>
      </c>
      <c r="AG345" s="510">
        <v>1</v>
      </c>
      <c r="AH345" s="523">
        <f t="shared" si="55"/>
        <v>113.5728099876228</v>
      </c>
      <c r="AI345" s="58"/>
      <c r="AJ345" s="58"/>
      <c r="AK345" s="515">
        <v>124.31111026218665</v>
      </c>
      <c r="AL345" s="515">
        <v>126.90068186526959</v>
      </c>
      <c r="AM345" s="515">
        <v>126.90068186526959</v>
      </c>
      <c r="AN345" s="515">
        <v>124.31111026218665</v>
      </c>
      <c r="AO345" s="516">
        <v>113.5728099876228</v>
      </c>
      <c r="AP345" s="515"/>
      <c r="AQ345" s="515"/>
      <c r="AR345" s="515"/>
      <c r="AS345" s="515"/>
      <c r="AT345" s="517">
        <f t="shared" si="58"/>
        <v>-10.738300274563841</v>
      </c>
      <c r="AU345" s="515"/>
      <c r="AV345" s="518">
        <v>9.4926125080018622</v>
      </c>
      <c r="AW345" s="515">
        <v>-1.2688101769763724</v>
      </c>
      <c r="AX345" s="519">
        <f t="shared" si="59"/>
        <v>-10.761422684978236</v>
      </c>
      <c r="AY345" s="520"/>
      <c r="AZ345" s="521"/>
      <c r="BA345" s="521"/>
      <c r="BB345" s="521"/>
      <c r="BC345" s="523" t="s">
        <v>764</v>
      </c>
      <c r="BD345" s="58"/>
      <c r="BE345" s="522">
        <f t="shared" si="56"/>
        <v>-336</v>
      </c>
      <c r="BF345" s="58"/>
      <c r="BG345" s="58"/>
      <c r="BH345" s="58"/>
      <c r="BI345" s="58"/>
      <c r="BJ345" s="58"/>
    </row>
    <row r="346" spans="1:62" s="510" customFormat="1" ht="12">
      <c r="A346" s="507">
        <v>337</v>
      </c>
      <c r="B346" s="508" t="s">
        <v>364</v>
      </c>
      <c r="C346" s="507">
        <v>1</v>
      </c>
      <c r="D346" s="509">
        <v>0</v>
      </c>
      <c r="E346" s="510">
        <v>0</v>
      </c>
      <c r="F346" s="510">
        <v>0</v>
      </c>
      <c r="G346" s="510">
        <v>0</v>
      </c>
      <c r="H346" s="510">
        <v>0</v>
      </c>
      <c r="I346" s="510">
        <v>0</v>
      </c>
      <c r="J346" s="510">
        <v>0</v>
      </c>
      <c r="K346" s="511">
        <v>0</v>
      </c>
      <c r="L346" s="510">
        <v>32000</v>
      </c>
      <c r="M346" s="510">
        <v>0</v>
      </c>
      <c r="N346" s="510">
        <v>0</v>
      </c>
      <c r="O346" s="510">
        <v>7271.880000000001</v>
      </c>
      <c r="P346" s="510">
        <v>0</v>
      </c>
      <c r="Q346" s="510">
        <v>0</v>
      </c>
      <c r="R346" s="510">
        <v>0</v>
      </c>
      <c r="S346" s="510">
        <v>0</v>
      </c>
      <c r="T346" s="510" t="s">
        <v>760</v>
      </c>
      <c r="U346" s="510">
        <f t="shared" si="57"/>
        <v>20071.880000000005</v>
      </c>
      <c r="V346" s="512">
        <f t="shared" si="50"/>
        <v>0.88545640627481437</v>
      </c>
      <c r="X346" s="510">
        <v>966975.82</v>
      </c>
      <c r="Y346" s="510">
        <v>2266840</v>
      </c>
      <c r="Z346" s="510">
        <f t="shared" si="51"/>
        <v>1299864.1800000002</v>
      </c>
      <c r="AA346" s="510">
        <f t="shared" si="52"/>
        <v>11509.730654681587</v>
      </c>
      <c r="AC346" s="512">
        <v>230.91444092152648</v>
      </c>
      <c r="AD346" s="512">
        <f t="shared" si="53"/>
        <v>233.23543595385024</v>
      </c>
      <c r="AE346" s="513">
        <f t="shared" si="54"/>
        <v>2.3209950323237649</v>
      </c>
      <c r="AF346" s="510">
        <v>2</v>
      </c>
      <c r="AG346" s="510">
        <v>1</v>
      </c>
      <c r="AH346" s="514">
        <f t="shared" si="55"/>
        <v>233.23543595385024</v>
      </c>
      <c r="AI346" s="58"/>
      <c r="AJ346" s="58"/>
      <c r="AK346" s="515">
        <v>230.91444092152648</v>
      </c>
      <c r="AL346" s="515">
        <v>232.3706315105683</v>
      </c>
      <c r="AM346" s="515">
        <v>232.3706315105683</v>
      </c>
      <c r="AN346" s="515">
        <v>230.91444092152648</v>
      </c>
      <c r="AO346" s="516">
        <v>233.23543595385024</v>
      </c>
      <c r="AP346" s="515"/>
      <c r="AQ346" s="515"/>
      <c r="AR346" s="515"/>
      <c r="AS346" s="515"/>
      <c r="AT346" s="517">
        <f t="shared" si="58"/>
        <v>2.3209950323237649</v>
      </c>
      <c r="AU346" s="515"/>
      <c r="AV346" s="518">
        <v>0.60244895372240359</v>
      </c>
      <c r="AW346" s="515">
        <v>1.452583033700469</v>
      </c>
      <c r="AX346" s="519">
        <f t="shared" si="59"/>
        <v>0.85013407997806545</v>
      </c>
      <c r="AY346" s="520"/>
      <c r="AZ346" s="521"/>
      <c r="BA346" s="521"/>
      <c r="BB346" s="521"/>
      <c r="BC346" s="514"/>
      <c r="BD346" s="58"/>
      <c r="BE346" s="522">
        <f t="shared" si="56"/>
        <v>-337</v>
      </c>
      <c r="BF346" s="58"/>
      <c r="BG346" s="58"/>
      <c r="BH346" s="58"/>
      <c r="BI346" s="58"/>
      <c r="BJ346" s="58"/>
    </row>
    <row r="347" spans="1:62" s="510" customFormat="1" ht="12">
      <c r="A347" s="507">
        <v>338</v>
      </c>
      <c r="B347" s="508" t="s">
        <v>365</v>
      </c>
      <c r="C347" s="507">
        <v>0</v>
      </c>
      <c r="D347" s="509"/>
      <c r="K347" s="511"/>
      <c r="T347" s="510">
        <v>0</v>
      </c>
      <c r="U347" s="510">
        <f t="shared" si="57"/>
        <v>0</v>
      </c>
      <c r="V347" s="512">
        <f t="shared" si="50"/>
        <v>0</v>
      </c>
      <c r="X347" s="510">
        <v>249187.29</v>
      </c>
      <c r="Y347" s="510">
        <v>416978</v>
      </c>
      <c r="Z347" s="510">
        <f t="shared" si="51"/>
        <v>167790.71</v>
      </c>
      <c r="AA347" s="510">
        <f t="shared" si="52"/>
        <v>0</v>
      </c>
      <c r="AC347" s="512">
        <v>0</v>
      </c>
      <c r="AD347" s="512">
        <f t="shared" si="53"/>
        <v>0</v>
      </c>
      <c r="AE347" s="513">
        <f t="shared" si="54"/>
        <v>0</v>
      </c>
      <c r="AF347" s="510">
        <v>0</v>
      </c>
      <c r="AG347" s="510" t="s">
        <v>758</v>
      </c>
      <c r="AH347" s="514">
        <f t="shared" si="55"/>
        <v>0</v>
      </c>
      <c r="AI347" s="58"/>
      <c r="AJ347" s="58"/>
      <c r="AK347" s="515">
        <v>0</v>
      </c>
      <c r="AL347" s="515">
        <v>0</v>
      </c>
      <c r="AM347" s="515">
        <v>0</v>
      </c>
      <c r="AN347" s="515">
        <v>0</v>
      </c>
      <c r="AO347" s="516">
        <v>0</v>
      </c>
      <c r="AP347" s="515"/>
      <c r="AQ347" s="515"/>
      <c r="AR347" s="515"/>
      <c r="AS347" s="515"/>
      <c r="AT347" s="517">
        <f t="shared" si="58"/>
        <v>0</v>
      </c>
      <c r="AU347" s="515"/>
      <c r="AV347" s="518" t="s">
        <v>774</v>
      </c>
      <c r="AW347" s="515" t="s">
        <v>774</v>
      </c>
      <c r="AX347" s="519" t="str">
        <f t="shared" si="59"/>
        <v/>
      </c>
      <c r="AY347" s="520"/>
      <c r="AZ347" s="521"/>
      <c r="BA347" s="521"/>
      <c r="BB347" s="521"/>
      <c r="BC347" s="514"/>
      <c r="BD347" s="58"/>
      <c r="BE347" s="522">
        <f t="shared" si="56"/>
        <v>-338</v>
      </c>
      <c r="BF347" s="58"/>
      <c r="BG347" s="58"/>
      <c r="BH347" s="58"/>
      <c r="BI347" s="58"/>
      <c r="BJ347" s="58"/>
    </row>
    <row r="348" spans="1:62" s="510" customFormat="1" ht="12">
      <c r="A348" s="507">
        <v>339</v>
      </c>
      <c r="B348" s="508" t="s">
        <v>366</v>
      </c>
      <c r="C348" s="507">
        <v>0</v>
      </c>
      <c r="D348" s="509"/>
      <c r="K348" s="511"/>
      <c r="T348" s="510">
        <v>0</v>
      </c>
      <c r="U348" s="510">
        <f t="shared" si="57"/>
        <v>0</v>
      </c>
      <c r="V348" s="512">
        <f t="shared" si="50"/>
        <v>0</v>
      </c>
      <c r="X348" s="510">
        <v>0</v>
      </c>
      <c r="Y348" s="510">
        <v>0</v>
      </c>
      <c r="Z348" s="510">
        <f t="shared" si="51"/>
        <v>0</v>
      </c>
      <c r="AA348" s="510">
        <f t="shared" si="52"/>
        <v>0</v>
      </c>
      <c r="AC348" s="512">
        <v>0</v>
      </c>
      <c r="AD348" s="512">
        <f t="shared" si="53"/>
        <v>0</v>
      </c>
      <c r="AE348" s="513">
        <f t="shared" si="54"/>
        <v>0</v>
      </c>
      <c r="AF348" s="510">
        <v>0</v>
      </c>
      <c r="AG348" s="510" t="s">
        <v>758</v>
      </c>
      <c r="AH348" s="514">
        <f t="shared" si="55"/>
        <v>0</v>
      </c>
      <c r="AI348" s="58"/>
      <c r="AJ348" s="58"/>
      <c r="AK348" s="515">
        <v>0</v>
      </c>
      <c r="AL348" s="515">
        <v>0</v>
      </c>
      <c r="AM348" s="515">
        <v>0</v>
      </c>
      <c r="AN348" s="515">
        <v>0</v>
      </c>
      <c r="AO348" s="516">
        <v>0</v>
      </c>
      <c r="AP348" s="515"/>
      <c r="AQ348" s="515"/>
      <c r="AR348" s="515"/>
      <c r="AS348" s="515"/>
      <c r="AT348" s="517">
        <f t="shared" si="58"/>
        <v>0</v>
      </c>
      <c r="AU348" s="515"/>
      <c r="AV348" s="518" t="s">
        <v>774</v>
      </c>
      <c r="AW348" s="515" t="s">
        <v>774</v>
      </c>
      <c r="AX348" s="519" t="str">
        <f t="shared" si="59"/>
        <v/>
      </c>
      <c r="AY348" s="520"/>
      <c r="AZ348" s="521"/>
      <c r="BA348" s="521"/>
      <c r="BB348" s="521"/>
      <c r="BC348" s="514"/>
      <c r="BD348" s="58"/>
      <c r="BE348" s="522">
        <f t="shared" si="56"/>
        <v>-339</v>
      </c>
      <c r="BF348" s="58"/>
      <c r="BG348" s="58"/>
      <c r="BH348" s="58"/>
      <c r="BI348" s="58"/>
      <c r="BJ348" s="58"/>
    </row>
    <row r="349" spans="1:62" s="510" customFormat="1" ht="12">
      <c r="A349" s="507">
        <v>340</v>
      </c>
      <c r="B349" s="508" t="s">
        <v>367</v>
      </c>
      <c r="C349" s="507">
        <v>1</v>
      </c>
      <c r="D349" s="509">
        <v>0</v>
      </c>
      <c r="E349" s="510">
        <v>7000</v>
      </c>
      <c r="F349" s="510">
        <v>0</v>
      </c>
      <c r="G349" s="510">
        <v>0</v>
      </c>
      <c r="H349" s="510">
        <v>0</v>
      </c>
      <c r="I349" s="510">
        <v>0</v>
      </c>
      <c r="J349" s="510">
        <v>0</v>
      </c>
      <c r="K349" s="511">
        <v>600</v>
      </c>
      <c r="L349" s="510">
        <v>79536</v>
      </c>
      <c r="M349" s="510">
        <v>0</v>
      </c>
      <c r="N349" s="510">
        <v>10106</v>
      </c>
      <c r="O349" s="510">
        <v>9076.34</v>
      </c>
      <c r="P349" s="510">
        <v>0</v>
      </c>
      <c r="Q349" s="510">
        <v>0</v>
      </c>
      <c r="R349" s="510">
        <v>0</v>
      </c>
      <c r="S349" s="510">
        <v>0</v>
      </c>
      <c r="T349" s="510" t="s">
        <v>760</v>
      </c>
      <c r="U349" s="510">
        <f t="shared" si="57"/>
        <v>58596.74</v>
      </c>
      <c r="V349" s="512">
        <f t="shared" si="50"/>
        <v>1.6859460237081367</v>
      </c>
      <c r="X349" s="510">
        <v>2178719.5099999998</v>
      </c>
      <c r="Y349" s="510">
        <v>3475600</v>
      </c>
      <c r="Z349" s="510">
        <f t="shared" si="51"/>
        <v>1296880.4900000002</v>
      </c>
      <c r="AA349" s="510">
        <f t="shared" si="52"/>
        <v>21864.705053401605</v>
      </c>
      <c r="AC349" s="512">
        <v>166.78302029280695</v>
      </c>
      <c r="AD349" s="512">
        <f t="shared" si="53"/>
        <v>158.52133691805966</v>
      </c>
      <c r="AE349" s="513">
        <f t="shared" si="54"/>
        <v>-8.2616833747472924</v>
      </c>
      <c r="AF349" s="510">
        <v>7</v>
      </c>
      <c r="AG349" s="510">
        <v>1</v>
      </c>
      <c r="AH349" s="514">
        <f t="shared" si="55"/>
        <v>158.52133691805966</v>
      </c>
      <c r="AI349" s="58"/>
      <c r="AJ349" s="58"/>
      <c r="AK349" s="515">
        <v>166.78302029280695</v>
      </c>
      <c r="AL349" s="515">
        <v>168.02070441467163</v>
      </c>
      <c r="AM349" s="515">
        <v>168.02070441467163</v>
      </c>
      <c r="AN349" s="515">
        <v>166.78302029280695</v>
      </c>
      <c r="AO349" s="516">
        <v>158.52133691805966</v>
      </c>
      <c r="AP349" s="515"/>
      <c r="AQ349" s="515"/>
      <c r="AR349" s="515"/>
      <c r="AS349" s="515"/>
      <c r="AT349" s="517">
        <f t="shared" si="58"/>
        <v>-8.2616833747472924</v>
      </c>
      <c r="AU349" s="515"/>
      <c r="AV349" s="518">
        <v>7.5502985292520908</v>
      </c>
      <c r="AW349" s="515">
        <v>0.49309039622800604</v>
      </c>
      <c r="AX349" s="519">
        <f t="shared" si="59"/>
        <v>-7.0572081330240843</v>
      </c>
      <c r="AY349" s="520"/>
      <c r="AZ349" s="521"/>
      <c r="BA349" s="521"/>
      <c r="BB349" s="521"/>
      <c r="BC349" s="514"/>
      <c r="BD349" s="58"/>
      <c r="BE349" s="522">
        <f t="shared" si="56"/>
        <v>-340</v>
      </c>
      <c r="BF349" s="58"/>
      <c r="BG349" s="58"/>
      <c r="BH349" s="58"/>
      <c r="BI349" s="58"/>
      <c r="BJ349" s="58"/>
    </row>
    <row r="350" spans="1:62" s="510" customFormat="1" ht="12">
      <c r="A350" s="507">
        <v>341</v>
      </c>
      <c r="B350" s="508" t="s">
        <v>368</v>
      </c>
      <c r="C350" s="507">
        <v>0</v>
      </c>
      <c r="D350" s="509"/>
      <c r="K350" s="511"/>
      <c r="T350" s="510">
        <v>0</v>
      </c>
      <c r="U350" s="510">
        <f t="shared" si="57"/>
        <v>0</v>
      </c>
      <c r="V350" s="512">
        <f t="shared" si="50"/>
        <v>0</v>
      </c>
      <c r="X350" s="510">
        <v>0</v>
      </c>
      <c r="Y350" s="510">
        <v>0</v>
      </c>
      <c r="Z350" s="510">
        <f t="shared" si="51"/>
        <v>0</v>
      </c>
      <c r="AA350" s="510">
        <f t="shared" si="52"/>
        <v>0</v>
      </c>
      <c r="AC350" s="512">
        <v>0</v>
      </c>
      <c r="AD350" s="512">
        <f t="shared" si="53"/>
        <v>0</v>
      </c>
      <c r="AE350" s="513">
        <f t="shared" si="54"/>
        <v>0</v>
      </c>
      <c r="AF350" s="510">
        <v>0</v>
      </c>
      <c r="AG350" s="510" t="s">
        <v>758</v>
      </c>
      <c r="AH350" s="514">
        <f t="shared" si="55"/>
        <v>0</v>
      </c>
      <c r="AI350" s="58"/>
      <c r="AJ350" s="58"/>
      <c r="AK350" s="515">
        <v>0</v>
      </c>
      <c r="AL350" s="515">
        <v>0</v>
      </c>
      <c r="AM350" s="515">
        <v>0</v>
      </c>
      <c r="AN350" s="515">
        <v>0</v>
      </c>
      <c r="AO350" s="516">
        <v>0</v>
      </c>
      <c r="AP350" s="515"/>
      <c r="AQ350" s="515"/>
      <c r="AR350" s="515"/>
      <c r="AS350" s="515"/>
      <c r="AT350" s="517">
        <f t="shared" si="58"/>
        <v>0</v>
      </c>
      <c r="AU350" s="515"/>
      <c r="AV350" s="518" t="s">
        <v>774</v>
      </c>
      <c r="AW350" s="515" t="s">
        <v>774</v>
      </c>
      <c r="AX350" s="519" t="str">
        <f t="shared" si="59"/>
        <v/>
      </c>
      <c r="AY350" s="520"/>
      <c r="AZ350" s="521"/>
      <c r="BA350" s="521"/>
      <c r="BB350" s="521"/>
      <c r="BC350" s="514" t="s">
        <v>765</v>
      </c>
      <c r="BD350" s="58"/>
      <c r="BE350" s="522">
        <f t="shared" si="56"/>
        <v>-341</v>
      </c>
      <c r="BF350" s="58"/>
      <c r="BG350" s="58"/>
      <c r="BH350" s="58"/>
      <c r="BI350" s="58"/>
      <c r="BJ350" s="58"/>
    </row>
    <row r="351" spans="1:62" s="510" customFormat="1" ht="12">
      <c r="A351" s="507">
        <v>342</v>
      </c>
      <c r="B351" s="508" t="s">
        <v>369</v>
      </c>
      <c r="C351" s="507">
        <v>1</v>
      </c>
      <c r="D351" s="509">
        <v>0</v>
      </c>
      <c r="E351" s="510">
        <v>0</v>
      </c>
      <c r="F351" s="510">
        <v>0</v>
      </c>
      <c r="G351" s="510">
        <v>0</v>
      </c>
      <c r="H351" s="510">
        <v>0</v>
      </c>
      <c r="I351" s="510">
        <v>0</v>
      </c>
      <c r="J351" s="510">
        <v>2563902</v>
      </c>
      <c r="K351" s="511">
        <v>1450002</v>
      </c>
      <c r="L351" s="510">
        <v>613468</v>
      </c>
      <c r="M351" s="510">
        <v>0</v>
      </c>
      <c r="N351" s="510">
        <v>0</v>
      </c>
      <c r="O351" s="510">
        <v>11037.95</v>
      </c>
      <c r="P351" s="510">
        <v>0</v>
      </c>
      <c r="Q351" s="510">
        <v>0</v>
      </c>
      <c r="R351" s="510">
        <v>0</v>
      </c>
      <c r="S351" s="510">
        <v>0</v>
      </c>
      <c r="T351" s="510" t="s">
        <v>757</v>
      </c>
      <c r="U351" s="510">
        <f t="shared" si="57"/>
        <v>4638409.95</v>
      </c>
      <c r="V351" s="512">
        <f t="shared" si="50"/>
        <v>7.5231799049522614</v>
      </c>
      <c r="X351" s="510">
        <v>34415669.88318</v>
      </c>
      <c r="Y351" s="510">
        <v>61654912</v>
      </c>
      <c r="Z351" s="510">
        <f t="shared" si="51"/>
        <v>27239242.11682</v>
      </c>
      <c r="AA351" s="510">
        <f t="shared" si="52"/>
        <v>2049257.1891938951</v>
      </c>
      <c r="AC351" s="512">
        <v>182.06865977575035</v>
      </c>
      <c r="AD351" s="512">
        <f t="shared" si="53"/>
        <v>173.19335934221414</v>
      </c>
      <c r="AE351" s="513">
        <f t="shared" si="54"/>
        <v>-8.8753004335362107</v>
      </c>
      <c r="AF351" s="510">
        <v>6</v>
      </c>
      <c r="AG351" s="510">
        <v>1</v>
      </c>
      <c r="AH351" s="514">
        <f t="shared" si="55"/>
        <v>173.19335934221414</v>
      </c>
      <c r="AI351" s="58"/>
      <c r="AJ351" s="58"/>
      <c r="AK351" s="515">
        <v>182.06865977575035</v>
      </c>
      <c r="AL351" s="515">
        <v>182.11965107931331</v>
      </c>
      <c r="AM351" s="515">
        <v>182.11965107931331</v>
      </c>
      <c r="AN351" s="515">
        <v>182.06865977575035</v>
      </c>
      <c r="AO351" s="516">
        <v>173.19335934221414</v>
      </c>
      <c r="AP351" s="515"/>
      <c r="AQ351" s="515"/>
      <c r="AR351" s="515"/>
      <c r="AS351" s="515"/>
      <c r="AT351" s="517">
        <f t="shared" si="58"/>
        <v>-8.8753004335362107</v>
      </c>
      <c r="AU351" s="515"/>
      <c r="AV351" s="518">
        <v>7.6274184293048854</v>
      </c>
      <c r="AW351" s="515">
        <v>2.0706874757365332</v>
      </c>
      <c r="AX351" s="519">
        <f t="shared" si="59"/>
        <v>-5.5567309535683522</v>
      </c>
      <c r="AY351" s="520"/>
      <c r="AZ351" s="521"/>
      <c r="BA351" s="521"/>
      <c r="BB351" s="521"/>
      <c r="BC351" s="514"/>
      <c r="BD351" s="58"/>
      <c r="BE351" s="522">
        <f t="shared" si="56"/>
        <v>-342</v>
      </c>
      <c r="BF351" s="58"/>
      <c r="BG351" s="58"/>
      <c r="BH351" s="58"/>
      <c r="BI351" s="58"/>
      <c r="BJ351" s="58"/>
    </row>
    <row r="352" spans="1:62" s="510" customFormat="1" ht="12">
      <c r="A352" s="507">
        <v>343</v>
      </c>
      <c r="B352" s="508" t="s">
        <v>370</v>
      </c>
      <c r="C352" s="507">
        <v>1</v>
      </c>
      <c r="D352" s="509">
        <v>0</v>
      </c>
      <c r="E352" s="510">
        <v>57285</v>
      </c>
      <c r="F352" s="510">
        <v>0</v>
      </c>
      <c r="G352" s="510">
        <v>0</v>
      </c>
      <c r="H352" s="510">
        <v>0</v>
      </c>
      <c r="I352" s="510">
        <v>0</v>
      </c>
      <c r="J352" s="510">
        <v>289047</v>
      </c>
      <c r="K352" s="511">
        <v>692247</v>
      </c>
      <c r="L352" s="510">
        <v>427215</v>
      </c>
      <c r="M352" s="510">
        <v>16802</v>
      </c>
      <c r="N352" s="510">
        <v>132189</v>
      </c>
      <c r="O352" s="510">
        <v>13055.77</v>
      </c>
      <c r="P352" s="510">
        <v>0</v>
      </c>
      <c r="Q352" s="510">
        <v>0</v>
      </c>
      <c r="R352" s="510">
        <v>0</v>
      </c>
      <c r="S352" s="510">
        <v>0</v>
      </c>
      <c r="T352" s="510" t="s">
        <v>760</v>
      </c>
      <c r="U352" s="510">
        <f t="shared" si="57"/>
        <v>1371511.77</v>
      </c>
      <c r="V352" s="512">
        <f t="shared" si="50"/>
        <v>7.3490587552071229</v>
      </c>
      <c r="X352" s="510">
        <v>18305278.439999994</v>
      </c>
      <c r="Y352" s="510">
        <v>18662414</v>
      </c>
      <c r="Z352" s="510">
        <f t="shared" si="51"/>
        <v>357135.56000000611</v>
      </c>
      <c r="AA352" s="510">
        <f t="shared" si="52"/>
        <v>26246.102140138439</v>
      </c>
      <c r="AC352" s="512">
        <v>107.77049247505377</v>
      </c>
      <c r="AD352" s="512">
        <f t="shared" si="53"/>
        <v>101.8076177259168</v>
      </c>
      <c r="AE352" s="513">
        <f t="shared" si="54"/>
        <v>-5.9628747491369722</v>
      </c>
      <c r="AF352" s="510">
        <v>10</v>
      </c>
      <c r="AG352" s="510">
        <v>1</v>
      </c>
      <c r="AH352" s="514">
        <f t="shared" si="55"/>
        <v>101.8076177259168</v>
      </c>
      <c r="AI352" s="58"/>
      <c r="AJ352" s="58"/>
      <c r="AK352" s="515">
        <v>107.77049247505377</v>
      </c>
      <c r="AL352" s="515">
        <v>108.33167645013107</v>
      </c>
      <c r="AM352" s="515">
        <v>108.33167645013107</v>
      </c>
      <c r="AN352" s="515">
        <v>107.77049247505377</v>
      </c>
      <c r="AO352" s="516">
        <v>101.8076177259168</v>
      </c>
      <c r="AP352" s="515"/>
      <c r="AQ352" s="515"/>
      <c r="AR352" s="515"/>
      <c r="AS352" s="515"/>
      <c r="AT352" s="517">
        <f t="shared" si="58"/>
        <v>-5.9628747491369722</v>
      </c>
      <c r="AU352" s="515"/>
      <c r="AV352" s="518">
        <v>13.051293612348609</v>
      </c>
      <c r="AW352" s="515">
        <v>6.1892074583459822</v>
      </c>
      <c r="AX352" s="519">
        <f t="shared" si="59"/>
        <v>-6.8620861540026263</v>
      </c>
      <c r="AY352" s="520"/>
      <c r="AZ352" s="521"/>
      <c r="BA352" s="521"/>
      <c r="BB352" s="521"/>
      <c r="BC352" s="514"/>
      <c r="BD352" s="58"/>
      <c r="BE352" s="522">
        <f t="shared" si="56"/>
        <v>-343</v>
      </c>
      <c r="BF352" s="58"/>
      <c r="BG352" s="58"/>
      <c r="BH352" s="58"/>
      <c r="BI352" s="58"/>
      <c r="BJ352" s="58"/>
    </row>
    <row r="353" spans="1:82" s="507" customFormat="1" ht="12">
      <c r="A353" s="507">
        <v>344</v>
      </c>
      <c r="B353" s="508" t="s">
        <v>371</v>
      </c>
      <c r="C353" s="507">
        <v>1</v>
      </c>
      <c r="D353" s="509">
        <v>0</v>
      </c>
      <c r="E353" s="510">
        <v>0</v>
      </c>
      <c r="F353" s="510">
        <v>0</v>
      </c>
      <c r="G353" s="510">
        <v>0</v>
      </c>
      <c r="H353" s="510">
        <v>0</v>
      </c>
      <c r="I353" s="510">
        <v>0</v>
      </c>
      <c r="J353" s="510">
        <v>2000000</v>
      </c>
      <c r="K353" s="511">
        <v>585264</v>
      </c>
      <c r="L353" s="510">
        <v>1570557</v>
      </c>
      <c r="M353" s="510">
        <v>18462</v>
      </c>
      <c r="N353" s="510">
        <v>0</v>
      </c>
      <c r="O353" s="510">
        <v>7088.97</v>
      </c>
      <c r="P353" s="510">
        <v>0</v>
      </c>
      <c r="Q353" s="510">
        <v>0</v>
      </c>
      <c r="R353" s="510">
        <v>0</v>
      </c>
      <c r="S353" s="510">
        <v>0</v>
      </c>
      <c r="T353" s="510" t="s">
        <v>760</v>
      </c>
      <c r="U353" s="510">
        <f t="shared" si="57"/>
        <v>3239037.7700000005</v>
      </c>
      <c r="V353" s="512">
        <f t="shared" si="50"/>
        <v>4.3154771390497544</v>
      </c>
      <c r="W353" s="510"/>
      <c r="X353" s="510">
        <v>51185910.074539989</v>
      </c>
      <c r="Y353" s="510">
        <v>75056307</v>
      </c>
      <c r="Z353" s="510">
        <f t="shared" si="51"/>
        <v>23870396.925460011</v>
      </c>
      <c r="AA353" s="510">
        <f t="shared" si="52"/>
        <v>1030121.5223186623</v>
      </c>
      <c r="AB353" s="510"/>
      <c r="AC353" s="512">
        <v>142.46469805929041</v>
      </c>
      <c r="AD353" s="512">
        <f t="shared" si="53"/>
        <v>144.62219265004759</v>
      </c>
      <c r="AE353" s="513">
        <f t="shared" si="54"/>
        <v>2.1574945907571816</v>
      </c>
      <c r="AF353" s="510">
        <v>2</v>
      </c>
      <c r="AG353" s="510">
        <v>1</v>
      </c>
      <c r="AH353" s="514">
        <f t="shared" si="55"/>
        <v>144.62219265004759</v>
      </c>
      <c r="AI353" s="58"/>
      <c r="AJ353" s="58"/>
      <c r="AK353" s="515">
        <v>142.46469805929041</v>
      </c>
      <c r="AL353" s="515">
        <v>142.4576317173177</v>
      </c>
      <c r="AM353" s="515">
        <v>142.4576317173177</v>
      </c>
      <c r="AN353" s="515">
        <v>142.46469805929041</v>
      </c>
      <c r="AO353" s="516">
        <v>144.62219265004759</v>
      </c>
      <c r="AP353" s="515"/>
      <c r="AQ353" s="515"/>
      <c r="AR353" s="515"/>
      <c r="AS353" s="515"/>
      <c r="AT353" s="517">
        <f t="shared" si="58"/>
        <v>2.1574945907571816</v>
      </c>
      <c r="AU353" s="515"/>
      <c r="AV353" s="518">
        <v>3.1386534952638274</v>
      </c>
      <c r="AW353" s="515">
        <v>4.8367534935234628</v>
      </c>
      <c r="AX353" s="519">
        <f t="shared" si="59"/>
        <v>1.6980999982596354</v>
      </c>
      <c r="AY353" s="520"/>
      <c r="AZ353" s="521"/>
      <c r="BA353" s="521"/>
      <c r="BB353" s="521"/>
      <c r="BC353" s="514"/>
      <c r="BD353" s="58"/>
      <c r="BE353" s="522">
        <f t="shared" si="56"/>
        <v>-344</v>
      </c>
      <c r="BF353" s="58"/>
      <c r="BG353" s="58"/>
      <c r="BH353" s="58"/>
      <c r="BI353" s="58"/>
      <c r="BJ353" s="58"/>
      <c r="BK353" s="510"/>
      <c r="BL353" s="510"/>
      <c r="BM353" s="510"/>
      <c r="BN353" s="510"/>
      <c r="BO353" s="510"/>
      <c r="BP353" s="510"/>
      <c r="BQ353" s="510"/>
      <c r="BR353" s="510"/>
      <c r="BS353" s="510"/>
      <c r="BT353" s="510"/>
      <c r="BU353" s="510"/>
      <c r="BV353" s="510"/>
      <c r="BW353" s="510"/>
      <c r="BX353" s="510"/>
      <c r="BY353" s="510"/>
      <c r="BZ353" s="510"/>
      <c r="CA353" s="510"/>
      <c r="CB353" s="510"/>
      <c r="CC353" s="510"/>
      <c r="CD353" s="510"/>
    </row>
    <row r="354" spans="1:82" s="507" customFormat="1" ht="12">
      <c r="A354" s="507">
        <v>345</v>
      </c>
      <c r="B354" s="508" t="s">
        <v>372</v>
      </c>
      <c r="C354" s="507">
        <v>0</v>
      </c>
      <c r="D354" s="509">
        <v>0</v>
      </c>
      <c r="E354" s="510">
        <v>0</v>
      </c>
      <c r="F354" s="510">
        <v>0</v>
      </c>
      <c r="G354" s="510">
        <v>0</v>
      </c>
      <c r="H354" s="510">
        <v>0</v>
      </c>
      <c r="I354" s="510">
        <v>0</v>
      </c>
      <c r="J354" s="510">
        <v>0</v>
      </c>
      <c r="K354" s="511">
        <v>0</v>
      </c>
      <c r="L354" s="510">
        <v>0</v>
      </c>
      <c r="M354" s="510">
        <v>0</v>
      </c>
      <c r="N354" s="510">
        <v>0</v>
      </c>
      <c r="O354" s="510">
        <v>0</v>
      </c>
      <c r="P354" s="510">
        <v>0</v>
      </c>
      <c r="Q354" s="510">
        <v>0</v>
      </c>
      <c r="R354" s="510">
        <v>0</v>
      </c>
      <c r="S354" s="510">
        <v>0</v>
      </c>
      <c r="T354" s="510">
        <v>0</v>
      </c>
      <c r="U354" s="510">
        <f t="shared" si="57"/>
        <v>0</v>
      </c>
      <c r="V354" s="512">
        <f t="shared" si="50"/>
        <v>0</v>
      </c>
      <c r="W354" s="510"/>
      <c r="X354" s="510">
        <v>62790.840000000004</v>
      </c>
      <c r="Y354" s="510">
        <v>95403</v>
      </c>
      <c r="Z354" s="510">
        <f t="shared" si="51"/>
        <v>32612.159999999996</v>
      </c>
      <c r="AA354" s="510">
        <f t="shared" si="52"/>
        <v>0</v>
      </c>
      <c r="AB354" s="510"/>
      <c r="AC354" s="512">
        <v>0</v>
      </c>
      <c r="AD354" s="512">
        <f t="shared" si="53"/>
        <v>0</v>
      </c>
      <c r="AE354" s="513">
        <f t="shared" si="54"/>
        <v>0</v>
      </c>
      <c r="AF354" s="510">
        <v>0</v>
      </c>
      <c r="AG354" s="510" t="s">
        <v>758</v>
      </c>
      <c r="AH354" s="514">
        <f t="shared" si="55"/>
        <v>0</v>
      </c>
      <c r="AI354" s="58"/>
      <c r="AJ354" s="58"/>
      <c r="AK354" s="515">
        <v>0</v>
      </c>
      <c r="AL354" s="515">
        <v>0</v>
      </c>
      <c r="AM354" s="515">
        <v>0</v>
      </c>
      <c r="AN354" s="515">
        <v>0</v>
      </c>
      <c r="AO354" s="516">
        <v>0</v>
      </c>
      <c r="AP354" s="515"/>
      <c r="AQ354" s="515"/>
      <c r="AR354" s="515"/>
      <c r="AS354" s="515"/>
      <c r="AT354" s="517">
        <f t="shared" si="58"/>
        <v>0</v>
      </c>
      <c r="AU354" s="515"/>
      <c r="AV354" s="518" t="s">
        <v>774</v>
      </c>
      <c r="AW354" s="515" t="s">
        <v>774</v>
      </c>
      <c r="AX354" s="519" t="str">
        <f t="shared" si="59"/>
        <v/>
      </c>
      <c r="AY354" s="520"/>
      <c r="AZ354" s="521"/>
      <c r="BA354" s="521"/>
      <c r="BB354" s="521"/>
      <c r="BC354" s="514"/>
      <c r="BD354" s="58"/>
      <c r="BE354" s="522">
        <f t="shared" si="56"/>
        <v>-345</v>
      </c>
      <c r="BF354" s="58"/>
      <c r="BG354" s="58"/>
      <c r="BH354" s="58"/>
      <c r="BI354" s="58"/>
      <c r="BJ354" s="58"/>
      <c r="BK354" s="510"/>
      <c r="BL354" s="510"/>
      <c r="BM354" s="510"/>
      <c r="BN354" s="510"/>
      <c r="BO354" s="510"/>
      <c r="BP354" s="510"/>
      <c r="BQ354" s="510"/>
      <c r="BR354" s="510"/>
      <c r="BS354" s="510"/>
      <c r="BT354" s="510"/>
      <c r="BU354" s="510"/>
      <c r="BV354" s="510"/>
      <c r="BW354" s="510"/>
      <c r="BX354" s="510"/>
      <c r="BY354" s="510"/>
      <c r="BZ354" s="510"/>
      <c r="CA354" s="510"/>
      <c r="CB354" s="510"/>
      <c r="CC354" s="510"/>
      <c r="CD354" s="510"/>
    </row>
    <row r="355" spans="1:82" s="507" customFormat="1" ht="12">
      <c r="A355" s="507">
        <v>346</v>
      </c>
      <c r="B355" s="508" t="s">
        <v>373</v>
      </c>
      <c r="C355" s="507">
        <v>1</v>
      </c>
      <c r="D355" s="509">
        <v>0</v>
      </c>
      <c r="E355" s="510">
        <v>0</v>
      </c>
      <c r="F355" s="510">
        <v>0</v>
      </c>
      <c r="G355" s="510">
        <v>0</v>
      </c>
      <c r="H355" s="510">
        <v>0</v>
      </c>
      <c r="I355" s="510">
        <v>0</v>
      </c>
      <c r="J355" s="510">
        <v>641489</v>
      </c>
      <c r="K355" s="511">
        <v>0</v>
      </c>
      <c r="L355" s="510">
        <v>1064177</v>
      </c>
      <c r="M355" s="510">
        <v>0</v>
      </c>
      <c r="N355" s="510">
        <v>16871</v>
      </c>
      <c r="O355" s="510">
        <v>29965.320000000003</v>
      </c>
      <c r="P355" s="510">
        <v>0</v>
      </c>
      <c r="Q355" s="510">
        <v>0</v>
      </c>
      <c r="R355" s="510">
        <v>0</v>
      </c>
      <c r="S355" s="510">
        <v>0</v>
      </c>
      <c r="T355" s="510" t="s">
        <v>760</v>
      </c>
      <c r="U355" s="510">
        <f t="shared" si="57"/>
        <v>1113996.1200000001</v>
      </c>
      <c r="V355" s="512">
        <f t="shared" si="50"/>
        <v>3.8196112691954136</v>
      </c>
      <c r="W355" s="510"/>
      <c r="X355" s="510">
        <v>25999605.057999998</v>
      </c>
      <c r="Y355" s="510">
        <v>29165170</v>
      </c>
      <c r="Z355" s="510">
        <f t="shared" si="51"/>
        <v>3165564.9420000017</v>
      </c>
      <c r="AA355" s="510">
        <f t="shared" si="52"/>
        <v>120912.27525833133</v>
      </c>
      <c r="AB355" s="510"/>
      <c r="AC355" s="512">
        <v>118.23747239979329</v>
      </c>
      <c r="AD355" s="512">
        <f t="shared" si="53"/>
        <v>111.71038044597081</v>
      </c>
      <c r="AE355" s="513">
        <f t="shared" si="54"/>
        <v>-6.5270919538224774</v>
      </c>
      <c r="AF355" s="510">
        <v>26</v>
      </c>
      <c r="AG355" s="510">
        <v>0</v>
      </c>
      <c r="AH355" s="514">
        <f t="shared" si="55"/>
        <v>118.23747239979329</v>
      </c>
      <c r="AI355" s="58"/>
      <c r="AJ355" s="58"/>
      <c r="AK355" s="515">
        <v>118.23747239979329</v>
      </c>
      <c r="AL355" s="515">
        <v>118.27044166214394</v>
      </c>
      <c r="AM355" s="515">
        <v>118.27044166214394</v>
      </c>
      <c r="AN355" s="515">
        <v>118.23747239979329</v>
      </c>
      <c r="AO355" s="516">
        <v>118.23747239979329</v>
      </c>
      <c r="AP355" s="515"/>
      <c r="AQ355" s="515"/>
      <c r="AR355" s="515"/>
      <c r="AS355" s="515"/>
      <c r="AT355" s="517">
        <f t="shared" si="58"/>
        <v>0</v>
      </c>
      <c r="AU355" s="515"/>
      <c r="AV355" s="518">
        <v>10.91270824209713</v>
      </c>
      <c r="AW355" s="515">
        <v>4.3841032008277949</v>
      </c>
      <c r="AX355" s="519">
        <f t="shared" si="59"/>
        <v>-6.5286050412693353</v>
      </c>
      <c r="AY355" s="520"/>
      <c r="AZ355" s="521"/>
      <c r="BA355" s="521"/>
      <c r="BB355" s="521"/>
      <c r="BC355" s="514"/>
      <c r="BD355" s="58"/>
      <c r="BE355" s="522">
        <f t="shared" si="56"/>
        <v>-346</v>
      </c>
      <c r="BF355" s="58"/>
      <c r="BG355" s="58"/>
      <c r="BH355" s="58"/>
      <c r="BI355" s="58"/>
      <c r="BJ355" s="58"/>
      <c r="BK355" s="510"/>
      <c r="BL355" s="510"/>
      <c r="BM355" s="510"/>
      <c r="BN355" s="510"/>
      <c r="BO355" s="510"/>
      <c r="BP355" s="510"/>
      <c r="BQ355" s="510"/>
      <c r="BR355" s="510"/>
      <c r="BS355" s="510"/>
      <c r="BT355" s="510"/>
      <c r="BU355" s="510"/>
      <c r="BV355" s="510"/>
      <c r="BW355" s="510"/>
      <c r="BX355" s="510"/>
      <c r="BY355" s="510"/>
      <c r="BZ355" s="510"/>
      <c r="CA355" s="510"/>
      <c r="CB355" s="510"/>
      <c r="CC355" s="510"/>
      <c r="CD355" s="510"/>
    </row>
    <row r="356" spans="1:82" s="507" customFormat="1" ht="12">
      <c r="A356" s="507">
        <v>347</v>
      </c>
      <c r="B356" s="508" t="s">
        <v>374</v>
      </c>
      <c r="C356" s="507">
        <v>1</v>
      </c>
      <c r="D356" s="509">
        <v>0</v>
      </c>
      <c r="E356" s="510">
        <v>5016624</v>
      </c>
      <c r="F356" s="510">
        <v>0</v>
      </c>
      <c r="G356" s="510">
        <v>0</v>
      </c>
      <c r="H356" s="510">
        <v>0</v>
      </c>
      <c r="I356" s="510">
        <v>0</v>
      </c>
      <c r="J356" s="510">
        <v>0</v>
      </c>
      <c r="K356" s="511">
        <v>0</v>
      </c>
      <c r="L356" s="510">
        <v>2900000</v>
      </c>
      <c r="M356" s="510">
        <v>20325</v>
      </c>
      <c r="N356" s="510">
        <v>0</v>
      </c>
      <c r="O356" s="510">
        <v>61685.820000000007</v>
      </c>
      <c r="P356" s="510">
        <v>0</v>
      </c>
      <c r="Q356" s="510">
        <v>0</v>
      </c>
      <c r="R356" s="510">
        <v>0</v>
      </c>
      <c r="S356" s="510">
        <v>0</v>
      </c>
      <c r="T356" s="510" t="s">
        <v>757</v>
      </c>
      <c r="U356" s="510">
        <f t="shared" si="57"/>
        <v>7998634.8200000003</v>
      </c>
      <c r="V356" s="512">
        <f t="shared" si="50"/>
        <v>8.8014908881153779</v>
      </c>
      <c r="W356" s="510"/>
      <c r="X356" s="510">
        <v>60994707.780599996</v>
      </c>
      <c r="Y356" s="510">
        <v>90878181</v>
      </c>
      <c r="Z356" s="510">
        <f t="shared" si="51"/>
        <v>29883473.219400004</v>
      </c>
      <c r="AA356" s="510">
        <f t="shared" si="52"/>
        <v>2630191.1724578906</v>
      </c>
      <c r="AB356" s="510"/>
      <c r="AC356" s="512">
        <v>151.61572923754468</v>
      </c>
      <c r="AD356" s="512">
        <f t="shared" si="53"/>
        <v>144.68138800660063</v>
      </c>
      <c r="AE356" s="513">
        <f t="shared" si="54"/>
        <v>-6.9343412309440566</v>
      </c>
      <c r="AF356" s="510">
        <v>47</v>
      </c>
      <c r="AG356" s="510">
        <v>1</v>
      </c>
      <c r="AH356" s="514">
        <f t="shared" si="55"/>
        <v>144.68138800660063</v>
      </c>
      <c r="AI356" s="58"/>
      <c r="AJ356" s="58"/>
      <c r="AK356" s="515">
        <v>151.61572923754468</v>
      </c>
      <c r="AL356" s="515">
        <v>151.74772138755273</v>
      </c>
      <c r="AM356" s="515">
        <v>151.74772138755273</v>
      </c>
      <c r="AN356" s="515">
        <v>151.61572923754468</v>
      </c>
      <c r="AO356" s="516">
        <v>144.68138800660063</v>
      </c>
      <c r="AP356" s="515"/>
      <c r="AQ356" s="515"/>
      <c r="AR356" s="515"/>
      <c r="AS356" s="515"/>
      <c r="AT356" s="517">
        <f t="shared" si="58"/>
        <v>-6.9343412309440566</v>
      </c>
      <c r="AU356" s="515"/>
      <c r="AV356" s="518">
        <v>11.184847758684297</v>
      </c>
      <c r="AW356" s="515">
        <v>5.4986659262029978</v>
      </c>
      <c r="AX356" s="519">
        <f t="shared" si="59"/>
        <v>-5.6861818324812994</v>
      </c>
      <c r="AY356" s="520"/>
      <c r="AZ356" s="521"/>
      <c r="BA356" s="521"/>
      <c r="BB356" s="521"/>
      <c r="BC356" s="514"/>
      <c r="BD356" s="58"/>
      <c r="BE356" s="522">
        <f t="shared" si="56"/>
        <v>-347</v>
      </c>
      <c r="BF356" s="58"/>
      <c r="BG356" s="58"/>
      <c r="BH356" s="58"/>
      <c r="BI356" s="58"/>
      <c r="BJ356" s="58"/>
      <c r="BK356" s="510"/>
      <c r="BL356" s="510"/>
      <c r="BM356" s="510"/>
      <c r="BN356" s="510"/>
      <c r="BO356" s="510"/>
      <c r="BP356" s="510"/>
      <c r="BQ356" s="510"/>
      <c r="BR356" s="510"/>
      <c r="BS356" s="510"/>
      <c r="BT356" s="510"/>
      <c r="BU356" s="510"/>
      <c r="BV356" s="510"/>
      <c r="BW356" s="510"/>
      <c r="BX356" s="510"/>
      <c r="BY356" s="510"/>
      <c r="BZ356" s="510"/>
      <c r="CA356" s="510"/>
      <c r="CB356" s="510"/>
      <c r="CC356" s="510"/>
      <c r="CD356" s="510"/>
    </row>
    <row r="357" spans="1:82" s="507" customFormat="1" ht="12">
      <c r="A357" s="507">
        <v>348</v>
      </c>
      <c r="B357" s="508" t="s">
        <v>375</v>
      </c>
      <c r="C357" s="507">
        <v>1</v>
      </c>
      <c r="D357" s="509">
        <v>14893578</v>
      </c>
      <c r="E357" s="510">
        <v>4432848</v>
      </c>
      <c r="F357" s="510">
        <v>0</v>
      </c>
      <c r="G357" s="510">
        <v>0</v>
      </c>
      <c r="H357" s="510">
        <v>0</v>
      </c>
      <c r="I357" s="510">
        <v>190792</v>
      </c>
      <c r="J357" s="510">
        <v>0</v>
      </c>
      <c r="K357" s="511">
        <v>12240411</v>
      </c>
      <c r="L357" s="510">
        <v>0</v>
      </c>
      <c r="M357" s="510">
        <v>220665</v>
      </c>
      <c r="N357" s="510">
        <v>555113</v>
      </c>
      <c r="O357" s="510">
        <v>2367375.1500000004</v>
      </c>
      <c r="P357" s="510">
        <v>0</v>
      </c>
      <c r="Q357" s="510">
        <v>0</v>
      </c>
      <c r="R357" s="510">
        <v>0</v>
      </c>
      <c r="S357" s="510">
        <v>0</v>
      </c>
      <c r="T357" s="510" t="s">
        <v>757</v>
      </c>
      <c r="U357" s="510">
        <f t="shared" si="57"/>
        <v>34900782.149999999</v>
      </c>
      <c r="V357" s="512">
        <f t="shared" si="50"/>
        <v>8.0765528579596744</v>
      </c>
      <c r="W357" s="510"/>
      <c r="X357" s="510">
        <v>430557179.73999995</v>
      </c>
      <c r="Y357" s="510">
        <v>432124729</v>
      </c>
      <c r="Z357" s="510">
        <f t="shared" si="51"/>
        <v>1567549.2600000501</v>
      </c>
      <c r="AA357" s="510">
        <f t="shared" si="52"/>
        <v>126603.94455845979</v>
      </c>
      <c r="AB357" s="510"/>
      <c r="AC357" s="512">
        <v>99.586580730559433</v>
      </c>
      <c r="AD357" s="512">
        <f t="shared" si="53"/>
        <v>100.33466990756297</v>
      </c>
      <c r="AE357" s="513">
        <f t="shared" si="54"/>
        <v>0.74808917700353561</v>
      </c>
      <c r="AF357" s="510">
        <v>1949</v>
      </c>
      <c r="AG357" s="510">
        <v>1</v>
      </c>
      <c r="AH357" s="514">
        <f t="shared" si="55"/>
        <v>100.33466990756297</v>
      </c>
      <c r="AI357" s="58"/>
      <c r="AJ357" s="58"/>
      <c r="AK357" s="515">
        <v>99.586580730559433</v>
      </c>
      <c r="AL357" s="515">
        <v>99.119534524271984</v>
      </c>
      <c r="AM357" s="515">
        <v>99.119534524271984</v>
      </c>
      <c r="AN357" s="515">
        <v>99.586580730559433</v>
      </c>
      <c r="AO357" s="516">
        <v>100.33466990756297</v>
      </c>
      <c r="AP357" s="515"/>
      <c r="AQ357" s="515"/>
      <c r="AR357" s="515"/>
      <c r="AS357" s="515"/>
      <c r="AT357" s="517">
        <f t="shared" si="58"/>
        <v>0.74808917700353561</v>
      </c>
      <c r="AU357" s="515"/>
      <c r="AV357" s="518">
        <v>7.6255450828121853</v>
      </c>
      <c r="AW357" s="515">
        <v>8.4658008596017069</v>
      </c>
      <c r="AX357" s="519">
        <f t="shared" si="59"/>
        <v>0.84025577678952157</v>
      </c>
      <c r="AY357" s="520"/>
      <c r="AZ357" s="521"/>
      <c r="BA357" s="521"/>
      <c r="BB357" s="521"/>
      <c r="BC357" s="514"/>
      <c r="BD357" s="58"/>
      <c r="BE357" s="522">
        <f t="shared" si="56"/>
        <v>-348</v>
      </c>
      <c r="BF357" s="58"/>
      <c r="BG357" s="58"/>
      <c r="BH357" s="58"/>
      <c r="BI357" s="58"/>
      <c r="BJ357" s="58"/>
      <c r="BK357" s="510"/>
      <c r="BL357" s="510"/>
      <c r="BM357" s="510"/>
      <c r="BN357" s="510"/>
      <c r="BO357" s="510"/>
      <c r="BP357" s="510"/>
      <c r="BQ357" s="510"/>
      <c r="BR357" s="510"/>
      <c r="BS357" s="510"/>
      <c r="BT357" s="510"/>
      <c r="BU357" s="510"/>
      <c r="BV357" s="510"/>
      <c r="BW357" s="510"/>
      <c r="BX357" s="510"/>
      <c r="BY357" s="510"/>
      <c r="BZ357" s="510"/>
      <c r="CA357" s="510"/>
      <c r="CB357" s="510"/>
      <c r="CC357" s="510"/>
      <c r="CD357" s="510"/>
    </row>
    <row r="358" spans="1:82" s="507" customFormat="1" ht="12">
      <c r="A358" s="507">
        <v>349</v>
      </c>
      <c r="B358" s="508" t="s">
        <v>376</v>
      </c>
      <c r="C358" s="526">
        <v>1</v>
      </c>
      <c r="D358" s="509">
        <v>0</v>
      </c>
      <c r="E358" s="510">
        <v>185000</v>
      </c>
      <c r="F358" s="510">
        <v>0</v>
      </c>
      <c r="G358" s="510">
        <v>0</v>
      </c>
      <c r="H358" s="510">
        <v>0</v>
      </c>
      <c r="I358" s="510">
        <v>0</v>
      </c>
      <c r="J358" s="510">
        <v>0</v>
      </c>
      <c r="K358" s="511">
        <v>0</v>
      </c>
      <c r="L358" s="510">
        <v>0</v>
      </c>
      <c r="M358" s="510">
        <v>0</v>
      </c>
      <c r="N358" s="510">
        <v>45285</v>
      </c>
      <c r="O358" s="510">
        <v>0</v>
      </c>
      <c r="P358" s="510">
        <v>0</v>
      </c>
      <c r="Q358" s="510">
        <v>0</v>
      </c>
      <c r="R358" s="510">
        <v>0</v>
      </c>
      <c r="S358" s="510">
        <v>0</v>
      </c>
      <c r="T358" s="510" t="s">
        <v>757</v>
      </c>
      <c r="U358" s="510">
        <f t="shared" si="57"/>
        <v>230285</v>
      </c>
      <c r="V358" s="512">
        <f t="shared" si="50"/>
        <v>10.721926440838162</v>
      </c>
      <c r="W358" s="510"/>
      <c r="X358" s="510">
        <v>1326979.1100000001</v>
      </c>
      <c r="Y358" s="510">
        <v>2147795</v>
      </c>
      <c r="Z358" s="510">
        <f t="shared" si="51"/>
        <v>820815.8899999999</v>
      </c>
      <c r="AA358" s="510">
        <f t="shared" si="52"/>
        <v>88007.275940511085</v>
      </c>
      <c r="AB358" s="510"/>
      <c r="AC358" s="512">
        <v>129.81971270290725</v>
      </c>
      <c r="AD358" s="512">
        <f t="shared" si="53"/>
        <v>155.22382443982022</v>
      </c>
      <c r="AE358" s="513">
        <f t="shared" si="54"/>
        <v>25.404111736912967</v>
      </c>
      <c r="AF358" s="510">
        <v>1</v>
      </c>
      <c r="AG358" s="510">
        <v>1</v>
      </c>
      <c r="AH358" s="514">
        <f t="shared" si="55"/>
        <v>155.22382443982022</v>
      </c>
      <c r="AI358" s="58"/>
      <c r="AJ358" s="58"/>
      <c r="AK358" s="515">
        <v>129.81971270290725</v>
      </c>
      <c r="AL358" s="515">
        <v>130.67643305524169</v>
      </c>
      <c r="AM358" s="515">
        <v>130.67643305524169</v>
      </c>
      <c r="AN358" s="515">
        <v>129.81971270290725</v>
      </c>
      <c r="AO358" s="516">
        <v>155.22382443982022</v>
      </c>
      <c r="AP358" s="515"/>
      <c r="AQ358" s="515"/>
      <c r="AR358" s="515"/>
      <c r="AS358" s="515"/>
      <c r="AT358" s="517">
        <f t="shared" si="58"/>
        <v>25.404111736912967</v>
      </c>
      <c r="AU358" s="515"/>
      <c r="AV358" s="518">
        <v>11.607463189962941</v>
      </c>
      <c r="AW358" s="515">
        <v>36.719549675640742</v>
      </c>
      <c r="AX358" s="519">
        <f t="shared" si="59"/>
        <v>25.1120864856778</v>
      </c>
      <c r="AY358" s="520"/>
      <c r="AZ358" s="521"/>
      <c r="BA358" s="521"/>
      <c r="BB358" s="521"/>
      <c r="BC358" s="514" t="s">
        <v>767</v>
      </c>
      <c r="BD358" s="58"/>
      <c r="BE358" s="522">
        <f t="shared" si="56"/>
        <v>-349</v>
      </c>
      <c r="BF358" s="58"/>
      <c r="BG358" s="58"/>
      <c r="BH358" s="58"/>
      <c r="BI358" s="58"/>
      <c r="BJ358" s="58"/>
      <c r="BK358" s="510"/>
      <c r="BL358" s="510"/>
      <c r="BM358" s="510"/>
      <c r="BN358" s="510"/>
      <c r="BO358" s="510"/>
      <c r="BP358" s="510"/>
      <c r="BQ358" s="510"/>
      <c r="BR358" s="510"/>
      <c r="BS358" s="510"/>
      <c r="BT358" s="510"/>
      <c r="BU358" s="510"/>
      <c r="BV358" s="510"/>
      <c r="BW358" s="510"/>
      <c r="BX358" s="510"/>
      <c r="BY358" s="510"/>
      <c r="BZ358" s="510"/>
      <c r="CA358" s="510"/>
      <c r="CB358" s="510"/>
      <c r="CC358" s="510"/>
      <c r="CD358" s="510"/>
    </row>
    <row r="359" spans="1:82" s="507" customFormat="1" ht="12">
      <c r="A359" s="507">
        <v>350</v>
      </c>
      <c r="B359" s="508" t="s">
        <v>377</v>
      </c>
      <c r="C359" s="507">
        <v>1</v>
      </c>
      <c r="D359" s="509">
        <v>0</v>
      </c>
      <c r="E359" s="510">
        <v>0</v>
      </c>
      <c r="F359" s="510">
        <v>0</v>
      </c>
      <c r="G359" s="510">
        <v>0</v>
      </c>
      <c r="H359" s="510">
        <v>0</v>
      </c>
      <c r="I359" s="510">
        <v>0</v>
      </c>
      <c r="J359" s="510">
        <v>0</v>
      </c>
      <c r="K359" s="511">
        <v>75000</v>
      </c>
      <c r="L359" s="510">
        <v>0</v>
      </c>
      <c r="M359" s="510">
        <v>0</v>
      </c>
      <c r="N359" s="510">
        <v>0</v>
      </c>
      <c r="O359" s="510">
        <v>92679.650000000009</v>
      </c>
      <c r="P359" s="510">
        <v>0</v>
      </c>
      <c r="Q359" s="510">
        <v>0</v>
      </c>
      <c r="R359" s="510">
        <v>0</v>
      </c>
      <c r="S359" s="510">
        <v>0</v>
      </c>
      <c r="T359" s="510" t="s">
        <v>760</v>
      </c>
      <c r="U359" s="510">
        <f t="shared" si="57"/>
        <v>167679.65000000002</v>
      </c>
      <c r="V359" s="512">
        <f t="shared" si="50"/>
        <v>1.0076519934851029</v>
      </c>
      <c r="W359" s="510"/>
      <c r="X359" s="510">
        <v>9667437.7704000026</v>
      </c>
      <c r="Y359" s="510">
        <v>16640631</v>
      </c>
      <c r="Z359" s="510">
        <f t="shared" si="51"/>
        <v>6973193.2295999974</v>
      </c>
      <c r="AA359" s="510">
        <f t="shared" si="52"/>
        <v>70265.520587632607</v>
      </c>
      <c r="AB359" s="510"/>
      <c r="AC359" s="512">
        <v>185.31229359665679</v>
      </c>
      <c r="AD359" s="512">
        <f t="shared" si="53"/>
        <v>171.40390114687801</v>
      </c>
      <c r="AE359" s="513">
        <f t="shared" si="54"/>
        <v>-13.908392449778773</v>
      </c>
      <c r="AF359" s="510">
        <v>56</v>
      </c>
      <c r="AG359" s="510">
        <v>1</v>
      </c>
      <c r="AH359" s="514">
        <f t="shared" si="55"/>
        <v>171.40390114687801</v>
      </c>
      <c r="AI359" s="58"/>
      <c r="AJ359" s="58"/>
      <c r="AK359" s="515">
        <v>185.31229359665679</v>
      </c>
      <c r="AL359" s="515">
        <v>188.6634093656474</v>
      </c>
      <c r="AM359" s="515">
        <v>188.6634093656474</v>
      </c>
      <c r="AN359" s="515">
        <v>185.31229359665679</v>
      </c>
      <c r="AO359" s="516">
        <v>171.40390114687801</v>
      </c>
      <c r="AP359" s="515"/>
      <c r="AQ359" s="515"/>
      <c r="AR359" s="515"/>
      <c r="AS359" s="515"/>
      <c r="AT359" s="517">
        <f t="shared" si="58"/>
        <v>-13.908392449778773</v>
      </c>
      <c r="AU359" s="515"/>
      <c r="AV359" s="518">
        <v>11.133874621384651</v>
      </c>
      <c r="AW359" s="515">
        <v>2.1163324800707275</v>
      </c>
      <c r="AX359" s="519">
        <f t="shared" si="59"/>
        <v>-9.017542141313923</v>
      </c>
      <c r="AY359" s="520"/>
      <c r="AZ359" s="521"/>
      <c r="BA359" s="521"/>
      <c r="BB359" s="521"/>
      <c r="BC359" s="514"/>
      <c r="BD359" s="58"/>
      <c r="BE359" s="522">
        <f t="shared" si="56"/>
        <v>-350</v>
      </c>
      <c r="BF359" s="58"/>
      <c r="BG359" s="58"/>
      <c r="BH359" s="58"/>
      <c r="BI359" s="58"/>
      <c r="BJ359" s="58"/>
      <c r="BK359" s="510"/>
      <c r="BL359" s="510"/>
      <c r="BM359" s="510"/>
      <c r="BN359" s="510"/>
      <c r="BO359" s="510"/>
      <c r="BP359" s="510"/>
      <c r="BQ359" s="510"/>
      <c r="BR359" s="510"/>
      <c r="BS359" s="510"/>
      <c r="BT359" s="510"/>
      <c r="BU359" s="510"/>
      <c r="BV359" s="510"/>
      <c r="BW359" s="510"/>
      <c r="BX359" s="510"/>
      <c r="BY359" s="510"/>
      <c r="BZ359" s="510"/>
      <c r="CA359" s="510"/>
      <c r="CB359" s="510"/>
      <c r="CC359" s="510"/>
      <c r="CD359" s="510"/>
    </row>
    <row r="360" spans="1:82" s="507" customFormat="1" ht="12">
      <c r="A360" s="507">
        <v>351</v>
      </c>
      <c r="B360" s="508" t="s">
        <v>378</v>
      </c>
      <c r="C360" s="507">
        <v>0</v>
      </c>
      <c r="D360" s="509">
        <v>0</v>
      </c>
      <c r="E360" s="510">
        <v>0</v>
      </c>
      <c r="F360" s="510">
        <v>0</v>
      </c>
      <c r="G360" s="510">
        <v>0</v>
      </c>
      <c r="H360" s="510">
        <v>0</v>
      </c>
      <c r="I360" s="510">
        <v>0</v>
      </c>
      <c r="J360" s="510">
        <v>0</v>
      </c>
      <c r="K360" s="511">
        <v>0</v>
      </c>
      <c r="L360" s="510">
        <v>0</v>
      </c>
      <c r="M360" s="510">
        <v>0</v>
      </c>
      <c r="N360" s="510">
        <v>0</v>
      </c>
      <c r="O360" s="510">
        <v>0</v>
      </c>
      <c r="P360" s="510">
        <v>0</v>
      </c>
      <c r="Q360" s="510">
        <v>0</v>
      </c>
      <c r="R360" s="510">
        <v>0</v>
      </c>
      <c r="S360" s="510">
        <v>0</v>
      </c>
      <c r="T360" s="510">
        <v>0</v>
      </c>
      <c r="U360" s="510">
        <f t="shared" si="57"/>
        <v>0</v>
      </c>
      <c r="V360" s="512">
        <f t="shared" si="50"/>
        <v>0</v>
      </c>
      <c r="W360" s="510"/>
      <c r="X360" s="510">
        <v>0</v>
      </c>
      <c r="Y360" s="510">
        <v>72100</v>
      </c>
      <c r="Z360" s="510">
        <f t="shared" si="51"/>
        <v>72100</v>
      </c>
      <c r="AA360" s="510">
        <f t="shared" si="52"/>
        <v>0</v>
      </c>
      <c r="AB360" s="510"/>
      <c r="AC360" s="512">
        <v>0</v>
      </c>
      <c r="AD360" s="512">
        <f t="shared" si="53"/>
        <v>0</v>
      </c>
      <c r="AE360" s="513">
        <f t="shared" si="54"/>
        <v>0</v>
      </c>
      <c r="AF360" s="510">
        <v>0</v>
      </c>
      <c r="AG360" s="510" t="s">
        <v>758</v>
      </c>
      <c r="AH360" s="514">
        <f t="shared" si="55"/>
        <v>0</v>
      </c>
      <c r="AI360" s="58"/>
      <c r="AJ360" s="58"/>
      <c r="AK360" s="515">
        <v>0</v>
      </c>
      <c r="AL360" s="515">
        <v>0</v>
      </c>
      <c r="AM360" s="515">
        <v>0</v>
      </c>
      <c r="AN360" s="515">
        <v>0</v>
      </c>
      <c r="AO360" s="516">
        <v>0</v>
      </c>
      <c r="AP360" s="515"/>
      <c r="AQ360" s="515"/>
      <c r="AR360" s="515"/>
      <c r="AS360" s="515"/>
      <c r="AT360" s="517">
        <f t="shared" si="58"/>
        <v>0</v>
      </c>
      <c r="AU360" s="515"/>
      <c r="AV360" s="518" t="s">
        <v>774</v>
      </c>
      <c r="AW360" s="515" t="s">
        <v>774</v>
      </c>
      <c r="AX360" s="519" t="str">
        <f t="shared" si="59"/>
        <v/>
      </c>
      <c r="AY360" s="520"/>
      <c r="AZ360" s="521"/>
      <c r="BA360" s="521"/>
      <c r="BB360" s="521"/>
      <c r="BC360" s="514"/>
      <c r="BD360" s="58"/>
      <c r="BE360" s="522">
        <f t="shared" si="56"/>
        <v>-351</v>
      </c>
      <c r="BF360" s="58"/>
      <c r="BG360" s="58"/>
      <c r="BH360" s="58"/>
      <c r="BI360" s="58"/>
      <c r="BJ360" s="58"/>
      <c r="BK360" s="510"/>
      <c r="BL360" s="510"/>
      <c r="BM360" s="510"/>
      <c r="BN360" s="510"/>
      <c r="BO360" s="510"/>
      <c r="BP360" s="510"/>
      <c r="BQ360" s="510"/>
      <c r="BR360" s="510"/>
      <c r="BS360" s="510"/>
      <c r="BT360" s="510"/>
      <c r="BU360" s="510"/>
      <c r="BV360" s="510"/>
      <c r="BW360" s="510"/>
      <c r="BX360" s="510"/>
      <c r="BY360" s="510"/>
      <c r="BZ360" s="510"/>
      <c r="CA360" s="510"/>
      <c r="CB360" s="510"/>
      <c r="CC360" s="510"/>
      <c r="CD360" s="510"/>
    </row>
    <row r="361" spans="1:82" s="507" customFormat="1" ht="12">
      <c r="A361" s="507">
        <v>352</v>
      </c>
      <c r="B361" s="508" t="s">
        <v>379</v>
      </c>
      <c r="C361" s="507">
        <v>0</v>
      </c>
      <c r="D361" s="509"/>
      <c r="E361" s="510"/>
      <c r="F361" s="510"/>
      <c r="G361" s="510"/>
      <c r="H361" s="510"/>
      <c r="I361" s="510"/>
      <c r="J361" s="510"/>
      <c r="K361" s="511"/>
      <c r="L361" s="510"/>
      <c r="M361" s="510"/>
      <c r="N361" s="510"/>
      <c r="O361" s="510"/>
      <c r="P361" s="510"/>
      <c r="Q361" s="510"/>
      <c r="R361" s="510"/>
      <c r="S361" s="510"/>
      <c r="T361" s="510">
        <v>0</v>
      </c>
      <c r="U361" s="510">
        <f t="shared" si="57"/>
        <v>0</v>
      </c>
      <c r="V361" s="512">
        <f t="shared" si="50"/>
        <v>0</v>
      </c>
      <c r="W361" s="510"/>
      <c r="X361" s="510"/>
      <c r="Y361" s="510">
        <v>0</v>
      </c>
      <c r="Z361" s="510">
        <f t="shared" si="51"/>
        <v>0</v>
      </c>
      <c r="AA361" s="510">
        <f t="shared" si="52"/>
        <v>0</v>
      </c>
      <c r="AB361" s="510"/>
      <c r="AC361" s="512">
        <v>0</v>
      </c>
      <c r="AD361" s="512">
        <f t="shared" si="53"/>
        <v>0</v>
      </c>
      <c r="AE361" s="513">
        <f t="shared" si="54"/>
        <v>0</v>
      </c>
      <c r="AF361" s="510">
        <v>9</v>
      </c>
      <c r="AG361" s="510" t="s">
        <v>758</v>
      </c>
      <c r="AH361" s="514">
        <f t="shared" si="55"/>
        <v>0</v>
      </c>
      <c r="AI361" s="58"/>
      <c r="AJ361" s="58"/>
      <c r="AK361" s="515">
        <v>0</v>
      </c>
      <c r="AL361" s="515">
        <v>0</v>
      </c>
      <c r="AM361" s="515">
        <v>0</v>
      </c>
      <c r="AN361" s="515">
        <v>0</v>
      </c>
      <c r="AO361" s="516">
        <v>0</v>
      </c>
      <c r="AP361" s="515"/>
      <c r="AQ361" s="515"/>
      <c r="AR361" s="515"/>
      <c r="AS361" s="515"/>
      <c r="AT361" s="517">
        <f t="shared" si="58"/>
        <v>0</v>
      </c>
      <c r="AU361" s="515"/>
      <c r="AV361" s="518" t="s">
        <v>774</v>
      </c>
      <c r="AW361" s="515" t="s">
        <v>774</v>
      </c>
      <c r="AX361" s="519" t="str">
        <f t="shared" si="59"/>
        <v/>
      </c>
      <c r="AY361" s="520"/>
      <c r="AZ361" s="521"/>
      <c r="BA361" s="521"/>
      <c r="BB361" s="521"/>
      <c r="BC361" s="514"/>
      <c r="BD361" s="58"/>
      <c r="BE361" s="522">
        <f t="shared" si="56"/>
        <v>-352</v>
      </c>
      <c r="BF361" s="58"/>
      <c r="BG361" s="58"/>
      <c r="BH361" s="58"/>
      <c r="BI361" s="58"/>
      <c r="BJ361" s="58"/>
      <c r="BK361" s="510"/>
      <c r="BL361" s="510"/>
      <c r="BM361" s="510"/>
      <c r="BN361" s="510"/>
      <c r="BO361" s="510"/>
      <c r="BP361" s="510"/>
      <c r="BQ361" s="510"/>
      <c r="BR361" s="510"/>
      <c r="BS361" s="510"/>
      <c r="BT361" s="510"/>
      <c r="BU361" s="510"/>
      <c r="BV361" s="510"/>
      <c r="BW361" s="510"/>
      <c r="BX361" s="510"/>
      <c r="BY361" s="510"/>
      <c r="BZ361" s="510"/>
      <c r="CA361" s="510"/>
      <c r="CB361" s="510"/>
      <c r="CC361" s="510"/>
      <c r="CD361" s="510"/>
    </row>
    <row r="362" spans="1:82" s="507" customFormat="1" ht="12">
      <c r="A362" s="507">
        <v>406</v>
      </c>
      <c r="B362" s="508" t="s">
        <v>380</v>
      </c>
      <c r="C362" s="507">
        <v>1</v>
      </c>
      <c r="D362" s="509">
        <v>0</v>
      </c>
      <c r="E362" s="510">
        <v>0</v>
      </c>
      <c r="F362" s="510">
        <v>0</v>
      </c>
      <c r="G362" s="510">
        <v>0</v>
      </c>
      <c r="H362" s="510">
        <v>0</v>
      </c>
      <c r="I362" s="510">
        <v>0</v>
      </c>
      <c r="J362" s="510">
        <v>0</v>
      </c>
      <c r="K362" s="511">
        <v>0</v>
      </c>
      <c r="L362" s="510">
        <v>117734</v>
      </c>
      <c r="M362" s="510">
        <v>0</v>
      </c>
      <c r="N362" s="510">
        <v>0</v>
      </c>
      <c r="O362" s="510">
        <v>0</v>
      </c>
      <c r="P362" s="510">
        <v>0</v>
      </c>
      <c r="Q362" s="510">
        <v>0</v>
      </c>
      <c r="R362" s="510">
        <v>0</v>
      </c>
      <c r="S362" s="510">
        <v>0</v>
      </c>
      <c r="T362" s="510" t="s">
        <v>763</v>
      </c>
      <c r="U362" s="510">
        <f t="shared" si="57"/>
        <v>117734</v>
      </c>
      <c r="V362" s="512">
        <f t="shared" si="50"/>
        <v>3.2841659651125359</v>
      </c>
      <c r="W362" s="510"/>
      <c r="X362" s="510">
        <v>3397887.14</v>
      </c>
      <c r="Y362" s="510">
        <v>3584898</v>
      </c>
      <c r="Z362" s="510">
        <f t="shared" si="51"/>
        <v>187010.85999999987</v>
      </c>
      <c r="AA362" s="510">
        <f t="shared" si="52"/>
        <v>6141.747015184249</v>
      </c>
      <c r="AB362" s="510"/>
      <c r="AC362" s="512">
        <v>113.97503975264736</v>
      </c>
      <c r="AD362" s="512">
        <f t="shared" si="53"/>
        <v>105.32298765475818</v>
      </c>
      <c r="AE362" s="513">
        <f t="shared" si="54"/>
        <v>-8.6520520978891824</v>
      </c>
      <c r="AF362" s="510">
        <v>0</v>
      </c>
      <c r="AG362" s="510">
        <v>1</v>
      </c>
      <c r="AH362" s="514">
        <f t="shared" si="55"/>
        <v>105.32298765475818</v>
      </c>
      <c r="AI362" s="58"/>
      <c r="AJ362" s="58"/>
      <c r="AK362" s="515">
        <v>113.97503975264736</v>
      </c>
      <c r="AL362" s="515">
        <v>113.50707640619287</v>
      </c>
      <c r="AM362" s="515">
        <v>113.50707640619287</v>
      </c>
      <c r="AN362" s="515">
        <v>113.97503975264736</v>
      </c>
      <c r="AO362" s="516">
        <v>105.32298765475818</v>
      </c>
      <c r="AP362" s="515"/>
      <c r="AQ362" s="515"/>
      <c r="AR362" s="515"/>
      <c r="AS362" s="515"/>
      <c r="AT362" s="517">
        <f t="shared" si="58"/>
        <v>-8.6520520978891824</v>
      </c>
      <c r="AU362" s="515"/>
      <c r="AV362" s="518">
        <v>9.0035068856831728</v>
      </c>
      <c r="AW362" s="515">
        <v>0.50306227666518832</v>
      </c>
      <c r="AX362" s="519">
        <f t="shared" si="59"/>
        <v>-8.5004446090179844</v>
      </c>
      <c r="AY362" s="520"/>
      <c r="AZ362" s="521"/>
      <c r="BA362" s="521"/>
      <c r="BB362" s="521"/>
      <c r="BC362" s="514"/>
      <c r="BD362" s="58"/>
      <c r="BE362" s="522">
        <f t="shared" si="56"/>
        <v>-406</v>
      </c>
      <c r="BF362" s="58"/>
      <c r="BG362" s="58"/>
      <c r="BH362" s="58"/>
      <c r="BI362" s="58"/>
      <c r="BJ362" s="58"/>
      <c r="BK362" s="510"/>
      <c r="BL362" s="510"/>
      <c r="BM362" s="510"/>
      <c r="BN362" s="510"/>
      <c r="BO362" s="510"/>
      <c r="BP362" s="510"/>
      <c r="BQ362" s="510"/>
      <c r="BR362" s="510"/>
      <c r="BS362" s="510"/>
      <c r="BT362" s="510"/>
      <c r="BU362" s="510"/>
      <c r="BV362" s="510"/>
      <c r="BW362" s="510"/>
      <c r="BX362" s="510"/>
      <c r="BY362" s="510"/>
      <c r="BZ362" s="510"/>
      <c r="CA362" s="510"/>
      <c r="CB362" s="510"/>
      <c r="CC362" s="510"/>
      <c r="CD362" s="510"/>
    </row>
    <row r="363" spans="1:82" s="507" customFormat="1" ht="12">
      <c r="A363" s="507">
        <v>600</v>
      </c>
      <c r="B363" s="508" t="s">
        <v>381</v>
      </c>
      <c r="C363" s="507">
        <v>1</v>
      </c>
      <c r="D363" s="509">
        <v>1319688</v>
      </c>
      <c r="E363" s="510">
        <v>65877</v>
      </c>
      <c r="F363" s="510">
        <v>4373</v>
      </c>
      <c r="G363" s="510">
        <v>47856.9</v>
      </c>
      <c r="H363" s="510">
        <v>0</v>
      </c>
      <c r="I363" s="510">
        <v>0</v>
      </c>
      <c r="J363" s="510">
        <v>1945167</v>
      </c>
      <c r="K363" s="511">
        <v>1541685</v>
      </c>
      <c r="L363" s="510">
        <v>0</v>
      </c>
      <c r="M363" s="510">
        <v>0</v>
      </c>
      <c r="N363" s="510">
        <v>0</v>
      </c>
      <c r="O363" s="510">
        <v>0</v>
      </c>
      <c r="P363" s="510">
        <v>0</v>
      </c>
      <c r="Q363" s="510">
        <v>0</v>
      </c>
      <c r="R363" s="510">
        <v>0</v>
      </c>
      <c r="S363" s="510">
        <v>0</v>
      </c>
      <c r="T363" s="510" t="s">
        <v>757</v>
      </c>
      <c r="U363" s="510">
        <f t="shared" si="57"/>
        <v>4924646.9000000004</v>
      </c>
      <c r="V363" s="512">
        <f t="shared" si="50"/>
        <v>5.5042678235019453</v>
      </c>
      <c r="W363" s="510"/>
      <c r="X363" s="510">
        <v>61160337.808100007</v>
      </c>
      <c r="Y363" s="510">
        <v>89469609</v>
      </c>
      <c r="Z363" s="510">
        <f t="shared" si="51"/>
        <v>28309271.191899993</v>
      </c>
      <c r="AA363" s="510">
        <f t="shared" si="52"/>
        <v>1558218.1052836569</v>
      </c>
      <c r="AB363" s="510"/>
      <c r="AC363" s="512">
        <v>146.11405651510154</v>
      </c>
      <c r="AD363" s="512">
        <f t="shared" si="53"/>
        <v>143.73921735120544</v>
      </c>
      <c r="AE363" s="513">
        <f t="shared" si="54"/>
        <v>-2.3748391638960982</v>
      </c>
      <c r="AF363" s="510">
        <v>39</v>
      </c>
      <c r="AG363" s="510">
        <v>1</v>
      </c>
      <c r="AH363" s="514">
        <f t="shared" si="55"/>
        <v>143.73921735120544</v>
      </c>
      <c r="AI363" s="58"/>
      <c r="AJ363" s="58"/>
      <c r="AK363" s="515">
        <v>146.11405651510154</v>
      </c>
      <c r="AL363" s="515">
        <v>146.22930552842794</v>
      </c>
      <c r="AM363" s="515">
        <v>146.22930552842794</v>
      </c>
      <c r="AN363" s="515">
        <v>146.11405651510154</v>
      </c>
      <c r="AO363" s="516">
        <v>143.73921735120544</v>
      </c>
      <c r="AP363" s="515"/>
      <c r="AQ363" s="515"/>
      <c r="AR363" s="515"/>
      <c r="AS363" s="515"/>
      <c r="AT363" s="517">
        <f t="shared" si="58"/>
        <v>-2.3748391638960982</v>
      </c>
      <c r="AU363" s="515"/>
      <c r="AV363" s="518">
        <v>5.7717761892635666</v>
      </c>
      <c r="AW363" s="515">
        <v>3.6554034447087531</v>
      </c>
      <c r="AX363" s="519">
        <f t="shared" si="59"/>
        <v>-2.1163727445548135</v>
      </c>
      <c r="AY363" s="520"/>
      <c r="AZ363" s="521"/>
      <c r="BA363" s="521"/>
      <c r="BB363" s="521"/>
      <c r="BC363" s="523" t="s">
        <v>759</v>
      </c>
      <c r="BD363" s="58"/>
      <c r="BE363" s="522">
        <f t="shared" si="56"/>
        <v>-600</v>
      </c>
      <c r="BF363" s="58"/>
      <c r="BG363" s="58"/>
      <c r="BH363" s="58"/>
      <c r="BI363" s="58"/>
      <c r="BJ363" s="58"/>
      <c r="BK363" s="510"/>
      <c r="BL363" s="510"/>
      <c r="BM363" s="510"/>
      <c r="BN363" s="510"/>
      <c r="BO363" s="510"/>
      <c r="BP363" s="510"/>
      <c r="BQ363" s="510"/>
      <c r="BR363" s="510"/>
      <c r="BS363" s="510"/>
      <c r="BT363" s="510"/>
      <c r="BU363" s="510"/>
      <c r="BV363" s="510"/>
      <c r="BW363" s="510"/>
      <c r="BX363" s="510"/>
      <c r="BY363" s="510"/>
      <c r="BZ363" s="510"/>
      <c r="CA363" s="510"/>
      <c r="CB363" s="510"/>
      <c r="CC363" s="510"/>
      <c r="CD363" s="510"/>
    </row>
    <row r="364" spans="1:82" s="507" customFormat="1" ht="12">
      <c r="A364" s="507">
        <v>603</v>
      </c>
      <c r="B364" s="508" t="s">
        <v>590</v>
      </c>
      <c r="C364" s="507">
        <v>1</v>
      </c>
      <c r="D364" s="509">
        <v>1007760</v>
      </c>
      <c r="E364" s="510">
        <v>0</v>
      </c>
      <c r="F364" s="510">
        <v>80959</v>
      </c>
      <c r="G364" s="510">
        <v>120000</v>
      </c>
      <c r="H364" s="510">
        <v>0</v>
      </c>
      <c r="I364" s="510">
        <v>0</v>
      </c>
      <c r="J364" s="510">
        <v>275000</v>
      </c>
      <c r="K364" s="511">
        <v>0</v>
      </c>
      <c r="L364" s="510">
        <v>0</v>
      </c>
      <c r="M364" s="510">
        <v>0</v>
      </c>
      <c r="N364" s="510">
        <v>0</v>
      </c>
      <c r="O364" s="510">
        <v>0</v>
      </c>
      <c r="P364" s="510">
        <v>0</v>
      </c>
      <c r="Q364" s="510">
        <v>0</v>
      </c>
      <c r="R364" s="510">
        <v>0</v>
      </c>
      <c r="S364" s="510">
        <v>0</v>
      </c>
      <c r="T364" s="510" t="s">
        <v>757</v>
      </c>
      <c r="U364" s="510">
        <f t="shared" si="57"/>
        <v>1483719</v>
      </c>
      <c r="V364" s="512">
        <f t="shared" si="50"/>
        <v>7.9965181610582805</v>
      </c>
      <c r="W364" s="510"/>
      <c r="X364" s="510">
        <v>16371180.810000002</v>
      </c>
      <c r="Y364" s="510">
        <v>18554563</v>
      </c>
      <c r="Z364" s="510">
        <f t="shared" si="51"/>
        <v>2183382.1899999976</v>
      </c>
      <c r="AA364" s="510">
        <f t="shared" si="52"/>
        <v>174594.55334866181</v>
      </c>
      <c r="AB364" s="510"/>
      <c r="AC364" s="512">
        <v>118.93171782695919</v>
      </c>
      <c r="AD364" s="512">
        <f t="shared" si="53"/>
        <v>112.27026724562414</v>
      </c>
      <c r="AE364" s="513">
        <f t="shared" si="54"/>
        <v>-6.6614505813350462</v>
      </c>
      <c r="AF364" s="510">
        <v>58</v>
      </c>
      <c r="AG364" s="510">
        <v>1</v>
      </c>
      <c r="AH364" s="514">
        <f t="shared" si="55"/>
        <v>112.27026724562414</v>
      </c>
      <c r="AI364" s="58"/>
      <c r="AJ364" s="58"/>
      <c r="AK364" s="515">
        <v>118.93171782695919</v>
      </c>
      <c r="AL364" s="515">
        <v>118.63488348221101</v>
      </c>
      <c r="AM364" s="515">
        <v>118.63488348221101</v>
      </c>
      <c r="AN364" s="515">
        <v>118.93171782695919</v>
      </c>
      <c r="AO364" s="516">
        <v>112.27026724562414</v>
      </c>
      <c r="AP364" s="515"/>
      <c r="AQ364" s="515"/>
      <c r="AR364" s="515"/>
      <c r="AS364" s="515"/>
      <c r="AT364" s="517">
        <f t="shared" si="58"/>
        <v>-6.6614505813350462</v>
      </c>
      <c r="AU364" s="515"/>
      <c r="AV364" s="518">
        <v>7.586272196910369</v>
      </c>
      <c r="AW364" s="515">
        <v>1.0695485448393045</v>
      </c>
      <c r="AX364" s="519">
        <f t="shared" si="59"/>
        <v>-6.5167236520710645</v>
      </c>
      <c r="AY364" s="520"/>
      <c r="AZ364" s="521"/>
      <c r="BA364" s="521"/>
      <c r="BB364" s="521"/>
      <c r="BC364" s="514" t="s">
        <v>762</v>
      </c>
      <c r="BD364" s="58"/>
      <c r="BE364" s="522">
        <f t="shared" si="56"/>
        <v>-603</v>
      </c>
      <c r="BF364" s="58"/>
      <c r="BG364" s="58"/>
      <c r="BH364" s="58"/>
      <c r="BI364" s="58"/>
      <c r="BJ364" s="58"/>
      <c r="BK364" s="510"/>
      <c r="BL364" s="510"/>
      <c r="BM364" s="510"/>
      <c r="BN364" s="510"/>
      <c r="BO364" s="510"/>
      <c r="BP364" s="510"/>
      <c r="BQ364" s="510"/>
      <c r="BR364" s="510"/>
      <c r="BS364" s="510"/>
      <c r="BT364" s="510"/>
      <c r="BU364" s="510"/>
      <c r="BV364" s="510"/>
      <c r="BW364" s="510"/>
      <c r="BX364" s="510"/>
      <c r="BY364" s="510"/>
      <c r="BZ364" s="510"/>
      <c r="CA364" s="510"/>
      <c r="CB364" s="510"/>
      <c r="CC364" s="510"/>
      <c r="CD364" s="510"/>
    </row>
    <row r="365" spans="1:82" s="507" customFormat="1" ht="12">
      <c r="A365" s="507">
        <v>605</v>
      </c>
      <c r="B365" s="508" t="s">
        <v>383</v>
      </c>
      <c r="C365" s="507">
        <v>1</v>
      </c>
      <c r="D365" s="509"/>
      <c r="E365" s="510"/>
      <c r="F365" s="510"/>
      <c r="G365" s="510"/>
      <c r="H365" s="510"/>
      <c r="I365" s="510"/>
      <c r="J365" s="510"/>
      <c r="K365" s="511"/>
      <c r="L365" s="510"/>
      <c r="M365" s="510"/>
      <c r="N365" s="510"/>
      <c r="O365" s="510"/>
      <c r="P365" s="510"/>
      <c r="Q365" s="510"/>
      <c r="R365" s="510"/>
      <c r="S365" s="510"/>
      <c r="T365" s="510" t="s">
        <v>757</v>
      </c>
      <c r="U365" s="510">
        <f t="shared" si="57"/>
        <v>0</v>
      </c>
      <c r="V365" s="512">
        <f t="shared" si="50"/>
        <v>0</v>
      </c>
      <c r="W365" s="510"/>
      <c r="X365" s="510">
        <v>17544562.199999999</v>
      </c>
      <c r="Y365" s="510">
        <v>30229599</v>
      </c>
      <c r="Z365" s="510">
        <f t="shared" si="51"/>
        <v>12685036.800000001</v>
      </c>
      <c r="AA365" s="510">
        <f t="shared" si="52"/>
        <v>0</v>
      </c>
      <c r="AB365" s="510"/>
      <c r="AC365" s="512">
        <v>172.39479673175916</v>
      </c>
      <c r="AD365" s="512">
        <f t="shared" si="53"/>
        <v>172.30181440492143</v>
      </c>
      <c r="AE365" s="513">
        <f t="shared" si="54"/>
        <v>-9.2982326837727669E-2</v>
      </c>
      <c r="AF365" s="510">
        <v>86</v>
      </c>
      <c r="AG365" s="510">
        <v>0</v>
      </c>
      <c r="AH365" s="514">
        <f t="shared" si="55"/>
        <v>172.39479673175916</v>
      </c>
      <c r="AI365" s="58"/>
      <c r="AJ365" s="58"/>
      <c r="AK365" s="515">
        <v>172.39479673175916</v>
      </c>
      <c r="AL365" s="515">
        <v>169.29938970716356</v>
      </c>
      <c r="AM365" s="515">
        <v>169.29938970716356</v>
      </c>
      <c r="AN365" s="515">
        <v>172.39479673175916</v>
      </c>
      <c r="AO365" s="516">
        <v>172.39479673175916</v>
      </c>
      <c r="AP365" s="515"/>
      <c r="AQ365" s="515"/>
      <c r="AR365" s="515"/>
      <c r="AS365" s="515"/>
      <c r="AT365" s="517">
        <f t="shared" si="58"/>
        <v>0</v>
      </c>
      <c r="AU365" s="515"/>
      <c r="AV365" s="518">
        <v>5.2545515315488593</v>
      </c>
      <c r="AW365" s="515">
        <v>1.6716138203254107</v>
      </c>
      <c r="AX365" s="519">
        <f t="shared" si="59"/>
        <v>-3.5829377112234484</v>
      </c>
      <c r="AY365" s="520"/>
      <c r="AZ365" s="521"/>
      <c r="BA365" s="521"/>
      <c r="BB365" s="521"/>
      <c r="BC365" s="514"/>
      <c r="BD365" s="58"/>
      <c r="BE365" s="522">
        <f t="shared" si="56"/>
        <v>-605</v>
      </c>
      <c r="BF365" s="58"/>
      <c r="BG365" s="58"/>
      <c r="BH365" s="58"/>
      <c r="BI365" s="58"/>
      <c r="BJ365" s="58"/>
      <c r="BK365" s="510"/>
      <c r="BL365" s="510"/>
      <c r="BM365" s="510"/>
      <c r="BN365" s="510"/>
      <c r="BO365" s="510"/>
      <c r="BP365" s="510"/>
      <c r="BQ365" s="510"/>
      <c r="BR365" s="510"/>
      <c r="BS365" s="510"/>
      <c r="BT365" s="510"/>
      <c r="BU365" s="510"/>
      <c r="BV365" s="510"/>
      <c r="BW365" s="510"/>
      <c r="BX365" s="510"/>
      <c r="BY365" s="510"/>
      <c r="BZ365" s="510"/>
      <c r="CA365" s="510"/>
      <c r="CB365" s="510"/>
      <c r="CC365" s="510"/>
      <c r="CD365" s="510"/>
    </row>
    <row r="366" spans="1:82" s="507" customFormat="1" ht="12">
      <c r="A366" s="507">
        <v>610</v>
      </c>
      <c r="B366" s="508" t="s">
        <v>384</v>
      </c>
      <c r="C366" s="507">
        <v>1</v>
      </c>
      <c r="D366" s="509">
        <v>498000</v>
      </c>
      <c r="E366" s="510">
        <v>8000</v>
      </c>
      <c r="F366" s="510">
        <v>99874</v>
      </c>
      <c r="G366" s="510">
        <v>23851.520000000004</v>
      </c>
      <c r="H366" s="510">
        <v>0</v>
      </c>
      <c r="I366" s="510">
        <v>0</v>
      </c>
      <c r="J366" s="510">
        <v>645000</v>
      </c>
      <c r="K366" s="511">
        <v>615000</v>
      </c>
      <c r="L366" s="510">
        <v>0</v>
      </c>
      <c r="M366" s="510">
        <v>0</v>
      </c>
      <c r="N366" s="510">
        <v>0</v>
      </c>
      <c r="O366" s="510">
        <v>0</v>
      </c>
      <c r="P366" s="510">
        <v>0</v>
      </c>
      <c r="Q366" s="510">
        <v>0</v>
      </c>
      <c r="R366" s="510">
        <v>0</v>
      </c>
      <c r="S366" s="510">
        <v>0</v>
      </c>
      <c r="T366" s="510" t="s">
        <v>760</v>
      </c>
      <c r="U366" s="510">
        <f t="shared" si="57"/>
        <v>1590925.52</v>
      </c>
      <c r="V366" s="512">
        <f t="shared" si="50"/>
        <v>5.0304483483942395</v>
      </c>
      <c r="W366" s="510"/>
      <c r="X366" s="510">
        <v>27181254.040000007</v>
      </c>
      <c r="Y366" s="510">
        <v>31625919</v>
      </c>
      <c r="Z366" s="510">
        <f t="shared" si="51"/>
        <v>4444664.9599999934</v>
      </c>
      <c r="AA366" s="510">
        <f t="shared" si="52"/>
        <v>223586.57507197716</v>
      </c>
      <c r="AB366" s="510"/>
      <c r="AC366" s="512">
        <v>123.19527500785188</v>
      </c>
      <c r="AD366" s="512">
        <f t="shared" si="53"/>
        <v>115.52937321698353</v>
      </c>
      <c r="AE366" s="513">
        <f t="shared" si="54"/>
        <v>-7.6659017908683467</v>
      </c>
      <c r="AF366" s="510">
        <v>15</v>
      </c>
      <c r="AG366" s="510">
        <v>1</v>
      </c>
      <c r="AH366" s="514">
        <f t="shared" si="55"/>
        <v>115.52937321698353</v>
      </c>
      <c r="AI366" s="58"/>
      <c r="AJ366" s="58"/>
      <c r="AK366" s="515">
        <v>123.19527500785188</v>
      </c>
      <c r="AL366" s="515">
        <v>123.19279332997968</v>
      </c>
      <c r="AM366" s="515">
        <v>123.19279332997968</v>
      </c>
      <c r="AN366" s="515">
        <v>123.19527500785188</v>
      </c>
      <c r="AO366" s="516">
        <v>115.52937321698353</v>
      </c>
      <c r="AP366" s="515"/>
      <c r="AQ366" s="515"/>
      <c r="AR366" s="515"/>
      <c r="AS366" s="515"/>
      <c r="AT366" s="517">
        <f t="shared" si="58"/>
        <v>-7.6659017908683467</v>
      </c>
      <c r="AU366" s="515"/>
      <c r="AV366" s="518">
        <v>11.150443912653598</v>
      </c>
      <c r="AW366" s="515">
        <v>3.9319339719974589</v>
      </c>
      <c r="AX366" s="519">
        <f t="shared" si="59"/>
        <v>-7.2185099406561388</v>
      </c>
      <c r="AY366" s="520"/>
      <c r="AZ366" s="521"/>
      <c r="BA366" s="521"/>
      <c r="BB366" s="521"/>
      <c r="BC366" s="514"/>
      <c r="BD366" s="58"/>
      <c r="BE366" s="522">
        <f t="shared" si="56"/>
        <v>-610</v>
      </c>
      <c r="BF366" s="58"/>
      <c r="BG366" s="58"/>
      <c r="BH366" s="58"/>
      <c r="BI366" s="58"/>
      <c r="BJ366" s="58"/>
      <c r="BK366" s="510"/>
      <c r="BL366" s="510"/>
      <c r="BM366" s="510"/>
      <c r="BN366" s="510"/>
      <c r="BO366" s="510"/>
      <c r="BP366" s="510"/>
      <c r="BQ366" s="510"/>
      <c r="BR366" s="510"/>
      <c r="BS366" s="510"/>
      <c r="BT366" s="510"/>
      <c r="BU366" s="510"/>
      <c r="BV366" s="510"/>
      <c r="BW366" s="510"/>
      <c r="BX366" s="510"/>
      <c r="BY366" s="510"/>
      <c r="BZ366" s="510"/>
      <c r="CA366" s="510"/>
      <c r="CB366" s="510"/>
      <c r="CC366" s="510"/>
      <c r="CD366" s="510"/>
    </row>
    <row r="367" spans="1:82" s="507" customFormat="1" ht="12">
      <c r="A367" s="507">
        <v>615</v>
      </c>
      <c r="B367" s="508" t="s">
        <v>385</v>
      </c>
      <c r="C367" s="507">
        <v>1</v>
      </c>
      <c r="D367" s="509">
        <v>1572258</v>
      </c>
      <c r="E367" s="510">
        <v>80977</v>
      </c>
      <c r="F367" s="510">
        <v>643803</v>
      </c>
      <c r="G367" s="510">
        <v>5517.47</v>
      </c>
      <c r="H367" s="510">
        <v>0</v>
      </c>
      <c r="I367" s="510">
        <v>0</v>
      </c>
      <c r="J367" s="510">
        <v>442509</v>
      </c>
      <c r="K367" s="511">
        <v>1101231</v>
      </c>
      <c r="L367" s="510">
        <v>0</v>
      </c>
      <c r="M367" s="510">
        <v>0</v>
      </c>
      <c r="N367" s="510">
        <v>0</v>
      </c>
      <c r="O367" s="510">
        <v>0</v>
      </c>
      <c r="P367" s="510">
        <v>0</v>
      </c>
      <c r="Q367" s="510">
        <v>0</v>
      </c>
      <c r="R367" s="510">
        <v>0</v>
      </c>
      <c r="S367" s="510">
        <v>0</v>
      </c>
      <c r="T367" s="510" t="s">
        <v>757</v>
      </c>
      <c r="U367" s="510">
        <f t="shared" si="57"/>
        <v>3846295.47</v>
      </c>
      <c r="V367" s="512">
        <f t="shared" si="50"/>
        <v>15.412439704363551</v>
      </c>
      <c r="W367" s="510"/>
      <c r="X367" s="510">
        <v>25100227.810000002</v>
      </c>
      <c r="Y367" s="510">
        <v>24955786</v>
      </c>
      <c r="Z367" s="510">
        <f t="shared" si="51"/>
        <v>0</v>
      </c>
      <c r="AA367" s="510">
        <f t="shared" si="52"/>
        <v>0</v>
      </c>
      <c r="AB367" s="510"/>
      <c r="AC367" s="512">
        <v>108.09219049020209</v>
      </c>
      <c r="AD367" s="512">
        <f t="shared" si="53"/>
        <v>99.42453984444532</v>
      </c>
      <c r="AE367" s="513">
        <f t="shared" si="54"/>
        <v>-8.6676506457567655</v>
      </c>
      <c r="AF367" s="510">
        <v>2</v>
      </c>
      <c r="AG367" s="510">
        <v>1</v>
      </c>
      <c r="AH367" s="514">
        <f t="shared" si="55"/>
        <v>99.42453984444532</v>
      </c>
      <c r="AI367" s="58"/>
      <c r="AJ367" s="58"/>
      <c r="AK367" s="515">
        <v>108.09219049020209</v>
      </c>
      <c r="AL367" s="515">
        <v>109.32139318483701</v>
      </c>
      <c r="AM367" s="515">
        <v>109.32139318483701</v>
      </c>
      <c r="AN367" s="515">
        <v>108.09219049020209</v>
      </c>
      <c r="AO367" s="516">
        <v>99.42453984444532</v>
      </c>
      <c r="AP367" s="515"/>
      <c r="AQ367" s="515"/>
      <c r="AR367" s="515"/>
      <c r="AS367" s="515"/>
      <c r="AT367" s="517">
        <f t="shared" si="58"/>
        <v>-8.6676506457567655</v>
      </c>
      <c r="AU367" s="515"/>
      <c r="AV367" s="518">
        <v>16.658249447560461</v>
      </c>
      <c r="AW367" s="515">
        <v>5.9347439607530399</v>
      </c>
      <c r="AX367" s="519">
        <f t="shared" si="59"/>
        <v>-10.723505486807422</v>
      </c>
      <c r="AY367" s="520"/>
      <c r="AZ367" s="521"/>
      <c r="BA367" s="521"/>
      <c r="BB367" s="521"/>
      <c r="BC367" s="514"/>
      <c r="BD367" s="58"/>
      <c r="BE367" s="522">
        <f t="shared" si="56"/>
        <v>-615</v>
      </c>
      <c r="BF367" s="58"/>
      <c r="BG367" s="58"/>
      <c r="BH367" s="58"/>
      <c r="BI367" s="58"/>
      <c r="BJ367" s="58"/>
      <c r="BK367" s="510"/>
      <c r="BL367" s="510"/>
      <c r="BM367" s="510"/>
      <c r="BN367" s="510"/>
      <c r="BO367" s="510"/>
      <c r="BP367" s="510"/>
      <c r="BQ367" s="510"/>
      <c r="BR367" s="510"/>
      <c r="BS367" s="510"/>
      <c r="BT367" s="510"/>
      <c r="BU367" s="510"/>
      <c r="BV367" s="510"/>
      <c r="BW367" s="510"/>
      <c r="BX367" s="510"/>
      <c r="BY367" s="510"/>
      <c r="BZ367" s="510"/>
      <c r="CA367" s="510"/>
      <c r="CB367" s="510"/>
      <c r="CC367" s="510"/>
      <c r="CD367" s="510"/>
    </row>
    <row r="368" spans="1:82" s="507" customFormat="1" ht="12">
      <c r="A368" s="507">
        <v>616</v>
      </c>
      <c r="B368" s="508" t="s">
        <v>386</v>
      </c>
      <c r="C368" s="507">
        <v>1</v>
      </c>
      <c r="D368" s="509">
        <v>213094</v>
      </c>
      <c r="E368" s="510">
        <v>36719</v>
      </c>
      <c r="F368" s="510">
        <v>71055</v>
      </c>
      <c r="G368" s="510">
        <v>72628.640000000014</v>
      </c>
      <c r="H368" s="510">
        <v>0</v>
      </c>
      <c r="I368" s="510">
        <v>1000</v>
      </c>
      <c r="J368" s="510">
        <v>1409806</v>
      </c>
      <c r="K368" s="511">
        <v>875726</v>
      </c>
      <c r="L368" s="510">
        <v>0</v>
      </c>
      <c r="M368" s="510">
        <v>0</v>
      </c>
      <c r="N368" s="510">
        <v>0</v>
      </c>
      <c r="O368" s="510">
        <v>0</v>
      </c>
      <c r="P368" s="510">
        <v>0</v>
      </c>
      <c r="Q368" s="510">
        <v>0</v>
      </c>
      <c r="R368" s="510">
        <v>0</v>
      </c>
      <c r="S368" s="510">
        <v>0</v>
      </c>
      <c r="T368" s="510" t="s">
        <v>757</v>
      </c>
      <c r="U368" s="510">
        <f t="shared" si="57"/>
        <v>2680028.64</v>
      </c>
      <c r="V368" s="512">
        <f t="shared" si="50"/>
        <v>9.7444301087310432</v>
      </c>
      <c r="W368" s="510"/>
      <c r="X368" s="510">
        <v>20782030.890000001</v>
      </c>
      <c r="Y368" s="510">
        <v>27503185</v>
      </c>
      <c r="Z368" s="510">
        <f t="shared" si="51"/>
        <v>6721154.1099999994</v>
      </c>
      <c r="AA368" s="510">
        <f t="shared" si="52"/>
        <v>654938.16474905389</v>
      </c>
      <c r="AB368" s="510"/>
      <c r="AC368" s="512">
        <v>135.01385644514548</v>
      </c>
      <c r="AD368" s="512">
        <f t="shared" si="53"/>
        <v>129.18971671902344</v>
      </c>
      <c r="AE368" s="513">
        <f t="shared" si="54"/>
        <v>-5.8241397261220413</v>
      </c>
      <c r="AF368" s="510">
        <v>64</v>
      </c>
      <c r="AG368" s="510">
        <v>1</v>
      </c>
      <c r="AH368" s="514">
        <f t="shared" si="55"/>
        <v>129.18971671902344</v>
      </c>
      <c r="AI368" s="524"/>
      <c r="AJ368" s="524"/>
      <c r="AK368" s="515">
        <v>135.01385644514548</v>
      </c>
      <c r="AL368" s="515">
        <v>134.60723447010324</v>
      </c>
      <c r="AM368" s="515">
        <v>134.60723447010324</v>
      </c>
      <c r="AN368" s="515">
        <v>135.01385644514548</v>
      </c>
      <c r="AO368" s="516">
        <v>129.18971671902344</v>
      </c>
      <c r="AP368" s="515"/>
      <c r="AQ368" s="515"/>
      <c r="AR368" s="515"/>
      <c r="AS368" s="515"/>
      <c r="AT368" s="517">
        <f t="shared" si="58"/>
        <v>-5.8241397261220413</v>
      </c>
      <c r="AU368" s="515"/>
      <c r="AV368" s="518">
        <v>7.5299553927218623</v>
      </c>
      <c r="AW368" s="515">
        <v>2.4813373286738418</v>
      </c>
      <c r="AX368" s="519">
        <f t="shared" si="59"/>
        <v>-5.0486180640480205</v>
      </c>
      <c r="AY368" s="520"/>
      <c r="AZ368" s="521"/>
      <c r="BA368" s="521"/>
      <c r="BB368" s="521"/>
      <c r="BC368" s="523" t="s">
        <v>761</v>
      </c>
      <c r="BD368" s="58"/>
      <c r="BE368" s="522">
        <f t="shared" si="56"/>
        <v>-616</v>
      </c>
      <c r="BF368" s="58"/>
      <c r="BG368" s="58"/>
      <c r="BH368" s="58"/>
      <c r="BI368" s="58"/>
      <c r="BJ368" s="58"/>
      <c r="BK368" s="510"/>
      <c r="BL368" s="510"/>
      <c r="BM368" s="510"/>
      <c r="BN368" s="510"/>
      <c r="BO368" s="510"/>
      <c r="BP368" s="510"/>
      <c r="BQ368" s="510"/>
      <c r="BR368" s="510"/>
      <c r="BS368" s="510"/>
      <c r="BT368" s="510"/>
      <c r="BU368" s="510"/>
      <c r="BV368" s="510"/>
      <c r="BW368" s="510"/>
      <c r="BX368" s="510"/>
      <c r="BY368" s="510"/>
      <c r="BZ368" s="510"/>
      <c r="CA368" s="510"/>
      <c r="CB368" s="510"/>
      <c r="CC368" s="510"/>
      <c r="CD368" s="510"/>
    </row>
    <row r="369" spans="1:62" s="510" customFormat="1" ht="12">
      <c r="A369" s="507">
        <v>618</v>
      </c>
      <c r="B369" s="508" t="s">
        <v>387</v>
      </c>
      <c r="C369" s="507">
        <v>1</v>
      </c>
      <c r="D369" s="509">
        <v>1428000</v>
      </c>
      <c r="E369" s="510">
        <v>0</v>
      </c>
      <c r="F369" s="510">
        <v>46978</v>
      </c>
      <c r="G369" s="510">
        <v>0</v>
      </c>
      <c r="H369" s="510">
        <v>0</v>
      </c>
      <c r="I369" s="510">
        <v>0</v>
      </c>
      <c r="J369" s="510">
        <v>1100000</v>
      </c>
      <c r="K369" s="511">
        <v>0</v>
      </c>
      <c r="L369" s="510">
        <v>0</v>
      </c>
      <c r="M369" s="510">
        <v>0</v>
      </c>
      <c r="N369" s="510">
        <v>0</v>
      </c>
      <c r="O369" s="510">
        <v>0</v>
      </c>
      <c r="P369" s="510">
        <v>0</v>
      </c>
      <c r="Q369" s="510">
        <v>0</v>
      </c>
      <c r="R369" s="510">
        <v>0</v>
      </c>
      <c r="S369" s="510">
        <v>0</v>
      </c>
      <c r="T369" s="510" t="s">
        <v>757</v>
      </c>
      <c r="U369" s="510">
        <f t="shared" si="57"/>
        <v>2574978</v>
      </c>
      <c r="V369" s="512">
        <f t="shared" si="50"/>
        <v>8.9595450641653311</v>
      </c>
      <c r="X369" s="510">
        <v>13314694.690000001</v>
      </c>
      <c r="Y369" s="510">
        <v>28740053</v>
      </c>
      <c r="Z369" s="510">
        <f t="shared" si="51"/>
        <v>15425358.309999999</v>
      </c>
      <c r="AA369" s="510">
        <f t="shared" si="52"/>
        <v>1382041.9290934214</v>
      </c>
      <c r="AC369" s="512">
        <v>216.86635908004757</v>
      </c>
      <c r="AD369" s="512">
        <f t="shared" si="53"/>
        <v>205.47231241775154</v>
      </c>
      <c r="AE369" s="513">
        <f t="shared" si="54"/>
        <v>-11.394046662296034</v>
      </c>
      <c r="AF369" s="510">
        <v>0</v>
      </c>
      <c r="AG369" s="510">
        <v>1</v>
      </c>
      <c r="AH369" s="514">
        <f t="shared" si="55"/>
        <v>205.47231241775154</v>
      </c>
      <c r="AI369" s="58"/>
      <c r="AJ369" s="58"/>
      <c r="AK369" s="515">
        <v>216.86635908004757</v>
      </c>
      <c r="AL369" s="515">
        <v>216.78019035358687</v>
      </c>
      <c r="AM369" s="515">
        <v>216.78019035358687</v>
      </c>
      <c r="AN369" s="515">
        <v>216.86635908004757</v>
      </c>
      <c r="AO369" s="516">
        <v>205.47231241775154</v>
      </c>
      <c r="AP369" s="515"/>
      <c r="AQ369" s="515"/>
      <c r="AR369" s="515"/>
      <c r="AS369" s="515"/>
      <c r="AT369" s="517">
        <f t="shared" si="58"/>
        <v>-11.394046662296034</v>
      </c>
      <c r="AU369" s="515"/>
      <c r="AV369" s="518">
        <v>11.327771070796592</v>
      </c>
      <c r="AW369" s="515">
        <v>5.3445162525689138</v>
      </c>
      <c r="AX369" s="519">
        <f t="shared" si="59"/>
        <v>-5.9832548182276781</v>
      </c>
      <c r="AY369" s="520"/>
      <c r="AZ369" s="521"/>
      <c r="BA369" s="521"/>
      <c r="BB369" s="521"/>
      <c r="BC369" s="514"/>
      <c r="BD369" s="58"/>
      <c r="BE369" s="522">
        <f t="shared" si="56"/>
        <v>-618</v>
      </c>
      <c r="BF369" s="58"/>
      <c r="BG369" s="58"/>
      <c r="BH369" s="58"/>
      <c r="BI369" s="58"/>
      <c r="BJ369" s="58"/>
    </row>
    <row r="370" spans="1:62" s="510" customFormat="1" ht="12">
      <c r="A370" s="507">
        <v>620</v>
      </c>
      <c r="B370" s="508" t="s">
        <v>388</v>
      </c>
      <c r="C370" s="507">
        <v>1</v>
      </c>
      <c r="D370" s="509">
        <v>308881</v>
      </c>
      <c r="E370" s="510">
        <v>18484</v>
      </c>
      <c r="F370" s="510">
        <v>27391</v>
      </c>
      <c r="G370" s="510">
        <v>18768.820000000003</v>
      </c>
      <c r="H370" s="510">
        <v>0</v>
      </c>
      <c r="I370" s="510">
        <v>0</v>
      </c>
      <c r="J370" s="510">
        <v>616646.42000000004</v>
      </c>
      <c r="K370" s="511">
        <v>225711</v>
      </c>
      <c r="L370" s="510">
        <v>0</v>
      </c>
      <c r="M370" s="510">
        <v>0</v>
      </c>
      <c r="N370" s="510">
        <v>0</v>
      </c>
      <c r="O370" s="510">
        <v>0</v>
      </c>
      <c r="P370" s="510">
        <v>0</v>
      </c>
      <c r="Q370" s="510">
        <v>0</v>
      </c>
      <c r="R370" s="510">
        <v>0</v>
      </c>
      <c r="S370" s="510">
        <v>0</v>
      </c>
      <c r="T370" s="510" t="s">
        <v>760</v>
      </c>
      <c r="U370" s="510">
        <f t="shared" si="57"/>
        <v>1030553.64</v>
      </c>
      <c r="V370" s="512">
        <f t="shared" si="50"/>
        <v>5.8181202911246022</v>
      </c>
      <c r="X370" s="510">
        <v>11425016.279999997</v>
      </c>
      <c r="Y370" s="510">
        <v>17712828</v>
      </c>
      <c r="Z370" s="510">
        <f t="shared" si="51"/>
        <v>6287811.7200000025</v>
      </c>
      <c r="AA370" s="510">
        <f t="shared" si="52"/>
        <v>365832.44954903104</v>
      </c>
      <c r="AC370" s="512">
        <v>154.57739780167924</v>
      </c>
      <c r="AD370" s="512">
        <f t="shared" si="53"/>
        <v>151.83344273056014</v>
      </c>
      <c r="AE370" s="513">
        <f t="shared" si="54"/>
        <v>-2.7439550711191032</v>
      </c>
      <c r="AF370" s="510">
        <v>14</v>
      </c>
      <c r="AG370" s="510">
        <v>1</v>
      </c>
      <c r="AH370" s="514">
        <f t="shared" si="55"/>
        <v>151.83344273056014</v>
      </c>
      <c r="AI370" s="58"/>
      <c r="AJ370" s="58"/>
      <c r="AK370" s="515">
        <v>154.57739780167924</v>
      </c>
      <c r="AL370" s="515">
        <v>154.45845641504616</v>
      </c>
      <c r="AM370" s="515">
        <v>154.45845641504616</v>
      </c>
      <c r="AN370" s="515">
        <v>154.57739780167924</v>
      </c>
      <c r="AO370" s="516">
        <v>151.83344273056014</v>
      </c>
      <c r="AP370" s="515"/>
      <c r="AQ370" s="515"/>
      <c r="AR370" s="515"/>
      <c r="AS370" s="515"/>
      <c r="AT370" s="517">
        <f t="shared" si="58"/>
        <v>-2.7439550711191032</v>
      </c>
      <c r="AU370" s="515"/>
      <c r="AV370" s="518">
        <v>6.8066987588943348</v>
      </c>
      <c r="AW370" s="515">
        <v>5.6961517914830315</v>
      </c>
      <c r="AX370" s="519">
        <f t="shared" si="59"/>
        <v>-1.1105469674113033</v>
      </c>
      <c r="AY370" s="520"/>
      <c r="AZ370" s="521"/>
      <c r="BA370" s="521"/>
      <c r="BB370" s="521"/>
      <c r="BC370" s="514" t="s">
        <v>762</v>
      </c>
      <c r="BD370" s="58"/>
      <c r="BE370" s="522">
        <f t="shared" si="56"/>
        <v>-620</v>
      </c>
      <c r="BF370" s="58"/>
      <c r="BG370" s="58"/>
      <c r="BH370" s="58"/>
      <c r="BI370" s="58"/>
      <c r="BJ370" s="58"/>
    </row>
    <row r="371" spans="1:62" s="510" customFormat="1" ht="12">
      <c r="A371" s="507">
        <v>622</v>
      </c>
      <c r="B371" s="508" t="s">
        <v>389</v>
      </c>
      <c r="C371" s="507">
        <v>1</v>
      </c>
      <c r="D371" s="509">
        <v>544467</v>
      </c>
      <c r="E371" s="510">
        <v>1797</v>
      </c>
      <c r="F371" s="510">
        <v>73527</v>
      </c>
      <c r="G371" s="510">
        <v>69461.700000000012</v>
      </c>
      <c r="H371" s="510">
        <v>0</v>
      </c>
      <c r="I371" s="510">
        <v>163816</v>
      </c>
      <c r="J371" s="510">
        <v>430000</v>
      </c>
      <c r="K371" s="511">
        <v>511025</v>
      </c>
      <c r="L371" s="510">
        <v>0</v>
      </c>
      <c r="M371" s="510">
        <v>0</v>
      </c>
      <c r="N371" s="510">
        <v>0</v>
      </c>
      <c r="O371" s="510">
        <v>0</v>
      </c>
      <c r="P371" s="510">
        <v>0</v>
      </c>
      <c r="Q371" s="510">
        <v>0</v>
      </c>
      <c r="R371" s="510">
        <v>0</v>
      </c>
      <c r="S371" s="510">
        <v>0</v>
      </c>
      <c r="T371" s="510" t="s">
        <v>757</v>
      </c>
      <c r="U371" s="510">
        <f t="shared" si="57"/>
        <v>1794093.7</v>
      </c>
      <c r="V371" s="512">
        <f t="shared" si="50"/>
        <v>7.7199673454690849</v>
      </c>
      <c r="X371" s="510">
        <v>20463628.09</v>
      </c>
      <c r="Y371" s="510">
        <v>23239654</v>
      </c>
      <c r="Z371" s="510">
        <f t="shared" si="51"/>
        <v>2776025.91</v>
      </c>
      <c r="AA371" s="510">
        <f t="shared" si="52"/>
        <v>214308.29375376101</v>
      </c>
      <c r="AC371" s="512">
        <v>121.51795180466047</v>
      </c>
      <c r="AD371" s="512">
        <f t="shared" si="53"/>
        <v>112.51839412336699</v>
      </c>
      <c r="AE371" s="513">
        <f t="shared" si="54"/>
        <v>-8.9995576812934814</v>
      </c>
      <c r="AF371" s="510">
        <v>68</v>
      </c>
      <c r="AG371" s="510">
        <v>1</v>
      </c>
      <c r="AH371" s="514">
        <f t="shared" si="55"/>
        <v>112.51839412336699</v>
      </c>
      <c r="AI371" s="58"/>
      <c r="AJ371" s="58"/>
      <c r="AK371" s="515">
        <v>121.51795180466047</v>
      </c>
      <c r="AL371" s="515">
        <v>124.28093675883495</v>
      </c>
      <c r="AM371" s="515">
        <v>124.28093675883495</v>
      </c>
      <c r="AN371" s="515">
        <v>121.51795180466047</v>
      </c>
      <c r="AO371" s="516">
        <v>112.51839412336699</v>
      </c>
      <c r="AP371" s="515"/>
      <c r="AQ371" s="515"/>
      <c r="AR371" s="515"/>
      <c r="AS371" s="515"/>
      <c r="AT371" s="517">
        <f t="shared" si="58"/>
        <v>-8.9995576812934814</v>
      </c>
      <c r="AU371" s="515"/>
      <c r="AV371" s="518">
        <v>5.9574704831549736</v>
      </c>
      <c r="AW371" s="515">
        <v>-3.0624059651711888</v>
      </c>
      <c r="AX371" s="519">
        <f t="shared" si="59"/>
        <v>-9.019876448326162</v>
      </c>
      <c r="AY371" s="520"/>
      <c r="AZ371" s="521"/>
      <c r="BA371" s="521"/>
      <c r="BB371" s="521"/>
      <c r="BC371" s="514"/>
      <c r="BD371" s="58"/>
      <c r="BE371" s="522">
        <f t="shared" si="56"/>
        <v>-622</v>
      </c>
      <c r="BF371" s="58"/>
      <c r="BG371" s="58"/>
      <c r="BH371" s="58"/>
      <c r="BI371" s="58"/>
      <c r="BJ371" s="58"/>
    </row>
    <row r="372" spans="1:62" s="510" customFormat="1" ht="12">
      <c r="A372" s="507">
        <v>625</v>
      </c>
      <c r="B372" s="508" t="s">
        <v>390</v>
      </c>
      <c r="C372" s="507">
        <v>1</v>
      </c>
      <c r="D372" s="509">
        <v>3041198</v>
      </c>
      <c r="E372" s="510">
        <v>345412</v>
      </c>
      <c r="F372" s="510">
        <v>94614</v>
      </c>
      <c r="G372" s="510">
        <v>33840.100000000006</v>
      </c>
      <c r="H372" s="510">
        <v>0</v>
      </c>
      <c r="I372" s="510">
        <v>73964</v>
      </c>
      <c r="J372" s="510">
        <v>584381</v>
      </c>
      <c r="K372" s="511">
        <v>302664</v>
      </c>
      <c r="L372" s="510">
        <v>0</v>
      </c>
      <c r="M372" s="510">
        <v>0</v>
      </c>
      <c r="N372" s="510">
        <v>0</v>
      </c>
      <c r="O372" s="510">
        <v>0</v>
      </c>
      <c r="P372" s="510">
        <v>0</v>
      </c>
      <c r="Q372" s="510">
        <v>0</v>
      </c>
      <c r="R372" s="510">
        <v>0</v>
      </c>
      <c r="S372" s="510">
        <v>0</v>
      </c>
      <c r="T372" s="510" t="s">
        <v>757</v>
      </c>
      <c r="U372" s="510">
        <f t="shared" si="57"/>
        <v>4476073.0999999996</v>
      </c>
      <c r="V372" s="512">
        <f t="shared" si="50"/>
        <v>5.8656008622869038</v>
      </c>
      <c r="X372" s="510">
        <v>67218280.400000006</v>
      </c>
      <c r="Y372" s="510">
        <v>76310564</v>
      </c>
      <c r="Z372" s="510">
        <f t="shared" si="51"/>
        <v>9092283.599999994</v>
      </c>
      <c r="AA372" s="510">
        <f t="shared" si="52"/>
        <v>533317.06524317036</v>
      </c>
      <c r="AC372" s="512">
        <v>115.32716219778408</v>
      </c>
      <c r="AD372" s="512">
        <f t="shared" si="53"/>
        <v>112.7330935629779</v>
      </c>
      <c r="AE372" s="513">
        <f t="shared" si="54"/>
        <v>-2.5940686348061774</v>
      </c>
      <c r="AF372" s="510">
        <v>23</v>
      </c>
      <c r="AG372" s="510">
        <v>1</v>
      </c>
      <c r="AH372" s="514">
        <f t="shared" si="55"/>
        <v>112.7330935629779</v>
      </c>
      <c r="AI372" s="58"/>
      <c r="AJ372" s="58"/>
      <c r="AK372" s="515">
        <v>115.32716219778408</v>
      </c>
      <c r="AL372" s="515">
        <v>115.56495462225354</v>
      </c>
      <c r="AM372" s="515">
        <v>115.56495462225354</v>
      </c>
      <c r="AN372" s="515">
        <v>115.32716219778408</v>
      </c>
      <c r="AO372" s="516">
        <v>112.7330935629779</v>
      </c>
      <c r="AP372" s="515"/>
      <c r="AQ372" s="515"/>
      <c r="AR372" s="515"/>
      <c r="AS372" s="515"/>
      <c r="AT372" s="517">
        <f t="shared" si="58"/>
        <v>-2.5940686348061774</v>
      </c>
      <c r="AU372" s="515"/>
      <c r="AV372" s="518">
        <v>10.744594113489118</v>
      </c>
      <c r="AW372" s="515">
        <v>7.84346617717899</v>
      </c>
      <c r="AX372" s="519">
        <f t="shared" si="59"/>
        <v>-2.9011279363101279</v>
      </c>
      <c r="AY372" s="520"/>
      <c r="AZ372" s="521"/>
      <c r="BA372" s="521"/>
      <c r="BB372" s="521"/>
      <c r="BC372" s="514"/>
      <c r="BD372" s="58"/>
      <c r="BE372" s="522">
        <f t="shared" si="56"/>
        <v>-625</v>
      </c>
      <c r="BF372" s="58"/>
      <c r="BG372" s="58"/>
      <c r="BH372" s="58"/>
      <c r="BI372" s="58"/>
      <c r="BJ372" s="58"/>
    </row>
    <row r="373" spans="1:62" s="510" customFormat="1" ht="12">
      <c r="A373" s="507">
        <v>632</v>
      </c>
      <c r="B373" s="508" t="s">
        <v>391</v>
      </c>
      <c r="C373" s="507">
        <v>1</v>
      </c>
      <c r="D373" s="509">
        <v>41773</v>
      </c>
      <c r="E373" s="510">
        <v>9125</v>
      </c>
      <c r="F373" s="510">
        <v>85953</v>
      </c>
      <c r="G373" s="510">
        <v>1980.4400000000003</v>
      </c>
      <c r="H373" s="510">
        <v>0</v>
      </c>
      <c r="I373" s="510">
        <v>0</v>
      </c>
      <c r="J373" s="510">
        <v>0</v>
      </c>
      <c r="K373" s="511">
        <v>600</v>
      </c>
      <c r="L373" s="510">
        <v>0</v>
      </c>
      <c r="M373" s="510">
        <v>0</v>
      </c>
      <c r="N373" s="510">
        <v>0</v>
      </c>
      <c r="O373" s="510">
        <v>0</v>
      </c>
      <c r="P373" s="510">
        <v>0</v>
      </c>
      <c r="Q373" s="510">
        <v>0</v>
      </c>
      <c r="R373" s="510">
        <v>0</v>
      </c>
      <c r="S373" s="510">
        <v>0</v>
      </c>
      <c r="T373" s="510" t="s">
        <v>757</v>
      </c>
      <c r="U373" s="510">
        <f t="shared" si="57"/>
        <v>139431.44</v>
      </c>
      <c r="V373" s="512">
        <f t="shared" si="50"/>
        <v>5.3859362192454752</v>
      </c>
      <c r="X373" s="510">
        <v>1538719.12</v>
      </c>
      <c r="Y373" s="510">
        <v>2588806</v>
      </c>
      <c r="Z373" s="510">
        <f t="shared" si="51"/>
        <v>1050086.8799999999</v>
      </c>
      <c r="AA373" s="510">
        <f t="shared" si="52"/>
        <v>56557.009603464765</v>
      </c>
      <c r="AC373" s="512">
        <v>215.69854398403839</v>
      </c>
      <c r="AD373" s="512">
        <f t="shared" si="53"/>
        <v>164.5686309790272</v>
      </c>
      <c r="AE373" s="513">
        <f t="shared" si="54"/>
        <v>-51.12991300501119</v>
      </c>
      <c r="AF373" s="510">
        <v>1</v>
      </c>
      <c r="AG373" s="510">
        <v>1</v>
      </c>
      <c r="AH373" s="514">
        <f t="shared" si="55"/>
        <v>164.5686309790272</v>
      </c>
      <c r="AI373" s="58"/>
      <c r="AJ373" s="58"/>
      <c r="AK373" s="515">
        <v>215.69854398403839</v>
      </c>
      <c r="AL373" s="515">
        <v>217.47388339595904</v>
      </c>
      <c r="AM373" s="515">
        <v>217.47388339595904</v>
      </c>
      <c r="AN373" s="515">
        <v>215.69854398403839</v>
      </c>
      <c r="AO373" s="516">
        <v>164.5686309790272</v>
      </c>
      <c r="AP373" s="515"/>
      <c r="AQ373" s="515"/>
      <c r="AR373" s="515"/>
      <c r="AS373" s="515"/>
      <c r="AT373" s="517">
        <f t="shared" si="58"/>
        <v>-51.12991300501119</v>
      </c>
      <c r="AU373" s="515"/>
      <c r="AV373" s="518">
        <v>35.139242629267777</v>
      </c>
      <c r="AW373" s="515">
        <v>2.6280131646444778</v>
      </c>
      <c r="AX373" s="519">
        <f t="shared" si="59"/>
        <v>-32.511229464623298</v>
      </c>
      <c r="AY373" s="520"/>
      <c r="AZ373" s="521"/>
      <c r="BA373" s="521"/>
      <c r="BB373" s="521"/>
      <c r="BC373" s="514"/>
      <c r="BD373" s="58"/>
      <c r="BE373" s="522">
        <f t="shared" si="56"/>
        <v>-632</v>
      </c>
      <c r="BF373" s="58"/>
      <c r="BG373" s="58"/>
      <c r="BH373" s="58"/>
      <c r="BI373" s="58"/>
      <c r="BJ373" s="58"/>
    </row>
    <row r="374" spans="1:62" s="510" customFormat="1" ht="12">
      <c r="A374" s="507">
        <v>635</v>
      </c>
      <c r="B374" s="508" t="s">
        <v>392</v>
      </c>
      <c r="C374" s="507">
        <v>1</v>
      </c>
      <c r="D374" s="509">
        <v>1669376</v>
      </c>
      <c r="E374" s="510">
        <v>1000000</v>
      </c>
      <c r="F374" s="510">
        <v>129834</v>
      </c>
      <c r="G374" s="510">
        <v>38867.08</v>
      </c>
      <c r="H374" s="510">
        <v>0</v>
      </c>
      <c r="I374" s="510">
        <v>0</v>
      </c>
      <c r="J374" s="510">
        <v>0</v>
      </c>
      <c r="K374" s="511">
        <v>0</v>
      </c>
      <c r="L374" s="510">
        <v>0</v>
      </c>
      <c r="M374" s="510">
        <v>0</v>
      </c>
      <c r="N374" s="510">
        <v>0</v>
      </c>
      <c r="O374" s="510">
        <v>0</v>
      </c>
      <c r="P374" s="510">
        <v>0</v>
      </c>
      <c r="Q374" s="510">
        <v>0</v>
      </c>
      <c r="R374" s="510">
        <v>0</v>
      </c>
      <c r="S374" s="510">
        <v>0</v>
      </c>
      <c r="T374" s="510" t="s">
        <v>757</v>
      </c>
      <c r="U374" s="510">
        <f t="shared" si="57"/>
        <v>2838077.08</v>
      </c>
      <c r="V374" s="512">
        <f t="shared" si="50"/>
        <v>10.346392327749641</v>
      </c>
      <c r="X374" s="510">
        <v>20199482.520201996</v>
      </c>
      <c r="Y374" s="510">
        <v>27430596</v>
      </c>
      <c r="Z374" s="510">
        <f t="shared" si="51"/>
        <v>7231113.479798004</v>
      </c>
      <c r="AA374" s="510">
        <f t="shared" si="52"/>
        <v>748159.37028469075</v>
      </c>
      <c r="AC374" s="512">
        <v>140.41522666568986</v>
      </c>
      <c r="AD374" s="512">
        <f t="shared" si="53"/>
        <v>132.09465442012959</v>
      </c>
      <c r="AE374" s="513">
        <f t="shared" si="54"/>
        <v>-8.3205722455602711</v>
      </c>
      <c r="AF374" s="510">
        <v>24</v>
      </c>
      <c r="AG374" s="510">
        <v>1</v>
      </c>
      <c r="AH374" s="514">
        <f t="shared" si="55"/>
        <v>132.09465442012959</v>
      </c>
      <c r="AI374" s="58"/>
      <c r="AJ374" s="58"/>
      <c r="AK374" s="515">
        <v>140.41522666568986</v>
      </c>
      <c r="AL374" s="515">
        <v>141.2869303013633</v>
      </c>
      <c r="AM374" s="515">
        <v>141.2869303013633</v>
      </c>
      <c r="AN374" s="515">
        <v>140.41522666568986</v>
      </c>
      <c r="AO374" s="516">
        <v>132.09465442012959</v>
      </c>
      <c r="AP374" s="515"/>
      <c r="AQ374" s="515"/>
      <c r="AR374" s="515"/>
      <c r="AS374" s="515"/>
      <c r="AT374" s="517">
        <f t="shared" si="58"/>
        <v>-8.3205722455602711</v>
      </c>
      <c r="AU374" s="515"/>
      <c r="AV374" s="518">
        <v>9.7585563556497181</v>
      </c>
      <c r="AW374" s="515">
        <v>2.4439732713309916</v>
      </c>
      <c r="AX374" s="519">
        <f t="shared" si="59"/>
        <v>-7.3145830843187269</v>
      </c>
      <c r="AY374" s="520"/>
      <c r="AZ374" s="521"/>
      <c r="BA374" s="521"/>
      <c r="BB374" s="521"/>
      <c r="BC374" s="514"/>
      <c r="BD374" s="58"/>
      <c r="BE374" s="522">
        <f t="shared" si="56"/>
        <v>-635</v>
      </c>
      <c r="BF374" s="58"/>
      <c r="BG374" s="58"/>
      <c r="BH374" s="58"/>
      <c r="BI374" s="58"/>
      <c r="BJ374" s="58"/>
    </row>
    <row r="375" spans="1:62" s="510" customFormat="1" ht="12">
      <c r="A375" s="507">
        <v>640</v>
      </c>
      <c r="B375" s="508" t="s">
        <v>393</v>
      </c>
      <c r="C375" s="507">
        <v>1</v>
      </c>
      <c r="D375" s="509">
        <v>376831</v>
      </c>
      <c r="E375" s="510">
        <v>0</v>
      </c>
      <c r="F375" s="510">
        <v>0</v>
      </c>
      <c r="G375" s="510">
        <v>0</v>
      </c>
      <c r="H375" s="510">
        <v>0</v>
      </c>
      <c r="I375" s="510">
        <v>0</v>
      </c>
      <c r="J375" s="510">
        <v>1182316</v>
      </c>
      <c r="K375" s="511">
        <v>129000</v>
      </c>
      <c r="L375" s="510">
        <v>0</v>
      </c>
      <c r="M375" s="510">
        <v>0</v>
      </c>
      <c r="N375" s="510">
        <v>0</v>
      </c>
      <c r="O375" s="510">
        <v>0</v>
      </c>
      <c r="P375" s="510">
        <v>0</v>
      </c>
      <c r="Q375" s="510">
        <v>0</v>
      </c>
      <c r="R375" s="510">
        <v>0</v>
      </c>
      <c r="S375" s="510">
        <v>0</v>
      </c>
      <c r="T375" s="510" t="s">
        <v>757</v>
      </c>
      <c r="U375" s="510">
        <f t="shared" si="57"/>
        <v>1688147</v>
      </c>
      <c r="V375" s="512">
        <f t="shared" si="50"/>
        <v>5.7743814510181144</v>
      </c>
      <c r="X375" s="510">
        <v>17547215.867280003</v>
      </c>
      <c r="Y375" s="510">
        <v>29235114</v>
      </c>
      <c r="Z375" s="510">
        <f t="shared" si="51"/>
        <v>11687898.132719997</v>
      </c>
      <c r="AA375" s="510">
        <f t="shared" si="52"/>
        <v>674903.82178967609</v>
      </c>
      <c r="AC375" s="512">
        <v>175.64580057104621</v>
      </c>
      <c r="AD375" s="512">
        <f t="shared" si="53"/>
        <v>162.7620609117032</v>
      </c>
      <c r="AE375" s="513">
        <f t="shared" si="54"/>
        <v>-12.883739659343007</v>
      </c>
      <c r="AF375" s="510">
        <v>2</v>
      </c>
      <c r="AG375" s="510">
        <v>1</v>
      </c>
      <c r="AH375" s="514">
        <f t="shared" si="55"/>
        <v>162.7620609117032</v>
      </c>
      <c r="AI375" s="58"/>
      <c r="AJ375" s="58"/>
      <c r="AK375" s="515">
        <v>175.64580057104621</v>
      </c>
      <c r="AL375" s="515">
        <v>175.65874746352816</v>
      </c>
      <c r="AM375" s="515">
        <v>175.65874746352816</v>
      </c>
      <c r="AN375" s="515">
        <v>175.64580057104621</v>
      </c>
      <c r="AO375" s="516">
        <v>162.7620609117032</v>
      </c>
      <c r="AP375" s="515"/>
      <c r="AQ375" s="515"/>
      <c r="AR375" s="515"/>
      <c r="AS375" s="515"/>
      <c r="AT375" s="517">
        <f t="shared" si="58"/>
        <v>-12.883739659343007</v>
      </c>
      <c r="AU375" s="515"/>
      <c r="AV375" s="518">
        <v>6.7514518207565501</v>
      </c>
      <c r="AW375" s="515">
        <v>-1.3239816217265281</v>
      </c>
      <c r="AX375" s="519">
        <f t="shared" si="59"/>
        <v>-8.075433442483078</v>
      </c>
      <c r="AY375" s="520"/>
      <c r="AZ375" s="521"/>
      <c r="BA375" s="521"/>
      <c r="BB375" s="521"/>
      <c r="BC375" s="514"/>
      <c r="BD375" s="58"/>
      <c r="BE375" s="522">
        <f t="shared" si="56"/>
        <v>-640</v>
      </c>
      <c r="BF375" s="58"/>
      <c r="BG375" s="58"/>
      <c r="BH375" s="58"/>
      <c r="BI375" s="58"/>
      <c r="BJ375" s="58"/>
    </row>
    <row r="376" spans="1:62" s="510" customFormat="1" ht="12">
      <c r="A376" s="507">
        <v>645</v>
      </c>
      <c r="B376" s="508" t="s">
        <v>394</v>
      </c>
      <c r="C376" s="507">
        <v>1</v>
      </c>
      <c r="D376" s="509">
        <v>2344475</v>
      </c>
      <c r="E376" s="510">
        <v>47786</v>
      </c>
      <c r="F376" s="510">
        <v>335844</v>
      </c>
      <c r="G376" s="510">
        <v>197940.12000000002</v>
      </c>
      <c r="H376" s="510">
        <v>0</v>
      </c>
      <c r="I376" s="510">
        <v>183750</v>
      </c>
      <c r="J376" s="510">
        <v>2105250</v>
      </c>
      <c r="K376" s="511">
        <v>2425628</v>
      </c>
      <c r="L376" s="510">
        <v>0</v>
      </c>
      <c r="M376" s="510">
        <v>0</v>
      </c>
      <c r="N376" s="510">
        <v>0</v>
      </c>
      <c r="O376" s="510">
        <v>0</v>
      </c>
      <c r="P376" s="510">
        <v>0</v>
      </c>
      <c r="Q376" s="510">
        <v>0</v>
      </c>
      <c r="R376" s="510">
        <v>0</v>
      </c>
      <c r="S376" s="510">
        <v>0</v>
      </c>
      <c r="T376" s="510" t="s">
        <v>757</v>
      </c>
      <c r="U376" s="510">
        <f t="shared" si="57"/>
        <v>7640673.1200000001</v>
      </c>
      <c r="V376" s="512">
        <f t="shared" si="50"/>
        <v>11.575396123941331</v>
      </c>
      <c r="X376" s="510">
        <v>45626329.120000012</v>
      </c>
      <c r="Y376" s="510">
        <v>66007876</v>
      </c>
      <c r="Z376" s="510">
        <f t="shared" si="51"/>
        <v>20381546.879999988</v>
      </c>
      <c r="AA376" s="510">
        <f t="shared" si="52"/>
        <v>2359244.7875468037</v>
      </c>
      <c r="AC376" s="512">
        <v>147.23734032670981</v>
      </c>
      <c r="AD376" s="512">
        <f t="shared" si="53"/>
        <v>139.4997854091076</v>
      </c>
      <c r="AE376" s="513">
        <f t="shared" si="54"/>
        <v>-7.7375549176022105</v>
      </c>
      <c r="AF376" s="510">
        <v>141</v>
      </c>
      <c r="AG376" s="510">
        <v>1</v>
      </c>
      <c r="AH376" s="514">
        <f t="shared" si="55"/>
        <v>139.4997854091076</v>
      </c>
      <c r="AI376" s="58"/>
      <c r="AJ376" s="58"/>
      <c r="AK376" s="515">
        <v>147.23734032670981</v>
      </c>
      <c r="AL376" s="515">
        <v>140.70425907421401</v>
      </c>
      <c r="AM376" s="515">
        <v>140.70425907421401</v>
      </c>
      <c r="AN376" s="515">
        <v>147.23734032670981</v>
      </c>
      <c r="AO376" s="516">
        <v>139.4997854091076</v>
      </c>
      <c r="AP376" s="515"/>
      <c r="AQ376" s="515"/>
      <c r="AR376" s="515"/>
      <c r="AS376" s="515"/>
      <c r="AT376" s="517">
        <f t="shared" si="58"/>
        <v>-7.7375549176022105</v>
      </c>
      <c r="AU376" s="515"/>
      <c r="AV376" s="518">
        <v>14.063358061927362</v>
      </c>
      <c r="AW376" s="515">
        <v>8.3911369263263307</v>
      </c>
      <c r="AX376" s="519">
        <f t="shared" si="59"/>
        <v>-5.6722211356010312</v>
      </c>
      <c r="AY376" s="520"/>
      <c r="AZ376" s="521"/>
      <c r="BA376" s="521"/>
      <c r="BB376" s="521"/>
      <c r="BC376" s="514"/>
      <c r="BD376" s="58"/>
      <c r="BE376" s="522">
        <f t="shared" si="56"/>
        <v>-645</v>
      </c>
      <c r="BF376" s="58"/>
      <c r="BG376" s="58"/>
      <c r="BH376" s="58"/>
      <c r="BI376" s="58"/>
      <c r="BJ376" s="58"/>
    </row>
    <row r="377" spans="1:62" s="510" customFormat="1" ht="12">
      <c r="A377" s="507">
        <v>650</v>
      </c>
      <c r="B377" s="508" t="s">
        <v>395</v>
      </c>
      <c r="C377" s="507">
        <v>1</v>
      </c>
      <c r="D377" s="509">
        <v>945136</v>
      </c>
      <c r="E377" s="510">
        <v>1768</v>
      </c>
      <c r="F377" s="510">
        <v>84681</v>
      </c>
      <c r="G377" s="510">
        <v>3282.2300000000005</v>
      </c>
      <c r="H377" s="510">
        <v>0</v>
      </c>
      <c r="I377" s="510">
        <v>176503.38</v>
      </c>
      <c r="J377" s="510">
        <v>655304.18999999994</v>
      </c>
      <c r="K377" s="511">
        <v>586105.61</v>
      </c>
      <c r="L377" s="510">
        <v>0</v>
      </c>
      <c r="M377" s="510">
        <v>0</v>
      </c>
      <c r="N377" s="510">
        <v>0</v>
      </c>
      <c r="O377" s="510">
        <v>0</v>
      </c>
      <c r="P377" s="510">
        <v>0</v>
      </c>
      <c r="Q377" s="510">
        <v>0</v>
      </c>
      <c r="R377" s="510">
        <v>0</v>
      </c>
      <c r="S377" s="510">
        <v>0</v>
      </c>
      <c r="T377" s="510" t="s">
        <v>757</v>
      </c>
      <c r="U377" s="510">
        <f t="shared" si="57"/>
        <v>2452780.4099999997</v>
      </c>
      <c r="V377" s="512">
        <f t="shared" si="50"/>
        <v>5.6106293040787731</v>
      </c>
      <c r="X377" s="510">
        <v>31909002.190000005</v>
      </c>
      <c r="Y377" s="510">
        <v>43716672</v>
      </c>
      <c r="Z377" s="510">
        <f t="shared" si="51"/>
        <v>11807669.809999995</v>
      </c>
      <c r="AA377" s="510">
        <f t="shared" si="52"/>
        <v>662484.58248872217</v>
      </c>
      <c r="AC377" s="512">
        <v>133.49130738066307</v>
      </c>
      <c r="AD377" s="512">
        <f t="shared" si="53"/>
        <v>134.92802802528269</v>
      </c>
      <c r="AE377" s="513">
        <f t="shared" si="54"/>
        <v>1.4367206446196121</v>
      </c>
      <c r="AF377" s="510">
        <v>2</v>
      </c>
      <c r="AG377" s="510">
        <v>1</v>
      </c>
      <c r="AH377" s="514">
        <f t="shared" si="55"/>
        <v>134.92802802528269</v>
      </c>
      <c r="AI377" s="58"/>
      <c r="AJ377" s="58"/>
      <c r="AK377" s="515">
        <v>133.49130738066307</v>
      </c>
      <c r="AL377" s="515">
        <v>135.84655867822707</v>
      </c>
      <c r="AM377" s="515">
        <v>135.84655867822707</v>
      </c>
      <c r="AN377" s="515">
        <v>133.49130738066307</v>
      </c>
      <c r="AO377" s="516">
        <v>134.92802802528269</v>
      </c>
      <c r="AP377" s="515"/>
      <c r="AQ377" s="515"/>
      <c r="AR377" s="515"/>
      <c r="AS377" s="515"/>
      <c r="AT377" s="517">
        <f t="shared" si="58"/>
        <v>1.4367206446196121</v>
      </c>
      <c r="AU377" s="515"/>
      <c r="AV377" s="518">
        <v>5.3183119595716137</v>
      </c>
      <c r="AW377" s="515">
        <v>6.4040317632999315</v>
      </c>
      <c r="AX377" s="519">
        <f t="shared" si="59"/>
        <v>1.0857198037283178</v>
      </c>
      <c r="AY377" s="520"/>
      <c r="AZ377" s="521"/>
      <c r="BA377" s="521"/>
      <c r="BB377" s="521"/>
      <c r="BC377" s="514"/>
      <c r="BD377" s="58"/>
      <c r="BE377" s="522">
        <f t="shared" si="56"/>
        <v>-650</v>
      </c>
      <c r="BF377" s="58"/>
      <c r="BG377" s="58"/>
      <c r="BH377" s="58"/>
      <c r="BI377" s="58"/>
      <c r="BJ377" s="58"/>
    </row>
    <row r="378" spans="1:62" s="510" customFormat="1" ht="12">
      <c r="A378" s="507">
        <v>655</v>
      </c>
      <c r="B378" s="508" t="s">
        <v>396</v>
      </c>
      <c r="C378" s="507">
        <v>1</v>
      </c>
      <c r="D378" s="509">
        <v>795000</v>
      </c>
      <c r="E378" s="510">
        <v>0</v>
      </c>
      <c r="F378" s="510">
        <v>0</v>
      </c>
      <c r="G378" s="510">
        <v>0</v>
      </c>
      <c r="H378" s="510">
        <v>0</v>
      </c>
      <c r="I378" s="510">
        <v>0</v>
      </c>
      <c r="J378" s="510">
        <v>0</v>
      </c>
      <c r="K378" s="511">
        <v>0</v>
      </c>
      <c r="L378" s="510">
        <v>0</v>
      </c>
      <c r="M378" s="510">
        <v>0</v>
      </c>
      <c r="N378" s="510">
        <v>0</v>
      </c>
      <c r="O378" s="510">
        <v>0</v>
      </c>
      <c r="P378" s="510">
        <v>0</v>
      </c>
      <c r="Q378" s="510">
        <v>0</v>
      </c>
      <c r="R378" s="510">
        <v>0</v>
      </c>
      <c r="S378" s="510">
        <v>0</v>
      </c>
      <c r="T378" s="510" t="s">
        <v>760</v>
      </c>
      <c r="U378" s="510">
        <f t="shared" si="57"/>
        <v>318000</v>
      </c>
      <c r="V378" s="512">
        <f t="shared" si="50"/>
        <v>1.2933073945216313</v>
      </c>
      <c r="X378" s="510">
        <v>14245103.0352</v>
      </c>
      <c r="Y378" s="510">
        <v>24588122</v>
      </c>
      <c r="Z378" s="510">
        <f t="shared" si="51"/>
        <v>10343018.9648</v>
      </c>
      <c r="AA378" s="510">
        <f t="shared" si="52"/>
        <v>133767.02908853308</v>
      </c>
      <c r="AC378" s="512">
        <v>172.67297633805322</v>
      </c>
      <c r="AD378" s="512">
        <f t="shared" si="53"/>
        <v>171.66850187383099</v>
      </c>
      <c r="AE378" s="513">
        <f t="shared" si="54"/>
        <v>-1.004474464222227</v>
      </c>
      <c r="AF378" s="510">
        <v>0</v>
      </c>
      <c r="AG378" s="510">
        <v>1</v>
      </c>
      <c r="AH378" s="514">
        <f t="shared" si="55"/>
        <v>171.66850187383099</v>
      </c>
      <c r="AI378" s="58"/>
      <c r="AJ378" s="58"/>
      <c r="AK378" s="515">
        <v>172.67297633805322</v>
      </c>
      <c r="AL378" s="515">
        <v>173.01601623378352</v>
      </c>
      <c r="AM378" s="515">
        <v>173.01601623378352</v>
      </c>
      <c r="AN378" s="515">
        <v>172.67297633805322</v>
      </c>
      <c r="AO378" s="516">
        <v>171.66850187383099</v>
      </c>
      <c r="AP378" s="515"/>
      <c r="AQ378" s="515"/>
      <c r="AR378" s="515"/>
      <c r="AS378" s="515"/>
      <c r="AT378" s="517">
        <f t="shared" si="58"/>
        <v>-1.004474464222227</v>
      </c>
      <c r="AU378" s="515"/>
      <c r="AV378" s="518">
        <v>3.7327981381046724</v>
      </c>
      <c r="AW378" s="515">
        <v>2.9778795080187952</v>
      </c>
      <c r="AX378" s="519">
        <f t="shared" si="59"/>
        <v>-0.75491863008587723</v>
      </c>
      <c r="AY378" s="520"/>
      <c r="AZ378" s="521"/>
      <c r="BA378" s="521"/>
      <c r="BB378" s="521"/>
      <c r="BC378" s="514"/>
      <c r="BD378" s="58"/>
      <c r="BE378" s="522">
        <f t="shared" si="56"/>
        <v>-655</v>
      </c>
      <c r="BF378" s="58"/>
      <c r="BG378" s="58"/>
      <c r="BH378" s="58"/>
      <c r="BI378" s="58"/>
      <c r="BJ378" s="58"/>
    </row>
    <row r="379" spans="1:62" s="510" customFormat="1" ht="12">
      <c r="A379" s="507">
        <v>658</v>
      </c>
      <c r="B379" s="508" t="s">
        <v>397</v>
      </c>
      <c r="C379" s="507">
        <v>1</v>
      </c>
      <c r="D379" s="509">
        <v>568234</v>
      </c>
      <c r="E379" s="510">
        <v>0</v>
      </c>
      <c r="F379" s="510">
        <v>99615</v>
      </c>
      <c r="G379" s="510">
        <v>20524.560000000001</v>
      </c>
      <c r="H379" s="510">
        <v>0</v>
      </c>
      <c r="I379" s="510">
        <v>0</v>
      </c>
      <c r="J379" s="510">
        <v>983090</v>
      </c>
      <c r="K379" s="511">
        <v>330857</v>
      </c>
      <c r="L379" s="510">
        <v>0</v>
      </c>
      <c r="M379" s="510">
        <v>0</v>
      </c>
      <c r="N379" s="510">
        <v>0</v>
      </c>
      <c r="O379" s="510">
        <v>0</v>
      </c>
      <c r="P379" s="510">
        <v>0</v>
      </c>
      <c r="Q379" s="510">
        <v>0</v>
      </c>
      <c r="R379" s="510">
        <v>0</v>
      </c>
      <c r="S379" s="510">
        <v>0</v>
      </c>
      <c r="T379" s="510" t="s">
        <v>757</v>
      </c>
      <c r="U379" s="510">
        <f t="shared" si="57"/>
        <v>2002320.56</v>
      </c>
      <c r="V379" s="512">
        <f t="shared" si="50"/>
        <v>4.0476345272799339</v>
      </c>
      <c r="X379" s="510">
        <v>42267945.799999997</v>
      </c>
      <c r="Y379" s="510">
        <v>49468907</v>
      </c>
      <c r="Z379" s="510">
        <f t="shared" si="51"/>
        <v>7200961.200000003</v>
      </c>
      <c r="AA379" s="510">
        <f t="shared" si="52"/>
        <v>291468.59182723158</v>
      </c>
      <c r="AC379" s="512">
        <v>124.06729026439042</v>
      </c>
      <c r="AD379" s="512">
        <f t="shared" si="53"/>
        <v>116.34688527534918</v>
      </c>
      <c r="AE379" s="513">
        <f t="shared" si="54"/>
        <v>-7.7204049890412421</v>
      </c>
      <c r="AF379" s="510">
        <v>17</v>
      </c>
      <c r="AG379" s="510">
        <v>1</v>
      </c>
      <c r="AH379" s="514">
        <f t="shared" si="55"/>
        <v>116.34688527534918</v>
      </c>
      <c r="AI379" s="58"/>
      <c r="AJ379" s="58"/>
      <c r="AK379" s="515">
        <v>124.06729026439042</v>
      </c>
      <c r="AL379" s="515">
        <v>124.97637236758945</v>
      </c>
      <c r="AM379" s="515">
        <v>124.97637236758945</v>
      </c>
      <c r="AN379" s="515">
        <v>124.06729026439042</v>
      </c>
      <c r="AO379" s="516">
        <v>116.34688527534918</v>
      </c>
      <c r="AP379" s="515"/>
      <c r="AQ379" s="515"/>
      <c r="AR379" s="515"/>
      <c r="AS379" s="515"/>
      <c r="AT379" s="517">
        <f t="shared" si="58"/>
        <v>-7.7204049890412421</v>
      </c>
      <c r="AU379" s="515"/>
      <c r="AV379" s="518">
        <v>10.591756107504345</v>
      </c>
      <c r="AW379" s="515">
        <v>3.5952709085612793</v>
      </c>
      <c r="AX379" s="519">
        <f t="shared" si="59"/>
        <v>-6.9964851989430663</v>
      </c>
      <c r="AY379" s="520"/>
      <c r="AZ379" s="521"/>
      <c r="BA379" s="521"/>
      <c r="BB379" s="521"/>
      <c r="BC379" s="514"/>
      <c r="BD379" s="58"/>
      <c r="BE379" s="522">
        <f t="shared" si="56"/>
        <v>-658</v>
      </c>
      <c r="BF379" s="58"/>
      <c r="BG379" s="58"/>
      <c r="BH379" s="58"/>
      <c r="BI379" s="58"/>
      <c r="BJ379" s="58"/>
    </row>
    <row r="380" spans="1:62" s="510" customFormat="1" ht="12">
      <c r="A380" s="507">
        <v>660</v>
      </c>
      <c r="B380" s="508" t="s">
        <v>398</v>
      </c>
      <c r="C380" s="507">
        <v>1</v>
      </c>
      <c r="D380" s="509">
        <v>1208868</v>
      </c>
      <c r="E380" s="510">
        <v>2016</v>
      </c>
      <c r="F380" s="510">
        <v>55523</v>
      </c>
      <c r="G380" s="510">
        <v>188013.56000000003</v>
      </c>
      <c r="H380" s="510">
        <v>0</v>
      </c>
      <c r="I380" s="510">
        <v>0</v>
      </c>
      <c r="J380" s="510">
        <v>428528</v>
      </c>
      <c r="K380" s="511">
        <v>616786</v>
      </c>
      <c r="L380" s="510">
        <v>0</v>
      </c>
      <c r="M380" s="510">
        <v>0</v>
      </c>
      <c r="N380" s="510">
        <v>0</v>
      </c>
      <c r="O380" s="510">
        <v>0</v>
      </c>
      <c r="P380" s="510">
        <v>0</v>
      </c>
      <c r="Q380" s="510">
        <v>0</v>
      </c>
      <c r="R380" s="510">
        <v>0</v>
      </c>
      <c r="S380" s="510">
        <v>0</v>
      </c>
      <c r="T380" s="510" t="s">
        <v>757</v>
      </c>
      <c r="U380" s="510">
        <f t="shared" si="57"/>
        <v>2499734.56</v>
      </c>
      <c r="V380" s="512">
        <f t="shared" si="50"/>
        <v>8.2372424846952264</v>
      </c>
      <c r="X380" s="510">
        <v>16185145.729838148</v>
      </c>
      <c r="Y380" s="510">
        <v>30346740</v>
      </c>
      <c r="Z380" s="510">
        <f t="shared" si="51"/>
        <v>14161594.270161852</v>
      </c>
      <c r="AA380" s="510">
        <f t="shared" si="52"/>
        <v>1166524.8597319371</v>
      </c>
      <c r="AC380" s="512">
        <v>206.85509842809884</v>
      </c>
      <c r="AD380" s="512">
        <f t="shared" si="53"/>
        <v>180.29009826258675</v>
      </c>
      <c r="AE380" s="513">
        <f t="shared" si="54"/>
        <v>-26.565000165512089</v>
      </c>
      <c r="AF380" s="510">
        <v>108</v>
      </c>
      <c r="AG380" s="510">
        <v>1</v>
      </c>
      <c r="AH380" s="514">
        <f t="shared" si="55"/>
        <v>180.29009826258675</v>
      </c>
      <c r="AI380" s="58"/>
      <c r="AJ380" s="58"/>
      <c r="AK380" s="515">
        <v>206.85509842809884</v>
      </c>
      <c r="AL380" s="515">
        <v>205.3356768638445</v>
      </c>
      <c r="AM380" s="515">
        <v>205.3356768638445</v>
      </c>
      <c r="AN380" s="515">
        <v>206.85509842809884</v>
      </c>
      <c r="AO380" s="516">
        <v>180.29009826258675</v>
      </c>
      <c r="AP380" s="515"/>
      <c r="AQ380" s="515"/>
      <c r="AR380" s="515"/>
      <c r="AS380" s="515"/>
      <c r="AT380" s="517">
        <f t="shared" si="58"/>
        <v>-26.565000165512089</v>
      </c>
      <c r="AU380" s="515"/>
      <c r="AV380" s="518">
        <v>13.536738031595316</v>
      </c>
      <c r="AW380" s="515">
        <v>-3.1706144115982604</v>
      </c>
      <c r="AX380" s="519">
        <f t="shared" si="59"/>
        <v>-16.707352443193578</v>
      </c>
      <c r="AY380" s="520"/>
      <c r="AZ380" s="521"/>
      <c r="BA380" s="521"/>
      <c r="BB380" s="521"/>
      <c r="BC380" s="514"/>
      <c r="BD380" s="58"/>
      <c r="BE380" s="522">
        <f t="shared" si="56"/>
        <v>-660</v>
      </c>
      <c r="BF380" s="58"/>
      <c r="BG380" s="58"/>
      <c r="BH380" s="58"/>
      <c r="BI380" s="58"/>
      <c r="BJ380" s="58"/>
    </row>
    <row r="381" spans="1:62" s="510" customFormat="1" ht="12">
      <c r="A381" s="507">
        <v>662</v>
      </c>
      <c r="B381" s="508" t="s">
        <v>399</v>
      </c>
      <c r="C381" s="507">
        <v>1</v>
      </c>
      <c r="D381" s="509">
        <v>168922</v>
      </c>
      <c r="E381" s="510">
        <v>235902</v>
      </c>
      <c r="F381" s="510">
        <v>0</v>
      </c>
      <c r="G381" s="510">
        <v>0</v>
      </c>
      <c r="H381" s="510">
        <v>0</v>
      </c>
      <c r="I381" s="510">
        <v>0</v>
      </c>
      <c r="J381" s="510">
        <v>53960</v>
      </c>
      <c r="K381" s="511">
        <v>0</v>
      </c>
      <c r="L381" s="510">
        <v>0</v>
      </c>
      <c r="M381" s="510">
        <v>0</v>
      </c>
      <c r="N381" s="510">
        <v>0</v>
      </c>
      <c r="O381" s="510">
        <v>0</v>
      </c>
      <c r="P381" s="510">
        <v>0</v>
      </c>
      <c r="Q381" s="510">
        <v>0</v>
      </c>
      <c r="R381" s="510">
        <v>0</v>
      </c>
      <c r="S381" s="510">
        <v>0</v>
      </c>
      <c r="T381" s="510" t="s">
        <v>760</v>
      </c>
      <c r="U381" s="510">
        <f t="shared" si="57"/>
        <v>357430.8</v>
      </c>
      <c r="V381" s="512">
        <f t="shared" si="50"/>
        <v>8.6107777218336921</v>
      </c>
      <c r="X381" s="510">
        <v>2843384.1900000004</v>
      </c>
      <c r="Y381" s="510">
        <v>4150970</v>
      </c>
      <c r="Z381" s="510">
        <f t="shared" si="51"/>
        <v>1307585.8099999996</v>
      </c>
      <c r="AA381" s="510">
        <f t="shared" si="52"/>
        <v>112593.30762133861</v>
      </c>
      <c r="AC381" s="512">
        <v>162.11874103666278</v>
      </c>
      <c r="AD381" s="512">
        <f t="shared" si="53"/>
        <v>142.02712059036458</v>
      </c>
      <c r="AE381" s="513">
        <f t="shared" si="54"/>
        <v>-20.091620446298208</v>
      </c>
      <c r="AF381" s="510">
        <v>0</v>
      </c>
      <c r="AG381" s="510">
        <v>1</v>
      </c>
      <c r="AH381" s="514">
        <f t="shared" si="55"/>
        <v>142.02712059036458</v>
      </c>
      <c r="AI381" s="58"/>
      <c r="AJ381" s="58"/>
      <c r="AK381" s="515">
        <v>162.11874103666278</v>
      </c>
      <c r="AL381" s="515">
        <v>160.22358703487899</v>
      </c>
      <c r="AM381" s="515">
        <v>160.22358703487899</v>
      </c>
      <c r="AN381" s="515">
        <v>162.11874103666278</v>
      </c>
      <c r="AO381" s="516">
        <v>142.02712059036458</v>
      </c>
      <c r="AP381" s="515"/>
      <c r="AQ381" s="515"/>
      <c r="AR381" s="515"/>
      <c r="AS381" s="515"/>
      <c r="AT381" s="517">
        <f t="shared" si="58"/>
        <v>-20.091620446298208</v>
      </c>
      <c r="AU381" s="515"/>
      <c r="AV381" s="518">
        <v>18.203758563693579</v>
      </c>
      <c r="AW381" s="515">
        <v>1.1572240999628729</v>
      </c>
      <c r="AX381" s="519">
        <f t="shared" si="59"/>
        <v>-17.046534463730708</v>
      </c>
      <c r="AY381" s="520"/>
      <c r="AZ381" s="521"/>
      <c r="BA381" s="521"/>
      <c r="BB381" s="521"/>
      <c r="BC381" s="514"/>
      <c r="BD381" s="58"/>
      <c r="BE381" s="522">
        <f t="shared" si="56"/>
        <v>-662</v>
      </c>
      <c r="BF381" s="58"/>
      <c r="BG381" s="58"/>
      <c r="BH381" s="58"/>
      <c r="BI381" s="58"/>
      <c r="BJ381" s="58"/>
    </row>
    <row r="382" spans="1:62" s="510" customFormat="1" ht="12">
      <c r="A382" s="507">
        <v>665</v>
      </c>
      <c r="B382" s="508" t="s">
        <v>400</v>
      </c>
      <c r="C382" s="507">
        <v>1</v>
      </c>
      <c r="D382" s="509">
        <v>1325521</v>
      </c>
      <c r="E382" s="510">
        <v>445</v>
      </c>
      <c r="F382" s="510">
        <v>43548</v>
      </c>
      <c r="G382" s="510">
        <v>17940.79</v>
      </c>
      <c r="H382" s="510">
        <v>0</v>
      </c>
      <c r="I382" s="510">
        <v>0</v>
      </c>
      <c r="J382" s="510">
        <v>1712000</v>
      </c>
      <c r="K382" s="511">
        <v>713000</v>
      </c>
      <c r="L382" s="510">
        <v>0</v>
      </c>
      <c r="M382" s="510">
        <v>0</v>
      </c>
      <c r="N382" s="510">
        <v>0</v>
      </c>
      <c r="O382" s="510">
        <v>0</v>
      </c>
      <c r="P382" s="510">
        <v>0</v>
      </c>
      <c r="Q382" s="510">
        <v>0</v>
      </c>
      <c r="R382" s="510">
        <v>0</v>
      </c>
      <c r="S382" s="510">
        <v>0</v>
      </c>
      <c r="T382" s="510" t="s">
        <v>757</v>
      </c>
      <c r="U382" s="510">
        <f t="shared" si="57"/>
        <v>3812454.79</v>
      </c>
      <c r="V382" s="512">
        <f t="shared" si="50"/>
        <v>10.043400623817829</v>
      </c>
      <c r="X382" s="510">
        <v>33397815.079999998</v>
      </c>
      <c r="Y382" s="510">
        <v>37959800</v>
      </c>
      <c r="Z382" s="510">
        <f t="shared" si="51"/>
        <v>4561984.9200000018</v>
      </c>
      <c r="AA382" s="510">
        <f t="shared" si="52"/>
        <v>458178.42191375553</v>
      </c>
      <c r="AC382" s="512">
        <v>120.21377429104983</v>
      </c>
      <c r="AD382" s="512">
        <f t="shared" si="53"/>
        <v>112.28764962095912</v>
      </c>
      <c r="AE382" s="513">
        <f t="shared" si="54"/>
        <v>-7.9261246700907151</v>
      </c>
      <c r="AF382" s="510">
        <v>14</v>
      </c>
      <c r="AG382" s="510">
        <v>1</v>
      </c>
      <c r="AH382" s="514">
        <f t="shared" si="55"/>
        <v>112.28764962095912</v>
      </c>
      <c r="AI382" s="524"/>
      <c r="AJ382" s="524"/>
      <c r="AK382" s="515">
        <v>120.21377429104983</v>
      </c>
      <c r="AL382" s="515">
        <v>119.88006592284673</v>
      </c>
      <c r="AM382" s="515">
        <v>119.88006592284673</v>
      </c>
      <c r="AN382" s="515">
        <v>120.21377429104983</v>
      </c>
      <c r="AO382" s="516">
        <v>112.28764962095912</v>
      </c>
      <c r="AP382" s="515"/>
      <c r="AQ382" s="515"/>
      <c r="AR382" s="515"/>
      <c r="AS382" s="515"/>
      <c r="AT382" s="517">
        <f t="shared" si="58"/>
        <v>-7.9261246700907151</v>
      </c>
      <c r="AU382" s="515"/>
      <c r="AV382" s="518">
        <v>11.152741356953868</v>
      </c>
      <c r="AW382" s="515">
        <v>3.0209338229223652</v>
      </c>
      <c r="AX382" s="519">
        <f t="shared" si="59"/>
        <v>-8.1318075340315019</v>
      </c>
      <c r="AY382" s="520"/>
      <c r="AZ382" s="521"/>
      <c r="BA382" s="521"/>
      <c r="BB382" s="521"/>
      <c r="BC382" s="523" t="s">
        <v>761</v>
      </c>
      <c r="BD382" s="58"/>
      <c r="BE382" s="522">
        <f t="shared" si="56"/>
        <v>-665</v>
      </c>
      <c r="BF382" s="58"/>
      <c r="BG382" s="58"/>
      <c r="BH382" s="58"/>
      <c r="BI382" s="58"/>
      <c r="BJ382" s="58"/>
    </row>
    <row r="383" spans="1:62" s="510" customFormat="1" ht="12">
      <c r="A383" s="507">
        <v>670</v>
      </c>
      <c r="B383" s="508" t="s">
        <v>401</v>
      </c>
      <c r="C383" s="507">
        <v>1</v>
      </c>
      <c r="D383" s="509">
        <v>155250</v>
      </c>
      <c r="E383" s="510">
        <v>34832</v>
      </c>
      <c r="F383" s="510">
        <v>123190</v>
      </c>
      <c r="G383" s="510">
        <v>43985.83</v>
      </c>
      <c r="H383" s="510">
        <v>0</v>
      </c>
      <c r="I383" s="510">
        <v>0</v>
      </c>
      <c r="J383" s="510">
        <v>718148</v>
      </c>
      <c r="K383" s="511">
        <v>132000</v>
      </c>
      <c r="L383" s="510">
        <v>0</v>
      </c>
      <c r="M383" s="510">
        <v>0</v>
      </c>
      <c r="N383" s="510">
        <v>0</v>
      </c>
      <c r="O383" s="510">
        <v>0</v>
      </c>
      <c r="P383" s="510">
        <v>0</v>
      </c>
      <c r="Q383" s="510">
        <v>0</v>
      </c>
      <c r="R383" s="510">
        <v>0</v>
      </c>
      <c r="S383" s="510">
        <v>0</v>
      </c>
      <c r="T383" s="510" t="s">
        <v>757</v>
      </c>
      <c r="U383" s="510">
        <f t="shared" si="57"/>
        <v>1207405.83</v>
      </c>
      <c r="V383" s="512">
        <f t="shared" si="50"/>
        <v>9.7466585727437973</v>
      </c>
      <c r="X383" s="510">
        <v>6777309.0700000012</v>
      </c>
      <c r="Y383" s="510">
        <v>12387895</v>
      </c>
      <c r="Z383" s="510">
        <f t="shared" si="51"/>
        <v>5610585.9299999988</v>
      </c>
      <c r="AA383" s="510">
        <f t="shared" si="52"/>
        <v>546844.65452750225</v>
      </c>
      <c r="AC383" s="512">
        <v>175.95679755402233</v>
      </c>
      <c r="AD383" s="512">
        <f t="shared" si="53"/>
        <v>174.71610373927501</v>
      </c>
      <c r="AE383" s="513">
        <f t="shared" si="54"/>
        <v>-1.240693814747317</v>
      </c>
      <c r="AF383" s="510">
        <v>28</v>
      </c>
      <c r="AG383" s="510">
        <v>1</v>
      </c>
      <c r="AH383" s="514">
        <f t="shared" si="55"/>
        <v>174.71610373927501</v>
      </c>
      <c r="AI383" s="58"/>
      <c r="AJ383" s="58"/>
      <c r="AK383" s="515">
        <v>175.95679755402233</v>
      </c>
      <c r="AL383" s="515">
        <v>176.7272422352946</v>
      </c>
      <c r="AM383" s="515">
        <v>176.7272422352946</v>
      </c>
      <c r="AN383" s="515">
        <v>175.95679755402233</v>
      </c>
      <c r="AO383" s="516">
        <v>174.71610373927501</v>
      </c>
      <c r="AP383" s="515"/>
      <c r="AQ383" s="515"/>
      <c r="AR383" s="515"/>
      <c r="AS383" s="515"/>
      <c r="AT383" s="517">
        <f t="shared" si="58"/>
        <v>-1.240693814747317</v>
      </c>
      <c r="AU383" s="515"/>
      <c r="AV383" s="518">
        <v>2.0431702032812251</v>
      </c>
      <c r="AW383" s="515">
        <v>1.6655048513108874</v>
      </c>
      <c r="AX383" s="519">
        <f t="shared" si="59"/>
        <v>-0.37766535197033768</v>
      </c>
      <c r="AY383" s="520"/>
      <c r="AZ383" s="521"/>
      <c r="BA383" s="521"/>
      <c r="BB383" s="521"/>
      <c r="BC383" s="514"/>
      <c r="BD383" s="58"/>
      <c r="BE383" s="522">
        <f t="shared" si="56"/>
        <v>-670</v>
      </c>
      <c r="BF383" s="58"/>
      <c r="BG383" s="58"/>
      <c r="BH383" s="58"/>
      <c r="BI383" s="58"/>
      <c r="BJ383" s="58"/>
    </row>
    <row r="384" spans="1:62" s="510" customFormat="1" ht="12">
      <c r="A384" s="507">
        <v>672</v>
      </c>
      <c r="B384" s="508" t="s">
        <v>402</v>
      </c>
      <c r="C384" s="526">
        <v>1</v>
      </c>
      <c r="D384" s="509">
        <v>450502</v>
      </c>
      <c r="E384" s="510">
        <v>0</v>
      </c>
      <c r="F384" s="510">
        <v>102153</v>
      </c>
      <c r="G384" s="510">
        <v>0</v>
      </c>
      <c r="H384" s="510">
        <v>0</v>
      </c>
      <c r="I384" s="510">
        <v>0</v>
      </c>
      <c r="J384" s="510">
        <v>211425</v>
      </c>
      <c r="K384" s="511">
        <v>0</v>
      </c>
      <c r="L384" s="510">
        <v>0</v>
      </c>
      <c r="M384" s="510">
        <v>0</v>
      </c>
      <c r="N384" s="510">
        <v>0</v>
      </c>
      <c r="O384" s="510">
        <v>0</v>
      </c>
      <c r="P384" s="510">
        <v>0</v>
      </c>
      <c r="Q384" s="510">
        <v>0</v>
      </c>
      <c r="R384" s="510">
        <v>0</v>
      </c>
      <c r="S384" s="510">
        <v>0</v>
      </c>
      <c r="T384" s="510" t="s">
        <v>760</v>
      </c>
      <c r="U384" s="510">
        <f t="shared" si="57"/>
        <v>493778.8</v>
      </c>
      <c r="V384" s="512">
        <f t="shared" si="50"/>
        <v>3.5979567566488369</v>
      </c>
      <c r="X384" s="510">
        <v>10224749.509999998</v>
      </c>
      <c r="Y384" s="510">
        <v>13723867</v>
      </c>
      <c r="Z384" s="510">
        <f t="shared" si="51"/>
        <v>3499117.4900000021</v>
      </c>
      <c r="AA384" s="510">
        <f t="shared" si="52"/>
        <v>125896.73415453626</v>
      </c>
      <c r="AC384" s="512">
        <v>140.26441848568311</v>
      </c>
      <c r="AD384" s="512">
        <f t="shared" si="53"/>
        <v>132.99074224308765</v>
      </c>
      <c r="AE384" s="513">
        <f t="shared" si="54"/>
        <v>-7.2736762425954566</v>
      </c>
      <c r="AF384" s="510">
        <v>8</v>
      </c>
      <c r="AG384" s="510">
        <v>1</v>
      </c>
      <c r="AH384" s="514">
        <f t="shared" si="55"/>
        <v>132.99074224308765</v>
      </c>
      <c r="AI384" s="58"/>
      <c r="AJ384" s="58"/>
      <c r="AK384" s="515">
        <v>140.26441848568311</v>
      </c>
      <c r="AL384" s="515">
        <v>140.67075401011476</v>
      </c>
      <c r="AM384" s="515">
        <v>140.67075401011476</v>
      </c>
      <c r="AN384" s="515">
        <v>140.26441848568311</v>
      </c>
      <c r="AO384" s="516">
        <v>132.99074224308765</v>
      </c>
      <c r="AP384" s="515"/>
      <c r="AQ384" s="515"/>
      <c r="AR384" s="515"/>
      <c r="AS384" s="515"/>
      <c r="AT384" s="517">
        <f t="shared" si="58"/>
        <v>-7.2736762425954566</v>
      </c>
      <c r="AU384" s="515"/>
      <c r="AV384" s="518">
        <v>6.5851098010827211</v>
      </c>
      <c r="AW384" s="515">
        <v>0.8562947019507402</v>
      </c>
      <c r="AX384" s="519">
        <f t="shared" si="59"/>
        <v>-5.7288150991319808</v>
      </c>
      <c r="AY384" s="520"/>
      <c r="AZ384" s="521"/>
      <c r="BA384" s="521"/>
      <c r="BB384" s="521"/>
      <c r="BC384" s="514" t="s">
        <v>767</v>
      </c>
      <c r="BD384" s="58"/>
      <c r="BE384" s="522">
        <f t="shared" si="56"/>
        <v>-672</v>
      </c>
      <c r="BF384" s="58"/>
      <c r="BG384" s="58"/>
      <c r="BH384" s="58"/>
      <c r="BI384" s="58"/>
      <c r="BJ384" s="58"/>
    </row>
    <row r="385" spans="1:62" s="510" customFormat="1" ht="12">
      <c r="A385" s="507">
        <v>673</v>
      </c>
      <c r="B385" s="508" t="s">
        <v>403</v>
      </c>
      <c r="C385" s="507">
        <v>1</v>
      </c>
      <c r="D385" s="509">
        <v>1858160</v>
      </c>
      <c r="E385" s="510">
        <v>29406</v>
      </c>
      <c r="F385" s="510">
        <v>21443</v>
      </c>
      <c r="G385" s="510">
        <v>70416.5</v>
      </c>
      <c r="H385" s="510">
        <v>0</v>
      </c>
      <c r="I385" s="510">
        <v>0</v>
      </c>
      <c r="J385" s="510">
        <v>1620285</v>
      </c>
      <c r="K385" s="511">
        <v>180423</v>
      </c>
      <c r="L385" s="510">
        <v>0</v>
      </c>
      <c r="M385" s="510">
        <v>0</v>
      </c>
      <c r="N385" s="510">
        <v>0</v>
      </c>
      <c r="O385" s="510">
        <v>0</v>
      </c>
      <c r="P385" s="510">
        <v>0</v>
      </c>
      <c r="Q385" s="510">
        <v>0</v>
      </c>
      <c r="R385" s="510">
        <v>0</v>
      </c>
      <c r="S385" s="510">
        <v>0</v>
      </c>
      <c r="T385" s="510" t="s">
        <v>757</v>
      </c>
      <c r="U385" s="510">
        <f t="shared" si="57"/>
        <v>3780133.5</v>
      </c>
      <c r="V385" s="512">
        <f t="shared" si="50"/>
        <v>8.9194149410213903</v>
      </c>
      <c r="X385" s="510">
        <v>26006774.040000003</v>
      </c>
      <c r="Y385" s="510">
        <v>42380958</v>
      </c>
      <c r="Z385" s="510">
        <f t="shared" si="51"/>
        <v>16374183.959999997</v>
      </c>
      <c r="AA385" s="510">
        <f t="shared" si="52"/>
        <v>1460481.4105985677</v>
      </c>
      <c r="AC385" s="512">
        <v>164.20707595339545</v>
      </c>
      <c r="AD385" s="512">
        <f t="shared" si="53"/>
        <v>157.3454536362843</v>
      </c>
      <c r="AE385" s="513">
        <f t="shared" si="54"/>
        <v>-6.8616223171111415</v>
      </c>
      <c r="AF385" s="510">
        <v>47</v>
      </c>
      <c r="AG385" s="510">
        <v>1</v>
      </c>
      <c r="AH385" s="514">
        <f t="shared" si="55"/>
        <v>157.3454536362843</v>
      </c>
      <c r="AI385" s="58"/>
      <c r="AJ385" s="58"/>
      <c r="AK385" s="515">
        <v>164.20707595339545</v>
      </c>
      <c r="AL385" s="515">
        <v>164.64150412638782</v>
      </c>
      <c r="AM385" s="515">
        <v>164.64150412638782</v>
      </c>
      <c r="AN385" s="515">
        <v>164.20707595339545</v>
      </c>
      <c r="AO385" s="516">
        <v>157.3454536362843</v>
      </c>
      <c r="AP385" s="515"/>
      <c r="AQ385" s="515"/>
      <c r="AR385" s="515"/>
      <c r="AS385" s="515"/>
      <c r="AT385" s="517">
        <f t="shared" si="58"/>
        <v>-6.8616223171111415</v>
      </c>
      <c r="AU385" s="515"/>
      <c r="AV385" s="518">
        <v>8.4634455809098306</v>
      </c>
      <c r="AW385" s="515">
        <v>3.5045157891983534</v>
      </c>
      <c r="AX385" s="519">
        <f t="shared" si="59"/>
        <v>-4.9589297917114772</v>
      </c>
      <c r="AY385" s="520"/>
      <c r="AZ385" s="521"/>
      <c r="BA385" s="521"/>
      <c r="BB385" s="521"/>
      <c r="BC385" s="514"/>
      <c r="BD385" s="58"/>
      <c r="BE385" s="522">
        <f t="shared" si="56"/>
        <v>-673</v>
      </c>
      <c r="BF385" s="58"/>
      <c r="BG385" s="58"/>
      <c r="BH385" s="58"/>
      <c r="BI385" s="58"/>
      <c r="BJ385" s="58"/>
    </row>
    <row r="386" spans="1:62" s="510" customFormat="1" ht="12">
      <c r="A386" s="507">
        <v>674</v>
      </c>
      <c r="B386" s="508" t="s">
        <v>404</v>
      </c>
      <c r="C386" s="507">
        <v>1</v>
      </c>
      <c r="D386" s="509">
        <v>1346534</v>
      </c>
      <c r="E386" s="510">
        <v>4303</v>
      </c>
      <c r="F386" s="510">
        <v>480804</v>
      </c>
      <c r="G386" s="510">
        <v>105900.27</v>
      </c>
      <c r="H386" s="510">
        <v>0</v>
      </c>
      <c r="I386" s="510">
        <v>100767</v>
      </c>
      <c r="J386" s="510">
        <v>368468</v>
      </c>
      <c r="K386" s="511">
        <v>0</v>
      </c>
      <c r="L386" s="510">
        <v>0</v>
      </c>
      <c r="M386" s="510">
        <v>0</v>
      </c>
      <c r="N386" s="510">
        <v>0</v>
      </c>
      <c r="O386" s="510">
        <v>0</v>
      </c>
      <c r="P386" s="510">
        <v>0</v>
      </c>
      <c r="Q386" s="510">
        <v>0</v>
      </c>
      <c r="R386" s="510">
        <v>0</v>
      </c>
      <c r="S386" s="510">
        <v>0</v>
      </c>
      <c r="T386" s="510" t="s">
        <v>757</v>
      </c>
      <c r="U386" s="510">
        <f t="shared" si="57"/>
        <v>2406776.27</v>
      </c>
      <c r="V386" s="512">
        <f t="shared" si="50"/>
        <v>11.653340293295051</v>
      </c>
      <c r="X386" s="510">
        <v>14265559.650000002</v>
      </c>
      <c r="Y386" s="510">
        <v>20653102.109999999</v>
      </c>
      <c r="Z386" s="510">
        <f t="shared" si="51"/>
        <v>6387542.4599999972</v>
      </c>
      <c r="AA386" s="510">
        <f t="shared" si="52"/>
        <v>744362.05924250954</v>
      </c>
      <c r="AC386" s="512">
        <v>154.28550822983613</v>
      </c>
      <c r="AD386" s="512">
        <f t="shared" si="53"/>
        <v>139.55807230288008</v>
      </c>
      <c r="AE386" s="513">
        <f t="shared" si="54"/>
        <v>-14.727435926956048</v>
      </c>
      <c r="AF386" s="510">
        <v>60</v>
      </c>
      <c r="AG386" s="510">
        <v>1</v>
      </c>
      <c r="AH386" s="514">
        <f t="shared" si="55"/>
        <v>139.55807230288008</v>
      </c>
      <c r="AI386" s="58"/>
      <c r="AJ386" s="58"/>
      <c r="AK386" s="515">
        <v>154.28550822983613</v>
      </c>
      <c r="AL386" s="515">
        <v>152.1717517724372</v>
      </c>
      <c r="AM386" s="515">
        <v>152.1717517724372</v>
      </c>
      <c r="AN386" s="515">
        <v>154.28550822983613</v>
      </c>
      <c r="AO386" s="516">
        <v>139.55807230288008</v>
      </c>
      <c r="AP386" s="515"/>
      <c r="AQ386" s="515"/>
      <c r="AR386" s="515"/>
      <c r="AS386" s="515"/>
      <c r="AT386" s="517">
        <f t="shared" si="58"/>
        <v>-14.727435926956048</v>
      </c>
      <c r="AU386" s="515"/>
      <c r="AV386" s="518">
        <v>15.461772818231415</v>
      </c>
      <c r="AW386" s="515">
        <v>4.5170235188708361</v>
      </c>
      <c r="AX386" s="519">
        <f t="shared" si="59"/>
        <v>-10.944749299360579</v>
      </c>
      <c r="AY386" s="520"/>
      <c r="AZ386" s="521"/>
      <c r="BA386" s="521"/>
      <c r="BB386" s="521"/>
      <c r="BC386" s="514"/>
      <c r="BD386" s="58"/>
      <c r="BE386" s="522">
        <f t="shared" si="56"/>
        <v>-674</v>
      </c>
      <c r="BF386" s="58"/>
      <c r="BG386" s="58"/>
      <c r="BH386" s="58"/>
      <c r="BI386" s="58"/>
      <c r="BJ386" s="58"/>
    </row>
    <row r="387" spans="1:62" s="510" customFormat="1" ht="12">
      <c r="A387" s="507">
        <v>675</v>
      </c>
      <c r="B387" s="508" t="s">
        <v>405</v>
      </c>
      <c r="C387" s="507">
        <v>1</v>
      </c>
      <c r="D387" s="509">
        <v>3101639</v>
      </c>
      <c r="E387" s="510">
        <v>17457</v>
      </c>
      <c r="F387" s="510">
        <v>17709</v>
      </c>
      <c r="G387" s="510">
        <v>0</v>
      </c>
      <c r="H387" s="510">
        <v>0</v>
      </c>
      <c r="I387" s="510">
        <v>249009.16</v>
      </c>
      <c r="J387" s="510">
        <v>2103226.52</v>
      </c>
      <c r="K387" s="511">
        <v>690026.84</v>
      </c>
      <c r="L387" s="510">
        <v>0</v>
      </c>
      <c r="M387" s="510">
        <v>0</v>
      </c>
      <c r="N387" s="510">
        <v>0</v>
      </c>
      <c r="O387" s="510">
        <v>0</v>
      </c>
      <c r="P387" s="510">
        <v>0</v>
      </c>
      <c r="Q387" s="510">
        <v>0</v>
      </c>
      <c r="R387" s="510">
        <v>0</v>
      </c>
      <c r="S387" s="510">
        <v>0</v>
      </c>
      <c r="T387" s="510" t="s">
        <v>757</v>
      </c>
      <c r="U387" s="510">
        <f t="shared" si="57"/>
        <v>6179067.5199999996</v>
      </c>
      <c r="V387" s="512">
        <f t="shared" si="50"/>
        <v>15.87447183403895</v>
      </c>
      <c r="X387" s="510">
        <v>19041996.94004</v>
      </c>
      <c r="Y387" s="510">
        <v>38924555</v>
      </c>
      <c r="Z387" s="510">
        <f t="shared" si="51"/>
        <v>19882558.05996</v>
      </c>
      <c r="AA387" s="510">
        <f t="shared" si="52"/>
        <v>3156251.0791147915</v>
      </c>
      <c r="AC387" s="512">
        <v>184.46263279977589</v>
      </c>
      <c r="AD387" s="512">
        <f t="shared" si="53"/>
        <v>187.83903827688604</v>
      </c>
      <c r="AE387" s="513">
        <f t="shared" si="54"/>
        <v>3.3764054771101542</v>
      </c>
      <c r="AF387" s="510">
        <v>0</v>
      </c>
      <c r="AG387" s="510">
        <v>1</v>
      </c>
      <c r="AH387" s="514">
        <f t="shared" si="55"/>
        <v>187.83903827688604</v>
      </c>
      <c r="AI387" s="58"/>
      <c r="AJ387" s="58"/>
      <c r="AK387" s="515">
        <v>184.46263279977589</v>
      </c>
      <c r="AL387" s="515">
        <v>184.43885613707661</v>
      </c>
      <c r="AM387" s="515">
        <v>184.43885613707661</v>
      </c>
      <c r="AN387" s="515">
        <v>184.46263279977589</v>
      </c>
      <c r="AO387" s="516">
        <v>187.83903827688604</v>
      </c>
      <c r="AP387" s="515"/>
      <c r="AQ387" s="515"/>
      <c r="AR387" s="515"/>
      <c r="AS387" s="515"/>
      <c r="AT387" s="517">
        <f t="shared" si="58"/>
        <v>3.3764054771101542</v>
      </c>
      <c r="AU387" s="515"/>
      <c r="AV387" s="518">
        <v>6.7611175497428357</v>
      </c>
      <c r="AW387" s="515">
        <v>10.643356375266396</v>
      </c>
      <c r="AX387" s="519">
        <f t="shared" si="59"/>
        <v>3.8822388255235607</v>
      </c>
      <c r="AY387" s="520"/>
      <c r="AZ387" s="521"/>
      <c r="BA387" s="521"/>
      <c r="BB387" s="521"/>
      <c r="BC387" s="514"/>
      <c r="BD387" s="58"/>
      <c r="BE387" s="522">
        <f t="shared" si="56"/>
        <v>-675</v>
      </c>
      <c r="BF387" s="58"/>
      <c r="BG387" s="58"/>
      <c r="BH387" s="58"/>
      <c r="BI387" s="58"/>
      <c r="BJ387" s="58"/>
    </row>
    <row r="388" spans="1:62" s="510" customFormat="1" ht="12">
      <c r="A388" s="507">
        <v>680</v>
      </c>
      <c r="B388" s="508" t="s">
        <v>406</v>
      </c>
      <c r="C388" s="507">
        <v>1</v>
      </c>
      <c r="D388" s="509">
        <v>1906338</v>
      </c>
      <c r="E388" s="510">
        <v>49648</v>
      </c>
      <c r="F388" s="510">
        <v>0</v>
      </c>
      <c r="G388" s="510">
        <v>0</v>
      </c>
      <c r="H388" s="510">
        <v>0</v>
      </c>
      <c r="I388" s="510">
        <v>125850</v>
      </c>
      <c r="J388" s="510">
        <v>1406960</v>
      </c>
      <c r="K388" s="511">
        <v>422548</v>
      </c>
      <c r="L388" s="510">
        <v>0</v>
      </c>
      <c r="M388" s="510">
        <v>0</v>
      </c>
      <c r="N388" s="510">
        <v>0</v>
      </c>
      <c r="O388" s="510">
        <v>0</v>
      </c>
      <c r="P388" s="510">
        <v>0</v>
      </c>
      <c r="Q388" s="510">
        <v>0</v>
      </c>
      <c r="R388" s="510">
        <v>0</v>
      </c>
      <c r="S388" s="510">
        <v>0</v>
      </c>
      <c r="T388" s="510" t="s">
        <v>757</v>
      </c>
      <c r="U388" s="510">
        <f t="shared" si="57"/>
        <v>3911344</v>
      </c>
      <c r="V388" s="512">
        <f t="shared" si="50"/>
        <v>8.6042286549320721</v>
      </c>
      <c r="X388" s="510">
        <v>34362938.020000003</v>
      </c>
      <c r="Y388" s="510">
        <v>45458392.109999999</v>
      </c>
      <c r="Z388" s="510">
        <f t="shared" si="51"/>
        <v>11095454.089999996</v>
      </c>
      <c r="AA388" s="510">
        <f t="shared" si="52"/>
        <v>954678.24020661227</v>
      </c>
      <c r="AC388" s="512">
        <v>137.70328503039019</v>
      </c>
      <c r="AD388" s="512">
        <f t="shared" si="53"/>
        <v>129.51079399523761</v>
      </c>
      <c r="AE388" s="513">
        <f t="shared" si="54"/>
        <v>-8.1924910351525853</v>
      </c>
      <c r="AF388" s="510">
        <v>19</v>
      </c>
      <c r="AG388" s="510">
        <v>1</v>
      </c>
      <c r="AH388" s="514">
        <f t="shared" si="55"/>
        <v>129.51079399523761</v>
      </c>
      <c r="AI388" s="58"/>
      <c r="AJ388" s="58"/>
      <c r="AK388" s="515">
        <v>137.70328503039019</v>
      </c>
      <c r="AL388" s="515">
        <v>137.4692239565008</v>
      </c>
      <c r="AM388" s="515">
        <v>137.4692239565008</v>
      </c>
      <c r="AN388" s="515">
        <v>137.70328503039019</v>
      </c>
      <c r="AO388" s="516">
        <v>129.51079399523761</v>
      </c>
      <c r="AP388" s="515"/>
      <c r="AQ388" s="515"/>
      <c r="AR388" s="515"/>
      <c r="AS388" s="515"/>
      <c r="AT388" s="517">
        <f t="shared" si="58"/>
        <v>-8.1924910351525853</v>
      </c>
      <c r="AU388" s="515"/>
      <c r="AV388" s="518">
        <v>8.6285867471622169</v>
      </c>
      <c r="AW388" s="515">
        <v>1.5463017700061543</v>
      </c>
      <c r="AX388" s="519">
        <f t="shared" si="59"/>
        <v>-7.0822849771560623</v>
      </c>
      <c r="AY388" s="520"/>
      <c r="AZ388" s="521"/>
      <c r="BA388" s="521"/>
      <c r="BB388" s="521"/>
      <c r="BC388" s="514"/>
      <c r="BD388" s="58"/>
      <c r="BE388" s="522">
        <f t="shared" si="56"/>
        <v>-680</v>
      </c>
      <c r="BF388" s="58"/>
      <c r="BG388" s="58"/>
      <c r="BH388" s="58"/>
      <c r="BI388" s="58"/>
      <c r="BJ388" s="58"/>
    </row>
    <row r="389" spans="1:62" s="510" customFormat="1" ht="12">
      <c r="A389" s="507">
        <v>683</v>
      </c>
      <c r="B389" s="508" t="s">
        <v>407</v>
      </c>
      <c r="C389" s="507">
        <v>1</v>
      </c>
      <c r="D389" s="509">
        <v>286395</v>
      </c>
      <c r="E389" s="510">
        <v>46000</v>
      </c>
      <c r="F389" s="510">
        <v>43646.2</v>
      </c>
      <c r="G389" s="510">
        <v>32331.81</v>
      </c>
      <c r="H389" s="510">
        <v>0</v>
      </c>
      <c r="I389" s="510">
        <v>0</v>
      </c>
      <c r="J389" s="510">
        <v>692867</v>
      </c>
      <c r="K389" s="511">
        <v>70642</v>
      </c>
      <c r="L389" s="510">
        <v>0</v>
      </c>
      <c r="M389" s="510">
        <v>0</v>
      </c>
      <c r="N389" s="510">
        <v>0</v>
      </c>
      <c r="O389" s="510">
        <v>0</v>
      </c>
      <c r="P389" s="510">
        <v>0</v>
      </c>
      <c r="Q389" s="510">
        <v>0</v>
      </c>
      <c r="R389" s="510">
        <v>0</v>
      </c>
      <c r="S389" s="510">
        <v>0</v>
      </c>
      <c r="T389" s="510" t="s">
        <v>757</v>
      </c>
      <c r="U389" s="510">
        <f t="shared" si="57"/>
        <v>1171882.01</v>
      </c>
      <c r="V389" s="512">
        <f t="shared" si="50"/>
        <v>8.0776002617626563</v>
      </c>
      <c r="X389" s="510">
        <v>7612495.6600761265</v>
      </c>
      <c r="Y389" s="510">
        <v>14507799</v>
      </c>
      <c r="Z389" s="510">
        <f t="shared" si="51"/>
        <v>6895303.3399238735</v>
      </c>
      <c r="AA389" s="510">
        <f t="shared" si="52"/>
        <v>556975.04063502001</v>
      </c>
      <c r="AC389" s="512">
        <v>181.094894021291</v>
      </c>
      <c r="AD389" s="512">
        <f t="shared" si="53"/>
        <v>183.26215977409791</v>
      </c>
      <c r="AE389" s="513">
        <f t="shared" si="54"/>
        <v>2.1672657528069124</v>
      </c>
      <c r="AF389" s="510">
        <v>20</v>
      </c>
      <c r="AG389" s="510">
        <v>1</v>
      </c>
      <c r="AH389" s="514">
        <f t="shared" si="55"/>
        <v>183.26215977409791</v>
      </c>
      <c r="AI389" s="58"/>
      <c r="AJ389" s="58"/>
      <c r="AK389" s="515">
        <v>181.094894021291</v>
      </c>
      <c r="AL389" s="515">
        <v>187.43698157339128</v>
      </c>
      <c r="AM389" s="515">
        <v>187.43698157339128</v>
      </c>
      <c r="AN389" s="515">
        <v>181.094894021291</v>
      </c>
      <c r="AO389" s="516">
        <v>183.26215977409791</v>
      </c>
      <c r="AP389" s="515"/>
      <c r="AQ389" s="515"/>
      <c r="AR389" s="515"/>
      <c r="AS389" s="515"/>
      <c r="AT389" s="517">
        <f t="shared" si="58"/>
        <v>2.1672657528069124</v>
      </c>
      <c r="AU389" s="515"/>
      <c r="AV389" s="518">
        <v>3.0779372623177417</v>
      </c>
      <c r="AW389" s="515">
        <v>4.7346002753221095</v>
      </c>
      <c r="AX389" s="519">
        <f t="shared" si="59"/>
        <v>1.6566630130043678</v>
      </c>
      <c r="AY389" s="520"/>
      <c r="AZ389" s="521"/>
      <c r="BA389" s="521"/>
      <c r="BB389" s="521"/>
      <c r="BC389" s="514"/>
      <c r="BD389" s="58"/>
      <c r="BE389" s="522">
        <f t="shared" si="56"/>
        <v>-683</v>
      </c>
      <c r="BF389" s="58"/>
      <c r="BG389" s="58"/>
      <c r="BH389" s="58"/>
      <c r="BI389" s="58"/>
      <c r="BJ389" s="58"/>
    </row>
    <row r="390" spans="1:62" s="510" customFormat="1" ht="12">
      <c r="A390" s="507">
        <v>685</v>
      </c>
      <c r="B390" s="508" t="s">
        <v>408</v>
      </c>
      <c r="C390" s="507">
        <v>1</v>
      </c>
      <c r="D390" s="509">
        <v>111721</v>
      </c>
      <c r="E390" s="510">
        <v>10000</v>
      </c>
      <c r="F390" s="510">
        <v>39978.339999999997</v>
      </c>
      <c r="G390" s="510">
        <v>0</v>
      </c>
      <c r="H390" s="510">
        <v>0</v>
      </c>
      <c r="I390" s="510">
        <v>0</v>
      </c>
      <c r="J390" s="510">
        <v>0</v>
      </c>
      <c r="K390" s="511">
        <v>0</v>
      </c>
      <c r="L390" s="510">
        <v>0</v>
      </c>
      <c r="M390" s="510">
        <v>0</v>
      </c>
      <c r="N390" s="510">
        <v>0</v>
      </c>
      <c r="O390" s="510">
        <v>0</v>
      </c>
      <c r="P390" s="510">
        <v>0</v>
      </c>
      <c r="Q390" s="510">
        <v>0</v>
      </c>
      <c r="R390" s="510">
        <v>0</v>
      </c>
      <c r="S390" s="510">
        <v>0</v>
      </c>
      <c r="T390" s="510" t="s">
        <v>757</v>
      </c>
      <c r="U390" s="510">
        <f t="shared" si="57"/>
        <v>161699.34</v>
      </c>
      <c r="V390" s="512">
        <f t="shared" si="50"/>
        <v>7.3617119305291938</v>
      </c>
      <c r="X390" s="510">
        <v>1180054.7600000002</v>
      </c>
      <c r="Y390" s="510">
        <v>2196491</v>
      </c>
      <c r="Z390" s="510">
        <f t="shared" si="51"/>
        <v>1016436.2399999998</v>
      </c>
      <c r="AA390" s="510">
        <f t="shared" si="52"/>
        <v>74827.107946302334</v>
      </c>
      <c r="AC390" s="512">
        <v>157.52059298451454</v>
      </c>
      <c r="AD390" s="512">
        <f t="shared" si="53"/>
        <v>179.79368110456986</v>
      </c>
      <c r="AE390" s="513">
        <f t="shared" si="54"/>
        <v>22.27308812005532</v>
      </c>
      <c r="AF390" s="510">
        <v>2</v>
      </c>
      <c r="AG390" s="510">
        <v>1</v>
      </c>
      <c r="AH390" s="514">
        <f t="shared" si="55"/>
        <v>179.79368110456986</v>
      </c>
      <c r="AI390" s="58"/>
      <c r="AJ390" s="58"/>
      <c r="AK390" s="515">
        <v>157.52059298451454</v>
      </c>
      <c r="AL390" s="515">
        <v>164.84236186109976</v>
      </c>
      <c r="AM390" s="515">
        <v>164.84236186109976</v>
      </c>
      <c r="AN390" s="515">
        <v>157.52059298451454</v>
      </c>
      <c r="AO390" s="516">
        <v>179.79368110456986</v>
      </c>
      <c r="AP390" s="515"/>
      <c r="AQ390" s="515"/>
      <c r="AR390" s="515"/>
      <c r="AS390" s="515"/>
      <c r="AT390" s="517">
        <f t="shared" si="58"/>
        <v>22.27308812005532</v>
      </c>
      <c r="AU390" s="515"/>
      <c r="AV390" s="518">
        <v>5.8861173716114763</v>
      </c>
      <c r="AW390" s="515">
        <v>21.988613486733158</v>
      </c>
      <c r="AX390" s="519">
        <f t="shared" si="59"/>
        <v>16.102496115121681</v>
      </c>
      <c r="AY390" s="520"/>
      <c r="AZ390" s="521"/>
      <c r="BA390" s="521"/>
      <c r="BB390" s="521"/>
      <c r="BC390" s="514"/>
      <c r="BD390" s="58"/>
      <c r="BE390" s="522">
        <f t="shared" si="56"/>
        <v>-685</v>
      </c>
      <c r="BF390" s="58"/>
      <c r="BG390" s="58"/>
      <c r="BH390" s="58"/>
      <c r="BI390" s="58"/>
      <c r="BJ390" s="58"/>
    </row>
    <row r="391" spans="1:62" s="510" customFormat="1" ht="12">
      <c r="A391" s="507">
        <v>690</v>
      </c>
      <c r="B391" s="508" t="s">
        <v>409</v>
      </c>
      <c r="C391" s="507">
        <v>1</v>
      </c>
      <c r="D391" s="509"/>
      <c r="K391" s="511"/>
      <c r="T391" s="510" t="s">
        <v>757</v>
      </c>
      <c r="U391" s="510">
        <f t="shared" si="57"/>
        <v>0</v>
      </c>
      <c r="V391" s="512">
        <f t="shared" si="50"/>
        <v>0</v>
      </c>
      <c r="X391" s="510">
        <v>24040989.472959593</v>
      </c>
      <c r="Y391" s="510">
        <v>34332650.729998827</v>
      </c>
      <c r="Z391" s="510">
        <f t="shared" si="51"/>
        <v>10291661.257039234</v>
      </c>
      <c r="AA391" s="510">
        <f t="shared" si="52"/>
        <v>0</v>
      </c>
      <c r="AC391" s="512">
        <v>140.85518870506377</v>
      </c>
      <c r="AD391" s="512">
        <f t="shared" si="53"/>
        <v>142.80880896609895</v>
      </c>
      <c r="AE391" s="513">
        <f t="shared" si="54"/>
        <v>1.9536202610351836</v>
      </c>
      <c r="AF391" s="510">
        <v>28</v>
      </c>
      <c r="AG391" s="510">
        <v>0</v>
      </c>
      <c r="AH391" s="514">
        <f t="shared" si="55"/>
        <v>140.85518870506377</v>
      </c>
      <c r="AI391" s="58"/>
      <c r="AJ391" s="58"/>
      <c r="AK391" s="515">
        <v>140.85518870506377</v>
      </c>
      <c r="AL391" s="515">
        <v>140.70681848637608</v>
      </c>
      <c r="AM391" s="515">
        <v>140.70681848637608</v>
      </c>
      <c r="AN391" s="515">
        <v>140.85518870506377</v>
      </c>
      <c r="AO391" s="516">
        <v>140.85518870506377</v>
      </c>
      <c r="AP391" s="515"/>
      <c r="AQ391" s="515"/>
      <c r="AR391" s="515"/>
      <c r="AS391" s="515"/>
      <c r="AT391" s="517">
        <f t="shared" si="58"/>
        <v>0</v>
      </c>
      <c r="AU391" s="515"/>
      <c r="AV391" s="518">
        <v>4.0344882712887316</v>
      </c>
      <c r="AW391" s="515">
        <v>2.6742621428265281</v>
      </c>
      <c r="AX391" s="519">
        <f t="shared" si="59"/>
        <v>-1.3602261284622035</v>
      </c>
      <c r="AY391" s="520"/>
      <c r="AZ391" s="521"/>
      <c r="BA391" s="521"/>
      <c r="BB391" s="521"/>
      <c r="BC391" s="514"/>
      <c r="BD391" s="58"/>
      <c r="BE391" s="522">
        <f t="shared" si="56"/>
        <v>-690</v>
      </c>
      <c r="BF391" s="58"/>
      <c r="BG391" s="58"/>
      <c r="BH391" s="58"/>
      <c r="BI391" s="58"/>
      <c r="BJ391" s="58"/>
    </row>
    <row r="392" spans="1:62" s="510" customFormat="1" ht="12">
      <c r="A392" s="507">
        <v>695</v>
      </c>
      <c r="B392" s="508" t="s">
        <v>410</v>
      </c>
      <c r="C392" s="507">
        <v>1</v>
      </c>
      <c r="D392" s="509">
        <v>1242109</v>
      </c>
      <c r="E392" s="510">
        <v>18757</v>
      </c>
      <c r="F392" s="510">
        <v>0</v>
      </c>
      <c r="G392" s="510">
        <v>4290.09</v>
      </c>
      <c r="H392" s="510">
        <v>0</v>
      </c>
      <c r="I392" s="510">
        <v>140000</v>
      </c>
      <c r="J392" s="510">
        <v>2954550</v>
      </c>
      <c r="K392" s="511">
        <v>575000</v>
      </c>
      <c r="L392" s="510">
        <v>0</v>
      </c>
      <c r="M392" s="510">
        <v>0</v>
      </c>
      <c r="N392" s="510">
        <v>0</v>
      </c>
      <c r="O392" s="510">
        <v>0</v>
      </c>
      <c r="P392" s="510">
        <v>0</v>
      </c>
      <c r="Q392" s="510">
        <v>0</v>
      </c>
      <c r="R392" s="510">
        <v>0</v>
      </c>
      <c r="S392" s="510">
        <v>0</v>
      </c>
      <c r="T392" s="510" t="s">
        <v>757</v>
      </c>
      <c r="U392" s="510">
        <f t="shared" si="57"/>
        <v>4934706.09</v>
      </c>
      <c r="V392" s="512">
        <f t="shared" si="50"/>
        <v>14.582945300945937</v>
      </c>
      <c r="X392" s="510">
        <v>19460408.700000003</v>
      </c>
      <c r="Y392" s="510">
        <v>33838885</v>
      </c>
      <c r="Z392" s="510">
        <f t="shared" si="51"/>
        <v>14378476.299999997</v>
      </c>
      <c r="AA392" s="510">
        <f t="shared" si="52"/>
        <v>2096805.3339384748</v>
      </c>
      <c r="AC392" s="512">
        <v>164.44002901498845</v>
      </c>
      <c r="AD392" s="512">
        <f t="shared" si="53"/>
        <v>163.11106388049043</v>
      </c>
      <c r="AE392" s="513">
        <f t="shared" si="54"/>
        <v>-1.32896513449802</v>
      </c>
      <c r="AF392" s="510">
        <v>2</v>
      </c>
      <c r="AG392" s="510">
        <v>1</v>
      </c>
      <c r="AH392" s="514">
        <f t="shared" si="55"/>
        <v>163.11106388049043</v>
      </c>
      <c r="AI392" s="58"/>
      <c r="AJ392" s="58"/>
      <c r="AK392" s="515">
        <v>164.44002901498845</v>
      </c>
      <c r="AL392" s="515">
        <v>164.75333203401249</v>
      </c>
      <c r="AM392" s="515">
        <v>164.75333203401249</v>
      </c>
      <c r="AN392" s="515">
        <v>164.44002901498845</v>
      </c>
      <c r="AO392" s="516">
        <v>163.11106388049043</v>
      </c>
      <c r="AP392" s="515"/>
      <c r="AQ392" s="515"/>
      <c r="AR392" s="515"/>
      <c r="AS392" s="515"/>
      <c r="AT392" s="517">
        <f t="shared" si="58"/>
        <v>-1.32896513449802</v>
      </c>
      <c r="AU392" s="515"/>
      <c r="AV392" s="518">
        <v>4.6934015198586083</v>
      </c>
      <c r="AW392" s="515">
        <v>3.0308321703669727</v>
      </c>
      <c r="AX392" s="519">
        <f t="shared" si="59"/>
        <v>-1.6625693494916356</v>
      </c>
      <c r="AY392" s="520"/>
      <c r="AZ392" s="521"/>
      <c r="BA392" s="521"/>
      <c r="BB392" s="521"/>
      <c r="BC392" s="514"/>
      <c r="BD392" s="58"/>
      <c r="BE392" s="522">
        <f t="shared" si="56"/>
        <v>-695</v>
      </c>
      <c r="BF392" s="58"/>
      <c r="BG392" s="58"/>
      <c r="BH392" s="58"/>
      <c r="BI392" s="58"/>
      <c r="BJ392" s="58"/>
    </row>
    <row r="393" spans="1:62" s="510" customFormat="1" ht="12">
      <c r="A393" s="507">
        <v>698</v>
      </c>
      <c r="B393" s="508" t="s">
        <v>411</v>
      </c>
      <c r="C393" s="507">
        <v>1</v>
      </c>
      <c r="D393" s="509">
        <v>1719358</v>
      </c>
      <c r="E393" s="510">
        <v>205400</v>
      </c>
      <c r="F393" s="510">
        <v>23847</v>
      </c>
      <c r="G393" s="510">
        <v>0</v>
      </c>
      <c r="H393" s="510">
        <v>0</v>
      </c>
      <c r="I393" s="510">
        <v>0</v>
      </c>
      <c r="J393" s="510">
        <v>497340</v>
      </c>
      <c r="K393" s="511">
        <v>445394</v>
      </c>
      <c r="L393" s="510">
        <v>0</v>
      </c>
      <c r="M393" s="510">
        <v>0</v>
      </c>
      <c r="N393" s="510">
        <v>0</v>
      </c>
      <c r="O393" s="510">
        <v>0</v>
      </c>
      <c r="P393" s="510">
        <v>0</v>
      </c>
      <c r="Q393" s="510">
        <v>0</v>
      </c>
      <c r="R393" s="510">
        <v>0</v>
      </c>
      <c r="S393" s="510">
        <v>0</v>
      </c>
      <c r="T393" s="510" t="s">
        <v>757</v>
      </c>
      <c r="U393" s="510">
        <f t="shared" si="57"/>
        <v>2891339</v>
      </c>
      <c r="V393" s="512">
        <f t="shared" si="50"/>
        <v>10.37904524410081</v>
      </c>
      <c r="X393" s="510">
        <v>14799834.747719998</v>
      </c>
      <c r="Y393" s="510">
        <v>27857466</v>
      </c>
      <c r="Z393" s="510">
        <f t="shared" si="51"/>
        <v>13057631.252280002</v>
      </c>
      <c r="AA393" s="510">
        <f t="shared" si="52"/>
        <v>1355257.4554819888</v>
      </c>
      <c r="AC393" s="512">
        <v>184.58917070668809</v>
      </c>
      <c r="AD393" s="512">
        <f t="shared" si="53"/>
        <v>179.07097610397869</v>
      </c>
      <c r="AE393" s="513">
        <f t="shared" si="54"/>
        <v>-5.5181946027094</v>
      </c>
      <c r="AF393" s="510">
        <v>0</v>
      </c>
      <c r="AG393" s="510">
        <v>1</v>
      </c>
      <c r="AH393" s="514">
        <f t="shared" si="55"/>
        <v>179.07097610397869</v>
      </c>
      <c r="AI393" s="58"/>
      <c r="AJ393" s="58"/>
      <c r="AK393" s="515">
        <v>184.58917070668809</v>
      </c>
      <c r="AL393" s="515">
        <v>171.99813893592116</v>
      </c>
      <c r="AM393" s="515">
        <v>171.99813893592116</v>
      </c>
      <c r="AN393" s="515">
        <v>184.58917070668809</v>
      </c>
      <c r="AO393" s="516">
        <v>179.07097610397869</v>
      </c>
      <c r="AP393" s="515"/>
      <c r="AQ393" s="515"/>
      <c r="AR393" s="515"/>
      <c r="AS393" s="515"/>
      <c r="AT393" s="517">
        <f t="shared" si="58"/>
        <v>-5.5181946027094</v>
      </c>
      <c r="AU393" s="515"/>
      <c r="AV393" s="518">
        <v>5.8993865029870181</v>
      </c>
      <c r="AW393" s="515">
        <v>2.8525615976870116</v>
      </c>
      <c r="AX393" s="519">
        <f t="shared" si="59"/>
        <v>-3.0468249053000065</v>
      </c>
      <c r="AY393" s="520"/>
      <c r="AZ393" s="521"/>
      <c r="BA393" s="521"/>
      <c r="BB393" s="521"/>
      <c r="BC393" s="514"/>
      <c r="BD393" s="58"/>
      <c r="BE393" s="522">
        <f t="shared" si="56"/>
        <v>-698</v>
      </c>
      <c r="BF393" s="58"/>
      <c r="BG393" s="58"/>
      <c r="BH393" s="58"/>
      <c r="BI393" s="58"/>
      <c r="BJ393" s="58"/>
    </row>
    <row r="394" spans="1:62" s="510" customFormat="1" ht="12">
      <c r="A394" s="507">
        <v>700</v>
      </c>
      <c r="B394" s="508" t="s">
        <v>412</v>
      </c>
      <c r="C394" s="507">
        <v>1</v>
      </c>
      <c r="D394" s="509"/>
      <c r="K394" s="511"/>
      <c r="T394" s="510" t="s">
        <v>760</v>
      </c>
      <c r="U394" s="510">
        <f t="shared" si="57"/>
        <v>0</v>
      </c>
      <c r="V394" s="512">
        <f t="shared" ref="V394:V448" si="60">IF(AND(C394=1,U394&gt;0),U394/Y394*100,0)</f>
        <v>0</v>
      </c>
      <c r="X394" s="510">
        <v>11706772.639999997</v>
      </c>
      <c r="Y394" s="510">
        <v>22582762</v>
      </c>
      <c r="Z394" s="510">
        <f t="shared" ref="Z394:Z448" si="61">IF(Y394-X394&gt;0,Y394-X394,0)</f>
        <v>10875989.360000003</v>
      </c>
      <c r="AA394" s="510">
        <f t="shared" ref="AA394:AA448" si="62">V394*0.01*Z394</f>
        <v>0</v>
      </c>
      <c r="AC394" s="512">
        <v>186.48234149706383</v>
      </c>
      <c r="AD394" s="512">
        <f t="shared" ref="AD394:AD448" si="63">IFERROR(IF(C394=1,(Y394-AA394)/X394*100,0),"")</f>
        <v>192.90339613189931</v>
      </c>
      <c r="AE394" s="513">
        <f t="shared" ref="AE394:AE448" si="64">AD394-AC394</f>
        <v>6.4210546348354853</v>
      </c>
      <c r="AF394" s="510">
        <v>37</v>
      </c>
      <c r="AG394" s="510">
        <v>0</v>
      </c>
      <c r="AH394" s="514">
        <f t="shared" ref="AH394:AH448" si="65">IF(AG394=1,AD394,AC394)</f>
        <v>186.48234149706383</v>
      </c>
      <c r="AI394" s="58"/>
      <c r="AJ394" s="58"/>
      <c r="AK394" s="515">
        <v>186.48234149706383</v>
      </c>
      <c r="AL394" s="515">
        <v>196.29927073916861</v>
      </c>
      <c r="AM394" s="515">
        <v>196.29927073916861</v>
      </c>
      <c r="AN394" s="515">
        <v>186.48234149706383</v>
      </c>
      <c r="AO394" s="516">
        <v>186.48234149706383</v>
      </c>
      <c r="AP394" s="515"/>
      <c r="AQ394" s="515"/>
      <c r="AR394" s="515"/>
      <c r="AS394" s="515"/>
      <c r="AT394" s="517">
        <f t="shared" si="58"/>
        <v>0</v>
      </c>
      <c r="AU394" s="515"/>
      <c r="AV394" s="518">
        <v>2.9077267274728209</v>
      </c>
      <c r="AW394" s="515">
        <v>2.7382958292671065</v>
      </c>
      <c r="AX394" s="519">
        <f t="shared" si="59"/>
        <v>-0.16943089820571444</v>
      </c>
      <c r="AY394" s="520"/>
      <c r="AZ394" s="521"/>
      <c r="BA394" s="521"/>
      <c r="BB394" s="521"/>
      <c r="BC394" s="514"/>
      <c r="BD394" s="58"/>
      <c r="BE394" s="522">
        <f t="shared" ref="BE394:BE448" si="66">BF394-A394</f>
        <v>-700</v>
      </c>
      <c r="BF394" s="58"/>
      <c r="BG394" s="58"/>
      <c r="BH394" s="58"/>
      <c r="BI394" s="58"/>
      <c r="BJ394" s="58"/>
    </row>
    <row r="395" spans="1:62" s="510" customFormat="1" ht="12">
      <c r="A395" s="507">
        <v>705</v>
      </c>
      <c r="B395" s="508" t="s">
        <v>413</v>
      </c>
      <c r="C395" s="507">
        <v>1</v>
      </c>
      <c r="D395" s="509">
        <v>1348293</v>
      </c>
      <c r="E395" s="510">
        <v>64105</v>
      </c>
      <c r="F395" s="510">
        <v>0</v>
      </c>
      <c r="G395" s="510">
        <v>2716</v>
      </c>
      <c r="H395" s="510">
        <v>0</v>
      </c>
      <c r="I395" s="510">
        <v>0</v>
      </c>
      <c r="J395" s="510">
        <v>2124031</v>
      </c>
      <c r="K395" s="511">
        <v>716359</v>
      </c>
      <c r="L395" s="510">
        <v>0</v>
      </c>
      <c r="M395" s="510">
        <v>0</v>
      </c>
      <c r="N395" s="510">
        <v>0</v>
      </c>
      <c r="O395" s="510">
        <v>0</v>
      </c>
      <c r="P395" s="510">
        <v>0</v>
      </c>
      <c r="Q395" s="510">
        <v>0</v>
      </c>
      <c r="R395" s="510">
        <v>0</v>
      </c>
      <c r="S395" s="510">
        <v>0</v>
      </c>
      <c r="T395" s="510" t="s">
        <v>757</v>
      </c>
      <c r="U395" s="510">
        <f t="shared" ref="U395:U448" si="67">IF(OR(T395="X",T395="X16",T395="X17"),SUM(D395:S395),
IF(T395="x18",SUM(D395:S395)-D395*0.6-L395*0.6,SUM(D395:S395)-D395-L395))</f>
        <v>4255504</v>
      </c>
      <c r="V395" s="512">
        <f t="shared" si="60"/>
        <v>11.820858563803284</v>
      </c>
      <c r="X395" s="510">
        <v>20626908.302099995</v>
      </c>
      <c r="Y395" s="510">
        <v>35999957</v>
      </c>
      <c r="Z395" s="510">
        <f t="shared" si="61"/>
        <v>15373048.697900005</v>
      </c>
      <c r="AA395" s="510">
        <f t="shared" si="62"/>
        <v>1817226.343523362</v>
      </c>
      <c r="AC395" s="512">
        <v>166.32142079691937</v>
      </c>
      <c r="AD395" s="512">
        <f t="shared" si="63"/>
        <v>165.7191187154138</v>
      </c>
      <c r="AE395" s="513">
        <f t="shared" si="64"/>
        <v>-0.60230208150557019</v>
      </c>
      <c r="AF395" s="510">
        <v>3</v>
      </c>
      <c r="AG395" s="510">
        <v>1</v>
      </c>
      <c r="AH395" s="514">
        <f t="shared" si="65"/>
        <v>165.7191187154138</v>
      </c>
      <c r="AI395" s="58"/>
      <c r="AJ395" s="58"/>
      <c r="AK395" s="515">
        <v>166.32142079691937</v>
      </c>
      <c r="AL395" s="515">
        <v>166.35708984859247</v>
      </c>
      <c r="AM395" s="515">
        <v>166.35708984859247</v>
      </c>
      <c r="AN395" s="515">
        <v>166.32142079691937</v>
      </c>
      <c r="AO395" s="516">
        <v>165.7191187154138</v>
      </c>
      <c r="AP395" s="515"/>
      <c r="AQ395" s="515"/>
      <c r="AR395" s="515"/>
      <c r="AS395" s="515"/>
      <c r="AT395" s="517">
        <f t="shared" ref="AT395:AT448" si="68">AO395-AN395</f>
        <v>-0.60230208150557019</v>
      </c>
      <c r="AU395" s="515"/>
      <c r="AV395" s="518">
        <v>3.4332068812872443</v>
      </c>
      <c r="AW395" s="515">
        <v>3.1148719950500219</v>
      </c>
      <c r="AX395" s="519">
        <f t="shared" ref="AX395:AX448" si="69">IFERROR(AW395-AV395,"")</f>
        <v>-0.31833488623722239</v>
      </c>
      <c r="AY395" s="520"/>
      <c r="AZ395" s="521"/>
      <c r="BA395" s="521"/>
      <c r="BB395" s="521"/>
      <c r="BC395" s="514"/>
      <c r="BD395" s="58"/>
      <c r="BE395" s="522">
        <f t="shared" si="66"/>
        <v>-705</v>
      </c>
      <c r="BF395" s="58"/>
      <c r="BG395" s="58"/>
      <c r="BH395" s="58"/>
      <c r="BI395" s="58"/>
      <c r="BJ395" s="58"/>
    </row>
    <row r="396" spans="1:62" s="510" customFormat="1" ht="12">
      <c r="A396" s="507">
        <v>710</v>
      </c>
      <c r="B396" s="508" t="s">
        <v>414</v>
      </c>
      <c r="C396" s="507">
        <v>1</v>
      </c>
      <c r="D396" s="509">
        <v>890000</v>
      </c>
      <c r="E396" s="510">
        <v>178000</v>
      </c>
      <c r="F396" s="510">
        <v>40607</v>
      </c>
      <c r="G396" s="510">
        <v>25046.000000000004</v>
      </c>
      <c r="H396" s="510">
        <v>0</v>
      </c>
      <c r="I396" s="510">
        <v>0</v>
      </c>
      <c r="J396" s="510">
        <v>1284732</v>
      </c>
      <c r="K396" s="511">
        <v>246905</v>
      </c>
      <c r="L396" s="510">
        <v>0</v>
      </c>
      <c r="M396" s="510">
        <v>0</v>
      </c>
      <c r="N396" s="510">
        <v>0</v>
      </c>
      <c r="O396" s="510">
        <v>0</v>
      </c>
      <c r="P396" s="510">
        <v>0</v>
      </c>
      <c r="Q396" s="510">
        <v>0</v>
      </c>
      <c r="R396" s="510">
        <v>0</v>
      </c>
      <c r="S396" s="510">
        <v>0</v>
      </c>
      <c r="T396" s="510" t="s">
        <v>760</v>
      </c>
      <c r="U396" s="510">
        <f t="shared" si="67"/>
        <v>2131290</v>
      </c>
      <c r="V396" s="512">
        <f t="shared" si="60"/>
        <v>5.962965371160454</v>
      </c>
      <c r="X396" s="510">
        <v>23959502.060000002</v>
      </c>
      <c r="Y396" s="510">
        <v>35742116</v>
      </c>
      <c r="Z396" s="510">
        <f t="shared" si="61"/>
        <v>11782613.939999998</v>
      </c>
      <c r="AA396" s="510">
        <f t="shared" si="62"/>
        <v>702593.18905972433</v>
      </c>
      <c r="AC396" s="512">
        <v>148.32960650390979</v>
      </c>
      <c r="AD396" s="512">
        <f t="shared" si="63"/>
        <v>146.24478723803773</v>
      </c>
      <c r="AE396" s="513">
        <f t="shared" si="64"/>
        <v>-2.0848192658720563</v>
      </c>
      <c r="AF396" s="510">
        <v>17</v>
      </c>
      <c r="AG396" s="510">
        <v>1</v>
      </c>
      <c r="AH396" s="514">
        <f t="shared" si="65"/>
        <v>146.24478723803773</v>
      </c>
      <c r="AI396" s="58"/>
      <c r="AJ396" s="58"/>
      <c r="AK396" s="515">
        <v>148.32960650390979</v>
      </c>
      <c r="AL396" s="515">
        <v>148.35185189710768</v>
      </c>
      <c r="AM396" s="515">
        <v>148.35185189710768</v>
      </c>
      <c r="AN396" s="515">
        <v>148.32960650390979</v>
      </c>
      <c r="AO396" s="516">
        <v>146.24478723803773</v>
      </c>
      <c r="AP396" s="515"/>
      <c r="AQ396" s="515"/>
      <c r="AR396" s="515"/>
      <c r="AS396" s="515"/>
      <c r="AT396" s="517">
        <f t="shared" si="68"/>
        <v>-2.0848192658720563</v>
      </c>
      <c r="AU396" s="515"/>
      <c r="AV396" s="518">
        <v>5.8779148456018149</v>
      </c>
      <c r="AW396" s="515">
        <v>3.7431951221409472</v>
      </c>
      <c r="AX396" s="519">
        <f t="shared" si="69"/>
        <v>-2.1347197234608677</v>
      </c>
      <c r="AY396" s="520"/>
      <c r="AZ396" s="521"/>
      <c r="BA396" s="521"/>
      <c r="BB396" s="521"/>
      <c r="BC396" s="514"/>
      <c r="BD396" s="58"/>
      <c r="BE396" s="522">
        <f t="shared" si="66"/>
        <v>-710</v>
      </c>
      <c r="BF396" s="58"/>
      <c r="BG396" s="58"/>
      <c r="BH396" s="58"/>
      <c r="BI396" s="58"/>
      <c r="BJ396" s="58"/>
    </row>
    <row r="397" spans="1:62" s="510" customFormat="1" ht="12">
      <c r="A397" s="507">
        <v>712</v>
      </c>
      <c r="B397" s="508" t="s">
        <v>415</v>
      </c>
      <c r="C397" s="507">
        <v>1</v>
      </c>
      <c r="D397" s="509">
        <v>0</v>
      </c>
      <c r="E397" s="510">
        <v>29717</v>
      </c>
      <c r="F397" s="510">
        <v>141328</v>
      </c>
      <c r="G397" s="510">
        <v>80162</v>
      </c>
      <c r="H397" s="510">
        <v>0</v>
      </c>
      <c r="I397" s="510">
        <v>0</v>
      </c>
      <c r="J397" s="510">
        <v>794073</v>
      </c>
      <c r="K397" s="511">
        <v>198536</v>
      </c>
      <c r="L397" s="510">
        <v>0</v>
      </c>
      <c r="M397" s="510">
        <v>0</v>
      </c>
      <c r="N397" s="510">
        <v>0</v>
      </c>
      <c r="O397" s="510">
        <v>0</v>
      </c>
      <c r="P397" s="510">
        <v>0</v>
      </c>
      <c r="Q397" s="510">
        <v>0</v>
      </c>
      <c r="R397" s="510">
        <v>0</v>
      </c>
      <c r="S397" s="510">
        <v>0</v>
      </c>
      <c r="T397" s="510" t="s">
        <v>757</v>
      </c>
      <c r="U397" s="510">
        <f t="shared" si="67"/>
        <v>1243816</v>
      </c>
      <c r="V397" s="512">
        <f t="shared" si="60"/>
        <v>3.1814034100971278</v>
      </c>
      <c r="X397" s="510">
        <v>22033322.210000001</v>
      </c>
      <c r="Y397" s="510">
        <v>39096456.490000002</v>
      </c>
      <c r="Z397" s="510">
        <f t="shared" si="61"/>
        <v>17063134.280000001</v>
      </c>
      <c r="AA397" s="510">
        <f t="shared" si="62"/>
        <v>542847.13585337205</v>
      </c>
      <c r="AC397" s="512">
        <v>173.01133135215804</v>
      </c>
      <c r="AD397" s="512">
        <f t="shared" si="63"/>
        <v>174.97864818882721</v>
      </c>
      <c r="AE397" s="513">
        <f t="shared" si="64"/>
        <v>1.9673168366691698</v>
      </c>
      <c r="AF397" s="510">
        <v>44</v>
      </c>
      <c r="AG397" s="510">
        <v>1</v>
      </c>
      <c r="AH397" s="523">
        <f t="shared" si="65"/>
        <v>174.97864818882721</v>
      </c>
      <c r="AI397" s="524"/>
      <c r="AJ397" s="524"/>
      <c r="AK397" s="515">
        <v>173.01133135215804</v>
      </c>
      <c r="AL397" s="515">
        <v>175.17730702950939</v>
      </c>
      <c r="AM397" s="515">
        <v>175.17730702950939</v>
      </c>
      <c r="AN397" s="515">
        <v>173.01133135215804</v>
      </c>
      <c r="AO397" s="516">
        <v>174.97864818882721</v>
      </c>
      <c r="AP397" s="515"/>
      <c r="AQ397" s="515"/>
      <c r="AR397" s="515"/>
      <c r="AS397" s="515"/>
      <c r="AT397" s="517">
        <f t="shared" si="68"/>
        <v>1.9673168366691698</v>
      </c>
      <c r="AU397" s="515"/>
      <c r="AV397" s="518">
        <v>6.0877102411432151</v>
      </c>
      <c r="AW397" s="515">
        <v>5.696424925594874</v>
      </c>
      <c r="AX397" s="519">
        <f t="shared" si="69"/>
        <v>-0.39128531554834112</v>
      </c>
      <c r="AY397" s="520"/>
      <c r="AZ397" s="521"/>
      <c r="BA397" s="521"/>
      <c r="BB397" s="521"/>
      <c r="BC397" s="523" t="s">
        <v>764</v>
      </c>
      <c r="BD397" s="58"/>
      <c r="BE397" s="522">
        <f t="shared" si="66"/>
        <v>-712</v>
      </c>
      <c r="BF397" s="58"/>
      <c r="BG397" s="58"/>
      <c r="BH397" s="58"/>
      <c r="BI397" s="58"/>
      <c r="BJ397" s="58"/>
    </row>
    <row r="398" spans="1:62" s="510" customFormat="1" ht="12">
      <c r="A398" s="507">
        <v>715</v>
      </c>
      <c r="B398" s="508" t="s">
        <v>416</v>
      </c>
      <c r="C398" s="507">
        <v>1</v>
      </c>
      <c r="D398" s="509">
        <v>700000</v>
      </c>
      <c r="E398" s="510">
        <v>0</v>
      </c>
      <c r="F398" s="510">
        <v>49232</v>
      </c>
      <c r="G398" s="510">
        <v>13589.100000000002</v>
      </c>
      <c r="H398" s="510">
        <v>0</v>
      </c>
      <c r="I398" s="510">
        <v>0</v>
      </c>
      <c r="J398" s="510">
        <v>0</v>
      </c>
      <c r="K398" s="511">
        <v>0</v>
      </c>
      <c r="L398" s="510">
        <v>0</v>
      </c>
      <c r="M398" s="510">
        <v>0</v>
      </c>
      <c r="N398" s="510">
        <v>0</v>
      </c>
      <c r="O398" s="510">
        <v>0</v>
      </c>
      <c r="P398" s="510">
        <v>0</v>
      </c>
      <c r="Q398" s="510">
        <v>0</v>
      </c>
      <c r="R398" s="510">
        <v>0</v>
      </c>
      <c r="S398" s="510">
        <v>0</v>
      </c>
      <c r="T398" s="510" t="s">
        <v>757</v>
      </c>
      <c r="U398" s="510">
        <f t="shared" si="67"/>
        <v>762821.1</v>
      </c>
      <c r="V398" s="512">
        <f t="shared" si="60"/>
        <v>3.7475262000251135</v>
      </c>
      <c r="X398" s="510">
        <v>12823121.489999998</v>
      </c>
      <c r="Y398" s="510">
        <v>20355324</v>
      </c>
      <c r="Z398" s="510">
        <f t="shared" si="61"/>
        <v>7532202.5100000016</v>
      </c>
      <c r="AA398" s="510">
        <f t="shared" si="62"/>
        <v>282271.26250119926</v>
      </c>
      <c r="AC398" s="512">
        <v>180.92294708391768</v>
      </c>
      <c r="AD398" s="512">
        <f t="shared" si="63"/>
        <v>156.53795960018471</v>
      </c>
      <c r="AE398" s="513">
        <f t="shared" si="64"/>
        <v>-24.384987483732971</v>
      </c>
      <c r="AF398" s="510">
        <v>8</v>
      </c>
      <c r="AG398" s="510">
        <v>1</v>
      </c>
      <c r="AH398" s="514">
        <f t="shared" si="65"/>
        <v>156.53795960018471</v>
      </c>
      <c r="AI398" s="58"/>
      <c r="AJ398" s="58"/>
      <c r="AK398" s="515">
        <v>180.92294708391768</v>
      </c>
      <c r="AL398" s="515">
        <v>181.07307473916129</v>
      </c>
      <c r="AM398" s="515">
        <v>181.07307473916129</v>
      </c>
      <c r="AN398" s="515">
        <v>180.92294708391768</v>
      </c>
      <c r="AO398" s="516">
        <v>156.53795960018471</v>
      </c>
      <c r="AP398" s="515"/>
      <c r="AQ398" s="515"/>
      <c r="AR398" s="515"/>
      <c r="AS398" s="515"/>
      <c r="AT398" s="517">
        <f t="shared" si="68"/>
        <v>-24.384987483732971</v>
      </c>
      <c r="AU398" s="515"/>
      <c r="AV398" s="518">
        <v>11.317612899876327</v>
      </c>
      <c r="AW398" s="515">
        <v>-3.803566749125066</v>
      </c>
      <c r="AX398" s="519">
        <f t="shared" si="69"/>
        <v>-15.121179649001393</v>
      </c>
      <c r="AY398" s="520"/>
      <c r="AZ398" s="521"/>
      <c r="BA398" s="521"/>
      <c r="BB398" s="521"/>
      <c r="BC398" s="514" t="s">
        <v>765</v>
      </c>
      <c r="BD398" s="58"/>
      <c r="BE398" s="522">
        <f t="shared" si="66"/>
        <v>-715</v>
      </c>
      <c r="BF398" s="58"/>
      <c r="BG398" s="58"/>
      <c r="BH398" s="58"/>
      <c r="BI398" s="58"/>
      <c r="BJ398" s="58"/>
    </row>
    <row r="399" spans="1:62" s="510" customFormat="1" ht="12">
      <c r="A399" s="507">
        <v>717</v>
      </c>
      <c r="B399" s="508" t="s">
        <v>417</v>
      </c>
      <c r="C399" s="507">
        <v>1</v>
      </c>
      <c r="D399" s="509">
        <v>1214673</v>
      </c>
      <c r="E399" s="510">
        <v>0</v>
      </c>
      <c r="F399" s="510">
        <v>200081</v>
      </c>
      <c r="G399" s="510">
        <v>45757</v>
      </c>
      <c r="H399" s="510">
        <v>0</v>
      </c>
      <c r="I399" s="510">
        <v>0</v>
      </c>
      <c r="J399" s="510">
        <v>505256.25</v>
      </c>
      <c r="K399" s="511">
        <v>0</v>
      </c>
      <c r="L399" s="510">
        <v>0</v>
      </c>
      <c r="M399" s="510">
        <v>0</v>
      </c>
      <c r="N399" s="510">
        <v>0</v>
      </c>
      <c r="O399" s="510">
        <v>0</v>
      </c>
      <c r="P399" s="510">
        <v>0</v>
      </c>
      <c r="Q399" s="510">
        <v>0</v>
      </c>
      <c r="R399" s="510">
        <v>0</v>
      </c>
      <c r="S399" s="510">
        <v>0</v>
      </c>
      <c r="T399" s="510" t="s">
        <v>760</v>
      </c>
      <c r="U399" s="510">
        <f t="shared" si="67"/>
        <v>1236963.4500000002</v>
      </c>
      <c r="V399" s="512">
        <f t="shared" si="60"/>
        <v>6.7457528322329345</v>
      </c>
      <c r="X399" s="510">
        <v>10916936.219890831</v>
      </c>
      <c r="Y399" s="510">
        <v>18336922.219999999</v>
      </c>
      <c r="Z399" s="510">
        <f t="shared" si="61"/>
        <v>7419986.0001091678</v>
      </c>
      <c r="AA399" s="510">
        <f t="shared" si="62"/>
        <v>500533.91575365141</v>
      </c>
      <c r="AC399" s="512">
        <v>141.35629211622097</v>
      </c>
      <c r="AD399" s="512">
        <f t="shared" si="63"/>
        <v>163.38272886259207</v>
      </c>
      <c r="AE399" s="513">
        <f t="shared" si="64"/>
        <v>22.026436746371104</v>
      </c>
      <c r="AF399" s="510">
        <v>28</v>
      </c>
      <c r="AG399" s="510">
        <v>1</v>
      </c>
      <c r="AH399" s="514">
        <f t="shared" si="65"/>
        <v>163.38272886259207</v>
      </c>
      <c r="AI399" s="58"/>
      <c r="AJ399" s="58"/>
      <c r="AK399" s="515">
        <v>141.35629211622097</v>
      </c>
      <c r="AL399" s="515">
        <v>141.35629211622097</v>
      </c>
      <c r="AM399" s="515">
        <v>141.35629211622097</v>
      </c>
      <c r="AN399" s="515">
        <v>141.35629211622097</v>
      </c>
      <c r="AO399" s="516">
        <v>163.38272886259207</v>
      </c>
      <c r="AP399" s="515"/>
      <c r="AQ399" s="515"/>
      <c r="AR399" s="515"/>
      <c r="AS399" s="515"/>
      <c r="AT399" s="517">
        <f t="shared" si="68"/>
        <v>22.026436746371104</v>
      </c>
      <c r="AU399" s="515"/>
      <c r="AV399" s="518">
        <v>12.836310057561246</v>
      </c>
      <c r="AW399" s="515">
        <v>17.521126125205118</v>
      </c>
      <c r="AX399" s="519">
        <f t="shared" si="69"/>
        <v>4.6848160676438724</v>
      </c>
      <c r="AY399" s="520"/>
      <c r="AZ399" s="521"/>
      <c r="BA399" s="521"/>
      <c r="BB399" s="521"/>
      <c r="BC399" s="514"/>
      <c r="BD399" s="58"/>
      <c r="BE399" s="522">
        <f t="shared" si="66"/>
        <v>-717</v>
      </c>
      <c r="BF399" s="58"/>
      <c r="BG399" s="58"/>
      <c r="BH399" s="58"/>
      <c r="BI399" s="58"/>
      <c r="BJ399" s="58"/>
    </row>
    <row r="400" spans="1:62" s="510" customFormat="1" ht="12">
      <c r="A400" s="507">
        <v>720</v>
      </c>
      <c r="B400" s="508" t="s">
        <v>418</v>
      </c>
      <c r="C400" s="507">
        <v>1</v>
      </c>
      <c r="D400" s="509">
        <v>837906</v>
      </c>
      <c r="E400" s="510">
        <v>0</v>
      </c>
      <c r="F400" s="510">
        <v>71900</v>
      </c>
      <c r="G400" s="510">
        <v>15381.520000000002</v>
      </c>
      <c r="H400" s="510">
        <v>0</v>
      </c>
      <c r="I400" s="510">
        <v>0</v>
      </c>
      <c r="J400" s="510">
        <v>627546</v>
      </c>
      <c r="K400" s="511">
        <v>328189</v>
      </c>
      <c r="L400" s="510">
        <v>0</v>
      </c>
      <c r="M400" s="510">
        <v>0</v>
      </c>
      <c r="N400" s="510">
        <v>0</v>
      </c>
      <c r="O400" s="510">
        <v>0</v>
      </c>
      <c r="P400" s="510">
        <v>0</v>
      </c>
      <c r="Q400" s="510">
        <v>0</v>
      </c>
      <c r="R400" s="510">
        <v>0</v>
      </c>
      <c r="S400" s="510">
        <v>0</v>
      </c>
      <c r="T400" s="510" t="s">
        <v>757</v>
      </c>
      <c r="U400" s="510">
        <f t="shared" si="67"/>
        <v>1880922.52</v>
      </c>
      <c r="V400" s="512">
        <f t="shared" si="60"/>
        <v>9.9075479715474692</v>
      </c>
      <c r="X400" s="510">
        <v>16984442.759999998</v>
      </c>
      <c r="Y400" s="510">
        <v>18984743</v>
      </c>
      <c r="Z400" s="510">
        <f t="shared" si="61"/>
        <v>2000300.2400000021</v>
      </c>
      <c r="AA400" s="510">
        <f t="shared" si="62"/>
        <v>198180.70585297939</v>
      </c>
      <c r="AC400" s="512">
        <v>121.99277670136782</v>
      </c>
      <c r="AD400" s="512">
        <f t="shared" si="63"/>
        <v>110.61041306807657</v>
      </c>
      <c r="AE400" s="513">
        <f t="shared" si="64"/>
        <v>-11.382363633291249</v>
      </c>
      <c r="AF400" s="510">
        <v>8</v>
      </c>
      <c r="AG400" s="510">
        <v>1</v>
      </c>
      <c r="AH400" s="514">
        <f t="shared" si="65"/>
        <v>110.61041306807657</v>
      </c>
      <c r="AI400" s="58"/>
      <c r="AJ400" s="58"/>
      <c r="AK400" s="515">
        <v>121.99277670136782</v>
      </c>
      <c r="AL400" s="515">
        <v>121.72753011277004</v>
      </c>
      <c r="AM400" s="515">
        <v>121.72753011277004</v>
      </c>
      <c r="AN400" s="515">
        <v>121.99277670136782</v>
      </c>
      <c r="AO400" s="516">
        <v>110.61041306807657</v>
      </c>
      <c r="AP400" s="515"/>
      <c r="AQ400" s="515"/>
      <c r="AR400" s="515"/>
      <c r="AS400" s="515"/>
      <c r="AT400" s="517">
        <f t="shared" si="68"/>
        <v>-11.382363633291249</v>
      </c>
      <c r="AU400" s="515"/>
      <c r="AV400" s="518">
        <v>16.122721164251701</v>
      </c>
      <c r="AW400" s="515">
        <v>4.2389449217788275</v>
      </c>
      <c r="AX400" s="519">
        <f t="shared" si="69"/>
        <v>-11.883776242472873</v>
      </c>
      <c r="AY400" s="520"/>
      <c r="AZ400" s="521"/>
      <c r="BA400" s="521"/>
      <c r="BB400" s="521"/>
      <c r="BC400" s="514"/>
      <c r="BD400" s="58"/>
      <c r="BE400" s="522">
        <f t="shared" si="66"/>
        <v>-720</v>
      </c>
      <c r="BF400" s="58"/>
      <c r="BG400" s="58"/>
      <c r="BH400" s="58"/>
      <c r="BI400" s="58"/>
      <c r="BJ400" s="58"/>
    </row>
    <row r="401" spans="1:62" s="510" customFormat="1" ht="12">
      <c r="A401" s="507">
        <v>725</v>
      </c>
      <c r="B401" s="508" t="s">
        <v>419</v>
      </c>
      <c r="C401" s="507">
        <v>1</v>
      </c>
      <c r="D401" s="509">
        <v>937115</v>
      </c>
      <c r="E401" s="510">
        <v>0</v>
      </c>
      <c r="F401" s="510">
        <v>158455</v>
      </c>
      <c r="G401" s="510">
        <v>37823.310000000005</v>
      </c>
      <c r="H401" s="510">
        <v>0</v>
      </c>
      <c r="I401" s="510">
        <v>0</v>
      </c>
      <c r="J401" s="510">
        <v>1116277.3</v>
      </c>
      <c r="K401" s="511">
        <v>0</v>
      </c>
      <c r="L401" s="510">
        <v>0</v>
      </c>
      <c r="M401" s="510">
        <v>0</v>
      </c>
      <c r="N401" s="510">
        <v>0</v>
      </c>
      <c r="O401" s="510">
        <v>0</v>
      </c>
      <c r="P401" s="510">
        <v>0</v>
      </c>
      <c r="Q401" s="510">
        <v>0</v>
      </c>
      <c r="R401" s="510">
        <v>0</v>
      </c>
      <c r="S401" s="510">
        <v>0</v>
      </c>
      <c r="T401" s="510" t="s">
        <v>757</v>
      </c>
      <c r="U401" s="510">
        <f t="shared" si="67"/>
        <v>2249670.6100000003</v>
      </c>
      <c r="V401" s="512">
        <f t="shared" si="60"/>
        <v>4.6460881943849408</v>
      </c>
      <c r="X401" s="510">
        <v>37188533.335978121</v>
      </c>
      <c r="Y401" s="510">
        <v>48420747</v>
      </c>
      <c r="Z401" s="510">
        <f t="shared" si="61"/>
        <v>11232213.664021879</v>
      </c>
      <c r="AA401" s="510">
        <f t="shared" si="62"/>
        <v>521858.5530122128</v>
      </c>
      <c r="AC401" s="512">
        <v>132.48651316458057</v>
      </c>
      <c r="AD401" s="512">
        <f t="shared" si="63"/>
        <v>128.80015464510913</v>
      </c>
      <c r="AE401" s="513">
        <f t="shared" si="64"/>
        <v>-3.6863585194714403</v>
      </c>
      <c r="AF401" s="510">
        <v>37</v>
      </c>
      <c r="AG401" s="510">
        <v>1</v>
      </c>
      <c r="AH401" s="514">
        <f t="shared" si="65"/>
        <v>128.80015464510913</v>
      </c>
      <c r="AI401" s="58"/>
      <c r="AJ401" s="58"/>
      <c r="AK401" s="515">
        <v>132.48651316458057</v>
      </c>
      <c r="AL401" s="515">
        <v>132.64692164179573</v>
      </c>
      <c r="AM401" s="515">
        <v>132.64692164179573</v>
      </c>
      <c r="AN401" s="515">
        <v>132.48651316458057</v>
      </c>
      <c r="AO401" s="516">
        <v>128.80015464510913</v>
      </c>
      <c r="AP401" s="515"/>
      <c r="AQ401" s="515"/>
      <c r="AR401" s="515"/>
      <c r="AS401" s="515"/>
      <c r="AT401" s="517">
        <f t="shared" si="68"/>
        <v>-3.6863585194714403</v>
      </c>
      <c r="AU401" s="515"/>
      <c r="AV401" s="518">
        <v>6.946400531053869</v>
      </c>
      <c r="AW401" s="515">
        <v>3.6316516828061736</v>
      </c>
      <c r="AX401" s="519">
        <f t="shared" si="69"/>
        <v>-3.3147488482476954</v>
      </c>
      <c r="AY401" s="520"/>
      <c r="AZ401" s="521"/>
      <c r="BA401" s="521"/>
      <c r="BB401" s="521"/>
      <c r="BC401" s="514"/>
      <c r="BD401" s="58"/>
      <c r="BE401" s="522">
        <f t="shared" si="66"/>
        <v>-725</v>
      </c>
      <c r="BF401" s="58"/>
      <c r="BG401" s="58"/>
      <c r="BH401" s="58"/>
      <c r="BI401" s="58"/>
      <c r="BJ401" s="58"/>
    </row>
    <row r="402" spans="1:62" s="510" customFormat="1" ht="12">
      <c r="A402" s="507">
        <v>728</v>
      </c>
      <c r="B402" s="508" t="s">
        <v>420</v>
      </c>
      <c r="C402" s="507">
        <v>1</v>
      </c>
      <c r="D402" s="509">
        <v>68415</v>
      </c>
      <c r="E402" s="510">
        <v>0</v>
      </c>
      <c r="F402" s="510">
        <v>7267</v>
      </c>
      <c r="G402" s="510">
        <v>0</v>
      </c>
      <c r="H402" s="510">
        <v>0</v>
      </c>
      <c r="I402" s="510">
        <v>0</v>
      </c>
      <c r="J402" s="510">
        <v>0</v>
      </c>
      <c r="K402" s="511">
        <v>0</v>
      </c>
      <c r="L402" s="510">
        <v>0</v>
      </c>
      <c r="M402" s="510">
        <v>0</v>
      </c>
      <c r="N402" s="510">
        <v>0</v>
      </c>
      <c r="O402" s="510">
        <v>0</v>
      </c>
      <c r="P402" s="510">
        <v>0</v>
      </c>
      <c r="Q402" s="510">
        <v>0</v>
      </c>
      <c r="R402" s="510">
        <v>0</v>
      </c>
      <c r="S402" s="510">
        <v>0</v>
      </c>
      <c r="T402" s="510" t="s">
        <v>760</v>
      </c>
      <c r="U402" s="510">
        <f t="shared" si="67"/>
        <v>34633</v>
      </c>
      <c r="V402" s="512">
        <f t="shared" si="60"/>
        <v>1.1262401633248229</v>
      </c>
      <c r="X402" s="510">
        <v>1400561.7699999998</v>
      </c>
      <c r="Y402" s="510">
        <v>3075099</v>
      </c>
      <c r="Z402" s="510">
        <f t="shared" si="61"/>
        <v>1674537.2300000002</v>
      </c>
      <c r="AA402" s="510">
        <f t="shared" si="62"/>
        <v>18859.310834086969</v>
      </c>
      <c r="AC402" s="512">
        <v>217.64478713587803</v>
      </c>
      <c r="AD402" s="512">
        <f t="shared" si="63"/>
        <v>218.21527294479225</v>
      </c>
      <c r="AE402" s="513">
        <f t="shared" si="64"/>
        <v>0.57048580891421352</v>
      </c>
      <c r="AF402" s="510">
        <v>1</v>
      </c>
      <c r="AG402" s="510">
        <v>1</v>
      </c>
      <c r="AH402" s="514">
        <f t="shared" si="65"/>
        <v>218.21527294479225</v>
      </c>
      <c r="AI402" s="58"/>
      <c r="AJ402" s="58"/>
      <c r="AK402" s="515">
        <v>217.64478713587803</v>
      </c>
      <c r="AL402" s="515">
        <v>218.70053194897361</v>
      </c>
      <c r="AM402" s="515">
        <v>218.70053194897361</v>
      </c>
      <c r="AN402" s="515">
        <v>217.64478713587803</v>
      </c>
      <c r="AO402" s="516">
        <v>218.21527294479225</v>
      </c>
      <c r="AP402" s="515"/>
      <c r="AQ402" s="515"/>
      <c r="AR402" s="515"/>
      <c r="AS402" s="515"/>
      <c r="AT402" s="517">
        <f t="shared" si="68"/>
        <v>0.57048580891421352</v>
      </c>
      <c r="AU402" s="515"/>
      <c r="AV402" s="518">
        <v>3.0672240504328743</v>
      </c>
      <c r="AW402" s="515">
        <v>3.1873114899818416</v>
      </c>
      <c r="AX402" s="519">
        <f t="shared" si="69"/>
        <v>0.12008743954896728</v>
      </c>
      <c r="AY402" s="520"/>
      <c r="AZ402" s="521"/>
      <c r="BA402" s="521"/>
      <c r="BB402" s="521"/>
      <c r="BC402" s="514"/>
      <c r="BD402" s="58"/>
      <c r="BE402" s="522">
        <f t="shared" si="66"/>
        <v>-728</v>
      </c>
      <c r="BF402" s="58"/>
      <c r="BG402" s="58"/>
      <c r="BH402" s="58"/>
      <c r="BI402" s="58"/>
      <c r="BJ402" s="58"/>
    </row>
    <row r="403" spans="1:62" s="510" customFormat="1" ht="12">
      <c r="A403" s="507">
        <v>730</v>
      </c>
      <c r="B403" s="508" t="s">
        <v>421</v>
      </c>
      <c r="C403" s="507">
        <v>1</v>
      </c>
      <c r="D403" s="509">
        <v>731376</v>
      </c>
      <c r="E403" s="510">
        <v>0</v>
      </c>
      <c r="F403" s="510">
        <v>0</v>
      </c>
      <c r="G403" s="510">
        <v>7681.380000000001</v>
      </c>
      <c r="H403" s="510">
        <v>0</v>
      </c>
      <c r="I403" s="510">
        <v>0</v>
      </c>
      <c r="J403" s="510">
        <v>485237</v>
      </c>
      <c r="K403" s="511">
        <v>285213</v>
      </c>
      <c r="L403" s="510">
        <v>0</v>
      </c>
      <c r="M403" s="510">
        <v>0</v>
      </c>
      <c r="N403" s="510">
        <v>0</v>
      </c>
      <c r="O403" s="510">
        <v>0</v>
      </c>
      <c r="P403" s="510">
        <v>0</v>
      </c>
      <c r="Q403" s="510">
        <v>0</v>
      </c>
      <c r="R403" s="510">
        <v>0</v>
      </c>
      <c r="S403" s="510">
        <v>0</v>
      </c>
      <c r="T403" s="510" t="s">
        <v>757</v>
      </c>
      <c r="U403" s="510">
        <f t="shared" si="67"/>
        <v>1509507.38</v>
      </c>
      <c r="V403" s="512">
        <f t="shared" si="60"/>
        <v>6.2566942259678102</v>
      </c>
      <c r="X403" s="510">
        <v>16339014.660000002</v>
      </c>
      <c r="Y403" s="510">
        <v>24126277</v>
      </c>
      <c r="Z403" s="510">
        <f t="shared" si="61"/>
        <v>7787262.339999998</v>
      </c>
      <c r="AA403" s="510">
        <f t="shared" si="62"/>
        <v>487225.19318774564</v>
      </c>
      <c r="AC403" s="512">
        <v>137.04717081900276</v>
      </c>
      <c r="AD403" s="512">
        <f t="shared" si="63"/>
        <v>144.67856415285357</v>
      </c>
      <c r="AE403" s="513">
        <f t="shared" si="64"/>
        <v>7.6313933338508093</v>
      </c>
      <c r="AF403" s="510">
        <v>7</v>
      </c>
      <c r="AG403" s="510">
        <v>1</v>
      </c>
      <c r="AH403" s="514">
        <f t="shared" si="65"/>
        <v>144.67856415285357</v>
      </c>
      <c r="AI403" s="58"/>
      <c r="AJ403" s="58"/>
      <c r="AK403" s="515">
        <v>137.04717081900276</v>
      </c>
      <c r="AL403" s="515">
        <v>137.06934726011082</v>
      </c>
      <c r="AM403" s="515">
        <v>137.06934726011082</v>
      </c>
      <c r="AN403" s="515">
        <v>137.04717081900276</v>
      </c>
      <c r="AO403" s="516">
        <v>144.67856415285357</v>
      </c>
      <c r="AP403" s="515"/>
      <c r="AQ403" s="515"/>
      <c r="AR403" s="515"/>
      <c r="AS403" s="515"/>
      <c r="AT403" s="517">
        <f t="shared" si="68"/>
        <v>7.6313933338508093</v>
      </c>
      <c r="AU403" s="515"/>
      <c r="AV403" s="518">
        <v>0.20181740384971808</v>
      </c>
      <c r="AW403" s="515">
        <v>5.9106702963094202</v>
      </c>
      <c r="AX403" s="519">
        <f t="shared" si="69"/>
        <v>5.708852892459702</v>
      </c>
      <c r="AY403" s="520"/>
      <c r="AZ403" s="521"/>
      <c r="BA403" s="521"/>
      <c r="BB403" s="521"/>
      <c r="BC403" s="514"/>
      <c r="BD403" s="58"/>
      <c r="BE403" s="522">
        <f t="shared" si="66"/>
        <v>-730</v>
      </c>
      <c r="BF403" s="58"/>
      <c r="BG403" s="58"/>
      <c r="BH403" s="58"/>
      <c r="BI403" s="58"/>
      <c r="BJ403" s="58"/>
    </row>
    <row r="404" spans="1:62" s="510" customFormat="1" ht="12">
      <c r="A404" s="507">
        <v>735</v>
      </c>
      <c r="B404" s="508" t="s">
        <v>422</v>
      </c>
      <c r="C404" s="507">
        <v>1</v>
      </c>
      <c r="D404" s="509">
        <v>2322630</v>
      </c>
      <c r="E404" s="510">
        <v>220513</v>
      </c>
      <c r="F404" s="510">
        <v>49360</v>
      </c>
      <c r="G404" s="510">
        <v>70971.25</v>
      </c>
      <c r="H404" s="510">
        <v>0</v>
      </c>
      <c r="I404" s="510">
        <v>0</v>
      </c>
      <c r="J404" s="510">
        <v>2174500</v>
      </c>
      <c r="K404" s="511">
        <v>1082000</v>
      </c>
      <c r="L404" s="510">
        <v>0</v>
      </c>
      <c r="M404" s="510">
        <v>0</v>
      </c>
      <c r="N404" s="510">
        <v>0</v>
      </c>
      <c r="O404" s="510">
        <v>0</v>
      </c>
      <c r="P404" s="510">
        <v>0</v>
      </c>
      <c r="Q404" s="510">
        <v>0</v>
      </c>
      <c r="R404" s="510">
        <v>0</v>
      </c>
      <c r="S404" s="510">
        <v>0</v>
      </c>
      <c r="T404" s="510" t="s">
        <v>757</v>
      </c>
      <c r="U404" s="510">
        <f t="shared" si="67"/>
        <v>5919974.25</v>
      </c>
      <c r="V404" s="512">
        <f t="shared" si="60"/>
        <v>11.284748144770758</v>
      </c>
      <c r="X404" s="510">
        <v>37611036.840000004</v>
      </c>
      <c r="Y404" s="510">
        <v>52459959</v>
      </c>
      <c r="Z404" s="510">
        <f t="shared" si="61"/>
        <v>14848922.159999996</v>
      </c>
      <c r="AA404" s="510">
        <f t="shared" si="62"/>
        <v>1675663.4679690537</v>
      </c>
      <c r="AC404" s="512">
        <v>147.14841566192297</v>
      </c>
      <c r="AD404" s="512">
        <f t="shared" si="63"/>
        <v>135.02498149165871</v>
      </c>
      <c r="AE404" s="513">
        <f t="shared" si="64"/>
        <v>-12.123434170264261</v>
      </c>
      <c r="AF404" s="510">
        <v>52</v>
      </c>
      <c r="AG404" s="510">
        <v>1</v>
      </c>
      <c r="AH404" s="514">
        <f t="shared" si="65"/>
        <v>135.02498149165871</v>
      </c>
      <c r="AI404" s="58"/>
      <c r="AJ404" s="58"/>
      <c r="AK404" s="515">
        <v>147.14841566192297</v>
      </c>
      <c r="AL404" s="515">
        <v>147.21438493257261</v>
      </c>
      <c r="AM404" s="515">
        <v>147.21438493257261</v>
      </c>
      <c r="AN404" s="515">
        <v>147.14841566192297</v>
      </c>
      <c r="AO404" s="516">
        <v>135.02498149165871</v>
      </c>
      <c r="AP404" s="515"/>
      <c r="AQ404" s="515"/>
      <c r="AR404" s="515"/>
      <c r="AS404" s="515"/>
      <c r="AT404" s="517">
        <f t="shared" si="68"/>
        <v>-12.123434170264261</v>
      </c>
      <c r="AU404" s="515"/>
      <c r="AV404" s="518">
        <v>12.355831049429158</v>
      </c>
      <c r="AW404" s="515">
        <v>2.3118478089986483</v>
      </c>
      <c r="AX404" s="519">
        <f t="shared" si="69"/>
        <v>-10.04398324043051</v>
      </c>
      <c r="AY404" s="520"/>
      <c r="AZ404" s="521"/>
      <c r="BA404" s="521"/>
      <c r="BB404" s="521"/>
      <c r="BC404" s="514"/>
      <c r="BD404" s="58"/>
      <c r="BE404" s="522">
        <f t="shared" si="66"/>
        <v>-735</v>
      </c>
      <c r="BF404" s="58"/>
      <c r="BG404" s="58"/>
      <c r="BH404" s="58"/>
      <c r="BI404" s="58"/>
      <c r="BJ404" s="58"/>
    </row>
    <row r="405" spans="1:62" s="510" customFormat="1" ht="12">
      <c r="A405" s="507">
        <v>740</v>
      </c>
      <c r="B405" s="508" t="s">
        <v>423</v>
      </c>
      <c r="C405" s="507">
        <v>1</v>
      </c>
      <c r="D405" s="509">
        <v>324728</v>
      </c>
      <c r="E405" s="510">
        <v>1259</v>
      </c>
      <c r="F405" s="510">
        <v>7466</v>
      </c>
      <c r="G405" s="510">
        <v>18859.960000000003</v>
      </c>
      <c r="H405" s="510">
        <v>0</v>
      </c>
      <c r="I405" s="510">
        <v>0</v>
      </c>
      <c r="J405" s="510">
        <v>6400</v>
      </c>
      <c r="K405" s="511">
        <v>0</v>
      </c>
      <c r="L405" s="510">
        <v>0</v>
      </c>
      <c r="M405" s="510">
        <v>0</v>
      </c>
      <c r="N405" s="510">
        <v>0</v>
      </c>
      <c r="O405" s="510">
        <v>0</v>
      </c>
      <c r="P405" s="510">
        <v>0</v>
      </c>
      <c r="Q405" s="510">
        <v>0</v>
      </c>
      <c r="R405" s="510">
        <v>0</v>
      </c>
      <c r="S405" s="510">
        <v>0</v>
      </c>
      <c r="T405" s="510" t="s">
        <v>757</v>
      </c>
      <c r="U405" s="510">
        <f t="shared" si="67"/>
        <v>358712.96</v>
      </c>
      <c r="V405" s="512">
        <f t="shared" si="60"/>
        <v>1.8547329658471563</v>
      </c>
      <c r="X405" s="510">
        <v>12541083.76</v>
      </c>
      <c r="Y405" s="510">
        <v>19340410</v>
      </c>
      <c r="Z405" s="510">
        <f t="shared" si="61"/>
        <v>6799326.2400000002</v>
      </c>
      <c r="AA405" s="510">
        <f t="shared" si="62"/>
        <v>126109.34522877594</v>
      </c>
      <c r="AC405" s="512">
        <v>153.24436985376636</v>
      </c>
      <c r="AD405" s="512">
        <f t="shared" si="63"/>
        <v>153.21084702468508</v>
      </c>
      <c r="AE405" s="513">
        <f t="shared" si="64"/>
        <v>-3.3522829081277905E-2</v>
      </c>
      <c r="AF405" s="510">
        <v>9</v>
      </c>
      <c r="AG405" s="510">
        <v>1</v>
      </c>
      <c r="AH405" s="514">
        <f t="shared" si="65"/>
        <v>153.21084702468508</v>
      </c>
      <c r="AI405" s="58"/>
      <c r="AJ405" s="58"/>
      <c r="AK405" s="515">
        <v>153.24436985376636</v>
      </c>
      <c r="AL405" s="515">
        <v>150.12729751607631</v>
      </c>
      <c r="AM405" s="515">
        <v>150.12729751607631</v>
      </c>
      <c r="AN405" s="515">
        <v>153.24436985376636</v>
      </c>
      <c r="AO405" s="516">
        <v>153.21084702468508</v>
      </c>
      <c r="AP405" s="515"/>
      <c r="AQ405" s="515"/>
      <c r="AR405" s="515"/>
      <c r="AS405" s="515"/>
      <c r="AT405" s="517">
        <f t="shared" si="68"/>
        <v>-3.3522829081277905E-2</v>
      </c>
      <c r="AU405" s="515"/>
      <c r="AV405" s="518">
        <v>4.1626614908902466</v>
      </c>
      <c r="AW405" s="515">
        <v>4.1180395753215331</v>
      </c>
      <c r="AX405" s="519">
        <f t="shared" si="69"/>
        <v>-4.4621915568713533E-2</v>
      </c>
      <c r="AY405" s="520"/>
      <c r="AZ405" s="521"/>
      <c r="BA405" s="521"/>
      <c r="BB405" s="521"/>
      <c r="BC405" s="514"/>
      <c r="BD405" s="58"/>
      <c r="BE405" s="522">
        <f t="shared" si="66"/>
        <v>-740</v>
      </c>
      <c r="BF405" s="58"/>
      <c r="BG405" s="58"/>
      <c r="BH405" s="58"/>
      <c r="BI405" s="58"/>
      <c r="BJ405" s="58"/>
    </row>
    <row r="406" spans="1:62" s="510" customFormat="1" ht="12">
      <c r="A406" s="507">
        <v>745</v>
      </c>
      <c r="B406" s="508" t="s">
        <v>424</v>
      </c>
      <c r="C406" s="507">
        <v>1</v>
      </c>
      <c r="D406" s="509">
        <v>2018311</v>
      </c>
      <c r="E406" s="510">
        <v>1326</v>
      </c>
      <c r="F406" s="510">
        <v>134928</v>
      </c>
      <c r="G406" s="510">
        <v>41654.480000000003</v>
      </c>
      <c r="H406" s="510">
        <v>0</v>
      </c>
      <c r="I406" s="510">
        <v>0</v>
      </c>
      <c r="J406" s="510">
        <v>1593858</v>
      </c>
      <c r="K406" s="511">
        <v>957174</v>
      </c>
      <c r="L406" s="510">
        <v>0</v>
      </c>
      <c r="M406" s="510">
        <v>0</v>
      </c>
      <c r="N406" s="510">
        <v>0</v>
      </c>
      <c r="O406" s="510">
        <v>0</v>
      </c>
      <c r="P406" s="510">
        <v>0</v>
      </c>
      <c r="Q406" s="510">
        <v>0</v>
      </c>
      <c r="R406" s="510">
        <v>0</v>
      </c>
      <c r="S406" s="510">
        <v>0</v>
      </c>
      <c r="T406" s="510" t="s">
        <v>760</v>
      </c>
      <c r="U406" s="510">
        <f t="shared" si="67"/>
        <v>3536264.8800000008</v>
      </c>
      <c r="V406" s="512">
        <f t="shared" si="60"/>
        <v>9.2398720258613434</v>
      </c>
      <c r="X406" s="510">
        <v>25863556.119999997</v>
      </c>
      <c r="Y406" s="510">
        <v>38271795</v>
      </c>
      <c r="Z406" s="510">
        <f t="shared" si="61"/>
        <v>12408238.880000003</v>
      </c>
      <c r="AA406" s="510">
        <f t="shared" si="62"/>
        <v>1146505.3931751712</v>
      </c>
      <c r="AC406" s="512">
        <v>147.2529915048994</v>
      </c>
      <c r="AD406" s="512">
        <f t="shared" si="63"/>
        <v>143.54286562363424</v>
      </c>
      <c r="AE406" s="513">
        <f t="shared" si="64"/>
        <v>-3.7101258812651565</v>
      </c>
      <c r="AF406" s="510">
        <v>38</v>
      </c>
      <c r="AG406" s="510">
        <v>1</v>
      </c>
      <c r="AH406" s="514">
        <f t="shared" si="65"/>
        <v>143.54286562363424</v>
      </c>
      <c r="AI406" s="58"/>
      <c r="AJ406" s="58"/>
      <c r="AK406" s="515">
        <v>147.2529915048994</v>
      </c>
      <c r="AL406" s="515">
        <v>147.023396776353</v>
      </c>
      <c r="AM406" s="515">
        <v>147.023396776353</v>
      </c>
      <c r="AN406" s="515">
        <v>147.2529915048994</v>
      </c>
      <c r="AO406" s="516">
        <v>143.54286562363424</v>
      </c>
      <c r="AP406" s="515"/>
      <c r="AQ406" s="515"/>
      <c r="AR406" s="515"/>
      <c r="AS406" s="515"/>
      <c r="AT406" s="517">
        <f t="shared" si="68"/>
        <v>-3.7101258812651565</v>
      </c>
      <c r="AU406" s="515"/>
      <c r="AV406" s="518">
        <v>5.6474035558797535</v>
      </c>
      <c r="AW406" s="515">
        <v>2.3968857609761831</v>
      </c>
      <c r="AX406" s="519">
        <f t="shared" si="69"/>
        <v>-3.2505177949035704</v>
      </c>
      <c r="AY406" s="520"/>
      <c r="AZ406" s="521"/>
      <c r="BA406" s="521"/>
      <c r="BB406" s="521"/>
      <c r="BC406" s="514"/>
      <c r="BD406" s="58"/>
      <c r="BE406" s="522">
        <f t="shared" si="66"/>
        <v>-745</v>
      </c>
      <c r="BF406" s="58"/>
      <c r="BG406" s="58"/>
      <c r="BH406" s="58"/>
      <c r="BI406" s="58"/>
      <c r="BJ406" s="58"/>
    </row>
    <row r="407" spans="1:62" s="510" customFormat="1" ht="12">
      <c r="A407" s="507">
        <v>750</v>
      </c>
      <c r="B407" s="508" t="s">
        <v>425</v>
      </c>
      <c r="C407" s="507">
        <v>1</v>
      </c>
      <c r="D407" s="509">
        <v>896979</v>
      </c>
      <c r="E407" s="510">
        <v>234824</v>
      </c>
      <c r="F407" s="510">
        <v>133801</v>
      </c>
      <c r="G407" s="510">
        <v>39129.51</v>
      </c>
      <c r="H407" s="510">
        <v>0</v>
      </c>
      <c r="I407" s="510">
        <v>0</v>
      </c>
      <c r="J407" s="510">
        <v>20792</v>
      </c>
      <c r="K407" s="511">
        <v>0</v>
      </c>
      <c r="L407" s="510">
        <v>0</v>
      </c>
      <c r="M407" s="510">
        <v>0</v>
      </c>
      <c r="N407" s="510">
        <v>0</v>
      </c>
      <c r="O407" s="510">
        <v>0</v>
      </c>
      <c r="P407" s="510">
        <v>0</v>
      </c>
      <c r="Q407" s="510">
        <v>0</v>
      </c>
      <c r="R407" s="510">
        <v>0</v>
      </c>
      <c r="S407" s="510">
        <v>0</v>
      </c>
      <c r="T407" s="510" t="s">
        <v>757</v>
      </c>
      <c r="U407" s="510">
        <f t="shared" si="67"/>
        <v>1325525.51</v>
      </c>
      <c r="V407" s="512">
        <f t="shared" si="60"/>
        <v>9.7220565564162911</v>
      </c>
      <c r="X407" s="510">
        <v>8172163.4400000004</v>
      </c>
      <c r="Y407" s="510">
        <v>13634209</v>
      </c>
      <c r="Z407" s="510">
        <f t="shared" si="61"/>
        <v>5462045.5599999996</v>
      </c>
      <c r="AA407" s="510">
        <f t="shared" si="62"/>
        <v>531023.1584804249</v>
      </c>
      <c r="AC407" s="512">
        <v>163.31602890340304</v>
      </c>
      <c r="AD407" s="512">
        <f t="shared" si="63"/>
        <v>160.33925334121284</v>
      </c>
      <c r="AE407" s="513">
        <f t="shared" si="64"/>
        <v>-2.9767755621901983</v>
      </c>
      <c r="AF407" s="510">
        <v>29</v>
      </c>
      <c r="AG407" s="510">
        <v>1</v>
      </c>
      <c r="AH407" s="514">
        <f t="shared" si="65"/>
        <v>160.33925334121284</v>
      </c>
      <c r="AI407" s="58"/>
      <c r="AJ407" s="58"/>
      <c r="AK407" s="515">
        <v>163.31602890340304</v>
      </c>
      <c r="AL407" s="515">
        <v>163.31602890340304</v>
      </c>
      <c r="AM407" s="515">
        <v>163.31602890340304</v>
      </c>
      <c r="AN407" s="515">
        <v>163.31602890340304</v>
      </c>
      <c r="AO407" s="516">
        <v>160.33925334121284</v>
      </c>
      <c r="AP407" s="515"/>
      <c r="AQ407" s="515"/>
      <c r="AR407" s="515"/>
      <c r="AS407" s="515"/>
      <c r="AT407" s="517">
        <f t="shared" si="68"/>
        <v>-2.9767755621901983</v>
      </c>
      <c r="AU407" s="515"/>
      <c r="AV407" s="518">
        <v>12.146746512936494</v>
      </c>
      <c r="AW407" s="515">
        <v>4.7517408736425564</v>
      </c>
      <c r="AX407" s="519">
        <f t="shared" si="69"/>
        <v>-7.3950056392939372</v>
      </c>
      <c r="AY407" s="520"/>
      <c r="AZ407" s="521"/>
      <c r="BA407" s="521"/>
      <c r="BB407" s="521"/>
      <c r="BC407" s="514"/>
      <c r="BD407" s="58"/>
      <c r="BE407" s="522">
        <f t="shared" si="66"/>
        <v>-750</v>
      </c>
      <c r="BF407" s="58"/>
      <c r="BG407" s="58"/>
      <c r="BH407" s="58"/>
      <c r="BI407" s="58"/>
      <c r="BJ407" s="58"/>
    </row>
    <row r="408" spans="1:62" s="510" customFormat="1" ht="12">
      <c r="A408" s="507">
        <v>753</v>
      </c>
      <c r="B408" s="508" t="s">
        <v>426</v>
      </c>
      <c r="C408" s="507">
        <v>1</v>
      </c>
      <c r="D408" s="509">
        <v>1321701</v>
      </c>
      <c r="E408" s="510">
        <v>43172</v>
      </c>
      <c r="F408" s="510">
        <v>68423</v>
      </c>
      <c r="G408" s="510">
        <v>14348.53</v>
      </c>
      <c r="H408" s="510">
        <v>0</v>
      </c>
      <c r="I408" s="510">
        <v>0</v>
      </c>
      <c r="J408" s="510">
        <v>710142</v>
      </c>
      <c r="K408" s="511">
        <v>503833</v>
      </c>
      <c r="L408" s="510">
        <v>0</v>
      </c>
      <c r="M408" s="510">
        <v>0</v>
      </c>
      <c r="N408" s="510">
        <v>0</v>
      </c>
      <c r="O408" s="510">
        <v>0</v>
      </c>
      <c r="P408" s="510">
        <v>0</v>
      </c>
      <c r="Q408" s="510">
        <v>0</v>
      </c>
      <c r="R408" s="510">
        <v>0</v>
      </c>
      <c r="S408" s="510">
        <v>0</v>
      </c>
      <c r="T408" s="510" t="s">
        <v>757</v>
      </c>
      <c r="U408" s="510">
        <f t="shared" si="67"/>
        <v>2661619.5300000003</v>
      </c>
      <c r="V408" s="512">
        <f t="shared" si="60"/>
        <v>8.002205851867739</v>
      </c>
      <c r="X408" s="510">
        <v>25601192.900256008</v>
      </c>
      <c r="Y408" s="510">
        <v>33261073</v>
      </c>
      <c r="Z408" s="510">
        <f t="shared" si="61"/>
        <v>7659880.0997439921</v>
      </c>
      <c r="AA408" s="510">
        <f t="shared" si="62"/>
        <v>612959.37358776608</v>
      </c>
      <c r="AC408" s="512">
        <v>140.59861724180999</v>
      </c>
      <c r="AD408" s="512">
        <f t="shared" si="63"/>
        <v>127.52575145076837</v>
      </c>
      <c r="AE408" s="513">
        <f t="shared" si="64"/>
        <v>-13.072865791041622</v>
      </c>
      <c r="AF408" s="510">
        <v>15</v>
      </c>
      <c r="AG408" s="510">
        <v>1</v>
      </c>
      <c r="AH408" s="514">
        <f t="shared" si="65"/>
        <v>127.52575145076837</v>
      </c>
      <c r="AI408" s="58"/>
      <c r="AJ408" s="58"/>
      <c r="AK408" s="515">
        <v>140.59861724180999</v>
      </c>
      <c r="AL408" s="515">
        <v>141.51361010173105</v>
      </c>
      <c r="AM408" s="515">
        <v>141.51361010173105</v>
      </c>
      <c r="AN408" s="515">
        <v>140.59861724180999</v>
      </c>
      <c r="AO408" s="516">
        <v>127.52575145076837</v>
      </c>
      <c r="AP408" s="515"/>
      <c r="AQ408" s="515"/>
      <c r="AR408" s="515"/>
      <c r="AS408" s="515"/>
      <c r="AT408" s="517">
        <f t="shared" si="68"/>
        <v>-13.072865791041622</v>
      </c>
      <c r="AU408" s="515"/>
      <c r="AV408" s="518">
        <v>13.415499721605892</v>
      </c>
      <c r="AW408" s="515">
        <v>2.695848915967237</v>
      </c>
      <c r="AX408" s="519">
        <f t="shared" si="69"/>
        <v>-10.719650805638654</v>
      </c>
      <c r="AY408" s="520"/>
      <c r="AZ408" s="521"/>
      <c r="BA408" s="521"/>
      <c r="BB408" s="521"/>
      <c r="BC408" s="514"/>
      <c r="BD408" s="58"/>
      <c r="BE408" s="522">
        <f t="shared" si="66"/>
        <v>-753</v>
      </c>
      <c r="BF408" s="58"/>
      <c r="BG408" s="58"/>
      <c r="BH408" s="58"/>
      <c r="BI408" s="58"/>
      <c r="BJ408" s="58"/>
    </row>
    <row r="409" spans="1:62" s="510" customFormat="1" ht="12">
      <c r="A409" s="507">
        <v>755</v>
      </c>
      <c r="B409" s="508" t="s">
        <v>427</v>
      </c>
      <c r="C409" s="507">
        <v>1</v>
      </c>
      <c r="D409" s="509">
        <v>673503</v>
      </c>
      <c r="E409" s="510">
        <v>167387</v>
      </c>
      <c r="F409" s="510">
        <v>157253</v>
      </c>
      <c r="G409" s="510">
        <v>17500</v>
      </c>
      <c r="H409" s="510">
        <v>0</v>
      </c>
      <c r="I409" s="510">
        <v>50000</v>
      </c>
      <c r="J409" s="510">
        <v>683176</v>
      </c>
      <c r="K409" s="511">
        <v>392429</v>
      </c>
      <c r="L409" s="510">
        <v>0</v>
      </c>
      <c r="M409" s="510">
        <v>0</v>
      </c>
      <c r="N409" s="510">
        <v>0</v>
      </c>
      <c r="O409" s="510">
        <v>0</v>
      </c>
      <c r="P409" s="510">
        <v>0</v>
      </c>
      <c r="Q409" s="510">
        <v>0</v>
      </c>
      <c r="R409" s="510">
        <v>0</v>
      </c>
      <c r="S409" s="510">
        <v>0</v>
      </c>
      <c r="T409" s="510" t="s">
        <v>757</v>
      </c>
      <c r="U409" s="510">
        <f t="shared" si="67"/>
        <v>2141248</v>
      </c>
      <c r="V409" s="512">
        <f t="shared" si="60"/>
        <v>16.358457767822703</v>
      </c>
      <c r="X409" s="510">
        <v>8477857.6699999999</v>
      </c>
      <c r="Y409" s="510">
        <v>13089546.890000001</v>
      </c>
      <c r="Z409" s="510">
        <f t="shared" si="61"/>
        <v>4611689.2200000007</v>
      </c>
      <c r="AA409" s="510">
        <f t="shared" si="62"/>
        <v>754401.23343693232</v>
      </c>
      <c r="AC409" s="512">
        <v>146.73649583224392</v>
      </c>
      <c r="AD409" s="512">
        <f t="shared" si="63"/>
        <v>145.49838103808446</v>
      </c>
      <c r="AE409" s="513">
        <f t="shared" si="64"/>
        <v>-1.2381147941594577</v>
      </c>
      <c r="AF409" s="510">
        <v>18</v>
      </c>
      <c r="AG409" s="510">
        <v>1</v>
      </c>
      <c r="AH409" s="514">
        <f t="shared" si="65"/>
        <v>145.49838103808446</v>
      </c>
      <c r="AI409" s="58"/>
      <c r="AJ409" s="58"/>
      <c r="AK409" s="515">
        <v>146.73649583224392</v>
      </c>
      <c r="AL409" s="515">
        <v>146.01484056304102</v>
      </c>
      <c r="AM409" s="515">
        <v>146.01484056304102</v>
      </c>
      <c r="AN409" s="515">
        <v>146.73649583224392</v>
      </c>
      <c r="AO409" s="516">
        <v>145.49838103808446</v>
      </c>
      <c r="AP409" s="515"/>
      <c r="AQ409" s="515"/>
      <c r="AR409" s="515"/>
      <c r="AS409" s="515"/>
      <c r="AT409" s="517">
        <f t="shared" si="68"/>
        <v>-1.2381147941594577</v>
      </c>
      <c r="AU409" s="515"/>
      <c r="AV409" s="518">
        <v>3.9388546459701517</v>
      </c>
      <c r="AW409" s="515">
        <v>2.463858830130651</v>
      </c>
      <c r="AX409" s="519">
        <f t="shared" si="69"/>
        <v>-1.4749958158395007</v>
      </c>
      <c r="AY409" s="520"/>
      <c r="AZ409" s="521"/>
      <c r="BA409" s="521"/>
      <c r="BB409" s="521"/>
      <c r="BC409" s="514"/>
      <c r="BD409" s="58"/>
      <c r="BE409" s="522">
        <f t="shared" si="66"/>
        <v>-755</v>
      </c>
      <c r="BF409" s="58"/>
      <c r="BG409" s="58"/>
      <c r="BH409" s="58"/>
      <c r="BI409" s="58"/>
      <c r="BJ409" s="58"/>
    </row>
    <row r="410" spans="1:62" s="510" customFormat="1" ht="12">
      <c r="A410" s="507">
        <v>760</v>
      </c>
      <c r="B410" s="508" t="s">
        <v>428</v>
      </c>
      <c r="C410" s="507">
        <v>1</v>
      </c>
      <c r="D410" s="509"/>
      <c r="K410" s="511"/>
      <c r="T410" s="510" t="s">
        <v>757</v>
      </c>
      <c r="U410" s="510">
        <f t="shared" si="67"/>
        <v>0</v>
      </c>
      <c r="V410" s="512">
        <f t="shared" si="60"/>
        <v>0</v>
      </c>
      <c r="X410" s="510">
        <v>22886572.072338864</v>
      </c>
      <c r="Y410" s="510">
        <v>27939471</v>
      </c>
      <c r="Z410" s="510">
        <f t="shared" si="61"/>
        <v>5052898.9276611358</v>
      </c>
      <c r="AA410" s="510">
        <f t="shared" si="62"/>
        <v>0</v>
      </c>
      <c r="AC410" s="512">
        <v>123.79384913515142</v>
      </c>
      <c r="AD410" s="512">
        <f t="shared" si="63"/>
        <v>122.07800675299978</v>
      </c>
      <c r="AE410" s="513">
        <f t="shared" si="64"/>
        <v>-1.7158423821516351</v>
      </c>
      <c r="AF410" s="510">
        <v>68</v>
      </c>
      <c r="AG410" s="510">
        <v>0</v>
      </c>
      <c r="AH410" s="514">
        <f t="shared" si="65"/>
        <v>123.79384913515142</v>
      </c>
      <c r="AI410" s="58"/>
      <c r="AJ410" s="58"/>
      <c r="AK410" s="515">
        <v>123.79384913515142</v>
      </c>
      <c r="AL410" s="515">
        <v>125.43010912232798</v>
      </c>
      <c r="AM410" s="515">
        <v>125.43010912232798</v>
      </c>
      <c r="AN410" s="515">
        <v>123.79384913515142</v>
      </c>
      <c r="AO410" s="516">
        <v>123.79384913515142</v>
      </c>
      <c r="AP410" s="515"/>
      <c r="AQ410" s="515"/>
      <c r="AR410" s="515"/>
      <c r="AS410" s="515"/>
      <c r="AT410" s="517">
        <f t="shared" si="68"/>
        <v>0</v>
      </c>
      <c r="AU410" s="515"/>
      <c r="AV410" s="518">
        <v>5.8208313206341833</v>
      </c>
      <c r="AW410" s="515">
        <v>3.6050109137745618</v>
      </c>
      <c r="AX410" s="519">
        <f t="shared" si="69"/>
        <v>-2.2158204068596214</v>
      </c>
      <c r="AY410" s="520"/>
      <c r="AZ410" s="521"/>
      <c r="BA410" s="521"/>
      <c r="BB410" s="521"/>
      <c r="BC410" s="514"/>
      <c r="BD410" s="58"/>
      <c r="BE410" s="522">
        <f t="shared" si="66"/>
        <v>-760</v>
      </c>
      <c r="BF410" s="58"/>
      <c r="BG410" s="58"/>
      <c r="BH410" s="58"/>
      <c r="BI410" s="58"/>
      <c r="BJ410" s="58"/>
    </row>
    <row r="411" spans="1:62" s="510" customFormat="1" ht="12">
      <c r="A411" s="507">
        <v>763</v>
      </c>
      <c r="B411" s="508" t="s">
        <v>429</v>
      </c>
      <c r="C411" s="507">
        <v>1</v>
      </c>
      <c r="D411" s="509">
        <v>309189</v>
      </c>
      <c r="E411" s="510">
        <v>15277</v>
      </c>
      <c r="F411" s="510">
        <v>13393</v>
      </c>
      <c r="G411" s="510">
        <v>9178.5400000000009</v>
      </c>
      <c r="H411" s="510">
        <v>0</v>
      </c>
      <c r="I411" s="510">
        <v>165117</v>
      </c>
      <c r="J411" s="510">
        <v>655658</v>
      </c>
      <c r="K411" s="511">
        <v>590362</v>
      </c>
      <c r="L411" s="510">
        <v>0</v>
      </c>
      <c r="M411" s="510">
        <v>0</v>
      </c>
      <c r="N411" s="510">
        <v>0</v>
      </c>
      <c r="O411" s="510">
        <v>0</v>
      </c>
      <c r="P411" s="510">
        <v>0</v>
      </c>
      <c r="Q411" s="510">
        <v>0</v>
      </c>
      <c r="R411" s="510">
        <v>0</v>
      </c>
      <c r="S411" s="510">
        <v>0</v>
      </c>
      <c r="T411" s="510" t="s">
        <v>757</v>
      </c>
      <c r="U411" s="510">
        <f t="shared" si="67"/>
        <v>1758174.54</v>
      </c>
      <c r="V411" s="512">
        <f t="shared" si="60"/>
        <v>10.523534194170338</v>
      </c>
      <c r="X411" s="510">
        <v>13192993.539999999</v>
      </c>
      <c r="Y411" s="510">
        <v>16707073</v>
      </c>
      <c r="Z411" s="510">
        <f t="shared" si="61"/>
        <v>3514079.4600000009</v>
      </c>
      <c r="AA411" s="510">
        <f t="shared" si="62"/>
        <v>369805.35358341644</v>
      </c>
      <c r="AC411" s="512">
        <v>125.20052439580618</v>
      </c>
      <c r="AD411" s="512">
        <f t="shared" si="63"/>
        <v>123.8329087093344</v>
      </c>
      <c r="AE411" s="513">
        <f t="shared" si="64"/>
        <v>-1.3676156864717797</v>
      </c>
      <c r="AF411" s="510">
        <v>5</v>
      </c>
      <c r="AG411" s="510">
        <v>1</v>
      </c>
      <c r="AH411" s="514">
        <f t="shared" si="65"/>
        <v>123.8329087093344</v>
      </c>
      <c r="AI411" s="524"/>
      <c r="AJ411" s="524"/>
      <c r="AK411" s="515">
        <v>125.20052439580618</v>
      </c>
      <c r="AL411" s="515">
        <v>122.43218592477028</v>
      </c>
      <c r="AM411" s="515">
        <v>122.43218592477028</v>
      </c>
      <c r="AN411" s="515">
        <v>125.20052439580618</v>
      </c>
      <c r="AO411" s="516">
        <v>123.8329087093344</v>
      </c>
      <c r="AP411" s="515"/>
      <c r="AQ411" s="515"/>
      <c r="AR411" s="515"/>
      <c r="AS411" s="515"/>
      <c r="AT411" s="517">
        <f t="shared" si="68"/>
        <v>-1.3676156864717797</v>
      </c>
      <c r="AU411" s="515"/>
      <c r="AV411" s="518">
        <v>4.3787930708663145</v>
      </c>
      <c r="AW411" s="515">
        <v>2.7153890551996125</v>
      </c>
      <c r="AX411" s="519">
        <f t="shared" si="69"/>
        <v>-1.663404015666702</v>
      </c>
      <c r="AY411" s="520"/>
      <c r="AZ411" s="521"/>
      <c r="BA411" s="521"/>
      <c r="BB411" s="521"/>
      <c r="BC411" s="523" t="s">
        <v>761</v>
      </c>
      <c r="BD411" s="58"/>
      <c r="BE411" s="522">
        <f t="shared" si="66"/>
        <v>-763</v>
      </c>
      <c r="BF411" s="58"/>
      <c r="BG411" s="58"/>
      <c r="BH411" s="58"/>
      <c r="BI411" s="58"/>
      <c r="BJ411" s="58"/>
    </row>
    <row r="412" spans="1:62" s="510" customFormat="1" ht="12">
      <c r="A412" s="507">
        <v>765</v>
      </c>
      <c r="B412" s="508" t="s">
        <v>430</v>
      </c>
      <c r="C412" s="507">
        <v>1</v>
      </c>
      <c r="D412" s="509">
        <v>796000</v>
      </c>
      <c r="E412" s="510">
        <v>0</v>
      </c>
      <c r="F412" s="510">
        <v>72186</v>
      </c>
      <c r="G412" s="510">
        <v>0</v>
      </c>
      <c r="H412" s="510">
        <v>0</v>
      </c>
      <c r="I412" s="510">
        <v>0</v>
      </c>
      <c r="J412" s="510">
        <v>0</v>
      </c>
      <c r="K412" s="511">
        <v>0</v>
      </c>
      <c r="L412" s="510">
        <v>0</v>
      </c>
      <c r="M412" s="510">
        <v>0</v>
      </c>
      <c r="N412" s="510">
        <v>0</v>
      </c>
      <c r="O412" s="510">
        <v>0</v>
      </c>
      <c r="P412" s="510">
        <v>0</v>
      </c>
      <c r="Q412" s="510">
        <v>0</v>
      </c>
      <c r="R412" s="510">
        <v>0</v>
      </c>
      <c r="S412" s="510">
        <v>0</v>
      </c>
      <c r="T412" s="510" t="s">
        <v>757</v>
      </c>
      <c r="U412" s="510">
        <f t="shared" si="67"/>
        <v>868186</v>
      </c>
      <c r="V412" s="512">
        <f t="shared" si="60"/>
        <v>5.5620271808261368</v>
      </c>
      <c r="X412" s="510">
        <v>8757628.3300875779</v>
      </c>
      <c r="Y412" s="510">
        <v>15609165</v>
      </c>
      <c r="Z412" s="510">
        <f t="shared" si="61"/>
        <v>6851536.6699124221</v>
      </c>
      <c r="AA412" s="510">
        <f t="shared" si="62"/>
        <v>381084.33188479883</v>
      </c>
      <c r="AC412" s="512">
        <v>190.01878502989825</v>
      </c>
      <c r="AD412" s="512">
        <f t="shared" si="63"/>
        <v>173.88361430911417</v>
      </c>
      <c r="AE412" s="513">
        <f t="shared" si="64"/>
        <v>-16.135170720784089</v>
      </c>
      <c r="AF412" s="510">
        <v>0</v>
      </c>
      <c r="AG412" s="510">
        <v>1</v>
      </c>
      <c r="AH412" s="514">
        <f t="shared" si="65"/>
        <v>173.88361430911417</v>
      </c>
      <c r="AI412" s="58"/>
      <c r="AJ412" s="58"/>
      <c r="AK412" s="515">
        <v>190.01878502989825</v>
      </c>
      <c r="AL412" s="515">
        <v>189.82785382605013</v>
      </c>
      <c r="AM412" s="515">
        <v>189.82785382605013</v>
      </c>
      <c r="AN412" s="515">
        <v>190.01878502989825</v>
      </c>
      <c r="AO412" s="516">
        <v>173.88361430911417</v>
      </c>
      <c r="AP412" s="515"/>
      <c r="AQ412" s="515"/>
      <c r="AR412" s="515"/>
      <c r="AS412" s="515"/>
      <c r="AT412" s="517">
        <f t="shared" si="68"/>
        <v>-16.135170720784089</v>
      </c>
      <c r="AU412" s="515"/>
      <c r="AV412" s="518">
        <v>9.873625904751572</v>
      </c>
      <c r="AW412" s="515">
        <v>0.24924284009672995</v>
      </c>
      <c r="AX412" s="519">
        <f t="shared" si="69"/>
        <v>-9.6243830646548414</v>
      </c>
      <c r="AY412" s="520"/>
      <c r="AZ412" s="521"/>
      <c r="BA412" s="521"/>
      <c r="BB412" s="521"/>
      <c r="BC412" s="514"/>
      <c r="BD412" s="58"/>
      <c r="BE412" s="522">
        <f t="shared" si="66"/>
        <v>-765</v>
      </c>
      <c r="BF412" s="58"/>
      <c r="BG412" s="58"/>
      <c r="BH412" s="58"/>
      <c r="BI412" s="58"/>
      <c r="BJ412" s="58"/>
    </row>
    <row r="413" spans="1:62" s="510" customFormat="1" ht="12">
      <c r="A413" s="507">
        <v>766</v>
      </c>
      <c r="B413" s="508" t="s">
        <v>431</v>
      </c>
      <c r="C413" s="507">
        <v>1</v>
      </c>
      <c r="D413" s="509">
        <v>550405</v>
      </c>
      <c r="E413" s="510">
        <v>0</v>
      </c>
      <c r="F413" s="510">
        <v>0</v>
      </c>
      <c r="G413" s="510">
        <v>0</v>
      </c>
      <c r="H413" s="510">
        <v>0</v>
      </c>
      <c r="I413" s="510">
        <v>0</v>
      </c>
      <c r="J413" s="510">
        <v>0</v>
      </c>
      <c r="K413" s="511">
        <v>75000</v>
      </c>
      <c r="L413" s="510">
        <v>0</v>
      </c>
      <c r="M413" s="510">
        <v>0</v>
      </c>
      <c r="N413" s="510">
        <v>0</v>
      </c>
      <c r="O413" s="510">
        <v>0</v>
      </c>
      <c r="P413" s="510">
        <v>0</v>
      </c>
      <c r="Q413" s="510">
        <v>0</v>
      </c>
      <c r="R413" s="510">
        <v>0</v>
      </c>
      <c r="S413" s="510">
        <v>0</v>
      </c>
      <c r="T413" s="510" t="s">
        <v>757</v>
      </c>
      <c r="U413" s="510">
        <f t="shared" si="67"/>
        <v>625405</v>
      </c>
      <c r="V413" s="512">
        <f t="shared" si="60"/>
        <v>2.7648115948922922</v>
      </c>
      <c r="X413" s="510">
        <v>17233969.48</v>
      </c>
      <c r="Y413" s="510">
        <v>22620167</v>
      </c>
      <c r="Z413" s="510">
        <f t="shared" si="61"/>
        <v>5386197.5199999996</v>
      </c>
      <c r="AA413" s="510">
        <f t="shared" si="62"/>
        <v>148918.2135567611</v>
      </c>
      <c r="AC413" s="512">
        <v>135.28995742742757</v>
      </c>
      <c r="AD413" s="512">
        <f t="shared" si="63"/>
        <v>130.38928038326335</v>
      </c>
      <c r="AE413" s="513">
        <f t="shared" si="64"/>
        <v>-4.9006770441642118</v>
      </c>
      <c r="AF413" s="510">
        <v>4</v>
      </c>
      <c r="AG413" s="510">
        <v>1</v>
      </c>
      <c r="AH413" s="523">
        <f t="shared" si="65"/>
        <v>130.38928038326335</v>
      </c>
      <c r="AI413" s="524"/>
      <c r="AJ413" s="524"/>
      <c r="AK413" s="515">
        <v>135.28995742742757</v>
      </c>
      <c r="AL413" s="515">
        <v>136.19095894470561</v>
      </c>
      <c r="AM413" s="515">
        <v>136.19095894470561</v>
      </c>
      <c r="AN413" s="515">
        <v>135.28995742742757</v>
      </c>
      <c r="AO413" s="516">
        <v>130.38928038326335</v>
      </c>
      <c r="AP413" s="515"/>
      <c r="AQ413" s="515"/>
      <c r="AR413" s="515"/>
      <c r="AS413" s="515"/>
      <c r="AT413" s="517">
        <f t="shared" si="68"/>
        <v>-4.9006770441642118</v>
      </c>
      <c r="AU413" s="515"/>
      <c r="AV413" s="518">
        <v>7.9895196292638904</v>
      </c>
      <c r="AW413" s="515">
        <v>3.8578450960198176</v>
      </c>
      <c r="AX413" s="519">
        <f t="shared" si="69"/>
        <v>-4.1316745332440732</v>
      </c>
      <c r="AY413" s="520"/>
      <c r="AZ413" s="521"/>
      <c r="BA413" s="521"/>
      <c r="BB413" s="521"/>
      <c r="BC413" s="523" t="s">
        <v>764</v>
      </c>
      <c r="BD413" s="58"/>
      <c r="BE413" s="522">
        <f t="shared" si="66"/>
        <v>-766</v>
      </c>
      <c r="BF413" s="58"/>
      <c r="BG413" s="58"/>
      <c r="BH413" s="58"/>
      <c r="BI413" s="58"/>
      <c r="BJ413" s="58"/>
    </row>
    <row r="414" spans="1:62" s="510" customFormat="1" ht="12">
      <c r="A414" s="507">
        <v>767</v>
      </c>
      <c r="B414" s="508" t="s">
        <v>432</v>
      </c>
      <c r="C414" s="507">
        <v>1</v>
      </c>
      <c r="D414" s="509">
        <v>807500</v>
      </c>
      <c r="E414" s="510">
        <v>55000</v>
      </c>
      <c r="F414" s="510">
        <v>103252</v>
      </c>
      <c r="G414" s="510">
        <v>81089.260000000009</v>
      </c>
      <c r="H414" s="510">
        <v>0</v>
      </c>
      <c r="I414" s="510">
        <v>0</v>
      </c>
      <c r="J414" s="510">
        <v>357875</v>
      </c>
      <c r="K414" s="511">
        <v>550000</v>
      </c>
      <c r="L414" s="510">
        <v>0</v>
      </c>
      <c r="M414" s="510">
        <v>0</v>
      </c>
      <c r="N414" s="510">
        <v>0</v>
      </c>
      <c r="O414" s="510">
        <v>0</v>
      </c>
      <c r="P414" s="510">
        <v>0</v>
      </c>
      <c r="Q414" s="510">
        <v>0</v>
      </c>
      <c r="R414" s="510">
        <v>0</v>
      </c>
      <c r="S414" s="510">
        <v>0</v>
      </c>
      <c r="T414" s="510" t="s">
        <v>757</v>
      </c>
      <c r="U414" s="510">
        <f t="shared" si="67"/>
        <v>1954716.26</v>
      </c>
      <c r="V414" s="512">
        <f t="shared" si="60"/>
        <v>8.1315450655738939</v>
      </c>
      <c r="X414" s="510">
        <v>21076435.030000001</v>
      </c>
      <c r="Y414" s="510">
        <v>24038682</v>
      </c>
      <c r="Z414" s="510">
        <f t="shared" si="61"/>
        <v>2962246.9699999988</v>
      </c>
      <c r="AA414" s="510">
        <f t="shared" si="62"/>
        <v>240876.44731914712</v>
      </c>
      <c r="AC414" s="512">
        <v>121.41261782043857</v>
      </c>
      <c r="AD414" s="512">
        <f t="shared" si="63"/>
        <v>112.91191095081913</v>
      </c>
      <c r="AE414" s="513">
        <f t="shared" si="64"/>
        <v>-8.5007068696194352</v>
      </c>
      <c r="AF414" s="510">
        <v>73</v>
      </c>
      <c r="AG414" s="510">
        <v>1</v>
      </c>
      <c r="AH414" s="514">
        <f t="shared" si="65"/>
        <v>112.91191095081913</v>
      </c>
      <c r="AI414" s="58"/>
      <c r="AJ414" s="58"/>
      <c r="AK414" s="515">
        <v>121.41261782043857</v>
      </c>
      <c r="AL414" s="515">
        <v>124.41633041868982</v>
      </c>
      <c r="AM414" s="515">
        <v>124.41633041868982</v>
      </c>
      <c r="AN414" s="515">
        <v>121.41261782043857</v>
      </c>
      <c r="AO414" s="516">
        <v>112.91191095081913</v>
      </c>
      <c r="AP414" s="515"/>
      <c r="AQ414" s="515"/>
      <c r="AR414" s="515"/>
      <c r="AS414" s="515"/>
      <c r="AT414" s="517">
        <f t="shared" si="68"/>
        <v>-8.5007068696194352</v>
      </c>
      <c r="AU414" s="515"/>
      <c r="AV414" s="518">
        <v>11.452014643132387</v>
      </c>
      <c r="AW414" s="515">
        <v>2.3090250956007687</v>
      </c>
      <c r="AX414" s="519">
        <f t="shared" si="69"/>
        <v>-9.1429895475316183</v>
      </c>
      <c r="AY414" s="520"/>
      <c r="AZ414" s="521"/>
      <c r="BA414" s="521"/>
      <c r="BB414" s="521"/>
      <c r="BC414" s="514"/>
      <c r="BD414" s="58"/>
      <c r="BE414" s="522">
        <f t="shared" si="66"/>
        <v>-767</v>
      </c>
      <c r="BF414" s="58"/>
      <c r="BG414" s="58"/>
      <c r="BH414" s="58"/>
      <c r="BI414" s="58"/>
      <c r="BJ414" s="58"/>
    </row>
    <row r="415" spans="1:62" s="510" customFormat="1" ht="12">
      <c r="A415" s="507">
        <v>770</v>
      </c>
      <c r="B415" s="508" t="s">
        <v>433</v>
      </c>
      <c r="C415" s="507">
        <v>1</v>
      </c>
      <c r="D415" s="509">
        <v>680000</v>
      </c>
      <c r="E415" s="510">
        <v>2789</v>
      </c>
      <c r="F415" s="510">
        <v>116431</v>
      </c>
      <c r="G415" s="510">
        <v>6166.1600000000008</v>
      </c>
      <c r="H415" s="510">
        <v>0</v>
      </c>
      <c r="I415" s="510">
        <v>0</v>
      </c>
      <c r="J415" s="510">
        <v>0</v>
      </c>
      <c r="K415" s="511">
        <v>0</v>
      </c>
      <c r="L415" s="510">
        <v>0</v>
      </c>
      <c r="M415" s="510">
        <v>0</v>
      </c>
      <c r="N415" s="510">
        <v>0</v>
      </c>
      <c r="O415" s="510">
        <v>0</v>
      </c>
      <c r="P415" s="510">
        <v>0</v>
      </c>
      <c r="Q415" s="510">
        <v>0</v>
      </c>
      <c r="R415" s="510">
        <v>0</v>
      </c>
      <c r="S415" s="510">
        <v>0</v>
      </c>
      <c r="T415" s="510" t="s">
        <v>760</v>
      </c>
      <c r="U415" s="510">
        <f t="shared" si="67"/>
        <v>397386.16000000003</v>
      </c>
      <c r="V415" s="512">
        <f t="shared" si="60"/>
        <v>1.5844517683699637</v>
      </c>
      <c r="X415" s="510">
        <v>21751912.98</v>
      </c>
      <c r="Y415" s="510">
        <v>25080357</v>
      </c>
      <c r="Z415" s="510">
        <f t="shared" si="61"/>
        <v>3328444.0199999996</v>
      </c>
      <c r="AA415" s="510">
        <f t="shared" si="62"/>
        <v>52737.590134094302</v>
      </c>
      <c r="AC415" s="512">
        <v>117.85488718618574</v>
      </c>
      <c r="AD415" s="512">
        <f t="shared" si="63"/>
        <v>115.0593946972746</v>
      </c>
      <c r="AE415" s="513">
        <f t="shared" si="64"/>
        <v>-2.7954924889111368</v>
      </c>
      <c r="AF415" s="510">
        <v>7</v>
      </c>
      <c r="AG415" s="510">
        <v>1</v>
      </c>
      <c r="AH415" s="514">
        <f t="shared" si="65"/>
        <v>115.0593946972746</v>
      </c>
      <c r="AI415" s="58"/>
      <c r="AJ415" s="58"/>
      <c r="AK415" s="515">
        <v>117.85488718618574</v>
      </c>
      <c r="AL415" s="515">
        <v>118.3964629789272</v>
      </c>
      <c r="AM415" s="515">
        <v>118.3964629789272</v>
      </c>
      <c r="AN415" s="515">
        <v>117.85488718618574</v>
      </c>
      <c r="AO415" s="516">
        <v>115.0593946972746</v>
      </c>
      <c r="AP415" s="515"/>
      <c r="AQ415" s="515"/>
      <c r="AR415" s="515"/>
      <c r="AS415" s="515"/>
      <c r="AT415" s="517">
        <f t="shared" si="68"/>
        <v>-2.7954924889111368</v>
      </c>
      <c r="AU415" s="515"/>
      <c r="AV415" s="518">
        <v>6.4287277105679959</v>
      </c>
      <c r="AW415" s="515">
        <v>3.8506382416995617</v>
      </c>
      <c r="AX415" s="519">
        <f t="shared" si="69"/>
        <v>-2.5780894688684342</v>
      </c>
      <c r="AY415" s="520"/>
      <c r="AZ415" s="521"/>
      <c r="BA415" s="521"/>
      <c r="BB415" s="521"/>
      <c r="BC415" s="514"/>
      <c r="BD415" s="58"/>
      <c r="BE415" s="522">
        <f t="shared" si="66"/>
        <v>-770</v>
      </c>
      <c r="BF415" s="58"/>
      <c r="BG415" s="58"/>
      <c r="BH415" s="58"/>
      <c r="BI415" s="58"/>
      <c r="BJ415" s="58"/>
    </row>
    <row r="416" spans="1:62" s="510" customFormat="1" ht="12">
      <c r="A416" s="507">
        <v>773</v>
      </c>
      <c r="B416" s="508" t="s">
        <v>434</v>
      </c>
      <c r="C416" s="507">
        <v>1</v>
      </c>
      <c r="D416" s="509">
        <v>1626849</v>
      </c>
      <c r="E416" s="510">
        <v>0</v>
      </c>
      <c r="F416" s="510">
        <v>224337</v>
      </c>
      <c r="G416" s="510">
        <v>49655.97</v>
      </c>
      <c r="H416" s="510">
        <v>0</v>
      </c>
      <c r="I416" s="510">
        <v>0</v>
      </c>
      <c r="J416" s="510">
        <v>1038167</v>
      </c>
      <c r="K416" s="511">
        <v>0</v>
      </c>
      <c r="L416" s="510">
        <v>0</v>
      </c>
      <c r="M416" s="510">
        <v>0</v>
      </c>
      <c r="N416" s="510">
        <v>0</v>
      </c>
      <c r="O416" s="510">
        <v>0</v>
      </c>
      <c r="P416" s="510">
        <v>0</v>
      </c>
      <c r="Q416" s="510">
        <v>0</v>
      </c>
      <c r="R416" s="510">
        <v>0</v>
      </c>
      <c r="S416" s="510">
        <v>0</v>
      </c>
      <c r="T416" s="510" t="s">
        <v>757</v>
      </c>
      <c r="U416" s="510">
        <f t="shared" si="67"/>
        <v>2939008.9699999997</v>
      </c>
      <c r="V416" s="512">
        <f t="shared" si="60"/>
        <v>6.6255308721406063</v>
      </c>
      <c r="X416" s="510">
        <v>28334955.815970004</v>
      </c>
      <c r="Y416" s="510">
        <v>44358845</v>
      </c>
      <c r="Z416" s="510">
        <f t="shared" si="61"/>
        <v>16023889.184029996</v>
      </c>
      <c r="AA416" s="510">
        <f t="shared" si="62"/>
        <v>1061667.7248055069</v>
      </c>
      <c r="AC416" s="512">
        <v>164.86134986351399</v>
      </c>
      <c r="AD416" s="512">
        <f t="shared" si="63"/>
        <v>152.80481662438859</v>
      </c>
      <c r="AE416" s="513">
        <f t="shared" si="64"/>
        <v>-12.0565332391254</v>
      </c>
      <c r="AF416" s="510">
        <v>38</v>
      </c>
      <c r="AG416" s="510">
        <v>1</v>
      </c>
      <c r="AH416" s="514">
        <f t="shared" si="65"/>
        <v>152.80481662438859</v>
      </c>
      <c r="AI416" s="58"/>
      <c r="AJ416" s="58"/>
      <c r="AK416" s="515">
        <v>164.86134986351399</v>
      </c>
      <c r="AL416" s="515">
        <v>170.84792019733038</v>
      </c>
      <c r="AM416" s="515">
        <v>170.84792019733038</v>
      </c>
      <c r="AN416" s="515">
        <v>164.86134986351399</v>
      </c>
      <c r="AO416" s="516">
        <v>152.80481662438859</v>
      </c>
      <c r="AP416" s="515"/>
      <c r="AQ416" s="515"/>
      <c r="AR416" s="515"/>
      <c r="AS416" s="515"/>
      <c r="AT416" s="517">
        <f t="shared" si="68"/>
        <v>-12.0565332391254</v>
      </c>
      <c r="AU416" s="515"/>
      <c r="AV416" s="518">
        <v>13.715449679972153</v>
      </c>
      <c r="AW416" s="515">
        <v>4.2168538546579661</v>
      </c>
      <c r="AX416" s="519">
        <f t="shared" si="69"/>
        <v>-9.4985958253141867</v>
      </c>
      <c r="AY416" s="520"/>
      <c r="AZ416" s="521"/>
      <c r="BA416" s="521"/>
      <c r="BB416" s="521"/>
      <c r="BC416" s="514"/>
      <c r="BD416" s="58"/>
      <c r="BE416" s="522">
        <f t="shared" si="66"/>
        <v>-773</v>
      </c>
      <c r="BF416" s="58"/>
      <c r="BG416" s="58"/>
      <c r="BH416" s="58"/>
      <c r="BI416" s="58"/>
      <c r="BJ416" s="58"/>
    </row>
    <row r="417" spans="1:85" s="510" customFormat="1" ht="12">
      <c r="A417" s="507">
        <v>774</v>
      </c>
      <c r="B417" s="508" t="s">
        <v>435</v>
      </c>
      <c r="C417" s="507">
        <v>1</v>
      </c>
      <c r="D417" s="509">
        <v>405958</v>
      </c>
      <c r="E417" s="510">
        <v>0</v>
      </c>
      <c r="F417" s="510">
        <v>9464</v>
      </c>
      <c r="G417" s="510">
        <v>84654.181136000014</v>
      </c>
      <c r="H417" s="510">
        <v>0</v>
      </c>
      <c r="I417" s="510">
        <v>0</v>
      </c>
      <c r="J417" s="510">
        <v>0</v>
      </c>
      <c r="K417" s="511">
        <v>0</v>
      </c>
      <c r="L417" s="510">
        <v>0</v>
      </c>
      <c r="M417" s="510">
        <v>0</v>
      </c>
      <c r="N417" s="510">
        <v>0</v>
      </c>
      <c r="O417" s="510">
        <v>0</v>
      </c>
      <c r="P417" s="510">
        <v>0</v>
      </c>
      <c r="Q417" s="510">
        <v>0</v>
      </c>
      <c r="R417" s="510">
        <v>0</v>
      </c>
      <c r="S417" s="510">
        <v>0</v>
      </c>
      <c r="T417" s="510" t="s">
        <v>760</v>
      </c>
      <c r="U417" s="510">
        <f t="shared" si="67"/>
        <v>256501.38113600004</v>
      </c>
      <c r="V417" s="512">
        <f t="shared" si="60"/>
        <v>1.8802230418956889</v>
      </c>
      <c r="X417" s="510">
        <v>5035196.55</v>
      </c>
      <c r="Y417" s="510">
        <v>13642072</v>
      </c>
      <c r="Z417" s="510">
        <f t="shared" si="61"/>
        <v>8606875.4499999993</v>
      </c>
      <c r="AA417" s="510">
        <f t="shared" si="62"/>
        <v>161828.45539816326</v>
      </c>
      <c r="AC417" s="512">
        <v>282.00817624770394</v>
      </c>
      <c r="AD417" s="512">
        <f t="shared" si="63"/>
        <v>267.720304674141</v>
      </c>
      <c r="AE417" s="513">
        <f t="shared" si="64"/>
        <v>-14.287871573562938</v>
      </c>
      <c r="AF417" s="510">
        <v>45</v>
      </c>
      <c r="AG417" s="510">
        <v>1</v>
      </c>
      <c r="AH417" s="514">
        <f t="shared" si="65"/>
        <v>267.720304674141</v>
      </c>
      <c r="AI417" s="58"/>
      <c r="AJ417" s="58"/>
      <c r="AK417" s="515">
        <v>282.00817624770394</v>
      </c>
      <c r="AL417" s="515">
        <v>288.77511916522968</v>
      </c>
      <c r="AM417" s="515">
        <v>288.77511916522968</v>
      </c>
      <c r="AN417" s="515">
        <v>282.00817624770394</v>
      </c>
      <c r="AO417" s="516">
        <v>267.720304674141</v>
      </c>
      <c r="AP417" s="515"/>
      <c r="AQ417" s="515"/>
      <c r="AR417" s="515"/>
      <c r="AS417" s="515"/>
      <c r="AT417" s="517">
        <f t="shared" si="68"/>
        <v>-14.287871573562938</v>
      </c>
      <c r="AU417" s="515"/>
      <c r="AV417" s="518">
        <v>13.703754216359551</v>
      </c>
      <c r="AW417" s="515">
        <v>7.6826728076839741</v>
      </c>
      <c r="AX417" s="519">
        <f t="shared" si="69"/>
        <v>-6.0210814086755766</v>
      </c>
      <c r="AY417" s="520"/>
      <c r="AZ417" s="521"/>
      <c r="BA417" s="521"/>
      <c r="BB417" s="521"/>
      <c r="BC417" s="514"/>
      <c r="BD417" s="58"/>
      <c r="BE417" s="522">
        <f t="shared" si="66"/>
        <v>-774</v>
      </c>
      <c r="BF417" s="58"/>
      <c r="BG417" s="58"/>
      <c r="BH417" s="58"/>
      <c r="BI417" s="58"/>
      <c r="BJ417" s="58"/>
    </row>
    <row r="418" spans="1:85" s="510" customFormat="1" ht="12">
      <c r="A418" s="507">
        <v>775</v>
      </c>
      <c r="B418" s="508" t="s">
        <v>436</v>
      </c>
      <c r="C418" s="507">
        <v>1</v>
      </c>
      <c r="D418" s="509"/>
      <c r="K418" s="511"/>
      <c r="T418" s="510" t="s">
        <v>757</v>
      </c>
      <c r="U418" s="510">
        <f t="shared" si="67"/>
        <v>0</v>
      </c>
      <c r="V418" s="512">
        <f t="shared" si="60"/>
        <v>0</v>
      </c>
      <c r="X418" s="510">
        <v>79469578.500000015</v>
      </c>
      <c r="Y418" s="510">
        <v>99676956</v>
      </c>
      <c r="Z418" s="510">
        <f t="shared" si="61"/>
        <v>20207377.499999985</v>
      </c>
      <c r="AA418" s="510">
        <f t="shared" si="62"/>
        <v>0</v>
      </c>
      <c r="AC418" s="512">
        <v>128.17664689744015</v>
      </c>
      <c r="AD418" s="512">
        <f t="shared" si="63"/>
        <v>125.42781512299072</v>
      </c>
      <c r="AE418" s="513">
        <f t="shared" si="64"/>
        <v>-2.7488317744494282</v>
      </c>
      <c r="AF418" s="510">
        <v>51</v>
      </c>
      <c r="AG418" s="510">
        <v>0</v>
      </c>
      <c r="AH418" s="514">
        <f t="shared" si="65"/>
        <v>128.17664689744015</v>
      </c>
      <c r="AI418" s="58"/>
      <c r="AJ418" s="58"/>
      <c r="AK418" s="515">
        <v>128.17664689744015</v>
      </c>
      <c r="AL418" s="515">
        <v>130.34815893662491</v>
      </c>
      <c r="AM418" s="515">
        <v>130.34815893662491</v>
      </c>
      <c r="AN418" s="515">
        <v>128.17664689744015</v>
      </c>
      <c r="AO418" s="516">
        <v>128.17664689744015</v>
      </c>
      <c r="AP418" s="515"/>
      <c r="AQ418" s="515"/>
      <c r="AR418" s="515"/>
      <c r="AS418" s="515"/>
      <c r="AT418" s="517">
        <f t="shared" si="68"/>
        <v>0</v>
      </c>
      <c r="AU418" s="515"/>
      <c r="AV418" s="518">
        <v>8.6003424663754142</v>
      </c>
      <c r="AW418" s="515">
        <v>4.8441131950882355</v>
      </c>
      <c r="AX418" s="519">
        <f t="shared" si="69"/>
        <v>-3.7562292712871788</v>
      </c>
      <c r="AY418" s="520"/>
      <c r="AZ418" s="521"/>
      <c r="BA418" s="521"/>
      <c r="BB418" s="521"/>
      <c r="BC418" s="514"/>
      <c r="BD418" s="58"/>
      <c r="BE418" s="522">
        <f t="shared" si="66"/>
        <v>-775</v>
      </c>
      <c r="BF418" s="58"/>
      <c r="BG418" s="58"/>
      <c r="BH418" s="58"/>
      <c r="BI418" s="58"/>
      <c r="BJ418" s="58"/>
    </row>
    <row r="419" spans="1:85" s="510" customFormat="1" ht="12">
      <c r="A419" s="507">
        <v>778</v>
      </c>
      <c r="B419" s="508" t="s">
        <v>437</v>
      </c>
      <c r="C419" s="507">
        <v>1</v>
      </c>
      <c r="D419" s="509">
        <v>402973</v>
      </c>
      <c r="E419" s="510">
        <v>376574</v>
      </c>
      <c r="F419" s="510">
        <v>48851</v>
      </c>
      <c r="G419" s="510">
        <v>9243.92</v>
      </c>
      <c r="H419" s="510">
        <v>0</v>
      </c>
      <c r="I419" s="510">
        <v>0</v>
      </c>
      <c r="J419" s="510">
        <v>44033</v>
      </c>
      <c r="K419" s="511">
        <v>0</v>
      </c>
      <c r="L419" s="510">
        <v>0</v>
      </c>
      <c r="M419" s="510">
        <v>0</v>
      </c>
      <c r="N419" s="510">
        <v>0</v>
      </c>
      <c r="O419" s="510">
        <v>0</v>
      </c>
      <c r="P419" s="510">
        <v>0</v>
      </c>
      <c r="Q419" s="510">
        <v>0</v>
      </c>
      <c r="R419" s="510">
        <v>0</v>
      </c>
      <c r="S419" s="510">
        <v>0</v>
      </c>
      <c r="T419" s="510" t="s">
        <v>757</v>
      </c>
      <c r="U419" s="510">
        <f t="shared" si="67"/>
        <v>881674.92</v>
      </c>
      <c r="V419" s="512">
        <f t="shared" si="60"/>
        <v>4.9403381031150797</v>
      </c>
      <c r="X419" s="510">
        <v>15230825.089999996</v>
      </c>
      <c r="Y419" s="510">
        <v>17846449</v>
      </c>
      <c r="Z419" s="510">
        <f t="shared" si="61"/>
        <v>2615623.9100000039</v>
      </c>
      <c r="AA419" s="510">
        <f t="shared" si="62"/>
        <v>129220.66465991868</v>
      </c>
      <c r="AC419" s="512">
        <v>111.79694269946283</v>
      </c>
      <c r="AD419" s="512">
        <f t="shared" si="63"/>
        <v>116.32480992098431</v>
      </c>
      <c r="AE419" s="513">
        <f t="shared" si="64"/>
        <v>4.5278672215214755</v>
      </c>
      <c r="AF419" s="510">
        <v>9</v>
      </c>
      <c r="AG419" s="510">
        <v>1</v>
      </c>
      <c r="AH419" s="514">
        <f t="shared" si="65"/>
        <v>116.32480992098431</v>
      </c>
      <c r="AI419" s="58"/>
      <c r="AJ419" s="58"/>
      <c r="AK419" s="515">
        <v>111.79694269946283</v>
      </c>
      <c r="AL419" s="515">
        <v>111.04802810543045</v>
      </c>
      <c r="AM419" s="515">
        <v>111.04802810543045</v>
      </c>
      <c r="AN419" s="515">
        <v>111.79694269946283</v>
      </c>
      <c r="AO419" s="516">
        <v>116.32480992098431</v>
      </c>
      <c r="AP419" s="515"/>
      <c r="AQ419" s="515"/>
      <c r="AR419" s="515"/>
      <c r="AS419" s="515"/>
      <c r="AT419" s="517">
        <f t="shared" si="68"/>
        <v>4.5278672215214755</v>
      </c>
      <c r="AU419" s="515"/>
      <c r="AV419" s="518">
        <v>6.0205598480406728</v>
      </c>
      <c r="AW419" s="515">
        <v>10.808803595198354</v>
      </c>
      <c r="AX419" s="519">
        <f t="shared" si="69"/>
        <v>4.7882437471576811</v>
      </c>
      <c r="AY419" s="520"/>
      <c r="AZ419" s="521"/>
      <c r="BA419" s="521"/>
      <c r="BB419" s="521"/>
      <c r="BC419" s="514"/>
      <c r="BD419" s="58"/>
      <c r="BE419" s="522">
        <f t="shared" si="66"/>
        <v>-778</v>
      </c>
      <c r="BF419" s="58"/>
      <c r="BG419" s="58"/>
      <c r="BH419" s="58"/>
      <c r="BI419" s="58"/>
      <c r="BJ419" s="58"/>
    </row>
    <row r="420" spans="1:85" s="510" customFormat="1" ht="12">
      <c r="A420" s="507">
        <v>780</v>
      </c>
      <c r="B420" s="508" t="s">
        <v>438</v>
      </c>
      <c r="C420" s="507">
        <v>1</v>
      </c>
      <c r="D420" s="509"/>
      <c r="K420" s="511"/>
      <c r="T420" s="510" t="s">
        <v>757</v>
      </c>
      <c r="U420" s="510">
        <f t="shared" si="67"/>
        <v>0</v>
      </c>
      <c r="V420" s="512">
        <f t="shared" si="60"/>
        <v>0</v>
      </c>
      <c r="X420" s="510">
        <v>42679524.109999999</v>
      </c>
      <c r="Y420" s="510">
        <v>53840686</v>
      </c>
      <c r="Z420" s="510">
        <f t="shared" si="61"/>
        <v>11161161.890000001</v>
      </c>
      <c r="AA420" s="510">
        <f t="shared" si="62"/>
        <v>0</v>
      </c>
      <c r="AC420" s="512">
        <v>127.96467395946172</v>
      </c>
      <c r="AD420" s="512">
        <f t="shared" si="63"/>
        <v>126.1510926439428</v>
      </c>
      <c r="AE420" s="513">
        <f t="shared" si="64"/>
        <v>-1.8135813155189169</v>
      </c>
      <c r="AF420" s="510">
        <v>61</v>
      </c>
      <c r="AG420" s="510">
        <v>0</v>
      </c>
      <c r="AH420" s="514">
        <f t="shared" si="65"/>
        <v>127.96467395946172</v>
      </c>
      <c r="AI420" s="58"/>
      <c r="AJ420" s="58"/>
      <c r="AK420" s="515">
        <v>127.96467395946172</v>
      </c>
      <c r="AL420" s="515">
        <v>128.12561065539134</v>
      </c>
      <c r="AM420" s="515">
        <v>128.12561065539134</v>
      </c>
      <c r="AN420" s="515">
        <v>127.96467395946172</v>
      </c>
      <c r="AO420" s="516">
        <v>127.96467395946172</v>
      </c>
      <c r="AP420" s="515"/>
      <c r="AQ420" s="515"/>
      <c r="AR420" s="515"/>
      <c r="AS420" s="515"/>
      <c r="AT420" s="517">
        <f t="shared" si="68"/>
        <v>0</v>
      </c>
      <c r="AU420" s="515"/>
      <c r="AV420" s="518">
        <v>6.5199083313789306</v>
      </c>
      <c r="AW420" s="515">
        <v>1.9117387823417296</v>
      </c>
      <c r="AX420" s="519">
        <f t="shared" si="69"/>
        <v>-4.6081695490372008</v>
      </c>
      <c r="AY420" s="520"/>
      <c r="AZ420" s="521"/>
      <c r="BA420" s="521"/>
      <c r="BB420" s="521"/>
      <c r="BC420" s="514"/>
      <c r="BD420" s="58"/>
      <c r="BE420" s="522">
        <f t="shared" si="66"/>
        <v>-780</v>
      </c>
      <c r="BF420" s="58"/>
      <c r="BG420" s="58"/>
      <c r="BH420" s="58"/>
      <c r="BI420" s="58"/>
      <c r="BJ420" s="58"/>
    </row>
    <row r="421" spans="1:85" s="510" customFormat="1" ht="12">
      <c r="A421" s="507">
        <v>801</v>
      </c>
      <c r="B421" s="508" t="s">
        <v>439</v>
      </c>
      <c r="C421" s="507">
        <v>1</v>
      </c>
      <c r="D421" s="509">
        <v>415225</v>
      </c>
      <c r="E421" s="510">
        <v>0</v>
      </c>
      <c r="F421" s="510">
        <v>0</v>
      </c>
      <c r="G421" s="510">
        <v>0</v>
      </c>
      <c r="H421" s="510">
        <v>0</v>
      </c>
      <c r="I421" s="510">
        <v>0</v>
      </c>
      <c r="J421" s="510">
        <v>0</v>
      </c>
      <c r="K421" s="511">
        <v>60000</v>
      </c>
      <c r="L421" s="510">
        <v>0</v>
      </c>
      <c r="M421" s="510">
        <v>0</v>
      </c>
      <c r="N421" s="510">
        <v>0</v>
      </c>
      <c r="O421" s="510">
        <v>0</v>
      </c>
      <c r="P421" s="510">
        <v>0</v>
      </c>
      <c r="Q421" s="510">
        <v>0</v>
      </c>
      <c r="R421" s="510">
        <v>0</v>
      </c>
      <c r="S421" s="510">
        <v>0</v>
      </c>
      <c r="T421" s="510" t="s">
        <v>757</v>
      </c>
      <c r="U421" s="510">
        <f t="shared" si="67"/>
        <v>475225</v>
      </c>
      <c r="V421" s="512">
        <f t="shared" si="60"/>
        <v>2.4782499636260855</v>
      </c>
      <c r="X421" s="510">
        <v>18912027.71474912</v>
      </c>
      <c r="Y421" s="510">
        <v>19175830</v>
      </c>
      <c r="Z421" s="510">
        <f t="shared" si="61"/>
        <v>263802.28525087982</v>
      </c>
      <c r="AA421" s="510">
        <f t="shared" si="62"/>
        <v>6537.6800382747115</v>
      </c>
      <c r="AC421" s="512">
        <v>98.89851016955285</v>
      </c>
      <c r="AD421" s="512">
        <f t="shared" si="63"/>
        <v>101.36032269565665</v>
      </c>
      <c r="AE421" s="513">
        <f t="shared" si="64"/>
        <v>2.4618125261037989</v>
      </c>
      <c r="AF421" s="510">
        <v>0</v>
      </c>
      <c r="AG421" s="510">
        <v>1</v>
      </c>
      <c r="AH421" s="514">
        <f t="shared" si="65"/>
        <v>101.36032269565665</v>
      </c>
      <c r="AI421" s="58"/>
      <c r="AJ421" s="58"/>
      <c r="AK421" s="515">
        <v>98.89851016955285</v>
      </c>
      <c r="AL421" s="515">
        <v>103.28525442202728</v>
      </c>
      <c r="AM421" s="515">
        <v>103.28525442202728</v>
      </c>
      <c r="AN421" s="515">
        <v>98.89851016955285</v>
      </c>
      <c r="AO421" s="516">
        <v>101.36032269565665</v>
      </c>
      <c r="AP421" s="515"/>
      <c r="AQ421" s="515"/>
      <c r="AR421" s="515"/>
      <c r="AS421" s="515"/>
      <c r="AT421" s="517">
        <f t="shared" si="68"/>
        <v>2.4618125261037989</v>
      </c>
      <c r="AU421" s="515"/>
      <c r="AV421" s="518">
        <v>9.2618261803721129</v>
      </c>
      <c r="AW421" s="515">
        <v>12.019796882286631</v>
      </c>
      <c r="AX421" s="519">
        <f t="shared" si="69"/>
        <v>2.7579707019145179</v>
      </c>
      <c r="AY421" s="520"/>
      <c r="AZ421" s="521"/>
      <c r="BA421" s="521"/>
      <c r="BB421" s="521"/>
      <c r="BC421" s="514"/>
      <c r="BD421" s="58"/>
      <c r="BE421" s="522">
        <f t="shared" si="66"/>
        <v>-801</v>
      </c>
      <c r="BF421" s="58"/>
      <c r="BG421" s="58"/>
      <c r="BH421" s="58"/>
      <c r="BI421" s="58"/>
      <c r="BJ421" s="58"/>
    </row>
    <row r="422" spans="1:85" s="510" customFormat="1" ht="12">
      <c r="A422" s="507">
        <v>805</v>
      </c>
      <c r="B422" s="508" t="s">
        <v>440</v>
      </c>
      <c r="C422" s="507">
        <v>1</v>
      </c>
      <c r="D422" s="509">
        <v>1057852</v>
      </c>
      <c r="E422" s="510">
        <v>0</v>
      </c>
      <c r="F422" s="510">
        <v>0</v>
      </c>
      <c r="G422" s="510">
        <v>0</v>
      </c>
      <c r="H422" s="510">
        <v>0</v>
      </c>
      <c r="I422" s="510">
        <v>0</v>
      </c>
      <c r="J422" s="510">
        <v>0</v>
      </c>
      <c r="K422" s="511">
        <v>0</v>
      </c>
      <c r="L422" s="510">
        <v>0</v>
      </c>
      <c r="M422" s="510">
        <v>0</v>
      </c>
      <c r="N422" s="510">
        <v>0</v>
      </c>
      <c r="O422" s="510">
        <v>0</v>
      </c>
      <c r="P422" s="510">
        <v>0</v>
      </c>
      <c r="Q422" s="510">
        <v>0</v>
      </c>
      <c r="R422" s="510">
        <v>0</v>
      </c>
      <c r="S422" s="510">
        <v>0</v>
      </c>
      <c r="T422" s="510" t="s">
        <v>757</v>
      </c>
      <c r="U422" s="510">
        <f t="shared" si="67"/>
        <v>1057852</v>
      </c>
      <c r="V422" s="512">
        <f t="shared" si="60"/>
        <v>4.2933453455593638</v>
      </c>
      <c r="X422" s="510">
        <v>22300397.41</v>
      </c>
      <c r="Y422" s="510">
        <v>24639341</v>
      </c>
      <c r="Z422" s="510">
        <f t="shared" si="61"/>
        <v>2338943.59</v>
      </c>
      <c r="AA422" s="510">
        <f t="shared" si="62"/>
        <v>100418.92575652408</v>
      </c>
      <c r="AC422" s="512">
        <v>112.66975975496372</v>
      </c>
      <c r="AD422" s="512">
        <f t="shared" si="63"/>
        <v>110.03804830509284</v>
      </c>
      <c r="AE422" s="513">
        <f t="shared" si="64"/>
        <v>-2.6317114498708776</v>
      </c>
      <c r="AF422" s="510">
        <v>0</v>
      </c>
      <c r="AG422" s="510">
        <v>1</v>
      </c>
      <c r="AH422" s="514">
        <f t="shared" si="65"/>
        <v>110.03804830509284</v>
      </c>
      <c r="AI422" s="58"/>
      <c r="AJ422" s="58"/>
      <c r="AK422" s="515">
        <v>112.66975975496372</v>
      </c>
      <c r="AL422" s="515">
        <v>112.67496483097501</v>
      </c>
      <c r="AM422" s="515">
        <v>112.67496483097501</v>
      </c>
      <c r="AN422" s="515">
        <v>112.66975975496372</v>
      </c>
      <c r="AO422" s="516">
        <v>110.03804830509284</v>
      </c>
      <c r="AP422" s="515"/>
      <c r="AQ422" s="515"/>
      <c r="AR422" s="515"/>
      <c r="AS422" s="515"/>
      <c r="AT422" s="517">
        <f t="shared" si="68"/>
        <v>-2.6317114498708776</v>
      </c>
      <c r="AU422" s="515"/>
      <c r="AV422" s="518">
        <v>6.3317554741752184</v>
      </c>
      <c r="AW422" s="515">
        <v>3.7576518577432756</v>
      </c>
      <c r="AX422" s="519">
        <f t="shared" si="69"/>
        <v>-2.5741036164319429</v>
      </c>
      <c r="AY422" s="520"/>
      <c r="AZ422" s="521"/>
      <c r="BA422" s="521"/>
      <c r="BB422" s="521"/>
      <c r="BC422" s="514"/>
      <c r="BD422" s="58"/>
      <c r="BE422" s="522">
        <f t="shared" si="66"/>
        <v>-805</v>
      </c>
      <c r="BF422" s="58"/>
      <c r="BG422" s="58"/>
      <c r="BH422" s="58"/>
      <c r="BI422" s="58"/>
      <c r="BJ422" s="58"/>
    </row>
    <row r="423" spans="1:85" s="510" customFormat="1" ht="12">
      <c r="A423" s="507">
        <v>806</v>
      </c>
      <c r="B423" s="508" t="s">
        <v>441</v>
      </c>
      <c r="C423" s="507">
        <v>1</v>
      </c>
      <c r="D423" s="509">
        <v>1570400</v>
      </c>
      <c r="E423" s="510">
        <v>0</v>
      </c>
      <c r="F423" s="510">
        <v>0</v>
      </c>
      <c r="G423" s="510">
        <v>0</v>
      </c>
      <c r="H423" s="510">
        <v>0</v>
      </c>
      <c r="I423" s="510">
        <v>0</v>
      </c>
      <c r="J423" s="510">
        <v>0</v>
      </c>
      <c r="K423" s="511">
        <v>0</v>
      </c>
      <c r="L423" s="510">
        <v>0</v>
      </c>
      <c r="M423" s="510">
        <v>0</v>
      </c>
      <c r="N423" s="510">
        <v>0</v>
      </c>
      <c r="O423" s="510">
        <v>0</v>
      </c>
      <c r="P423" s="510">
        <v>0</v>
      </c>
      <c r="Q423" s="510">
        <v>0</v>
      </c>
      <c r="R423" s="510">
        <v>0</v>
      </c>
      <c r="S423" s="510">
        <v>0</v>
      </c>
      <c r="T423" s="510" t="s">
        <v>757</v>
      </c>
      <c r="U423" s="510">
        <f t="shared" si="67"/>
        <v>1570400</v>
      </c>
      <c r="V423" s="512">
        <f t="shared" si="60"/>
        <v>7.5145968555642231</v>
      </c>
      <c r="X423" s="510">
        <v>18993506.711260065</v>
      </c>
      <c r="Y423" s="510">
        <v>20897994</v>
      </c>
      <c r="Z423" s="510">
        <f t="shared" si="61"/>
        <v>1904487.2887399346</v>
      </c>
      <c r="AA423" s="510">
        <f t="shared" si="62"/>
        <v>143114.54191427145</v>
      </c>
      <c r="AC423" s="512">
        <v>116.68863521114613</v>
      </c>
      <c r="AD423" s="512">
        <f t="shared" si="63"/>
        <v>109.27355213337964</v>
      </c>
      <c r="AE423" s="513">
        <f t="shared" si="64"/>
        <v>-7.4150830777664964</v>
      </c>
      <c r="AF423" s="510">
        <v>0</v>
      </c>
      <c r="AG423" s="510">
        <v>1</v>
      </c>
      <c r="AH423" s="514">
        <f t="shared" si="65"/>
        <v>109.27355213337964</v>
      </c>
      <c r="AI423" s="58"/>
      <c r="AJ423" s="58"/>
      <c r="AK423" s="515">
        <v>116.68863521114613</v>
      </c>
      <c r="AL423" s="515">
        <v>116.66132376681055</v>
      </c>
      <c r="AM423" s="515">
        <v>116.66132376681055</v>
      </c>
      <c r="AN423" s="515">
        <v>116.68863521114613</v>
      </c>
      <c r="AO423" s="516">
        <v>109.27355213337964</v>
      </c>
      <c r="AP423" s="515"/>
      <c r="AQ423" s="515"/>
      <c r="AR423" s="515"/>
      <c r="AS423" s="515"/>
      <c r="AT423" s="517">
        <f t="shared" si="68"/>
        <v>-7.4150830777664964</v>
      </c>
      <c r="AU423" s="515"/>
      <c r="AV423" s="518">
        <v>11.821466236109984</v>
      </c>
      <c r="AW423" s="515">
        <v>4.0490991399474074</v>
      </c>
      <c r="AX423" s="519">
        <f t="shared" si="69"/>
        <v>-7.7723670961625766</v>
      </c>
      <c r="AY423" s="520"/>
      <c r="AZ423" s="521"/>
      <c r="BA423" s="521"/>
      <c r="BB423" s="521"/>
      <c r="BC423" s="514"/>
      <c r="BD423" s="58"/>
      <c r="BE423" s="522">
        <f t="shared" si="66"/>
        <v>-806</v>
      </c>
      <c r="BF423" s="58"/>
      <c r="BG423" s="58"/>
      <c r="BH423" s="58"/>
      <c r="BI423" s="58"/>
      <c r="BJ423" s="58"/>
    </row>
    <row r="424" spans="1:85" s="510" customFormat="1" ht="12">
      <c r="A424" s="507">
        <v>810</v>
      </c>
      <c r="B424" s="508" t="s">
        <v>442</v>
      </c>
      <c r="C424" s="507">
        <v>1</v>
      </c>
      <c r="D424" s="509">
        <v>499918</v>
      </c>
      <c r="E424" s="510">
        <v>0</v>
      </c>
      <c r="F424" s="510">
        <v>0</v>
      </c>
      <c r="G424" s="510">
        <v>0</v>
      </c>
      <c r="H424" s="510">
        <v>0</v>
      </c>
      <c r="I424" s="510">
        <v>0</v>
      </c>
      <c r="J424" s="510">
        <v>0</v>
      </c>
      <c r="K424" s="511">
        <v>0</v>
      </c>
      <c r="L424" s="510">
        <v>0</v>
      </c>
      <c r="M424" s="510">
        <v>0</v>
      </c>
      <c r="N424" s="510">
        <v>0</v>
      </c>
      <c r="O424" s="510">
        <v>0</v>
      </c>
      <c r="P424" s="510">
        <v>0</v>
      </c>
      <c r="Q424" s="510">
        <v>0</v>
      </c>
      <c r="R424" s="510">
        <v>0</v>
      </c>
      <c r="S424" s="510">
        <v>0</v>
      </c>
      <c r="T424" s="510" t="s">
        <v>757</v>
      </c>
      <c r="U424" s="510">
        <f t="shared" si="67"/>
        <v>499918</v>
      </c>
      <c r="V424" s="512">
        <f t="shared" si="60"/>
        <v>1.9231514944107126</v>
      </c>
      <c r="X424" s="510">
        <v>25870713.669741295</v>
      </c>
      <c r="Y424" s="510">
        <v>25994728</v>
      </c>
      <c r="Z424" s="510">
        <f t="shared" si="61"/>
        <v>124014.33025870472</v>
      </c>
      <c r="AA424" s="510">
        <f t="shared" si="62"/>
        <v>2384.9834456537164</v>
      </c>
      <c r="AC424" s="512">
        <v>101.92760274591839</v>
      </c>
      <c r="AD424" s="512">
        <f t="shared" si="63"/>
        <v>100.47014299012287</v>
      </c>
      <c r="AE424" s="513">
        <f t="shared" si="64"/>
        <v>-1.4574597557955258</v>
      </c>
      <c r="AF424" s="510">
        <v>0</v>
      </c>
      <c r="AG424" s="510">
        <v>1</v>
      </c>
      <c r="AH424" s="514">
        <f t="shared" si="65"/>
        <v>100.47014299012287</v>
      </c>
      <c r="AI424" s="58"/>
      <c r="AJ424" s="58"/>
      <c r="AK424" s="515">
        <v>101.92760274591839</v>
      </c>
      <c r="AL424" s="515">
        <v>101.9130232421244</v>
      </c>
      <c r="AM424" s="515">
        <v>101.9130232421244</v>
      </c>
      <c r="AN424" s="515">
        <v>101.92760274591839</v>
      </c>
      <c r="AO424" s="516">
        <v>100.47014299012287</v>
      </c>
      <c r="AP424" s="515"/>
      <c r="AQ424" s="515"/>
      <c r="AR424" s="515"/>
      <c r="AS424" s="515"/>
      <c r="AT424" s="517">
        <f t="shared" si="68"/>
        <v>-1.4574597557955258</v>
      </c>
      <c r="AU424" s="515"/>
      <c r="AV424" s="518">
        <v>6.0081565602645401</v>
      </c>
      <c r="AW424" s="515">
        <v>4.457792482166945</v>
      </c>
      <c r="AX424" s="519">
        <f t="shared" si="69"/>
        <v>-1.5503640780975951</v>
      </c>
      <c r="AY424" s="520"/>
      <c r="AZ424" s="521"/>
      <c r="BA424" s="521"/>
      <c r="BB424" s="521"/>
      <c r="BC424" s="514"/>
      <c r="BD424" s="58"/>
      <c r="BE424" s="522">
        <f t="shared" si="66"/>
        <v>-810</v>
      </c>
      <c r="BF424" s="58"/>
      <c r="BG424" s="58"/>
      <c r="BH424" s="58"/>
      <c r="BI424" s="58"/>
      <c r="BJ424" s="58"/>
    </row>
    <row r="425" spans="1:85" s="510" customFormat="1" ht="12">
      <c r="A425" s="507">
        <v>815</v>
      </c>
      <c r="B425" s="508" t="s">
        <v>443</v>
      </c>
      <c r="C425" s="507">
        <v>1</v>
      </c>
      <c r="D425" s="509">
        <v>869680</v>
      </c>
      <c r="E425" s="510">
        <v>1743</v>
      </c>
      <c r="F425" s="510">
        <v>0</v>
      </c>
      <c r="G425" s="510">
        <v>0</v>
      </c>
      <c r="H425" s="510">
        <v>0</v>
      </c>
      <c r="I425" s="510">
        <v>0</v>
      </c>
      <c r="J425" s="510">
        <v>0</v>
      </c>
      <c r="K425" s="511">
        <v>0</v>
      </c>
      <c r="L425" s="510">
        <v>0</v>
      </c>
      <c r="M425" s="510">
        <v>0</v>
      </c>
      <c r="N425" s="510">
        <v>0</v>
      </c>
      <c r="O425" s="510">
        <v>0</v>
      </c>
      <c r="P425" s="510">
        <v>0</v>
      </c>
      <c r="Q425" s="510">
        <v>0</v>
      </c>
      <c r="R425" s="510">
        <v>0</v>
      </c>
      <c r="S425" s="510">
        <v>0</v>
      </c>
      <c r="T425" s="510" t="s">
        <v>757</v>
      </c>
      <c r="U425" s="510">
        <f t="shared" si="67"/>
        <v>871423</v>
      </c>
      <c r="V425" s="512">
        <f t="shared" si="60"/>
        <v>5.8919340713089117</v>
      </c>
      <c r="X425" s="510">
        <v>13454322.920269083</v>
      </c>
      <c r="Y425" s="510">
        <v>14790101</v>
      </c>
      <c r="Z425" s="510">
        <f t="shared" si="61"/>
        <v>1335778.0797309168</v>
      </c>
      <c r="AA425" s="510">
        <f t="shared" si="62"/>
        <v>78703.163796741806</v>
      </c>
      <c r="AC425" s="512">
        <v>117.75034054541067</v>
      </c>
      <c r="AD425" s="512">
        <f t="shared" si="63"/>
        <v>109.34327891030755</v>
      </c>
      <c r="AE425" s="513">
        <f t="shared" si="64"/>
        <v>-8.4070616351031191</v>
      </c>
      <c r="AF425" s="510">
        <v>0</v>
      </c>
      <c r="AG425" s="510">
        <v>1</v>
      </c>
      <c r="AH425" s="514">
        <f t="shared" si="65"/>
        <v>109.34327891030755</v>
      </c>
      <c r="AI425" s="58"/>
      <c r="AJ425" s="58"/>
      <c r="AK425" s="515">
        <v>117.75034054541067</v>
      </c>
      <c r="AL425" s="515">
        <v>117.94935480959839</v>
      </c>
      <c r="AM425" s="515">
        <v>117.94935480959839</v>
      </c>
      <c r="AN425" s="515">
        <v>117.75034054541067</v>
      </c>
      <c r="AO425" s="516">
        <v>109.34327891030755</v>
      </c>
      <c r="AP425" s="515"/>
      <c r="AQ425" s="515"/>
      <c r="AR425" s="515"/>
      <c r="AS425" s="515"/>
      <c r="AT425" s="517">
        <f t="shared" si="68"/>
        <v>-8.4070616351031191</v>
      </c>
      <c r="AU425" s="515"/>
      <c r="AV425" s="518">
        <v>12.897276542206443</v>
      </c>
      <c r="AW425" s="515">
        <v>4.4120017211272611</v>
      </c>
      <c r="AX425" s="519">
        <f t="shared" si="69"/>
        <v>-8.485274821079182</v>
      </c>
      <c r="AY425" s="520"/>
      <c r="AZ425" s="521"/>
      <c r="BA425" s="521"/>
      <c r="BB425" s="521"/>
      <c r="BC425" s="514"/>
      <c r="BD425" s="58"/>
      <c r="BE425" s="522">
        <f t="shared" si="66"/>
        <v>-815</v>
      </c>
      <c r="BF425" s="58"/>
      <c r="BG425" s="58"/>
      <c r="BH425" s="58"/>
      <c r="BI425" s="58"/>
      <c r="BJ425" s="58"/>
    </row>
    <row r="426" spans="1:85" s="510" customFormat="1" ht="12">
      <c r="A426" s="507">
        <v>817</v>
      </c>
      <c r="B426" s="508" t="s">
        <v>444</v>
      </c>
      <c r="C426" s="507">
        <v>1</v>
      </c>
      <c r="D426" s="509">
        <v>0</v>
      </c>
      <c r="E426" s="510">
        <v>0</v>
      </c>
      <c r="F426" s="510">
        <v>0</v>
      </c>
      <c r="G426" s="510">
        <v>0</v>
      </c>
      <c r="H426" s="510">
        <v>0</v>
      </c>
      <c r="I426" s="510">
        <v>0</v>
      </c>
      <c r="J426" s="510">
        <v>0</v>
      </c>
      <c r="K426" s="511">
        <v>0</v>
      </c>
      <c r="L426" s="510">
        <v>0</v>
      </c>
      <c r="M426" s="510">
        <v>0</v>
      </c>
      <c r="N426" s="510">
        <v>0</v>
      </c>
      <c r="O426" s="510">
        <v>0</v>
      </c>
      <c r="P426" s="510">
        <v>0</v>
      </c>
      <c r="Q426" s="510">
        <v>0</v>
      </c>
      <c r="R426" s="510">
        <v>0</v>
      </c>
      <c r="S426" s="510">
        <v>0</v>
      </c>
      <c r="T426" s="510" t="s">
        <v>757</v>
      </c>
      <c r="U426" s="510">
        <f t="shared" si="67"/>
        <v>0</v>
      </c>
      <c r="V426" s="512">
        <f t="shared" si="60"/>
        <v>0</v>
      </c>
      <c r="X426" s="510">
        <v>24470236.15951059</v>
      </c>
      <c r="Y426" s="510">
        <v>24531384</v>
      </c>
      <c r="Z426" s="510">
        <f t="shared" si="61"/>
        <v>61147.840489409864</v>
      </c>
      <c r="AA426" s="510">
        <f t="shared" si="62"/>
        <v>0</v>
      </c>
      <c r="AC426" s="512">
        <v>100.02507910514977</v>
      </c>
      <c r="AD426" s="512">
        <f t="shared" si="63"/>
        <v>100.24988659729645</v>
      </c>
      <c r="AE426" s="513">
        <f t="shared" si="64"/>
        <v>0.22480749214668094</v>
      </c>
      <c r="AF426" s="510">
        <v>0</v>
      </c>
      <c r="AG426" s="510">
        <v>1</v>
      </c>
      <c r="AH426" s="514">
        <f t="shared" si="65"/>
        <v>100.24988659729645</v>
      </c>
      <c r="AI426" s="58"/>
      <c r="AJ426" s="58"/>
      <c r="AK426" s="515">
        <v>100.02507910514977</v>
      </c>
      <c r="AL426" s="515">
        <v>100.17715226921308</v>
      </c>
      <c r="AM426" s="515">
        <v>100.17715226921308</v>
      </c>
      <c r="AN426" s="515">
        <v>100.02507910514977</v>
      </c>
      <c r="AO426" s="516">
        <v>100.24988659729645</v>
      </c>
      <c r="AP426" s="515"/>
      <c r="AQ426" s="515"/>
      <c r="AR426" s="515"/>
      <c r="AS426" s="515"/>
      <c r="AT426" s="517">
        <f t="shared" si="68"/>
        <v>0.22480749214668094</v>
      </c>
      <c r="AU426" s="515"/>
      <c r="AV426" s="518">
        <v>10.174864938222845</v>
      </c>
      <c r="AW426" s="515">
        <v>10.422484188374362</v>
      </c>
      <c r="AX426" s="519">
        <f t="shared" si="69"/>
        <v>0.24761925015151753</v>
      </c>
      <c r="AY426" s="520"/>
      <c r="AZ426" s="521"/>
      <c r="BA426" s="521"/>
      <c r="BB426" s="521"/>
      <c r="BC426" s="523" t="s">
        <v>759</v>
      </c>
      <c r="BD426" s="58"/>
      <c r="BE426" s="522">
        <f t="shared" si="66"/>
        <v>-817</v>
      </c>
      <c r="BF426" s="58"/>
      <c r="BG426" s="58"/>
      <c r="BH426" s="58"/>
      <c r="BI426" s="58"/>
      <c r="BJ426" s="58"/>
    </row>
    <row r="427" spans="1:85" s="510" customFormat="1" ht="12">
      <c r="A427" s="507">
        <v>818</v>
      </c>
      <c r="B427" s="508" t="s">
        <v>445</v>
      </c>
      <c r="C427" s="507">
        <v>1</v>
      </c>
      <c r="D427" s="509">
        <v>485000</v>
      </c>
      <c r="E427" s="510">
        <v>0</v>
      </c>
      <c r="F427" s="510">
        <v>0</v>
      </c>
      <c r="G427" s="510">
        <v>0</v>
      </c>
      <c r="H427" s="510">
        <v>0</v>
      </c>
      <c r="I427" s="510">
        <v>0</v>
      </c>
      <c r="J427" s="510">
        <v>0</v>
      </c>
      <c r="K427" s="511">
        <v>0</v>
      </c>
      <c r="L427" s="510">
        <v>0</v>
      </c>
      <c r="M427" s="510">
        <v>0</v>
      </c>
      <c r="N427" s="510">
        <v>0</v>
      </c>
      <c r="O427" s="510">
        <v>0</v>
      </c>
      <c r="P427" s="510">
        <v>0</v>
      </c>
      <c r="Q427" s="510">
        <v>0</v>
      </c>
      <c r="R427" s="510">
        <v>0</v>
      </c>
      <c r="S427" s="510">
        <v>0</v>
      </c>
      <c r="T427" s="510" t="s">
        <v>757</v>
      </c>
      <c r="U427" s="510">
        <f t="shared" si="67"/>
        <v>485000</v>
      </c>
      <c r="V427" s="512">
        <f t="shared" si="60"/>
        <v>4.0161573737477454</v>
      </c>
      <c r="X427" s="510">
        <v>10955190.530000001</v>
      </c>
      <c r="Y427" s="510">
        <v>12076220</v>
      </c>
      <c r="Z427" s="510">
        <f t="shared" si="61"/>
        <v>1121029.4699999988</v>
      </c>
      <c r="AA427" s="510">
        <f t="shared" si="62"/>
        <v>45022.307721290221</v>
      </c>
      <c r="AC427" s="512">
        <v>110.24679584431154</v>
      </c>
      <c r="AD427" s="512">
        <f t="shared" si="63"/>
        <v>109.82189364331127</v>
      </c>
      <c r="AE427" s="513">
        <f t="shared" si="64"/>
        <v>-0.42490220100026477</v>
      </c>
      <c r="AF427" s="510">
        <v>0</v>
      </c>
      <c r="AG427" s="510">
        <v>1</v>
      </c>
      <c r="AH427" s="514">
        <f t="shared" si="65"/>
        <v>109.82189364331127</v>
      </c>
      <c r="AI427" s="58"/>
      <c r="AJ427" s="58"/>
      <c r="AK427" s="515">
        <v>110.24679584431154</v>
      </c>
      <c r="AL427" s="515">
        <v>110.50079309503609</v>
      </c>
      <c r="AM427" s="515">
        <v>110.50079309503609</v>
      </c>
      <c r="AN427" s="515">
        <v>110.24679584431154</v>
      </c>
      <c r="AO427" s="516">
        <v>109.82189364331127</v>
      </c>
      <c r="AP427" s="515"/>
      <c r="AQ427" s="515"/>
      <c r="AR427" s="515"/>
      <c r="AS427" s="515"/>
      <c r="AT427" s="517">
        <f t="shared" si="68"/>
        <v>-0.42490220100026477</v>
      </c>
      <c r="AU427" s="515"/>
      <c r="AV427" s="518">
        <v>8.6643665934198939</v>
      </c>
      <c r="AW427" s="515">
        <v>8.1791670929196965</v>
      </c>
      <c r="AX427" s="519">
        <f t="shared" si="69"/>
        <v>-0.48519950050019744</v>
      </c>
      <c r="AY427" s="520"/>
      <c r="AZ427" s="521"/>
      <c r="BA427" s="521"/>
      <c r="BB427" s="521"/>
      <c r="BC427" s="514"/>
      <c r="BD427" s="58"/>
      <c r="BE427" s="522">
        <f t="shared" si="66"/>
        <v>-818</v>
      </c>
      <c r="BF427" s="58"/>
      <c r="BG427" s="58"/>
      <c r="BH427" s="58"/>
      <c r="BI427" s="58"/>
      <c r="BJ427" s="58"/>
    </row>
    <row r="428" spans="1:85" s="510" customFormat="1" ht="12">
      <c r="A428" s="507">
        <v>821</v>
      </c>
      <c r="B428" s="508" t="s">
        <v>446</v>
      </c>
      <c r="C428" s="507">
        <v>1</v>
      </c>
      <c r="D428" s="509">
        <v>913491</v>
      </c>
      <c r="E428" s="510">
        <v>0</v>
      </c>
      <c r="F428" s="510">
        <v>0</v>
      </c>
      <c r="G428" s="510">
        <v>0</v>
      </c>
      <c r="H428" s="510">
        <v>0</v>
      </c>
      <c r="I428" s="510">
        <v>0</v>
      </c>
      <c r="J428" s="510">
        <v>0</v>
      </c>
      <c r="K428" s="511">
        <v>0</v>
      </c>
      <c r="L428" s="510">
        <v>0</v>
      </c>
      <c r="M428" s="510">
        <v>0</v>
      </c>
      <c r="N428" s="510">
        <v>0</v>
      </c>
      <c r="O428" s="510">
        <v>0</v>
      </c>
      <c r="P428" s="510">
        <v>0</v>
      </c>
      <c r="Q428" s="510">
        <v>0</v>
      </c>
      <c r="R428" s="510">
        <v>0</v>
      </c>
      <c r="S428" s="510">
        <v>0</v>
      </c>
      <c r="T428" s="510" t="s">
        <v>757</v>
      </c>
      <c r="U428" s="510">
        <f t="shared" si="67"/>
        <v>913491</v>
      </c>
      <c r="V428" s="512">
        <f t="shared" si="60"/>
        <v>2.9802140222555504</v>
      </c>
      <c r="X428" s="510">
        <v>29219681.09</v>
      </c>
      <c r="Y428" s="510">
        <v>30651859</v>
      </c>
      <c r="Z428" s="510">
        <f t="shared" si="61"/>
        <v>1432177.9100000001</v>
      </c>
      <c r="AA428" s="510">
        <f t="shared" si="62"/>
        <v>42681.966897466482</v>
      </c>
      <c r="AC428" s="512">
        <v>104.51304970511114</v>
      </c>
      <c r="AD428" s="512">
        <f t="shared" si="63"/>
        <v>104.75534260220954</v>
      </c>
      <c r="AE428" s="513">
        <f t="shared" si="64"/>
        <v>0.24229289709839463</v>
      </c>
      <c r="AF428" s="510">
        <v>0</v>
      </c>
      <c r="AG428" s="510">
        <v>1</v>
      </c>
      <c r="AH428" s="514">
        <f t="shared" si="65"/>
        <v>104.75534260220954</v>
      </c>
      <c r="AI428" s="58"/>
      <c r="AJ428" s="58"/>
      <c r="AK428" s="515">
        <v>104.51304970511114</v>
      </c>
      <c r="AL428" s="515">
        <v>104.48299562725568</v>
      </c>
      <c r="AM428" s="515">
        <v>104.48299562725568</v>
      </c>
      <c r="AN428" s="515">
        <v>104.51304970511114</v>
      </c>
      <c r="AO428" s="516">
        <v>104.75534260220954</v>
      </c>
      <c r="AP428" s="515"/>
      <c r="AQ428" s="515"/>
      <c r="AR428" s="515"/>
      <c r="AS428" s="515"/>
      <c r="AT428" s="517">
        <f t="shared" si="68"/>
        <v>0.24229289709839463</v>
      </c>
      <c r="AU428" s="515"/>
      <c r="AV428" s="518">
        <v>2.3520183063710722</v>
      </c>
      <c r="AW428" s="515">
        <v>2.5959828460548429</v>
      </c>
      <c r="AX428" s="519">
        <f t="shared" si="69"/>
        <v>0.24396453968377063</v>
      </c>
      <c r="AY428" s="520"/>
      <c r="AZ428" s="521"/>
      <c r="BA428" s="521"/>
      <c r="BB428" s="521"/>
      <c r="BC428" s="514"/>
      <c r="BD428" s="58"/>
      <c r="BE428" s="522">
        <f t="shared" si="66"/>
        <v>-821</v>
      </c>
      <c r="BF428" s="58"/>
      <c r="BG428" s="58"/>
      <c r="BH428" s="58"/>
      <c r="BI428" s="58"/>
      <c r="BJ428" s="58"/>
    </row>
    <row r="429" spans="1:85" s="510" customFormat="1" ht="12">
      <c r="A429" s="507">
        <v>823</v>
      </c>
      <c r="B429" s="508" t="s">
        <v>447</v>
      </c>
      <c r="C429" s="507">
        <v>1</v>
      </c>
      <c r="D429" s="509">
        <v>1662200</v>
      </c>
      <c r="E429" s="510">
        <v>0</v>
      </c>
      <c r="F429" s="510">
        <v>0</v>
      </c>
      <c r="G429" s="510">
        <v>0</v>
      </c>
      <c r="H429" s="510">
        <v>0</v>
      </c>
      <c r="I429" s="510">
        <v>0</v>
      </c>
      <c r="J429" s="510">
        <v>0</v>
      </c>
      <c r="K429" s="511">
        <v>75000</v>
      </c>
      <c r="L429" s="510">
        <v>0</v>
      </c>
      <c r="M429" s="510">
        <v>0</v>
      </c>
      <c r="N429" s="510">
        <v>0</v>
      </c>
      <c r="O429" s="510">
        <v>0</v>
      </c>
      <c r="P429" s="510">
        <v>0</v>
      </c>
      <c r="Q429" s="510">
        <v>0</v>
      </c>
      <c r="R429" s="510">
        <v>0</v>
      </c>
      <c r="S429" s="510">
        <v>0</v>
      </c>
      <c r="T429" s="510" t="s">
        <v>757</v>
      </c>
      <c r="U429" s="510">
        <f t="shared" si="67"/>
        <v>1737200</v>
      </c>
      <c r="V429" s="512">
        <f t="shared" si="60"/>
        <v>4.4782925774852629</v>
      </c>
      <c r="X429" s="510">
        <v>39053522.538119987</v>
      </c>
      <c r="Y429" s="510">
        <v>38791570</v>
      </c>
      <c r="Z429" s="510">
        <f t="shared" si="61"/>
        <v>0</v>
      </c>
      <c r="AA429" s="510">
        <f t="shared" si="62"/>
        <v>0</v>
      </c>
      <c r="AC429" s="512">
        <v>99.742802870095105</v>
      </c>
      <c r="AD429" s="512">
        <f t="shared" si="63"/>
        <v>99.329247348009915</v>
      </c>
      <c r="AE429" s="513">
        <f t="shared" si="64"/>
        <v>-0.41355552208518986</v>
      </c>
      <c r="AF429" s="510">
        <v>0</v>
      </c>
      <c r="AG429" s="510">
        <v>1</v>
      </c>
      <c r="AH429" s="514">
        <f t="shared" si="65"/>
        <v>99.329247348009915</v>
      </c>
      <c r="AI429" s="58"/>
      <c r="AJ429" s="58"/>
      <c r="AK429" s="515">
        <v>99.742802870095105</v>
      </c>
      <c r="AL429" s="515">
        <v>99.782611789910106</v>
      </c>
      <c r="AM429" s="515">
        <v>99.782611789910106</v>
      </c>
      <c r="AN429" s="515">
        <v>99.742802870095105</v>
      </c>
      <c r="AO429" s="516">
        <v>99.329247348009915</v>
      </c>
      <c r="AP429" s="515"/>
      <c r="AQ429" s="515"/>
      <c r="AR429" s="515"/>
      <c r="AS429" s="515"/>
      <c r="AT429" s="517">
        <f t="shared" si="68"/>
        <v>-0.41355552208518986</v>
      </c>
      <c r="AU429" s="515"/>
      <c r="AV429" s="518">
        <v>8.8786712804427506</v>
      </c>
      <c r="AW429" s="515">
        <v>8.4272364455507667</v>
      </c>
      <c r="AX429" s="519">
        <f t="shared" si="69"/>
        <v>-0.45143483489198388</v>
      </c>
      <c r="AY429" s="520"/>
      <c r="AZ429" s="521"/>
      <c r="BA429" s="521"/>
      <c r="BB429" s="521"/>
      <c r="BC429" s="514"/>
      <c r="BD429" s="58"/>
      <c r="BE429" s="522">
        <f t="shared" si="66"/>
        <v>-823</v>
      </c>
      <c r="BF429" s="58"/>
      <c r="BG429" s="58"/>
      <c r="BH429" s="58"/>
      <c r="BI429" s="58"/>
      <c r="BJ429" s="58"/>
      <c r="CE429" s="507"/>
      <c r="CF429" s="507"/>
      <c r="CG429" s="507"/>
    </row>
    <row r="430" spans="1:85" s="510" customFormat="1" ht="12">
      <c r="A430" s="507">
        <v>825</v>
      </c>
      <c r="B430" s="508" t="s">
        <v>448</v>
      </c>
      <c r="C430" s="507">
        <v>1</v>
      </c>
      <c r="D430" s="509">
        <v>1126672</v>
      </c>
      <c r="E430" s="510">
        <v>0</v>
      </c>
      <c r="F430" s="510">
        <v>0</v>
      </c>
      <c r="G430" s="510">
        <v>0</v>
      </c>
      <c r="H430" s="510">
        <v>0</v>
      </c>
      <c r="I430" s="510">
        <v>0</v>
      </c>
      <c r="J430" s="510">
        <v>0</v>
      </c>
      <c r="K430" s="511">
        <v>0</v>
      </c>
      <c r="L430" s="510">
        <v>0</v>
      </c>
      <c r="M430" s="510">
        <v>0</v>
      </c>
      <c r="N430" s="510">
        <v>0</v>
      </c>
      <c r="O430" s="510">
        <v>0</v>
      </c>
      <c r="P430" s="510">
        <v>0</v>
      </c>
      <c r="Q430" s="510">
        <v>0</v>
      </c>
      <c r="R430" s="510">
        <v>0</v>
      </c>
      <c r="S430" s="510">
        <v>0</v>
      </c>
      <c r="T430" s="510" t="s">
        <v>757</v>
      </c>
      <c r="U430" s="510">
        <f t="shared" si="67"/>
        <v>1126672</v>
      </c>
      <c r="V430" s="512">
        <f t="shared" si="60"/>
        <v>2.5491986409517096</v>
      </c>
      <c r="X430" s="510">
        <v>43594626.830435947</v>
      </c>
      <c r="Y430" s="510">
        <v>44197105</v>
      </c>
      <c r="Z430" s="510">
        <f t="shared" si="61"/>
        <v>602478.16956405342</v>
      </c>
      <c r="AA430" s="510">
        <f t="shared" si="62"/>
        <v>15358.365310557585</v>
      </c>
      <c r="AC430" s="512">
        <v>101.49405832975251</v>
      </c>
      <c r="AD430" s="512">
        <f t="shared" si="63"/>
        <v>101.34677102877181</v>
      </c>
      <c r="AE430" s="513">
        <f t="shared" si="64"/>
        <v>-0.1472873009806932</v>
      </c>
      <c r="AF430" s="510">
        <v>0</v>
      </c>
      <c r="AG430" s="510">
        <v>1</v>
      </c>
      <c r="AH430" s="514">
        <f t="shared" si="65"/>
        <v>101.34677102877181</v>
      </c>
      <c r="AI430" s="58"/>
      <c r="AJ430" s="58"/>
      <c r="AK430" s="515">
        <v>101.49405832975251</v>
      </c>
      <c r="AL430" s="515">
        <v>101.39792338225291</v>
      </c>
      <c r="AM430" s="515">
        <v>101.39792338225291</v>
      </c>
      <c r="AN430" s="515">
        <v>101.49405832975251</v>
      </c>
      <c r="AO430" s="516">
        <v>101.34677102877181</v>
      </c>
      <c r="AP430" s="515"/>
      <c r="AQ430" s="515"/>
      <c r="AR430" s="515"/>
      <c r="AS430" s="515"/>
      <c r="AT430" s="517">
        <f t="shared" si="68"/>
        <v>-0.1472873009806932</v>
      </c>
      <c r="AU430" s="515"/>
      <c r="AV430" s="518">
        <v>5.9914034375025169</v>
      </c>
      <c r="AW430" s="515">
        <v>5.8360250251065722</v>
      </c>
      <c r="AX430" s="519">
        <f t="shared" si="69"/>
        <v>-0.15537841239594474</v>
      </c>
      <c r="AY430" s="520"/>
      <c r="AZ430" s="521"/>
      <c r="BA430" s="521"/>
      <c r="BB430" s="521"/>
      <c r="BC430" s="514"/>
      <c r="BD430" s="58"/>
      <c r="BE430" s="522">
        <f t="shared" si="66"/>
        <v>-825</v>
      </c>
      <c r="BF430" s="58"/>
      <c r="BG430" s="58"/>
      <c r="BH430" s="58"/>
      <c r="BI430" s="58"/>
      <c r="BJ430" s="58"/>
    </row>
    <row r="431" spans="1:85" s="510" customFormat="1" ht="12">
      <c r="A431" s="507">
        <v>828</v>
      </c>
      <c r="B431" s="508" t="s">
        <v>449</v>
      </c>
      <c r="C431" s="507">
        <v>1</v>
      </c>
      <c r="D431" s="509">
        <v>2511796</v>
      </c>
      <c r="E431" s="510">
        <v>0</v>
      </c>
      <c r="F431" s="510">
        <v>0</v>
      </c>
      <c r="G431" s="510">
        <v>0</v>
      </c>
      <c r="H431" s="510">
        <v>0</v>
      </c>
      <c r="I431" s="510">
        <v>0</v>
      </c>
      <c r="J431" s="510">
        <v>0</v>
      </c>
      <c r="K431" s="511">
        <v>0</v>
      </c>
      <c r="L431" s="510">
        <v>0</v>
      </c>
      <c r="M431" s="510">
        <v>0</v>
      </c>
      <c r="N431" s="510">
        <v>0</v>
      </c>
      <c r="O431" s="510">
        <v>0</v>
      </c>
      <c r="P431" s="510">
        <v>0</v>
      </c>
      <c r="Q431" s="510">
        <v>0</v>
      </c>
      <c r="R431" s="510">
        <v>0</v>
      </c>
      <c r="S431" s="510">
        <v>0</v>
      </c>
      <c r="T431" s="510" t="s">
        <v>757</v>
      </c>
      <c r="U431" s="510">
        <f t="shared" si="67"/>
        <v>2511796</v>
      </c>
      <c r="V431" s="512">
        <f t="shared" si="60"/>
        <v>5.0920023385379301</v>
      </c>
      <c r="X431" s="510">
        <v>49349500.229999997</v>
      </c>
      <c r="Y431" s="510">
        <v>49328257</v>
      </c>
      <c r="Z431" s="510">
        <f t="shared" si="61"/>
        <v>0</v>
      </c>
      <c r="AA431" s="510">
        <f t="shared" si="62"/>
        <v>0</v>
      </c>
      <c r="AC431" s="512">
        <v>100.16715282742743</v>
      </c>
      <c r="AD431" s="512">
        <f t="shared" si="63"/>
        <v>99.95695350530201</v>
      </c>
      <c r="AE431" s="513">
        <f t="shared" si="64"/>
        <v>-0.21019932212541903</v>
      </c>
      <c r="AF431" s="510">
        <v>0</v>
      </c>
      <c r="AG431" s="510">
        <v>1</v>
      </c>
      <c r="AH431" s="514">
        <f t="shared" si="65"/>
        <v>99.95695350530201</v>
      </c>
      <c r="AI431" s="58"/>
      <c r="AJ431" s="58"/>
      <c r="AK431" s="515">
        <v>100.16715282742743</v>
      </c>
      <c r="AL431" s="515">
        <v>99.887222612504274</v>
      </c>
      <c r="AM431" s="515">
        <v>99.887222612504274</v>
      </c>
      <c r="AN431" s="515">
        <v>100.16715282742743</v>
      </c>
      <c r="AO431" s="516">
        <v>99.95695350530201</v>
      </c>
      <c r="AP431" s="515"/>
      <c r="AQ431" s="515"/>
      <c r="AR431" s="515"/>
      <c r="AS431" s="515"/>
      <c r="AT431" s="517">
        <f t="shared" si="68"/>
        <v>-0.21019932212541903</v>
      </c>
      <c r="AU431" s="515"/>
      <c r="AV431" s="518">
        <v>6.3641774080353457</v>
      </c>
      <c r="AW431" s="515">
        <v>6.1316642841959137</v>
      </c>
      <c r="AX431" s="519">
        <f t="shared" si="69"/>
        <v>-0.23251312383943201</v>
      </c>
      <c r="AY431" s="520"/>
      <c r="AZ431" s="521"/>
      <c r="BA431" s="521"/>
      <c r="BB431" s="521"/>
      <c r="BC431" s="514"/>
      <c r="BD431" s="58"/>
      <c r="BE431" s="522">
        <f t="shared" si="66"/>
        <v>-828</v>
      </c>
      <c r="BF431" s="58"/>
      <c r="BG431" s="58"/>
      <c r="BH431" s="58"/>
      <c r="BI431" s="58"/>
      <c r="BJ431" s="58"/>
    </row>
    <row r="432" spans="1:85" s="510" customFormat="1" ht="12">
      <c r="A432" s="507">
        <v>829</v>
      </c>
      <c r="B432" s="508" t="s">
        <v>450</v>
      </c>
      <c r="C432" s="507">
        <v>1</v>
      </c>
      <c r="D432" s="509">
        <v>593514</v>
      </c>
      <c r="E432" s="510">
        <v>0</v>
      </c>
      <c r="F432" s="510">
        <v>0</v>
      </c>
      <c r="G432" s="510">
        <v>0</v>
      </c>
      <c r="H432" s="510">
        <v>0</v>
      </c>
      <c r="I432" s="510">
        <v>0</v>
      </c>
      <c r="J432" s="510">
        <v>0</v>
      </c>
      <c r="K432" s="511">
        <v>0</v>
      </c>
      <c r="L432" s="510">
        <v>0</v>
      </c>
      <c r="M432" s="510">
        <v>0</v>
      </c>
      <c r="N432" s="510">
        <v>0</v>
      </c>
      <c r="O432" s="510">
        <v>0</v>
      </c>
      <c r="P432" s="510">
        <v>0</v>
      </c>
      <c r="Q432" s="510">
        <v>0</v>
      </c>
      <c r="R432" s="510">
        <v>0</v>
      </c>
      <c r="S432" s="510">
        <v>0</v>
      </c>
      <c r="T432" s="510" t="s">
        <v>757</v>
      </c>
      <c r="U432" s="510">
        <f t="shared" si="67"/>
        <v>593514</v>
      </c>
      <c r="V432" s="512">
        <f t="shared" si="60"/>
        <v>2.7838909622302688</v>
      </c>
      <c r="X432" s="510">
        <v>18188255.970868111</v>
      </c>
      <c r="Y432" s="510">
        <v>21319585</v>
      </c>
      <c r="Z432" s="510">
        <f t="shared" si="61"/>
        <v>3131329.0291318893</v>
      </c>
      <c r="AA432" s="510">
        <f t="shared" si="62"/>
        <v>87172.785839695483</v>
      </c>
      <c r="AC432" s="512">
        <v>120.00616799918021</v>
      </c>
      <c r="AD432" s="512">
        <f t="shared" si="63"/>
        <v>116.73693315163356</v>
      </c>
      <c r="AE432" s="513">
        <f t="shared" si="64"/>
        <v>-3.2692348475466417</v>
      </c>
      <c r="AF432" s="510">
        <v>0</v>
      </c>
      <c r="AG432" s="510">
        <v>1</v>
      </c>
      <c r="AH432" s="514">
        <f t="shared" si="65"/>
        <v>116.73693315163356</v>
      </c>
      <c r="AI432" s="58"/>
      <c r="AJ432" s="58"/>
      <c r="AK432" s="515">
        <v>120.00616799918021</v>
      </c>
      <c r="AL432" s="515">
        <v>120.04156645071534</v>
      </c>
      <c r="AM432" s="515">
        <v>120.04156645071534</v>
      </c>
      <c r="AN432" s="515">
        <v>120.00616799918021</v>
      </c>
      <c r="AO432" s="516">
        <v>116.73693315163356</v>
      </c>
      <c r="AP432" s="515"/>
      <c r="AQ432" s="515"/>
      <c r="AR432" s="515"/>
      <c r="AS432" s="515"/>
      <c r="AT432" s="517">
        <f t="shared" si="68"/>
        <v>-3.2692348475466417</v>
      </c>
      <c r="AU432" s="515"/>
      <c r="AV432" s="518">
        <v>9.8858153696372533</v>
      </c>
      <c r="AW432" s="515">
        <v>6.8121750023197079</v>
      </c>
      <c r="AX432" s="519">
        <f t="shared" si="69"/>
        <v>-3.0736403673175454</v>
      </c>
      <c r="AY432" s="520"/>
      <c r="AZ432" s="521"/>
      <c r="BA432" s="521"/>
      <c r="BB432" s="521"/>
      <c r="BC432" s="514"/>
      <c r="BD432" s="58"/>
      <c r="BE432" s="522">
        <f t="shared" si="66"/>
        <v>-829</v>
      </c>
      <c r="BF432" s="58"/>
      <c r="BG432" s="58"/>
      <c r="BH432" s="58"/>
      <c r="BI432" s="58"/>
      <c r="BJ432" s="58"/>
    </row>
    <row r="433" spans="1:62" s="510" customFormat="1" ht="12">
      <c r="A433" s="507">
        <v>830</v>
      </c>
      <c r="B433" s="508" t="s">
        <v>451</v>
      </c>
      <c r="C433" s="507">
        <v>1</v>
      </c>
      <c r="D433" s="509">
        <v>725358</v>
      </c>
      <c r="E433" s="510">
        <v>0</v>
      </c>
      <c r="F433" s="510">
        <v>0</v>
      </c>
      <c r="G433" s="510">
        <v>0</v>
      </c>
      <c r="H433" s="510">
        <v>0</v>
      </c>
      <c r="I433" s="510">
        <v>0</v>
      </c>
      <c r="J433" s="510">
        <v>30000</v>
      </c>
      <c r="K433" s="511">
        <v>0</v>
      </c>
      <c r="L433" s="510">
        <v>0</v>
      </c>
      <c r="M433" s="510">
        <v>0</v>
      </c>
      <c r="N433" s="510">
        <v>0</v>
      </c>
      <c r="O433" s="510">
        <v>0</v>
      </c>
      <c r="P433" s="510">
        <v>0</v>
      </c>
      <c r="Q433" s="510">
        <v>0</v>
      </c>
      <c r="R433" s="510">
        <v>0</v>
      </c>
      <c r="S433" s="510">
        <v>0</v>
      </c>
      <c r="T433" s="510" t="s">
        <v>757</v>
      </c>
      <c r="U433" s="510">
        <f t="shared" si="67"/>
        <v>755358</v>
      </c>
      <c r="V433" s="512">
        <f t="shared" si="60"/>
        <v>5.2046630144722341</v>
      </c>
      <c r="X433" s="510">
        <v>10873494.496371264</v>
      </c>
      <c r="Y433" s="510">
        <v>14513101</v>
      </c>
      <c r="Z433" s="510">
        <f t="shared" si="61"/>
        <v>3639606.5036287364</v>
      </c>
      <c r="AA433" s="510">
        <f t="shared" si="62"/>
        <v>189429.25356669087</v>
      </c>
      <c r="AC433" s="512">
        <v>115.89967948068541</v>
      </c>
      <c r="AD433" s="512">
        <f t="shared" si="63"/>
        <v>131.73016044854253</v>
      </c>
      <c r="AE433" s="513">
        <f t="shared" si="64"/>
        <v>15.830480967857127</v>
      </c>
      <c r="AF433" s="510">
        <v>0</v>
      </c>
      <c r="AG433" s="510">
        <v>1</v>
      </c>
      <c r="AH433" s="514">
        <f t="shared" si="65"/>
        <v>131.73016044854253</v>
      </c>
      <c r="AI433" s="58"/>
      <c r="AJ433" s="58"/>
      <c r="AK433" s="515">
        <v>115.89967948068541</v>
      </c>
      <c r="AL433" s="515">
        <v>116.81781926329072</v>
      </c>
      <c r="AM433" s="515">
        <v>116.81781926329072</v>
      </c>
      <c r="AN433" s="515">
        <v>115.89967948068541</v>
      </c>
      <c r="AO433" s="516">
        <v>131.73016044854253</v>
      </c>
      <c r="AP433" s="515"/>
      <c r="AQ433" s="515"/>
      <c r="AR433" s="515"/>
      <c r="AS433" s="515"/>
      <c r="AT433" s="517">
        <f t="shared" si="68"/>
        <v>15.830480967857127</v>
      </c>
      <c r="AU433" s="515"/>
      <c r="AV433" s="518">
        <v>9.9215869848068987</v>
      </c>
      <c r="AW433" s="515">
        <v>25.592866810959432</v>
      </c>
      <c r="AX433" s="519">
        <f t="shared" si="69"/>
        <v>15.671279826152533</v>
      </c>
      <c r="AY433" s="520"/>
      <c r="AZ433" s="521"/>
      <c r="BA433" s="521"/>
      <c r="BB433" s="521"/>
      <c r="BC433" s="514"/>
      <c r="BD433" s="58"/>
      <c r="BE433" s="522">
        <f t="shared" si="66"/>
        <v>-830</v>
      </c>
      <c r="BF433" s="58"/>
      <c r="BG433" s="58"/>
      <c r="BH433" s="58"/>
      <c r="BI433" s="58"/>
      <c r="BJ433" s="58"/>
    </row>
    <row r="434" spans="1:62" s="510" customFormat="1" ht="12">
      <c r="A434" s="507">
        <v>832</v>
      </c>
      <c r="B434" s="508" t="s">
        <v>452</v>
      </c>
      <c r="C434" s="507">
        <v>1</v>
      </c>
      <c r="D434" s="509">
        <v>1510764</v>
      </c>
      <c r="E434" s="510">
        <v>50</v>
      </c>
      <c r="F434" s="510">
        <v>71501</v>
      </c>
      <c r="G434" s="510">
        <v>0</v>
      </c>
      <c r="H434" s="510">
        <v>0</v>
      </c>
      <c r="I434" s="510">
        <v>0</v>
      </c>
      <c r="J434" s="510">
        <v>0</v>
      </c>
      <c r="K434" s="511">
        <v>0</v>
      </c>
      <c r="L434" s="510">
        <v>0</v>
      </c>
      <c r="M434" s="510">
        <v>0</v>
      </c>
      <c r="N434" s="510">
        <v>0</v>
      </c>
      <c r="O434" s="510">
        <v>0</v>
      </c>
      <c r="P434" s="510">
        <v>0</v>
      </c>
      <c r="Q434" s="510">
        <v>0</v>
      </c>
      <c r="R434" s="510">
        <v>0</v>
      </c>
      <c r="S434" s="510">
        <v>0</v>
      </c>
      <c r="T434" s="510" t="s">
        <v>757</v>
      </c>
      <c r="U434" s="510">
        <f t="shared" si="67"/>
        <v>1582315</v>
      </c>
      <c r="V434" s="512">
        <f t="shared" si="60"/>
        <v>5.6588529721410268</v>
      </c>
      <c r="X434" s="510">
        <v>27936175.670000002</v>
      </c>
      <c r="Y434" s="510">
        <v>27961762</v>
      </c>
      <c r="Z434" s="510">
        <f t="shared" si="61"/>
        <v>25586.329999998212</v>
      </c>
      <c r="AA434" s="510">
        <f t="shared" si="62"/>
        <v>1447.8927956667101</v>
      </c>
      <c r="AC434" s="512">
        <v>100.49856764494977</v>
      </c>
      <c r="AD434" s="512">
        <f t="shared" si="63"/>
        <v>100.08640566085161</v>
      </c>
      <c r="AE434" s="513">
        <f t="shared" si="64"/>
        <v>-0.41216198409816229</v>
      </c>
      <c r="AF434" s="510">
        <v>0</v>
      </c>
      <c r="AG434" s="510">
        <v>1</v>
      </c>
      <c r="AH434" s="514">
        <f t="shared" si="65"/>
        <v>100.08640566085161</v>
      </c>
      <c r="AI434" s="58"/>
      <c r="AJ434" s="58"/>
      <c r="AK434" s="515">
        <v>100.49856764494977</v>
      </c>
      <c r="AL434" s="515">
        <v>100.30133230095373</v>
      </c>
      <c r="AM434" s="515">
        <v>100.30133230095373</v>
      </c>
      <c r="AN434" s="515">
        <v>100.49856764494977</v>
      </c>
      <c r="AO434" s="516">
        <v>100.08640566085161</v>
      </c>
      <c r="AP434" s="515"/>
      <c r="AQ434" s="515"/>
      <c r="AR434" s="515"/>
      <c r="AS434" s="515"/>
      <c r="AT434" s="517">
        <f t="shared" si="68"/>
        <v>-0.41216198409816229</v>
      </c>
      <c r="AU434" s="515"/>
      <c r="AV434" s="518">
        <v>7.8889945360174059</v>
      </c>
      <c r="AW434" s="515">
        <v>7.420279755338453</v>
      </c>
      <c r="AX434" s="519">
        <f t="shared" si="69"/>
        <v>-0.46871478067895289</v>
      </c>
      <c r="AY434" s="520"/>
      <c r="AZ434" s="521"/>
      <c r="BA434" s="521"/>
      <c r="BB434" s="521"/>
      <c r="BC434" s="514"/>
      <c r="BD434" s="58"/>
      <c r="BE434" s="522">
        <f t="shared" si="66"/>
        <v>-832</v>
      </c>
      <c r="BF434" s="58"/>
      <c r="BG434" s="58"/>
      <c r="BH434" s="58"/>
      <c r="BI434" s="58"/>
      <c r="BJ434" s="58"/>
    </row>
    <row r="435" spans="1:62" s="510" customFormat="1" ht="12">
      <c r="A435" s="507">
        <v>851</v>
      </c>
      <c r="B435" s="508" t="s">
        <v>453</v>
      </c>
      <c r="C435" s="507">
        <v>1</v>
      </c>
      <c r="D435" s="509">
        <v>283540</v>
      </c>
      <c r="E435" s="510">
        <v>0</v>
      </c>
      <c r="F435" s="510">
        <v>0</v>
      </c>
      <c r="G435" s="510">
        <v>0</v>
      </c>
      <c r="H435" s="510">
        <v>0</v>
      </c>
      <c r="I435" s="510">
        <v>0</v>
      </c>
      <c r="J435" s="510">
        <v>0</v>
      </c>
      <c r="K435" s="511">
        <v>0</v>
      </c>
      <c r="L435" s="510">
        <v>0</v>
      </c>
      <c r="M435" s="510">
        <v>0</v>
      </c>
      <c r="N435" s="510">
        <v>0</v>
      </c>
      <c r="O435" s="510">
        <v>0</v>
      </c>
      <c r="P435" s="510">
        <v>0</v>
      </c>
      <c r="Q435" s="510">
        <v>0</v>
      </c>
      <c r="R435" s="510">
        <v>0</v>
      </c>
      <c r="S435" s="510">
        <v>0</v>
      </c>
      <c r="T435" s="510" t="s">
        <v>757</v>
      </c>
      <c r="U435" s="510">
        <f t="shared" si="67"/>
        <v>283540</v>
      </c>
      <c r="V435" s="512">
        <f t="shared" si="60"/>
        <v>2.8888221208339457</v>
      </c>
      <c r="X435" s="510">
        <v>9724718.370000001</v>
      </c>
      <c r="Y435" s="510">
        <v>9815073</v>
      </c>
      <c r="Z435" s="510">
        <f t="shared" si="61"/>
        <v>90354.629999998957</v>
      </c>
      <c r="AA435" s="510">
        <f t="shared" si="62"/>
        <v>2610.1845386376344</v>
      </c>
      <c r="AC435" s="512">
        <v>105.71624545460958</v>
      </c>
      <c r="AD435" s="512">
        <f t="shared" si="63"/>
        <v>100.90228263814865</v>
      </c>
      <c r="AE435" s="513">
        <f t="shared" si="64"/>
        <v>-4.8139628164609292</v>
      </c>
      <c r="AF435" s="510">
        <v>0</v>
      </c>
      <c r="AG435" s="510">
        <v>1</v>
      </c>
      <c r="AH435" s="514">
        <f t="shared" si="65"/>
        <v>100.90228263814865</v>
      </c>
      <c r="AI435" s="58"/>
      <c r="AJ435" s="58"/>
      <c r="AK435" s="515">
        <v>105.71624545460958</v>
      </c>
      <c r="AL435" s="515">
        <v>105.65590794353754</v>
      </c>
      <c r="AM435" s="515">
        <v>105.65590794353754</v>
      </c>
      <c r="AN435" s="515">
        <v>105.71624545460958</v>
      </c>
      <c r="AO435" s="516">
        <v>100.90228263814865</v>
      </c>
      <c r="AP435" s="515"/>
      <c r="AQ435" s="515"/>
      <c r="AR435" s="515"/>
      <c r="AS435" s="515"/>
      <c r="AT435" s="517">
        <f t="shared" si="68"/>
        <v>-4.8139628164609292</v>
      </c>
      <c r="AU435" s="515"/>
      <c r="AV435" s="518">
        <v>13.309396918466119</v>
      </c>
      <c r="AW435" s="515">
        <v>7.9732866284962203</v>
      </c>
      <c r="AX435" s="519">
        <f t="shared" si="69"/>
        <v>-5.3361102899698984</v>
      </c>
      <c r="AY435" s="520"/>
      <c r="AZ435" s="521"/>
      <c r="BA435" s="521"/>
      <c r="BB435" s="521"/>
      <c r="BC435" s="514"/>
      <c r="BD435" s="58"/>
      <c r="BE435" s="522">
        <f t="shared" si="66"/>
        <v>-851</v>
      </c>
      <c r="BF435" s="58"/>
      <c r="BG435" s="58"/>
      <c r="BH435" s="58"/>
      <c r="BI435" s="58"/>
      <c r="BJ435" s="58"/>
    </row>
    <row r="436" spans="1:62" s="510" customFormat="1" ht="12">
      <c r="A436" s="507">
        <v>852</v>
      </c>
      <c r="B436" s="508" t="s">
        <v>454</v>
      </c>
      <c r="C436" s="507">
        <v>1</v>
      </c>
      <c r="D436" s="509">
        <v>284556</v>
      </c>
      <c r="E436" s="510">
        <v>0</v>
      </c>
      <c r="F436" s="510">
        <v>6164</v>
      </c>
      <c r="G436" s="510">
        <v>0</v>
      </c>
      <c r="H436" s="510">
        <v>0</v>
      </c>
      <c r="I436" s="510">
        <v>0</v>
      </c>
      <c r="J436" s="510">
        <v>0</v>
      </c>
      <c r="K436" s="511">
        <v>0</v>
      </c>
      <c r="L436" s="510">
        <v>0</v>
      </c>
      <c r="M436" s="510">
        <v>0</v>
      </c>
      <c r="N436" s="510">
        <v>0</v>
      </c>
      <c r="O436" s="510">
        <v>0</v>
      </c>
      <c r="P436" s="510">
        <v>0</v>
      </c>
      <c r="Q436" s="510">
        <v>0</v>
      </c>
      <c r="R436" s="510">
        <v>0</v>
      </c>
      <c r="S436" s="510">
        <v>0</v>
      </c>
      <c r="T436" s="510" t="s">
        <v>757</v>
      </c>
      <c r="U436" s="510">
        <f t="shared" si="67"/>
        <v>290720</v>
      </c>
      <c r="V436" s="512">
        <f t="shared" si="60"/>
        <v>2.0040406179437737</v>
      </c>
      <c r="X436" s="510">
        <v>13039564.664050002</v>
      </c>
      <c r="Y436" s="510">
        <v>14506692</v>
      </c>
      <c r="Z436" s="510">
        <f t="shared" si="61"/>
        <v>1467127.3359499983</v>
      </c>
      <c r="AA436" s="510">
        <f t="shared" si="62"/>
        <v>29401.827729394376</v>
      </c>
      <c r="AC436" s="512">
        <v>117.92724305173002</v>
      </c>
      <c r="AD436" s="512">
        <f t="shared" si="63"/>
        <v>111.02587045857753</v>
      </c>
      <c r="AE436" s="513">
        <f t="shared" si="64"/>
        <v>-6.9013725931524874</v>
      </c>
      <c r="AF436" s="510">
        <v>0</v>
      </c>
      <c r="AG436" s="510">
        <v>1</v>
      </c>
      <c r="AH436" s="514">
        <f t="shared" si="65"/>
        <v>111.02587045857753</v>
      </c>
      <c r="AI436" s="58"/>
      <c r="AJ436" s="58"/>
      <c r="AK436" s="515">
        <v>117.92724305173002</v>
      </c>
      <c r="AL436" s="515">
        <v>117.99448531488339</v>
      </c>
      <c r="AM436" s="515">
        <v>117.99448531488339</v>
      </c>
      <c r="AN436" s="515">
        <v>117.92724305173002</v>
      </c>
      <c r="AO436" s="516">
        <v>111.02587045857753</v>
      </c>
      <c r="AP436" s="515"/>
      <c r="AQ436" s="515"/>
      <c r="AR436" s="515"/>
      <c r="AS436" s="515"/>
      <c r="AT436" s="517">
        <f t="shared" si="68"/>
        <v>-6.9013725931524874</v>
      </c>
      <c r="AU436" s="515"/>
      <c r="AV436" s="518">
        <v>10.102804523627219</v>
      </c>
      <c r="AW436" s="515">
        <v>3.5496210368872751</v>
      </c>
      <c r="AX436" s="519">
        <f t="shared" si="69"/>
        <v>-6.5531834867399432</v>
      </c>
      <c r="AY436" s="520"/>
      <c r="AZ436" s="521"/>
      <c r="BA436" s="521"/>
      <c r="BB436" s="521"/>
      <c r="BC436" s="514"/>
      <c r="BD436" s="58"/>
      <c r="BE436" s="522">
        <f t="shared" si="66"/>
        <v>-852</v>
      </c>
      <c r="BF436" s="58"/>
      <c r="BG436" s="58"/>
      <c r="BH436" s="58"/>
      <c r="BI436" s="58"/>
      <c r="BJ436" s="58"/>
    </row>
    <row r="437" spans="1:62" s="510" customFormat="1" ht="12">
      <c r="A437" s="507">
        <v>853</v>
      </c>
      <c r="B437" s="508" t="s">
        <v>455</v>
      </c>
      <c r="C437" s="507">
        <v>1</v>
      </c>
      <c r="D437" s="509">
        <v>1755996</v>
      </c>
      <c r="E437" s="510">
        <v>0</v>
      </c>
      <c r="F437" s="510">
        <v>0</v>
      </c>
      <c r="G437" s="510">
        <v>0</v>
      </c>
      <c r="H437" s="510">
        <v>0</v>
      </c>
      <c r="I437" s="510">
        <v>0</v>
      </c>
      <c r="J437" s="510">
        <v>0</v>
      </c>
      <c r="K437" s="511">
        <v>0</v>
      </c>
      <c r="L437" s="510">
        <v>0</v>
      </c>
      <c r="M437" s="510">
        <v>0</v>
      </c>
      <c r="N437" s="510">
        <v>0</v>
      </c>
      <c r="O437" s="510">
        <v>0</v>
      </c>
      <c r="P437" s="510">
        <v>0</v>
      </c>
      <c r="Q437" s="510">
        <v>0</v>
      </c>
      <c r="R437" s="510">
        <v>0</v>
      </c>
      <c r="S437" s="510">
        <v>0</v>
      </c>
      <c r="T437" s="510" t="s">
        <v>757</v>
      </c>
      <c r="U437" s="510">
        <f t="shared" si="67"/>
        <v>1755996</v>
      </c>
      <c r="V437" s="512">
        <f t="shared" si="60"/>
        <v>6.0260982812197046</v>
      </c>
      <c r="X437" s="510">
        <v>28012736.845560264</v>
      </c>
      <c r="Y437" s="510">
        <v>29139850</v>
      </c>
      <c r="Z437" s="510">
        <f t="shared" si="61"/>
        <v>1127113.1544397362</v>
      </c>
      <c r="AA437" s="510">
        <f t="shared" si="62"/>
        <v>67920.946427094139</v>
      </c>
      <c r="AC437" s="512">
        <v>104.05781225228088</v>
      </c>
      <c r="AD437" s="512">
        <f t="shared" si="63"/>
        <v>103.78110933555753</v>
      </c>
      <c r="AE437" s="513">
        <f t="shared" si="64"/>
        <v>-0.27670291672335168</v>
      </c>
      <c r="AF437" s="510">
        <v>0</v>
      </c>
      <c r="AG437" s="510">
        <v>1</v>
      </c>
      <c r="AH437" s="514">
        <f t="shared" si="65"/>
        <v>103.78110933555753</v>
      </c>
      <c r="AI437" s="58"/>
      <c r="AJ437" s="58"/>
      <c r="AK437" s="515">
        <v>104.05781225228088</v>
      </c>
      <c r="AL437" s="515">
        <v>104.07618640279881</v>
      </c>
      <c r="AM437" s="515">
        <v>104.07618640279881</v>
      </c>
      <c r="AN437" s="515">
        <v>104.05781225228088</v>
      </c>
      <c r="AO437" s="516">
        <v>103.78110933555753</v>
      </c>
      <c r="AP437" s="515"/>
      <c r="AQ437" s="515"/>
      <c r="AR437" s="515"/>
      <c r="AS437" s="515"/>
      <c r="AT437" s="517">
        <f t="shared" si="68"/>
        <v>-0.27670291672335168</v>
      </c>
      <c r="AU437" s="515"/>
      <c r="AV437" s="518">
        <v>9.4289604630451844</v>
      </c>
      <c r="AW437" s="515">
        <v>9.1124123871308846</v>
      </c>
      <c r="AX437" s="519">
        <f t="shared" si="69"/>
        <v>-0.31654807591429979</v>
      </c>
      <c r="AY437" s="520"/>
      <c r="AZ437" s="521"/>
      <c r="BA437" s="521"/>
      <c r="BB437" s="521"/>
      <c r="BC437" s="514"/>
      <c r="BD437" s="58"/>
      <c r="BE437" s="522">
        <f t="shared" si="66"/>
        <v>-853</v>
      </c>
      <c r="BF437" s="58"/>
      <c r="BG437" s="58"/>
      <c r="BH437" s="58"/>
      <c r="BI437" s="58"/>
      <c r="BJ437" s="58"/>
    </row>
    <row r="438" spans="1:62" s="510" customFormat="1" ht="12">
      <c r="A438" s="507">
        <v>855</v>
      </c>
      <c r="B438" s="508" t="s">
        <v>456</v>
      </c>
      <c r="C438" s="507">
        <v>1</v>
      </c>
      <c r="D438" s="509">
        <v>410000</v>
      </c>
      <c r="E438" s="510">
        <v>0</v>
      </c>
      <c r="F438" s="510">
        <v>0</v>
      </c>
      <c r="G438" s="510">
        <v>0</v>
      </c>
      <c r="H438" s="510">
        <v>0</v>
      </c>
      <c r="I438" s="510">
        <v>0</v>
      </c>
      <c r="J438" s="510">
        <v>0</v>
      </c>
      <c r="K438" s="511">
        <v>0</v>
      </c>
      <c r="L438" s="510">
        <v>0</v>
      </c>
      <c r="M438" s="510">
        <v>0</v>
      </c>
      <c r="N438" s="510">
        <v>0</v>
      </c>
      <c r="O438" s="510">
        <v>0</v>
      </c>
      <c r="P438" s="510">
        <v>0</v>
      </c>
      <c r="Q438" s="510">
        <v>0</v>
      </c>
      <c r="R438" s="510">
        <v>0</v>
      </c>
      <c r="S438" s="510">
        <v>0</v>
      </c>
      <c r="T438" s="510" t="s">
        <v>757</v>
      </c>
      <c r="U438" s="510">
        <f t="shared" si="67"/>
        <v>410000</v>
      </c>
      <c r="V438" s="512">
        <f t="shared" si="60"/>
        <v>3.4480937423994766</v>
      </c>
      <c r="X438" s="510">
        <v>9593176.8600959312</v>
      </c>
      <c r="Y438" s="510">
        <v>11890628</v>
      </c>
      <c r="Z438" s="510">
        <f t="shared" si="61"/>
        <v>2297451.1399040688</v>
      </c>
      <c r="AA438" s="510">
        <f t="shared" si="62"/>
        <v>79218.268989717646</v>
      </c>
      <c r="AC438" s="512">
        <v>131.19354677605858</v>
      </c>
      <c r="AD438" s="512">
        <f t="shared" si="63"/>
        <v>123.12302695201399</v>
      </c>
      <c r="AE438" s="513">
        <f t="shared" si="64"/>
        <v>-8.0705198240445952</v>
      </c>
      <c r="AF438" s="510">
        <v>0</v>
      </c>
      <c r="AG438" s="510">
        <v>1</v>
      </c>
      <c r="AH438" s="514">
        <f t="shared" si="65"/>
        <v>123.12302695201399</v>
      </c>
      <c r="AI438" s="58"/>
      <c r="AJ438" s="58"/>
      <c r="AK438" s="515">
        <v>131.19354677605858</v>
      </c>
      <c r="AL438" s="515">
        <v>131.19354677605858</v>
      </c>
      <c r="AM438" s="515">
        <v>131.19354677605858</v>
      </c>
      <c r="AN438" s="515">
        <v>131.19354677605858</v>
      </c>
      <c r="AO438" s="516">
        <v>123.12302695201399</v>
      </c>
      <c r="AP438" s="515"/>
      <c r="AQ438" s="515"/>
      <c r="AR438" s="515"/>
      <c r="AS438" s="515"/>
      <c r="AT438" s="517">
        <f t="shared" si="68"/>
        <v>-8.0705198240445952</v>
      </c>
      <c r="AU438" s="515"/>
      <c r="AV438" s="518">
        <v>9.3646736194670392</v>
      </c>
      <c r="AW438" s="515">
        <v>2.3226179644760485</v>
      </c>
      <c r="AX438" s="519">
        <f t="shared" si="69"/>
        <v>-7.0420556549909907</v>
      </c>
      <c r="AY438" s="520"/>
      <c r="AZ438" s="521"/>
      <c r="BA438" s="521"/>
      <c r="BB438" s="521"/>
      <c r="BC438" s="514"/>
      <c r="BD438" s="58"/>
      <c r="BE438" s="522">
        <f t="shared" si="66"/>
        <v>-855</v>
      </c>
      <c r="BF438" s="58"/>
      <c r="BG438" s="58"/>
      <c r="BH438" s="58"/>
      <c r="BI438" s="58"/>
      <c r="BJ438" s="58"/>
    </row>
    <row r="439" spans="1:62" s="510" customFormat="1" ht="12">
      <c r="A439" s="507">
        <v>860</v>
      </c>
      <c r="B439" s="508" t="s">
        <v>457</v>
      </c>
      <c r="C439" s="507">
        <v>1</v>
      </c>
      <c r="D439" s="509">
        <v>320211</v>
      </c>
      <c r="E439" s="510">
        <v>0</v>
      </c>
      <c r="F439" s="510">
        <v>26666.66</v>
      </c>
      <c r="G439" s="510">
        <v>0</v>
      </c>
      <c r="H439" s="510">
        <v>0</v>
      </c>
      <c r="I439" s="510">
        <v>0</v>
      </c>
      <c r="J439" s="510">
        <v>0</v>
      </c>
      <c r="K439" s="511">
        <v>0</v>
      </c>
      <c r="L439" s="510">
        <v>0</v>
      </c>
      <c r="M439" s="510">
        <v>0</v>
      </c>
      <c r="N439" s="510">
        <v>0</v>
      </c>
      <c r="O439" s="510">
        <v>0</v>
      </c>
      <c r="P439" s="510">
        <v>0</v>
      </c>
      <c r="Q439" s="510">
        <v>0</v>
      </c>
      <c r="R439" s="510">
        <v>0</v>
      </c>
      <c r="S439" s="510">
        <v>0</v>
      </c>
      <c r="T439" s="510" t="s">
        <v>760</v>
      </c>
      <c r="U439" s="510">
        <f t="shared" si="67"/>
        <v>154751.05999999997</v>
      </c>
      <c r="V439" s="512">
        <f t="shared" si="60"/>
        <v>1.1520269915655821</v>
      </c>
      <c r="X439" s="510">
        <v>11620603.830116205</v>
      </c>
      <c r="Y439" s="510">
        <v>13432937</v>
      </c>
      <c r="Z439" s="510">
        <f t="shared" si="61"/>
        <v>1812333.1698837951</v>
      </c>
      <c r="AA439" s="510">
        <f t="shared" si="62"/>
        <v>20878.567294157438</v>
      </c>
      <c r="AC439" s="512">
        <v>120.00761825267188</v>
      </c>
      <c r="AD439" s="512">
        <f t="shared" si="63"/>
        <v>115.41619203940905</v>
      </c>
      <c r="AE439" s="513">
        <f t="shared" si="64"/>
        <v>-4.591426213262821</v>
      </c>
      <c r="AF439" s="510">
        <v>0</v>
      </c>
      <c r="AG439" s="510">
        <v>1</v>
      </c>
      <c r="AH439" s="514">
        <f t="shared" si="65"/>
        <v>115.41619203940905</v>
      </c>
      <c r="AI439" s="58"/>
      <c r="AJ439" s="58"/>
      <c r="AK439" s="515">
        <v>120.00761825267188</v>
      </c>
      <c r="AL439" s="515">
        <v>119.82897990499117</v>
      </c>
      <c r="AM439" s="515">
        <v>119.82897990499117</v>
      </c>
      <c r="AN439" s="515">
        <v>120.00761825267188</v>
      </c>
      <c r="AO439" s="516">
        <v>115.41619203940905</v>
      </c>
      <c r="AP439" s="515"/>
      <c r="AQ439" s="515"/>
      <c r="AR439" s="515"/>
      <c r="AS439" s="515"/>
      <c r="AT439" s="517">
        <f t="shared" si="68"/>
        <v>-4.591426213262821</v>
      </c>
      <c r="AU439" s="515"/>
      <c r="AV439" s="518">
        <v>10.445078438371013</v>
      </c>
      <c r="AW439" s="515">
        <v>6.1532716448725333</v>
      </c>
      <c r="AX439" s="519">
        <f t="shared" si="69"/>
        <v>-4.2918067934984796</v>
      </c>
      <c r="AY439" s="520"/>
      <c r="AZ439" s="521"/>
      <c r="BA439" s="521"/>
      <c r="BB439" s="521"/>
      <c r="BC439" s="514"/>
      <c r="BD439" s="58"/>
      <c r="BE439" s="522">
        <f t="shared" si="66"/>
        <v>-860</v>
      </c>
      <c r="BF439" s="58"/>
      <c r="BG439" s="58"/>
      <c r="BH439" s="58"/>
      <c r="BI439" s="58"/>
      <c r="BJ439" s="58"/>
    </row>
    <row r="440" spans="1:62" s="510" customFormat="1" ht="12">
      <c r="A440" s="507">
        <v>871</v>
      </c>
      <c r="B440" s="508" t="s">
        <v>458</v>
      </c>
      <c r="C440" s="507">
        <v>1</v>
      </c>
      <c r="D440" s="509">
        <v>1118296</v>
      </c>
      <c r="E440" s="510">
        <v>0</v>
      </c>
      <c r="F440" s="510">
        <v>0</v>
      </c>
      <c r="G440" s="510">
        <v>0</v>
      </c>
      <c r="H440" s="510">
        <v>0</v>
      </c>
      <c r="I440" s="510">
        <v>0</v>
      </c>
      <c r="J440" s="510">
        <v>0</v>
      </c>
      <c r="K440" s="511">
        <v>0</v>
      </c>
      <c r="L440" s="510">
        <v>0</v>
      </c>
      <c r="M440" s="510">
        <v>0</v>
      </c>
      <c r="N440" s="510">
        <v>0</v>
      </c>
      <c r="O440" s="510">
        <v>0</v>
      </c>
      <c r="P440" s="510">
        <v>0</v>
      </c>
      <c r="Q440" s="510">
        <v>0</v>
      </c>
      <c r="R440" s="510">
        <v>0</v>
      </c>
      <c r="S440" s="510">
        <v>0</v>
      </c>
      <c r="T440" s="510" t="s">
        <v>757</v>
      </c>
      <c r="U440" s="510">
        <f t="shared" si="67"/>
        <v>1118296</v>
      </c>
      <c r="V440" s="512">
        <f t="shared" si="60"/>
        <v>3.2822855825258861</v>
      </c>
      <c r="X440" s="510">
        <v>24071025.330000002</v>
      </c>
      <c r="Y440" s="510">
        <v>34070649</v>
      </c>
      <c r="Z440" s="510">
        <f t="shared" si="61"/>
        <v>9999623.6699999981</v>
      </c>
      <c r="AA440" s="510">
        <f t="shared" si="62"/>
        <v>328216.2060272558</v>
      </c>
      <c r="AC440" s="512">
        <v>134.54391843365917</v>
      </c>
      <c r="AD440" s="512">
        <f t="shared" si="63"/>
        <v>140.17862692337891</v>
      </c>
      <c r="AE440" s="513">
        <f t="shared" si="64"/>
        <v>5.6347084897197419</v>
      </c>
      <c r="AF440" s="510">
        <v>0</v>
      </c>
      <c r="AG440" s="510">
        <v>1</v>
      </c>
      <c r="AH440" s="514">
        <f t="shared" si="65"/>
        <v>140.17862692337891</v>
      </c>
      <c r="AI440" s="58"/>
      <c r="AJ440" s="58"/>
      <c r="AK440" s="515">
        <v>134.54391843365917</v>
      </c>
      <c r="AL440" s="515">
        <v>134.57621066265546</v>
      </c>
      <c r="AM440" s="515">
        <v>134.57621066265546</v>
      </c>
      <c r="AN440" s="515">
        <v>134.54391843365917</v>
      </c>
      <c r="AO440" s="516">
        <v>140.17862692337891</v>
      </c>
      <c r="AP440" s="515"/>
      <c r="AQ440" s="515"/>
      <c r="AR440" s="515"/>
      <c r="AS440" s="515"/>
      <c r="AT440" s="517">
        <f t="shared" si="68"/>
        <v>5.6347084897197419</v>
      </c>
      <c r="AU440" s="515"/>
      <c r="AV440" s="518">
        <v>6.958169277995145</v>
      </c>
      <c r="AW440" s="515">
        <v>11.437612818238337</v>
      </c>
      <c r="AX440" s="519">
        <f t="shared" si="69"/>
        <v>4.4794435402431922</v>
      </c>
      <c r="AY440" s="520"/>
      <c r="AZ440" s="521"/>
      <c r="BA440" s="521"/>
      <c r="BB440" s="521"/>
      <c r="BC440" s="514"/>
      <c r="BD440" s="58"/>
      <c r="BE440" s="522">
        <f t="shared" si="66"/>
        <v>-871</v>
      </c>
      <c r="BF440" s="58"/>
      <c r="BG440" s="58"/>
      <c r="BH440" s="58"/>
      <c r="BI440" s="58"/>
      <c r="BJ440" s="58"/>
    </row>
    <row r="441" spans="1:62" s="510" customFormat="1" ht="12">
      <c r="A441" s="507">
        <v>872</v>
      </c>
      <c r="B441" s="508" t="s">
        <v>459</v>
      </c>
      <c r="C441" s="507">
        <v>1</v>
      </c>
      <c r="D441" s="509">
        <v>802328</v>
      </c>
      <c r="E441" s="510">
        <v>0</v>
      </c>
      <c r="F441" s="510">
        <v>0</v>
      </c>
      <c r="G441" s="510">
        <v>0</v>
      </c>
      <c r="H441" s="510">
        <v>0</v>
      </c>
      <c r="I441" s="510">
        <v>0</v>
      </c>
      <c r="J441" s="510">
        <v>0</v>
      </c>
      <c r="K441" s="511">
        <v>0</v>
      </c>
      <c r="L441" s="510">
        <v>0</v>
      </c>
      <c r="M441" s="510">
        <v>0</v>
      </c>
      <c r="N441" s="510">
        <v>0</v>
      </c>
      <c r="O441" s="510">
        <v>0</v>
      </c>
      <c r="P441" s="510">
        <v>0</v>
      </c>
      <c r="Q441" s="510">
        <v>0</v>
      </c>
      <c r="R441" s="510">
        <v>0</v>
      </c>
      <c r="S441" s="510">
        <v>0</v>
      </c>
      <c r="T441" s="510" t="s">
        <v>757</v>
      </c>
      <c r="U441" s="510">
        <f t="shared" si="67"/>
        <v>802328</v>
      </c>
      <c r="V441" s="512">
        <f t="shared" si="60"/>
        <v>2.5302378573950568</v>
      </c>
      <c r="X441" s="510">
        <v>32362813.119999997</v>
      </c>
      <c r="Y441" s="510">
        <v>31709588</v>
      </c>
      <c r="Z441" s="510">
        <f t="shared" si="61"/>
        <v>0</v>
      </c>
      <c r="AA441" s="510">
        <f t="shared" si="62"/>
        <v>0</v>
      </c>
      <c r="AC441" s="512">
        <v>100.36808535006043</v>
      </c>
      <c r="AD441" s="512">
        <f t="shared" si="63"/>
        <v>97.981556431519522</v>
      </c>
      <c r="AE441" s="513">
        <f t="shared" si="64"/>
        <v>-2.386528918540904</v>
      </c>
      <c r="AF441" s="510">
        <v>0</v>
      </c>
      <c r="AG441" s="510">
        <v>1</v>
      </c>
      <c r="AH441" s="514">
        <f t="shared" si="65"/>
        <v>97.981556431519522</v>
      </c>
      <c r="AI441" s="58"/>
      <c r="AJ441" s="58"/>
      <c r="AK441" s="515">
        <v>100.36808535006043</v>
      </c>
      <c r="AL441" s="515">
        <v>100.4120141491655</v>
      </c>
      <c r="AM441" s="515">
        <v>100.4120141491655</v>
      </c>
      <c r="AN441" s="515">
        <v>100.36808535006043</v>
      </c>
      <c r="AO441" s="516">
        <v>97.981556431519522</v>
      </c>
      <c r="AP441" s="515"/>
      <c r="AQ441" s="515"/>
      <c r="AR441" s="515"/>
      <c r="AS441" s="515"/>
      <c r="AT441" s="517">
        <f t="shared" si="68"/>
        <v>-2.386528918540904</v>
      </c>
      <c r="AU441" s="515"/>
      <c r="AV441" s="518">
        <v>3.7280814684357599</v>
      </c>
      <c r="AW441" s="515">
        <v>1.2516087592113498</v>
      </c>
      <c r="AX441" s="519">
        <f t="shared" si="69"/>
        <v>-2.4764727092244101</v>
      </c>
      <c r="AY441" s="520"/>
      <c r="AZ441" s="521"/>
      <c r="BA441" s="521"/>
      <c r="BB441" s="521"/>
      <c r="BC441" s="514"/>
      <c r="BD441" s="58"/>
      <c r="BE441" s="522">
        <f t="shared" si="66"/>
        <v>-872</v>
      </c>
      <c r="BF441" s="58"/>
      <c r="BG441" s="58"/>
      <c r="BH441" s="58"/>
      <c r="BI441" s="58"/>
      <c r="BJ441" s="58"/>
    </row>
    <row r="442" spans="1:62" s="510" customFormat="1" ht="12">
      <c r="A442" s="507">
        <v>873</v>
      </c>
      <c r="B442" s="508" t="s">
        <v>460</v>
      </c>
      <c r="C442" s="507">
        <v>1</v>
      </c>
      <c r="D442" s="509">
        <v>234550</v>
      </c>
      <c r="E442" s="510">
        <v>0</v>
      </c>
      <c r="F442" s="510">
        <v>0</v>
      </c>
      <c r="G442" s="510">
        <v>0</v>
      </c>
      <c r="H442" s="510">
        <v>0</v>
      </c>
      <c r="I442" s="510">
        <v>0</v>
      </c>
      <c r="J442" s="510">
        <v>0</v>
      </c>
      <c r="K442" s="511">
        <v>0</v>
      </c>
      <c r="L442" s="510">
        <v>0</v>
      </c>
      <c r="M442" s="510">
        <v>0</v>
      </c>
      <c r="N442" s="510">
        <v>0</v>
      </c>
      <c r="O442" s="510">
        <v>0</v>
      </c>
      <c r="P442" s="510">
        <v>0</v>
      </c>
      <c r="Q442" s="510">
        <v>0</v>
      </c>
      <c r="R442" s="510">
        <v>0</v>
      </c>
      <c r="S442" s="510">
        <v>0</v>
      </c>
      <c r="T442" s="510" t="s">
        <v>757</v>
      </c>
      <c r="U442" s="510">
        <f t="shared" si="67"/>
        <v>234550</v>
      </c>
      <c r="V442" s="512">
        <f t="shared" si="60"/>
        <v>1.8228633775750422</v>
      </c>
      <c r="X442" s="510">
        <v>11690753.246806186</v>
      </c>
      <c r="Y442" s="510">
        <v>12867119</v>
      </c>
      <c r="Z442" s="510">
        <f t="shared" si="61"/>
        <v>1176365.7531938143</v>
      </c>
      <c r="AA442" s="510">
        <f t="shared" si="62"/>
        <v>21443.540501304851</v>
      </c>
      <c r="AC442" s="512">
        <v>109.86627591483142</v>
      </c>
      <c r="AD442" s="512">
        <f t="shared" si="63"/>
        <v>109.8789375527024</v>
      </c>
      <c r="AE442" s="513">
        <f t="shared" si="64"/>
        <v>1.2661637870976961E-2</v>
      </c>
      <c r="AF442" s="510">
        <v>0</v>
      </c>
      <c r="AG442" s="510">
        <v>1</v>
      </c>
      <c r="AH442" s="514">
        <f t="shared" si="65"/>
        <v>109.8789375527024</v>
      </c>
      <c r="AI442" s="58"/>
      <c r="AJ442" s="58"/>
      <c r="AK442" s="515">
        <v>109.86627591483142</v>
      </c>
      <c r="AL442" s="515">
        <v>109.86627591483142</v>
      </c>
      <c r="AM442" s="515">
        <v>109.86627591483142</v>
      </c>
      <c r="AN442" s="515">
        <v>109.86627591483142</v>
      </c>
      <c r="AO442" s="516">
        <v>109.8789375527024</v>
      </c>
      <c r="AP442" s="515"/>
      <c r="AQ442" s="515"/>
      <c r="AR442" s="515"/>
      <c r="AS442" s="515"/>
      <c r="AT442" s="517">
        <f t="shared" si="68"/>
        <v>1.2661637870976961E-2</v>
      </c>
      <c r="AU442" s="515"/>
      <c r="AV442" s="518">
        <v>13.119379281503079</v>
      </c>
      <c r="AW442" s="515">
        <v>13.106800682379227</v>
      </c>
      <c r="AX442" s="519">
        <f t="shared" si="69"/>
        <v>-1.2578599123852285E-2</v>
      </c>
      <c r="AY442" s="520"/>
      <c r="AZ442" s="521"/>
      <c r="BA442" s="521"/>
      <c r="BB442" s="521"/>
      <c r="BC442" s="514"/>
      <c r="BD442" s="58"/>
      <c r="BE442" s="522">
        <f t="shared" si="66"/>
        <v>-873</v>
      </c>
      <c r="BF442" s="58"/>
      <c r="BG442" s="58"/>
      <c r="BH442" s="58"/>
      <c r="BI442" s="58"/>
      <c r="BJ442" s="58"/>
    </row>
    <row r="443" spans="1:62" s="510" customFormat="1" ht="12">
      <c r="A443" s="507">
        <v>876</v>
      </c>
      <c r="B443" s="508" t="s">
        <v>461</v>
      </c>
      <c r="C443" s="507">
        <v>1</v>
      </c>
      <c r="D443" s="509">
        <v>370730</v>
      </c>
      <c r="E443" s="510">
        <v>0</v>
      </c>
      <c r="F443" s="510">
        <v>0</v>
      </c>
      <c r="G443" s="510">
        <v>0</v>
      </c>
      <c r="H443" s="510">
        <v>0</v>
      </c>
      <c r="I443" s="510">
        <v>0</v>
      </c>
      <c r="J443" s="510">
        <v>0</v>
      </c>
      <c r="K443" s="511">
        <v>0</v>
      </c>
      <c r="L443" s="510">
        <v>0</v>
      </c>
      <c r="M443" s="510">
        <v>0</v>
      </c>
      <c r="N443" s="510">
        <v>0</v>
      </c>
      <c r="O443" s="510">
        <v>0</v>
      </c>
      <c r="P443" s="510">
        <v>0</v>
      </c>
      <c r="Q443" s="510">
        <v>0</v>
      </c>
      <c r="R443" s="510">
        <v>0</v>
      </c>
      <c r="S443" s="510">
        <v>0</v>
      </c>
      <c r="T443" s="510" t="s">
        <v>757</v>
      </c>
      <c r="U443" s="510">
        <f t="shared" si="67"/>
        <v>370730</v>
      </c>
      <c r="V443" s="512">
        <f t="shared" si="60"/>
        <v>1.6192873091693076</v>
      </c>
      <c r="X443" s="510">
        <v>22869920.629999999</v>
      </c>
      <c r="Y443" s="510">
        <v>22894640</v>
      </c>
      <c r="Z443" s="510">
        <f t="shared" si="61"/>
        <v>24719.370000001043</v>
      </c>
      <c r="AA443" s="510">
        <f t="shared" si="62"/>
        <v>400.277621316622</v>
      </c>
      <c r="AC443" s="512">
        <v>99.982836456483852</v>
      </c>
      <c r="AD443" s="512">
        <f t="shared" si="63"/>
        <v>100.10633658407535</v>
      </c>
      <c r="AE443" s="513">
        <f t="shared" si="64"/>
        <v>0.1235001275914982</v>
      </c>
      <c r="AF443" s="510">
        <v>0</v>
      </c>
      <c r="AG443" s="510">
        <v>1</v>
      </c>
      <c r="AH443" s="514">
        <f t="shared" si="65"/>
        <v>100.10633658407535</v>
      </c>
      <c r="AI443" s="58"/>
      <c r="AJ443" s="58"/>
      <c r="AK443" s="515">
        <v>99.982836456483852</v>
      </c>
      <c r="AL443" s="515">
        <v>99.990759801074731</v>
      </c>
      <c r="AM443" s="515">
        <v>99.990759801074731</v>
      </c>
      <c r="AN443" s="515">
        <v>99.982836456483852</v>
      </c>
      <c r="AO443" s="516">
        <v>100.10633658407535</v>
      </c>
      <c r="AP443" s="515"/>
      <c r="AQ443" s="515"/>
      <c r="AR443" s="515"/>
      <c r="AS443" s="515"/>
      <c r="AT443" s="517">
        <f t="shared" si="68"/>
        <v>0.1235001275914982</v>
      </c>
      <c r="AU443" s="515"/>
      <c r="AV443" s="518">
        <v>6.7803546953107849</v>
      </c>
      <c r="AW443" s="515">
        <v>6.9141204369262859</v>
      </c>
      <c r="AX443" s="519">
        <f t="shared" si="69"/>
        <v>0.13376574161550092</v>
      </c>
      <c r="AY443" s="520"/>
      <c r="AZ443" s="521"/>
      <c r="BA443" s="521"/>
      <c r="BB443" s="521"/>
      <c r="BC443" s="514"/>
      <c r="BD443" s="58"/>
      <c r="BE443" s="522">
        <f t="shared" si="66"/>
        <v>-876</v>
      </c>
      <c r="BF443" s="58"/>
      <c r="BG443" s="58"/>
      <c r="BH443" s="58"/>
      <c r="BI443" s="58"/>
      <c r="BJ443" s="58"/>
    </row>
    <row r="444" spans="1:62" s="510" customFormat="1" ht="12">
      <c r="A444" s="507">
        <v>878</v>
      </c>
      <c r="B444" s="508" t="s">
        <v>462</v>
      </c>
      <c r="C444" s="507">
        <v>1</v>
      </c>
      <c r="D444" s="509">
        <v>695546</v>
      </c>
      <c r="E444" s="510">
        <v>0</v>
      </c>
      <c r="F444" s="510">
        <v>0</v>
      </c>
      <c r="G444" s="510">
        <v>0</v>
      </c>
      <c r="H444" s="510">
        <v>0</v>
      </c>
      <c r="I444" s="510">
        <v>0</v>
      </c>
      <c r="J444" s="510">
        <v>0</v>
      </c>
      <c r="K444" s="511">
        <v>50000</v>
      </c>
      <c r="L444" s="510">
        <v>0</v>
      </c>
      <c r="M444" s="510">
        <v>0</v>
      </c>
      <c r="N444" s="510">
        <v>0</v>
      </c>
      <c r="O444" s="510">
        <v>0</v>
      </c>
      <c r="P444" s="510">
        <v>0</v>
      </c>
      <c r="Q444" s="510">
        <v>0</v>
      </c>
      <c r="R444" s="510">
        <v>0</v>
      </c>
      <c r="S444" s="510">
        <v>0</v>
      </c>
      <c r="T444" s="510" t="s">
        <v>757</v>
      </c>
      <c r="U444" s="510">
        <f t="shared" si="67"/>
        <v>745546</v>
      </c>
      <c r="V444" s="512">
        <f t="shared" si="60"/>
        <v>3.8502418066048101</v>
      </c>
      <c r="X444" s="510">
        <v>17544445.759440001</v>
      </c>
      <c r="Y444" s="510">
        <v>19363615</v>
      </c>
      <c r="Z444" s="510">
        <f t="shared" si="61"/>
        <v>1819169.2405599989</v>
      </c>
      <c r="AA444" s="510">
        <f t="shared" si="62"/>
        <v>70042.414632936299</v>
      </c>
      <c r="AC444" s="512">
        <v>110.29024348242969</v>
      </c>
      <c r="AD444" s="512">
        <f t="shared" si="63"/>
        <v>109.9696898375141</v>
      </c>
      <c r="AE444" s="513">
        <f t="shared" si="64"/>
        <v>-0.32055364491559146</v>
      </c>
      <c r="AF444" s="510">
        <v>0</v>
      </c>
      <c r="AG444" s="510">
        <v>1</v>
      </c>
      <c r="AH444" s="514">
        <f t="shared" si="65"/>
        <v>109.9696898375141</v>
      </c>
      <c r="AI444" s="58"/>
      <c r="AJ444" s="58"/>
      <c r="AK444" s="515">
        <v>110.29024348242969</v>
      </c>
      <c r="AL444" s="515">
        <v>110.26158699442038</v>
      </c>
      <c r="AM444" s="515">
        <v>110.26158699442038</v>
      </c>
      <c r="AN444" s="515">
        <v>110.29024348242969</v>
      </c>
      <c r="AO444" s="516">
        <v>109.9696898375141</v>
      </c>
      <c r="AP444" s="515"/>
      <c r="AQ444" s="515"/>
      <c r="AR444" s="515"/>
      <c r="AS444" s="515"/>
      <c r="AT444" s="517">
        <f t="shared" si="68"/>
        <v>-0.32055364491559146</v>
      </c>
      <c r="AU444" s="515"/>
      <c r="AV444" s="518">
        <v>3.8534242196189261</v>
      </c>
      <c r="AW444" s="515">
        <v>3.5752907148875108</v>
      </c>
      <c r="AX444" s="519">
        <f t="shared" si="69"/>
        <v>-0.27813350473141529</v>
      </c>
      <c r="AY444" s="520"/>
      <c r="AZ444" s="521"/>
      <c r="BA444" s="521"/>
      <c r="BB444" s="521"/>
      <c r="BC444" s="514"/>
      <c r="BD444" s="58"/>
      <c r="BE444" s="522">
        <f t="shared" si="66"/>
        <v>-878</v>
      </c>
      <c r="BF444" s="58"/>
      <c r="BG444" s="58"/>
      <c r="BH444" s="58"/>
      <c r="BI444" s="58"/>
      <c r="BJ444" s="58"/>
    </row>
    <row r="445" spans="1:62" s="510" customFormat="1" ht="12">
      <c r="A445" s="507">
        <v>879</v>
      </c>
      <c r="B445" s="508" t="s">
        <v>463</v>
      </c>
      <c r="C445" s="507">
        <v>1</v>
      </c>
      <c r="D445" s="509">
        <v>482376</v>
      </c>
      <c r="E445" s="510">
        <v>0</v>
      </c>
      <c r="F445" s="510">
        <v>0</v>
      </c>
      <c r="G445" s="510">
        <v>0</v>
      </c>
      <c r="H445" s="510">
        <v>0</v>
      </c>
      <c r="I445" s="510">
        <v>0</v>
      </c>
      <c r="J445" s="510">
        <v>0</v>
      </c>
      <c r="K445" s="511">
        <v>0</v>
      </c>
      <c r="L445" s="510">
        <v>0</v>
      </c>
      <c r="M445" s="510">
        <v>0</v>
      </c>
      <c r="N445" s="510">
        <v>0</v>
      </c>
      <c r="O445" s="510">
        <v>0</v>
      </c>
      <c r="P445" s="510">
        <v>0</v>
      </c>
      <c r="Q445" s="510">
        <v>0</v>
      </c>
      <c r="R445" s="510">
        <v>0</v>
      </c>
      <c r="S445" s="510">
        <v>0</v>
      </c>
      <c r="T445" s="510" t="s">
        <v>757</v>
      </c>
      <c r="U445" s="510">
        <f t="shared" si="67"/>
        <v>482376</v>
      </c>
      <c r="V445" s="512">
        <f t="shared" si="60"/>
        <v>2.9857584491605076</v>
      </c>
      <c r="X445" s="510">
        <v>15047376.250150472</v>
      </c>
      <c r="Y445" s="510">
        <v>16155895</v>
      </c>
      <c r="Z445" s="510">
        <f t="shared" si="61"/>
        <v>1108518.7498495281</v>
      </c>
      <c r="AA445" s="510">
        <f t="shared" si="62"/>
        <v>33097.692234160713</v>
      </c>
      <c r="AC445" s="512">
        <v>114.78756937888679</v>
      </c>
      <c r="AD445" s="512">
        <f t="shared" si="63"/>
        <v>107.14690082667811</v>
      </c>
      <c r="AE445" s="513">
        <f t="shared" si="64"/>
        <v>-7.6406685522086804</v>
      </c>
      <c r="AF445" s="510">
        <v>0</v>
      </c>
      <c r="AG445" s="510">
        <v>1</v>
      </c>
      <c r="AH445" s="514">
        <f t="shared" si="65"/>
        <v>107.14690082667811</v>
      </c>
      <c r="AI445" s="58"/>
      <c r="AJ445" s="58"/>
      <c r="AK445" s="515">
        <v>114.78756937888679</v>
      </c>
      <c r="AL445" s="515">
        <v>114.74079600334753</v>
      </c>
      <c r="AM445" s="515">
        <v>114.74079600334753</v>
      </c>
      <c r="AN445" s="515">
        <v>114.78756937888679</v>
      </c>
      <c r="AO445" s="516">
        <v>107.14690082667811</v>
      </c>
      <c r="AP445" s="515"/>
      <c r="AQ445" s="515"/>
      <c r="AR445" s="515"/>
      <c r="AS445" s="515"/>
      <c r="AT445" s="517">
        <f t="shared" si="68"/>
        <v>-7.6406685522086804</v>
      </c>
      <c r="AU445" s="515"/>
      <c r="AV445" s="518">
        <v>10.874621709405705</v>
      </c>
      <c r="AW445" s="515">
        <v>3.3381321227111869</v>
      </c>
      <c r="AX445" s="519">
        <f t="shared" si="69"/>
        <v>-7.5364895866945183</v>
      </c>
      <c r="AY445" s="520"/>
      <c r="AZ445" s="521"/>
      <c r="BA445" s="521"/>
      <c r="BB445" s="521"/>
      <c r="BC445" s="514"/>
      <c r="BD445" s="58"/>
      <c r="BE445" s="522">
        <f t="shared" si="66"/>
        <v>-879</v>
      </c>
      <c r="BF445" s="58"/>
      <c r="BG445" s="58"/>
      <c r="BH445" s="58"/>
      <c r="BI445" s="58"/>
      <c r="BJ445" s="58"/>
    </row>
    <row r="446" spans="1:62" s="510" customFormat="1" ht="12">
      <c r="A446" s="507">
        <v>885</v>
      </c>
      <c r="B446" s="508" t="s">
        <v>464</v>
      </c>
      <c r="C446" s="507">
        <v>1</v>
      </c>
      <c r="D446" s="509">
        <v>1376882</v>
      </c>
      <c r="E446" s="510">
        <v>6750</v>
      </c>
      <c r="F446" s="510">
        <v>0</v>
      </c>
      <c r="G446" s="510">
        <v>0</v>
      </c>
      <c r="H446" s="510">
        <v>0</v>
      </c>
      <c r="I446" s="510">
        <v>0</v>
      </c>
      <c r="J446" s="510">
        <v>0</v>
      </c>
      <c r="K446" s="511">
        <v>44000</v>
      </c>
      <c r="L446" s="510">
        <v>0</v>
      </c>
      <c r="M446" s="510">
        <v>0</v>
      </c>
      <c r="N446" s="510">
        <v>0</v>
      </c>
      <c r="O446" s="510">
        <v>0</v>
      </c>
      <c r="P446" s="510">
        <v>0</v>
      </c>
      <c r="Q446" s="510">
        <v>0</v>
      </c>
      <c r="R446" s="510">
        <v>0</v>
      </c>
      <c r="S446" s="510">
        <v>0</v>
      </c>
      <c r="T446" s="510" t="s">
        <v>757</v>
      </c>
      <c r="U446" s="510">
        <f t="shared" si="67"/>
        <v>1427632</v>
      </c>
      <c r="V446" s="512">
        <f t="shared" si="60"/>
        <v>5.5403546764283798</v>
      </c>
      <c r="X446" s="510">
        <v>24944833.849999998</v>
      </c>
      <c r="Y446" s="510">
        <v>25767881</v>
      </c>
      <c r="Z446" s="510">
        <f t="shared" si="61"/>
        <v>823047.15000000224</v>
      </c>
      <c r="AA446" s="510">
        <f t="shared" si="62"/>
        <v>45599.731264235626</v>
      </c>
      <c r="AC446" s="512">
        <v>103.39786677286811</v>
      </c>
      <c r="AD446" s="512">
        <f t="shared" si="63"/>
        <v>103.11666705583515</v>
      </c>
      <c r="AE446" s="513">
        <f t="shared" si="64"/>
        <v>-0.28119971703296187</v>
      </c>
      <c r="AF446" s="510">
        <v>0</v>
      </c>
      <c r="AG446" s="510">
        <v>1</v>
      </c>
      <c r="AH446" s="514">
        <f t="shared" si="65"/>
        <v>103.11666705583515</v>
      </c>
      <c r="AI446" s="58"/>
      <c r="AJ446" s="58"/>
      <c r="AK446" s="515">
        <v>103.39786677286811</v>
      </c>
      <c r="AL446" s="515">
        <v>103.6319783129281</v>
      </c>
      <c r="AM446" s="515">
        <v>103.6319783129281</v>
      </c>
      <c r="AN446" s="515">
        <v>103.39786677286811</v>
      </c>
      <c r="AO446" s="516">
        <v>103.11666705583515</v>
      </c>
      <c r="AP446" s="515"/>
      <c r="AQ446" s="515"/>
      <c r="AR446" s="515"/>
      <c r="AS446" s="515"/>
      <c r="AT446" s="517">
        <f t="shared" si="68"/>
        <v>-0.28119971703296187</v>
      </c>
      <c r="AU446" s="515"/>
      <c r="AV446" s="518">
        <v>8.5147611703165786</v>
      </c>
      <c r="AW446" s="515">
        <v>8.1892930060723668</v>
      </c>
      <c r="AX446" s="519">
        <f t="shared" si="69"/>
        <v>-0.32546816424421188</v>
      </c>
      <c r="AY446" s="520"/>
      <c r="AZ446" s="521"/>
      <c r="BA446" s="521"/>
      <c r="BB446" s="521"/>
      <c r="BC446" s="514"/>
      <c r="BD446" s="58"/>
      <c r="BE446" s="522">
        <f t="shared" si="66"/>
        <v>-885</v>
      </c>
      <c r="BF446" s="58"/>
      <c r="BG446" s="58"/>
      <c r="BH446" s="58"/>
      <c r="BI446" s="58"/>
      <c r="BJ446" s="58"/>
    </row>
    <row r="447" spans="1:62" s="510" customFormat="1" ht="12">
      <c r="A447" s="507">
        <v>910</v>
      </c>
      <c r="B447" s="508" t="s">
        <v>465</v>
      </c>
      <c r="C447" s="507">
        <v>1</v>
      </c>
      <c r="D447" s="509">
        <v>0</v>
      </c>
      <c r="E447" s="510">
        <v>0</v>
      </c>
      <c r="F447" s="510">
        <v>0</v>
      </c>
      <c r="G447" s="510">
        <v>0</v>
      </c>
      <c r="H447" s="510">
        <v>0</v>
      </c>
      <c r="I447" s="510">
        <v>0</v>
      </c>
      <c r="J447" s="510">
        <v>0</v>
      </c>
      <c r="K447" s="511">
        <v>0</v>
      </c>
      <c r="L447" s="510">
        <v>522893</v>
      </c>
      <c r="M447" s="510">
        <v>0</v>
      </c>
      <c r="N447" s="510">
        <v>0</v>
      </c>
      <c r="O447" s="510">
        <v>0</v>
      </c>
      <c r="P447" s="510">
        <v>0</v>
      </c>
      <c r="Q447" s="510">
        <v>0</v>
      </c>
      <c r="R447" s="510">
        <v>0</v>
      </c>
      <c r="S447" s="510">
        <v>0</v>
      </c>
      <c r="T447" s="510" t="s">
        <v>757</v>
      </c>
      <c r="U447" s="510">
        <f t="shared" si="67"/>
        <v>522893</v>
      </c>
      <c r="V447" s="512">
        <f t="shared" si="60"/>
        <v>5.2691334885173875</v>
      </c>
      <c r="X447" s="510">
        <v>8260047.1499999994</v>
      </c>
      <c r="Y447" s="510">
        <v>9923700</v>
      </c>
      <c r="Z447" s="510">
        <f t="shared" si="61"/>
        <v>1663652.8500000006</v>
      </c>
      <c r="AA447" s="510">
        <f t="shared" si="62"/>
        <v>87660.089452023967</v>
      </c>
      <c r="AC447" s="512">
        <v>120.85530141042429</v>
      </c>
      <c r="AD447" s="512">
        <f t="shared" si="63"/>
        <v>119.07970659160192</v>
      </c>
      <c r="AE447" s="513">
        <f t="shared" si="64"/>
        <v>-1.7755948188223698</v>
      </c>
      <c r="AF447" s="510">
        <v>0</v>
      </c>
      <c r="AG447" s="510">
        <v>1</v>
      </c>
      <c r="AH447" s="514">
        <f t="shared" si="65"/>
        <v>119.07970659160192</v>
      </c>
      <c r="AI447" s="58"/>
      <c r="AJ447" s="58"/>
      <c r="AK447" s="515">
        <v>120.85530141042429</v>
      </c>
      <c r="AL447" s="515">
        <v>119.35186529801022</v>
      </c>
      <c r="AM447" s="515">
        <v>119.35186529801022</v>
      </c>
      <c r="AN447" s="515">
        <v>120.85530141042429</v>
      </c>
      <c r="AO447" s="516">
        <v>119.07970659160192</v>
      </c>
      <c r="AP447" s="515"/>
      <c r="AQ447" s="515"/>
      <c r="AR447" s="515"/>
      <c r="AS447" s="515"/>
      <c r="AT447" s="517">
        <f t="shared" si="68"/>
        <v>-1.7755948188223698</v>
      </c>
      <c r="AU447" s="515"/>
      <c r="AV447" s="518">
        <v>22.027524705746611</v>
      </c>
      <c r="AW447" s="515">
        <v>19.834291696721092</v>
      </c>
      <c r="AX447" s="519">
        <f t="shared" si="69"/>
        <v>-2.1932330090255192</v>
      </c>
      <c r="AY447" s="520"/>
      <c r="AZ447" s="521"/>
      <c r="BA447" s="521"/>
      <c r="BB447" s="521"/>
      <c r="BC447" s="514"/>
      <c r="BD447" s="58"/>
      <c r="BE447" s="522">
        <f t="shared" si="66"/>
        <v>-910</v>
      </c>
      <c r="BF447" s="58"/>
      <c r="BG447" s="58"/>
      <c r="BH447" s="58"/>
      <c r="BI447" s="58"/>
      <c r="BJ447" s="58"/>
    </row>
    <row r="448" spans="1:62" s="510" customFormat="1" ht="12">
      <c r="A448" s="507">
        <v>915</v>
      </c>
      <c r="B448" s="508" t="s">
        <v>466</v>
      </c>
      <c r="C448" s="507">
        <v>1</v>
      </c>
      <c r="D448" s="509">
        <v>579565</v>
      </c>
      <c r="E448" s="510">
        <v>0</v>
      </c>
      <c r="F448" s="510">
        <v>0</v>
      </c>
      <c r="G448" s="510">
        <v>0</v>
      </c>
      <c r="H448" s="510">
        <v>0</v>
      </c>
      <c r="I448" s="510">
        <v>0</v>
      </c>
      <c r="J448" s="510">
        <v>0</v>
      </c>
      <c r="K448" s="511">
        <v>0</v>
      </c>
      <c r="L448" s="510">
        <v>0</v>
      </c>
      <c r="M448" s="510">
        <v>0</v>
      </c>
      <c r="N448" s="510">
        <v>0</v>
      </c>
      <c r="O448" s="510">
        <v>0</v>
      </c>
      <c r="P448" s="510">
        <v>0</v>
      </c>
      <c r="Q448" s="510">
        <v>0</v>
      </c>
      <c r="R448" s="510">
        <v>0</v>
      </c>
      <c r="S448" s="510">
        <v>0</v>
      </c>
      <c r="T448" s="510" t="s">
        <v>757</v>
      </c>
      <c r="U448" s="510">
        <f t="shared" si="67"/>
        <v>579565</v>
      </c>
      <c r="V448" s="512">
        <f t="shared" si="60"/>
        <v>11.589436418623885</v>
      </c>
      <c r="X448" s="510">
        <v>5528618.7214800008</v>
      </c>
      <c r="Y448" s="510">
        <v>5000804</v>
      </c>
      <c r="Z448" s="510">
        <f t="shared" si="61"/>
        <v>0</v>
      </c>
      <c r="AA448" s="510">
        <f t="shared" si="62"/>
        <v>0</v>
      </c>
      <c r="AC448" s="512">
        <v>101.08488125473147</v>
      </c>
      <c r="AD448" s="512">
        <f t="shared" si="63"/>
        <v>90.453045361415235</v>
      </c>
      <c r="AE448" s="513">
        <f t="shared" si="64"/>
        <v>-10.631835893316236</v>
      </c>
      <c r="AF448" s="510">
        <v>0</v>
      </c>
      <c r="AG448" s="510">
        <v>1</v>
      </c>
      <c r="AH448" s="514">
        <f t="shared" si="65"/>
        <v>90.453045361415235</v>
      </c>
      <c r="AI448" s="58"/>
      <c r="AJ448" s="58"/>
      <c r="AK448" s="515">
        <v>101.08488125473147</v>
      </c>
      <c r="AL448" s="515">
        <v>101.22291633285347</v>
      </c>
      <c r="AM448" s="515">
        <v>101.22291633285347</v>
      </c>
      <c r="AN448" s="515">
        <v>101.08488125473147</v>
      </c>
      <c r="AO448" s="516">
        <v>90.453045361415235</v>
      </c>
      <c r="AP448" s="515"/>
      <c r="AQ448" s="515"/>
      <c r="AR448" s="515"/>
      <c r="AS448" s="515"/>
      <c r="AT448" s="517">
        <f t="shared" si="68"/>
        <v>-10.631835893316236</v>
      </c>
      <c r="AU448" s="515"/>
      <c r="AV448" s="518">
        <v>4.9289486906985331</v>
      </c>
      <c r="AW448" s="515">
        <v>-6.2352350683570776</v>
      </c>
      <c r="AX448" s="519">
        <f t="shared" si="69"/>
        <v>-11.164183759055611</v>
      </c>
      <c r="AY448" s="520"/>
      <c r="AZ448" s="521"/>
      <c r="BA448" s="521"/>
      <c r="BB448" s="521"/>
      <c r="BC448" s="514"/>
      <c r="BD448" s="58"/>
      <c r="BE448" s="522">
        <f t="shared" si="66"/>
        <v>-915</v>
      </c>
      <c r="BF448" s="58"/>
      <c r="BG448" s="58"/>
      <c r="BH448" s="58"/>
      <c r="BI448" s="58"/>
      <c r="BJ448" s="58"/>
    </row>
    <row r="449" spans="1:85" s="78" customFormat="1" ht="6.6" customHeight="1">
      <c r="A449" s="76"/>
      <c r="B449" s="77"/>
      <c r="C449" s="76"/>
      <c r="D449" s="451"/>
      <c r="K449" s="452"/>
      <c r="V449" s="453"/>
      <c r="AC449" s="453"/>
      <c r="AD449" s="453"/>
      <c r="AE449" s="454"/>
      <c r="AH449" s="494"/>
      <c r="AI449" s="482"/>
      <c r="AJ449" s="482"/>
      <c r="AK449" s="455"/>
      <c r="AL449" s="455"/>
      <c r="AM449" s="455"/>
      <c r="AN449" s="455"/>
      <c r="AO449" s="455"/>
      <c r="AP449" s="455"/>
      <c r="AQ449" s="455"/>
      <c r="AR449" s="455"/>
      <c r="AS449" s="455"/>
      <c r="AT449" s="497"/>
      <c r="AU449" s="455"/>
      <c r="AV449" s="456" t="s">
        <v>774</v>
      </c>
      <c r="AW449" s="455"/>
      <c r="AX449" s="498" t="s">
        <v>774</v>
      </c>
      <c r="AY449" s="457"/>
      <c r="AZ449" s="458"/>
      <c r="BA449" s="458"/>
      <c r="BB449" s="458"/>
      <c r="BC449" s="494"/>
      <c r="BD449" s="482"/>
      <c r="BE449" s="495"/>
      <c r="BF449" s="482"/>
      <c r="BG449" s="482"/>
      <c r="BH449" s="482"/>
      <c r="BI449" s="482"/>
      <c r="BJ449" s="482"/>
    </row>
    <row r="450" spans="1:85" s="78" customFormat="1">
      <c r="A450" s="459">
        <v>999</v>
      </c>
      <c r="B450" s="460" t="s">
        <v>467</v>
      </c>
      <c r="C450" s="461"/>
      <c r="D450" s="462">
        <f t="shared" ref="D450:S450" si="70">SUM(D10:D448)</f>
        <v>135023026</v>
      </c>
      <c r="E450" s="463">
        <f t="shared" si="70"/>
        <v>47644659.749765679</v>
      </c>
      <c r="F450" s="463">
        <f t="shared" si="70"/>
        <v>6268919.2000000002</v>
      </c>
      <c r="G450" s="463">
        <f t="shared" si="70"/>
        <v>11519160.751136001</v>
      </c>
      <c r="H450" s="463">
        <f t="shared" si="70"/>
        <v>7805747</v>
      </c>
      <c r="I450" s="463">
        <f t="shared" si="70"/>
        <v>19519442.622221742</v>
      </c>
      <c r="J450" s="463">
        <f t="shared" si="70"/>
        <v>313488247.71950036</v>
      </c>
      <c r="K450" s="464">
        <f t="shared" si="70"/>
        <v>168744092.17851219</v>
      </c>
      <c r="L450" s="463">
        <f t="shared" si="70"/>
        <v>346365319</v>
      </c>
      <c r="M450" s="463">
        <f t="shared" si="70"/>
        <v>2980542</v>
      </c>
      <c r="N450" s="463">
        <f t="shared" si="70"/>
        <v>12004338</v>
      </c>
      <c r="O450" s="463">
        <f t="shared" si="70"/>
        <v>53382322.44249966</v>
      </c>
      <c r="P450" s="463">
        <f t="shared" si="70"/>
        <v>0</v>
      </c>
      <c r="Q450" s="463">
        <f t="shared" si="70"/>
        <v>0</v>
      </c>
      <c r="R450" s="463">
        <f t="shared" si="70"/>
        <v>2412617</v>
      </c>
      <c r="S450" s="463">
        <f t="shared" si="70"/>
        <v>1572032</v>
      </c>
      <c r="T450" s="465"/>
      <c r="U450" s="462">
        <f>SUM(U10:U448)</f>
        <v>1051702913.6636357</v>
      </c>
      <c r="V450" s="464" t="s">
        <v>592</v>
      </c>
      <c r="W450" s="76"/>
      <c r="X450" s="466">
        <f>SUM(X10:X448)</f>
        <v>12890335880.607767</v>
      </c>
      <c r="Y450" s="467">
        <f>SUM(Y10:Y448)</f>
        <v>16747398085.423792</v>
      </c>
      <c r="Z450" s="467">
        <f>SUM(Z10:Z448)</f>
        <v>3867520424.1498036</v>
      </c>
      <c r="AA450" s="468">
        <f>SUM(AA10:AA448)</f>
        <v>228728406.31551826</v>
      </c>
      <c r="AB450" s="76"/>
      <c r="AC450" s="469" t="s">
        <v>592</v>
      </c>
      <c r="AD450" s="470" t="s">
        <v>592</v>
      </c>
      <c r="AE450" s="470" t="s">
        <v>592</v>
      </c>
      <c r="AF450" s="471">
        <f>SUM(AF10:AF448)</f>
        <v>45829</v>
      </c>
      <c r="AG450" s="470">
        <f>COUNTIF(AG10:AG448,"=0")</f>
        <v>28</v>
      </c>
      <c r="AH450" s="499">
        <f t="shared" ref="AH450" si="71">SUM(AH10:AH448)/COUNTIF(AH10:AH448,"&gt;0")</f>
        <v>145.19115695717059</v>
      </c>
      <c r="AI450" s="500"/>
      <c r="AJ450" s="500"/>
      <c r="AK450" s="472">
        <f t="shared" ref="AK450:AS450" si="72">SUM(AK10:AK448)/COUNTIF(AK10:AK448,"&gt;0")</f>
        <v>150.19151303556683</v>
      </c>
      <c r="AL450" s="473">
        <f t="shared" si="72"/>
        <v>150.34067495171442</v>
      </c>
      <c r="AM450" s="473">
        <f t="shared" si="72"/>
        <v>150.34067495171442</v>
      </c>
      <c r="AN450" s="473">
        <f t="shared" si="72"/>
        <v>150.19151303556683</v>
      </c>
      <c r="AO450" s="473">
        <f t="shared" si="72"/>
        <v>145.19115695717059</v>
      </c>
      <c r="AP450" s="473" t="e">
        <f t="shared" si="72"/>
        <v>#DIV/0!</v>
      </c>
      <c r="AQ450" s="473" t="e">
        <f t="shared" si="72"/>
        <v>#DIV/0!</v>
      </c>
      <c r="AR450" s="473" t="e">
        <f t="shared" si="72"/>
        <v>#DIV/0!</v>
      </c>
      <c r="AS450" s="473" t="e">
        <f t="shared" si="72"/>
        <v>#DIV/0!</v>
      </c>
      <c r="AT450" s="501">
        <f>SUM(AT10:AT448)/COUNTIF(AT10:AT448,"&lt;&gt;0")</f>
        <v>-5.4831490790690536</v>
      </c>
      <c r="AU450" s="473"/>
      <c r="AV450" s="502" t="s">
        <v>592</v>
      </c>
      <c r="AW450" s="474" t="s">
        <v>592</v>
      </c>
      <c r="AX450" s="503">
        <f>SUM(AX10:AX448)/COUNTIF(AX10:AX448,"&lt;&gt;0")</f>
        <v>-3.1206698938632225</v>
      </c>
      <c r="AY450" s="473" t="e">
        <f>SUM(AY10:AY448)/COUNTIF(AY10:AY448,"&gt;0")</f>
        <v>#DIV/0!</v>
      </c>
      <c r="AZ450" s="473" t="s">
        <v>591</v>
      </c>
      <c r="BA450" s="473"/>
      <c r="BB450" s="473"/>
      <c r="BC450" s="475"/>
      <c r="BD450" s="482"/>
      <c r="BE450" s="475"/>
      <c r="BF450" s="482"/>
      <c r="BG450" s="482"/>
      <c r="BH450" s="482"/>
      <c r="BI450" s="482"/>
      <c r="BJ450" s="482"/>
    </row>
    <row r="451" spans="1:85" ht="11.25" customHeight="1">
      <c r="B451" s="76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482"/>
      <c r="AI451" s="482"/>
      <c r="AJ451" s="482"/>
      <c r="AK451" s="482"/>
      <c r="AL451" s="482"/>
      <c r="AM451" s="482"/>
      <c r="AN451" s="482"/>
      <c r="AO451" s="482"/>
      <c r="AP451" s="482"/>
      <c r="AQ451" s="482"/>
      <c r="AR451" s="482"/>
      <c r="AS451" s="482"/>
      <c r="AT451" s="482"/>
      <c r="AU451" s="482"/>
      <c r="AV451" s="482"/>
      <c r="AW451" s="482"/>
      <c r="AX451" s="482"/>
      <c r="AY451" s="482"/>
      <c r="AZ451" s="482"/>
      <c r="BA451" s="482"/>
      <c r="BB451" s="482"/>
      <c r="BC451" s="482"/>
      <c r="BF451" s="496"/>
      <c r="BG451" s="496"/>
      <c r="BH451" s="496"/>
      <c r="BI451" s="496"/>
      <c r="CE451" s="78"/>
      <c r="CF451" s="78"/>
      <c r="CG451" s="78"/>
    </row>
    <row r="452" spans="1:85" ht="11.25" customHeight="1">
      <c r="B452" s="476" t="s">
        <v>735</v>
      </c>
      <c r="D452" s="78">
        <f>IFERROR(D450-D454,"'--")</f>
        <v>-7869984</v>
      </c>
      <c r="E452" s="78">
        <f t="shared" ref="E452:AB452" si="73">IFERROR(E450-E454,"'--")</f>
        <v>-13045712.871034324</v>
      </c>
      <c r="F452" s="78">
        <f t="shared" si="73"/>
        <v>775968.75</v>
      </c>
      <c r="G452" s="78">
        <f t="shared" si="73"/>
        <v>3564669.9811359989</v>
      </c>
      <c r="H452" s="78">
        <f t="shared" si="73"/>
        <v>1663203</v>
      </c>
      <c r="I452" s="78">
        <f t="shared" si="73"/>
        <v>-2542438.1338779181</v>
      </c>
      <c r="J452" s="78">
        <f t="shared" si="73"/>
        <v>-41783857.2778157</v>
      </c>
      <c r="K452" s="78">
        <f t="shared" si="73"/>
        <v>-9348641.8472720981</v>
      </c>
      <c r="L452" s="78">
        <f t="shared" si="73"/>
        <v>10233715</v>
      </c>
      <c r="M452" s="78">
        <f t="shared" si="73"/>
        <v>-340557.20000000019</v>
      </c>
      <c r="N452" s="78">
        <f t="shared" si="73"/>
        <v>577083</v>
      </c>
      <c r="O452" s="78">
        <f t="shared" si="73"/>
        <v>3056016.6575749218</v>
      </c>
      <c r="P452" s="78">
        <f t="shared" si="73"/>
        <v>0</v>
      </c>
      <c r="Q452" s="78">
        <f t="shared" si="73"/>
        <v>-95023.679999999993</v>
      </c>
      <c r="R452" s="78">
        <f t="shared" si="73"/>
        <v>1668248.75</v>
      </c>
      <c r="S452" s="78">
        <f t="shared" si="73"/>
        <v>1572032</v>
      </c>
      <c r="T452" s="78">
        <f t="shared" si="73"/>
        <v>0</v>
      </c>
      <c r="U452" s="78">
        <f t="shared" si="73"/>
        <v>-69714718.871288776</v>
      </c>
      <c r="V452" s="78" t="str">
        <f t="shared" si="73"/>
        <v>'--</v>
      </c>
      <c r="W452" s="76">
        <f t="shared" si="73"/>
        <v>0</v>
      </c>
      <c r="X452" s="78">
        <f t="shared" si="73"/>
        <v>972529782.44812965</v>
      </c>
      <c r="Y452" s="78">
        <f t="shared" si="73"/>
        <v>896177466.63056946</v>
      </c>
      <c r="Z452" s="78">
        <f t="shared" si="73"/>
        <v>-76009987.171122074</v>
      </c>
      <c r="AA452" s="78">
        <f t="shared" si="73"/>
        <v>-44160091.566047966</v>
      </c>
      <c r="AB452" s="78">
        <f t="shared" si="73"/>
        <v>0</v>
      </c>
      <c r="AC452" s="78"/>
      <c r="AD452" s="78"/>
      <c r="AE452" s="78"/>
      <c r="AF452" s="78"/>
      <c r="AG452" s="78"/>
      <c r="AH452" s="482"/>
      <c r="AI452" s="482"/>
      <c r="AJ452" s="482"/>
      <c r="AK452" s="482"/>
      <c r="AL452" s="482"/>
      <c r="AM452" s="482"/>
      <c r="AN452" s="482"/>
      <c r="AO452" s="482"/>
      <c r="AP452" s="482"/>
      <c r="AQ452" s="482"/>
      <c r="AR452" s="482"/>
      <c r="AS452" s="482"/>
      <c r="AT452" s="482"/>
      <c r="AU452" s="482"/>
      <c r="AV452" s="482"/>
      <c r="AW452" s="482"/>
      <c r="AX452" s="482"/>
      <c r="AY452" s="482"/>
      <c r="AZ452" s="482"/>
      <c r="BA452" s="482"/>
      <c r="BB452" s="482"/>
      <c r="BC452" s="482"/>
      <c r="BE452" s="496"/>
    </row>
    <row r="453" spans="1:85" ht="11.25" customHeight="1">
      <c r="B453" s="476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482"/>
      <c r="AI453" s="482"/>
      <c r="AJ453" s="482"/>
      <c r="AK453" s="482"/>
      <c r="AL453" s="482"/>
      <c r="AM453" s="482"/>
      <c r="AN453" s="482"/>
      <c r="AO453" s="482"/>
      <c r="AP453" s="482"/>
      <c r="AQ453" s="482"/>
      <c r="AR453" s="482"/>
      <c r="AS453" s="482"/>
      <c r="AT453" s="482"/>
      <c r="AU453" s="482"/>
      <c r="AV453" s="482"/>
      <c r="AW453" s="482"/>
      <c r="AX453" s="482"/>
      <c r="AY453" s="482"/>
      <c r="AZ453" s="482"/>
      <c r="BA453" s="482"/>
      <c r="BB453" s="482"/>
      <c r="BC453" s="482"/>
      <c r="BE453" s="482"/>
    </row>
    <row r="454" spans="1:85" ht="11.25" customHeight="1">
      <c r="B454" s="476" t="s">
        <v>768</v>
      </c>
      <c r="D454" s="462">
        <v>142893010</v>
      </c>
      <c r="E454" s="463">
        <v>60690372.620800003</v>
      </c>
      <c r="F454" s="463">
        <v>5492950.4500000002</v>
      </c>
      <c r="G454" s="463">
        <v>7954490.7700000023</v>
      </c>
      <c r="H454" s="463">
        <v>6142544</v>
      </c>
      <c r="I454" s="463">
        <v>22061880.75609966</v>
      </c>
      <c r="J454" s="463">
        <v>355272104.99731606</v>
      </c>
      <c r="K454" s="464">
        <v>178092734.02578428</v>
      </c>
      <c r="L454" s="463">
        <v>336131604</v>
      </c>
      <c r="M454" s="463">
        <v>3321099.2</v>
      </c>
      <c r="N454" s="463">
        <v>11427255</v>
      </c>
      <c r="O454" s="463">
        <v>50326305.784924738</v>
      </c>
      <c r="P454" s="463">
        <v>0</v>
      </c>
      <c r="Q454" s="463">
        <v>95023.679999999993</v>
      </c>
      <c r="R454" s="463">
        <v>744368.25</v>
      </c>
      <c r="S454" s="463">
        <v>0</v>
      </c>
      <c r="T454" s="465"/>
      <c r="U454" s="462">
        <v>1121417632.5349245</v>
      </c>
      <c r="V454" s="464" t="s">
        <v>592</v>
      </c>
      <c r="X454" s="466">
        <v>11917806098.159637</v>
      </c>
      <c r="Y454" s="467">
        <v>15851220618.793222</v>
      </c>
      <c r="Z454" s="467">
        <v>3943530411.3209257</v>
      </c>
      <c r="AA454" s="468">
        <v>272888497.88156623</v>
      </c>
      <c r="AB454" s="78"/>
      <c r="AC454" s="78"/>
      <c r="AD454" s="78"/>
      <c r="AE454" s="78"/>
      <c r="AF454" s="78"/>
      <c r="AG454" s="78"/>
      <c r="AH454" s="482"/>
      <c r="AI454" s="482"/>
      <c r="AJ454" s="482"/>
      <c r="AK454" s="482"/>
      <c r="AL454" s="482"/>
      <c r="AM454" s="482"/>
      <c r="AN454" s="482"/>
      <c r="AO454" s="482"/>
      <c r="AP454" s="482"/>
      <c r="AQ454" s="482"/>
      <c r="AR454" s="482"/>
      <c r="AS454" s="482"/>
      <c r="AT454" s="482"/>
      <c r="AU454" s="482"/>
      <c r="AV454" s="482"/>
      <c r="AW454" s="482"/>
      <c r="AX454" s="482"/>
      <c r="AY454" s="482"/>
      <c r="AZ454" s="482"/>
      <c r="BA454" s="482"/>
      <c r="BB454" s="482"/>
      <c r="BC454" s="482"/>
      <c r="BE454" s="482"/>
    </row>
    <row r="455" spans="1:85" ht="11.25" customHeight="1"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BE455" s="482"/>
    </row>
    <row r="456" spans="1:85" ht="11.25" customHeight="1">
      <c r="B456" s="76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X456" s="78"/>
      <c r="BC456" s="478"/>
      <c r="BE456" s="482"/>
    </row>
    <row r="457" spans="1:85" ht="11.25" customHeight="1">
      <c r="B457" s="479"/>
      <c r="C457" s="77"/>
      <c r="D457" s="78"/>
      <c r="E457" s="78"/>
      <c r="F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BC457" s="478"/>
      <c r="BE457" s="482"/>
    </row>
    <row r="458" spans="1:85" ht="11.25" customHeight="1">
      <c r="B458" s="76"/>
      <c r="AK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E458" s="482"/>
    </row>
    <row r="459" spans="1:85" ht="11.25" customHeight="1">
      <c r="AA459" s="78"/>
      <c r="AK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482"/>
    </row>
    <row r="460" spans="1:85">
      <c r="AK460" s="505"/>
      <c r="AL460" s="506"/>
    </row>
    <row r="461" spans="1:85">
      <c r="AK461" s="505"/>
      <c r="AL461" s="506"/>
      <c r="BC461" s="478"/>
    </row>
    <row r="462" spans="1:85">
      <c r="AK462" s="505"/>
      <c r="AL462" s="506"/>
      <c r="BC462" s="478"/>
    </row>
    <row r="463" spans="1:85">
      <c r="AK463" s="505"/>
      <c r="AL463" s="506"/>
      <c r="BC463" s="478"/>
    </row>
    <row r="60000" spans="1:1">
      <c r="A60000" s="76" t="s">
        <v>769</v>
      </c>
    </row>
  </sheetData>
  <autoFilter ref="A9:BB448" xr:uid="{E305DDEA-DABD-4BBF-9335-41D00A2BB679}"/>
  <pageMargins left="0.17" right="0.17" top="0.45" bottom="0.37" header="0.31" footer="0.17"/>
  <pageSetup scale="44" fitToHeight="4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42578125" defaultRowHeight="11.25"/>
  <cols>
    <col min="1" max="1" width="5" style="76" customWidth="1"/>
    <col min="2" max="2" width="9.5703125" style="76" customWidth="1"/>
    <col min="3" max="3" width="22.5703125" style="77" customWidth="1"/>
    <col min="4" max="7" width="4.28515625" style="76" customWidth="1"/>
    <col min="8" max="8" width="5.5703125" style="76" customWidth="1"/>
    <col min="9" max="9" width="5.7109375" style="76" customWidth="1"/>
    <col min="10" max="10" width="6.42578125" style="76" customWidth="1"/>
    <col min="11" max="11" width="7.42578125" style="76"/>
    <col min="12" max="12" width="7.85546875" style="76" customWidth="1"/>
    <col min="13" max="14" width="4.28515625" style="76" customWidth="1"/>
    <col min="15" max="15" width="4.7109375" style="76" customWidth="1"/>
    <col min="16" max="16" width="6.28515625" style="76" customWidth="1"/>
    <col min="17" max="17" width="5.7109375" style="76" customWidth="1"/>
    <col min="18" max="18" width="6.7109375" style="76" customWidth="1"/>
    <col min="19" max="19" width="6.42578125" style="76" customWidth="1"/>
    <col min="20" max="20" width="0.7109375" style="76" customWidth="1"/>
    <col min="21" max="21" width="1" style="76" customWidth="1"/>
    <col min="22" max="24" width="6.5703125" style="76" customWidth="1"/>
    <col min="25" max="25" width="7.28515625" style="76" customWidth="1"/>
    <col min="26" max="16384" width="7.42578125" style="76"/>
  </cols>
  <sheetData>
    <row r="1" spans="1:26">
      <c r="A1" s="113" t="s">
        <v>470</v>
      </c>
      <c r="B1" s="112">
        <v>1</v>
      </c>
      <c r="C1" s="112">
        <v>2</v>
      </c>
      <c r="D1" s="112">
        <v>3</v>
      </c>
      <c r="E1" s="112">
        <v>4</v>
      </c>
      <c r="F1" s="112">
        <v>5</v>
      </c>
      <c r="G1" s="112">
        <v>6</v>
      </c>
      <c r="H1" s="112">
        <v>7</v>
      </c>
      <c r="I1" s="112">
        <v>8</v>
      </c>
      <c r="J1" s="112">
        <v>9</v>
      </c>
      <c r="K1" s="112">
        <v>10</v>
      </c>
      <c r="L1" s="112">
        <v>11</v>
      </c>
      <c r="M1" s="112">
        <v>12</v>
      </c>
      <c r="N1" s="112">
        <v>13</v>
      </c>
      <c r="O1" s="112">
        <v>14</v>
      </c>
      <c r="P1" s="112">
        <v>15</v>
      </c>
      <c r="Q1" s="112">
        <v>16</v>
      </c>
      <c r="R1" s="112">
        <v>17</v>
      </c>
      <c r="S1" s="112">
        <v>18</v>
      </c>
      <c r="T1" s="112">
        <v>19</v>
      </c>
      <c r="U1" s="112">
        <v>20</v>
      </c>
      <c r="V1" s="112">
        <v>21</v>
      </c>
      <c r="W1" s="112">
        <v>22</v>
      </c>
      <c r="X1" s="112">
        <v>23</v>
      </c>
      <c r="Y1" s="112">
        <v>24</v>
      </c>
      <c r="Z1" s="112">
        <v>25</v>
      </c>
    </row>
    <row r="2" spans="1:26" ht="15">
      <c r="A2" s="25" t="s">
        <v>567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6" ht="11.25" customHeight="1">
      <c r="C3" s="76"/>
    </row>
    <row r="4" spans="1:26">
      <c r="A4" s="77"/>
      <c r="C4" s="76"/>
      <c r="K4" s="110">
        <f>SUBTOTAL(9,K10:K1069)</f>
        <v>1741.5393000000001</v>
      </c>
      <c r="O4" s="110">
        <f>SUBTOTAL(9,M10:O1069)</f>
        <v>5455</v>
      </c>
      <c r="P4" s="110">
        <f>SUBTOTAL(9,P10:P1069)</f>
        <v>27557</v>
      </c>
      <c r="Q4" s="110">
        <f>SUBTOTAL(9,Q10:Q1069)</f>
        <v>45750</v>
      </c>
      <c r="V4" s="77"/>
      <c r="W4" s="77"/>
      <c r="X4" s="77"/>
    </row>
    <row r="5" spans="1:26">
      <c r="A5" s="109"/>
      <c r="B5" s="108"/>
      <c r="C5" s="107"/>
      <c r="D5" s="106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4"/>
      <c r="S5" s="103"/>
    </row>
    <row r="6" spans="1:26">
      <c r="A6" s="101"/>
      <c r="B6" s="100"/>
      <c r="C6" s="99"/>
      <c r="D6" s="98"/>
      <c r="E6" s="97"/>
      <c r="F6" s="97"/>
      <c r="G6" s="97"/>
      <c r="H6" s="97"/>
      <c r="I6" s="97"/>
      <c r="J6" s="97"/>
      <c r="K6" s="97" t="s">
        <v>471</v>
      </c>
      <c r="L6" s="97" t="s">
        <v>471</v>
      </c>
      <c r="M6" s="97"/>
      <c r="N6" s="97"/>
      <c r="O6" s="97"/>
      <c r="P6" s="97" t="s">
        <v>568</v>
      </c>
      <c r="Q6" s="97" t="s">
        <v>472</v>
      </c>
      <c r="R6" s="96"/>
      <c r="S6" s="95" t="s">
        <v>569</v>
      </c>
      <c r="V6" s="102"/>
      <c r="W6" s="102"/>
      <c r="X6" s="102"/>
    </row>
    <row r="7" spans="1:26">
      <c r="A7" s="101"/>
      <c r="B7" s="100"/>
      <c r="C7" s="99"/>
      <c r="D7" s="98"/>
      <c r="E7" s="97"/>
      <c r="F7" s="97"/>
      <c r="G7" s="97"/>
      <c r="H7" s="97" t="s">
        <v>473</v>
      </c>
      <c r="I7" s="97" t="s">
        <v>474</v>
      </c>
      <c r="J7" s="97"/>
      <c r="K7" s="97" t="s">
        <v>475</v>
      </c>
      <c r="L7" s="97" t="s">
        <v>475</v>
      </c>
      <c r="M7" s="97" t="s">
        <v>476</v>
      </c>
      <c r="N7" s="97" t="s">
        <v>476</v>
      </c>
      <c r="O7" s="97" t="s">
        <v>476</v>
      </c>
      <c r="P7" s="97" t="s">
        <v>569</v>
      </c>
      <c r="Q7" s="97" t="s">
        <v>478</v>
      </c>
      <c r="R7" s="96" t="s">
        <v>479</v>
      </c>
      <c r="S7" s="95" t="s">
        <v>570</v>
      </c>
      <c r="V7" s="94" t="s">
        <v>480</v>
      </c>
      <c r="W7" s="94" t="s">
        <v>481</v>
      </c>
      <c r="X7" s="94" t="s">
        <v>482</v>
      </c>
    </row>
    <row r="8" spans="1:26">
      <c r="A8" s="93" t="s">
        <v>483</v>
      </c>
      <c r="B8" s="92" t="s">
        <v>484</v>
      </c>
      <c r="C8" s="91" t="s">
        <v>485</v>
      </c>
      <c r="D8" s="90" t="s">
        <v>486</v>
      </c>
      <c r="E8" s="89" t="s">
        <v>487</v>
      </c>
      <c r="F8" s="89" t="s">
        <v>488</v>
      </c>
      <c r="G8" s="89" t="s">
        <v>489</v>
      </c>
      <c r="H8" s="89" t="s">
        <v>490</v>
      </c>
      <c r="I8" s="89" t="s">
        <v>491</v>
      </c>
      <c r="J8" s="89" t="s">
        <v>492</v>
      </c>
      <c r="K8" s="89" t="s">
        <v>493</v>
      </c>
      <c r="L8" s="89" t="s">
        <v>494</v>
      </c>
      <c r="M8" s="89" t="s">
        <v>495</v>
      </c>
      <c r="N8" s="89" t="s">
        <v>496</v>
      </c>
      <c r="O8" s="89" t="s">
        <v>497</v>
      </c>
      <c r="P8" s="89" t="s">
        <v>571</v>
      </c>
      <c r="Q8" s="89" t="s">
        <v>499</v>
      </c>
      <c r="R8" s="88" t="s">
        <v>500</v>
      </c>
      <c r="S8" s="87" t="s">
        <v>572</v>
      </c>
      <c r="V8" s="86" t="s">
        <v>23</v>
      </c>
      <c r="W8" s="86" t="s">
        <v>23</v>
      </c>
      <c r="X8" s="86" t="s">
        <v>23</v>
      </c>
      <c r="Y8" s="85" t="s">
        <v>501</v>
      </c>
    </row>
    <row r="9" spans="1:26" ht="15" customHeight="1">
      <c r="A9" s="83"/>
      <c r="B9" s="83"/>
      <c r="C9" s="84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76" t="s">
        <v>573</v>
      </c>
    </row>
    <row r="10" spans="1:26" s="78" customFormat="1">
      <c r="A10" s="81">
        <v>409</v>
      </c>
      <c r="B10" s="76">
        <v>409201003</v>
      </c>
      <c r="C10" s="77" t="s">
        <v>502</v>
      </c>
      <c r="D10" s="79">
        <v>0</v>
      </c>
      <c r="E10" s="79">
        <v>0</v>
      </c>
      <c r="F10" s="79">
        <v>0</v>
      </c>
      <c r="G10" s="79">
        <v>1</v>
      </c>
      <c r="H10" s="79">
        <v>1</v>
      </c>
      <c r="I10" s="79">
        <v>0</v>
      </c>
      <c r="J10" s="79">
        <v>0</v>
      </c>
      <c r="K10" s="80">
        <v>7.6600000000000001E-2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2</v>
      </c>
      <c r="R10" s="80">
        <v>1</v>
      </c>
      <c r="S10" s="79">
        <v>6</v>
      </c>
      <c r="T10" s="76"/>
      <c r="V10" s="76">
        <v>409</v>
      </c>
      <c r="W10" s="76">
        <v>201</v>
      </c>
      <c r="X10" s="76">
        <v>3</v>
      </c>
      <c r="Y10" s="78">
        <v>9394</v>
      </c>
    </row>
    <row r="11" spans="1:26" s="78" customFormat="1">
      <c r="A11" s="81">
        <v>409</v>
      </c>
      <c r="B11" s="76">
        <v>409201072</v>
      </c>
      <c r="C11" s="77" t="s">
        <v>502</v>
      </c>
      <c r="D11" s="79">
        <v>0</v>
      </c>
      <c r="E11" s="79">
        <v>0</v>
      </c>
      <c r="F11" s="79">
        <v>0</v>
      </c>
      <c r="G11" s="79">
        <v>1</v>
      </c>
      <c r="H11" s="79">
        <v>0</v>
      </c>
      <c r="I11" s="79">
        <v>0</v>
      </c>
      <c r="J11" s="79">
        <v>0</v>
      </c>
      <c r="K11" s="80">
        <v>3.8300000000000001E-2</v>
      </c>
      <c r="L11" s="79">
        <v>0</v>
      </c>
      <c r="M11" s="79">
        <v>0</v>
      </c>
      <c r="N11" s="79">
        <v>0</v>
      </c>
      <c r="O11" s="79">
        <v>0</v>
      </c>
      <c r="P11" s="79">
        <v>1</v>
      </c>
      <c r="Q11" s="79">
        <v>1</v>
      </c>
      <c r="R11" s="80">
        <v>1</v>
      </c>
      <c r="S11" s="79">
        <v>5</v>
      </c>
      <c r="T11" s="76"/>
      <c r="V11" s="76">
        <v>409</v>
      </c>
      <c r="W11" s="76">
        <v>201</v>
      </c>
      <c r="X11" s="76">
        <v>72</v>
      </c>
      <c r="Y11" s="78">
        <v>13705</v>
      </c>
    </row>
    <row r="12" spans="1:26" s="78" customFormat="1">
      <c r="A12" s="81">
        <v>409</v>
      </c>
      <c r="B12" s="76">
        <v>409201094</v>
      </c>
      <c r="C12" s="77" t="s">
        <v>502</v>
      </c>
      <c r="D12" s="79">
        <v>0</v>
      </c>
      <c r="E12" s="79">
        <v>0</v>
      </c>
      <c r="F12" s="79">
        <v>0</v>
      </c>
      <c r="G12" s="79">
        <v>2</v>
      </c>
      <c r="H12" s="79">
        <v>1</v>
      </c>
      <c r="I12" s="79">
        <v>0</v>
      </c>
      <c r="J12" s="79">
        <v>0</v>
      </c>
      <c r="K12" s="80">
        <v>0.1149</v>
      </c>
      <c r="L12" s="79">
        <v>0</v>
      </c>
      <c r="M12" s="79">
        <v>0</v>
      </c>
      <c r="N12" s="79">
        <v>0</v>
      </c>
      <c r="O12" s="79">
        <v>0</v>
      </c>
      <c r="P12" s="79">
        <v>3</v>
      </c>
      <c r="Q12" s="79">
        <v>3</v>
      </c>
      <c r="R12" s="80">
        <v>1</v>
      </c>
      <c r="S12" s="79">
        <v>6</v>
      </c>
      <c r="T12" s="76"/>
      <c r="V12" s="76">
        <v>409</v>
      </c>
      <c r="W12" s="76">
        <v>201</v>
      </c>
      <c r="X12" s="76">
        <v>94</v>
      </c>
      <c r="Y12" s="78">
        <v>13912</v>
      </c>
    </row>
    <row r="13" spans="1:26" s="78" customFormat="1">
      <c r="A13" s="81">
        <v>409</v>
      </c>
      <c r="B13" s="76">
        <v>409201201</v>
      </c>
      <c r="C13" s="77" t="s">
        <v>502</v>
      </c>
      <c r="D13" s="79">
        <v>0</v>
      </c>
      <c r="E13" s="79">
        <v>0</v>
      </c>
      <c r="F13" s="79">
        <v>100</v>
      </c>
      <c r="G13" s="79">
        <v>403</v>
      </c>
      <c r="H13" s="79">
        <v>285</v>
      </c>
      <c r="I13" s="79">
        <v>0</v>
      </c>
      <c r="J13" s="79">
        <v>0</v>
      </c>
      <c r="K13" s="80">
        <v>30.180399999999999</v>
      </c>
      <c r="L13" s="79">
        <v>0</v>
      </c>
      <c r="M13" s="79">
        <v>209</v>
      </c>
      <c r="N13" s="79">
        <v>39</v>
      </c>
      <c r="O13" s="79">
        <v>0</v>
      </c>
      <c r="P13" s="79">
        <v>622</v>
      </c>
      <c r="Q13" s="79">
        <v>788</v>
      </c>
      <c r="R13" s="80">
        <v>1</v>
      </c>
      <c r="S13" s="79">
        <v>11</v>
      </c>
      <c r="T13" s="76"/>
      <c r="V13" s="76">
        <v>409</v>
      </c>
      <c r="W13" s="76">
        <v>201</v>
      </c>
      <c r="X13" s="76">
        <v>201</v>
      </c>
      <c r="Y13" s="78">
        <v>14396</v>
      </c>
    </row>
    <row r="14" spans="1:26" s="78" customFormat="1">
      <c r="A14" s="81">
        <v>409</v>
      </c>
      <c r="B14" s="76">
        <v>409201293</v>
      </c>
      <c r="C14" s="77" t="s">
        <v>502</v>
      </c>
      <c r="D14" s="79">
        <v>0</v>
      </c>
      <c r="E14" s="79">
        <v>0</v>
      </c>
      <c r="F14" s="79">
        <v>0</v>
      </c>
      <c r="G14" s="79">
        <v>1</v>
      </c>
      <c r="H14" s="79">
        <v>0</v>
      </c>
      <c r="I14" s="79">
        <v>0</v>
      </c>
      <c r="J14" s="79">
        <v>0</v>
      </c>
      <c r="K14" s="80">
        <v>3.8300000000000001E-2</v>
      </c>
      <c r="L14" s="79">
        <v>0</v>
      </c>
      <c r="M14" s="79">
        <v>0</v>
      </c>
      <c r="N14" s="79">
        <v>0</v>
      </c>
      <c r="O14" s="79">
        <v>0</v>
      </c>
      <c r="P14" s="79">
        <v>1</v>
      </c>
      <c r="Q14" s="79">
        <v>1</v>
      </c>
      <c r="R14" s="80">
        <v>1</v>
      </c>
      <c r="S14" s="79">
        <v>10</v>
      </c>
      <c r="T14" s="76"/>
      <c r="V14" s="76">
        <v>409</v>
      </c>
      <c r="W14" s="76">
        <v>201</v>
      </c>
      <c r="X14" s="76">
        <v>293</v>
      </c>
      <c r="Y14" s="78">
        <v>14736</v>
      </c>
    </row>
    <row r="15" spans="1:26" s="78" customFormat="1">
      <c r="A15" s="81">
        <v>409</v>
      </c>
      <c r="B15" s="76">
        <v>409201331</v>
      </c>
      <c r="C15" s="77" t="s">
        <v>502</v>
      </c>
      <c r="D15" s="79">
        <v>0</v>
      </c>
      <c r="E15" s="79">
        <v>0</v>
      </c>
      <c r="F15" s="79">
        <v>0</v>
      </c>
      <c r="G15" s="79">
        <v>1</v>
      </c>
      <c r="H15" s="79">
        <v>1</v>
      </c>
      <c r="I15" s="79">
        <v>0</v>
      </c>
      <c r="J15" s="79">
        <v>0</v>
      </c>
      <c r="K15" s="80">
        <v>7.6600000000000001E-2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2</v>
      </c>
      <c r="R15" s="80">
        <v>1</v>
      </c>
      <c r="S15" s="79">
        <v>6</v>
      </c>
      <c r="T15" s="76"/>
      <c r="V15" s="76">
        <v>409</v>
      </c>
      <c r="W15" s="76">
        <v>201</v>
      </c>
      <c r="X15" s="76">
        <v>331</v>
      </c>
      <c r="Y15" s="78">
        <v>9394</v>
      </c>
    </row>
    <row r="16" spans="1:26" s="78" customFormat="1">
      <c r="A16" s="81">
        <v>410</v>
      </c>
      <c r="B16" s="76">
        <v>410035031</v>
      </c>
      <c r="C16" s="77" t="s">
        <v>503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1</v>
      </c>
      <c r="J16" s="79">
        <v>0</v>
      </c>
      <c r="K16" s="80">
        <v>3.8300000000000001E-2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1</v>
      </c>
      <c r="R16" s="80">
        <v>1.085</v>
      </c>
      <c r="S16" s="79">
        <v>4</v>
      </c>
      <c r="T16" s="76"/>
      <c r="V16" s="76">
        <v>410</v>
      </c>
      <c r="W16" s="76">
        <v>35</v>
      </c>
      <c r="X16" s="76">
        <v>31</v>
      </c>
      <c r="Y16" s="78">
        <v>11789</v>
      </c>
    </row>
    <row r="17" spans="1:25" s="78" customFormat="1">
      <c r="A17" s="81">
        <v>410</v>
      </c>
      <c r="B17" s="76">
        <v>410035035</v>
      </c>
      <c r="C17" s="77" t="s">
        <v>503</v>
      </c>
      <c r="D17" s="79">
        <v>0</v>
      </c>
      <c r="E17" s="79">
        <v>0</v>
      </c>
      <c r="F17" s="79">
        <v>0</v>
      </c>
      <c r="G17" s="79">
        <v>86</v>
      </c>
      <c r="H17" s="79">
        <v>245</v>
      </c>
      <c r="I17" s="79">
        <v>315</v>
      </c>
      <c r="J17" s="79">
        <v>0</v>
      </c>
      <c r="K17" s="80">
        <v>24.741800000000001</v>
      </c>
      <c r="L17" s="79">
        <v>0</v>
      </c>
      <c r="M17" s="79">
        <v>14</v>
      </c>
      <c r="N17" s="79">
        <v>19</v>
      </c>
      <c r="O17" s="79">
        <v>29</v>
      </c>
      <c r="P17" s="79">
        <v>510</v>
      </c>
      <c r="Q17" s="79">
        <v>646</v>
      </c>
      <c r="R17" s="80">
        <v>1.085</v>
      </c>
      <c r="S17" s="79">
        <v>11</v>
      </c>
      <c r="T17" s="76"/>
      <c r="V17" s="76">
        <v>410</v>
      </c>
      <c r="W17" s="76">
        <v>35</v>
      </c>
      <c r="X17" s="76">
        <v>35</v>
      </c>
      <c r="Y17" s="78">
        <v>15603</v>
      </c>
    </row>
    <row r="18" spans="1:25" s="78" customFormat="1">
      <c r="A18" s="81">
        <v>410</v>
      </c>
      <c r="B18" s="76">
        <v>410035057</v>
      </c>
      <c r="C18" s="77" t="s">
        <v>503</v>
      </c>
      <c r="D18" s="79">
        <v>0</v>
      </c>
      <c r="E18" s="79">
        <v>0</v>
      </c>
      <c r="F18" s="79">
        <v>0</v>
      </c>
      <c r="G18" s="79">
        <v>26</v>
      </c>
      <c r="H18" s="79">
        <v>90</v>
      </c>
      <c r="I18" s="79">
        <v>290</v>
      </c>
      <c r="J18" s="79">
        <v>0</v>
      </c>
      <c r="K18" s="80">
        <v>15.549799999999999</v>
      </c>
      <c r="L18" s="79">
        <v>0</v>
      </c>
      <c r="M18" s="79">
        <v>4</v>
      </c>
      <c r="N18" s="79">
        <v>7</v>
      </c>
      <c r="O18" s="79">
        <v>14</v>
      </c>
      <c r="P18" s="79">
        <v>305</v>
      </c>
      <c r="Q18" s="79">
        <v>406</v>
      </c>
      <c r="R18" s="80">
        <v>1.085</v>
      </c>
      <c r="S18" s="79">
        <v>12</v>
      </c>
      <c r="T18" s="76"/>
      <c r="V18" s="76">
        <v>410</v>
      </c>
      <c r="W18" s="76">
        <v>35</v>
      </c>
      <c r="X18" s="76">
        <v>57</v>
      </c>
      <c r="Y18" s="78">
        <v>15833</v>
      </c>
    </row>
    <row r="19" spans="1:25" s="78" customFormat="1">
      <c r="A19" s="81">
        <v>410</v>
      </c>
      <c r="B19" s="76">
        <v>410035093</v>
      </c>
      <c r="C19" s="77" t="s">
        <v>503</v>
      </c>
      <c r="D19" s="79">
        <v>0</v>
      </c>
      <c r="E19" s="79">
        <v>0</v>
      </c>
      <c r="F19" s="79">
        <v>0</v>
      </c>
      <c r="G19" s="79">
        <v>0</v>
      </c>
      <c r="H19" s="79">
        <v>2</v>
      </c>
      <c r="I19" s="79">
        <v>4</v>
      </c>
      <c r="J19" s="79">
        <v>0</v>
      </c>
      <c r="K19" s="80">
        <v>0.2298</v>
      </c>
      <c r="L19" s="79">
        <v>0</v>
      </c>
      <c r="M19" s="79">
        <v>0</v>
      </c>
      <c r="N19" s="79">
        <v>0</v>
      </c>
      <c r="O19" s="79">
        <v>0</v>
      </c>
      <c r="P19" s="79">
        <v>6</v>
      </c>
      <c r="Q19" s="79">
        <v>6</v>
      </c>
      <c r="R19" s="80">
        <v>1.085</v>
      </c>
      <c r="S19" s="79">
        <v>11</v>
      </c>
      <c r="T19" s="76"/>
      <c r="V19" s="76">
        <v>410</v>
      </c>
      <c r="W19" s="76">
        <v>35</v>
      </c>
      <c r="X19" s="76">
        <v>93</v>
      </c>
      <c r="Y19" s="78">
        <v>16866</v>
      </c>
    </row>
    <row r="20" spans="1:25" s="78" customFormat="1">
      <c r="A20" s="81">
        <v>410</v>
      </c>
      <c r="B20" s="76">
        <v>410035149</v>
      </c>
      <c r="C20" s="77" t="s">
        <v>503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1</v>
      </c>
      <c r="J20" s="79">
        <v>0</v>
      </c>
      <c r="K20" s="80">
        <v>3.8300000000000001E-2</v>
      </c>
      <c r="L20" s="79">
        <v>0</v>
      </c>
      <c r="M20" s="79">
        <v>0</v>
      </c>
      <c r="N20" s="79">
        <v>0</v>
      </c>
      <c r="O20" s="79">
        <v>0</v>
      </c>
      <c r="P20" s="79">
        <v>1</v>
      </c>
      <c r="Q20" s="79">
        <v>1</v>
      </c>
      <c r="R20" s="80">
        <v>1.085</v>
      </c>
      <c r="S20" s="79">
        <v>12</v>
      </c>
      <c r="T20" s="76"/>
      <c r="V20" s="76">
        <v>410</v>
      </c>
      <c r="W20" s="76">
        <v>35</v>
      </c>
      <c r="X20" s="76">
        <v>149</v>
      </c>
      <c r="Y20" s="78">
        <v>17677</v>
      </c>
    </row>
    <row r="21" spans="1:25" s="78" customFormat="1">
      <c r="A21" s="81">
        <v>410</v>
      </c>
      <c r="B21" s="76">
        <v>410035163</v>
      </c>
      <c r="C21" s="77" t="s">
        <v>503</v>
      </c>
      <c r="D21" s="79">
        <v>0</v>
      </c>
      <c r="E21" s="79">
        <v>0</v>
      </c>
      <c r="F21" s="79">
        <v>0</v>
      </c>
      <c r="G21" s="79">
        <v>0</v>
      </c>
      <c r="H21" s="79">
        <v>5</v>
      </c>
      <c r="I21" s="79">
        <v>12</v>
      </c>
      <c r="J21" s="79">
        <v>0</v>
      </c>
      <c r="K21" s="80">
        <v>0.65110000000000001</v>
      </c>
      <c r="L21" s="79">
        <v>0</v>
      </c>
      <c r="M21" s="79">
        <v>0</v>
      </c>
      <c r="N21" s="79">
        <v>0</v>
      </c>
      <c r="O21" s="79">
        <v>1</v>
      </c>
      <c r="P21" s="79">
        <v>9</v>
      </c>
      <c r="Q21" s="79">
        <v>17</v>
      </c>
      <c r="R21" s="80">
        <v>1.085</v>
      </c>
      <c r="S21" s="79">
        <v>12</v>
      </c>
      <c r="T21" s="76"/>
      <c r="V21" s="76">
        <v>410</v>
      </c>
      <c r="W21" s="76">
        <v>35</v>
      </c>
      <c r="X21" s="76">
        <v>163</v>
      </c>
      <c r="Y21" s="78">
        <v>14471</v>
      </c>
    </row>
    <row r="22" spans="1:25" s="78" customFormat="1">
      <c r="A22" s="81">
        <v>410</v>
      </c>
      <c r="B22" s="76">
        <v>410035165</v>
      </c>
      <c r="C22" s="77" t="s">
        <v>503</v>
      </c>
      <c r="D22" s="79">
        <v>0</v>
      </c>
      <c r="E22" s="79">
        <v>0</v>
      </c>
      <c r="F22" s="79">
        <v>0</v>
      </c>
      <c r="G22" s="79">
        <v>1</v>
      </c>
      <c r="H22" s="79">
        <v>2</v>
      </c>
      <c r="I22" s="79">
        <v>3</v>
      </c>
      <c r="J22" s="79">
        <v>0</v>
      </c>
      <c r="K22" s="80">
        <v>0.2298</v>
      </c>
      <c r="L22" s="79">
        <v>0</v>
      </c>
      <c r="M22" s="79">
        <v>0</v>
      </c>
      <c r="N22" s="79">
        <v>0</v>
      </c>
      <c r="O22" s="79">
        <v>0</v>
      </c>
      <c r="P22" s="79">
        <v>4</v>
      </c>
      <c r="Q22" s="79">
        <v>6</v>
      </c>
      <c r="R22" s="80">
        <v>1.085</v>
      </c>
      <c r="S22" s="79">
        <v>10</v>
      </c>
      <c r="T22" s="76"/>
      <c r="V22" s="76">
        <v>410</v>
      </c>
      <c r="W22" s="76">
        <v>35</v>
      </c>
      <c r="X22" s="76">
        <v>165</v>
      </c>
      <c r="Y22" s="78">
        <v>14589</v>
      </c>
    </row>
    <row r="23" spans="1:25" s="78" customFormat="1">
      <c r="A23" s="81">
        <v>410</v>
      </c>
      <c r="B23" s="76">
        <v>410035217</v>
      </c>
      <c r="C23" s="77" t="s">
        <v>503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1</v>
      </c>
      <c r="J23" s="79">
        <v>0</v>
      </c>
      <c r="K23" s="80">
        <v>3.8300000000000001E-2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1</v>
      </c>
      <c r="R23" s="80">
        <v>1.085</v>
      </c>
      <c r="S23" s="79">
        <v>2</v>
      </c>
      <c r="T23" s="76"/>
      <c r="V23" s="76">
        <v>410</v>
      </c>
      <c r="W23" s="76">
        <v>35</v>
      </c>
      <c r="X23" s="76">
        <v>217</v>
      </c>
      <c r="Y23" s="78">
        <v>11789</v>
      </c>
    </row>
    <row r="24" spans="1:25" s="78" customFormat="1">
      <c r="A24" s="81">
        <v>410</v>
      </c>
      <c r="B24" s="76">
        <v>410035244</v>
      </c>
      <c r="C24" s="77" t="s">
        <v>503</v>
      </c>
      <c r="D24" s="79">
        <v>0</v>
      </c>
      <c r="E24" s="79">
        <v>0</v>
      </c>
      <c r="F24" s="79">
        <v>0</v>
      </c>
      <c r="G24" s="79">
        <v>0</v>
      </c>
      <c r="H24" s="79">
        <v>1</v>
      </c>
      <c r="I24" s="79">
        <v>0</v>
      </c>
      <c r="J24" s="79">
        <v>0</v>
      </c>
      <c r="K24" s="80">
        <v>3.8300000000000001E-2</v>
      </c>
      <c r="L24" s="79">
        <v>0</v>
      </c>
      <c r="M24" s="79">
        <v>0</v>
      </c>
      <c r="N24" s="79">
        <v>0</v>
      </c>
      <c r="O24" s="79">
        <v>0</v>
      </c>
      <c r="P24" s="79">
        <v>1</v>
      </c>
      <c r="Q24" s="79">
        <v>1</v>
      </c>
      <c r="R24" s="80">
        <v>1.085</v>
      </c>
      <c r="S24" s="79">
        <v>10</v>
      </c>
      <c r="T24" s="76"/>
      <c r="V24" s="76">
        <v>410</v>
      </c>
      <c r="W24" s="76">
        <v>35</v>
      </c>
      <c r="X24" s="76">
        <v>244</v>
      </c>
      <c r="Y24" s="78">
        <v>15408</v>
      </c>
    </row>
    <row r="25" spans="1:25" s="78" customFormat="1">
      <c r="A25" s="81">
        <v>410</v>
      </c>
      <c r="B25" s="76">
        <v>410035248</v>
      </c>
      <c r="C25" s="77" t="s">
        <v>503</v>
      </c>
      <c r="D25" s="79">
        <v>0</v>
      </c>
      <c r="E25" s="79">
        <v>0</v>
      </c>
      <c r="F25" s="79">
        <v>0</v>
      </c>
      <c r="G25" s="79">
        <v>3</v>
      </c>
      <c r="H25" s="79">
        <v>12</v>
      </c>
      <c r="I25" s="79">
        <v>39</v>
      </c>
      <c r="J25" s="79">
        <v>0</v>
      </c>
      <c r="K25" s="80">
        <v>2.0682</v>
      </c>
      <c r="L25" s="79">
        <v>0</v>
      </c>
      <c r="M25" s="79">
        <v>1</v>
      </c>
      <c r="N25" s="79">
        <v>3</v>
      </c>
      <c r="O25" s="79">
        <v>1</v>
      </c>
      <c r="P25" s="79">
        <v>36</v>
      </c>
      <c r="Q25" s="79">
        <v>54</v>
      </c>
      <c r="R25" s="80">
        <v>1.085</v>
      </c>
      <c r="S25" s="79">
        <v>12</v>
      </c>
      <c r="T25" s="76"/>
      <c r="V25" s="76">
        <v>410</v>
      </c>
      <c r="W25" s="76">
        <v>35</v>
      </c>
      <c r="X25" s="76">
        <v>248</v>
      </c>
      <c r="Y25" s="78">
        <v>15436</v>
      </c>
    </row>
    <row r="26" spans="1:25" s="78" customFormat="1">
      <c r="A26" s="81">
        <v>410</v>
      </c>
      <c r="B26" s="76">
        <v>410035258</v>
      </c>
      <c r="C26" s="77" t="s">
        <v>503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</v>
      </c>
      <c r="J26" s="79">
        <v>0</v>
      </c>
      <c r="K26" s="80">
        <v>3.8300000000000001E-2</v>
      </c>
      <c r="L26" s="79">
        <v>0</v>
      </c>
      <c r="M26" s="79">
        <v>0</v>
      </c>
      <c r="N26" s="79">
        <v>0</v>
      </c>
      <c r="O26" s="79">
        <v>0</v>
      </c>
      <c r="P26" s="79">
        <v>1</v>
      </c>
      <c r="Q26" s="79">
        <v>1</v>
      </c>
      <c r="R26" s="80">
        <v>1.085</v>
      </c>
      <c r="S26" s="79">
        <v>10</v>
      </c>
      <c r="T26" s="76"/>
      <c r="V26" s="76">
        <v>410</v>
      </c>
      <c r="W26" s="76">
        <v>35</v>
      </c>
      <c r="X26" s="76">
        <v>258</v>
      </c>
      <c r="Y26" s="78">
        <v>17350</v>
      </c>
    </row>
    <row r="27" spans="1:25" s="78" customFormat="1">
      <c r="A27" s="81">
        <v>410</v>
      </c>
      <c r="B27" s="76">
        <v>410035262</v>
      </c>
      <c r="C27" s="77" t="s">
        <v>503</v>
      </c>
      <c r="D27" s="79">
        <v>0</v>
      </c>
      <c r="E27" s="79">
        <v>0</v>
      </c>
      <c r="F27" s="79">
        <v>0</v>
      </c>
      <c r="G27" s="79">
        <v>0</v>
      </c>
      <c r="H27" s="79">
        <v>1</v>
      </c>
      <c r="I27" s="79">
        <v>4</v>
      </c>
      <c r="J27" s="79">
        <v>0</v>
      </c>
      <c r="K27" s="80">
        <v>0.1915</v>
      </c>
      <c r="L27" s="79">
        <v>0</v>
      </c>
      <c r="M27" s="79">
        <v>0</v>
      </c>
      <c r="N27" s="79">
        <v>0</v>
      </c>
      <c r="O27" s="79">
        <v>1</v>
      </c>
      <c r="P27" s="79">
        <v>2</v>
      </c>
      <c r="Q27" s="79">
        <v>5</v>
      </c>
      <c r="R27" s="80">
        <v>1.085</v>
      </c>
      <c r="S27" s="79">
        <v>7</v>
      </c>
      <c r="T27" s="76"/>
      <c r="V27" s="76">
        <v>410</v>
      </c>
      <c r="W27" s="76">
        <v>35</v>
      </c>
      <c r="X27" s="76">
        <v>262</v>
      </c>
      <c r="Y27" s="78">
        <v>13860</v>
      </c>
    </row>
    <row r="28" spans="1:25" s="78" customFormat="1">
      <c r="A28" s="81">
        <v>410</v>
      </c>
      <c r="B28" s="76">
        <v>410035284</v>
      </c>
      <c r="C28" s="77" t="s">
        <v>503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1</v>
      </c>
      <c r="J28" s="79">
        <v>0</v>
      </c>
      <c r="K28" s="80">
        <v>3.8300000000000001E-2</v>
      </c>
      <c r="L28" s="79">
        <v>0</v>
      </c>
      <c r="M28" s="79">
        <v>0</v>
      </c>
      <c r="N28" s="79">
        <v>0</v>
      </c>
      <c r="O28" s="79">
        <v>0</v>
      </c>
      <c r="P28" s="79">
        <v>1</v>
      </c>
      <c r="Q28" s="79">
        <v>1</v>
      </c>
      <c r="R28" s="80">
        <v>1.085</v>
      </c>
      <c r="S28" s="79">
        <v>5</v>
      </c>
      <c r="T28" s="76"/>
      <c r="V28" s="76">
        <v>410</v>
      </c>
      <c r="W28" s="76">
        <v>35</v>
      </c>
      <c r="X28" s="76">
        <v>284</v>
      </c>
      <c r="Y28" s="78">
        <v>16241</v>
      </c>
    </row>
    <row r="29" spans="1:25" s="78" customFormat="1">
      <c r="A29" s="81">
        <v>410</v>
      </c>
      <c r="B29" s="76">
        <v>410035346</v>
      </c>
      <c r="C29" s="77" t="s">
        <v>503</v>
      </c>
      <c r="D29" s="79">
        <v>0</v>
      </c>
      <c r="E29" s="79">
        <v>0</v>
      </c>
      <c r="F29" s="79">
        <v>0</v>
      </c>
      <c r="G29" s="79">
        <v>2</v>
      </c>
      <c r="H29" s="79">
        <v>1</v>
      </c>
      <c r="I29" s="79">
        <v>5</v>
      </c>
      <c r="J29" s="79">
        <v>0</v>
      </c>
      <c r="K29" s="80">
        <v>0.30640000000000001</v>
      </c>
      <c r="L29" s="79">
        <v>0</v>
      </c>
      <c r="M29" s="79">
        <v>0</v>
      </c>
      <c r="N29" s="79">
        <v>0</v>
      </c>
      <c r="O29" s="79">
        <v>1</v>
      </c>
      <c r="P29" s="79">
        <v>3</v>
      </c>
      <c r="Q29" s="79">
        <v>8</v>
      </c>
      <c r="R29" s="80">
        <v>1.085</v>
      </c>
      <c r="S29" s="79">
        <v>6</v>
      </c>
      <c r="T29" s="76"/>
      <c r="V29" s="76">
        <v>410</v>
      </c>
      <c r="W29" s="76">
        <v>35</v>
      </c>
      <c r="X29" s="76">
        <v>346</v>
      </c>
      <c r="Y29" s="78">
        <v>13245</v>
      </c>
    </row>
    <row r="30" spans="1:25" s="78" customFormat="1">
      <c r="A30" s="81">
        <v>410</v>
      </c>
      <c r="B30" s="76">
        <v>410057035</v>
      </c>
      <c r="C30" s="77" t="s">
        <v>503</v>
      </c>
      <c r="D30" s="79">
        <v>0</v>
      </c>
      <c r="E30" s="79">
        <v>0</v>
      </c>
      <c r="F30" s="79">
        <v>0</v>
      </c>
      <c r="G30" s="79">
        <v>0</v>
      </c>
      <c r="H30" s="79">
        <v>10</v>
      </c>
      <c r="I30" s="79">
        <v>0</v>
      </c>
      <c r="J30" s="79">
        <v>0</v>
      </c>
      <c r="K30" s="80">
        <v>0.38300000000000001</v>
      </c>
      <c r="L30" s="79">
        <v>0</v>
      </c>
      <c r="M30" s="79">
        <v>0</v>
      </c>
      <c r="N30" s="79">
        <v>1</v>
      </c>
      <c r="O30" s="79">
        <v>0</v>
      </c>
      <c r="P30" s="79">
        <v>6</v>
      </c>
      <c r="Q30" s="79">
        <v>10</v>
      </c>
      <c r="R30" s="80">
        <v>1.0389999999999999</v>
      </c>
      <c r="S30" s="79">
        <v>11</v>
      </c>
      <c r="T30" s="76"/>
      <c r="V30" s="76">
        <v>410</v>
      </c>
      <c r="W30" s="76">
        <v>57</v>
      </c>
      <c r="X30" s="76">
        <v>35</v>
      </c>
      <c r="Y30" s="78">
        <v>13072</v>
      </c>
    </row>
    <row r="31" spans="1:25" s="78" customFormat="1">
      <c r="A31" s="81">
        <v>410</v>
      </c>
      <c r="B31" s="76">
        <v>410057057</v>
      </c>
      <c r="C31" s="77" t="s">
        <v>503</v>
      </c>
      <c r="D31" s="79">
        <v>0</v>
      </c>
      <c r="E31" s="79">
        <v>0</v>
      </c>
      <c r="F31" s="79">
        <v>0</v>
      </c>
      <c r="G31" s="79">
        <v>54</v>
      </c>
      <c r="H31" s="79">
        <v>153</v>
      </c>
      <c r="I31" s="79">
        <v>0</v>
      </c>
      <c r="J31" s="79">
        <v>0</v>
      </c>
      <c r="K31" s="80">
        <v>7.9280999999999997</v>
      </c>
      <c r="L31" s="79">
        <v>0</v>
      </c>
      <c r="M31" s="79">
        <v>6</v>
      </c>
      <c r="N31" s="79">
        <v>15</v>
      </c>
      <c r="O31" s="79">
        <v>0</v>
      </c>
      <c r="P31" s="79">
        <v>172</v>
      </c>
      <c r="Q31" s="79">
        <v>207</v>
      </c>
      <c r="R31" s="80">
        <v>1.0389999999999999</v>
      </c>
      <c r="S31" s="79">
        <v>12</v>
      </c>
      <c r="T31" s="76"/>
      <c r="V31" s="76">
        <v>410</v>
      </c>
      <c r="W31" s="76">
        <v>57</v>
      </c>
      <c r="X31" s="76">
        <v>57</v>
      </c>
      <c r="Y31" s="78">
        <v>14568</v>
      </c>
    </row>
    <row r="32" spans="1:25" s="78" customFormat="1">
      <c r="A32" s="81">
        <v>410</v>
      </c>
      <c r="B32" s="76">
        <v>410057093</v>
      </c>
      <c r="C32" s="77" t="s">
        <v>503</v>
      </c>
      <c r="D32" s="79">
        <v>0</v>
      </c>
      <c r="E32" s="79">
        <v>0</v>
      </c>
      <c r="F32" s="79">
        <v>0</v>
      </c>
      <c r="G32" s="79">
        <v>0</v>
      </c>
      <c r="H32" s="79">
        <v>5</v>
      </c>
      <c r="I32" s="79">
        <v>0</v>
      </c>
      <c r="J32" s="79">
        <v>0</v>
      </c>
      <c r="K32" s="80">
        <v>0.1915</v>
      </c>
      <c r="L32" s="79">
        <v>0</v>
      </c>
      <c r="M32" s="79">
        <v>0</v>
      </c>
      <c r="N32" s="79">
        <v>0</v>
      </c>
      <c r="O32" s="79">
        <v>0</v>
      </c>
      <c r="P32" s="79">
        <v>5</v>
      </c>
      <c r="Q32" s="79">
        <v>5</v>
      </c>
      <c r="R32" s="80">
        <v>1.0389999999999999</v>
      </c>
      <c r="S32" s="79">
        <v>11</v>
      </c>
      <c r="T32" s="76"/>
      <c r="V32" s="76">
        <v>410</v>
      </c>
      <c r="W32" s="76">
        <v>57</v>
      </c>
      <c r="X32" s="76">
        <v>93</v>
      </c>
      <c r="Y32" s="78">
        <v>15014</v>
      </c>
    </row>
    <row r="33" spans="1:25" s="78" customFormat="1">
      <c r="A33" s="81">
        <v>410</v>
      </c>
      <c r="B33" s="76">
        <v>410057163</v>
      </c>
      <c r="C33" s="77" t="s">
        <v>503</v>
      </c>
      <c r="D33" s="79">
        <v>0</v>
      </c>
      <c r="E33" s="79">
        <v>0</v>
      </c>
      <c r="F33" s="79">
        <v>0</v>
      </c>
      <c r="G33" s="79">
        <v>1</v>
      </c>
      <c r="H33" s="79">
        <v>4</v>
      </c>
      <c r="I33" s="79">
        <v>0</v>
      </c>
      <c r="J33" s="79">
        <v>0</v>
      </c>
      <c r="K33" s="80">
        <v>0.1915</v>
      </c>
      <c r="L33" s="79">
        <v>0</v>
      </c>
      <c r="M33" s="79">
        <v>0</v>
      </c>
      <c r="N33" s="79">
        <v>0</v>
      </c>
      <c r="O33" s="79">
        <v>0</v>
      </c>
      <c r="P33" s="79">
        <v>4</v>
      </c>
      <c r="Q33" s="79">
        <v>5</v>
      </c>
      <c r="R33" s="80">
        <v>1.0389999999999999</v>
      </c>
      <c r="S33" s="79">
        <v>12</v>
      </c>
      <c r="T33" s="76"/>
      <c r="V33" s="76">
        <v>410</v>
      </c>
      <c r="W33" s="76">
        <v>57</v>
      </c>
      <c r="X33" s="76">
        <v>163</v>
      </c>
      <c r="Y33" s="78">
        <v>14110</v>
      </c>
    </row>
    <row r="34" spans="1:25" s="78" customFormat="1">
      <c r="A34" s="81">
        <v>410</v>
      </c>
      <c r="B34" s="76">
        <v>410057248</v>
      </c>
      <c r="C34" s="77" t="s">
        <v>503</v>
      </c>
      <c r="D34" s="79">
        <v>0</v>
      </c>
      <c r="E34" s="79">
        <v>0</v>
      </c>
      <c r="F34" s="79">
        <v>0</v>
      </c>
      <c r="G34" s="79">
        <v>1</v>
      </c>
      <c r="H34" s="79">
        <v>7</v>
      </c>
      <c r="I34" s="79">
        <v>0</v>
      </c>
      <c r="J34" s="79">
        <v>0</v>
      </c>
      <c r="K34" s="80">
        <v>0.30640000000000001</v>
      </c>
      <c r="L34" s="79">
        <v>0</v>
      </c>
      <c r="M34" s="79">
        <v>0</v>
      </c>
      <c r="N34" s="79">
        <v>1</v>
      </c>
      <c r="O34" s="79">
        <v>0</v>
      </c>
      <c r="P34" s="79">
        <v>8</v>
      </c>
      <c r="Q34" s="79">
        <v>8</v>
      </c>
      <c r="R34" s="80">
        <v>1.0389999999999999</v>
      </c>
      <c r="S34" s="79">
        <v>12</v>
      </c>
      <c r="T34" s="76"/>
      <c r="V34" s="76">
        <v>410</v>
      </c>
      <c r="W34" s="76">
        <v>57</v>
      </c>
      <c r="X34" s="76">
        <v>248</v>
      </c>
      <c r="Y34" s="78">
        <v>15541</v>
      </c>
    </row>
    <row r="35" spans="1:25" s="78" customFormat="1">
      <c r="A35" s="81">
        <v>412</v>
      </c>
      <c r="B35" s="76">
        <v>412035035</v>
      </c>
      <c r="C35" s="77" t="s">
        <v>504</v>
      </c>
      <c r="D35" s="79">
        <v>0</v>
      </c>
      <c r="E35" s="79">
        <v>0</v>
      </c>
      <c r="F35" s="79">
        <v>0</v>
      </c>
      <c r="G35" s="79">
        <v>49</v>
      </c>
      <c r="H35" s="79">
        <v>204</v>
      </c>
      <c r="I35" s="79">
        <v>244</v>
      </c>
      <c r="J35" s="79">
        <v>0</v>
      </c>
      <c r="K35" s="80">
        <v>19.0351</v>
      </c>
      <c r="L35" s="79">
        <v>0</v>
      </c>
      <c r="M35" s="79">
        <v>0</v>
      </c>
      <c r="N35" s="79">
        <v>14</v>
      </c>
      <c r="O35" s="79">
        <v>19</v>
      </c>
      <c r="P35" s="79">
        <v>282</v>
      </c>
      <c r="Q35" s="79">
        <v>497</v>
      </c>
      <c r="R35" s="80">
        <v>1.085</v>
      </c>
      <c r="S35" s="79">
        <v>11</v>
      </c>
      <c r="T35" s="76"/>
      <c r="V35" s="76">
        <v>412</v>
      </c>
      <c r="W35" s="76">
        <v>35</v>
      </c>
      <c r="X35" s="76">
        <v>35</v>
      </c>
      <c r="Y35" s="78">
        <v>14250</v>
      </c>
    </row>
    <row r="36" spans="1:25" s="78" customFormat="1">
      <c r="A36" s="81">
        <v>412</v>
      </c>
      <c r="B36" s="76">
        <v>412035044</v>
      </c>
      <c r="C36" s="77" t="s">
        <v>504</v>
      </c>
      <c r="D36" s="79">
        <v>0</v>
      </c>
      <c r="E36" s="79">
        <v>0</v>
      </c>
      <c r="F36" s="79">
        <v>0</v>
      </c>
      <c r="G36" s="79">
        <v>1</v>
      </c>
      <c r="H36" s="79">
        <v>4</v>
      </c>
      <c r="I36" s="79">
        <v>8</v>
      </c>
      <c r="J36" s="79">
        <v>0</v>
      </c>
      <c r="K36" s="80">
        <v>0.49790000000000001</v>
      </c>
      <c r="L36" s="79">
        <v>0</v>
      </c>
      <c r="M36" s="79">
        <v>0</v>
      </c>
      <c r="N36" s="79">
        <v>0</v>
      </c>
      <c r="O36" s="79">
        <v>0</v>
      </c>
      <c r="P36" s="79">
        <v>13</v>
      </c>
      <c r="Q36" s="79">
        <v>13</v>
      </c>
      <c r="R36" s="80">
        <v>1.085</v>
      </c>
      <c r="S36" s="79">
        <v>12</v>
      </c>
      <c r="T36" s="76"/>
      <c r="V36" s="76">
        <v>412</v>
      </c>
      <c r="W36" s="76">
        <v>35</v>
      </c>
      <c r="X36" s="76">
        <v>44</v>
      </c>
      <c r="Y36" s="78">
        <v>16959</v>
      </c>
    </row>
    <row r="37" spans="1:25" s="78" customFormat="1">
      <c r="A37" s="81">
        <v>412</v>
      </c>
      <c r="B37" s="76">
        <v>412035207</v>
      </c>
      <c r="C37" s="77" t="s">
        <v>504</v>
      </c>
      <c r="D37" s="79">
        <v>0</v>
      </c>
      <c r="E37" s="79">
        <v>0</v>
      </c>
      <c r="F37" s="79">
        <v>0</v>
      </c>
      <c r="G37" s="79">
        <v>0</v>
      </c>
      <c r="H37" s="79">
        <v>1</v>
      </c>
      <c r="I37" s="79">
        <v>0</v>
      </c>
      <c r="J37" s="79">
        <v>0</v>
      </c>
      <c r="K37" s="80">
        <v>3.8300000000000001E-2</v>
      </c>
      <c r="L37" s="79">
        <v>0</v>
      </c>
      <c r="M37" s="79">
        <v>0</v>
      </c>
      <c r="N37" s="79">
        <v>0</v>
      </c>
      <c r="O37" s="79">
        <v>0</v>
      </c>
      <c r="P37" s="79">
        <v>1</v>
      </c>
      <c r="Q37" s="79">
        <v>1</v>
      </c>
      <c r="R37" s="80">
        <v>1.085</v>
      </c>
      <c r="S37" s="79">
        <v>3</v>
      </c>
      <c r="T37" s="76"/>
      <c r="V37" s="76">
        <v>412</v>
      </c>
      <c r="W37" s="76">
        <v>35</v>
      </c>
      <c r="X37" s="76">
        <v>207</v>
      </c>
      <c r="Y37" s="78">
        <v>14140</v>
      </c>
    </row>
    <row r="38" spans="1:25" s="78" customFormat="1">
      <c r="A38" s="81">
        <v>412</v>
      </c>
      <c r="B38" s="76">
        <v>412035220</v>
      </c>
      <c r="C38" s="77" t="s">
        <v>504</v>
      </c>
      <c r="D38" s="79">
        <v>0</v>
      </c>
      <c r="E38" s="79">
        <v>0</v>
      </c>
      <c r="F38" s="79">
        <v>0</v>
      </c>
      <c r="G38" s="79">
        <v>0</v>
      </c>
      <c r="H38" s="79">
        <v>2</v>
      </c>
      <c r="I38" s="79">
        <v>1</v>
      </c>
      <c r="J38" s="79">
        <v>0</v>
      </c>
      <c r="K38" s="80">
        <v>0.1149</v>
      </c>
      <c r="L38" s="79">
        <v>0</v>
      </c>
      <c r="M38" s="79">
        <v>0</v>
      </c>
      <c r="N38" s="79">
        <v>1</v>
      </c>
      <c r="O38" s="79">
        <v>0</v>
      </c>
      <c r="P38" s="79">
        <v>3</v>
      </c>
      <c r="Q38" s="79">
        <v>3</v>
      </c>
      <c r="R38" s="80">
        <v>1.085</v>
      </c>
      <c r="S38" s="79">
        <v>6</v>
      </c>
      <c r="T38" s="76"/>
      <c r="V38" s="76">
        <v>412</v>
      </c>
      <c r="W38" s="76">
        <v>35</v>
      </c>
      <c r="X38" s="76">
        <v>220</v>
      </c>
      <c r="Y38" s="78">
        <v>16194</v>
      </c>
    </row>
    <row r="39" spans="1:25" s="78" customFormat="1">
      <c r="A39" s="81">
        <v>412</v>
      </c>
      <c r="B39" s="76">
        <v>412035243</v>
      </c>
      <c r="C39" s="77" t="s">
        <v>504</v>
      </c>
      <c r="D39" s="79">
        <v>0</v>
      </c>
      <c r="E39" s="79">
        <v>0</v>
      </c>
      <c r="F39" s="79">
        <v>0</v>
      </c>
      <c r="G39" s="79">
        <v>0</v>
      </c>
      <c r="H39" s="79">
        <v>1</v>
      </c>
      <c r="I39" s="79">
        <v>0</v>
      </c>
      <c r="J39" s="79">
        <v>0</v>
      </c>
      <c r="K39" s="80">
        <v>3.8300000000000001E-2</v>
      </c>
      <c r="L39" s="79">
        <v>0</v>
      </c>
      <c r="M39" s="79">
        <v>0</v>
      </c>
      <c r="N39" s="79">
        <v>0</v>
      </c>
      <c r="O39" s="79">
        <v>0</v>
      </c>
      <c r="P39" s="79">
        <v>1</v>
      </c>
      <c r="Q39" s="79">
        <v>1</v>
      </c>
      <c r="R39" s="80">
        <v>1.085</v>
      </c>
      <c r="S39" s="79">
        <v>9</v>
      </c>
      <c r="T39" s="76"/>
      <c r="V39" s="76">
        <v>412</v>
      </c>
      <c r="W39" s="76">
        <v>35</v>
      </c>
      <c r="X39" s="76">
        <v>243</v>
      </c>
      <c r="Y39" s="78">
        <v>15218</v>
      </c>
    </row>
    <row r="40" spans="1:25" s="78" customFormat="1">
      <c r="A40" s="81">
        <v>412</v>
      </c>
      <c r="B40" s="76">
        <v>412035244</v>
      </c>
      <c r="C40" s="77" t="s">
        <v>504</v>
      </c>
      <c r="D40" s="79">
        <v>0</v>
      </c>
      <c r="E40" s="79">
        <v>0</v>
      </c>
      <c r="F40" s="79">
        <v>0</v>
      </c>
      <c r="G40" s="79">
        <v>3</v>
      </c>
      <c r="H40" s="79">
        <v>5</v>
      </c>
      <c r="I40" s="79">
        <v>6</v>
      </c>
      <c r="J40" s="79">
        <v>0</v>
      </c>
      <c r="K40" s="80">
        <v>0.53620000000000001</v>
      </c>
      <c r="L40" s="79">
        <v>0</v>
      </c>
      <c r="M40" s="79">
        <v>0</v>
      </c>
      <c r="N40" s="79">
        <v>0</v>
      </c>
      <c r="O40" s="79">
        <v>0</v>
      </c>
      <c r="P40" s="79">
        <v>11</v>
      </c>
      <c r="Q40" s="79">
        <v>14</v>
      </c>
      <c r="R40" s="80">
        <v>1.085</v>
      </c>
      <c r="S40" s="79">
        <v>10</v>
      </c>
      <c r="T40" s="76"/>
      <c r="V40" s="76">
        <v>412</v>
      </c>
      <c r="W40" s="76">
        <v>35</v>
      </c>
      <c r="X40" s="76">
        <v>244</v>
      </c>
      <c r="Y40" s="78">
        <v>15130</v>
      </c>
    </row>
    <row r="41" spans="1:25" s="78" customFormat="1">
      <c r="A41" s="81">
        <v>412</v>
      </c>
      <c r="B41" s="76">
        <v>412035285</v>
      </c>
      <c r="C41" s="77" t="s">
        <v>504</v>
      </c>
      <c r="D41" s="79">
        <v>0</v>
      </c>
      <c r="E41" s="79">
        <v>0</v>
      </c>
      <c r="F41" s="79">
        <v>0</v>
      </c>
      <c r="G41" s="79">
        <v>0</v>
      </c>
      <c r="H41" s="79">
        <v>3</v>
      </c>
      <c r="I41" s="79">
        <v>5</v>
      </c>
      <c r="J41" s="79">
        <v>0</v>
      </c>
      <c r="K41" s="80">
        <v>0.30640000000000001</v>
      </c>
      <c r="L41" s="79">
        <v>0</v>
      </c>
      <c r="M41" s="79">
        <v>0</v>
      </c>
      <c r="N41" s="79">
        <v>0</v>
      </c>
      <c r="O41" s="79">
        <v>0</v>
      </c>
      <c r="P41" s="79">
        <v>1</v>
      </c>
      <c r="Q41" s="79">
        <v>8</v>
      </c>
      <c r="R41" s="80">
        <v>1.085</v>
      </c>
      <c r="S41" s="79">
        <v>7</v>
      </c>
      <c r="T41" s="76"/>
      <c r="V41" s="76">
        <v>412</v>
      </c>
      <c r="W41" s="76">
        <v>35</v>
      </c>
      <c r="X41" s="76">
        <v>285</v>
      </c>
      <c r="Y41" s="78">
        <v>11684</v>
      </c>
    </row>
    <row r="42" spans="1:25" s="78" customFormat="1">
      <c r="A42" s="81">
        <v>412</v>
      </c>
      <c r="B42" s="76">
        <v>412035293</v>
      </c>
      <c r="C42" s="77" t="s">
        <v>504</v>
      </c>
      <c r="D42" s="79">
        <v>0</v>
      </c>
      <c r="E42" s="79">
        <v>0</v>
      </c>
      <c r="F42" s="79">
        <v>0</v>
      </c>
      <c r="G42" s="79">
        <v>0</v>
      </c>
      <c r="H42" s="79">
        <v>1</v>
      </c>
      <c r="I42" s="79">
        <v>0</v>
      </c>
      <c r="J42" s="79">
        <v>0</v>
      </c>
      <c r="K42" s="80">
        <v>3.8300000000000001E-2</v>
      </c>
      <c r="L42" s="79">
        <v>0</v>
      </c>
      <c r="M42" s="79">
        <v>0</v>
      </c>
      <c r="N42" s="79">
        <v>0</v>
      </c>
      <c r="O42" s="79">
        <v>0</v>
      </c>
      <c r="P42" s="79">
        <v>1</v>
      </c>
      <c r="Q42" s="79">
        <v>1</v>
      </c>
      <c r="R42" s="80">
        <v>1.085</v>
      </c>
      <c r="S42" s="79">
        <v>10</v>
      </c>
      <c r="T42" s="76"/>
      <c r="V42" s="76">
        <v>412</v>
      </c>
      <c r="W42" s="76">
        <v>35</v>
      </c>
      <c r="X42" s="76">
        <v>293</v>
      </c>
      <c r="Y42" s="78">
        <v>15408</v>
      </c>
    </row>
    <row r="43" spans="1:25" s="78" customFormat="1">
      <c r="A43" s="81">
        <v>412</v>
      </c>
      <c r="B43" s="76">
        <v>412035314</v>
      </c>
      <c r="C43" s="77" t="s">
        <v>504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1</v>
      </c>
      <c r="J43" s="79">
        <v>0</v>
      </c>
      <c r="K43" s="80">
        <v>3.8300000000000001E-2</v>
      </c>
      <c r="L43" s="79">
        <v>0</v>
      </c>
      <c r="M43" s="79">
        <v>0</v>
      </c>
      <c r="N43" s="79">
        <v>0</v>
      </c>
      <c r="O43" s="79">
        <v>0</v>
      </c>
      <c r="P43" s="79">
        <v>1</v>
      </c>
      <c r="Q43" s="79">
        <v>1</v>
      </c>
      <c r="R43" s="80">
        <v>1.085</v>
      </c>
      <c r="S43" s="79">
        <v>6</v>
      </c>
      <c r="T43" s="76"/>
      <c r="V43" s="76">
        <v>412</v>
      </c>
      <c r="W43" s="76">
        <v>35</v>
      </c>
      <c r="X43" s="76">
        <v>314</v>
      </c>
      <c r="Y43" s="78">
        <v>16588</v>
      </c>
    </row>
    <row r="44" spans="1:25" s="78" customFormat="1">
      <c r="A44" s="81">
        <v>412</v>
      </c>
      <c r="B44" s="76">
        <v>412035336</v>
      </c>
      <c r="C44" s="77" t="s">
        <v>504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1</v>
      </c>
      <c r="J44" s="79">
        <v>0</v>
      </c>
      <c r="K44" s="80">
        <v>3.8300000000000001E-2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1</v>
      </c>
      <c r="R44" s="80">
        <v>1.085</v>
      </c>
      <c r="S44" s="79">
        <v>7</v>
      </c>
      <c r="T44" s="76"/>
      <c r="V44" s="76">
        <v>412</v>
      </c>
      <c r="W44" s="76">
        <v>35</v>
      </c>
      <c r="X44" s="76">
        <v>336</v>
      </c>
      <c r="Y44" s="78">
        <v>11789</v>
      </c>
    </row>
    <row r="45" spans="1:25" s="78" customFormat="1">
      <c r="A45" s="81">
        <v>413</v>
      </c>
      <c r="B45" s="76">
        <v>413114091</v>
      </c>
      <c r="C45" s="77" t="s">
        <v>505</v>
      </c>
      <c r="D45" s="79">
        <v>0</v>
      </c>
      <c r="E45" s="79">
        <v>0</v>
      </c>
      <c r="F45" s="79">
        <v>0</v>
      </c>
      <c r="G45" s="79">
        <v>0</v>
      </c>
      <c r="H45" s="79">
        <v>1</v>
      </c>
      <c r="I45" s="79">
        <v>1</v>
      </c>
      <c r="J45" s="79">
        <v>0</v>
      </c>
      <c r="K45" s="80">
        <v>7.6600000000000001E-2</v>
      </c>
      <c r="L45" s="79">
        <v>0</v>
      </c>
      <c r="M45" s="79">
        <v>0</v>
      </c>
      <c r="N45" s="79">
        <v>0</v>
      </c>
      <c r="O45" s="79">
        <v>0</v>
      </c>
      <c r="P45" s="79">
        <v>2</v>
      </c>
      <c r="Q45" s="79">
        <v>2</v>
      </c>
      <c r="R45" s="80">
        <v>1</v>
      </c>
      <c r="S45" s="79">
        <v>8</v>
      </c>
      <c r="T45" s="76"/>
      <c r="V45" s="76">
        <v>413</v>
      </c>
      <c r="W45" s="76">
        <v>114</v>
      </c>
      <c r="X45" s="76">
        <v>91</v>
      </c>
      <c r="Y45" s="78">
        <v>14937</v>
      </c>
    </row>
    <row r="46" spans="1:25" s="78" customFormat="1">
      <c r="A46" s="81">
        <v>413</v>
      </c>
      <c r="B46" s="76">
        <v>413114114</v>
      </c>
      <c r="C46" s="77" t="s">
        <v>505</v>
      </c>
      <c r="D46" s="79">
        <v>0</v>
      </c>
      <c r="E46" s="79">
        <v>0</v>
      </c>
      <c r="F46" s="79">
        <v>0</v>
      </c>
      <c r="G46" s="79">
        <v>0</v>
      </c>
      <c r="H46" s="79">
        <v>32</v>
      </c>
      <c r="I46" s="79">
        <v>44</v>
      </c>
      <c r="J46" s="79">
        <v>0</v>
      </c>
      <c r="K46" s="80">
        <v>2.9108000000000001</v>
      </c>
      <c r="L46" s="79">
        <v>0</v>
      </c>
      <c r="M46" s="79">
        <v>0</v>
      </c>
      <c r="N46" s="79">
        <v>0</v>
      </c>
      <c r="O46" s="79">
        <v>0</v>
      </c>
      <c r="P46" s="79">
        <v>28</v>
      </c>
      <c r="Q46" s="79">
        <v>76</v>
      </c>
      <c r="R46" s="80">
        <v>1</v>
      </c>
      <c r="S46" s="79">
        <v>10</v>
      </c>
      <c r="T46" s="76"/>
      <c r="V46" s="76">
        <v>413</v>
      </c>
      <c r="W46" s="76">
        <v>114</v>
      </c>
      <c r="X46" s="76">
        <v>114</v>
      </c>
      <c r="Y46" s="78">
        <v>12169</v>
      </c>
    </row>
    <row r="47" spans="1:25" s="78" customFormat="1">
      <c r="A47" s="81">
        <v>413</v>
      </c>
      <c r="B47" s="76">
        <v>413114127</v>
      </c>
      <c r="C47" s="77" t="s">
        <v>505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1</v>
      </c>
      <c r="J47" s="79">
        <v>0</v>
      </c>
      <c r="K47" s="80">
        <v>3.8300000000000001E-2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1</v>
      </c>
      <c r="R47" s="80">
        <v>1</v>
      </c>
      <c r="S47" s="79">
        <v>4</v>
      </c>
      <c r="T47" s="76"/>
      <c r="V47" s="76">
        <v>413</v>
      </c>
      <c r="W47" s="76">
        <v>114</v>
      </c>
      <c r="X47" s="76">
        <v>127</v>
      </c>
      <c r="Y47" s="78">
        <v>11023</v>
      </c>
    </row>
    <row r="48" spans="1:25" s="78" customFormat="1">
      <c r="A48" s="81">
        <v>413</v>
      </c>
      <c r="B48" s="76">
        <v>413114253</v>
      </c>
      <c r="C48" s="77" t="s">
        <v>505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1</v>
      </c>
      <c r="J48" s="79">
        <v>0</v>
      </c>
      <c r="K48" s="80">
        <v>3.8300000000000001E-2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1</v>
      </c>
      <c r="R48" s="80">
        <v>1</v>
      </c>
      <c r="S48" s="79">
        <v>8</v>
      </c>
      <c r="T48" s="76"/>
      <c r="V48" s="76">
        <v>413</v>
      </c>
      <c r="W48" s="76">
        <v>114</v>
      </c>
      <c r="X48" s="76">
        <v>253</v>
      </c>
      <c r="Y48" s="78">
        <v>11023</v>
      </c>
    </row>
    <row r="49" spans="1:25" s="78" customFormat="1">
      <c r="A49" s="81">
        <v>413</v>
      </c>
      <c r="B49" s="76">
        <v>413114278</v>
      </c>
      <c r="C49" s="77" t="s">
        <v>505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1</v>
      </c>
      <c r="J49" s="79">
        <v>0</v>
      </c>
      <c r="K49" s="80">
        <v>3.8300000000000001E-2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1</v>
      </c>
      <c r="R49" s="80">
        <v>1</v>
      </c>
      <c r="S49" s="79">
        <v>6</v>
      </c>
      <c r="T49" s="76"/>
      <c r="V49" s="76">
        <v>413</v>
      </c>
      <c r="W49" s="76">
        <v>114</v>
      </c>
      <c r="X49" s="76">
        <v>278</v>
      </c>
      <c r="Y49" s="78">
        <v>11023</v>
      </c>
    </row>
    <row r="50" spans="1:25" s="78" customFormat="1">
      <c r="A50" s="81">
        <v>413</v>
      </c>
      <c r="B50" s="76">
        <v>413114605</v>
      </c>
      <c r="C50" s="77" t="s">
        <v>505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</v>
      </c>
      <c r="J50" s="79">
        <v>0</v>
      </c>
      <c r="K50" s="80">
        <v>7.6600000000000001E-2</v>
      </c>
      <c r="L50" s="79">
        <v>0</v>
      </c>
      <c r="M50" s="79">
        <v>0</v>
      </c>
      <c r="N50" s="79">
        <v>0</v>
      </c>
      <c r="O50" s="79">
        <v>0</v>
      </c>
      <c r="P50" s="79">
        <v>2</v>
      </c>
      <c r="Q50" s="79">
        <v>2</v>
      </c>
      <c r="R50" s="80">
        <v>1</v>
      </c>
      <c r="S50" s="79">
        <v>6</v>
      </c>
      <c r="T50" s="76"/>
      <c r="V50" s="76">
        <v>413</v>
      </c>
      <c r="W50" s="76">
        <v>114</v>
      </c>
      <c r="X50" s="76">
        <v>605</v>
      </c>
      <c r="Y50" s="78">
        <v>15484</v>
      </c>
    </row>
    <row r="51" spans="1:25" s="78" customFormat="1">
      <c r="A51" s="81">
        <v>413</v>
      </c>
      <c r="B51" s="76">
        <v>413114670</v>
      </c>
      <c r="C51" s="77" t="s">
        <v>505</v>
      </c>
      <c r="D51" s="79">
        <v>0</v>
      </c>
      <c r="E51" s="79">
        <v>0</v>
      </c>
      <c r="F51" s="79">
        <v>0</v>
      </c>
      <c r="G51" s="79">
        <v>0</v>
      </c>
      <c r="H51" s="79">
        <v>8</v>
      </c>
      <c r="I51" s="79">
        <v>18</v>
      </c>
      <c r="J51" s="79">
        <v>0</v>
      </c>
      <c r="K51" s="80">
        <v>0.99580000000000002</v>
      </c>
      <c r="L51" s="79">
        <v>0</v>
      </c>
      <c r="M51" s="79">
        <v>0</v>
      </c>
      <c r="N51" s="79">
        <v>0</v>
      </c>
      <c r="O51" s="79">
        <v>0</v>
      </c>
      <c r="P51" s="79">
        <v>8</v>
      </c>
      <c r="Q51" s="79">
        <v>26</v>
      </c>
      <c r="R51" s="80">
        <v>1</v>
      </c>
      <c r="S51" s="79">
        <v>4</v>
      </c>
      <c r="T51" s="76"/>
      <c r="V51" s="76">
        <v>413</v>
      </c>
      <c r="W51" s="76">
        <v>114</v>
      </c>
      <c r="X51" s="76">
        <v>670</v>
      </c>
      <c r="Y51" s="78">
        <v>11719</v>
      </c>
    </row>
    <row r="52" spans="1:25" s="78" customFormat="1">
      <c r="A52" s="81">
        <v>413</v>
      </c>
      <c r="B52" s="76">
        <v>413114674</v>
      </c>
      <c r="C52" s="77" t="s">
        <v>505</v>
      </c>
      <c r="D52" s="79">
        <v>0</v>
      </c>
      <c r="E52" s="79">
        <v>0</v>
      </c>
      <c r="F52" s="79">
        <v>0</v>
      </c>
      <c r="G52" s="79">
        <v>0</v>
      </c>
      <c r="H52" s="79">
        <v>15</v>
      </c>
      <c r="I52" s="79">
        <v>27</v>
      </c>
      <c r="J52" s="79">
        <v>0</v>
      </c>
      <c r="K52" s="80">
        <v>1.6086</v>
      </c>
      <c r="L52" s="79">
        <v>0</v>
      </c>
      <c r="M52" s="79">
        <v>0</v>
      </c>
      <c r="N52" s="79">
        <v>0</v>
      </c>
      <c r="O52" s="79">
        <v>0</v>
      </c>
      <c r="P52" s="79">
        <v>13</v>
      </c>
      <c r="Q52" s="79">
        <v>42</v>
      </c>
      <c r="R52" s="80">
        <v>1</v>
      </c>
      <c r="S52" s="79">
        <v>9</v>
      </c>
      <c r="T52" s="76"/>
      <c r="V52" s="76">
        <v>413</v>
      </c>
      <c r="W52" s="76">
        <v>114</v>
      </c>
      <c r="X52" s="76">
        <v>674</v>
      </c>
      <c r="Y52" s="78">
        <v>11925</v>
      </c>
    </row>
    <row r="53" spans="1:25" s="78" customFormat="1">
      <c r="A53" s="81">
        <v>413</v>
      </c>
      <c r="B53" s="76">
        <v>413114683</v>
      </c>
      <c r="C53" s="77" t="s">
        <v>505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1</v>
      </c>
      <c r="J53" s="79">
        <v>0</v>
      </c>
      <c r="K53" s="80">
        <v>3.8300000000000001E-2</v>
      </c>
      <c r="L53" s="79">
        <v>0</v>
      </c>
      <c r="M53" s="79">
        <v>0</v>
      </c>
      <c r="N53" s="79">
        <v>0</v>
      </c>
      <c r="O53" s="79">
        <v>0</v>
      </c>
      <c r="P53" s="79">
        <v>1</v>
      </c>
      <c r="Q53" s="79">
        <v>1</v>
      </c>
      <c r="R53" s="80">
        <v>1</v>
      </c>
      <c r="S53" s="79">
        <v>4</v>
      </c>
      <c r="T53" s="76"/>
      <c r="V53" s="76">
        <v>413</v>
      </c>
      <c r="W53" s="76">
        <v>114</v>
      </c>
      <c r="X53" s="76">
        <v>683</v>
      </c>
      <c r="Y53" s="78">
        <v>15088</v>
      </c>
    </row>
    <row r="54" spans="1:25" s="78" customFormat="1">
      <c r="A54" s="81">
        <v>413</v>
      </c>
      <c r="B54" s="76">
        <v>413114717</v>
      </c>
      <c r="C54" s="77" t="s">
        <v>505</v>
      </c>
      <c r="D54" s="79">
        <v>0</v>
      </c>
      <c r="E54" s="79">
        <v>0</v>
      </c>
      <c r="F54" s="79">
        <v>0</v>
      </c>
      <c r="G54" s="79">
        <v>0</v>
      </c>
      <c r="H54" s="79">
        <v>12</v>
      </c>
      <c r="I54" s="79">
        <v>25</v>
      </c>
      <c r="J54" s="79">
        <v>0</v>
      </c>
      <c r="K54" s="80">
        <v>1.4171</v>
      </c>
      <c r="L54" s="79">
        <v>0</v>
      </c>
      <c r="M54" s="79">
        <v>0</v>
      </c>
      <c r="N54" s="79">
        <v>0</v>
      </c>
      <c r="O54" s="79">
        <v>0</v>
      </c>
      <c r="P54" s="79">
        <v>14</v>
      </c>
      <c r="Q54" s="79">
        <v>37</v>
      </c>
      <c r="R54" s="80">
        <v>1</v>
      </c>
      <c r="S54" s="79">
        <v>7</v>
      </c>
      <c r="T54" s="76"/>
      <c r="V54" s="76">
        <v>413</v>
      </c>
      <c r="W54" s="76">
        <v>114</v>
      </c>
      <c r="X54" s="76">
        <v>717</v>
      </c>
      <c r="Y54" s="78">
        <v>12194</v>
      </c>
    </row>
    <row r="55" spans="1:25" s="78" customFormat="1">
      <c r="A55" s="81">
        <v>413</v>
      </c>
      <c r="B55" s="76">
        <v>413114750</v>
      </c>
      <c r="C55" s="77" t="s">
        <v>505</v>
      </c>
      <c r="D55" s="79">
        <v>0</v>
      </c>
      <c r="E55" s="79">
        <v>0</v>
      </c>
      <c r="F55" s="79">
        <v>0</v>
      </c>
      <c r="G55" s="79">
        <v>0</v>
      </c>
      <c r="H55" s="79">
        <v>6</v>
      </c>
      <c r="I55" s="79">
        <v>16</v>
      </c>
      <c r="J55" s="79">
        <v>0</v>
      </c>
      <c r="K55" s="80">
        <v>0.84260000000000002</v>
      </c>
      <c r="L55" s="79">
        <v>0</v>
      </c>
      <c r="M55" s="79">
        <v>0</v>
      </c>
      <c r="N55" s="79">
        <v>0</v>
      </c>
      <c r="O55" s="79">
        <v>0</v>
      </c>
      <c r="P55" s="79">
        <v>6</v>
      </c>
      <c r="Q55" s="79">
        <v>22</v>
      </c>
      <c r="R55" s="80">
        <v>1</v>
      </c>
      <c r="S55" s="79">
        <v>6</v>
      </c>
      <c r="T55" s="76"/>
      <c r="V55" s="76">
        <v>413</v>
      </c>
      <c r="W55" s="76">
        <v>114</v>
      </c>
      <c r="X55" s="76">
        <v>750</v>
      </c>
      <c r="Y55" s="78">
        <v>11748</v>
      </c>
    </row>
    <row r="56" spans="1:25" s="78" customFormat="1">
      <c r="A56" s="81">
        <v>413</v>
      </c>
      <c r="B56" s="76">
        <v>413114755</v>
      </c>
      <c r="C56" s="77" t="s">
        <v>505</v>
      </c>
      <c r="D56" s="79">
        <v>0</v>
      </c>
      <c r="E56" s="79">
        <v>0</v>
      </c>
      <c r="F56" s="79">
        <v>0</v>
      </c>
      <c r="G56" s="79">
        <v>0</v>
      </c>
      <c r="H56" s="79">
        <v>1</v>
      </c>
      <c r="I56" s="79">
        <v>3</v>
      </c>
      <c r="J56" s="79">
        <v>0</v>
      </c>
      <c r="K56" s="80">
        <v>0.1532</v>
      </c>
      <c r="L56" s="79">
        <v>0</v>
      </c>
      <c r="M56" s="79">
        <v>0</v>
      </c>
      <c r="N56" s="79">
        <v>0</v>
      </c>
      <c r="O56" s="79">
        <v>0</v>
      </c>
      <c r="P56" s="79">
        <v>1</v>
      </c>
      <c r="Q56" s="79">
        <v>4</v>
      </c>
      <c r="R56" s="80">
        <v>1</v>
      </c>
      <c r="S56" s="79">
        <v>9</v>
      </c>
      <c r="T56" s="76"/>
      <c r="V56" s="76">
        <v>413</v>
      </c>
      <c r="W56" s="76">
        <v>114</v>
      </c>
      <c r="X56" s="76">
        <v>755</v>
      </c>
      <c r="Y56" s="78">
        <v>11821</v>
      </c>
    </row>
    <row r="57" spans="1:25" s="78" customFormat="1">
      <c r="A57" s="81">
        <v>414</v>
      </c>
      <c r="B57" s="76">
        <v>414603063</v>
      </c>
      <c r="C57" s="77" t="s">
        <v>506</v>
      </c>
      <c r="D57" s="79">
        <v>0</v>
      </c>
      <c r="E57" s="79">
        <v>0</v>
      </c>
      <c r="F57" s="79">
        <v>0</v>
      </c>
      <c r="G57" s="79">
        <v>0</v>
      </c>
      <c r="H57" s="79">
        <v>3</v>
      </c>
      <c r="I57" s="79">
        <v>0</v>
      </c>
      <c r="J57" s="79">
        <v>0</v>
      </c>
      <c r="K57" s="80">
        <v>0.1149</v>
      </c>
      <c r="L57" s="79">
        <v>0</v>
      </c>
      <c r="M57" s="79">
        <v>0</v>
      </c>
      <c r="N57" s="79">
        <v>0</v>
      </c>
      <c r="O57" s="79">
        <v>0</v>
      </c>
      <c r="P57" s="79">
        <v>2</v>
      </c>
      <c r="Q57" s="79">
        <v>3</v>
      </c>
      <c r="R57" s="80">
        <v>1</v>
      </c>
      <c r="S57" s="79">
        <v>7</v>
      </c>
      <c r="T57" s="76"/>
      <c r="V57" s="76">
        <v>414</v>
      </c>
      <c r="W57" s="76">
        <v>603</v>
      </c>
      <c r="X57" s="76">
        <v>63</v>
      </c>
      <c r="Y57" s="78">
        <v>12312</v>
      </c>
    </row>
    <row r="58" spans="1:25" s="78" customFormat="1">
      <c r="A58" s="81">
        <v>414</v>
      </c>
      <c r="B58" s="76">
        <v>414603098</v>
      </c>
      <c r="C58" s="77" t="s">
        <v>506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1</v>
      </c>
      <c r="J58" s="79">
        <v>0</v>
      </c>
      <c r="K58" s="80">
        <v>3.8300000000000001E-2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1</v>
      </c>
      <c r="R58" s="80">
        <v>1</v>
      </c>
      <c r="S58" s="79">
        <v>6</v>
      </c>
      <c r="T58" s="76"/>
      <c r="V58" s="76">
        <v>414</v>
      </c>
      <c r="W58" s="76">
        <v>603</v>
      </c>
      <c r="X58" s="76">
        <v>98</v>
      </c>
      <c r="Y58" s="78">
        <v>11023</v>
      </c>
    </row>
    <row r="59" spans="1:25" s="78" customFormat="1">
      <c r="A59" s="81">
        <v>414</v>
      </c>
      <c r="B59" s="76">
        <v>414603152</v>
      </c>
      <c r="C59" s="77" t="s">
        <v>506</v>
      </c>
      <c r="D59" s="79">
        <v>0</v>
      </c>
      <c r="E59" s="79">
        <v>0</v>
      </c>
      <c r="F59" s="79">
        <v>0</v>
      </c>
      <c r="G59" s="79">
        <v>0</v>
      </c>
      <c r="H59" s="79">
        <v>2</v>
      </c>
      <c r="I59" s="79">
        <v>0</v>
      </c>
      <c r="J59" s="79">
        <v>0</v>
      </c>
      <c r="K59" s="80">
        <v>7.6600000000000001E-2</v>
      </c>
      <c r="L59" s="79">
        <v>0</v>
      </c>
      <c r="M59" s="79">
        <v>0</v>
      </c>
      <c r="N59" s="79">
        <v>0</v>
      </c>
      <c r="O59" s="79">
        <v>0</v>
      </c>
      <c r="P59" s="79">
        <v>2</v>
      </c>
      <c r="Q59" s="79">
        <v>2</v>
      </c>
      <c r="R59" s="80">
        <v>1</v>
      </c>
      <c r="S59" s="79">
        <v>4</v>
      </c>
      <c r="T59" s="76"/>
      <c r="V59" s="76">
        <v>414</v>
      </c>
      <c r="W59" s="76">
        <v>603</v>
      </c>
      <c r="X59" s="76">
        <v>152</v>
      </c>
      <c r="Y59" s="78">
        <v>13285</v>
      </c>
    </row>
    <row r="60" spans="1:25" s="78" customFormat="1">
      <c r="A60" s="81">
        <v>414</v>
      </c>
      <c r="B60" s="76">
        <v>414603209</v>
      </c>
      <c r="C60" s="77" t="s">
        <v>506</v>
      </c>
      <c r="D60" s="79">
        <v>0</v>
      </c>
      <c r="E60" s="79">
        <v>0</v>
      </c>
      <c r="F60" s="79">
        <v>0</v>
      </c>
      <c r="G60" s="79">
        <v>0</v>
      </c>
      <c r="H60" s="79">
        <v>34</v>
      </c>
      <c r="I60" s="79">
        <v>31</v>
      </c>
      <c r="J60" s="79">
        <v>0</v>
      </c>
      <c r="K60" s="80">
        <v>2.4895</v>
      </c>
      <c r="L60" s="79">
        <v>0</v>
      </c>
      <c r="M60" s="79">
        <v>0</v>
      </c>
      <c r="N60" s="79">
        <v>0</v>
      </c>
      <c r="O60" s="79">
        <v>0</v>
      </c>
      <c r="P60" s="79">
        <v>45</v>
      </c>
      <c r="Q60" s="79">
        <v>65</v>
      </c>
      <c r="R60" s="80">
        <v>1</v>
      </c>
      <c r="S60" s="79">
        <v>11</v>
      </c>
      <c r="T60" s="76"/>
      <c r="V60" s="76">
        <v>414</v>
      </c>
      <c r="W60" s="76">
        <v>603</v>
      </c>
      <c r="X60" s="76">
        <v>209</v>
      </c>
      <c r="Y60" s="78">
        <v>13764</v>
      </c>
    </row>
    <row r="61" spans="1:25" s="78" customFormat="1">
      <c r="A61" s="81">
        <v>414</v>
      </c>
      <c r="B61" s="76">
        <v>414603236</v>
      </c>
      <c r="C61" s="77" t="s">
        <v>506</v>
      </c>
      <c r="D61" s="79">
        <v>0</v>
      </c>
      <c r="E61" s="79">
        <v>0</v>
      </c>
      <c r="F61" s="79">
        <v>0</v>
      </c>
      <c r="G61" s="79">
        <v>0</v>
      </c>
      <c r="H61" s="79">
        <v>113</v>
      </c>
      <c r="I61" s="79">
        <v>82</v>
      </c>
      <c r="J61" s="79">
        <v>0</v>
      </c>
      <c r="K61" s="80">
        <v>7.4684999999999997</v>
      </c>
      <c r="L61" s="79">
        <v>0</v>
      </c>
      <c r="M61" s="79">
        <v>0</v>
      </c>
      <c r="N61" s="79">
        <v>2</v>
      </c>
      <c r="O61" s="79">
        <v>2</v>
      </c>
      <c r="P61" s="79">
        <v>112</v>
      </c>
      <c r="Q61" s="79">
        <v>195</v>
      </c>
      <c r="R61" s="80">
        <v>1</v>
      </c>
      <c r="S61" s="79">
        <v>10</v>
      </c>
      <c r="T61" s="76"/>
      <c r="V61" s="76">
        <v>414</v>
      </c>
      <c r="W61" s="76">
        <v>603</v>
      </c>
      <c r="X61" s="76">
        <v>236</v>
      </c>
      <c r="Y61" s="78">
        <v>12995</v>
      </c>
    </row>
    <row r="62" spans="1:25" s="78" customFormat="1">
      <c r="A62" s="81">
        <v>414</v>
      </c>
      <c r="B62" s="76">
        <v>414603263</v>
      </c>
      <c r="C62" s="77" t="s">
        <v>506</v>
      </c>
      <c r="D62" s="79">
        <v>0</v>
      </c>
      <c r="E62" s="79">
        <v>0</v>
      </c>
      <c r="F62" s="79">
        <v>0</v>
      </c>
      <c r="G62" s="79">
        <v>0</v>
      </c>
      <c r="H62" s="79">
        <v>1</v>
      </c>
      <c r="I62" s="79">
        <v>2</v>
      </c>
      <c r="J62" s="79">
        <v>0</v>
      </c>
      <c r="K62" s="80">
        <v>0.1149</v>
      </c>
      <c r="L62" s="79">
        <v>0</v>
      </c>
      <c r="M62" s="79">
        <v>0</v>
      </c>
      <c r="N62" s="79">
        <v>0</v>
      </c>
      <c r="O62" s="79">
        <v>0</v>
      </c>
      <c r="P62" s="79">
        <v>2</v>
      </c>
      <c r="Q62" s="79">
        <v>3</v>
      </c>
      <c r="R62" s="80">
        <v>1</v>
      </c>
      <c r="S62" s="79">
        <v>8</v>
      </c>
      <c r="T62" s="76"/>
      <c r="V62" s="76">
        <v>414</v>
      </c>
      <c r="W62" s="76">
        <v>603</v>
      </c>
      <c r="X62" s="76">
        <v>263</v>
      </c>
      <c r="Y62" s="78">
        <v>13632</v>
      </c>
    </row>
    <row r="63" spans="1:25" s="78" customFormat="1">
      <c r="A63" s="81">
        <v>414</v>
      </c>
      <c r="B63" s="76">
        <v>414603603</v>
      </c>
      <c r="C63" s="77" t="s">
        <v>506</v>
      </c>
      <c r="D63" s="79">
        <v>0</v>
      </c>
      <c r="E63" s="79">
        <v>0</v>
      </c>
      <c r="F63" s="79">
        <v>0</v>
      </c>
      <c r="G63" s="79">
        <v>0</v>
      </c>
      <c r="H63" s="79">
        <v>27</v>
      </c>
      <c r="I63" s="79">
        <v>41</v>
      </c>
      <c r="J63" s="79">
        <v>0</v>
      </c>
      <c r="K63" s="80">
        <v>2.6044</v>
      </c>
      <c r="L63" s="79">
        <v>0</v>
      </c>
      <c r="M63" s="79">
        <v>0</v>
      </c>
      <c r="N63" s="79">
        <v>0</v>
      </c>
      <c r="O63" s="79">
        <v>1</v>
      </c>
      <c r="P63" s="79">
        <v>42</v>
      </c>
      <c r="Q63" s="79">
        <v>68</v>
      </c>
      <c r="R63" s="80">
        <v>1</v>
      </c>
      <c r="S63" s="79">
        <v>10</v>
      </c>
      <c r="T63" s="76"/>
      <c r="V63" s="76">
        <v>414</v>
      </c>
      <c r="W63" s="76">
        <v>603</v>
      </c>
      <c r="X63" s="76">
        <v>603</v>
      </c>
      <c r="Y63" s="78">
        <v>13532</v>
      </c>
    </row>
    <row r="64" spans="1:25" s="78" customFormat="1">
      <c r="A64" s="81">
        <v>414</v>
      </c>
      <c r="B64" s="76">
        <v>414603635</v>
      </c>
      <c r="C64" s="77" t="s">
        <v>506</v>
      </c>
      <c r="D64" s="79">
        <v>0</v>
      </c>
      <c r="E64" s="79">
        <v>0</v>
      </c>
      <c r="F64" s="79">
        <v>0</v>
      </c>
      <c r="G64" s="79">
        <v>0</v>
      </c>
      <c r="H64" s="79">
        <v>13</v>
      </c>
      <c r="I64" s="79">
        <v>13</v>
      </c>
      <c r="J64" s="79">
        <v>0</v>
      </c>
      <c r="K64" s="80">
        <v>0.99580000000000002</v>
      </c>
      <c r="L64" s="79">
        <v>0</v>
      </c>
      <c r="M64" s="79">
        <v>0</v>
      </c>
      <c r="N64" s="79">
        <v>0</v>
      </c>
      <c r="O64" s="79">
        <v>0</v>
      </c>
      <c r="P64" s="79">
        <v>6</v>
      </c>
      <c r="Q64" s="79">
        <v>26</v>
      </c>
      <c r="R64" s="80">
        <v>1</v>
      </c>
      <c r="S64" s="79">
        <v>7</v>
      </c>
      <c r="T64" s="76"/>
      <c r="V64" s="76">
        <v>414</v>
      </c>
      <c r="W64" s="76">
        <v>603</v>
      </c>
      <c r="X64" s="76">
        <v>635</v>
      </c>
      <c r="Y64" s="78">
        <v>11192</v>
      </c>
    </row>
    <row r="65" spans="1:25" s="78" customFormat="1">
      <c r="A65" s="81">
        <v>414</v>
      </c>
      <c r="B65" s="76">
        <v>414603715</v>
      </c>
      <c r="C65" s="77" t="s">
        <v>506</v>
      </c>
      <c r="D65" s="79">
        <v>0</v>
      </c>
      <c r="E65" s="79">
        <v>0</v>
      </c>
      <c r="F65" s="79">
        <v>0</v>
      </c>
      <c r="G65" s="79">
        <v>0</v>
      </c>
      <c r="H65" s="79">
        <v>6</v>
      </c>
      <c r="I65" s="79">
        <v>3</v>
      </c>
      <c r="J65" s="79">
        <v>0</v>
      </c>
      <c r="K65" s="80">
        <v>0.34470000000000001</v>
      </c>
      <c r="L65" s="79">
        <v>0</v>
      </c>
      <c r="M65" s="79">
        <v>0</v>
      </c>
      <c r="N65" s="79">
        <v>0</v>
      </c>
      <c r="O65" s="79">
        <v>0</v>
      </c>
      <c r="P65" s="79">
        <v>3</v>
      </c>
      <c r="Q65" s="79">
        <v>9</v>
      </c>
      <c r="R65" s="80">
        <v>1</v>
      </c>
      <c r="S65" s="79">
        <v>5</v>
      </c>
      <c r="T65" s="76"/>
      <c r="V65" s="76">
        <v>414</v>
      </c>
      <c r="W65" s="76">
        <v>603</v>
      </c>
      <c r="X65" s="76">
        <v>715</v>
      </c>
      <c r="Y65" s="78">
        <v>11201</v>
      </c>
    </row>
    <row r="66" spans="1:25" s="78" customFormat="1">
      <c r="A66" s="81">
        <v>416</v>
      </c>
      <c r="B66" s="76">
        <v>416035001</v>
      </c>
      <c r="C66" s="77" t="s">
        <v>507</v>
      </c>
      <c r="D66" s="79">
        <v>0</v>
      </c>
      <c r="E66" s="79">
        <v>0</v>
      </c>
      <c r="F66" s="79">
        <v>0</v>
      </c>
      <c r="G66" s="79">
        <v>0</v>
      </c>
      <c r="H66" s="79">
        <v>1</v>
      </c>
      <c r="I66" s="79">
        <v>1</v>
      </c>
      <c r="J66" s="79">
        <v>0</v>
      </c>
      <c r="K66" s="80">
        <v>7.6600000000000001E-2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2</v>
      </c>
      <c r="R66" s="80">
        <v>1.085</v>
      </c>
      <c r="S66" s="79">
        <v>6</v>
      </c>
      <c r="T66" s="76"/>
      <c r="V66" s="76">
        <v>416</v>
      </c>
      <c r="W66" s="76">
        <v>35</v>
      </c>
      <c r="X66" s="76">
        <v>1</v>
      </c>
      <c r="Y66" s="78">
        <v>10818</v>
      </c>
    </row>
    <row r="67" spans="1:25" s="78" customFormat="1">
      <c r="A67" s="81">
        <v>416</v>
      </c>
      <c r="B67" s="76">
        <v>416035035</v>
      </c>
      <c r="C67" s="77" t="s">
        <v>507</v>
      </c>
      <c r="D67" s="79">
        <v>0</v>
      </c>
      <c r="E67" s="79">
        <v>0</v>
      </c>
      <c r="F67" s="79">
        <v>0</v>
      </c>
      <c r="G67" s="79">
        <v>0</v>
      </c>
      <c r="H67" s="79">
        <v>307</v>
      </c>
      <c r="I67" s="79">
        <v>335</v>
      </c>
      <c r="J67" s="79">
        <v>0</v>
      </c>
      <c r="K67" s="80">
        <v>24.5886</v>
      </c>
      <c r="L67" s="79">
        <v>0</v>
      </c>
      <c r="M67" s="79">
        <v>0</v>
      </c>
      <c r="N67" s="79">
        <v>71</v>
      </c>
      <c r="O67" s="79">
        <v>56</v>
      </c>
      <c r="P67" s="79">
        <v>456</v>
      </c>
      <c r="Q67" s="79">
        <v>642</v>
      </c>
      <c r="R67" s="80">
        <v>1.085</v>
      </c>
      <c r="S67" s="79">
        <v>11</v>
      </c>
      <c r="T67" s="76"/>
      <c r="V67" s="76">
        <v>416</v>
      </c>
      <c r="W67" s="76">
        <v>35</v>
      </c>
      <c r="X67" s="76">
        <v>35</v>
      </c>
      <c r="Y67" s="78">
        <v>15427</v>
      </c>
    </row>
    <row r="68" spans="1:25" s="78" customFormat="1">
      <c r="A68" s="81">
        <v>416</v>
      </c>
      <c r="B68" s="76">
        <v>416035044</v>
      </c>
      <c r="C68" s="77" t="s">
        <v>507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6</v>
      </c>
      <c r="J68" s="79">
        <v>0</v>
      </c>
      <c r="K68" s="80">
        <v>0.2298</v>
      </c>
      <c r="L68" s="79">
        <v>0</v>
      </c>
      <c r="M68" s="79">
        <v>0</v>
      </c>
      <c r="N68" s="79">
        <v>0</v>
      </c>
      <c r="O68" s="79">
        <v>1</v>
      </c>
      <c r="P68" s="79">
        <v>6</v>
      </c>
      <c r="Q68" s="79">
        <v>6</v>
      </c>
      <c r="R68" s="80">
        <v>1.085</v>
      </c>
      <c r="S68" s="79">
        <v>12</v>
      </c>
      <c r="T68" s="76"/>
      <c r="V68" s="76">
        <v>416</v>
      </c>
      <c r="W68" s="76">
        <v>35</v>
      </c>
      <c r="X68" s="76">
        <v>44</v>
      </c>
      <c r="Y68" s="78">
        <v>18063</v>
      </c>
    </row>
    <row r="69" spans="1:25" s="78" customFormat="1">
      <c r="A69" s="81">
        <v>416</v>
      </c>
      <c r="B69" s="76">
        <v>416035048</v>
      </c>
      <c r="C69" s="77" t="s">
        <v>507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1</v>
      </c>
      <c r="J69" s="79">
        <v>0</v>
      </c>
      <c r="K69" s="80">
        <v>3.8300000000000001E-2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1</v>
      </c>
      <c r="R69" s="80">
        <v>1.085</v>
      </c>
      <c r="S69" s="79">
        <v>3</v>
      </c>
      <c r="T69" s="76"/>
      <c r="V69" s="76">
        <v>416</v>
      </c>
      <c r="W69" s="76">
        <v>35</v>
      </c>
      <c r="X69" s="76">
        <v>48</v>
      </c>
      <c r="Y69" s="78">
        <v>11789</v>
      </c>
    </row>
    <row r="70" spans="1:25" s="78" customFormat="1">
      <c r="A70" s="81">
        <v>416</v>
      </c>
      <c r="B70" s="76">
        <v>416035073</v>
      </c>
      <c r="C70" s="77" t="s">
        <v>507</v>
      </c>
      <c r="D70" s="79">
        <v>0</v>
      </c>
      <c r="E70" s="79">
        <v>0</v>
      </c>
      <c r="F70" s="79">
        <v>0</v>
      </c>
      <c r="G70" s="79">
        <v>0</v>
      </c>
      <c r="H70" s="79">
        <v>1</v>
      </c>
      <c r="I70" s="79">
        <v>2</v>
      </c>
      <c r="J70" s="79">
        <v>0</v>
      </c>
      <c r="K70" s="80">
        <v>0.1149</v>
      </c>
      <c r="L70" s="79">
        <v>0</v>
      </c>
      <c r="M70" s="79">
        <v>0</v>
      </c>
      <c r="N70" s="79">
        <v>0</v>
      </c>
      <c r="O70" s="79">
        <v>0</v>
      </c>
      <c r="P70" s="79">
        <v>3</v>
      </c>
      <c r="Q70" s="79">
        <v>3</v>
      </c>
      <c r="R70" s="80">
        <v>1.085</v>
      </c>
      <c r="S70" s="79">
        <v>5</v>
      </c>
      <c r="T70" s="76"/>
      <c r="V70" s="76">
        <v>416</v>
      </c>
      <c r="W70" s="76">
        <v>35</v>
      </c>
      <c r="X70" s="76">
        <v>73</v>
      </c>
      <c r="Y70" s="78">
        <v>15594</v>
      </c>
    </row>
    <row r="71" spans="1:25" s="78" customFormat="1">
      <c r="A71" s="81">
        <v>416</v>
      </c>
      <c r="B71" s="76">
        <v>416035133</v>
      </c>
      <c r="C71" s="77" t="s">
        <v>507</v>
      </c>
      <c r="D71" s="79">
        <v>0</v>
      </c>
      <c r="E71" s="79">
        <v>0</v>
      </c>
      <c r="F71" s="79">
        <v>0</v>
      </c>
      <c r="G71" s="79">
        <v>0</v>
      </c>
      <c r="H71" s="79">
        <v>1</v>
      </c>
      <c r="I71" s="79">
        <v>0</v>
      </c>
      <c r="J71" s="79">
        <v>0</v>
      </c>
      <c r="K71" s="80">
        <v>3.8300000000000001E-2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1</v>
      </c>
      <c r="R71" s="80">
        <v>1.085</v>
      </c>
      <c r="S71" s="79">
        <v>9</v>
      </c>
      <c r="T71" s="76"/>
      <c r="V71" s="76">
        <v>416</v>
      </c>
      <c r="W71" s="76">
        <v>35</v>
      </c>
      <c r="X71" s="76">
        <v>133</v>
      </c>
      <c r="Y71" s="78">
        <v>9846</v>
      </c>
    </row>
    <row r="72" spans="1:25" s="78" customFormat="1">
      <c r="A72" s="81">
        <v>416</v>
      </c>
      <c r="B72" s="76">
        <v>416035220</v>
      </c>
      <c r="C72" s="77" t="s">
        <v>507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1</v>
      </c>
      <c r="J72" s="79">
        <v>0</v>
      </c>
      <c r="K72" s="80">
        <v>3.8300000000000001E-2</v>
      </c>
      <c r="L72" s="79">
        <v>0</v>
      </c>
      <c r="M72" s="79">
        <v>0</v>
      </c>
      <c r="N72" s="79">
        <v>0</v>
      </c>
      <c r="O72" s="79">
        <v>0</v>
      </c>
      <c r="P72" s="79">
        <v>1</v>
      </c>
      <c r="Q72" s="79">
        <v>1</v>
      </c>
      <c r="R72" s="80">
        <v>1.085</v>
      </c>
      <c r="S72" s="79">
        <v>6</v>
      </c>
      <c r="T72" s="76"/>
      <c r="V72" s="76">
        <v>416</v>
      </c>
      <c r="W72" s="76">
        <v>35</v>
      </c>
      <c r="X72" s="76">
        <v>220</v>
      </c>
      <c r="Y72" s="78">
        <v>16588</v>
      </c>
    </row>
    <row r="73" spans="1:25" s="78" customFormat="1">
      <c r="A73" s="81">
        <v>416</v>
      </c>
      <c r="B73" s="76">
        <v>416035244</v>
      </c>
      <c r="C73" s="77" t="s">
        <v>507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10</v>
      </c>
      <c r="J73" s="79">
        <v>0</v>
      </c>
      <c r="K73" s="80">
        <v>0.38300000000000001</v>
      </c>
      <c r="L73" s="79">
        <v>0</v>
      </c>
      <c r="M73" s="79">
        <v>0</v>
      </c>
      <c r="N73" s="79">
        <v>0</v>
      </c>
      <c r="O73" s="79">
        <v>1</v>
      </c>
      <c r="P73" s="79">
        <v>6</v>
      </c>
      <c r="Q73" s="79">
        <v>10</v>
      </c>
      <c r="R73" s="80">
        <v>1.085</v>
      </c>
      <c r="S73" s="79">
        <v>10</v>
      </c>
      <c r="T73" s="76"/>
      <c r="V73" s="76">
        <v>416</v>
      </c>
      <c r="W73" s="76">
        <v>35</v>
      </c>
      <c r="X73" s="76">
        <v>244</v>
      </c>
      <c r="Y73" s="78">
        <v>15357</v>
      </c>
    </row>
    <row r="74" spans="1:25" s="78" customFormat="1">
      <c r="A74" s="81">
        <v>416</v>
      </c>
      <c r="B74" s="76">
        <v>416035285</v>
      </c>
      <c r="C74" s="77" t="s">
        <v>507</v>
      </c>
      <c r="D74" s="79">
        <v>0</v>
      </c>
      <c r="E74" s="79">
        <v>0</v>
      </c>
      <c r="F74" s="79">
        <v>0</v>
      </c>
      <c r="G74" s="79">
        <v>0</v>
      </c>
      <c r="H74" s="79">
        <v>1</v>
      </c>
      <c r="I74" s="79">
        <v>3</v>
      </c>
      <c r="J74" s="79">
        <v>0</v>
      </c>
      <c r="K74" s="80">
        <v>0.1532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4</v>
      </c>
      <c r="R74" s="80">
        <v>1.085</v>
      </c>
      <c r="S74" s="79">
        <v>7</v>
      </c>
      <c r="T74" s="76"/>
      <c r="V74" s="76">
        <v>416</v>
      </c>
      <c r="W74" s="76">
        <v>35</v>
      </c>
      <c r="X74" s="76">
        <v>285</v>
      </c>
      <c r="Y74" s="78">
        <v>11303</v>
      </c>
    </row>
    <row r="75" spans="1:25" s="78" customFormat="1">
      <c r="A75" s="81">
        <v>416</v>
      </c>
      <c r="B75" s="76">
        <v>416035307</v>
      </c>
      <c r="C75" s="77" t="s">
        <v>507</v>
      </c>
      <c r="D75" s="79">
        <v>0</v>
      </c>
      <c r="E75" s="79">
        <v>0</v>
      </c>
      <c r="F75" s="79">
        <v>0</v>
      </c>
      <c r="G75" s="79">
        <v>0</v>
      </c>
      <c r="H75" s="79">
        <v>1</v>
      </c>
      <c r="I75" s="79">
        <v>0</v>
      </c>
      <c r="J75" s="79">
        <v>0</v>
      </c>
      <c r="K75" s="80">
        <v>3.8300000000000001E-2</v>
      </c>
      <c r="L75" s="79">
        <v>0</v>
      </c>
      <c r="M75" s="79">
        <v>0</v>
      </c>
      <c r="N75" s="79">
        <v>0</v>
      </c>
      <c r="O75" s="79">
        <v>0</v>
      </c>
      <c r="P75" s="79">
        <v>1</v>
      </c>
      <c r="Q75" s="79">
        <v>1</v>
      </c>
      <c r="R75" s="80">
        <v>1.085</v>
      </c>
      <c r="S75" s="79">
        <v>3</v>
      </c>
      <c r="T75" s="76"/>
      <c r="V75" s="76">
        <v>416</v>
      </c>
      <c r="W75" s="76">
        <v>35</v>
      </c>
      <c r="X75" s="76">
        <v>307</v>
      </c>
      <c r="Y75" s="78">
        <v>14140</v>
      </c>
    </row>
    <row r="76" spans="1:25" s="78" customFormat="1">
      <c r="A76" s="81">
        <v>417</v>
      </c>
      <c r="B76" s="76">
        <v>417035035</v>
      </c>
      <c r="C76" s="77" t="s">
        <v>508</v>
      </c>
      <c r="D76" s="79">
        <v>31</v>
      </c>
      <c r="E76" s="79">
        <v>0</v>
      </c>
      <c r="F76" s="79">
        <v>38</v>
      </c>
      <c r="G76" s="79">
        <v>172</v>
      </c>
      <c r="H76" s="79">
        <v>72</v>
      </c>
      <c r="I76" s="79">
        <v>0</v>
      </c>
      <c r="J76" s="79">
        <v>0</v>
      </c>
      <c r="K76" s="80">
        <v>10.800599999999999</v>
      </c>
      <c r="L76" s="79">
        <v>0</v>
      </c>
      <c r="M76" s="79">
        <v>69</v>
      </c>
      <c r="N76" s="79">
        <v>7</v>
      </c>
      <c r="O76" s="79">
        <v>0</v>
      </c>
      <c r="P76" s="79">
        <v>298</v>
      </c>
      <c r="Q76" s="79">
        <v>298</v>
      </c>
      <c r="R76" s="80">
        <v>1.085</v>
      </c>
      <c r="S76" s="79">
        <v>11</v>
      </c>
      <c r="T76" s="76"/>
      <c r="V76" s="76">
        <v>417</v>
      </c>
      <c r="W76" s="76">
        <v>35</v>
      </c>
      <c r="X76" s="76">
        <v>35</v>
      </c>
      <c r="Y76" s="78">
        <v>16432</v>
      </c>
    </row>
    <row r="77" spans="1:25" s="78" customFormat="1">
      <c r="A77" s="81">
        <v>417</v>
      </c>
      <c r="B77" s="76">
        <v>417035044</v>
      </c>
      <c r="C77" s="77" t="s">
        <v>508</v>
      </c>
      <c r="D77" s="79">
        <v>0</v>
      </c>
      <c r="E77" s="79">
        <v>0</v>
      </c>
      <c r="F77" s="79">
        <v>0</v>
      </c>
      <c r="G77" s="79">
        <v>2</v>
      </c>
      <c r="H77" s="79">
        <v>0</v>
      </c>
      <c r="I77" s="79">
        <v>0</v>
      </c>
      <c r="J77" s="79">
        <v>0</v>
      </c>
      <c r="K77" s="80">
        <v>7.6600000000000001E-2</v>
      </c>
      <c r="L77" s="79">
        <v>0</v>
      </c>
      <c r="M77" s="79">
        <v>0</v>
      </c>
      <c r="N77" s="79">
        <v>0</v>
      </c>
      <c r="O77" s="79">
        <v>0</v>
      </c>
      <c r="P77" s="79">
        <v>2</v>
      </c>
      <c r="Q77" s="79">
        <v>2</v>
      </c>
      <c r="R77" s="80">
        <v>1.085</v>
      </c>
      <c r="S77" s="79">
        <v>12</v>
      </c>
      <c r="T77" s="76"/>
      <c r="V77" s="76">
        <v>417</v>
      </c>
      <c r="W77" s="76">
        <v>35</v>
      </c>
      <c r="X77" s="76">
        <v>44</v>
      </c>
      <c r="Y77" s="78">
        <v>16115</v>
      </c>
    </row>
    <row r="78" spans="1:25" s="78" customFormat="1">
      <c r="A78" s="81">
        <v>417</v>
      </c>
      <c r="B78" s="76">
        <v>417035100</v>
      </c>
      <c r="C78" s="77" t="s">
        <v>508</v>
      </c>
      <c r="D78" s="79">
        <v>0</v>
      </c>
      <c r="E78" s="79">
        <v>0</v>
      </c>
      <c r="F78" s="79">
        <v>1</v>
      </c>
      <c r="G78" s="79">
        <v>2</v>
      </c>
      <c r="H78" s="79">
        <v>1</v>
      </c>
      <c r="I78" s="79">
        <v>0</v>
      </c>
      <c r="J78" s="79">
        <v>0</v>
      </c>
      <c r="K78" s="80">
        <v>0.1532</v>
      </c>
      <c r="L78" s="79">
        <v>0</v>
      </c>
      <c r="M78" s="79">
        <v>0</v>
      </c>
      <c r="N78" s="79">
        <v>0</v>
      </c>
      <c r="O78" s="79">
        <v>0</v>
      </c>
      <c r="P78" s="79">
        <v>4</v>
      </c>
      <c r="Q78" s="79">
        <v>4</v>
      </c>
      <c r="R78" s="80">
        <v>1.085</v>
      </c>
      <c r="S78" s="79">
        <v>9</v>
      </c>
      <c r="T78" s="76"/>
      <c r="V78" s="76">
        <v>417</v>
      </c>
      <c r="W78" s="76">
        <v>35</v>
      </c>
      <c r="X78" s="76">
        <v>100</v>
      </c>
      <c r="Y78" s="78">
        <v>15490</v>
      </c>
    </row>
    <row r="79" spans="1:25" s="78" customFormat="1">
      <c r="A79" s="81">
        <v>417</v>
      </c>
      <c r="B79" s="76">
        <v>417035133</v>
      </c>
      <c r="C79" s="77" t="s">
        <v>508</v>
      </c>
      <c r="D79" s="79">
        <v>0</v>
      </c>
      <c r="E79" s="79">
        <v>0</v>
      </c>
      <c r="F79" s="79">
        <v>0</v>
      </c>
      <c r="G79" s="79">
        <v>2</v>
      </c>
      <c r="H79" s="79">
        <v>1</v>
      </c>
      <c r="I79" s="79">
        <v>0</v>
      </c>
      <c r="J79" s="79">
        <v>0</v>
      </c>
      <c r="K79" s="80">
        <v>0.1149</v>
      </c>
      <c r="L79" s="79">
        <v>0</v>
      </c>
      <c r="M79" s="79">
        <v>0</v>
      </c>
      <c r="N79" s="79">
        <v>0</v>
      </c>
      <c r="O79" s="79">
        <v>0</v>
      </c>
      <c r="P79" s="79">
        <v>1</v>
      </c>
      <c r="Q79" s="79">
        <v>3</v>
      </c>
      <c r="R79" s="80">
        <v>1.085</v>
      </c>
      <c r="S79" s="79">
        <v>9</v>
      </c>
      <c r="T79" s="76"/>
      <c r="V79" s="76">
        <v>417</v>
      </c>
      <c r="W79" s="76">
        <v>35</v>
      </c>
      <c r="X79" s="76">
        <v>133</v>
      </c>
      <c r="Y79" s="78">
        <v>11890</v>
      </c>
    </row>
    <row r="80" spans="1:25" s="78" customFormat="1">
      <c r="A80" s="81">
        <v>417</v>
      </c>
      <c r="B80" s="76">
        <v>417035243</v>
      </c>
      <c r="C80" s="77" t="s">
        <v>508</v>
      </c>
      <c r="D80" s="79">
        <v>0</v>
      </c>
      <c r="E80" s="79">
        <v>0</v>
      </c>
      <c r="F80" s="79">
        <v>0</v>
      </c>
      <c r="G80" s="79">
        <v>1</v>
      </c>
      <c r="H80" s="79">
        <v>0</v>
      </c>
      <c r="I80" s="79">
        <v>0</v>
      </c>
      <c r="J80" s="79">
        <v>0</v>
      </c>
      <c r="K80" s="80">
        <v>3.8300000000000001E-2</v>
      </c>
      <c r="L80" s="79">
        <v>0</v>
      </c>
      <c r="M80" s="79">
        <v>0</v>
      </c>
      <c r="N80" s="79">
        <v>0</v>
      </c>
      <c r="O80" s="79">
        <v>0</v>
      </c>
      <c r="P80" s="79">
        <v>1</v>
      </c>
      <c r="Q80" s="79">
        <v>1</v>
      </c>
      <c r="R80" s="80">
        <v>1.085</v>
      </c>
      <c r="S80" s="79">
        <v>9</v>
      </c>
      <c r="T80" s="76"/>
      <c r="V80" s="76">
        <v>417</v>
      </c>
      <c r="W80" s="76">
        <v>35</v>
      </c>
      <c r="X80" s="76">
        <v>243</v>
      </c>
      <c r="Y80" s="78">
        <v>15598</v>
      </c>
    </row>
    <row r="81" spans="1:25" s="78" customFormat="1">
      <c r="A81" s="81">
        <v>417</v>
      </c>
      <c r="B81" s="76">
        <v>417035244</v>
      </c>
      <c r="C81" s="77" t="s">
        <v>508</v>
      </c>
      <c r="D81" s="79">
        <v>0</v>
      </c>
      <c r="E81" s="79">
        <v>0</v>
      </c>
      <c r="F81" s="79">
        <v>0</v>
      </c>
      <c r="G81" s="79">
        <v>8</v>
      </c>
      <c r="H81" s="79">
        <v>2</v>
      </c>
      <c r="I81" s="79">
        <v>0</v>
      </c>
      <c r="J81" s="79">
        <v>0</v>
      </c>
      <c r="K81" s="80">
        <v>0.38300000000000001</v>
      </c>
      <c r="L81" s="79">
        <v>0</v>
      </c>
      <c r="M81" s="79">
        <v>5</v>
      </c>
      <c r="N81" s="79">
        <v>1</v>
      </c>
      <c r="O81" s="79">
        <v>0</v>
      </c>
      <c r="P81" s="79">
        <v>10</v>
      </c>
      <c r="Q81" s="79">
        <v>10</v>
      </c>
      <c r="R81" s="80">
        <v>1.085</v>
      </c>
      <c r="S81" s="79">
        <v>10</v>
      </c>
      <c r="T81" s="76"/>
      <c r="V81" s="76">
        <v>417</v>
      </c>
      <c r="W81" s="76">
        <v>35</v>
      </c>
      <c r="X81" s="76">
        <v>244</v>
      </c>
      <c r="Y81" s="78">
        <v>17268</v>
      </c>
    </row>
    <row r="82" spans="1:25" s="78" customFormat="1">
      <c r="A82" s="81">
        <v>417</v>
      </c>
      <c r="B82" s="76">
        <v>417035258</v>
      </c>
      <c r="C82" s="77" t="s">
        <v>508</v>
      </c>
      <c r="D82" s="79">
        <v>0</v>
      </c>
      <c r="E82" s="79">
        <v>0</v>
      </c>
      <c r="F82" s="79">
        <v>0</v>
      </c>
      <c r="G82" s="79">
        <v>1</v>
      </c>
      <c r="H82" s="79">
        <v>1</v>
      </c>
      <c r="I82" s="79">
        <v>0</v>
      </c>
      <c r="J82" s="79">
        <v>0</v>
      </c>
      <c r="K82" s="80">
        <v>7.6600000000000001E-2</v>
      </c>
      <c r="L82" s="79">
        <v>0</v>
      </c>
      <c r="M82" s="79">
        <v>0</v>
      </c>
      <c r="N82" s="79">
        <v>0</v>
      </c>
      <c r="O82" s="79">
        <v>0</v>
      </c>
      <c r="P82" s="79">
        <v>2</v>
      </c>
      <c r="Q82" s="79">
        <v>2</v>
      </c>
      <c r="R82" s="80">
        <v>1.085</v>
      </c>
      <c r="S82" s="79">
        <v>10</v>
      </c>
      <c r="T82" s="76"/>
      <c r="V82" s="76">
        <v>417</v>
      </c>
      <c r="W82" s="76">
        <v>35</v>
      </c>
      <c r="X82" s="76">
        <v>258</v>
      </c>
      <c r="Y82" s="78">
        <v>15598</v>
      </c>
    </row>
    <row r="83" spans="1:25" s="78" customFormat="1">
      <c r="A83" s="81">
        <v>417</v>
      </c>
      <c r="B83" s="76">
        <v>417035285</v>
      </c>
      <c r="C83" s="77" t="s">
        <v>508</v>
      </c>
      <c r="D83" s="79">
        <v>0</v>
      </c>
      <c r="E83" s="79">
        <v>0</v>
      </c>
      <c r="F83" s="79">
        <v>1</v>
      </c>
      <c r="G83" s="79">
        <v>2</v>
      </c>
      <c r="H83" s="79">
        <v>0</v>
      </c>
      <c r="I83" s="79">
        <v>0</v>
      </c>
      <c r="J83" s="79">
        <v>0</v>
      </c>
      <c r="K83" s="80">
        <v>0.1149</v>
      </c>
      <c r="L83" s="79">
        <v>0</v>
      </c>
      <c r="M83" s="79">
        <v>1</v>
      </c>
      <c r="N83" s="79">
        <v>0</v>
      </c>
      <c r="O83" s="79">
        <v>0</v>
      </c>
      <c r="P83" s="79">
        <v>0</v>
      </c>
      <c r="Q83" s="79">
        <v>3</v>
      </c>
      <c r="R83" s="80">
        <v>1.085</v>
      </c>
      <c r="S83" s="79">
        <v>7</v>
      </c>
      <c r="T83" s="76"/>
      <c r="V83" s="76">
        <v>417</v>
      </c>
      <c r="W83" s="76">
        <v>35</v>
      </c>
      <c r="X83" s="76">
        <v>285</v>
      </c>
      <c r="Y83" s="78">
        <v>11066</v>
      </c>
    </row>
    <row r="84" spans="1:25" s="78" customFormat="1">
      <c r="A84" s="81">
        <v>418</v>
      </c>
      <c r="B84" s="76">
        <v>418100014</v>
      </c>
      <c r="C84" s="77" t="s">
        <v>509</v>
      </c>
      <c r="D84" s="79">
        <v>0</v>
      </c>
      <c r="E84" s="79">
        <v>0</v>
      </c>
      <c r="F84" s="79">
        <v>0</v>
      </c>
      <c r="G84" s="79">
        <v>0</v>
      </c>
      <c r="H84" s="79">
        <v>1</v>
      </c>
      <c r="I84" s="79">
        <v>0</v>
      </c>
      <c r="J84" s="79">
        <v>0</v>
      </c>
      <c r="K84" s="80">
        <v>3.8300000000000001E-2</v>
      </c>
      <c r="L84" s="79">
        <v>0</v>
      </c>
      <c r="M84" s="79">
        <v>0</v>
      </c>
      <c r="N84" s="79">
        <v>0</v>
      </c>
      <c r="O84" s="79">
        <v>0</v>
      </c>
      <c r="P84" s="79">
        <v>0</v>
      </c>
      <c r="Q84" s="79">
        <v>1</v>
      </c>
      <c r="R84" s="80">
        <v>1.022</v>
      </c>
      <c r="S84" s="79">
        <v>4</v>
      </c>
      <c r="T84" s="76"/>
      <c r="V84" s="76">
        <v>418</v>
      </c>
      <c r="W84" s="76">
        <v>100</v>
      </c>
      <c r="X84" s="76">
        <v>14</v>
      </c>
      <c r="Y84" s="78">
        <v>9382</v>
      </c>
    </row>
    <row r="85" spans="1:25" s="78" customFormat="1">
      <c r="A85" s="81">
        <v>418</v>
      </c>
      <c r="B85" s="76">
        <v>418100100</v>
      </c>
      <c r="C85" s="77" t="s">
        <v>509</v>
      </c>
      <c r="D85" s="79">
        <v>0</v>
      </c>
      <c r="E85" s="79">
        <v>0</v>
      </c>
      <c r="F85" s="79">
        <v>0</v>
      </c>
      <c r="G85" s="79">
        <v>0</v>
      </c>
      <c r="H85" s="79">
        <v>357</v>
      </c>
      <c r="I85" s="79">
        <v>0</v>
      </c>
      <c r="J85" s="79">
        <v>0</v>
      </c>
      <c r="K85" s="80">
        <v>13.6731</v>
      </c>
      <c r="L85" s="79">
        <v>0</v>
      </c>
      <c r="M85" s="79">
        <v>0</v>
      </c>
      <c r="N85" s="79">
        <v>17</v>
      </c>
      <c r="O85" s="79">
        <v>0</v>
      </c>
      <c r="P85" s="79">
        <v>159</v>
      </c>
      <c r="Q85" s="79">
        <v>357</v>
      </c>
      <c r="R85" s="80">
        <v>1.022</v>
      </c>
      <c r="S85" s="79">
        <v>9</v>
      </c>
      <c r="T85" s="76"/>
      <c r="V85" s="76">
        <v>418</v>
      </c>
      <c r="W85" s="76">
        <v>100</v>
      </c>
      <c r="X85" s="76">
        <v>100</v>
      </c>
      <c r="Y85" s="78">
        <v>11772</v>
      </c>
    </row>
    <row r="86" spans="1:25" s="78" customFormat="1">
      <c r="A86" s="81">
        <v>418</v>
      </c>
      <c r="B86" s="76">
        <v>418100101</v>
      </c>
      <c r="C86" s="77" t="s">
        <v>509</v>
      </c>
      <c r="D86" s="79">
        <v>0</v>
      </c>
      <c r="E86" s="79">
        <v>0</v>
      </c>
      <c r="F86" s="79">
        <v>0</v>
      </c>
      <c r="G86" s="79">
        <v>0</v>
      </c>
      <c r="H86" s="79">
        <v>1</v>
      </c>
      <c r="I86" s="79">
        <v>0</v>
      </c>
      <c r="J86" s="79">
        <v>0</v>
      </c>
      <c r="K86" s="80">
        <v>3.8300000000000001E-2</v>
      </c>
      <c r="L86" s="79">
        <v>0</v>
      </c>
      <c r="M86" s="79">
        <v>0</v>
      </c>
      <c r="N86" s="79">
        <v>0</v>
      </c>
      <c r="O86" s="79">
        <v>0</v>
      </c>
      <c r="P86" s="79">
        <v>1</v>
      </c>
      <c r="Q86" s="79">
        <v>1</v>
      </c>
      <c r="R86" s="80">
        <v>1.022</v>
      </c>
      <c r="S86" s="79">
        <v>3</v>
      </c>
      <c r="T86" s="76"/>
      <c r="V86" s="76">
        <v>418</v>
      </c>
      <c r="W86" s="76">
        <v>100</v>
      </c>
      <c r="X86" s="76">
        <v>101</v>
      </c>
      <c r="Y86" s="78">
        <v>13451</v>
      </c>
    </row>
    <row r="87" spans="1:25" s="78" customFormat="1">
      <c r="A87" s="81">
        <v>418</v>
      </c>
      <c r="B87" s="76">
        <v>418100136</v>
      </c>
      <c r="C87" s="77" t="s">
        <v>509</v>
      </c>
      <c r="D87" s="79">
        <v>0</v>
      </c>
      <c r="E87" s="79">
        <v>0</v>
      </c>
      <c r="F87" s="79">
        <v>0</v>
      </c>
      <c r="G87" s="79">
        <v>0</v>
      </c>
      <c r="H87" s="79">
        <v>9</v>
      </c>
      <c r="I87" s="79">
        <v>0</v>
      </c>
      <c r="J87" s="79">
        <v>0</v>
      </c>
      <c r="K87" s="80">
        <v>0.34470000000000001</v>
      </c>
      <c r="L87" s="79">
        <v>0</v>
      </c>
      <c r="M87" s="79">
        <v>0</v>
      </c>
      <c r="N87" s="79">
        <v>0</v>
      </c>
      <c r="O87" s="79">
        <v>0</v>
      </c>
      <c r="P87" s="79">
        <v>1</v>
      </c>
      <c r="Q87" s="79">
        <v>9</v>
      </c>
      <c r="R87" s="80">
        <v>1.022</v>
      </c>
      <c r="S87" s="79">
        <v>2</v>
      </c>
      <c r="T87" s="76"/>
      <c r="V87" s="76">
        <v>418</v>
      </c>
      <c r="W87" s="76">
        <v>100</v>
      </c>
      <c r="X87" s="76">
        <v>136</v>
      </c>
      <c r="Y87" s="78">
        <v>9826</v>
      </c>
    </row>
    <row r="88" spans="1:25" s="78" customFormat="1">
      <c r="A88" s="81">
        <v>418</v>
      </c>
      <c r="B88" s="76">
        <v>418100139</v>
      </c>
      <c r="C88" s="77" t="s">
        <v>509</v>
      </c>
      <c r="D88" s="79">
        <v>0</v>
      </c>
      <c r="E88" s="79">
        <v>0</v>
      </c>
      <c r="F88" s="79">
        <v>0</v>
      </c>
      <c r="G88" s="79">
        <v>0</v>
      </c>
      <c r="H88" s="79">
        <v>3</v>
      </c>
      <c r="I88" s="79">
        <v>0</v>
      </c>
      <c r="J88" s="79">
        <v>0</v>
      </c>
      <c r="K88" s="80">
        <v>0.1149</v>
      </c>
      <c r="L88" s="79">
        <v>0</v>
      </c>
      <c r="M88" s="79">
        <v>0</v>
      </c>
      <c r="N88" s="79">
        <v>0</v>
      </c>
      <c r="O88" s="79">
        <v>0</v>
      </c>
      <c r="P88" s="79">
        <v>1</v>
      </c>
      <c r="Q88" s="79">
        <v>3</v>
      </c>
      <c r="R88" s="80">
        <v>1.022</v>
      </c>
      <c r="S88" s="79">
        <v>2</v>
      </c>
      <c r="T88" s="76"/>
      <c r="V88" s="76">
        <v>418</v>
      </c>
      <c r="W88" s="76">
        <v>100</v>
      </c>
      <c r="X88" s="76">
        <v>139</v>
      </c>
      <c r="Y88" s="78">
        <v>10714</v>
      </c>
    </row>
    <row r="89" spans="1:25" s="78" customFormat="1">
      <c r="A89" s="81">
        <v>418</v>
      </c>
      <c r="B89" s="76">
        <v>418100170</v>
      </c>
      <c r="C89" s="77" t="s">
        <v>509</v>
      </c>
      <c r="D89" s="79">
        <v>0</v>
      </c>
      <c r="E89" s="79">
        <v>0</v>
      </c>
      <c r="F89" s="79">
        <v>0</v>
      </c>
      <c r="G89" s="79">
        <v>0</v>
      </c>
      <c r="H89" s="79">
        <v>7</v>
      </c>
      <c r="I89" s="79">
        <v>0</v>
      </c>
      <c r="J89" s="79">
        <v>0</v>
      </c>
      <c r="K89" s="80">
        <v>0.2681</v>
      </c>
      <c r="L89" s="79">
        <v>0</v>
      </c>
      <c r="M89" s="79">
        <v>0</v>
      </c>
      <c r="N89" s="79">
        <v>0</v>
      </c>
      <c r="O89" s="79">
        <v>0</v>
      </c>
      <c r="P89" s="79">
        <v>3</v>
      </c>
      <c r="Q89" s="79">
        <v>7</v>
      </c>
      <c r="R89" s="80">
        <v>1.022</v>
      </c>
      <c r="S89" s="79">
        <v>8</v>
      </c>
      <c r="T89" s="76"/>
      <c r="V89" s="76">
        <v>418</v>
      </c>
      <c r="W89" s="76">
        <v>100</v>
      </c>
      <c r="X89" s="76">
        <v>170</v>
      </c>
      <c r="Y89" s="78">
        <v>11486</v>
      </c>
    </row>
    <row r="90" spans="1:25" s="78" customFormat="1">
      <c r="A90" s="81">
        <v>418</v>
      </c>
      <c r="B90" s="76">
        <v>418100174</v>
      </c>
      <c r="C90" s="77" t="s">
        <v>509</v>
      </c>
      <c r="D90" s="79">
        <v>0</v>
      </c>
      <c r="E90" s="79">
        <v>0</v>
      </c>
      <c r="F90" s="79">
        <v>0</v>
      </c>
      <c r="G90" s="79">
        <v>0</v>
      </c>
      <c r="H90" s="79">
        <v>1</v>
      </c>
      <c r="I90" s="79">
        <v>0</v>
      </c>
      <c r="J90" s="79">
        <v>0</v>
      </c>
      <c r="K90" s="80">
        <v>3.8300000000000001E-2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1</v>
      </c>
      <c r="R90" s="80">
        <v>1.022</v>
      </c>
      <c r="S90" s="79">
        <v>4</v>
      </c>
      <c r="T90" s="76"/>
      <c r="V90" s="76">
        <v>418</v>
      </c>
      <c r="W90" s="76">
        <v>100</v>
      </c>
      <c r="X90" s="76">
        <v>174</v>
      </c>
      <c r="Y90" s="78">
        <v>9382</v>
      </c>
    </row>
    <row r="91" spans="1:25" s="78" customFormat="1">
      <c r="A91" s="81">
        <v>418</v>
      </c>
      <c r="B91" s="76">
        <v>418100185</v>
      </c>
      <c r="C91" s="77" t="s">
        <v>509</v>
      </c>
      <c r="D91" s="79">
        <v>0</v>
      </c>
      <c r="E91" s="79">
        <v>0</v>
      </c>
      <c r="F91" s="79">
        <v>0</v>
      </c>
      <c r="G91" s="79">
        <v>0</v>
      </c>
      <c r="H91" s="79">
        <v>2</v>
      </c>
      <c r="I91" s="79">
        <v>0</v>
      </c>
      <c r="J91" s="79">
        <v>0</v>
      </c>
      <c r="K91" s="80">
        <v>7.6600000000000001E-2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2</v>
      </c>
      <c r="R91" s="80">
        <v>1.022</v>
      </c>
      <c r="S91" s="79">
        <v>9</v>
      </c>
      <c r="T91" s="76"/>
      <c r="V91" s="76">
        <v>418</v>
      </c>
      <c r="W91" s="76">
        <v>100</v>
      </c>
      <c r="X91" s="76">
        <v>185</v>
      </c>
      <c r="Y91" s="78">
        <v>9382</v>
      </c>
    </row>
    <row r="92" spans="1:25" s="78" customFormat="1">
      <c r="A92" s="81">
        <v>418</v>
      </c>
      <c r="B92" s="76">
        <v>418100198</v>
      </c>
      <c r="C92" s="77" t="s">
        <v>509</v>
      </c>
      <c r="D92" s="79">
        <v>0</v>
      </c>
      <c r="E92" s="79">
        <v>0</v>
      </c>
      <c r="F92" s="79">
        <v>0</v>
      </c>
      <c r="G92" s="79">
        <v>0</v>
      </c>
      <c r="H92" s="79">
        <v>13</v>
      </c>
      <c r="I92" s="79">
        <v>0</v>
      </c>
      <c r="J92" s="79">
        <v>0</v>
      </c>
      <c r="K92" s="80">
        <v>0.49790000000000001</v>
      </c>
      <c r="L92" s="79">
        <v>0</v>
      </c>
      <c r="M92" s="79">
        <v>0</v>
      </c>
      <c r="N92" s="79">
        <v>0</v>
      </c>
      <c r="O92" s="79">
        <v>0</v>
      </c>
      <c r="P92" s="79">
        <v>1</v>
      </c>
      <c r="Q92" s="79">
        <v>13</v>
      </c>
      <c r="R92" s="80">
        <v>1.022</v>
      </c>
      <c r="S92" s="79">
        <v>3</v>
      </c>
      <c r="T92" s="76"/>
      <c r="V92" s="76">
        <v>418</v>
      </c>
      <c r="W92" s="76">
        <v>100</v>
      </c>
      <c r="X92" s="76">
        <v>198</v>
      </c>
      <c r="Y92" s="78">
        <v>9695</v>
      </c>
    </row>
    <row r="93" spans="1:25" s="78" customFormat="1">
      <c r="A93" s="81">
        <v>418</v>
      </c>
      <c r="B93" s="76">
        <v>418100288</v>
      </c>
      <c r="C93" s="77" t="s">
        <v>509</v>
      </c>
      <c r="D93" s="79">
        <v>0</v>
      </c>
      <c r="E93" s="79">
        <v>0</v>
      </c>
      <c r="F93" s="79">
        <v>0</v>
      </c>
      <c r="G93" s="79">
        <v>0</v>
      </c>
      <c r="H93" s="79">
        <v>4</v>
      </c>
      <c r="I93" s="79">
        <v>0</v>
      </c>
      <c r="J93" s="79">
        <v>0</v>
      </c>
      <c r="K93" s="80">
        <v>0.1532</v>
      </c>
      <c r="L93" s="79">
        <v>0</v>
      </c>
      <c r="M93" s="79">
        <v>0</v>
      </c>
      <c r="N93" s="79">
        <v>0</v>
      </c>
      <c r="O93" s="79">
        <v>0</v>
      </c>
      <c r="P93" s="79">
        <v>3</v>
      </c>
      <c r="Q93" s="79">
        <v>4</v>
      </c>
      <c r="R93" s="80">
        <v>1.022</v>
      </c>
      <c r="S93" s="79">
        <v>2</v>
      </c>
      <c r="T93" s="76"/>
      <c r="V93" s="76">
        <v>418</v>
      </c>
      <c r="W93" s="76">
        <v>100</v>
      </c>
      <c r="X93" s="76">
        <v>288</v>
      </c>
      <c r="Y93" s="78">
        <v>12378</v>
      </c>
    </row>
    <row r="94" spans="1:25" s="78" customFormat="1">
      <c r="A94" s="81">
        <v>418</v>
      </c>
      <c r="B94" s="76">
        <v>418100317</v>
      </c>
      <c r="C94" s="77" t="s">
        <v>509</v>
      </c>
      <c r="D94" s="79">
        <v>0</v>
      </c>
      <c r="E94" s="79">
        <v>0</v>
      </c>
      <c r="F94" s="79">
        <v>0</v>
      </c>
      <c r="G94" s="79">
        <v>0</v>
      </c>
      <c r="H94" s="79">
        <v>1</v>
      </c>
      <c r="I94" s="79">
        <v>0</v>
      </c>
      <c r="J94" s="79">
        <v>0</v>
      </c>
      <c r="K94" s="80">
        <v>3.8300000000000001E-2</v>
      </c>
      <c r="L94" s="79">
        <v>0</v>
      </c>
      <c r="M94" s="79">
        <v>0</v>
      </c>
      <c r="N94" s="79">
        <v>0</v>
      </c>
      <c r="O94" s="79">
        <v>0</v>
      </c>
      <c r="P94" s="79">
        <v>1</v>
      </c>
      <c r="Q94" s="79">
        <v>1</v>
      </c>
      <c r="R94" s="80">
        <v>1.022</v>
      </c>
      <c r="S94" s="79">
        <v>2</v>
      </c>
      <c r="T94" s="76"/>
      <c r="V94" s="76">
        <v>418</v>
      </c>
      <c r="W94" s="76">
        <v>100</v>
      </c>
      <c r="X94" s="76">
        <v>317</v>
      </c>
      <c r="Y94" s="78">
        <v>13376</v>
      </c>
    </row>
    <row r="95" spans="1:25" s="78" customFormat="1">
      <c r="A95" s="81">
        <v>419</v>
      </c>
      <c r="B95" s="76">
        <v>419035035</v>
      </c>
      <c r="C95" s="77" t="s">
        <v>510</v>
      </c>
      <c r="D95" s="79">
        <v>0</v>
      </c>
      <c r="E95" s="79">
        <v>0</v>
      </c>
      <c r="F95" s="79">
        <v>0</v>
      </c>
      <c r="G95" s="79">
        <v>0</v>
      </c>
      <c r="H95" s="79">
        <v>174</v>
      </c>
      <c r="I95" s="79">
        <v>0</v>
      </c>
      <c r="J95" s="79">
        <v>0</v>
      </c>
      <c r="K95" s="80">
        <v>6.6642000000000001</v>
      </c>
      <c r="L95" s="79">
        <v>0</v>
      </c>
      <c r="M95" s="79">
        <v>0</v>
      </c>
      <c r="N95" s="79">
        <v>8</v>
      </c>
      <c r="O95" s="79">
        <v>0</v>
      </c>
      <c r="P95" s="79">
        <v>131</v>
      </c>
      <c r="Q95" s="79">
        <v>174</v>
      </c>
      <c r="R95" s="80">
        <v>1.085</v>
      </c>
      <c r="S95" s="79">
        <v>11</v>
      </c>
      <c r="T95" s="76"/>
      <c r="V95" s="76">
        <v>419</v>
      </c>
      <c r="W95" s="76">
        <v>35</v>
      </c>
      <c r="X95" s="76">
        <v>35</v>
      </c>
      <c r="Y95" s="78">
        <v>14281</v>
      </c>
    </row>
    <row r="96" spans="1:25" s="78" customFormat="1">
      <c r="A96" s="81">
        <v>419</v>
      </c>
      <c r="B96" s="76">
        <v>419035044</v>
      </c>
      <c r="C96" s="77" t="s">
        <v>510</v>
      </c>
      <c r="D96" s="79">
        <v>0</v>
      </c>
      <c r="E96" s="79">
        <v>0</v>
      </c>
      <c r="F96" s="79">
        <v>0</v>
      </c>
      <c r="G96" s="79">
        <v>0</v>
      </c>
      <c r="H96" s="79">
        <v>4</v>
      </c>
      <c r="I96" s="79">
        <v>0</v>
      </c>
      <c r="J96" s="79">
        <v>0</v>
      </c>
      <c r="K96" s="80">
        <v>0.1532</v>
      </c>
      <c r="L96" s="79">
        <v>0</v>
      </c>
      <c r="M96" s="79">
        <v>0</v>
      </c>
      <c r="N96" s="79">
        <v>0</v>
      </c>
      <c r="O96" s="79">
        <v>0</v>
      </c>
      <c r="P96" s="79">
        <v>4</v>
      </c>
      <c r="Q96" s="79">
        <v>4</v>
      </c>
      <c r="R96" s="80">
        <v>1.085</v>
      </c>
      <c r="S96" s="79">
        <v>12</v>
      </c>
      <c r="T96" s="76"/>
      <c r="V96" s="76">
        <v>419</v>
      </c>
      <c r="W96" s="76">
        <v>35</v>
      </c>
      <c r="X96" s="76">
        <v>44</v>
      </c>
      <c r="Y96" s="78">
        <v>15734</v>
      </c>
    </row>
    <row r="97" spans="1:25" s="78" customFormat="1">
      <c r="A97" s="81">
        <v>419</v>
      </c>
      <c r="B97" s="76">
        <v>419035165</v>
      </c>
      <c r="C97" s="77" t="s">
        <v>510</v>
      </c>
      <c r="D97" s="79">
        <v>0</v>
      </c>
      <c r="E97" s="79">
        <v>0</v>
      </c>
      <c r="F97" s="79">
        <v>0</v>
      </c>
      <c r="G97" s="79">
        <v>0</v>
      </c>
      <c r="H97" s="79">
        <v>2</v>
      </c>
      <c r="I97" s="79">
        <v>0</v>
      </c>
      <c r="J97" s="79">
        <v>0</v>
      </c>
      <c r="K97" s="80">
        <v>7.6600000000000001E-2</v>
      </c>
      <c r="L97" s="79">
        <v>0</v>
      </c>
      <c r="M97" s="79">
        <v>0</v>
      </c>
      <c r="N97" s="79">
        <v>0</v>
      </c>
      <c r="O97" s="79">
        <v>0</v>
      </c>
      <c r="P97" s="79">
        <v>1</v>
      </c>
      <c r="Q97" s="79">
        <v>2</v>
      </c>
      <c r="R97" s="80">
        <v>1.085</v>
      </c>
      <c r="S97" s="79">
        <v>10</v>
      </c>
      <c r="T97" s="76"/>
      <c r="V97" s="76">
        <v>419</v>
      </c>
      <c r="W97" s="76">
        <v>35</v>
      </c>
      <c r="X97" s="76">
        <v>165</v>
      </c>
      <c r="Y97" s="78">
        <v>12627</v>
      </c>
    </row>
    <row r="98" spans="1:25" s="78" customFormat="1">
      <c r="A98" s="81">
        <v>419</v>
      </c>
      <c r="B98" s="76">
        <v>419035243</v>
      </c>
      <c r="C98" s="77" t="s">
        <v>510</v>
      </c>
      <c r="D98" s="79">
        <v>0</v>
      </c>
      <c r="E98" s="79">
        <v>0</v>
      </c>
      <c r="F98" s="79">
        <v>0</v>
      </c>
      <c r="G98" s="79">
        <v>0</v>
      </c>
      <c r="H98" s="79">
        <v>4</v>
      </c>
      <c r="I98" s="79">
        <v>0</v>
      </c>
      <c r="J98" s="79">
        <v>0</v>
      </c>
      <c r="K98" s="80">
        <v>0.1532</v>
      </c>
      <c r="L98" s="79">
        <v>0</v>
      </c>
      <c r="M98" s="79">
        <v>0</v>
      </c>
      <c r="N98" s="79">
        <v>0</v>
      </c>
      <c r="O98" s="79">
        <v>0</v>
      </c>
      <c r="P98" s="79">
        <v>4</v>
      </c>
      <c r="Q98" s="79">
        <v>4</v>
      </c>
      <c r="R98" s="80">
        <v>1.085</v>
      </c>
      <c r="S98" s="79">
        <v>9</v>
      </c>
      <c r="T98" s="76"/>
      <c r="V98" s="76">
        <v>419</v>
      </c>
      <c r="W98" s="76">
        <v>35</v>
      </c>
      <c r="X98" s="76">
        <v>243</v>
      </c>
      <c r="Y98" s="78">
        <v>15218</v>
      </c>
    </row>
    <row r="99" spans="1:25" s="78" customFormat="1">
      <c r="A99" s="81">
        <v>419</v>
      </c>
      <c r="B99" s="76">
        <v>419035244</v>
      </c>
      <c r="C99" s="77" t="s">
        <v>510</v>
      </c>
      <c r="D99" s="79">
        <v>0</v>
      </c>
      <c r="E99" s="79">
        <v>0</v>
      </c>
      <c r="F99" s="79">
        <v>0</v>
      </c>
      <c r="G99" s="79">
        <v>0</v>
      </c>
      <c r="H99" s="79">
        <v>8</v>
      </c>
      <c r="I99" s="79">
        <v>0</v>
      </c>
      <c r="J99" s="79">
        <v>0</v>
      </c>
      <c r="K99" s="80">
        <v>0.30640000000000001</v>
      </c>
      <c r="L99" s="79">
        <v>0</v>
      </c>
      <c r="M99" s="79">
        <v>0</v>
      </c>
      <c r="N99" s="79">
        <v>0</v>
      </c>
      <c r="O99" s="79">
        <v>0</v>
      </c>
      <c r="P99" s="79">
        <v>7</v>
      </c>
      <c r="Q99" s="79">
        <v>8</v>
      </c>
      <c r="R99" s="80">
        <v>1.085</v>
      </c>
      <c r="S99" s="79">
        <v>10</v>
      </c>
      <c r="T99" s="76"/>
      <c r="V99" s="76">
        <v>419</v>
      </c>
      <c r="W99" s="76">
        <v>35</v>
      </c>
      <c r="X99" s="76">
        <v>244</v>
      </c>
      <c r="Y99" s="78">
        <v>14713</v>
      </c>
    </row>
    <row r="100" spans="1:25" s="78" customFormat="1">
      <c r="A100" s="81">
        <v>419</v>
      </c>
      <c r="B100" s="76">
        <v>419035293</v>
      </c>
      <c r="C100" s="77" t="s">
        <v>510</v>
      </c>
      <c r="D100" s="79">
        <v>0</v>
      </c>
      <c r="E100" s="79">
        <v>0</v>
      </c>
      <c r="F100" s="79">
        <v>0</v>
      </c>
      <c r="G100" s="79">
        <v>0</v>
      </c>
      <c r="H100" s="79">
        <v>1</v>
      </c>
      <c r="I100" s="79">
        <v>0</v>
      </c>
      <c r="J100" s="79">
        <v>0</v>
      </c>
      <c r="K100" s="80">
        <v>3.8300000000000001E-2</v>
      </c>
      <c r="L100" s="79">
        <v>0</v>
      </c>
      <c r="M100" s="79">
        <v>0</v>
      </c>
      <c r="N100" s="79">
        <v>0</v>
      </c>
      <c r="O100" s="79">
        <v>0</v>
      </c>
      <c r="P100" s="79">
        <v>1</v>
      </c>
      <c r="Q100" s="79">
        <v>1</v>
      </c>
      <c r="R100" s="80">
        <v>1.085</v>
      </c>
      <c r="S100" s="79">
        <v>10</v>
      </c>
      <c r="T100" s="76"/>
      <c r="V100" s="76">
        <v>419</v>
      </c>
      <c r="W100" s="76">
        <v>35</v>
      </c>
      <c r="X100" s="76">
        <v>293</v>
      </c>
      <c r="Y100" s="78">
        <v>15408</v>
      </c>
    </row>
    <row r="101" spans="1:25" s="78" customFormat="1">
      <c r="A101" s="81">
        <v>420</v>
      </c>
      <c r="B101" s="76">
        <v>420049010</v>
      </c>
      <c r="C101" s="77" t="s">
        <v>511</v>
      </c>
      <c r="D101" s="79">
        <v>0</v>
      </c>
      <c r="E101" s="79">
        <v>0</v>
      </c>
      <c r="F101" s="79">
        <v>1</v>
      </c>
      <c r="G101" s="79">
        <v>2</v>
      </c>
      <c r="H101" s="79">
        <v>0</v>
      </c>
      <c r="I101" s="79">
        <v>0</v>
      </c>
      <c r="J101" s="79">
        <v>0</v>
      </c>
      <c r="K101" s="80">
        <v>0.1149</v>
      </c>
      <c r="L101" s="79">
        <v>0</v>
      </c>
      <c r="M101" s="79">
        <v>0</v>
      </c>
      <c r="N101" s="79">
        <v>0</v>
      </c>
      <c r="O101" s="79">
        <v>0</v>
      </c>
      <c r="P101" s="79">
        <v>3</v>
      </c>
      <c r="Q101" s="79">
        <v>3</v>
      </c>
      <c r="R101" s="80">
        <v>1.1080000000000001</v>
      </c>
      <c r="S101" s="79">
        <v>2</v>
      </c>
      <c r="T101" s="76"/>
      <c r="V101" s="76">
        <v>420</v>
      </c>
      <c r="W101" s="76">
        <v>49</v>
      </c>
      <c r="X101" s="76">
        <v>10</v>
      </c>
      <c r="Y101" s="78">
        <v>14682</v>
      </c>
    </row>
    <row r="102" spans="1:25" s="78" customFormat="1">
      <c r="A102" s="81">
        <v>420</v>
      </c>
      <c r="B102" s="76">
        <v>420049026</v>
      </c>
      <c r="C102" s="77" t="s">
        <v>511</v>
      </c>
      <c r="D102" s="79">
        <v>0</v>
      </c>
      <c r="E102" s="79">
        <v>0</v>
      </c>
      <c r="F102" s="79">
        <v>0</v>
      </c>
      <c r="G102" s="79">
        <v>1</v>
      </c>
      <c r="H102" s="79">
        <v>2</v>
      </c>
      <c r="I102" s="79">
        <v>0</v>
      </c>
      <c r="J102" s="79">
        <v>0</v>
      </c>
      <c r="K102" s="80">
        <v>0.1149</v>
      </c>
      <c r="L102" s="79">
        <v>0</v>
      </c>
      <c r="M102" s="79">
        <v>0</v>
      </c>
      <c r="N102" s="79">
        <v>0</v>
      </c>
      <c r="O102" s="79">
        <v>0</v>
      </c>
      <c r="P102" s="79">
        <v>3</v>
      </c>
      <c r="Q102" s="79">
        <v>3</v>
      </c>
      <c r="R102" s="80">
        <v>1.1080000000000001</v>
      </c>
      <c r="S102" s="79">
        <v>2</v>
      </c>
      <c r="T102" s="76"/>
      <c r="V102" s="76">
        <v>420</v>
      </c>
      <c r="W102" s="76">
        <v>49</v>
      </c>
      <c r="X102" s="76">
        <v>26</v>
      </c>
      <c r="Y102" s="78">
        <v>14441</v>
      </c>
    </row>
    <row r="103" spans="1:25" s="78" customFormat="1">
      <c r="A103" s="81">
        <v>420</v>
      </c>
      <c r="B103" s="76">
        <v>420049031</v>
      </c>
      <c r="C103" s="77" t="s">
        <v>511</v>
      </c>
      <c r="D103" s="79">
        <v>1</v>
      </c>
      <c r="E103" s="79">
        <v>0</v>
      </c>
      <c r="F103" s="79">
        <v>0</v>
      </c>
      <c r="G103" s="79">
        <v>1</v>
      </c>
      <c r="H103" s="79">
        <v>1</v>
      </c>
      <c r="I103" s="79">
        <v>0</v>
      </c>
      <c r="J103" s="79">
        <v>0</v>
      </c>
      <c r="K103" s="80">
        <v>7.6600000000000001E-2</v>
      </c>
      <c r="L103" s="79">
        <v>0</v>
      </c>
      <c r="M103" s="79">
        <v>0</v>
      </c>
      <c r="N103" s="79">
        <v>0</v>
      </c>
      <c r="O103" s="79">
        <v>0</v>
      </c>
      <c r="P103" s="79">
        <v>3</v>
      </c>
      <c r="Q103" s="79">
        <v>3</v>
      </c>
      <c r="R103" s="80">
        <v>1.1080000000000001</v>
      </c>
      <c r="S103" s="79">
        <v>4</v>
      </c>
      <c r="T103" s="76"/>
      <c r="V103" s="76">
        <v>420</v>
      </c>
      <c r="W103" s="76">
        <v>49</v>
      </c>
      <c r="X103" s="76">
        <v>31</v>
      </c>
      <c r="Y103" s="78">
        <v>12793</v>
      </c>
    </row>
    <row r="104" spans="1:25" s="78" customFormat="1">
      <c r="A104" s="81">
        <v>420</v>
      </c>
      <c r="B104" s="76">
        <v>420049035</v>
      </c>
      <c r="C104" s="77" t="s">
        <v>511</v>
      </c>
      <c r="D104" s="79">
        <v>4</v>
      </c>
      <c r="E104" s="79">
        <v>0</v>
      </c>
      <c r="F104" s="79">
        <v>1</v>
      </c>
      <c r="G104" s="79">
        <v>30</v>
      </c>
      <c r="H104" s="79">
        <v>16</v>
      </c>
      <c r="I104" s="79">
        <v>0</v>
      </c>
      <c r="J104" s="79">
        <v>0</v>
      </c>
      <c r="K104" s="80">
        <v>1.8001</v>
      </c>
      <c r="L104" s="79">
        <v>0</v>
      </c>
      <c r="M104" s="79">
        <v>2</v>
      </c>
      <c r="N104" s="79">
        <v>0</v>
      </c>
      <c r="O104" s="79">
        <v>0</v>
      </c>
      <c r="P104" s="79">
        <v>34</v>
      </c>
      <c r="Q104" s="79">
        <v>49</v>
      </c>
      <c r="R104" s="80">
        <v>1.1080000000000001</v>
      </c>
      <c r="S104" s="79">
        <v>11</v>
      </c>
      <c r="T104" s="76"/>
      <c r="V104" s="76">
        <v>420</v>
      </c>
      <c r="W104" s="76">
        <v>49</v>
      </c>
      <c r="X104" s="76">
        <v>35</v>
      </c>
      <c r="Y104" s="78">
        <v>14382</v>
      </c>
    </row>
    <row r="105" spans="1:25" s="78" customFormat="1">
      <c r="A105" s="81">
        <v>420</v>
      </c>
      <c r="B105" s="76">
        <v>420049044</v>
      </c>
      <c r="C105" s="77" t="s">
        <v>511</v>
      </c>
      <c r="D105" s="79">
        <v>0</v>
      </c>
      <c r="E105" s="79">
        <v>0</v>
      </c>
      <c r="F105" s="79">
        <v>2</v>
      </c>
      <c r="G105" s="79">
        <v>4</v>
      </c>
      <c r="H105" s="79">
        <v>0</v>
      </c>
      <c r="I105" s="79">
        <v>0</v>
      </c>
      <c r="J105" s="79">
        <v>0</v>
      </c>
      <c r="K105" s="80">
        <v>0.2298</v>
      </c>
      <c r="L105" s="79">
        <v>0</v>
      </c>
      <c r="M105" s="79">
        <v>0</v>
      </c>
      <c r="N105" s="79">
        <v>0</v>
      </c>
      <c r="O105" s="79">
        <v>0</v>
      </c>
      <c r="P105" s="79">
        <v>6</v>
      </c>
      <c r="Q105" s="79">
        <v>6</v>
      </c>
      <c r="R105" s="80">
        <v>1.1080000000000001</v>
      </c>
      <c r="S105" s="79">
        <v>12</v>
      </c>
      <c r="T105" s="76"/>
      <c r="V105" s="76">
        <v>420</v>
      </c>
      <c r="W105" s="76">
        <v>49</v>
      </c>
      <c r="X105" s="76">
        <v>44</v>
      </c>
      <c r="Y105" s="78">
        <v>16388</v>
      </c>
    </row>
    <row r="106" spans="1:25" s="78" customFormat="1">
      <c r="A106" s="81">
        <v>420</v>
      </c>
      <c r="B106" s="76">
        <v>420049049</v>
      </c>
      <c r="C106" s="77" t="s">
        <v>511</v>
      </c>
      <c r="D106" s="79">
        <v>8</v>
      </c>
      <c r="E106" s="79">
        <v>0</v>
      </c>
      <c r="F106" s="79">
        <v>41</v>
      </c>
      <c r="G106" s="79">
        <v>132</v>
      </c>
      <c r="H106" s="79">
        <v>14</v>
      </c>
      <c r="I106" s="79">
        <v>0</v>
      </c>
      <c r="J106" s="79">
        <v>0</v>
      </c>
      <c r="K106" s="80">
        <v>7.1620999999999997</v>
      </c>
      <c r="L106" s="79">
        <v>0</v>
      </c>
      <c r="M106" s="79">
        <v>11</v>
      </c>
      <c r="N106" s="79">
        <v>0</v>
      </c>
      <c r="O106" s="79">
        <v>0</v>
      </c>
      <c r="P106" s="79">
        <v>134</v>
      </c>
      <c r="Q106" s="79">
        <v>191</v>
      </c>
      <c r="R106" s="80">
        <v>1.1080000000000001</v>
      </c>
      <c r="S106" s="79">
        <v>8</v>
      </c>
      <c r="T106" s="76"/>
      <c r="V106" s="76">
        <v>420</v>
      </c>
      <c r="W106" s="76">
        <v>49</v>
      </c>
      <c r="X106" s="76">
        <v>49</v>
      </c>
      <c r="Y106" s="78">
        <v>14194</v>
      </c>
    </row>
    <row r="107" spans="1:25" s="78" customFormat="1">
      <c r="A107" s="81">
        <v>420</v>
      </c>
      <c r="B107" s="76">
        <v>420049057</v>
      </c>
      <c r="C107" s="77" t="s">
        <v>511</v>
      </c>
      <c r="D107" s="79">
        <v>0</v>
      </c>
      <c r="E107" s="79">
        <v>0</v>
      </c>
      <c r="F107" s="79">
        <v>0</v>
      </c>
      <c r="G107" s="79">
        <v>4</v>
      </c>
      <c r="H107" s="79">
        <v>0</v>
      </c>
      <c r="I107" s="79">
        <v>0</v>
      </c>
      <c r="J107" s="79">
        <v>0</v>
      </c>
      <c r="K107" s="80">
        <v>0.1532</v>
      </c>
      <c r="L107" s="79">
        <v>0</v>
      </c>
      <c r="M107" s="79">
        <v>0</v>
      </c>
      <c r="N107" s="79">
        <v>0</v>
      </c>
      <c r="O107" s="79">
        <v>0</v>
      </c>
      <c r="P107" s="79">
        <v>1</v>
      </c>
      <c r="Q107" s="79">
        <v>4</v>
      </c>
      <c r="R107" s="80">
        <v>1.1080000000000001</v>
      </c>
      <c r="S107" s="79">
        <v>12</v>
      </c>
      <c r="T107" s="76"/>
      <c r="V107" s="76">
        <v>420</v>
      </c>
      <c r="W107" s="76">
        <v>49</v>
      </c>
      <c r="X107" s="76">
        <v>57</v>
      </c>
      <c r="Y107" s="78">
        <v>11905</v>
      </c>
    </row>
    <row r="108" spans="1:25" s="78" customFormat="1">
      <c r="A108" s="81">
        <v>420</v>
      </c>
      <c r="B108" s="76">
        <v>420049067</v>
      </c>
      <c r="C108" s="77" t="s">
        <v>511</v>
      </c>
      <c r="D108" s="79">
        <v>0</v>
      </c>
      <c r="E108" s="79">
        <v>0</v>
      </c>
      <c r="F108" s="79">
        <v>0</v>
      </c>
      <c r="G108" s="79">
        <v>1</v>
      </c>
      <c r="H108" s="79">
        <v>0</v>
      </c>
      <c r="I108" s="79">
        <v>0</v>
      </c>
      <c r="J108" s="79">
        <v>0</v>
      </c>
      <c r="K108" s="80">
        <v>3.8300000000000001E-2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1</v>
      </c>
      <c r="R108" s="80">
        <v>1.1080000000000001</v>
      </c>
      <c r="S108" s="79">
        <v>2</v>
      </c>
      <c r="T108" s="76"/>
      <c r="V108" s="76">
        <v>420</v>
      </c>
      <c r="W108" s="76">
        <v>49</v>
      </c>
      <c r="X108" s="76">
        <v>67</v>
      </c>
      <c r="Y108" s="78">
        <v>10405</v>
      </c>
    </row>
    <row r="109" spans="1:25" s="78" customFormat="1">
      <c r="A109" s="81">
        <v>420</v>
      </c>
      <c r="B109" s="76">
        <v>420049093</v>
      </c>
      <c r="C109" s="77" t="s">
        <v>511</v>
      </c>
      <c r="D109" s="79">
        <v>0</v>
      </c>
      <c r="E109" s="79">
        <v>0</v>
      </c>
      <c r="F109" s="79">
        <v>2</v>
      </c>
      <c r="G109" s="79">
        <v>13</v>
      </c>
      <c r="H109" s="79">
        <v>3</v>
      </c>
      <c r="I109" s="79">
        <v>0</v>
      </c>
      <c r="J109" s="79">
        <v>0</v>
      </c>
      <c r="K109" s="80">
        <v>0.68940000000000001</v>
      </c>
      <c r="L109" s="79">
        <v>0</v>
      </c>
      <c r="M109" s="79">
        <v>0</v>
      </c>
      <c r="N109" s="79">
        <v>0</v>
      </c>
      <c r="O109" s="79">
        <v>0</v>
      </c>
      <c r="P109" s="79">
        <v>14</v>
      </c>
      <c r="Q109" s="79">
        <v>18</v>
      </c>
      <c r="R109" s="80">
        <v>1.1080000000000001</v>
      </c>
      <c r="S109" s="79">
        <v>11</v>
      </c>
      <c r="T109" s="76"/>
      <c r="V109" s="76">
        <v>420</v>
      </c>
      <c r="W109" s="76">
        <v>49</v>
      </c>
      <c r="X109" s="76">
        <v>93</v>
      </c>
      <c r="Y109" s="78">
        <v>14872</v>
      </c>
    </row>
    <row r="110" spans="1:25" s="78" customFormat="1">
      <c r="A110" s="81">
        <v>420</v>
      </c>
      <c r="B110" s="76">
        <v>420049128</v>
      </c>
      <c r="C110" s="77" t="s">
        <v>511</v>
      </c>
      <c r="D110" s="79">
        <v>1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80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1</v>
      </c>
      <c r="Q110" s="79">
        <v>1</v>
      </c>
      <c r="R110" s="80">
        <v>1.1080000000000001</v>
      </c>
      <c r="S110" s="79">
        <v>10</v>
      </c>
      <c r="T110" s="76"/>
      <c r="V110" s="76">
        <v>420</v>
      </c>
      <c r="W110" s="76">
        <v>49</v>
      </c>
      <c r="X110" s="76">
        <v>128</v>
      </c>
      <c r="Y110" s="78">
        <v>10254</v>
      </c>
    </row>
    <row r="111" spans="1:25" s="78" customFormat="1">
      <c r="A111" s="81">
        <v>420</v>
      </c>
      <c r="B111" s="76">
        <v>420049153</v>
      </c>
      <c r="C111" s="77" t="s">
        <v>511</v>
      </c>
      <c r="D111" s="79">
        <v>0</v>
      </c>
      <c r="E111" s="79">
        <v>0</v>
      </c>
      <c r="F111" s="79">
        <v>0</v>
      </c>
      <c r="G111" s="79">
        <v>1</v>
      </c>
      <c r="H111" s="79">
        <v>0</v>
      </c>
      <c r="I111" s="79">
        <v>0</v>
      </c>
      <c r="J111" s="79">
        <v>0</v>
      </c>
      <c r="K111" s="80">
        <v>3.8300000000000001E-2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1</v>
      </c>
      <c r="R111" s="80">
        <v>1.1080000000000001</v>
      </c>
      <c r="S111" s="79">
        <v>9</v>
      </c>
      <c r="T111" s="76"/>
      <c r="V111" s="76">
        <v>420</v>
      </c>
      <c r="W111" s="76">
        <v>49</v>
      </c>
      <c r="X111" s="76">
        <v>153</v>
      </c>
      <c r="Y111" s="78">
        <v>10405</v>
      </c>
    </row>
    <row r="112" spans="1:25" s="78" customFormat="1">
      <c r="A112" s="81">
        <v>420</v>
      </c>
      <c r="B112" s="76">
        <v>420049155</v>
      </c>
      <c r="C112" s="77" t="s">
        <v>511</v>
      </c>
      <c r="D112" s="79">
        <v>0</v>
      </c>
      <c r="E112" s="79">
        <v>0</v>
      </c>
      <c r="F112" s="79">
        <v>0</v>
      </c>
      <c r="G112" s="79">
        <v>1</v>
      </c>
      <c r="H112" s="79">
        <v>1</v>
      </c>
      <c r="I112" s="79">
        <v>0</v>
      </c>
      <c r="J112" s="79">
        <v>0</v>
      </c>
      <c r="K112" s="80">
        <v>7.6600000000000001E-2</v>
      </c>
      <c r="L112" s="79">
        <v>0</v>
      </c>
      <c r="M112" s="79">
        <v>0</v>
      </c>
      <c r="N112" s="79">
        <v>0</v>
      </c>
      <c r="O112" s="79">
        <v>0</v>
      </c>
      <c r="P112" s="79">
        <v>1</v>
      </c>
      <c r="Q112" s="79">
        <v>2</v>
      </c>
      <c r="R112" s="80">
        <v>1.1080000000000001</v>
      </c>
      <c r="S112" s="79">
        <v>2</v>
      </c>
      <c r="T112" s="76"/>
      <c r="V112" s="76">
        <v>420</v>
      </c>
      <c r="W112" s="76">
        <v>49</v>
      </c>
      <c r="X112" s="76">
        <v>155</v>
      </c>
      <c r="Y112" s="78">
        <v>12358</v>
      </c>
    </row>
    <row r="113" spans="1:25" s="78" customFormat="1">
      <c r="A113" s="81">
        <v>420</v>
      </c>
      <c r="B113" s="76">
        <v>420049163</v>
      </c>
      <c r="C113" s="77" t="s">
        <v>511</v>
      </c>
      <c r="D113" s="79">
        <v>0</v>
      </c>
      <c r="E113" s="79">
        <v>0</v>
      </c>
      <c r="F113" s="79">
        <v>0</v>
      </c>
      <c r="G113" s="79">
        <v>2</v>
      </c>
      <c r="H113" s="79">
        <v>0</v>
      </c>
      <c r="I113" s="79">
        <v>0</v>
      </c>
      <c r="J113" s="79">
        <v>0</v>
      </c>
      <c r="K113" s="80">
        <v>7.6600000000000001E-2</v>
      </c>
      <c r="L113" s="79">
        <v>0</v>
      </c>
      <c r="M113" s="79">
        <v>0</v>
      </c>
      <c r="N113" s="79">
        <v>0</v>
      </c>
      <c r="O113" s="79">
        <v>0</v>
      </c>
      <c r="P113" s="79">
        <v>1</v>
      </c>
      <c r="Q113" s="79">
        <v>2</v>
      </c>
      <c r="R113" s="80">
        <v>1.1080000000000001</v>
      </c>
      <c r="S113" s="79">
        <v>12</v>
      </c>
      <c r="T113" s="76"/>
      <c r="V113" s="76">
        <v>420</v>
      </c>
      <c r="W113" s="76">
        <v>49</v>
      </c>
      <c r="X113" s="76">
        <v>163</v>
      </c>
      <c r="Y113" s="78">
        <v>13406</v>
      </c>
    </row>
    <row r="114" spans="1:25" s="78" customFormat="1">
      <c r="A114" s="81">
        <v>420</v>
      </c>
      <c r="B114" s="76">
        <v>420049165</v>
      </c>
      <c r="C114" s="77" t="s">
        <v>511</v>
      </c>
      <c r="D114" s="79">
        <v>0</v>
      </c>
      <c r="E114" s="79">
        <v>0</v>
      </c>
      <c r="F114" s="79">
        <v>1</v>
      </c>
      <c r="G114" s="79">
        <v>11</v>
      </c>
      <c r="H114" s="79">
        <v>2</v>
      </c>
      <c r="I114" s="79">
        <v>0</v>
      </c>
      <c r="J114" s="79">
        <v>0</v>
      </c>
      <c r="K114" s="80">
        <v>0.53620000000000001</v>
      </c>
      <c r="L114" s="79">
        <v>0</v>
      </c>
      <c r="M114" s="79">
        <v>0</v>
      </c>
      <c r="N114" s="79">
        <v>0</v>
      </c>
      <c r="O114" s="79">
        <v>0</v>
      </c>
      <c r="P114" s="79">
        <v>14</v>
      </c>
      <c r="Q114" s="79">
        <v>14</v>
      </c>
      <c r="R114" s="80">
        <v>1.1080000000000001</v>
      </c>
      <c r="S114" s="79">
        <v>10</v>
      </c>
      <c r="T114" s="76"/>
      <c r="V114" s="76">
        <v>420</v>
      </c>
      <c r="W114" s="76">
        <v>49</v>
      </c>
      <c r="X114" s="76">
        <v>165</v>
      </c>
      <c r="Y114" s="78">
        <v>16014</v>
      </c>
    </row>
    <row r="115" spans="1:25" s="78" customFormat="1">
      <c r="A115" s="81">
        <v>420</v>
      </c>
      <c r="B115" s="76">
        <v>420049176</v>
      </c>
      <c r="C115" s="77" t="s">
        <v>511</v>
      </c>
      <c r="D115" s="79">
        <v>0</v>
      </c>
      <c r="E115" s="79">
        <v>0</v>
      </c>
      <c r="F115" s="79">
        <v>1</v>
      </c>
      <c r="G115" s="79">
        <v>9</v>
      </c>
      <c r="H115" s="79">
        <v>1</v>
      </c>
      <c r="I115" s="79">
        <v>0</v>
      </c>
      <c r="J115" s="79">
        <v>0</v>
      </c>
      <c r="K115" s="80">
        <v>0.42130000000000001</v>
      </c>
      <c r="L115" s="79">
        <v>0</v>
      </c>
      <c r="M115" s="79">
        <v>0</v>
      </c>
      <c r="N115" s="79">
        <v>0</v>
      </c>
      <c r="O115" s="79">
        <v>0</v>
      </c>
      <c r="P115" s="79">
        <v>5</v>
      </c>
      <c r="Q115" s="79">
        <v>11</v>
      </c>
      <c r="R115" s="80">
        <v>1.1080000000000001</v>
      </c>
      <c r="S115" s="79">
        <v>7</v>
      </c>
      <c r="T115" s="76"/>
      <c r="V115" s="76">
        <v>420</v>
      </c>
      <c r="W115" s="76">
        <v>49</v>
      </c>
      <c r="X115" s="76">
        <v>176</v>
      </c>
      <c r="Y115" s="78">
        <v>12677</v>
      </c>
    </row>
    <row r="116" spans="1:25" s="78" customFormat="1">
      <c r="A116" s="81">
        <v>420</v>
      </c>
      <c r="B116" s="76">
        <v>420049181</v>
      </c>
      <c r="C116" s="77" t="s">
        <v>511</v>
      </c>
      <c r="D116" s="79">
        <v>0</v>
      </c>
      <c r="E116" s="79">
        <v>0</v>
      </c>
      <c r="F116" s="79">
        <v>0</v>
      </c>
      <c r="G116" s="79">
        <v>1</v>
      </c>
      <c r="H116" s="79">
        <v>0</v>
      </c>
      <c r="I116" s="79">
        <v>0</v>
      </c>
      <c r="J116" s="79">
        <v>0</v>
      </c>
      <c r="K116" s="80">
        <v>3.8300000000000001E-2</v>
      </c>
      <c r="L116" s="79">
        <v>0</v>
      </c>
      <c r="M116" s="79">
        <v>1</v>
      </c>
      <c r="N116" s="79">
        <v>0</v>
      </c>
      <c r="O116" s="79">
        <v>0</v>
      </c>
      <c r="P116" s="79">
        <v>1</v>
      </c>
      <c r="Q116" s="79">
        <v>1</v>
      </c>
      <c r="R116" s="80">
        <v>1.1080000000000001</v>
      </c>
      <c r="S116" s="79">
        <v>9</v>
      </c>
      <c r="T116" s="76"/>
      <c r="V116" s="76">
        <v>420</v>
      </c>
      <c r="W116" s="76">
        <v>49</v>
      </c>
      <c r="X116" s="76">
        <v>181</v>
      </c>
      <c r="Y116" s="78">
        <v>18496</v>
      </c>
    </row>
    <row r="117" spans="1:25" s="78" customFormat="1">
      <c r="A117" s="81">
        <v>420</v>
      </c>
      <c r="B117" s="76">
        <v>420049199</v>
      </c>
      <c r="C117" s="77" t="s">
        <v>511</v>
      </c>
      <c r="D117" s="79">
        <v>0</v>
      </c>
      <c r="E117" s="79">
        <v>0</v>
      </c>
      <c r="F117" s="79">
        <v>0</v>
      </c>
      <c r="G117" s="79">
        <v>2</v>
      </c>
      <c r="H117" s="79">
        <v>0</v>
      </c>
      <c r="I117" s="79">
        <v>0</v>
      </c>
      <c r="J117" s="79">
        <v>0</v>
      </c>
      <c r="K117" s="80">
        <v>7.6600000000000001E-2</v>
      </c>
      <c r="L117" s="79">
        <v>0</v>
      </c>
      <c r="M117" s="79">
        <v>1</v>
      </c>
      <c r="N117" s="79">
        <v>0</v>
      </c>
      <c r="O117" s="79">
        <v>0</v>
      </c>
      <c r="P117" s="79">
        <v>2</v>
      </c>
      <c r="Q117" s="79">
        <v>2</v>
      </c>
      <c r="R117" s="80">
        <v>1.1080000000000001</v>
      </c>
      <c r="S117" s="79">
        <v>2</v>
      </c>
      <c r="T117" s="76"/>
      <c r="V117" s="76">
        <v>420</v>
      </c>
      <c r="W117" s="76">
        <v>49</v>
      </c>
      <c r="X117" s="76">
        <v>199</v>
      </c>
      <c r="Y117" s="78">
        <v>16009</v>
      </c>
    </row>
    <row r="118" spans="1:25" s="78" customFormat="1">
      <c r="A118" s="81">
        <v>420</v>
      </c>
      <c r="B118" s="76">
        <v>420049243</v>
      </c>
      <c r="C118" s="77" t="s">
        <v>511</v>
      </c>
      <c r="D118" s="79">
        <v>1</v>
      </c>
      <c r="E118" s="79">
        <v>0</v>
      </c>
      <c r="F118" s="79">
        <v>1</v>
      </c>
      <c r="G118" s="79">
        <v>1</v>
      </c>
      <c r="H118" s="79">
        <v>0</v>
      </c>
      <c r="I118" s="79">
        <v>0</v>
      </c>
      <c r="J118" s="79">
        <v>0</v>
      </c>
      <c r="K118" s="80">
        <v>7.6600000000000001E-2</v>
      </c>
      <c r="L118" s="79">
        <v>0</v>
      </c>
      <c r="M118" s="79">
        <v>0</v>
      </c>
      <c r="N118" s="79">
        <v>0</v>
      </c>
      <c r="O118" s="79">
        <v>0</v>
      </c>
      <c r="P118" s="79">
        <v>2</v>
      </c>
      <c r="Q118" s="79">
        <v>3</v>
      </c>
      <c r="R118" s="80">
        <v>1.1080000000000001</v>
      </c>
      <c r="S118" s="79">
        <v>9</v>
      </c>
      <c r="T118" s="76"/>
      <c r="V118" s="76">
        <v>420</v>
      </c>
      <c r="W118" s="76">
        <v>49</v>
      </c>
      <c r="X118" s="76">
        <v>243</v>
      </c>
      <c r="Y118" s="78">
        <v>12097</v>
      </c>
    </row>
    <row r="119" spans="1:25" s="78" customFormat="1">
      <c r="A119" s="81">
        <v>420</v>
      </c>
      <c r="B119" s="76">
        <v>420049244</v>
      </c>
      <c r="C119" s="77" t="s">
        <v>511</v>
      </c>
      <c r="D119" s="79">
        <v>0</v>
      </c>
      <c r="E119" s="79">
        <v>0</v>
      </c>
      <c r="F119" s="79">
        <v>0</v>
      </c>
      <c r="G119" s="79">
        <v>4</v>
      </c>
      <c r="H119" s="79">
        <v>0</v>
      </c>
      <c r="I119" s="79">
        <v>0</v>
      </c>
      <c r="J119" s="79">
        <v>0</v>
      </c>
      <c r="K119" s="80">
        <v>0.1532</v>
      </c>
      <c r="L119" s="79">
        <v>0</v>
      </c>
      <c r="M119" s="79">
        <v>0</v>
      </c>
      <c r="N119" s="79">
        <v>0</v>
      </c>
      <c r="O119" s="79">
        <v>0</v>
      </c>
      <c r="P119" s="79">
        <v>2</v>
      </c>
      <c r="Q119" s="79">
        <v>4</v>
      </c>
      <c r="R119" s="80">
        <v>1.1080000000000001</v>
      </c>
      <c r="S119" s="79">
        <v>10</v>
      </c>
      <c r="T119" s="76"/>
      <c r="V119" s="76">
        <v>420</v>
      </c>
      <c r="W119" s="76">
        <v>49</v>
      </c>
      <c r="X119" s="76">
        <v>244</v>
      </c>
      <c r="Y119" s="78">
        <v>13239</v>
      </c>
    </row>
    <row r="120" spans="1:25" s="78" customFormat="1">
      <c r="A120" s="81">
        <v>420</v>
      </c>
      <c r="B120" s="76">
        <v>420049248</v>
      </c>
      <c r="C120" s="77" t="s">
        <v>511</v>
      </c>
      <c r="D120" s="79">
        <v>1</v>
      </c>
      <c r="E120" s="79">
        <v>0</v>
      </c>
      <c r="F120" s="79">
        <v>1</v>
      </c>
      <c r="G120" s="79">
        <v>5</v>
      </c>
      <c r="H120" s="79">
        <v>0</v>
      </c>
      <c r="I120" s="79">
        <v>0</v>
      </c>
      <c r="J120" s="79">
        <v>0</v>
      </c>
      <c r="K120" s="80">
        <v>0.2298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7</v>
      </c>
      <c r="R120" s="80">
        <v>1.1080000000000001</v>
      </c>
      <c r="S120" s="79">
        <v>12</v>
      </c>
      <c r="T120" s="76"/>
      <c r="V120" s="76">
        <v>420</v>
      </c>
      <c r="W120" s="76">
        <v>49</v>
      </c>
      <c r="X120" s="76">
        <v>248</v>
      </c>
      <c r="Y120" s="78">
        <v>9566</v>
      </c>
    </row>
    <row r="121" spans="1:25" s="78" customFormat="1">
      <c r="A121" s="81">
        <v>420</v>
      </c>
      <c r="B121" s="76">
        <v>420049262</v>
      </c>
      <c r="C121" s="77" t="s">
        <v>511</v>
      </c>
      <c r="D121" s="79">
        <v>0</v>
      </c>
      <c r="E121" s="79">
        <v>0</v>
      </c>
      <c r="F121" s="79">
        <v>0</v>
      </c>
      <c r="G121" s="79">
        <v>1</v>
      </c>
      <c r="H121" s="79">
        <v>0</v>
      </c>
      <c r="I121" s="79">
        <v>0</v>
      </c>
      <c r="J121" s="79">
        <v>0</v>
      </c>
      <c r="K121" s="80">
        <v>3.8300000000000001E-2</v>
      </c>
      <c r="L121" s="79">
        <v>0</v>
      </c>
      <c r="M121" s="79">
        <v>0</v>
      </c>
      <c r="N121" s="79">
        <v>0</v>
      </c>
      <c r="O121" s="79">
        <v>0</v>
      </c>
      <c r="P121" s="79">
        <v>1</v>
      </c>
      <c r="Q121" s="79">
        <v>1</v>
      </c>
      <c r="R121" s="80">
        <v>1.1080000000000001</v>
      </c>
      <c r="S121" s="79">
        <v>7</v>
      </c>
      <c r="T121" s="76"/>
      <c r="V121" s="76">
        <v>420</v>
      </c>
      <c r="W121" s="76">
        <v>49</v>
      </c>
      <c r="X121" s="76">
        <v>262</v>
      </c>
      <c r="Y121" s="78">
        <v>15491</v>
      </c>
    </row>
    <row r="122" spans="1:25" s="78" customFormat="1">
      <c r="A122" s="81">
        <v>420</v>
      </c>
      <c r="B122" s="76">
        <v>420049274</v>
      </c>
      <c r="C122" s="77" t="s">
        <v>511</v>
      </c>
      <c r="D122" s="79">
        <v>0</v>
      </c>
      <c r="E122" s="79">
        <v>0</v>
      </c>
      <c r="F122" s="79">
        <v>1</v>
      </c>
      <c r="G122" s="79">
        <v>1</v>
      </c>
      <c r="H122" s="79">
        <v>0</v>
      </c>
      <c r="I122" s="79">
        <v>0</v>
      </c>
      <c r="J122" s="79">
        <v>0</v>
      </c>
      <c r="K122" s="80">
        <v>7.6600000000000001E-2</v>
      </c>
      <c r="L122" s="79">
        <v>0</v>
      </c>
      <c r="M122" s="79">
        <v>0</v>
      </c>
      <c r="N122" s="79">
        <v>0</v>
      </c>
      <c r="O122" s="79">
        <v>0</v>
      </c>
      <c r="P122" s="79">
        <v>2</v>
      </c>
      <c r="Q122" s="79">
        <v>2</v>
      </c>
      <c r="R122" s="80">
        <v>1.1080000000000001</v>
      </c>
      <c r="S122" s="79">
        <v>10</v>
      </c>
      <c r="T122" s="76"/>
      <c r="V122" s="76">
        <v>420</v>
      </c>
      <c r="W122" s="76">
        <v>49</v>
      </c>
      <c r="X122" s="76">
        <v>274</v>
      </c>
      <c r="Y122" s="78">
        <v>16046</v>
      </c>
    </row>
    <row r="123" spans="1:25" s="78" customFormat="1">
      <c r="A123" s="81">
        <v>420</v>
      </c>
      <c r="B123" s="76">
        <v>420049284</v>
      </c>
      <c r="C123" s="77" t="s">
        <v>511</v>
      </c>
      <c r="D123" s="79">
        <v>1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80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1</v>
      </c>
      <c r="R123" s="80">
        <v>1.1080000000000001</v>
      </c>
      <c r="S123" s="79">
        <v>5</v>
      </c>
      <c r="T123" s="76"/>
      <c r="V123" s="76">
        <v>420</v>
      </c>
      <c r="W123" s="76">
        <v>49</v>
      </c>
      <c r="X123" s="76">
        <v>284</v>
      </c>
      <c r="Y123" s="78">
        <v>4587</v>
      </c>
    </row>
    <row r="124" spans="1:25" s="78" customFormat="1">
      <c r="A124" s="81">
        <v>420</v>
      </c>
      <c r="B124" s="76">
        <v>420049295</v>
      </c>
      <c r="C124" s="77" t="s">
        <v>511</v>
      </c>
      <c r="D124" s="79">
        <v>0</v>
      </c>
      <c r="E124" s="79">
        <v>0</v>
      </c>
      <c r="F124" s="79">
        <v>0</v>
      </c>
      <c r="G124" s="79">
        <v>1</v>
      </c>
      <c r="H124" s="79">
        <v>0</v>
      </c>
      <c r="I124" s="79">
        <v>0</v>
      </c>
      <c r="J124" s="79">
        <v>0</v>
      </c>
      <c r="K124" s="80">
        <v>3.8300000000000001E-2</v>
      </c>
      <c r="L124" s="79">
        <v>0</v>
      </c>
      <c r="M124" s="79">
        <v>0</v>
      </c>
      <c r="N124" s="79">
        <v>0</v>
      </c>
      <c r="O124" s="79">
        <v>0</v>
      </c>
      <c r="P124" s="79">
        <v>1</v>
      </c>
      <c r="Q124" s="79">
        <v>1</v>
      </c>
      <c r="R124" s="80">
        <v>1.1080000000000001</v>
      </c>
      <c r="S124" s="79">
        <v>4</v>
      </c>
      <c r="T124" s="76"/>
      <c r="V124" s="76">
        <v>420</v>
      </c>
      <c r="W124" s="76">
        <v>49</v>
      </c>
      <c r="X124" s="76">
        <v>295</v>
      </c>
      <c r="Y124" s="78">
        <v>14862</v>
      </c>
    </row>
    <row r="125" spans="1:25" s="78" customFormat="1">
      <c r="A125" s="81">
        <v>420</v>
      </c>
      <c r="B125" s="76">
        <v>420049314</v>
      </c>
      <c r="C125" s="77" t="s">
        <v>511</v>
      </c>
      <c r="D125" s="79">
        <v>1</v>
      </c>
      <c r="E125" s="79">
        <v>0</v>
      </c>
      <c r="F125" s="79">
        <v>0</v>
      </c>
      <c r="G125" s="79">
        <v>1</v>
      </c>
      <c r="H125" s="79">
        <v>0</v>
      </c>
      <c r="I125" s="79">
        <v>0</v>
      </c>
      <c r="J125" s="79">
        <v>0</v>
      </c>
      <c r="K125" s="80">
        <v>3.8300000000000001E-2</v>
      </c>
      <c r="L125" s="79">
        <v>0</v>
      </c>
      <c r="M125" s="79">
        <v>0</v>
      </c>
      <c r="N125" s="79">
        <v>0</v>
      </c>
      <c r="O125" s="79">
        <v>0</v>
      </c>
      <c r="P125" s="79">
        <v>2</v>
      </c>
      <c r="Q125" s="79">
        <v>2</v>
      </c>
      <c r="R125" s="80">
        <v>1.1080000000000001</v>
      </c>
      <c r="S125" s="79">
        <v>6</v>
      </c>
      <c r="T125" s="76"/>
      <c r="V125" s="76">
        <v>420</v>
      </c>
      <c r="W125" s="76">
        <v>49</v>
      </c>
      <c r="X125" s="76">
        <v>314</v>
      </c>
      <c r="Y125" s="78">
        <v>12388</v>
      </c>
    </row>
    <row r="126" spans="1:25" s="78" customFormat="1">
      <c r="A126" s="81">
        <v>420</v>
      </c>
      <c r="B126" s="76">
        <v>420049321</v>
      </c>
      <c r="C126" s="77" t="s">
        <v>511</v>
      </c>
      <c r="D126" s="79">
        <v>1</v>
      </c>
      <c r="E126" s="79">
        <v>0</v>
      </c>
      <c r="F126" s="79">
        <v>0</v>
      </c>
      <c r="G126" s="79">
        <v>1</v>
      </c>
      <c r="H126" s="79">
        <v>0</v>
      </c>
      <c r="I126" s="79">
        <v>0</v>
      </c>
      <c r="J126" s="79">
        <v>0</v>
      </c>
      <c r="K126" s="80">
        <v>3.8300000000000001E-2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2</v>
      </c>
      <c r="R126" s="80">
        <v>1.1080000000000001</v>
      </c>
      <c r="S126" s="79">
        <v>3</v>
      </c>
      <c r="T126" s="76"/>
      <c r="V126" s="76">
        <v>420</v>
      </c>
      <c r="W126" s="76">
        <v>49</v>
      </c>
      <c r="X126" s="76">
        <v>321</v>
      </c>
      <c r="Y126" s="78">
        <v>7496</v>
      </c>
    </row>
    <row r="127" spans="1:25" s="78" customFormat="1">
      <c r="A127" s="81">
        <v>420</v>
      </c>
      <c r="B127" s="76">
        <v>420049347</v>
      </c>
      <c r="C127" s="77" t="s">
        <v>511</v>
      </c>
      <c r="D127" s="79">
        <v>0</v>
      </c>
      <c r="E127" s="79">
        <v>0</v>
      </c>
      <c r="F127" s="79">
        <v>0</v>
      </c>
      <c r="G127" s="79">
        <v>1</v>
      </c>
      <c r="H127" s="79">
        <v>0</v>
      </c>
      <c r="I127" s="79">
        <v>0</v>
      </c>
      <c r="J127" s="79">
        <v>0</v>
      </c>
      <c r="K127" s="80">
        <v>3.8300000000000001E-2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1</v>
      </c>
      <c r="R127" s="80">
        <v>1.1080000000000001</v>
      </c>
      <c r="S127" s="79">
        <v>6</v>
      </c>
      <c r="T127" s="76"/>
      <c r="V127" s="76">
        <v>420</v>
      </c>
      <c r="W127" s="76">
        <v>49</v>
      </c>
      <c r="X127" s="76">
        <v>347</v>
      </c>
      <c r="Y127" s="78">
        <v>10405</v>
      </c>
    </row>
    <row r="128" spans="1:25" s="78" customFormat="1">
      <c r="A128" s="81">
        <v>420</v>
      </c>
      <c r="B128" s="76">
        <v>420049348</v>
      </c>
      <c r="C128" s="77" t="s">
        <v>511</v>
      </c>
      <c r="D128" s="79">
        <v>0</v>
      </c>
      <c r="E128" s="79">
        <v>0</v>
      </c>
      <c r="F128" s="79">
        <v>0</v>
      </c>
      <c r="G128" s="79">
        <v>1</v>
      </c>
      <c r="H128" s="79">
        <v>0</v>
      </c>
      <c r="I128" s="79">
        <v>0</v>
      </c>
      <c r="J128" s="79">
        <v>0</v>
      </c>
      <c r="K128" s="80">
        <v>3.8300000000000001E-2</v>
      </c>
      <c r="L128" s="79">
        <v>0</v>
      </c>
      <c r="M128" s="79">
        <v>0</v>
      </c>
      <c r="N128" s="79">
        <v>0</v>
      </c>
      <c r="O128" s="79">
        <v>0</v>
      </c>
      <c r="P128" s="79">
        <v>1</v>
      </c>
      <c r="Q128" s="79">
        <v>1</v>
      </c>
      <c r="R128" s="80">
        <v>1.1080000000000001</v>
      </c>
      <c r="S128" s="79">
        <v>11</v>
      </c>
      <c r="T128" s="76"/>
      <c r="V128" s="76">
        <v>420</v>
      </c>
      <c r="W128" s="76">
        <v>49</v>
      </c>
      <c r="X128" s="76">
        <v>348</v>
      </c>
      <c r="Y128" s="78">
        <v>16239</v>
      </c>
    </row>
    <row r="129" spans="1:25" s="78" customFormat="1">
      <c r="A129" s="81">
        <v>420</v>
      </c>
      <c r="B129" s="76">
        <v>420049616</v>
      </c>
      <c r="C129" s="77" t="s">
        <v>511</v>
      </c>
      <c r="D129" s="79">
        <v>0</v>
      </c>
      <c r="E129" s="79">
        <v>0</v>
      </c>
      <c r="F129" s="79">
        <v>0</v>
      </c>
      <c r="G129" s="79">
        <v>1</v>
      </c>
      <c r="H129" s="79">
        <v>0</v>
      </c>
      <c r="I129" s="79">
        <v>0</v>
      </c>
      <c r="J129" s="79">
        <v>0</v>
      </c>
      <c r="K129" s="80">
        <v>3.8300000000000001E-2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1</v>
      </c>
      <c r="R129" s="80">
        <v>1.1080000000000001</v>
      </c>
      <c r="S129" s="79">
        <v>6</v>
      </c>
      <c r="T129" s="76"/>
      <c r="V129" s="76">
        <v>420</v>
      </c>
      <c r="W129" s="76">
        <v>49</v>
      </c>
      <c r="X129" s="76">
        <v>616</v>
      </c>
      <c r="Y129" s="78">
        <v>10405</v>
      </c>
    </row>
    <row r="130" spans="1:25" s="78" customFormat="1">
      <c r="A130" s="81">
        <v>426</v>
      </c>
      <c r="B130" s="76">
        <v>426149128</v>
      </c>
      <c r="C130" s="77" t="s">
        <v>512</v>
      </c>
      <c r="D130" s="79">
        <v>1</v>
      </c>
      <c r="E130" s="79">
        <v>0</v>
      </c>
      <c r="F130" s="79">
        <v>2</v>
      </c>
      <c r="G130" s="79">
        <v>6</v>
      </c>
      <c r="H130" s="79">
        <v>4</v>
      </c>
      <c r="I130" s="79">
        <v>0</v>
      </c>
      <c r="J130" s="79">
        <v>0</v>
      </c>
      <c r="K130" s="80">
        <v>0.45960000000000001</v>
      </c>
      <c r="L130" s="79">
        <v>0</v>
      </c>
      <c r="M130" s="79">
        <v>0</v>
      </c>
      <c r="N130" s="79">
        <v>0</v>
      </c>
      <c r="O130" s="79">
        <v>0</v>
      </c>
      <c r="P130" s="79">
        <v>13</v>
      </c>
      <c r="Q130" s="79">
        <v>13</v>
      </c>
      <c r="R130" s="80">
        <v>1</v>
      </c>
      <c r="S130" s="79">
        <v>10</v>
      </c>
      <c r="T130" s="76"/>
      <c r="V130" s="76">
        <v>426</v>
      </c>
      <c r="W130" s="76">
        <v>149</v>
      </c>
      <c r="X130" s="76">
        <v>128</v>
      </c>
      <c r="Y130" s="78">
        <v>14210</v>
      </c>
    </row>
    <row r="131" spans="1:25" s="78" customFormat="1">
      <c r="A131" s="81">
        <v>426</v>
      </c>
      <c r="B131" s="76">
        <v>426149149</v>
      </c>
      <c r="C131" s="77" t="s">
        <v>512</v>
      </c>
      <c r="D131" s="79">
        <v>31</v>
      </c>
      <c r="E131" s="79">
        <v>0</v>
      </c>
      <c r="F131" s="79">
        <v>37</v>
      </c>
      <c r="G131" s="79">
        <v>193</v>
      </c>
      <c r="H131" s="79">
        <v>107</v>
      </c>
      <c r="I131" s="79">
        <v>0</v>
      </c>
      <c r="J131" s="79">
        <v>0</v>
      </c>
      <c r="K131" s="80">
        <v>12.9071</v>
      </c>
      <c r="L131" s="79">
        <v>0</v>
      </c>
      <c r="M131" s="79">
        <v>67</v>
      </c>
      <c r="N131" s="79">
        <v>9</v>
      </c>
      <c r="O131" s="79">
        <v>0</v>
      </c>
      <c r="P131" s="79">
        <v>298</v>
      </c>
      <c r="Q131" s="79">
        <v>353</v>
      </c>
      <c r="R131" s="80">
        <v>1</v>
      </c>
      <c r="S131" s="79">
        <v>12</v>
      </c>
      <c r="T131" s="76"/>
      <c r="V131" s="76">
        <v>426</v>
      </c>
      <c r="W131" s="76">
        <v>149</v>
      </c>
      <c r="X131" s="76">
        <v>149</v>
      </c>
      <c r="Y131" s="78">
        <v>14533</v>
      </c>
    </row>
    <row r="132" spans="1:25" s="78" customFormat="1">
      <c r="A132" s="81">
        <v>426</v>
      </c>
      <c r="B132" s="76">
        <v>426149160</v>
      </c>
      <c r="C132" s="77" t="s">
        <v>512</v>
      </c>
      <c r="D132" s="79">
        <v>0</v>
      </c>
      <c r="E132" s="79">
        <v>0</v>
      </c>
      <c r="F132" s="79">
        <v>0</v>
      </c>
      <c r="G132" s="79">
        <v>1</v>
      </c>
      <c r="H132" s="79">
        <v>0</v>
      </c>
      <c r="I132" s="79">
        <v>0</v>
      </c>
      <c r="J132" s="79">
        <v>0</v>
      </c>
      <c r="K132" s="80">
        <v>3.8300000000000001E-2</v>
      </c>
      <c r="L132" s="79">
        <v>0</v>
      </c>
      <c r="M132" s="79">
        <v>0</v>
      </c>
      <c r="N132" s="79">
        <v>0</v>
      </c>
      <c r="O132" s="79">
        <v>0</v>
      </c>
      <c r="P132" s="79">
        <v>1</v>
      </c>
      <c r="Q132" s="79">
        <v>1</v>
      </c>
      <c r="R132" s="80">
        <v>1</v>
      </c>
      <c r="S132" s="79">
        <v>11</v>
      </c>
      <c r="T132" s="76"/>
      <c r="V132" s="76">
        <v>426</v>
      </c>
      <c r="W132" s="76">
        <v>149</v>
      </c>
      <c r="X132" s="76">
        <v>160</v>
      </c>
      <c r="Y132" s="78">
        <v>14888</v>
      </c>
    </row>
    <row r="133" spans="1:25" s="78" customFormat="1">
      <c r="A133" s="81">
        <v>426</v>
      </c>
      <c r="B133" s="76">
        <v>426149181</v>
      </c>
      <c r="C133" s="77" t="s">
        <v>512</v>
      </c>
      <c r="D133" s="79">
        <v>2</v>
      </c>
      <c r="E133" s="79">
        <v>0</v>
      </c>
      <c r="F133" s="79">
        <v>1</v>
      </c>
      <c r="G133" s="79">
        <v>9</v>
      </c>
      <c r="H133" s="79">
        <v>5</v>
      </c>
      <c r="I133" s="79">
        <v>0</v>
      </c>
      <c r="J133" s="79">
        <v>0</v>
      </c>
      <c r="K133" s="80">
        <v>0.57450000000000001</v>
      </c>
      <c r="L133" s="79">
        <v>0</v>
      </c>
      <c r="M133" s="79">
        <v>2</v>
      </c>
      <c r="N133" s="79">
        <v>0</v>
      </c>
      <c r="O133" s="79">
        <v>0</v>
      </c>
      <c r="P133" s="79">
        <v>16</v>
      </c>
      <c r="Q133" s="79">
        <v>16</v>
      </c>
      <c r="R133" s="80">
        <v>1</v>
      </c>
      <c r="S133" s="79">
        <v>9</v>
      </c>
      <c r="T133" s="76"/>
      <c r="V133" s="76">
        <v>426</v>
      </c>
      <c r="W133" s="76">
        <v>149</v>
      </c>
      <c r="X133" s="76">
        <v>181</v>
      </c>
      <c r="Y133" s="78">
        <v>14677</v>
      </c>
    </row>
    <row r="134" spans="1:25" s="78" customFormat="1">
      <c r="A134" s="81">
        <v>426</v>
      </c>
      <c r="B134" s="76">
        <v>426149211</v>
      </c>
      <c r="C134" s="77" t="s">
        <v>512</v>
      </c>
      <c r="D134" s="79">
        <v>0</v>
      </c>
      <c r="E134" s="79">
        <v>0</v>
      </c>
      <c r="F134" s="79">
        <v>0</v>
      </c>
      <c r="G134" s="79">
        <v>1</v>
      </c>
      <c r="H134" s="79">
        <v>0</v>
      </c>
      <c r="I134" s="79">
        <v>0</v>
      </c>
      <c r="J134" s="79">
        <v>0</v>
      </c>
      <c r="K134" s="80">
        <v>3.8300000000000001E-2</v>
      </c>
      <c r="L134" s="79">
        <v>0</v>
      </c>
      <c r="M134" s="79">
        <v>0</v>
      </c>
      <c r="N134" s="79">
        <v>0</v>
      </c>
      <c r="O134" s="79">
        <v>0</v>
      </c>
      <c r="P134" s="79">
        <v>1</v>
      </c>
      <c r="Q134" s="79">
        <v>1</v>
      </c>
      <c r="R134" s="80">
        <v>1</v>
      </c>
      <c r="S134" s="79">
        <v>4</v>
      </c>
      <c r="T134" s="76"/>
      <c r="V134" s="76">
        <v>426</v>
      </c>
      <c r="W134" s="76">
        <v>149</v>
      </c>
      <c r="X134" s="76">
        <v>211</v>
      </c>
      <c r="Y134" s="78">
        <v>13631</v>
      </c>
    </row>
    <row r="135" spans="1:25" s="78" customFormat="1">
      <c r="A135" s="81">
        <v>428</v>
      </c>
      <c r="B135" s="76">
        <v>428035016</v>
      </c>
      <c r="C135" s="77" t="s">
        <v>513</v>
      </c>
      <c r="D135" s="79">
        <v>0</v>
      </c>
      <c r="E135" s="79">
        <v>0</v>
      </c>
      <c r="F135" s="79">
        <v>0</v>
      </c>
      <c r="G135" s="79">
        <v>3</v>
      </c>
      <c r="H135" s="79">
        <v>1</v>
      </c>
      <c r="I135" s="79">
        <v>2</v>
      </c>
      <c r="J135" s="79">
        <v>0</v>
      </c>
      <c r="K135" s="80">
        <v>0.2298</v>
      </c>
      <c r="L135" s="79">
        <v>0</v>
      </c>
      <c r="M135" s="79">
        <v>0</v>
      </c>
      <c r="N135" s="79">
        <v>0</v>
      </c>
      <c r="O135" s="79">
        <v>0</v>
      </c>
      <c r="P135" s="79">
        <v>6</v>
      </c>
      <c r="Q135" s="79">
        <v>6</v>
      </c>
      <c r="R135" s="80">
        <v>1.085</v>
      </c>
      <c r="S135" s="79">
        <v>7</v>
      </c>
      <c r="T135" s="76"/>
      <c r="V135" s="76">
        <v>428</v>
      </c>
      <c r="W135" s="76">
        <v>35</v>
      </c>
      <c r="X135" s="76">
        <v>16</v>
      </c>
      <c r="Y135" s="78">
        <v>15674</v>
      </c>
    </row>
    <row r="136" spans="1:25" s="78" customFormat="1">
      <c r="A136" s="81">
        <v>428</v>
      </c>
      <c r="B136" s="76">
        <v>428035018</v>
      </c>
      <c r="C136" s="77" t="s">
        <v>513</v>
      </c>
      <c r="D136" s="79">
        <v>0</v>
      </c>
      <c r="E136" s="79">
        <v>0</v>
      </c>
      <c r="F136" s="79">
        <v>0</v>
      </c>
      <c r="G136" s="79">
        <v>1</v>
      </c>
      <c r="H136" s="79">
        <v>0</v>
      </c>
      <c r="I136" s="79">
        <v>0</v>
      </c>
      <c r="J136" s="79">
        <v>0</v>
      </c>
      <c r="K136" s="80">
        <v>3.8300000000000001E-2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1</v>
      </c>
      <c r="R136" s="80">
        <v>1.085</v>
      </c>
      <c r="S136" s="79">
        <v>7</v>
      </c>
      <c r="T136" s="76"/>
      <c r="V136" s="76">
        <v>428</v>
      </c>
      <c r="W136" s="76">
        <v>35</v>
      </c>
      <c r="X136" s="76">
        <v>18</v>
      </c>
      <c r="Y136" s="78">
        <v>10227</v>
      </c>
    </row>
    <row r="137" spans="1:25" s="78" customFormat="1">
      <c r="A137" s="81">
        <v>428</v>
      </c>
      <c r="B137" s="76">
        <v>428035035</v>
      </c>
      <c r="C137" s="77" t="s">
        <v>513</v>
      </c>
      <c r="D137" s="79">
        <v>0</v>
      </c>
      <c r="E137" s="79">
        <v>0</v>
      </c>
      <c r="F137" s="79">
        <v>162</v>
      </c>
      <c r="G137" s="79">
        <v>801</v>
      </c>
      <c r="H137" s="79">
        <v>441</v>
      </c>
      <c r="I137" s="79">
        <v>310</v>
      </c>
      <c r="J137" s="79">
        <v>0</v>
      </c>
      <c r="K137" s="80">
        <v>65.646199999999993</v>
      </c>
      <c r="L137" s="79">
        <v>0</v>
      </c>
      <c r="M137" s="79">
        <v>86</v>
      </c>
      <c r="N137" s="79">
        <v>14</v>
      </c>
      <c r="O137" s="79">
        <v>7</v>
      </c>
      <c r="P137" s="79">
        <v>1239</v>
      </c>
      <c r="Q137" s="79">
        <v>1714</v>
      </c>
      <c r="R137" s="80">
        <v>1.085</v>
      </c>
      <c r="S137" s="79">
        <v>11</v>
      </c>
      <c r="T137" s="76"/>
      <c r="V137" s="76">
        <v>428</v>
      </c>
      <c r="W137" s="76">
        <v>35</v>
      </c>
      <c r="X137" s="76">
        <v>35</v>
      </c>
      <c r="Y137" s="78">
        <v>14705</v>
      </c>
    </row>
    <row r="138" spans="1:25" s="78" customFormat="1">
      <c r="A138" s="81">
        <v>428</v>
      </c>
      <c r="B138" s="76">
        <v>428035040</v>
      </c>
      <c r="C138" s="77" t="s">
        <v>513</v>
      </c>
      <c r="D138" s="79">
        <v>0</v>
      </c>
      <c r="E138" s="79">
        <v>0</v>
      </c>
      <c r="F138" s="79">
        <v>0</v>
      </c>
      <c r="G138" s="79">
        <v>1</v>
      </c>
      <c r="H138" s="79">
        <v>0</v>
      </c>
      <c r="I138" s="79">
        <v>0</v>
      </c>
      <c r="J138" s="79">
        <v>0</v>
      </c>
      <c r="K138" s="80">
        <v>3.8300000000000001E-2</v>
      </c>
      <c r="L138" s="79">
        <v>0</v>
      </c>
      <c r="M138" s="79">
        <v>0</v>
      </c>
      <c r="N138" s="79">
        <v>0</v>
      </c>
      <c r="O138" s="79">
        <v>0</v>
      </c>
      <c r="P138" s="79">
        <v>1</v>
      </c>
      <c r="Q138" s="79">
        <v>1</v>
      </c>
      <c r="R138" s="80">
        <v>1.085</v>
      </c>
      <c r="S138" s="79">
        <v>5</v>
      </c>
      <c r="T138" s="76"/>
      <c r="V138" s="76">
        <v>428</v>
      </c>
      <c r="W138" s="76">
        <v>35</v>
      </c>
      <c r="X138" s="76">
        <v>40</v>
      </c>
      <c r="Y138" s="78">
        <v>14679</v>
      </c>
    </row>
    <row r="139" spans="1:25" s="78" customFormat="1">
      <c r="A139" s="81">
        <v>428</v>
      </c>
      <c r="B139" s="76">
        <v>428035044</v>
      </c>
      <c r="C139" s="77" t="s">
        <v>513</v>
      </c>
      <c r="D139" s="79">
        <v>0</v>
      </c>
      <c r="E139" s="79">
        <v>0</v>
      </c>
      <c r="F139" s="79">
        <v>0</v>
      </c>
      <c r="G139" s="79">
        <v>5</v>
      </c>
      <c r="H139" s="79">
        <v>2</v>
      </c>
      <c r="I139" s="79">
        <v>19</v>
      </c>
      <c r="J139" s="79">
        <v>0</v>
      </c>
      <c r="K139" s="80">
        <v>0.99580000000000002</v>
      </c>
      <c r="L139" s="79">
        <v>0</v>
      </c>
      <c r="M139" s="79">
        <v>2</v>
      </c>
      <c r="N139" s="79">
        <v>0</v>
      </c>
      <c r="O139" s="79">
        <v>0</v>
      </c>
      <c r="P139" s="79">
        <v>12</v>
      </c>
      <c r="Q139" s="79">
        <v>26</v>
      </c>
      <c r="R139" s="80">
        <v>1.085</v>
      </c>
      <c r="S139" s="79">
        <v>12</v>
      </c>
      <c r="T139" s="76"/>
      <c r="V139" s="76">
        <v>428</v>
      </c>
      <c r="W139" s="76">
        <v>35</v>
      </c>
      <c r="X139" s="76">
        <v>44</v>
      </c>
      <c r="Y139" s="78">
        <v>14254</v>
      </c>
    </row>
    <row r="140" spans="1:25" s="78" customFormat="1">
      <c r="A140" s="81">
        <v>428</v>
      </c>
      <c r="B140" s="76">
        <v>428035049</v>
      </c>
      <c r="C140" s="77" t="s">
        <v>513</v>
      </c>
      <c r="D140" s="79">
        <v>0</v>
      </c>
      <c r="E140" s="79">
        <v>0</v>
      </c>
      <c r="F140" s="79">
        <v>0</v>
      </c>
      <c r="G140" s="79">
        <v>1</v>
      </c>
      <c r="H140" s="79">
        <v>0</v>
      </c>
      <c r="I140" s="79">
        <v>0</v>
      </c>
      <c r="J140" s="79">
        <v>0</v>
      </c>
      <c r="K140" s="80">
        <v>3.8300000000000001E-2</v>
      </c>
      <c r="L140" s="79">
        <v>0</v>
      </c>
      <c r="M140" s="79">
        <v>0</v>
      </c>
      <c r="N140" s="79">
        <v>0</v>
      </c>
      <c r="O140" s="79">
        <v>0</v>
      </c>
      <c r="P140" s="79">
        <v>1</v>
      </c>
      <c r="Q140" s="79">
        <v>1</v>
      </c>
      <c r="R140" s="80">
        <v>1.085</v>
      </c>
      <c r="S140" s="79">
        <v>8</v>
      </c>
      <c r="T140" s="76"/>
      <c r="V140" s="76">
        <v>428</v>
      </c>
      <c r="W140" s="76">
        <v>35</v>
      </c>
      <c r="X140" s="76">
        <v>49</v>
      </c>
      <c r="Y140" s="78">
        <v>15408</v>
      </c>
    </row>
    <row r="141" spans="1:25" s="78" customFormat="1">
      <c r="A141" s="81">
        <v>428</v>
      </c>
      <c r="B141" s="76">
        <v>428035057</v>
      </c>
      <c r="C141" s="77" t="s">
        <v>513</v>
      </c>
      <c r="D141" s="79">
        <v>0</v>
      </c>
      <c r="E141" s="79">
        <v>0</v>
      </c>
      <c r="F141" s="79">
        <v>17</v>
      </c>
      <c r="G141" s="79">
        <v>81</v>
      </c>
      <c r="H141" s="79">
        <v>43</v>
      </c>
      <c r="I141" s="79">
        <v>27</v>
      </c>
      <c r="J141" s="79">
        <v>0</v>
      </c>
      <c r="K141" s="80">
        <v>6.4344000000000001</v>
      </c>
      <c r="L141" s="79">
        <v>0</v>
      </c>
      <c r="M141" s="79">
        <v>25</v>
      </c>
      <c r="N141" s="79">
        <v>1</v>
      </c>
      <c r="O141" s="79">
        <v>0</v>
      </c>
      <c r="P141" s="79">
        <v>142</v>
      </c>
      <c r="Q141" s="79">
        <v>168</v>
      </c>
      <c r="R141" s="80">
        <v>1.085</v>
      </c>
      <c r="S141" s="79">
        <v>12</v>
      </c>
      <c r="T141" s="76"/>
      <c r="V141" s="76">
        <v>428</v>
      </c>
      <c r="W141" s="76">
        <v>35</v>
      </c>
      <c r="X141" s="76">
        <v>57</v>
      </c>
      <c r="Y141" s="78">
        <v>15750</v>
      </c>
    </row>
    <row r="142" spans="1:25" s="78" customFormat="1">
      <c r="A142" s="81">
        <v>428</v>
      </c>
      <c r="B142" s="76">
        <v>428035073</v>
      </c>
      <c r="C142" s="77" t="s">
        <v>513</v>
      </c>
      <c r="D142" s="79">
        <v>0</v>
      </c>
      <c r="E142" s="79">
        <v>0</v>
      </c>
      <c r="F142" s="79">
        <v>1</v>
      </c>
      <c r="G142" s="79">
        <v>7</v>
      </c>
      <c r="H142" s="79">
        <v>2</v>
      </c>
      <c r="I142" s="79">
        <v>4</v>
      </c>
      <c r="J142" s="79">
        <v>0</v>
      </c>
      <c r="K142" s="80">
        <v>0.53620000000000001</v>
      </c>
      <c r="L142" s="79">
        <v>0</v>
      </c>
      <c r="M142" s="79">
        <v>1</v>
      </c>
      <c r="N142" s="79">
        <v>0</v>
      </c>
      <c r="O142" s="79">
        <v>0</v>
      </c>
      <c r="P142" s="79">
        <v>11</v>
      </c>
      <c r="Q142" s="79">
        <v>14</v>
      </c>
      <c r="R142" s="80">
        <v>1.085</v>
      </c>
      <c r="S142" s="79">
        <v>5</v>
      </c>
      <c r="T142" s="76"/>
      <c r="V142" s="76">
        <v>428</v>
      </c>
      <c r="W142" s="76">
        <v>35</v>
      </c>
      <c r="X142" s="76">
        <v>73</v>
      </c>
      <c r="Y142" s="78">
        <v>14297</v>
      </c>
    </row>
    <row r="143" spans="1:25" s="78" customFormat="1">
      <c r="A143" s="81">
        <v>428</v>
      </c>
      <c r="B143" s="76">
        <v>428035079</v>
      </c>
      <c r="C143" s="77" t="s">
        <v>513</v>
      </c>
      <c r="D143" s="79">
        <v>0</v>
      </c>
      <c r="E143" s="79">
        <v>0</v>
      </c>
      <c r="F143" s="79">
        <v>0</v>
      </c>
      <c r="G143" s="79">
        <v>0</v>
      </c>
      <c r="H143" s="79">
        <v>1</v>
      </c>
      <c r="I143" s="79">
        <v>0</v>
      </c>
      <c r="J143" s="79">
        <v>0</v>
      </c>
      <c r="K143" s="80">
        <v>3.8300000000000001E-2</v>
      </c>
      <c r="L143" s="79">
        <v>0</v>
      </c>
      <c r="M143" s="79">
        <v>0</v>
      </c>
      <c r="N143" s="79">
        <v>0</v>
      </c>
      <c r="O143" s="79">
        <v>0</v>
      </c>
      <c r="P143" s="79">
        <v>1</v>
      </c>
      <c r="Q143" s="79">
        <v>1</v>
      </c>
      <c r="R143" s="80">
        <v>1.085</v>
      </c>
      <c r="S143" s="79">
        <v>6</v>
      </c>
      <c r="T143" s="76"/>
      <c r="V143" s="76">
        <v>428</v>
      </c>
      <c r="W143" s="76">
        <v>35</v>
      </c>
      <c r="X143" s="76">
        <v>79</v>
      </c>
      <c r="Y143" s="78">
        <v>14646</v>
      </c>
    </row>
    <row r="144" spans="1:25" s="78" customFormat="1">
      <c r="A144" s="81">
        <v>428</v>
      </c>
      <c r="B144" s="76">
        <v>428035088</v>
      </c>
      <c r="C144" s="77" t="s">
        <v>513</v>
      </c>
      <c r="D144" s="79">
        <v>0</v>
      </c>
      <c r="E144" s="79">
        <v>0</v>
      </c>
      <c r="F144" s="79">
        <v>0</v>
      </c>
      <c r="G144" s="79">
        <v>1</v>
      </c>
      <c r="H144" s="79">
        <v>1</v>
      </c>
      <c r="I144" s="79">
        <v>0</v>
      </c>
      <c r="J144" s="79">
        <v>0</v>
      </c>
      <c r="K144" s="80">
        <v>7.6600000000000001E-2</v>
      </c>
      <c r="L144" s="79">
        <v>0</v>
      </c>
      <c r="M144" s="79">
        <v>0</v>
      </c>
      <c r="N144" s="79">
        <v>0</v>
      </c>
      <c r="O144" s="79">
        <v>0</v>
      </c>
      <c r="P144" s="79">
        <v>2</v>
      </c>
      <c r="Q144" s="79">
        <v>2</v>
      </c>
      <c r="R144" s="80">
        <v>1.085</v>
      </c>
      <c r="S144" s="79">
        <v>4</v>
      </c>
      <c r="T144" s="76"/>
      <c r="V144" s="76">
        <v>428</v>
      </c>
      <c r="W144" s="76">
        <v>35</v>
      </c>
      <c r="X144" s="76">
        <v>88</v>
      </c>
      <c r="Y144" s="78">
        <v>14410</v>
      </c>
    </row>
    <row r="145" spans="1:25" s="78" customFormat="1">
      <c r="A145" s="81">
        <v>428</v>
      </c>
      <c r="B145" s="76">
        <v>428035093</v>
      </c>
      <c r="C145" s="77" t="s">
        <v>513</v>
      </c>
      <c r="D145" s="79">
        <v>0</v>
      </c>
      <c r="E145" s="79">
        <v>0</v>
      </c>
      <c r="F145" s="79">
        <v>2</v>
      </c>
      <c r="G145" s="79">
        <v>3</v>
      </c>
      <c r="H145" s="79">
        <v>2</v>
      </c>
      <c r="I145" s="79">
        <v>1</v>
      </c>
      <c r="J145" s="79">
        <v>0</v>
      </c>
      <c r="K145" s="80">
        <v>0.30640000000000001</v>
      </c>
      <c r="L145" s="79">
        <v>0</v>
      </c>
      <c r="M145" s="79">
        <v>1</v>
      </c>
      <c r="N145" s="79">
        <v>0</v>
      </c>
      <c r="O145" s="79">
        <v>0</v>
      </c>
      <c r="P145" s="79">
        <v>6</v>
      </c>
      <c r="Q145" s="79">
        <v>8</v>
      </c>
      <c r="R145" s="80">
        <v>1.085</v>
      </c>
      <c r="S145" s="79">
        <v>11</v>
      </c>
      <c r="T145" s="76"/>
      <c r="V145" s="76">
        <v>428</v>
      </c>
      <c r="W145" s="76">
        <v>35</v>
      </c>
      <c r="X145" s="76">
        <v>93</v>
      </c>
      <c r="Y145" s="78">
        <v>14929</v>
      </c>
    </row>
    <row r="146" spans="1:25" s="78" customFormat="1">
      <c r="A146" s="81">
        <v>428</v>
      </c>
      <c r="B146" s="76">
        <v>428035095</v>
      </c>
      <c r="C146" s="77" t="s">
        <v>513</v>
      </c>
      <c r="D146" s="79">
        <v>0</v>
      </c>
      <c r="E146" s="79">
        <v>0</v>
      </c>
      <c r="F146" s="79">
        <v>0</v>
      </c>
      <c r="G146" s="79">
        <v>1</v>
      </c>
      <c r="H146" s="79">
        <v>0</v>
      </c>
      <c r="I146" s="79">
        <v>0</v>
      </c>
      <c r="J146" s="79">
        <v>0</v>
      </c>
      <c r="K146" s="80">
        <v>3.8300000000000001E-2</v>
      </c>
      <c r="L146" s="79">
        <v>0</v>
      </c>
      <c r="M146" s="79">
        <v>0</v>
      </c>
      <c r="N146" s="79">
        <v>0</v>
      </c>
      <c r="O146" s="79">
        <v>0</v>
      </c>
      <c r="P146" s="79">
        <v>1</v>
      </c>
      <c r="Q146" s="79">
        <v>1</v>
      </c>
      <c r="R146" s="80">
        <v>1.085</v>
      </c>
      <c r="S146" s="79">
        <v>11</v>
      </c>
      <c r="T146" s="76"/>
      <c r="V146" s="76">
        <v>428</v>
      </c>
      <c r="W146" s="76">
        <v>35</v>
      </c>
      <c r="X146" s="76">
        <v>95</v>
      </c>
      <c r="Y146" s="78">
        <v>15952</v>
      </c>
    </row>
    <row r="147" spans="1:25" s="78" customFormat="1">
      <c r="A147" s="81">
        <v>428</v>
      </c>
      <c r="B147" s="76">
        <v>428035128</v>
      </c>
      <c r="C147" s="77" t="s">
        <v>513</v>
      </c>
      <c r="D147" s="79">
        <v>0</v>
      </c>
      <c r="E147" s="79">
        <v>0</v>
      </c>
      <c r="F147" s="79">
        <v>0</v>
      </c>
      <c r="G147" s="79">
        <v>1</v>
      </c>
      <c r="H147" s="79">
        <v>0</v>
      </c>
      <c r="I147" s="79">
        <v>0</v>
      </c>
      <c r="J147" s="79">
        <v>0</v>
      </c>
      <c r="K147" s="80">
        <v>3.8300000000000001E-2</v>
      </c>
      <c r="L147" s="79">
        <v>0</v>
      </c>
      <c r="M147" s="79">
        <v>0</v>
      </c>
      <c r="N147" s="79">
        <v>0</v>
      </c>
      <c r="O147" s="79">
        <v>0</v>
      </c>
      <c r="P147" s="79">
        <v>1</v>
      </c>
      <c r="Q147" s="79">
        <v>1</v>
      </c>
      <c r="R147" s="80">
        <v>1.085</v>
      </c>
      <c r="S147" s="79">
        <v>10</v>
      </c>
      <c r="T147" s="76"/>
      <c r="V147" s="76">
        <v>428</v>
      </c>
      <c r="W147" s="76">
        <v>35</v>
      </c>
      <c r="X147" s="76">
        <v>128</v>
      </c>
      <c r="Y147" s="78">
        <v>15788</v>
      </c>
    </row>
    <row r="148" spans="1:25" s="78" customFormat="1">
      <c r="A148" s="81">
        <v>428</v>
      </c>
      <c r="B148" s="76">
        <v>428035133</v>
      </c>
      <c r="C148" s="77" t="s">
        <v>513</v>
      </c>
      <c r="D148" s="79">
        <v>0</v>
      </c>
      <c r="E148" s="79">
        <v>0</v>
      </c>
      <c r="F148" s="79">
        <v>0</v>
      </c>
      <c r="G148" s="79">
        <v>1</v>
      </c>
      <c r="H148" s="79">
        <v>1</v>
      </c>
      <c r="I148" s="79">
        <v>1</v>
      </c>
      <c r="J148" s="79">
        <v>0</v>
      </c>
      <c r="K148" s="80">
        <v>0.1149</v>
      </c>
      <c r="L148" s="79">
        <v>0</v>
      </c>
      <c r="M148" s="79">
        <v>0</v>
      </c>
      <c r="N148" s="79">
        <v>0</v>
      </c>
      <c r="O148" s="79">
        <v>0</v>
      </c>
      <c r="P148" s="79">
        <v>1</v>
      </c>
      <c r="Q148" s="79">
        <v>3</v>
      </c>
      <c r="R148" s="80">
        <v>1.085</v>
      </c>
      <c r="S148" s="79">
        <v>9</v>
      </c>
      <c r="T148" s="76"/>
      <c r="V148" s="76">
        <v>428</v>
      </c>
      <c r="W148" s="76">
        <v>35</v>
      </c>
      <c r="X148" s="76">
        <v>133</v>
      </c>
      <c r="Y148" s="78">
        <v>12411</v>
      </c>
    </row>
    <row r="149" spans="1:25" s="78" customFormat="1">
      <c r="A149" s="81">
        <v>428</v>
      </c>
      <c r="B149" s="76">
        <v>428035163</v>
      </c>
      <c r="C149" s="77" t="s">
        <v>513</v>
      </c>
      <c r="D149" s="79">
        <v>0</v>
      </c>
      <c r="E149" s="79">
        <v>0</v>
      </c>
      <c r="F149" s="79">
        <v>0</v>
      </c>
      <c r="G149" s="79">
        <v>2</v>
      </c>
      <c r="H149" s="79">
        <v>3</v>
      </c>
      <c r="I149" s="79">
        <v>2</v>
      </c>
      <c r="J149" s="79">
        <v>0</v>
      </c>
      <c r="K149" s="80">
        <v>0.2681</v>
      </c>
      <c r="L149" s="79">
        <v>0</v>
      </c>
      <c r="M149" s="79">
        <v>0</v>
      </c>
      <c r="N149" s="79">
        <v>0</v>
      </c>
      <c r="O149" s="79">
        <v>0</v>
      </c>
      <c r="P149" s="79">
        <v>7</v>
      </c>
      <c r="Q149" s="79">
        <v>7</v>
      </c>
      <c r="R149" s="80">
        <v>1.085</v>
      </c>
      <c r="S149" s="79">
        <v>12</v>
      </c>
      <c r="T149" s="76"/>
      <c r="V149" s="76">
        <v>428</v>
      </c>
      <c r="W149" s="76">
        <v>35</v>
      </c>
      <c r="X149" s="76">
        <v>163</v>
      </c>
      <c r="Y149" s="78">
        <v>16398</v>
      </c>
    </row>
    <row r="150" spans="1:25" s="78" customFormat="1">
      <c r="A150" s="81">
        <v>428</v>
      </c>
      <c r="B150" s="76">
        <v>428035165</v>
      </c>
      <c r="C150" s="77" t="s">
        <v>513</v>
      </c>
      <c r="D150" s="79">
        <v>0</v>
      </c>
      <c r="E150" s="79">
        <v>0</v>
      </c>
      <c r="F150" s="79">
        <v>0</v>
      </c>
      <c r="G150" s="79">
        <v>7</v>
      </c>
      <c r="H150" s="79">
        <v>1</v>
      </c>
      <c r="I150" s="79">
        <v>3</v>
      </c>
      <c r="J150" s="79">
        <v>0</v>
      </c>
      <c r="K150" s="80">
        <v>0.42130000000000001</v>
      </c>
      <c r="L150" s="79">
        <v>0</v>
      </c>
      <c r="M150" s="79">
        <v>0</v>
      </c>
      <c r="N150" s="79">
        <v>0</v>
      </c>
      <c r="O150" s="79">
        <v>0</v>
      </c>
      <c r="P150" s="79">
        <v>7</v>
      </c>
      <c r="Q150" s="79">
        <v>11</v>
      </c>
      <c r="R150" s="80">
        <v>1.085</v>
      </c>
      <c r="S150" s="79">
        <v>10</v>
      </c>
      <c r="T150" s="76"/>
      <c r="V150" s="76">
        <v>428</v>
      </c>
      <c r="W150" s="76">
        <v>35</v>
      </c>
      <c r="X150" s="76">
        <v>165</v>
      </c>
      <c r="Y150" s="78">
        <v>14157</v>
      </c>
    </row>
    <row r="151" spans="1:25" s="78" customFormat="1">
      <c r="A151" s="81">
        <v>428</v>
      </c>
      <c r="B151" s="76">
        <v>428035189</v>
      </c>
      <c r="C151" s="77" t="s">
        <v>513</v>
      </c>
      <c r="D151" s="79">
        <v>0</v>
      </c>
      <c r="E151" s="79">
        <v>0</v>
      </c>
      <c r="F151" s="79">
        <v>0</v>
      </c>
      <c r="G151" s="79">
        <v>1</v>
      </c>
      <c r="H151" s="79">
        <v>1</v>
      </c>
      <c r="I151" s="79">
        <v>0</v>
      </c>
      <c r="J151" s="79">
        <v>0</v>
      </c>
      <c r="K151" s="80">
        <v>7.6600000000000001E-2</v>
      </c>
      <c r="L151" s="79">
        <v>0</v>
      </c>
      <c r="M151" s="79">
        <v>0</v>
      </c>
      <c r="N151" s="79">
        <v>0</v>
      </c>
      <c r="O151" s="79">
        <v>0</v>
      </c>
      <c r="P151" s="79">
        <v>1</v>
      </c>
      <c r="Q151" s="79">
        <v>2</v>
      </c>
      <c r="R151" s="80">
        <v>1.085</v>
      </c>
      <c r="S151" s="79">
        <v>3</v>
      </c>
      <c r="T151" s="76"/>
      <c r="V151" s="76">
        <v>428</v>
      </c>
      <c r="W151" s="76">
        <v>35</v>
      </c>
      <c r="X151" s="76">
        <v>189</v>
      </c>
      <c r="Y151" s="78">
        <v>12184</v>
      </c>
    </row>
    <row r="152" spans="1:25" s="78" customFormat="1">
      <c r="A152" s="81">
        <v>428</v>
      </c>
      <c r="B152" s="76">
        <v>428035220</v>
      </c>
      <c r="C152" s="77" t="s">
        <v>513</v>
      </c>
      <c r="D152" s="79">
        <v>0</v>
      </c>
      <c r="E152" s="79">
        <v>0</v>
      </c>
      <c r="F152" s="79">
        <v>0</v>
      </c>
      <c r="G152" s="79">
        <v>2</v>
      </c>
      <c r="H152" s="79">
        <v>3</v>
      </c>
      <c r="I152" s="79">
        <v>1</v>
      </c>
      <c r="J152" s="79">
        <v>0</v>
      </c>
      <c r="K152" s="80">
        <v>0.2298</v>
      </c>
      <c r="L152" s="79">
        <v>0</v>
      </c>
      <c r="M152" s="79">
        <v>0</v>
      </c>
      <c r="N152" s="79">
        <v>0</v>
      </c>
      <c r="O152" s="79">
        <v>0</v>
      </c>
      <c r="P152" s="79">
        <v>6</v>
      </c>
      <c r="Q152" s="79">
        <v>6</v>
      </c>
      <c r="R152" s="80">
        <v>1.085</v>
      </c>
      <c r="S152" s="79">
        <v>6</v>
      </c>
      <c r="T152" s="76"/>
      <c r="V152" s="76">
        <v>428</v>
      </c>
      <c r="W152" s="76">
        <v>35</v>
      </c>
      <c r="X152" s="76">
        <v>220</v>
      </c>
      <c r="Y152" s="78">
        <v>15097</v>
      </c>
    </row>
    <row r="153" spans="1:25" s="78" customFormat="1">
      <c r="A153" s="81">
        <v>428</v>
      </c>
      <c r="B153" s="76">
        <v>428035243</v>
      </c>
      <c r="C153" s="77" t="s">
        <v>513</v>
      </c>
      <c r="D153" s="79">
        <v>0</v>
      </c>
      <c r="E153" s="79">
        <v>0</v>
      </c>
      <c r="F153" s="79">
        <v>0</v>
      </c>
      <c r="G153" s="79">
        <v>4</v>
      </c>
      <c r="H153" s="79">
        <v>1</v>
      </c>
      <c r="I153" s="79">
        <v>1</v>
      </c>
      <c r="J153" s="79">
        <v>0</v>
      </c>
      <c r="K153" s="80">
        <v>0.2298</v>
      </c>
      <c r="L153" s="79">
        <v>0</v>
      </c>
      <c r="M153" s="79">
        <v>0</v>
      </c>
      <c r="N153" s="79">
        <v>0</v>
      </c>
      <c r="O153" s="79">
        <v>0</v>
      </c>
      <c r="P153" s="79">
        <v>4</v>
      </c>
      <c r="Q153" s="79">
        <v>6</v>
      </c>
      <c r="R153" s="80">
        <v>1.085</v>
      </c>
      <c r="S153" s="79">
        <v>9</v>
      </c>
      <c r="T153" s="76"/>
      <c r="V153" s="76">
        <v>428</v>
      </c>
      <c r="W153" s="76">
        <v>35</v>
      </c>
      <c r="X153" s="76">
        <v>243</v>
      </c>
      <c r="Y153" s="78">
        <v>14005</v>
      </c>
    </row>
    <row r="154" spans="1:25" s="78" customFormat="1">
      <c r="A154" s="81">
        <v>428</v>
      </c>
      <c r="B154" s="76">
        <v>428035244</v>
      </c>
      <c r="C154" s="77" t="s">
        <v>513</v>
      </c>
      <c r="D154" s="79">
        <v>0</v>
      </c>
      <c r="E154" s="79">
        <v>0</v>
      </c>
      <c r="F154" s="79">
        <v>0</v>
      </c>
      <c r="G154" s="79">
        <v>8</v>
      </c>
      <c r="H154" s="79">
        <v>8</v>
      </c>
      <c r="I154" s="79">
        <v>8</v>
      </c>
      <c r="J154" s="79">
        <v>0</v>
      </c>
      <c r="K154" s="80">
        <v>0.91920000000000002</v>
      </c>
      <c r="L154" s="79">
        <v>0</v>
      </c>
      <c r="M154" s="79">
        <v>0</v>
      </c>
      <c r="N154" s="79">
        <v>0</v>
      </c>
      <c r="O154" s="79">
        <v>0</v>
      </c>
      <c r="P154" s="79">
        <v>16</v>
      </c>
      <c r="Q154" s="79">
        <v>24</v>
      </c>
      <c r="R154" s="80">
        <v>1.085</v>
      </c>
      <c r="S154" s="79">
        <v>10</v>
      </c>
      <c r="T154" s="76"/>
      <c r="V154" s="76">
        <v>428</v>
      </c>
      <c r="W154" s="76">
        <v>35</v>
      </c>
      <c r="X154" s="76">
        <v>244</v>
      </c>
      <c r="Y154" s="78">
        <v>14328</v>
      </c>
    </row>
    <row r="155" spans="1:25" s="78" customFormat="1">
      <c r="A155" s="81">
        <v>428</v>
      </c>
      <c r="B155" s="76">
        <v>428035248</v>
      </c>
      <c r="C155" s="77" t="s">
        <v>513</v>
      </c>
      <c r="D155" s="79">
        <v>0</v>
      </c>
      <c r="E155" s="79">
        <v>0</v>
      </c>
      <c r="F155" s="79">
        <v>2</v>
      </c>
      <c r="G155" s="79">
        <v>9</v>
      </c>
      <c r="H155" s="79">
        <v>15</v>
      </c>
      <c r="I155" s="79">
        <v>0</v>
      </c>
      <c r="J155" s="79">
        <v>0</v>
      </c>
      <c r="K155" s="80">
        <v>0.99580000000000002</v>
      </c>
      <c r="L155" s="79">
        <v>0</v>
      </c>
      <c r="M155" s="79">
        <v>5</v>
      </c>
      <c r="N155" s="79">
        <v>0</v>
      </c>
      <c r="O155" s="79">
        <v>0</v>
      </c>
      <c r="P155" s="79">
        <v>20</v>
      </c>
      <c r="Q155" s="79">
        <v>26</v>
      </c>
      <c r="R155" s="80">
        <v>1.085</v>
      </c>
      <c r="S155" s="79">
        <v>12</v>
      </c>
      <c r="T155" s="76"/>
      <c r="V155" s="76">
        <v>428</v>
      </c>
      <c r="W155" s="76">
        <v>35</v>
      </c>
      <c r="X155" s="76">
        <v>248</v>
      </c>
      <c r="Y155" s="78">
        <v>15027</v>
      </c>
    </row>
    <row r="156" spans="1:25" s="78" customFormat="1">
      <c r="A156" s="81">
        <v>428</v>
      </c>
      <c r="B156" s="76">
        <v>428035262</v>
      </c>
      <c r="C156" s="77" t="s">
        <v>513</v>
      </c>
      <c r="D156" s="79">
        <v>0</v>
      </c>
      <c r="E156" s="79">
        <v>0</v>
      </c>
      <c r="F156" s="79">
        <v>1</v>
      </c>
      <c r="G156" s="79">
        <v>1</v>
      </c>
      <c r="H156" s="79">
        <v>2</v>
      </c>
      <c r="I156" s="79">
        <v>0</v>
      </c>
      <c r="J156" s="79">
        <v>0</v>
      </c>
      <c r="K156" s="80">
        <v>0.1532</v>
      </c>
      <c r="L156" s="79">
        <v>0</v>
      </c>
      <c r="M156" s="79">
        <v>0</v>
      </c>
      <c r="N156" s="79">
        <v>0</v>
      </c>
      <c r="O156" s="79">
        <v>0</v>
      </c>
      <c r="P156" s="79">
        <v>3</v>
      </c>
      <c r="Q156" s="79">
        <v>4</v>
      </c>
      <c r="R156" s="80">
        <v>1.085</v>
      </c>
      <c r="S156" s="79">
        <v>7</v>
      </c>
      <c r="T156" s="76"/>
      <c r="V156" s="76">
        <v>428</v>
      </c>
      <c r="W156" s="76">
        <v>35</v>
      </c>
      <c r="X156" s="76">
        <v>262</v>
      </c>
      <c r="Y156" s="78">
        <v>13766</v>
      </c>
    </row>
    <row r="157" spans="1:25" s="78" customFormat="1">
      <c r="A157" s="81">
        <v>428</v>
      </c>
      <c r="B157" s="76">
        <v>428035285</v>
      </c>
      <c r="C157" s="77" t="s">
        <v>513</v>
      </c>
      <c r="D157" s="79">
        <v>0</v>
      </c>
      <c r="E157" s="79">
        <v>0</v>
      </c>
      <c r="F157" s="79">
        <v>0</v>
      </c>
      <c r="G157" s="79">
        <v>0</v>
      </c>
      <c r="H157" s="79">
        <v>0</v>
      </c>
      <c r="I157" s="79">
        <v>1</v>
      </c>
      <c r="J157" s="79">
        <v>0</v>
      </c>
      <c r="K157" s="80">
        <v>3.8300000000000001E-2</v>
      </c>
      <c r="L157" s="79">
        <v>0</v>
      </c>
      <c r="M157" s="79">
        <v>0</v>
      </c>
      <c r="N157" s="79">
        <v>0</v>
      </c>
      <c r="O157" s="79">
        <v>0</v>
      </c>
      <c r="P157" s="79">
        <v>1</v>
      </c>
      <c r="Q157" s="79">
        <v>1</v>
      </c>
      <c r="R157" s="80">
        <v>1.085</v>
      </c>
      <c r="S157" s="79">
        <v>7</v>
      </c>
      <c r="T157" s="76"/>
      <c r="V157" s="76">
        <v>428</v>
      </c>
      <c r="W157" s="76">
        <v>35</v>
      </c>
      <c r="X157" s="76">
        <v>285</v>
      </c>
      <c r="Y157" s="78">
        <v>16779</v>
      </c>
    </row>
    <row r="158" spans="1:25" s="78" customFormat="1">
      <c r="A158" s="81">
        <v>428</v>
      </c>
      <c r="B158" s="76">
        <v>428035293</v>
      </c>
      <c r="C158" s="77" t="s">
        <v>513</v>
      </c>
      <c r="D158" s="79">
        <v>0</v>
      </c>
      <c r="E158" s="79">
        <v>0</v>
      </c>
      <c r="F158" s="79">
        <v>0</v>
      </c>
      <c r="G158" s="79">
        <v>2</v>
      </c>
      <c r="H158" s="79">
        <v>1</v>
      </c>
      <c r="I158" s="79">
        <v>1</v>
      </c>
      <c r="J158" s="79">
        <v>0</v>
      </c>
      <c r="K158" s="80">
        <v>0.1532</v>
      </c>
      <c r="L158" s="79">
        <v>0</v>
      </c>
      <c r="M158" s="79">
        <v>0</v>
      </c>
      <c r="N158" s="79">
        <v>0</v>
      </c>
      <c r="O158" s="79">
        <v>0</v>
      </c>
      <c r="P158" s="79">
        <v>4</v>
      </c>
      <c r="Q158" s="79">
        <v>4</v>
      </c>
      <c r="R158" s="80">
        <v>1.085</v>
      </c>
      <c r="S158" s="79">
        <v>10</v>
      </c>
      <c r="T158" s="76"/>
      <c r="V158" s="76">
        <v>428</v>
      </c>
      <c r="W158" s="76">
        <v>35</v>
      </c>
      <c r="X158" s="76">
        <v>293</v>
      </c>
      <c r="Y158" s="78">
        <v>16084</v>
      </c>
    </row>
    <row r="159" spans="1:25" s="78" customFormat="1">
      <c r="A159" s="81">
        <v>428</v>
      </c>
      <c r="B159" s="76">
        <v>428035305</v>
      </c>
      <c r="C159" s="77" t="s">
        <v>513</v>
      </c>
      <c r="D159" s="79">
        <v>0</v>
      </c>
      <c r="E159" s="79">
        <v>0</v>
      </c>
      <c r="F159" s="79">
        <v>0</v>
      </c>
      <c r="G159" s="79">
        <v>1</v>
      </c>
      <c r="H159" s="79">
        <v>0</v>
      </c>
      <c r="I159" s="79">
        <v>0</v>
      </c>
      <c r="J159" s="79">
        <v>0</v>
      </c>
      <c r="K159" s="80">
        <v>3.8300000000000001E-2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1</v>
      </c>
      <c r="R159" s="80">
        <v>1.085</v>
      </c>
      <c r="S159" s="79">
        <v>3</v>
      </c>
      <c r="T159" s="76"/>
      <c r="V159" s="76">
        <v>428</v>
      </c>
      <c r="W159" s="76">
        <v>35</v>
      </c>
      <c r="X159" s="76">
        <v>305</v>
      </c>
      <c r="Y159" s="78">
        <v>10227</v>
      </c>
    </row>
    <row r="160" spans="1:25" s="78" customFormat="1">
      <c r="A160" s="81">
        <v>428</v>
      </c>
      <c r="B160" s="76">
        <v>428035307</v>
      </c>
      <c r="C160" s="77" t="s">
        <v>513</v>
      </c>
      <c r="D160" s="79">
        <v>0</v>
      </c>
      <c r="E160" s="79">
        <v>0</v>
      </c>
      <c r="F160" s="79">
        <v>0</v>
      </c>
      <c r="G160" s="79">
        <v>2</v>
      </c>
      <c r="H160" s="79">
        <v>1</v>
      </c>
      <c r="I160" s="79">
        <v>0</v>
      </c>
      <c r="J160" s="79">
        <v>0</v>
      </c>
      <c r="K160" s="80">
        <v>0.1149</v>
      </c>
      <c r="L160" s="79">
        <v>0</v>
      </c>
      <c r="M160" s="79">
        <v>0</v>
      </c>
      <c r="N160" s="79">
        <v>0</v>
      </c>
      <c r="O160" s="79">
        <v>0</v>
      </c>
      <c r="P160" s="79">
        <v>3</v>
      </c>
      <c r="Q160" s="79">
        <v>3</v>
      </c>
      <c r="R160" s="80">
        <v>1.085</v>
      </c>
      <c r="S160" s="79">
        <v>3</v>
      </c>
      <c r="T160" s="76"/>
      <c r="V160" s="76">
        <v>428</v>
      </c>
      <c r="W160" s="76">
        <v>35</v>
      </c>
      <c r="X160" s="76">
        <v>307</v>
      </c>
      <c r="Y160" s="78">
        <v>14394</v>
      </c>
    </row>
    <row r="161" spans="1:25" s="78" customFormat="1">
      <c r="A161" s="81">
        <v>428</v>
      </c>
      <c r="B161" s="76">
        <v>428035314</v>
      </c>
      <c r="C161" s="77" t="s">
        <v>513</v>
      </c>
      <c r="D161" s="79">
        <v>0</v>
      </c>
      <c r="E161" s="79">
        <v>0</v>
      </c>
      <c r="F161" s="79">
        <v>0</v>
      </c>
      <c r="G161" s="79">
        <v>0</v>
      </c>
      <c r="H161" s="79">
        <v>1</v>
      </c>
      <c r="I161" s="79">
        <v>0</v>
      </c>
      <c r="J161" s="79">
        <v>0</v>
      </c>
      <c r="K161" s="80">
        <v>3.8300000000000001E-2</v>
      </c>
      <c r="L161" s="79">
        <v>0</v>
      </c>
      <c r="M161" s="79">
        <v>0</v>
      </c>
      <c r="N161" s="79">
        <v>0</v>
      </c>
      <c r="O161" s="79">
        <v>0</v>
      </c>
      <c r="P161" s="79">
        <v>1</v>
      </c>
      <c r="Q161" s="79">
        <v>1</v>
      </c>
      <c r="R161" s="80">
        <v>1.085</v>
      </c>
      <c r="S161" s="79">
        <v>6</v>
      </c>
      <c r="T161" s="76"/>
      <c r="V161" s="76">
        <v>428</v>
      </c>
      <c r="W161" s="76">
        <v>35</v>
      </c>
      <c r="X161" s="76">
        <v>314</v>
      </c>
      <c r="Y161" s="78">
        <v>14646</v>
      </c>
    </row>
    <row r="162" spans="1:25" s="78" customFormat="1">
      <c r="A162" s="81">
        <v>428</v>
      </c>
      <c r="B162" s="76">
        <v>428035336</v>
      </c>
      <c r="C162" s="77" t="s">
        <v>513</v>
      </c>
      <c r="D162" s="79">
        <v>0</v>
      </c>
      <c r="E162" s="79">
        <v>0</v>
      </c>
      <c r="F162" s="79">
        <v>0</v>
      </c>
      <c r="G162" s="79">
        <v>1</v>
      </c>
      <c r="H162" s="79">
        <v>1</v>
      </c>
      <c r="I162" s="79">
        <v>0</v>
      </c>
      <c r="J162" s="79">
        <v>0</v>
      </c>
      <c r="K162" s="80">
        <v>7.6600000000000001E-2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2</v>
      </c>
      <c r="R162" s="80">
        <v>1.085</v>
      </c>
      <c r="S162" s="79">
        <v>7</v>
      </c>
      <c r="T162" s="76"/>
      <c r="V162" s="76">
        <v>428</v>
      </c>
      <c r="W162" s="76">
        <v>35</v>
      </c>
      <c r="X162" s="76">
        <v>336</v>
      </c>
      <c r="Y162" s="78">
        <v>10037</v>
      </c>
    </row>
    <row r="163" spans="1:25" s="78" customFormat="1">
      <c r="A163" s="81">
        <v>428</v>
      </c>
      <c r="B163" s="76">
        <v>428035346</v>
      </c>
      <c r="C163" s="77" t="s">
        <v>513</v>
      </c>
      <c r="D163" s="79">
        <v>0</v>
      </c>
      <c r="E163" s="79">
        <v>0</v>
      </c>
      <c r="F163" s="79">
        <v>0</v>
      </c>
      <c r="G163" s="79">
        <v>3</v>
      </c>
      <c r="H163" s="79">
        <v>4</v>
      </c>
      <c r="I163" s="79">
        <v>1</v>
      </c>
      <c r="J163" s="79">
        <v>0</v>
      </c>
      <c r="K163" s="80">
        <v>0.30640000000000001</v>
      </c>
      <c r="L163" s="79">
        <v>0</v>
      </c>
      <c r="M163" s="79">
        <v>1</v>
      </c>
      <c r="N163" s="79">
        <v>0</v>
      </c>
      <c r="O163" s="79">
        <v>0</v>
      </c>
      <c r="P163" s="79">
        <v>3</v>
      </c>
      <c r="Q163" s="79">
        <v>8</v>
      </c>
      <c r="R163" s="80">
        <v>1.085</v>
      </c>
      <c r="S163" s="79">
        <v>6</v>
      </c>
      <c r="T163" s="76"/>
      <c r="V163" s="76">
        <v>428</v>
      </c>
      <c r="W163" s="76">
        <v>35</v>
      </c>
      <c r="X163" s="76">
        <v>346</v>
      </c>
      <c r="Y163" s="78">
        <v>12353</v>
      </c>
    </row>
    <row r="164" spans="1:25" s="78" customFormat="1">
      <c r="A164" s="81">
        <v>429</v>
      </c>
      <c r="B164" s="76">
        <v>429163030</v>
      </c>
      <c r="C164" s="77" t="s">
        <v>514</v>
      </c>
      <c r="D164" s="79">
        <v>0</v>
      </c>
      <c r="E164" s="79">
        <v>0</v>
      </c>
      <c r="F164" s="79">
        <v>0</v>
      </c>
      <c r="G164" s="79">
        <v>0</v>
      </c>
      <c r="H164" s="79">
        <v>1</v>
      </c>
      <c r="I164" s="79">
        <v>1</v>
      </c>
      <c r="J164" s="79">
        <v>0</v>
      </c>
      <c r="K164" s="80">
        <v>7.6600000000000001E-2</v>
      </c>
      <c r="L164" s="79">
        <v>0</v>
      </c>
      <c r="M164" s="79">
        <v>0</v>
      </c>
      <c r="N164" s="79">
        <v>0</v>
      </c>
      <c r="O164" s="79">
        <v>0</v>
      </c>
      <c r="P164" s="79">
        <v>2</v>
      </c>
      <c r="Q164" s="79">
        <v>2</v>
      </c>
      <c r="R164" s="80">
        <v>1</v>
      </c>
      <c r="S164" s="79">
        <v>6</v>
      </c>
      <c r="T164" s="76"/>
      <c r="V164" s="76">
        <v>429</v>
      </c>
      <c r="W164" s="76">
        <v>163</v>
      </c>
      <c r="X164" s="76">
        <v>30</v>
      </c>
      <c r="Y164" s="78">
        <v>14583</v>
      </c>
    </row>
    <row r="165" spans="1:25" s="78" customFormat="1">
      <c r="A165" s="81">
        <v>429</v>
      </c>
      <c r="B165" s="76">
        <v>429163049</v>
      </c>
      <c r="C165" s="77" t="s">
        <v>514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1</v>
      </c>
      <c r="J165" s="79">
        <v>0</v>
      </c>
      <c r="K165" s="80">
        <v>3.8300000000000001E-2</v>
      </c>
      <c r="L165" s="79">
        <v>0</v>
      </c>
      <c r="M165" s="79">
        <v>0</v>
      </c>
      <c r="N165" s="79">
        <v>0</v>
      </c>
      <c r="O165" s="79">
        <v>0</v>
      </c>
      <c r="P165" s="79">
        <v>1</v>
      </c>
      <c r="Q165" s="79">
        <v>1</v>
      </c>
      <c r="R165" s="80">
        <v>1</v>
      </c>
      <c r="S165" s="79">
        <v>8</v>
      </c>
      <c r="T165" s="76"/>
      <c r="V165" s="76">
        <v>429</v>
      </c>
      <c r="W165" s="76">
        <v>163</v>
      </c>
      <c r="X165" s="76">
        <v>49</v>
      </c>
      <c r="Y165" s="78">
        <v>15838</v>
      </c>
    </row>
    <row r="166" spans="1:25" s="78" customFormat="1">
      <c r="A166" s="81">
        <v>429</v>
      </c>
      <c r="B166" s="76">
        <v>429163057</v>
      </c>
      <c r="C166" s="77" t="s">
        <v>514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2</v>
      </c>
      <c r="J166" s="79">
        <v>0</v>
      </c>
      <c r="K166" s="80">
        <v>7.6600000000000001E-2</v>
      </c>
      <c r="L166" s="79">
        <v>0</v>
      </c>
      <c r="M166" s="79">
        <v>0</v>
      </c>
      <c r="N166" s="79">
        <v>0</v>
      </c>
      <c r="O166" s="79">
        <v>1</v>
      </c>
      <c r="P166" s="79">
        <v>2</v>
      </c>
      <c r="Q166" s="79">
        <v>2</v>
      </c>
      <c r="R166" s="80">
        <v>1</v>
      </c>
      <c r="S166" s="79">
        <v>12</v>
      </c>
      <c r="T166" s="76"/>
      <c r="V166" s="76">
        <v>429</v>
      </c>
      <c r="W166" s="76">
        <v>163</v>
      </c>
      <c r="X166" s="76">
        <v>57</v>
      </c>
      <c r="Y166" s="78">
        <v>17578</v>
      </c>
    </row>
    <row r="167" spans="1:25" s="78" customFormat="1">
      <c r="A167" s="81">
        <v>429</v>
      </c>
      <c r="B167" s="76">
        <v>429163071</v>
      </c>
      <c r="C167" s="77" t="s">
        <v>514</v>
      </c>
      <c r="D167" s="79">
        <v>0</v>
      </c>
      <c r="E167" s="79">
        <v>0</v>
      </c>
      <c r="F167" s="79">
        <v>0</v>
      </c>
      <c r="G167" s="79">
        <v>1</v>
      </c>
      <c r="H167" s="79">
        <v>0</v>
      </c>
      <c r="I167" s="79">
        <v>0</v>
      </c>
      <c r="J167" s="79">
        <v>0</v>
      </c>
      <c r="K167" s="80">
        <v>3.8300000000000001E-2</v>
      </c>
      <c r="L167" s="79">
        <v>0</v>
      </c>
      <c r="M167" s="79">
        <v>0</v>
      </c>
      <c r="N167" s="79">
        <v>0</v>
      </c>
      <c r="O167" s="79">
        <v>0</v>
      </c>
      <c r="P167" s="79">
        <v>1</v>
      </c>
      <c r="Q167" s="79">
        <v>1</v>
      </c>
      <c r="R167" s="80">
        <v>1</v>
      </c>
      <c r="S167" s="79">
        <v>4</v>
      </c>
      <c r="T167" s="76"/>
      <c r="V167" s="76">
        <v>429</v>
      </c>
      <c r="W167" s="76">
        <v>163</v>
      </c>
      <c r="X167" s="76">
        <v>71</v>
      </c>
      <c r="Y167" s="78">
        <v>13631</v>
      </c>
    </row>
    <row r="168" spans="1:25" s="78" customFormat="1">
      <c r="A168" s="81">
        <v>429</v>
      </c>
      <c r="B168" s="76">
        <v>429163103</v>
      </c>
      <c r="C168" s="77" t="s">
        <v>514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1</v>
      </c>
      <c r="J168" s="79">
        <v>0</v>
      </c>
      <c r="K168" s="80">
        <v>3.8300000000000001E-2</v>
      </c>
      <c r="L168" s="79">
        <v>0</v>
      </c>
      <c r="M168" s="79">
        <v>0</v>
      </c>
      <c r="N168" s="79">
        <v>0</v>
      </c>
      <c r="O168" s="79">
        <v>0</v>
      </c>
      <c r="P168" s="79">
        <v>1</v>
      </c>
      <c r="Q168" s="79">
        <v>1</v>
      </c>
      <c r="R168" s="80">
        <v>1</v>
      </c>
      <c r="S168" s="79">
        <v>10</v>
      </c>
      <c r="T168" s="76"/>
      <c r="V168" s="76">
        <v>429</v>
      </c>
      <c r="W168" s="76">
        <v>163</v>
      </c>
      <c r="X168" s="76">
        <v>103</v>
      </c>
      <c r="Y168" s="78">
        <v>16192</v>
      </c>
    </row>
    <row r="169" spans="1:25" s="78" customFormat="1">
      <c r="A169" s="81">
        <v>429</v>
      </c>
      <c r="B169" s="76">
        <v>429163128</v>
      </c>
      <c r="C169" s="77" t="s">
        <v>514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3</v>
      </c>
      <c r="J169" s="79">
        <v>0</v>
      </c>
      <c r="K169" s="80">
        <v>0.1149</v>
      </c>
      <c r="L169" s="79">
        <v>0</v>
      </c>
      <c r="M169" s="79">
        <v>0</v>
      </c>
      <c r="N169" s="79">
        <v>0</v>
      </c>
      <c r="O169" s="79">
        <v>0</v>
      </c>
      <c r="P169" s="79">
        <v>2</v>
      </c>
      <c r="Q169" s="79">
        <v>3</v>
      </c>
      <c r="R169" s="80">
        <v>1</v>
      </c>
      <c r="S169" s="79">
        <v>10</v>
      </c>
      <c r="T169" s="76"/>
      <c r="V169" s="76">
        <v>429</v>
      </c>
      <c r="W169" s="76">
        <v>163</v>
      </c>
      <c r="X169" s="76">
        <v>128</v>
      </c>
      <c r="Y169" s="78">
        <v>14469</v>
      </c>
    </row>
    <row r="170" spans="1:25" s="78" customFormat="1">
      <c r="A170" s="81">
        <v>429</v>
      </c>
      <c r="B170" s="76">
        <v>429163163</v>
      </c>
      <c r="C170" s="77" t="s">
        <v>514</v>
      </c>
      <c r="D170" s="79">
        <v>0</v>
      </c>
      <c r="E170" s="79">
        <v>0</v>
      </c>
      <c r="F170" s="79">
        <v>121</v>
      </c>
      <c r="G170" s="79">
        <v>604</v>
      </c>
      <c r="H170" s="79">
        <v>363</v>
      </c>
      <c r="I170" s="79">
        <v>464</v>
      </c>
      <c r="J170" s="79">
        <v>0</v>
      </c>
      <c r="K170" s="80">
        <v>59.441600000000001</v>
      </c>
      <c r="L170" s="79">
        <v>0</v>
      </c>
      <c r="M170" s="79">
        <v>143</v>
      </c>
      <c r="N170" s="79">
        <v>24</v>
      </c>
      <c r="O170" s="79">
        <v>23</v>
      </c>
      <c r="P170" s="79">
        <v>1297</v>
      </c>
      <c r="Q170" s="79">
        <v>1552</v>
      </c>
      <c r="R170" s="80">
        <v>1</v>
      </c>
      <c r="S170" s="79">
        <v>12</v>
      </c>
      <c r="T170" s="76"/>
      <c r="V170" s="76">
        <v>429</v>
      </c>
      <c r="W170" s="76">
        <v>163</v>
      </c>
      <c r="X170" s="76">
        <v>163</v>
      </c>
      <c r="Y170" s="78">
        <v>14783</v>
      </c>
    </row>
    <row r="171" spans="1:25" s="78" customFormat="1">
      <c r="A171" s="81">
        <v>429</v>
      </c>
      <c r="B171" s="76">
        <v>429163164</v>
      </c>
      <c r="C171" s="77" t="s">
        <v>514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1</v>
      </c>
      <c r="J171" s="79">
        <v>0</v>
      </c>
      <c r="K171" s="80">
        <v>3.8300000000000001E-2</v>
      </c>
      <c r="L171" s="79">
        <v>0</v>
      </c>
      <c r="M171" s="79">
        <v>0</v>
      </c>
      <c r="N171" s="79">
        <v>0</v>
      </c>
      <c r="O171" s="79">
        <v>0</v>
      </c>
      <c r="P171" s="79">
        <v>1</v>
      </c>
      <c r="Q171" s="79">
        <v>1</v>
      </c>
      <c r="R171" s="80">
        <v>1</v>
      </c>
      <c r="S171" s="79">
        <v>2</v>
      </c>
      <c r="T171" s="76"/>
      <c r="V171" s="76">
        <v>429</v>
      </c>
      <c r="W171" s="76">
        <v>163</v>
      </c>
      <c r="X171" s="76">
        <v>164</v>
      </c>
      <c r="Y171" s="78">
        <v>14940</v>
      </c>
    </row>
    <row r="172" spans="1:25" s="78" customFormat="1">
      <c r="A172" s="81">
        <v>429</v>
      </c>
      <c r="B172" s="76">
        <v>429163165</v>
      </c>
      <c r="C172" s="77" t="s">
        <v>514</v>
      </c>
      <c r="D172" s="79">
        <v>0</v>
      </c>
      <c r="E172" s="79">
        <v>0</v>
      </c>
      <c r="F172" s="79">
        <v>0</v>
      </c>
      <c r="G172" s="79">
        <v>1</v>
      </c>
      <c r="H172" s="79">
        <v>0</v>
      </c>
      <c r="I172" s="79">
        <v>1</v>
      </c>
      <c r="J172" s="79">
        <v>0</v>
      </c>
      <c r="K172" s="80">
        <v>7.6600000000000001E-2</v>
      </c>
      <c r="L172" s="79">
        <v>0</v>
      </c>
      <c r="M172" s="79">
        <v>0</v>
      </c>
      <c r="N172" s="79">
        <v>0</v>
      </c>
      <c r="O172" s="79">
        <v>0</v>
      </c>
      <c r="P172" s="79">
        <v>2</v>
      </c>
      <c r="Q172" s="79">
        <v>2</v>
      </c>
      <c r="R172" s="80">
        <v>1</v>
      </c>
      <c r="S172" s="79">
        <v>10</v>
      </c>
      <c r="T172" s="76"/>
      <c r="V172" s="76">
        <v>429</v>
      </c>
      <c r="W172" s="76">
        <v>163</v>
      </c>
      <c r="X172" s="76">
        <v>165</v>
      </c>
      <c r="Y172" s="78">
        <v>15464</v>
      </c>
    </row>
    <row r="173" spans="1:25" s="78" customFormat="1">
      <c r="A173" s="81">
        <v>429</v>
      </c>
      <c r="B173" s="76">
        <v>429163168</v>
      </c>
      <c r="C173" s="77" t="s">
        <v>514</v>
      </c>
      <c r="D173" s="79">
        <v>0</v>
      </c>
      <c r="E173" s="79">
        <v>0</v>
      </c>
      <c r="F173" s="79">
        <v>0</v>
      </c>
      <c r="G173" s="79">
        <v>0</v>
      </c>
      <c r="H173" s="79">
        <v>0</v>
      </c>
      <c r="I173" s="79">
        <v>1</v>
      </c>
      <c r="J173" s="79">
        <v>0</v>
      </c>
      <c r="K173" s="80">
        <v>3.8300000000000001E-2</v>
      </c>
      <c r="L173" s="79">
        <v>0</v>
      </c>
      <c r="M173" s="79">
        <v>0</v>
      </c>
      <c r="N173" s="79">
        <v>0</v>
      </c>
      <c r="O173" s="79">
        <v>0</v>
      </c>
      <c r="P173" s="79">
        <v>0</v>
      </c>
      <c r="Q173" s="79">
        <v>1</v>
      </c>
      <c r="R173" s="80">
        <v>1</v>
      </c>
      <c r="S173" s="79">
        <v>3</v>
      </c>
      <c r="T173" s="76"/>
      <c r="V173" s="76">
        <v>429</v>
      </c>
      <c r="W173" s="76">
        <v>163</v>
      </c>
      <c r="X173" s="76">
        <v>168</v>
      </c>
      <c r="Y173" s="78">
        <v>11023</v>
      </c>
    </row>
    <row r="174" spans="1:25" s="78" customFormat="1">
      <c r="A174" s="81">
        <v>429</v>
      </c>
      <c r="B174" s="76">
        <v>429163181</v>
      </c>
      <c r="C174" s="77" t="s">
        <v>514</v>
      </c>
      <c r="D174" s="79">
        <v>0</v>
      </c>
      <c r="E174" s="79">
        <v>0</v>
      </c>
      <c r="F174" s="79">
        <v>0</v>
      </c>
      <c r="G174" s="79">
        <v>1</v>
      </c>
      <c r="H174" s="79">
        <v>0</v>
      </c>
      <c r="I174" s="79">
        <v>1</v>
      </c>
      <c r="J174" s="79">
        <v>0</v>
      </c>
      <c r="K174" s="80">
        <v>7.6600000000000001E-2</v>
      </c>
      <c r="L174" s="79">
        <v>0</v>
      </c>
      <c r="M174" s="79">
        <v>1</v>
      </c>
      <c r="N174" s="79">
        <v>0</v>
      </c>
      <c r="O174" s="79">
        <v>0</v>
      </c>
      <c r="P174" s="79">
        <v>2</v>
      </c>
      <c r="Q174" s="79">
        <v>2</v>
      </c>
      <c r="R174" s="80">
        <v>1</v>
      </c>
      <c r="S174" s="79">
        <v>9</v>
      </c>
      <c r="T174" s="76"/>
      <c r="V174" s="76">
        <v>429</v>
      </c>
      <c r="W174" s="76">
        <v>163</v>
      </c>
      <c r="X174" s="76">
        <v>181</v>
      </c>
      <c r="Y174" s="78">
        <v>16487</v>
      </c>
    </row>
    <row r="175" spans="1:25" s="78" customFormat="1">
      <c r="A175" s="81">
        <v>429</v>
      </c>
      <c r="B175" s="76">
        <v>429163229</v>
      </c>
      <c r="C175" s="77" t="s">
        <v>514</v>
      </c>
      <c r="D175" s="79">
        <v>0</v>
      </c>
      <c r="E175" s="79">
        <v>0</v>
      </c>
      <c r="F175" s="79">
        <v>2</v>
      </c>
      <c r="G175" s="79">
        <v>5</v>
      </c>
      <c r="H175" s="79">
        <v>2</v>
      </c>
      <c r="I175" s="79">
        <v>3</v>
      </c>
      <c r="J175" s="79">
        <v>0</v>
      </c>
      <c r="K175" s="80">
        <v>0.45960000000000001</v>
      </c>
      <c r="L175" s="79">
        <v>0</v>
      </c>
      <c r="M175" s="79">
        <v>0</v>
      </c>
      <c r="N175" s="79">
        <v>0</v>
      </c>
      <c r="O175" s="79">
        <v>0</v>
      </c>
      <c r="P175" s="79">
        <v>11</v>
      </c>
      <c r="Q175" s="79">
        <v>12</v>
      </c>
      <c r="R175" s="80">
        <v>1</v>
      </c>
      <c r="S175" s="79">
        <v>7</v>
      </c>
      <c r="T175" s="76"/>
      <c r="V175" s="76">
        <v>429</v>
      </c>
      <c r="W175" s="76">
        <v>163</v>
      </c>
      <c r="X175" s="76">
        <v>229</v>
      </c>
      <c r="Y175" s="78">
        <v>14117</v>
      </c>
    </row>
    <row r="176" spans="1:25" s="78" customFormat="1">
      <c r="A176" s="81">
        <v>429</v>
      </c>
      <c r="B176" s="76">
        <v>429163248</v>
      </c>
      <c r="C176" s="77" t="s">
        <v>514</v>
      </c>
      <c r="D176" s="79">
        <v>0</v>
      </c>
      <c r="E176" s="79">
        <v>0</v>
      </c>
      <c r="F176" s="79">
        <v>0</v>
      </c>
      <c r="G176" s="79">
        <v>2</v>
      </c>
      <c r="H176" s="79">
        <v>1</v>
      </c>
      <c r="I176" s="79">
        <v>2</v>
      </c>
      <c r="J176" s="79">
        <v>0</v>
      </c>
      <c r="K176" s="80">
        <v>0.1915</v>
      </c>
      <c r="L176" s="79">
        <v>0</v>
      </c>
      <c r="M176" s="79">
        <v>0</v>
      </c>
      <c r="N176" s="79">
        <v>0</v>
      </c>
      <c r="O176" s="79">
        <v>0</v>
      </c>
      <c r="P176" s="79">
        <v>3</v>
      </c>
      <c r="Q176" s="79">
        <v>5</v>
      </c>
      <c r="R176" s="80">
        <v>1</v>
      </c>
      <c r="S176" s="79">
        <v>12</v>
      </c>
      <c r="T176" s="76"/>
      <c r="V176" s="76">
        <v>429</v>
      </c>
      <c r="W176" s="76">
        <v>163</v>
      </c>
      <c r="X176" s="76">
        <v>248</v>
      </c>
      <c r="Y176" s="78">
        <v>13364</v>
      </c>
    </row>
    <row r="177" spans="1:25" s="78" customFormat="1">
      <c r="A177" s="81">
        <v>429</v>
      </c>
      <c r="B177" s="76">
        <v>429163258</v>
      </c>
      <c r="C177" s="77" t="s">
        <v>514</v>
      </c>
      <c r="D177" s="79">
        <v>0</v>
      </c>
      <c r="E177" s="79">
        <v>0</v>
      </c>
      <c r="F177" s="79">
        <v>2</v>
      </c>
      <c r="G177" s="79">
        <v>9</v>
      </c>
      <c r="H177" s="79">
        <v>3</v>
      </c>
      <c r="I177" s="79">
        <v>6</v>
      </c>
      <c r="J177" s="79">
        <v>0</v>
      </c>
      <c r="K177" s="80">
        <v>0.76600000000000001</v>
      </c>
      <c r="L177" s="79">
        <v>0</v>
      </c>
      <c r="M177" s="79">
        <v>1</v>
      </c>
      <c r="N177" s="79">
        <v>0</v>
      </c>
      <c r="O177" s="79">
        <v>0</v>
      </c>
      <c r="P177" s="79">
        <v>13</v>
      </c>
      <c r="Q177" s="79">
        <v>20</v>
      </c>
      <c r="R177" s="80">
        <v>1</v>
      </c>
      <c r="S177" s="79">
        <v>10</v>
      </c>
      <c r="T177" s="76"/>
      <c r="V177" s="76">
        <v>429</v>
      </c>
      <c r="W177" s="76">
        <v>163</v>
      </c>
      <c r="X177" s="76">
        <v>258</v>
      </c>
      <c r="Y177" s="78">
        <v>13427</v>
      </c>
    </row>
    <row r="178" spans="1:25" s="78" customFormat="1">
      <c r="A178" s="81">
        <v>429</v>
      </c>
      <c r="B178" s="76">
        <v>429163262</v>
      </c>
      <c r="C178" s="77" t="s">
        <v>514</v>
      </c>
      <c r="D178" s="79">
        <v>0</v>
      </c>
      <c r="E178" s="79">
        <v>0</v>
      </c>
      <c r="F178" s="79">
        <v>0</v>
      </c>
      <c r="G178" s="79">
        <v>0</v>
      </c>
      <c r="H178" s="79">
        <v>1</v>
      </c>
      <c r="I178" s="79">
        <v>1</v>
      </c>
      <c r="J178" s="79">
        <v>0</v>
      </c>
      <c r="K178" s="80">
        <v>7.6600000000000001E-2</v>
      </c>
      <c r="L178" s="79">
        <v>0</v>
      </c>
      <c r="M178" s="79">
        <v>0</v>
      </c>
      <c r="N178" s="79">
        <v>0</v>
      </c>
      <c r="O178" s="79">
        <v>0</v>
      </c>
      <c r="P178" s="79">
        <v>2</v>
      </c>
      <c r="Q178" s="79">
        <v>2</v>
      </c>
      <c r="R178" s="80">
        <v>1</v>
      </c>
      <c r="S178" s="79">
        <v>7</v>
      </c>
      <c r="T178" s="76"/>
      <c r="V178" s="76">
        <v>429</v>
      </c>
      <c r="W178" s="76">
        <v>163</v>
      </c>
      <c r="X178" s="76">
        <v>262</v>
      </c>
      <c r="Y178" s="78">
        <v>14760</v>
      </c>
    </row>
    <row r="179" spans="1:25" s="78" customFormat="1">
      <c r="A179" s="81">
        <v>429</v>
      </c>
      <c r="B179" s="76">
        <v>429163291</v>
      </c>
      <c r="C179" s="77" t="s">
        <v>514</v>
      </c>
      <c r="D179" s="79">
        <v>0</v>
      </c>
      <c r="E179" s="79">
        <v>0</v>
      </c>
      <c r="F179" s="79">
        <v>0</v>
      </c>
      <c r="G179" s="79">
        <v>2</v>
      </c>
      <c r="H179" s="79">
        <v>0</v>
      </c>
      <c r="I179" s="79">
        <v>2</v>
      </c>
      <c r="J179" s="79">
        <v>0</v>
      </c>
      <c r="K179" s="80">
        <v>0.1532</v>
      </c>
      <c r="L179" s="79">
        <v>0</v>
      </c>
      <c r="M179" s="79">
        <v>2</v>
      </c>
      <c r="N179" s="79">
        <v>0</v>
      </c>
      <c r="O179" s="79">
        <v>0</v>
      </c>
      <c r="P179" s="79">
        <v>3</v>
      </c>
      <c r="Q179" s="79">
        <v>4</v>
      </c>
      <c r="R179" s="80">
        <v>1</v>
      </c>
      <c r="S179" s="79">
        <v>4</v>
      </c>
      <c r="T179" s="76"/>
      <c r="V179" s="76">
        <v>429</v>
      </c>
      <c r="W179" s="76">
        <v>163</v>
      </c>
      <c r="X179" s="76">
        <v>291</v>
      </c>
      <c r="Y179" s="78">
        <v>14543</v>
      </c>
    </row>
    <row r="180" spans="1:25" s="78" customFormat="1">
      <c r="A180" s="81">
        <v>429</v>
      </c>
      <c r="B180" s="76">
        <v>429163305</v>
      </c>
      <c r="C180" s="77" t="s">
        <v>514</v>
      </c>
      <c r="D180" s="79">
        <v>0</v>
      </c>
      <c r="E180" s="79">
        <v>0</v>
      </c>
      <c r="F180" s="79">
        <v>0</v>
      </c>
      <c r="G180" s="79">
        <v>0</v>
      </c>
      <c r="H180" s="79">
        <v>0</v>
      </c>
      <c r="I180" s="79">
        <v>1</v>
      </c>
      <c r="J180" s="79">
        <v>0</v>
      </c>
      <c r="K180" s="80">
        <v>3.8300000000000001E-2</v>
      </c>
      <c r="L180" s="79">
        <v>0</v>
      </c>
      <c r="M180" s="79">
        <v>0</v>
      </c>
      <c r="N180" s="79">
        <v>0</v>
      </c>
      <c r="O180" s="79">
        <v>0</v>
      </c>
      <c r="P180" s="79">
        <v>1</v>
      </c>
      <c r="Q180" s="79">
        <v>1</v>
      </c>
      <c r="R180" s="80">
        <v>1</v>
      </c>
      <c r="S180" s="79">
        <v>3</v>
      </c>
      <c r="T180" s="76"/>
      <c r="V180" s="76">
        <v>429</v>
      </c>
      <c r="W180" s="76">
        <v>163</v>
      </c>
      <c r="X180" s="76">
        <v>305</v>
      </c>
      <c r="Y180" s="78">
        <v>15014</v>
      </c>
    </row>
    <row r="181" spans="1:25" s="78" customFormat="1">
      <c r="A181" s="81">
        <v>429</v>
      </c>
      <c r="B181" s="76">
        <v>429163347</v>
      </c>
      <c r="C181" s="77" t="s">
        <v>514</v>
      </c>
      <c r="D181" s="79">
        <v>0</v>
      </c>
      <c r="E181" s="79">
        <v>0</v>
      </c>
      <c r="F181" s="79">
        <v>0</v>
      </c>
      <c r="G181" s="79">
        <v>0</v>
      </c>
      <c r="H181" s="79">
        <v>2</v>
      </c>
      <c r="I181" s="79">
        <v>0</v>
      </c>
      <c r="J181" s="79">
        <v>0</v>
      </c>
      <c r="K181" s="80">
        <v>7.6600000000000001E-2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2</v>
      </c>
      <c r="R181" s="80">
        <v>1</v>
      </c>
      <c r="S181" s="79">
        <v>6</v>
      </c>
      <c r="T181" s="76"/>
      <c r="V181" s="76">
        <v>429</v>
      </c>
      <c r="W181" s="76">
        <v>163</v>
      </c>
      <c r="X181" s="76">
        <v>347</v>
      </c>
      <c r="Y181" s="78">
        <v>9220</v>
      </c>
    </row>
    <row r="182" spans="1:25" s="78" customFormat="1">
      <c r="A182" s="81">
        <v>429</v>
      </c>
      <c r="B182" s="76">
        <v>429163773</v>
      </c>
      <c r="C182" s="77" t="s">
        <v>514</v>
      </c>
      <c r="D182" s="79">
        <v>0</v>
      </c>
      <c r="E182" s="79">
        <v>0</v>
      </c>
      <c r="F182" s="79">
        <v>0</v>
      </c>
      <c r="G182" s="79">
        <v>0</v>
      </c>
      <c r="H182" s="79">
        <v>1</v>
      </c>
      <c r="I182" s="79">
        <v>0</v>
      </c>
      <c r="J182" s="79">
        <v>0</v>
      </c>
      <c r="K182" s="80">
        <v>3.8300000000000001E-2</v>
      </c>
      <c r="L182" s="79">
        <v>0</v>
      </c>
      <c r="M182" s="79">
        <v>0</v>
      </c>
      <c r="N182" s="79">
        <v>0</v>
      </c>
      <c r="O182" s="79">
        <v>0</v>
      </c>
      <c r="P182" s="79">
        <v>1</v>
      </c>
      <c r="Q182" s="79">
        <v>1</v>
      </c>
      <c r="R182" s="80">
        <v>1</v>
      </c>
      <c r="S182" s="79">
        <v>5</v>
      </c>
      <c r="T182" s="76"/>
      <c r="V182" s="76">
        <v>429</v>
      </c>
      <c r="W182" s="76">
        <v>163</v>
      </c>
      <c r="X182" s="76">
        <v>773</v>
      </c>
      <c r="Y182" s="78">
        <v>13358</v>
      </c>
    </row>
    <row r="183" spans="1:25" s="78" customFormat="1">
      <c r="A183" s="81">
        <v>430</v>
      </c>
      <c r="B183" s="76">
        <v>430170009</v>
      </c>
      <c r="C183" s="77" t="s">
        <v>515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1</v>
      </c>
      <c r="J183" s="79">
        <v>0</v>
      </c>
      <c r="K183" s="80">
        <v>3.8300000000000001E-2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1</v>
      </c>
      <c r="R183" s="80">
        <v>1.03</v>
      </c>
      <c r="S183" s="79">
        <v>2</v>
      </c>
      <c r="T183" s="76"/>
      <c r="V183" s="76">
        <v>430</v>
      </c>
      <c r="W183" s="76">
        <v>170</v>
      </c>
      <c r="X183" s="76">
        <v>9</v>
      </c>
      <c r="Y183" s="78">
        <v>11293</v>
      </c>
    </row>
    <row r="184" spans="1:25" s="78" customFormat="1">
      <c r="A184" s="81">
        <v>430</v>
      </c>
      <c r="B184" s="76">
        <v>430170014</v>
      </c>
      <c r="C184" s="77" t="s">
        <v>515</v>
      </c>
      <c r="D184" s="79">
        <v>0</v>
      </c>
      <c r="E184" s="79">
        <v>0</v>
      </c>
      <c r="F184" s="79">
        <v>0</v>
      </c>
      <c r="G184" s="79">
        <v>0</v>
      </c>
      <c r="H184" s="79">
        <v>0</v>
      </c>
      <c r="I184" s="79">
        <v>4</v>
      </c>
      <c r="J184" s="79">
        <v>0</v>
      </c>
      <c r="K184" s="80">
        <v>0.1532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4</v>
      </c>
      <c r="R184" s="80">
        <v>1.03</v>
      </c>
      <c r="S184" s="79">
        <v>4</v>
      </c>
      <c r="T184" s="76"/>
      <c r="V184" s="76">
        <v>430</v>
      </c>
      <c r="W184" s="76">
        <v>170</v>
      </c>
      <c r="X184" s="76">
        <v>14</v>
      </c>
      <c r="Y184" s="78">
        <v>11293</v>
      </c>
    </row>
    <row r="185" spans="1:25" s="78" customFormat="1">
      <c r="A185" s="81">
        <v>430</v>
      </c>
      <c r="B185" s="76">
        <v>430170017</v>
      </c>
      <c r="C185" s="77" t="s">
        <v>515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1</v>
      </c>
      <c r="J185" s="79">
        <v>0</v>
      </c>
      <c r="K185" s="80">
        <v>3.8300000000000001E-2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1</v>
      </c>
      <c r="R185" s="80">
        <v>1.03</v>
      </c>
      <c r="S185" s="79">
        <v>5</v>
      </c>
      <c r="T185" s="76"/>
      <c r="V185" s="76">
        <v>430</v>
      </c>
      <c r="W185" s="76">
        <v>170</v>
      </c>
      <c r="X185" s="76">
        <v>17</v>
      </c>
      <c r="Y185" s="78">
        <v>11293</v>
      </c>
    </row>
    <row r="186" spans="1:25" s="78" customFormat="1">
      <c r="A186" s="81">
        <v>430</v>
      </c>
      <c r="B186" s="76">
        <v>430170025</v>
      </c>
      <c r="C186" s="77" t="s">
        <v>515</v>
      </c>
      <c r="D186" s="79">
        <v>0</v>
      </c>
      <c r="E186" s="79">
        <v>0</v>
      </c>
      <c r="F186" s="79">
        <v>0</v>
      </c>
      <c r="G186" s="79">
        <v>0</v>
      </c>
      <c r="H186" s="79">
        <v>1</v>
      </c>
      <c r="I186" s="79">
        <v>2</v>
      </c>
      <c r="J186" s="79">
        <v>0</v>
      </c>
      <c r="K186" s="80">
        <v>0.1149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3</v>
      </c>
      <c r="R186" s="80">
        <v>1.03</v>
      </c>
      <c r="S186" s="79">
        <v>5</v>
      </c>
      <c r="T186" s="76"/>
      <c r="V186" s="76">
        <v>430</v>
      </c>
      <c r="W186" s="76">
        <v>170</v>
      </c>
      <c r="X186" s="76">
        <v>25</v>
      </c>
      <c r="Y186" s="78">
        <v>10676</v>
      </c>
    </row>
    <row r="187" spans="1:25" s="78" customFormat="1">
      <c r="A187" s="81">
        <v>430</v>
      </c>
      <c r="B187" s="76">
        <v>430170064</v>
      </c>
      <c r="C187" s="77" t="s">
        <v>515</v>
      </c>
      <c r="D187" s="79">
        <v>0</v>
      </c>
      <c r="E187" s="79">
        <v>0</v>
      </c>
      <c r="F187" s="79">
        <v>0</v>
      </c>
      <c r="G187" s="79">
        <v>0</v>
      </c>
      <c r="H187" s="79">
        <v>46</v>
      </c>
      <c r="I187" s="79">
        <v>39</v>
      </c>
      <c r="J187" s="79">
        <v>0</v>
      </c>
      <c r="K187" s="80">
        <v>3.2555000000000001</v>
      </c>
      <c r="L187" s="79">
        <v>0</v>
      </c>
      <c r="M187" s="79">
        <v>0</v>
      </c>
      <c r="N187" s="79">
        <v>2</v>
      </c>
      <c r="O187" s="79">
        <v>0</v>
      </c>
      <c r="P187" s="79">
        <v>13</v>
      </c>
      <c r="Q187" s="79">
        <v>85</v>
      </c>
      <c r="R187" s="80">
        <v>1.03</v>
      </c>
      <c r="S187" s="79">
        <v>9</v>
      </c>
      <c r="T187" s="76"/>
      <c r="V187" s="76">
        <v>430</v>
      </c>
      <c r="W187" s="76">
        <v>170</v>
      </c>
      <c r="X187" s="76">
        <v>64</v>
      </c>
      <c r="Y187" s="78">
        <v>11136</v>
      </c>
    </row>
    <row r="188" spans="1:25" s="78" customFormat="1">
      <c r="A188" s="81">
        <v>430</v>
      </c>
      <c r="B188" s="76">
        <v>430170100</v>
      </c>
      <c r="C188" s="77" t="s">
        <v>515</v>
      </c>
      <c r="D188" s="79">
        <v>0</v>
      </c>
      <c r="E188" s="79">
        <v>0</v>
      </c>
      <c r="F188" s="79">
        <v>0</v>
      </c>
      <c r="G188" s="79">
        <v>0</v>
      </c>
      <c r="H188" s="79">
        <v>3</v>
      </c>
      <c r="I188" s="79">
        <v>7</v>
      </c>
      <c r="J188" s="79">
        <v>0</v>
      </c>
      <c r="K188" s="80">
        <v>0.38300000000000001</v>
      </c>
      <c r="L188" s="79">
        <v>0</v>
      </c>
      <c r="M188" s="79">
        <v>0</v>
      </c>
      <c r="N188" s="79">
        <v>0</v>
      </c>
      <c r="O188" s="79">
        <v>0</v>
      </c>
      <c r="P188" s="79">
        <v>1</v>
      </c>
      <c r="Q188" s="79">
        <v>10</v>
      </c>
      <c r="R188" s="80">
        <v>1.03</v>
      </c>
      <c r="S188" s="79">
        <v>9</v>
      </c>
      <c r="T188" s="76"/>
      <c r="V188" s="76">
        <v>430</v>
      </c>
      <c r="W188" s="76">
        <v>170</v>
      </c>
      <c r="X188" s="76">
        <v>100</v>
      </c>
      <c r="Y188" s="78">
        <v>11250</v>
      </c>
    </row>
    <row r="189" spans="1:25" s="78" customFormat="1">
      <c r="A189" s="81">
        <v>430</v>
      </c>
      <c r="B189" s="76">
        <v>430170101</v>
      </c>
      <c r="C189" s="77" t="s">
        <v>515</v>
      </c>
      <c r="D189" s="79">
        <v>0</v>
      </c>
      <c r="E189" s="79">
        <v>0</v>
      </c>
      <c r="F189" s="79">
        <v>0</v>
      </c>
      <c r="G189" s="79">
        <v>0</v>
      </c>
      <c r="H189" s="79">
        <v>1</v>
      </c>
      <c r="I189" s="79">
        <v>1</v>
      </c>
      <c r="J189" s="79">
        <v>0</v>
      </c>
      <c r="K189" s="80">
        <v>7.6600000000000001E-2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2</v>
      </c>
      <c r="R189" s="80">
        <v>1.03</v>
      </c>
      <c r="S189" s="79">
        <v>3</v>
      </c>
      <c r="T189" s="76"/>
      <c r="V189" s="76">
        <v>430</v>
      </c>
      <c r="W189" s="76">
        <v>170</v>
      </c>
      <c r="X189" s="76">
        <v>101</v>
      </c>
      <c r="Y189" s="78">
        <v>10367</v>
      </c>
    </row>
    <row r="190" spans="1:25" s="78" customFormat="1">
      <c r="A190" s="81">
        <v>430</v>
      </c>
      <c r="B190" s="76">
        <v>430170110</v>
      </c>
      <c r="C190" s="77" t="s">
        <v>515</v>
      </c>
      <c r="D190" s="79">
        <v>0</v>
      </c>
      <c r="E190" s="79">
        <v>0</v>
      </c>
      <c r="F190" s="79">
        <v>0</v>
      </c>
      <c r="G190" s="79">
        <v>0</v>
      </c>
      <c r="H190" s="79">
        <v>5</v>
      </c>
      <c r="I190" s="79">
        <v>16</v>
      </c>
      <c r="J190" s="79">
        <v>0</v>
      </c>
      <c r="K190" s="80">
        <v>0.80430000000000001</v>
      </c>
      <c r="L190" s="79">
        <v>0</v>
      </c>
      <c r="M190" s="79">
        <v>0</v>
      </c>
      <c r="N190" s="79">
        <v>0</v>
      </c>
      <c r="O190" s="79">
        <v>0</v>
      </c>
      <c r="P190" s="79">
        <v>1</v>
      </c>
      <c r="Q190" s="79">
        <v>21</v>
      </c>
      <c r="R190" s="80">
        <v>1.03</v>
      </c>
      <c r="S190" s="79">
        <v>3</v>
      </c>
      <c r="T190" s="76"/>
      <c r="V190" s="76">
        <v>430</v>
      </c>
      <c r="W190" s="76">
        <v>170</v>
      </c>
      <c r="X190" s="76">
        <v>110</v>
      </c>
      <c r="Y190" s="78">
        <v>11048</v>
      </c>
    </row>
    <row r="191" spans="1:25" s="78" customFormat="1">
      <c r="A191" s="81">
        <v>430</v>
      </c>
      <c r="B191" s="76">
        <v>430170136</v>
      </c>
      <c r="C191" s="77" t="s">
        <v>515</v>
      </c>
      <c r="D191" s="79">
        <v>0</v>
      </c>
      <c r="E191" s="79">
        <v>0</v>
      </c>
      <c r="F191" s="79">
        <v>0</v>
      </c>
      <c r="G191" s="79">
        <v>0</v>
      </c>
      <c r="H191" s="79">
        <v>2</v>
      </c>
      <c r="I191" s="79">
        <v>0</v>
      </c>
      <c r="J191" s="79">
        <v>0</v>
      </c>
      <c r="K191" s="80">
        <v>7.6600000000000001E-2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2</v>
      </c>
      <c r="R191" s="80">
        <v>1.03</v>
      </c>
      <c r="S191" s="79">
        <v>2</v>
      </c>
      <c r="T191" s="76"/>
      <c r="V191" s="76">
        <v>430</v>
      </c>
      <c r="W191" s="76">
        <v>170</v>
      </c>
      <c r="X191" s="76">
        <v>136</v>
      </c>
      <c r="Y191" s="78">
        <v>9441</v>
      </c>
    </row>
    <row r="192" spans="1:25" s="78" customFormat="1">
      <c r="A192" s="81">
        <v>430</v>
      </c>
      <c r="B192" s="76">
        <v>430170139</v>
      </c>
      <c r="C192" s="77" t="s">
        <v>515</v>
      </c>
      <c r="D192" s="79">
        <v>0</v>
      </c>
      <c r="E192" s="79">
        <v>0</v>
      </c>
      <c r="F192" s="79">
        <v>0</v>
      </c>
      <c r="G192" s="79">
        <v>0</v>
      </c>
      <c r="H192" s="79">
        <v>2</v>
      </c>
      <c r="I192" s="79">
        <v>5</v>
      </c>
      <c r="J192" s="79">
        <v>0</v>
      </c>
      <c r="K192" s="80">
        <v>0.2681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7</v>
      </c>
      <c r="R192" s="80">
        <v>1.03</v>
      </c>
      <c r="S192" s="79">
        <v>2</v>
      </c>
      <c r="T192" s="76"/>
      <c r="V192" s="76">
        <v>430</v>
      </c>
      <c r="W192" s="76">
        <v>170</v>
      </c>
      <c r="X192" s="76">
        <v>139</v>
      </c>
      <c r="Y192" s="78">
        <v>10764</v>
      </c>
    </row>
    <row r="193" spans="1:25" s="78" customFormat="1">
      <c r="A193" s="81">
        <v>430</v>
      </c>
      <c r="B193" s="76">
        <v>430170141</v>
      </c>
      <c r="C193" s="77" t="s">
        <v>515</v>
      </c>
      <c r="D193" s="79">
        <v>0</v>
      </c>
      <c r="E193" s="79">
        <v>0</v>
      </c>
      <c r="F193" s="79">
        <v>0</v>
      </c>
      <c r="G193" s="79">
        <v>0</v>
      </c>
      <c r="H193" s="79">
        <v>96</v>
      </c>
      <c r="I193" s="79">
        <v>78</v>
      </c>
      <c r="J193" s="79">
        <v>0</v>
      </c>
      <c r="K193" s="80">
        <v>6.6642000000000001</v>
      </c>
      <c r="L193" s="79">
        <v>0</v>
      </c>
      <c r="M193" s="79">
        <v>0</v>
      </c>
      <c r="N193" s="79">
        <v>2</v>
      </c>
      <c r="O193" s="79">
        <v>0</v>
      </c>
      <c r="P193" s="79">
        <v>20</v>
      </c>
      <c r="Q193" s="79">
        <v>174</v>
      </c>
      <c r="R193" s="80">
        <v>1.03</v>
      </c>
      <c r="S193" s="79">
        <v>6</v>
      </c>
      <c r="T193" s="76"/>
      <c r="V193" s="76">
        <v>430</v>
      </c>
      <c r="W193" s="76">
        <v>170</v>
      </c>
      <c r="X193" s="76">
        <v>141</v>
      </c>
      <c r="Y193" s="78">
        <v>10828</v>
      </c>
    </row>
    <row r="194" spans="1:25" s="78" customFormat="1">
      <c r="A194" s="81">
        <v>430</v>
      </c>
      <c r="B194" s="76">
        <v>430170153</v>
      </c>
      <c r="C194" s="77" t="s">
        <v>515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79">
        <v>1</v>
      </c>
      <c r="J194" s="79">
        <v>0</v>
      </c>
      <c r="K194" s="80">
        <v>3.8300000000000001E-2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1</v>
      </c>
      <c r="R194" s="80">
        <v>1.03</v>
      </c>
      <c r="S194" s="79">
        <v>9</v>
      </c>
      <c r="T194" s="76"/>
      <c r="V194" s="76">
        <v>430</v>
      </c>
      <c r="W194" s="76">
        <v>170</v>
      </c>
      <c r="X194" s="76">
        <v>153</v>
      </c>
      <c r="Y194" s="78">
        <v>11293</v>
      </c>
    </row>
    <row r="195" spans="1:25" s="78" customFormat="1">
      <c r="A195" s="81">
        <v>430</v>
      </c>
      <c r="B195" s="76">
        <v>430170158</v>
      </c>
      <c r="C195" s="77" t="s">
        <v>515</v>
      </c>
      <c r="D195" s="79">
        <v>0</v>
      </c>
      <c r="E195" s="79">
        <v>0</v>
      </c>
      <c r="F195" s="79">
        <v>0</v>
      </c>
      <c r="G195" s="79">
        <v>0</v>
      </c>
      <c r="H195" s="79">
        <v>0</v>
      </c>
      <c r="I195" s="79">
        <v>1</v>
      </c>
      <c r="J195" s="79">
        <v>0</v>
      </c>
      <c r="K195" s="80">
        <v>3.8300000000000001E-2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1</v>
      </c>
      <c r="R195" s="80">
        <v>1.03</v>
      </c>
      <c r="S195" s="79">
        <v>2</v>
      </c>
      <c r="T195" s="76"/>
      <c r="V195" s="76">
        <v>430</v>
      </c>
      <c r="W195" s="76">
        <v>170</v>
      </c>
      <c r="X195" s="76">
        <v>158</v>
      </c>
      <c r="Y195" s="78">
        <v>11293</v>
      </c>
    </row>
    <row r="196" spans="1:25" s="78" customFormat="1">
      <c r="A196" s="81">
        <v>430</v>
      </c>
      <c r="B196" s="76">
        <v>430170170</v>
      </c>
      <c r="C196" s="77" t="s">
        <v>515</v>
      </c>
      <c r="D196" s="79">
        <v>0</v>
      </c>
      <c r="E196" s="79">
        <v>0</v>
      </c>
      <c r="F196" s="79">
        <v>0</v>
      </c>
      <c r="G196" s="79">
        <v>0</v>
      </c>
      <c r="H196" s="79">
        <v>152</v>
      </c>
      <c r="I196" s="79">
        <v>332</v>
      </c>
      <c r="J196" s="79">
        <v>0</v>
      </c>
      <c r="K196" s="80">
        <v>18.537199999999999</v>
      </c>
      <c r="L196" s="79">
        <v>0</v>
      </c>
      <c r="M196" s="79">
        <v>0</v>
      </c>
      <c r="N196" s="79">
        <v>3</v>
      </c>
      <c r="O196" s="79">
        <v>5</v>
      </c>
      <c r="P196" s="79">
        <v>57</v>
      </c>
      <c r="Q196" s="79">
        <v>484</v>
      </c>
      <c r="R196" s="80">
        <v>1.03</v>
      </c>
      <c r="S196" s="79">
        <v>8</v>
      </c>
      <c r="T196" s="76"/>
      <c r="V196" s="76">
        <v>430</v>
      </c>
      <c r="W196" s="76">
        <v>170</v>
      </c>
      <c r="X196" s="76">
        <v>170</v>
      </c>
      <c r="Y196" s="78">
        <v>11333</v>
      </c>
    </row>
    <row r="197" spans="1:25" s="78" customFormat="1">
      <c r="A197" s="81">
        <v>430</v>
      </c>
      <c r="B197" s="76">
        <v>430170174</v>
      </c>
      <c r="C197" s="77" t="s">
        <v>515</v>
      </c>
      <c r="D197" s="79">
        <v>0</v>
      </c>
      <c r="E197" s="79">
        <v>0</v>
      </c>
      <c r="F197" s="79">
        <v>0</v>
      </c>
      <c r="G197" s="79">
        <v>0</v>
      </c>
      <c r="H197" s="79">
        <v>36</v>
      </c>
      <c r="I197" s="79">
        <v>31</v>
      </c>
      <c r="J197" s="79">
        <v>0</v>
      </c>
      <c r="K197" s="80">
        <v>2.5661</v>
      </c>
      <c r="L197" s="79">
        <v>0</v>
      </c>
      <c r="M197" s="79">
        <v>0</v>
      </c>
      <c r="N197" s="79">
        <v>0</v>
      </c>
      <c r="O197" s="79">
        <v>0</v>
      </c>
      <c r="P197" s="79">
        <v>6</v>
      </c>
      <c r="Q197" s="79">
        <v>67</v>
      </c>
      <c r="R197" s="80">
        <v>1.03</v>
      </c>
      <c r="S197" s="79">
        <v>4</v>
      </c>
      <c r="T197" s="76"/>
      <c r="V197" s="76">
        <v>430</v>
      </c>
      <c r="W197" s="76">
        <v>170</v>
      </c>
      <c r="X197" s="76">
        <v>174</v>
      </c>
      <c r="Y197" s="78">
        <v>10672</v>
      </c>
    </row>
    <row r="198" spans="1:25" s="78" customFormat="1">
      <c r="A198" s="81">
        <v>430</v>
      </c>
      <c r="B198" s="76">
        <v>430170198</v>
      </c>
      <c r="C198" s="77" t="s">
        <v>515</v>
      </c>
      <c r="D198" s="79">
        <v>0</v>
      </c>
      <c r="E198" s="79">
        <v>0</v>
      </c>
      <c r="F198" s="79">
        <v>0</v>
      </c>
      <c r="G198" s="79">
        <v>0</v>
      </c>
      <c r="H198" s="79">
        <v>2</v>
      </c>
      <c r="I198" s="79">
        <v>2</v>
      </c>
      <c r="J198" s="79">
        <v>0</v>
      </c>
      <c r="K198" s="80">
        <v>0.1532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4</v>
      </c>
      <c r="R198" s="80">
        <v>1.03</v>
      </c>
      <c r="S198" s="79">
        <v>3</v>
      </c>
      <c r="T198" s="76"/>
      <c r="V198" s="76">
        <v>430</v>
      </c>
      <c r="W198" s="76">
        <v>170</v>
      </c>
      <c r="X198" s="76">
        <v>198</v>
      </c>
      <c r="Y198" s="78">
        <v>10367</v>
      </c>
    </row>
    <row r="199" spans="1:25" s="78" customFormat="1">
      <c r="A199" s="81">
        <v>430</v>
      </c>
      <c r="B199" s="76">
        <v>430170213</v>
      </c>
      <c r="C199" s="77" t="s">
        <v>515</v>
      </c>
      <c r="D199" s="79">
        <v>0</v>
      </c>
      <c r="E199" s="79">
        <v>0</v>
      </c>
      <c r="F199" s="79">
        <v>0</v>
      </c>
      <c r="G199" s="79">
        <v>0</v>
      </c>
      <c r="H199" s="79">
        <v>2</v>
      </c>
      <c r="I199" s="79">
        <v>0</v>
      </c>
      <c r="J199" s="79">
        <v>0</v>
      </c>
      <c r="K199" s="80">
        <v>7.6600000000000001E-2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2</v>
      </c>
      <c r="R199" s="80">
        <v>1.03</v>
      </c>
      <c r="S199" s="79">
        <v>3</v>
      </c>
      <c r="T199" s="76"/>
      <c r="V199" s="76">
        <v>430</v>
      </c>
      <c r="W199" s="76">
        <v>170</v>
      </c>
      <c r="X199" s="76">
        <v>213</v>
      </c>
      <c r="Y199" s="78">
        <v>9441</v>
      </c>
    </row>
    <row r="200" spans="1:25" s="78" customFormat="1">
      <c r="A200" s="81">
        <v>430</v>
      </c>
      <c r="B200" s="76">
        <v>430170266</v>
      </c>
      <c r="C200" s="77" t="s">
        <v>515</v>
      </c>
      <c r="D200" s="79">
        <v>0</v>
      </c>
      <c r="E200" s="79">
        <v>0</v>
      </c>
      <c r="F200" s="79">
        <v>0</v>
      </c>
      <c r="G200" s="79">
        <v>0</v>
      </c>
      <c r="H200" s="79">
        <v>0</v>
      </c>
      <c r="I200" s="79">
        <v>1</v>
      </c>
      <c r="J200" s="79">
        <v>0</v>
      </c>
      <c r="K200" s="80">
        <v>3.8300000000000001E-2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1</v>
      </c>
      <c r="R200" s="80">
        <v>1.03</v>
      </c>
      <c r="S200" s="79">
        <v>2</v>
      </c>
      <c r="T200" s="76"/>
      <c r="V200" s="76">
        <v>430</v>
      </c>
      <c r="W200" s="76">
        <v>170</v>
      </c>
      <c r="X200" s="76">
        <v>266</v>
      </c>
      <c r="Y200" s="78">
        <v>11293</v>
      </c>
    </row>
    <row r="201" spans="1:25" s="78" customFormat="1">
      <c r="A201" s="81">
        <v>430</v>
      </c>
      <c r="B201" s="76">
        <v>430170271</v>
      </c>
      <c r="C201" s="77" t="s">
        <v>515</v>
      </c>
      <c r="D201" s="79">
        <v>0</v>
      </c>
      <c r="E201" s="79">
        <v>0</v>
      </c>
      <c r="F201" s="79">
        <v>0</v>
      </c>
      <c r="G201" s="79">
        <v>0</v>
      </c>
      <c r="H201" s="79">
        <v>10</v>
      </c>
      <c r="I201" s="79">
        <v>16</v>
      </c>
      <c r="J201" s="79">
        <v>0</v>
      </c>
      <c r="K201" s="80">
        <v>0.99580000000000002</v>
      </c>
      <c r="L201" s="79">
        <v>0</v>
      </c>
      <c r="M201" s="79">
        <v>0</v>
      </c>
      <c r="N201" s="79">
        <v>0</v>
      </c>
      <c r="O201" s="79">
        <v>0</v>
      </c>
      <c r="P201" s="79">
        <v>1</v>
      </c>
      <c r="Q201" s="79">
        <v>26</v>
      </c>
      <c r="R201" s="80">
        <v>1.03</v>
      </c>
      <c r="S201" s="79">
        <v>3</v>
      </c>
      <c r="T201" s="76"/>
      <c r="V201" s="76">
        <v>430</v>
      </c>
      <c r="W201" s="76">
        <v>170</v>
      </c>
      <c r="X201" s="76">
        <v>271</v>
      </c>
      <c r="Y201" s="78">
        <v>10739</v>
      </c>
    </row>
    <row r="202" spans="1:25" s="78" customFormat="1">
      <c r="A202" s="81">
        <v>430</v>
      </c>
      <c r="B202" s="76">
        <v>430170276</v>
      </c>
      <c r="C202" s="77" t="s">
        <v>515</v>
      </c>
      <c r="D202" s="79">
        <v>0</v>
      </c>
      <c r="E202" s="79">
        <v>0</v>
      </c>
      <c r="F202" s="79">
        <v>0</v>
      </c>
      <c r="G202" s="79">
        <v>0</v>
      </c>
      <c r="H202" s="79">
        <v>1</v>
      </c>
      <c r="I202" s="79">
        <v>0</v>
      </c>
      <c r="J202" s="79">
        <v>0</v>
      </c>
      <c r="K202" s="80">
        <v>3.8300000000000001E-2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1</v>
      </c>
      <c r="R202" s="80">
        <v>1.03</v>
      </c>
      <c r="S202" s="79">
        <v>2</v>
      </c>
      <c r="T202" s="76"/>
      <c r="V202" s="76">
        <v>430</v>
      </c>
      <c r="W202" s="76">
        <v>170</v>
      </c>
      <c r="X202" s="76">
        <v>276</v>
      </c>
      <c r="Y202" s="78">
        <v>9441</v>
      </c>
    </row>
    <row r="203" spans="1:25" s="78" customFormat="1">
      <c r="A203" s="81">
        <v>430</v>
      </c>
      <c r="B203" s="76">
        <v>430170288</v>
      </c>
      <c r="C203" s="77" t="s">
        <v>515</v>
      </c>
      <c r="D203" s="79">
        <v>0</v>
      </c>
      <c r="E203" s="79">
        <v>0</v>
      </c>
      <c r="F203" s="79">
        <v>0</v>
      </c>
      <c r="G203" s="79">
        <v>0</v>
      </c>
      <c r="H203" s="79">
        <v>1</v>
      </c>
      <c r="I203" s="79">
        <v>0</v>
      </c>
      <c r="J203" s="79">
        <v>0</v>
      </c>
      <c r="K203" s="80">
        <v>3.8300000000000001E-2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1</v>
      </c>
      <c r="R203" s="80">
        <v>1.03</v>
      </c>
      <c r="S203" s="79">
        <v>2</v>
      </c>
      <c r="T203" s="76"/>
      <c r="V203" s="76">
        <v>430</v>
      </c>
      <c r="W203" s="76">
        <v>170</v>
      </c>
      <c r="X203" s="76">
        <v>288</v>
      </c>
      <c r="Y203" s="78">
        <v>9441</v>
      </c>
    </row>
    <row r="204" spans="1:25" s="78" customFormat="1">
      <c r="A204" s="81">
        <v>430</v>
      </c>
      <c r="B204" s="76">
        <v>430170321</v>
      </c>
      <c r="C204" s="77" t="s">
        <v>515</v>
      </c>
      <c r="D204" s="79">
        <v>0</v>
      </c>
      <c r="E204" s="79">
        <v>0</v>
      </c>
      <c r="F204" s="79">
        <v>0</v>
      </c>
      <c r="G204" s="79">
        <v>0</v>
      </c>
      <c r="H204" s="79">
        <v>3</v>
      </c>
      <c r="I204" s="79">
        <v>5</v>
      </c>
      <c r="J204" s="79">
        <v>0</v>
      </c>
      <c r="K204" s="80">
        <v>0.30640000000000001</v>
      </c>
      <c r="L204" s="79">
        <v>0</v>
      </c>
      <c r="M204" s="79">
        <v>0</v>
      </c>
      <c r="N204" s="79">
        <v>0</v>
      </c>
      <c r="O204" s="79">
        <v>1</v>
      </c>
      <c r="P204" s="79">
        <v>2</v>
      </c>
      <c r="Q204" s="79">
        <v>8</v>
      </c>
      <c r="R204" s="80">
        <v>1.03</v>
      </c>
      <c r="S204" s="79">
        <v>3</v>
      </c>
      <c r="T204" s="76"/>
      <c r="V204" s="76">
        <v>430</v>
      </c>
      <c r="W204" s="76">
        <v>170</v>
      </c>
      <c r="X204" s="76">
        <v>321</v>
      </c>
      <c r="Y204" s="78">
        <v>11901</v>
      </c>
    </row>
    <row r="205" spans="1:25" s="78" customFormat="1">
      <c r="A205" s="81">
        <v>430</v>
      </c>
      <c r="B205" s="76">
        <v>430170322</v>
      </c>
      <c r="C205" s="77" t="s">
        <v>515</v>
      </c>
      <c r="D205" s="79">
        <v>0</v>
      </c>
      <c r="E205" s="79">
        <v>0</v>
      </c>
      <c r="F205" s="79">
        <v>0</v>
      </c>
      <c r="G205" s="79">
        <v>0</v>
      </c>
      <c r="H205" s="79">
        <v>0</v>
      </c>
      <c r="I205" s="79">
        <v>2</v>
      </c>
      <c r="J205" s="79">
        <v>0</v>
      </c>
      <c r="K205" s="80">
        <v>7.6600000000000001E-2</v>
      </c>
      <c r="L205" s="79">
        <v>0</v>
      </c>
      <c r="M205" s="79">
        <v>0</v>
      </c>
      <c r="N205" s="79">
        <v>0</v>
      </c>
      <c r="O205" s="79">
        <v>0</v>
      </c>
      <c r="P205" s="79">
        <v>2</v>
      </c>
      <c r="Q205" s="79">
        <v>2</v>
      </c>
      <c r="R205" s="80">
        <v>1.03</v>
      </c>
      <c r="S205" s="79">
        <v>5</v>
      </c>
      <c r="T205" s="76"/>
      <c r="V205" s="76">
        <v>430</v>
      </c>
      <c r="W205" s="76">
        <v>170</v>
      </c>
      <c r="X205" s="76">
        <v>322</v>
      </c>
      <c r="Y205" s="78">
        <v>15542</v>
      </c>
    </row>
    <row r="206" spans="1:25" s="78" customFormat="1">
      <c r="A206" s="81">
        <v>430</v>
      </c>
      <c r="B206" s="76">
        <v>430170348</v>
      </c>
      <c r="C206" s="77" t="s">
        <v>515</v>
      </c>
      <c r="D206" s="79">
        <v>0</v>
      </c>
      <c r="E206" s="79">
        <v>0</v>
      </c>
      <c r="F206" s="79">
        <v>0</v>
      </c>
      <c r="G206" s="79">
        <v>0</v>
      </c>
      <c r="H206" s="79">
        <v>2</v>
      </c>
      <c r="I206" s="79">
        <v>10</v>
      </c>
      <c r="J206" s="79">
        <v>0</v>
      </c>
      <c r="K206" s="80">
        <v>0.45960000000000001</v>
      </c>
      <c r="L206" s="79">
        <v>0</v>
      </c>
      <c r="M206" s="79">
        <v>0</v>
      </c>
      <c r="N206" s="79">
        <v>0</v>
      </c>
      <c r="O206" s="79">
        <v>0</v>
      </c>
      <c r="P206" s="79">
        <v>6</v>
      </c>
      <c r="Q206" s="79">
        <v>12</v>
      </c>
      <c r="R206" s="80">
        <v>1.03</v>
      </c>
      <c r="S206" s="79">
        <v>11</v>
      </c>
      <c r="T206" s="76"/>
      <c r="V206" s="76">
        <v>430</v>
      </c>
      <c r="W206" s="76">
        <v>170</v>
      </c>
      <c r="X206" s="76">
        <v>348</v>
      </c>
      <c r="Y206" s="78">
        <v>13716</v>
      </c>
    </row>
    <row r="207" spans="1:25" s="78" customFormat="1">
      <c r="A207" s="81">
        <v>430</v>
      </c>
      <c r="B207" s="76">
        <v>430170620</v>
      </c>
      <c r="C207" s="77" t="s">
        <v>515</v>
      </c>
      <c r="D207" s="79">
        <v>0</v>
      </c>
      <c r="E207" s="79">
        <v>0</v>
      </c>
      <c r="F207" s="79">
        <v>0</v>
      </c>
      <c r="G207" s="79">
        <v>0</v>
      </c>
      <c r="H207" s="79">
        <v>1</v>
      </c>
      <c r="I207" s="79">
        <v>6</v>
      </c>
      <c r="J207" s="79">
        <v>0</v>
      </c>
      <c r="K207" s="80">
        <v>0.2681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7</v>
      </c>
      <c r="R207" s="80">
        <v>1.03</v>
      </c>
      <c r="S207" s="79">
        <v>3</v>
      </c>
      <c r="T207" s="76"/>
      <c r="V207" s="76">
        <v>430</v>
      </c>
      <c r="W207" s="76">
        <v>170</v>
      </c>
      <c r="X207" s="76">
        <v>620</v>
      </c>
      <c r="Y207" s="78">
        <v>11029</v>
      </c>
    </row>
    <row r="208" spans="1:25" s="78" customFormat="1">
      <c r="A208" s="81">
        <v>430</v>
      </c>
      <c r="B208" s="76">
        <v>430170673</v>
      </c>
      <c r="C208" s="77" t="s">
        <v>515</v>
      </c>
      <c r="D208" s="79">
        <v>0</v>
      </c>
      <c r="E208" s="79">
        <v>0</v>
      </c>
      <c r="F208" s="79">
        <v>0</v>
      </c>
      <c r="G208" s="79">
        <v>0</v>
      </c>
      <c r="H208" s="79">
        <v>1</v>
      </c>
      <c r="I208" s="79">
        <v>0</v>
      </c>
      <c r="J208" s="79">
        <v>0</v>
      </c>
      <c r="K208" s="80">
        <v>3.8300000000000001E-2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1</v>
      </c>
      <c r="R208" s="80">
        <v>1.03</v>
      </c>
      <c r="S208" s="79">
        <v>2</v>
      </c>
      <c r="T208" s="76"/>
      <c r="V208" s="76">
        <v>430</v>
      </c>
      <c r="W208" s="76">
        <v>170</v>
      </c>
      <c r="X208" s="76">
        <v>673</v>
      </c>
      <c r="Y208" s="78">
        <v>9441</v>
      </c>
    </row>
    <row r="209" spans="1:25" s="78" customFormat="1">
      <c r="A209" s="81">
        <v>430</v>
      </c>
      <c r="B209" s="76">
        <v>430170690</v>
      </c>
      <c r="C209" s="77" t="s">
        <v>515</v>
      </c>
      <c r="D209" s="79">
        <v>0</v>
      </c>
      <c r="E209" s="79">
        <v>0</v>
      </c>
      <c r="F209" s="79">
        <v>0</v>
      </c>
      <c r="G209" s="79">
        <v>0</v>
      </c>
      <c r="H209" s="79">
        <v>1</v>
      </c>
      <c r="I209" s="79">
        <v>0</v>
      </c>
      <c r="J209" s="79">
        <v>0</v>
      </c>
      <c r="K209" s="80">
        <v>3.8300000000000001E-2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1</v>
      </c>
      <c r="R209" s="80">
        <v>1.03</v>
      </c>
      <c r="S209" s="79">
        <v>3</v>
      </c>
      <c r="T209" s="76"/>
      <c r="V209" s="76">
        <v>430</v>
      </c>
      <c r="W209" s="76">
        <v>170</v>
      </c>
      <c r="X209" s="76">
        <v>690</v>
      </c>
      <c r="Y209" s="78">
        <v>9441</v>
      </c>
    </row>
    <row r="210" spans="1:25" s="78" customFormat="1">
      <c r="A210" s="81">
        <v>430</v>
      </c>
      <c r="B210" s="76">
        <v>430170695</v>
      </c>
      <c r="C210" s="77" t="s">
        <v>515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79">
        <v>3</v>
      </c>
      <c r="J210" s="79">
        <v>0</v>
      </c>
      <c r="K210" s="80">
        <v>0.1149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3</v>
      </c>
      <c r="R210" s="80">
        <v>1.03</v>
      </c>
      <c r="S210" s="79">
        <v>2</v>
      </c>
      <c r="T210" s="76"/>
      <c r="V210" s="76">
        <v>430</v>
      </c>
      <c r="W210" s="76">
        <v>170</v>
      </c>
      <c r="X210" s="76">
        <v>695</v>
      </c>
      <c r="Y210" s="78">
        <v>11293</v>
      </c>
    </row>
    <row r="211" spans="1:25" s="78" customFormat="1">
      <c r="A211" s="81">
        <v>430</v>
      </c>
      <c r="B211" s="76">
        <v>430170710</v>
      </c>
      <c r="C211" s="77" t="s">
        <v>515</v>
      </c>
      <c r="D211" s="79">
        <v>0</v>
      </c>
      <c r="E211" s="79">
        <v>0</v>
      </c>
      <c r="F211" s="79">
        <v>0</v>
      </c>
      <c r="G211" s="79">
        <v>0</v>
      </c>
      <c r="H211" s="79">
        <v>1</v>
      </c>
      <c r="I211" s="79">
        <v>4</v>
      </c>
      <c r="J211" s="79">
        <v>0</v>
      </c>
      <c r="K211" s="80">
        <v>0.1915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5</v>
      </c>
      <c r="R211" s="80">
        <v>1.03</v>
      </c>
      <c r="S211" s="79">
        <v>2</v>
      </c>
      <c r="T211" s="76"/>
      <c r="V211" s="76">
        <v>430</v>
      </c>
      <c r="W211" s="76">
        <v>170</v>
      </c>
      <c r="X211" s="76">
        <v>710</v>
      </c>
      <c r="Y211" s="78">
        <v>10923</v>
      </c>
    </row>
    <row r="212" spans="1:25" s="78" customFormat="1">
      <c r="A212" s="81">
        <v>430</v>
      </c>
      <c r="B212" s="76">
        <v>430170725</v>
      </c>
      <c r="C212" s="77" t="s">
        <v>515</v>
      </c>
      <c r="D212" s="79">
        <v>0</v>
      </c>
      <c r="E212" s="79">
        <v>0</v>
      </c>
      <c r="F212" s="79">
        <v>0</v>
      </c>
      <c r="G212" s="79">
        <v>0</v>
      </c>
      <c r="H212" s="79">
        <v>6</v>
      </c>
      <c r="I212" s="79">
        <v>9</v>
      </c>
      <c r="J212" s="79">
        <v>0</v>
      </c>
      <c r="K212" s="80">
        <v>0.57450000000000001</v>
      </c>
      <c r="L212" s="79">
        <v>0</v>
      </c>
      <c r="M212" s="79">
        <v>0</v>
      </c>
      <c r="N212" s="79">
        <v>0</v>
      </c>
      <c r="O212" s="79">
        <v>0</v>
      </c>
      <c r="P212" s="79">
        <v>1</v>
      </c>
      <c r="Q212" s="79">
        <v>15</v>
      </c>
      <c r="R212" s="80">
        <v>1.03</v>
      </c>
      <c r="S212" s="79">
        <v>2</v>
      </c>
      <c r="T212" s="76"/>
      <c r="V212" s="76">
        <v>430</v>
      </c>
      <c r="W212" s="76">
        <v>170</v>
      </c>
      <c r="X212" s="76">
        <v>725</v>
      </c>
      <c r="Y212" s="78">
        <v>10821</v>
      </c>
    </row>
    <row r="213" spans="1:25" s="78" customFormat="1">
      <c r="A213" s="81">
        <v>430</v>
      </c>
      <c r="B213" s="76">
        <v>430170730</v>
      </c>
      <c r="C213" s="77" t="s">
        <v>515</v>
      </c>
      <c r="D213" s="79">
        <v>0</v>
      </c>
      <c r="E213" s="79">
        <v>0</v>
      </c>
      <c r="F213" s="79">
        <v>0</v>
      </c>
      <c r="G213" s="79">
        <v>0</v>
      </c>
      <c r="H213" s="79">
        <v>0</v>
      </c>
      <c r="I213" s="79">
        <v>8</v>
      </c>
      <c r="J213" s="79">
        <v>0</v>
      </c>
      <c r="K213" s="80">
        <v>0.30640000000000001</v>
      </c>
      <c r="L213" s="79">
        <v>0</v>
      </c>
      <c r="M213" s="79">
        <v>0</v>
      </c>
      <c r="N213" s="79">
        <v>0</v>
      </c>
      <c r="O213" s="79">
        <v>0</v>
      </c>
      <c r="P213" s="79">
        <v>2</v>
      </c>
      <c r="Q213" s="79">
        <v>8</v>
      </c>
      <c r="R213" s="80">
        <v>1.03</v>
      </c>
      <c r="S213" s="79">
        <v>2</v>
      </c>
      <c r="T213" s="76"/>
      <c r="V213" s="76">
        <v>430</v>
      </c>
      <c r="W213" s="76">
        <v>170</v>
      </c>
      <c r="X213" s="76">
        <v>730</v>
      </c>
      <c r="Y213" s="78">
        <v>12299</v>
      </c>
    </row>
    <row r="214" spans="1:25" s="78" customFormat="1">
      <c r="A214" s="81">
        <v>430</v>
      </c>
      <c r="B214" s="76">
        <v>430170735</v>
      </c>
      <c r="C214" s="77" t="s">
        <v>515</v>
      </c>
      <c r="D214" s="79">
        <v>0</v>
      </c>
      <c r="E214" s="79">
        <v>0</v>
      </c>
      <c r="F214" s="79">
        <v>0</v>
      </c>
      <c r="G214" s="79">
        <v>0</v>
      </c>
      <c r="H214" s="79">
        <v>1</v>
      </c>
      <c r="I214" s="79">
        <v>2</v>
      </c>
      <c r="J214" s="79">
        <v>0</v>
      </c>
      <c r="K214" s="80">
        <v>0.1149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3</v>
      </c>
      <c r="R214" s="80">
        <v>1.03</v>
      </c>
      <c r="S214" s="79">
        <v>4</v>
      </c>
      <c r="T214" s="76"/>
      <c r="V214" s="76">
        <v>430</v>
      </c>
      <c r="W214" s="76">
        <v>170</v>
      </c>
      <c r="X214" s="76">
        <v>735</v>
      </c>
      <c r="Y214" s="78">
        <v>10676</v>
      </c>
    </row>
    <row r="215" spans="1:25" s="78" customFormat="1">
      <c r="A215" s="81">
        <v>430</v>
      </c>
      <c r="B215" s="76">
        <v>430170775</v>
      </c>
      <c r="C215" s="77" t="s">
        <v>515</v>
      </c>
      <c r="D215" s="79">
        <v>0</v>
      </c>
      <c r="E215" s="79">
        <v>0</v>
      </c>
      <c r="F215" s="79">
        <v>0</v>
      </c>
      <c r="G215" s="79">
        <v>0</v>
      </c>
      <c r="H215" s="79">
        <v>1</v>
      </c>
      <c r="I215" s="79">
        <v>2</v>
      </c>
      <c r="J215" s="79">
        <v>0</v>
      </c>
      <c r="K215" s="80">
        <v>0.1149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3</v>
      </c>
      <c r="R215" s="80">
        <v>1.03</v>
      </c>
      <c r="S215" s="79">
        <v>3</v>
      </c>
      <c r="T215" s="76"/>
      <c r="V215" s="76">
        <v>430</v>
      </c>
      <c r="W215" s="76">
        <v>170</v>
      </c>
      <c r="X215" s="76">
        <v>775</v>
      </c>
      <c r="Y215" s="78">
        <v>10676</v>
      </c>
    </row>
    <row r="216" spans="1:25" s="78" customFormat="1">
      <c r="A216" s="81">
        <v>431</v>
      </c>
      <c r="B216" s="76">
        <v>431149079</v>
      </c>
      <c r="C216" s="77" t="s">
        <v>516</v>
      </c>
      <c r="D216" s="79">
        <v>0</v>
      </c>
      <c r="E216" s="79">
        <v>0</v>
      </c>
      <c r="F216" s="79">
        <v>0</v>
      </c>
      <c r="G216" s="79">
        <v>1</v>
      </c>
      <c r="H216" s="79">
        <v>0</v>
      </c>
      <c r="I216" s="79">
        <v>0</v>
      </c>
      <c r="J216" s="79">
        <v>0</v>
      </c>
      <c r="K216" s="80">
        <v>3.8300000000000001E-2</v>
      </c>
      <c r="L216" s="79">
        <v>0</v>
      </c>
      <c r="M216" s="79">
        <v>1</v>
      </c>
      <c r="N216" s="79">
        <v>0</v>
      </c>
      <c r="O216" s="79">
        <v>0</v>
      </c>
      <c r="P216" s="79">
        <v>0</v>
      </c>
      <c r="Q216" s="79">
        <v>1</v>
      </c>
      <c r="R216" s="80">
        <v>1</v>
      </c>
      <c r="S216" s="79">
        <v>6</v>
      </c>
      <c r="T216" s="76"/>
      <c r="V216" s="76">
        <v>431</v>
      </c>
      <c r="W216" s="76">
        <v>149</v>
      </c>
      <c r="X216" s="76">
        <v>79</v>
      </c>
      <c r="Y216" s="78">
        <v>11966</v>
      </c>
    </row>
    <row r="217" spans="1:25" s="78" customFormat="1">
      <c r="A217" s="81">
        <v>431</v>
      </c>
      <c r="B217" s="76">
        <v>431149128</v>
      </c>
      <c r="C217" s="77" t="s">
        <v>516</v>
      </c>
      <c r="D217" s="79">
        <v>1</v>
      </c>
      <c r="E217" s="79">
        <v>0</v>
      </c>
      <c r="F217" s="79">
        <v>1</v>
      </c>
      <c r="G217" s="79">
        <v>5</v>
      </c>
      <c r="H217" s="79">
        <v>4</v>
      </c>
      <c r="I217" s="79">
        <v>0</v>
      </c>
      <c r="J217" s="79">
        <v>0</v>
      </c>
      <c r="K217" s="80">
        <v>0.38300000000000001</v>
      </c>
      <c r="L217" s="79">
        <v>0</v>
      </c>
      <c r="M217" s="79">
        <v>0</v>
      </c>
      <c r="N217" s="79">
        <v>0</v>
      </c>
      <c r="O217" s="79">
        <v>0</v>
      </c>
      <c r="P217" s="79">
        <v>11</v>
      </c>
      <c r="Q217" s="79">
        <v>11</v>
      </c>
      <c r="R217" s="80">
        <v>1</v>
      </c>
      <c r="S217" s="79">
        <v>10</v>
      </c>
      <c r="T217" s="76"/>
      <c r="V217" s="76">
        <v>431</v>
      </c>
      <c r="W217" s="76">
        <v>149</v>
      </c>
      <c r="X217" s="76">
        <v>128</v>
      </c>
      <c r="Y217" s="78">
        <v>14119</v>
      </c>
    </row>
    <row r="218" spans="1:25" s="78" customFormat="1">
      <c r="A218" s="81">
        <v>431</v>
      </c>
      <c r="B218" s="76">
        <v>431149149</v>
      </c>
      <c r="C218" s="77" t="s">
        <v>516</v>
      </c>
      <c r="D218" s="79">
        <v>30</v>
      </c>
      <c r="E218" s="79">
        <v>0</v>
      </c>
      <c r="F218" s="79">
        <v>41</v>
      </c>
      <c r="G218" s="79">
        <v>202</v>
      </c>
      <c r="H218" s="79">
        <v>100</v>
      </c>
      <c r="I218" s="79">
        <v>0</v>
      </c>
      <c r="J218" s="79">
        <v>0</v>
      </c>
      <c r="K218" s="80">
        <v>13.136900000000001</v>
      </c>
      <c r="L218" s="79">
        <v>0</v>
      </c>
      <c r="M218" s="79">
        <v>77</v>
      </c>
      <c r="N218" s="79">
        <v>5</v>
      </c>
      <c r="O218" s="79">
        <v>0</v>
      </c>
      <c r="P218" s="79">
        <v>272</v>
      </c>
      <c r="Q218" s="79">
        <v>358</v>
      </c>
      <c r="R218" s="80">
        <v>1</v>
      </c>
      <c r="S218" s="79">
        <v>12</v>
      </c>
      <c r="T218" s="76"/>
      <c r="V218" s="76">
        <v>431</v>
      </c>
      <c r="W218" s="76">
        <v>149</v>
      </c>
      <c r="X218" s="76">
        <v>149</v>
      </c>
      <c r="Y218" s="78">
        <v>14126</v>
      </c>
    </row>
    <row r="219" spans="1:25" s="78" customFormat="1">
      <c r="A219" s="81">
        <v>431</v>
      </c>
      <c r="B219" s="76">
        <v>431149181</v>
      </c>
      <c r="C219" s="77" t="s">
        <v>516</v>
      </c>
      <c r="D219" s="79">
        <v>1</v>
      </c>
      <c r="E219" s="79">
        <v>0</v>
      </c>
      <c r="F219" s="79">
        <v>0</v>
      </c>
      <c r="G219" s="79">
        <v>6</v>
      </c>
      <c r="H219" s="79">
        <v>6</v>
      </c>
      <c r="I219" s="79">
        <v>0</v>
      </c>
      <c r="J219" s="79">
        <v>0</v>
      </c>
      <c r="K219" s="80">
        <v>0.45960000000000001</v>
      </c>
      <c r="L219" s="79">
        <v>0</v>
      </c>
      <c r="M219" s="79">
        <v>0</v>
      </c>
      <c r="N219" s="79">
        <v>0</v>
      </c>
      <c r="O219" s="79">
        <v>0</v>
      </c>
      <c r="P219" s="79">
        <v>10</v>
      </c>
      <c r="Q219" s="79">
        <v>13</v>
      </c>
      <c r="R219" s="80">
        <v>1</v>
      </c>
      <c r="S219" s="79">
        <v>9</v>
      </c>
      <c r="T219" s="76"/>
      <c r="V219" s="76">
        <v>431</v>
      </c>
      <c r="W219" s="76">
        <v>149</v>
      </c>
      <c r="X219" s="76">
        <v>181</v>
      </c>
      <c r="Y219" s="78">
        <v>12836</v>
      </c>
    </row>
    <row r="220" spans="1:25" s="78" customFormat="1">
      <c r="A220" s="81">
        <v>431</v>
      </c>
      <c r="B220" s="76">
        <v>431149211</v>
      </c>
      <c r="C220" s="77" t="s">
        <v>516</v>
      </c>
      <c r="D220" s="79">
        <v>0</v>
      </c>
      <c r="E220" s="79">
        <v>0</v>
      </c>
      <c r="F220" s="79">
        <v>0</v>
      </c>
      <c r="G220" s="79">
        <v>1</v>
      </c>
      <c r="H220" s="79">
        <v>1</v>
      </c>
      <c r="I220" s="79">
        <v>0</v>
      </c>
      <c r="J220" s="79">
        <v>0</v>
      </c>
      <c r="K220" s="80">
        <v>7.6600000000000001E-2</v>
      </c>
      <c r="L220" s="79">
        <v>0</v>
      </c>
      <c r="M220" s="79">
        <v>0</v>
      </c>
      <c r="N220" s="79">
        <v>0</v>
      </c>
      <c r="O220" s="79">
        <v>0</v>
      </c>
      <c r="P220" s="79">
        <v>2</v>
      </c>
      <c r="Q220" s="79">
        <v>2</v>
      </c>
      <c r="R220" s="80">
        <v>1</v>
      </c>
      <c r="S220" s="79">
        <v>4</v>
      </c>
      <c r="T220" s="76"/>
      <c r="V220" s="76">
        <v>431</v>
      </c>
      <c r="W220" s="76">
        <v>149</v>
      </c>
      <c r="X220" s="76">
        <v>211</v>
      </c>
      <c r="Y220" s="78">
        <v>13458</v>
      </c>
    </row>
    <row r="221" spans="1:25" s="78" customFormat="1">
      <c r="A221" s="81">
        <v>432</v>
      </c>
      <c r="B221" s="76">
        <v>432712020</v>
      </c>
      <c r="C221" s="77" t="s">
        <v>517</v>
      </c>
      <c r="D221" s="79">
        <v>0</v>
      </c>
      <c r="E221" s="79">
        <v>0</v>
      </c>
      <c r="F221" s="79">
        <v>0</v>
      </c>
      <c r="G221" s="79">
        <v>0</v>
      </c>
      <c r="H221" s="79">
        <v>82</v>
      </c>
      <c r="I221" s="79">
        <v>0</v>
      </c>
      <c r="J221" s="79">
        <v>0</v>
      </c>
      <c r="K221" s="80">
        <v>3.1406000000000001</v>
      </c>
      <c r="L221" s="79">
        <v>0</v>
      </c>
      <c r="M221" s="79">
        <v>0</v>
      </c>
      <c r="N221" s="79">
        <v>1</v>
      </c>
      <c r="O221" s="79">
        <v>0</v>
      </c>
      <c r="P221" s="79">
        <v>11</v>
      </c>
      <c r="Q221" s="79">
        <v>82</v>
      </c>
      <c r="R221" s="80">
        <v>1</v>
      </c>
      <c r="S221" s="79">
        <v>8</v>
      </c>
      <c r="T221" s="76"/>
      <c r="V221" s="76">
        <v>432</v>
      </c>
      <c r="W221" s="76">
        <v>712</v>
      </c>
      <c r="X221" s="76">
        <v>20</v>
      </c>
      <c r="Y221" s="78">
        <v>9897</v>
      </c>
    </row>
    <row r="222" spans="1:25" s="78" customFormat="1">
      <c r="A222" s="81">
        <v>432</v>
      </c>
      <c r="B222" s="76">
        <v>432712096</v>
      </c>
      <c r="C222" s="77" t="s">
        <v>517</v>
      </c>
      <c r="D222" s="79">
        <v>0</v>
      </c>
      <c r="E222" s="79">
        <v>0</v>
      </c>
      <c r="F222" s="79">
        <v>0</v>
      </c>
      <c r="G222" s="79">
        <v>0</v>
      </c>
      <c r="H222" s="79">
        <v>1</v>
      </c>
      <c r="I222" s="79">
        <v>0</v>
      </c>
      <c r="J222" s="79">
        <v>0</v>
      </c>
      <c r="K222" s="80">
        <v>3.8300000000000001E-2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1</v>
      </c>
      <c r="R222" s="80">
        <v>1</v>
      </c>
      <c r="S222" s="79">
        <v>6</v>
      </c>
      <c r="T222" s="76"/>
      <c r="V222" s="76">
        <v>432</v>
      </c>
      <c r="W222" s="76">
        <v>712</v>
      </c>
      <c r="X222" s="76">
        <v>96</v>
      </c>
      <c r="Y222" s="78">
        <v>9220</v>
      </c>
    </row>
    <row r="223" spans="1:25" s="78" customFormat="1">
      <c r="A223" s="81">
        <v>432</v>
      </c>
      <c r="B223" s="76">
        <v>432712172</v>
      </c>
      <c r="C223" s="77" t="s">
        <v>517</v>
      </c>
      <c r="D223" s="79">
        <v>0</v>
      </c>
      <c r="E223" s="79">
        <v>0</v>
      </c>
      <c r="F223" s="79">
        <v>0</v>
      </c>
      <c r="G223" s="79">
        <v>0</v>
      </c>
      <c r="H223" s="79">
        <v>2</v>
      </c>
      <c r="I223" s="79">
        <v>0</v>
      </c>
      <c r="J223" s="79">
        <v>0</v>
      </c>
      <c r="K223" s="80">
        <v>7.6600000000000001E-2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2</v>
      </c>
      <c r="R223" s="80">
        <v>1</v>
      </c>
      <c r="S223" s="79">
        <v>7</v>
      </c>
      <c r="T223" s="76"/>
      <c r="V223" s="76">
        <v>432</v>
      </c>
      <c r="W223" s="76">
        <v>712</v>
      </c>
      <c r="X223" s="76">
        <v>172</v>
      </c>
      <c r="Y223" s="78">
        <v>9220</v>
      </c>
    </row>
    <row r="224" spans="1:25" s="78" customFormat="1">
      <c r="A224" s="81">
        <v>432</v>
      </c>
      <c r="B224" s="76">
        <v>432712261</v>
      </c>
      <c r="C224" s="77" t="s">
        <v>517</v>
      </c>
      <c r="D224" s="79">
        <v>0</v>
      </c>
      <c r="E224" s="79">
        <v>0</v>
      </c>
      <c r="F224" s="79">
        <v>0</v>
      </c>
      <c r="G224" s="79">
        <v>0</v>
      </c>
      <c r="H224" s="79">
        <v>16</v>
      </c>
      <c r="I224" s="79">
        <v>0</v>
      </c>
      <c r="J224" s="79">
        <v>0</v>
      </c>
      <c r="K224" s="80">
        <v>0.61280000000000001</v>
      </c>
      <c r="L224" s="79">
        <v>0</v>
      </c>
      <c r="M224" s="79">
        <v>0</v>
      </c>
      <c r="N224" s="79">
        <v>0</v>
      </c>
      <c r="O224" s="79">
        <v>0</v>
      </c>
      <c r="P224" s="79">
        <v>4</v>
      </c>
      <c r="Q224" s="79">
        <v>16</v>
      </c>
      <c r="R224" s="80">
        <v>1</v>
      </c>
      <c r="S224" s="79">
        <v>4</v>
      </c>
      <c r="T224" s="76"/>
      <c r="V224" s="76">
        <v>432</v>
      </c>
      <c r="W224" s="76">
        <v>712</v>
      </c>
      <c r="X224" s="76">
        <v>261</v>
      </c>
      <c r="Y224" s="78">
        <v>10236</v>
      </c>
    </row>
    <row r="225" spans="1:25" s="78" customFormat="1">
      <c r="A225" s="81">
        <v>432</v>
      </c>
      <c r="B225" s="76">
        <v>432712300</v>
      </c>
      <c r="C225" s="77" t="s">
        <v>517</v>
      </c>
      <c r="D225" s="79">
        <v>0</v>
      </c>
      <c r="E225" s="79">
        <v>0</v>
      </c>
      <c r="F225" s="79">
        <v>0</v>
      </c>
      <c r="G225" s="79">
        <v>0</v>
      </c>
      <c r="H225" s="79">
        <v>1</v>
      </c>
      <c r="I225" s="79">
        <v>0</v>
      </c>
      <c r="J225" s="79">
        <v>0</v>
      </c>
      <c r="K225" s="80">
        <v>3.8300000000000001E-2</v>
      </c>
      <c r="L225" s="79">
        <v>0</v>
      </c>
      <c r="M225" s="79">
        <v>0</v>
      </c>
      <c r="N225" s="79">
        <v>0</v>
      </c>
      <c r="O225" s="79">
        <v>0</v>
      </c>
      <c r="P225" s="79">
        <v>1</v>
      </c>
      <c r="Q225" s="79">
        <v>1</v>
      </c>
      <c r="R225" s="80">
        <v>1</v>
      </c>
      <c r="S225" s="79">
        <v>8</v>
      </c>
      <c r="T225" s="76"/>
      <c r="V225" s="76">
        <v>432</v>
      </c>
      <c r="W225" s="76">
        <v>712</v>
      </c>
      <c r="X225" s="76">
        <v>300</v>
      </c>
      <c r="Y225" s="78">
        <v>14035</v>
      </c>
    </row>
    <row r="226" spans="1:25" s="78" customFormat="1">
      <c r="A226" s="81">
        <v>432</v>
      </c>
      <c r="B226" s="76">
        <v>432712645</v>
      </c>
      <c r="C226" s="77" t="s">
        <v>517</v>
      </c>
      <c r="D226" s="79">
        <v>0</v>
      </c>
      <c r="E226" s="79">
        <v>0</v>
      </c>
      <c r="F226" s="79">
        <v>0</v>
      </c>
      <c r="G226" s="79">
        <v>0</v>
      </c>
      <c r="H226" s="79">
        <v>59</v>
      </c>
      <c r="I226" s="79">
        <v>0</v>
      </c>
      <c r="J226" s="79">
        <v>0</v>
      </c>
      <c r="K226" s="80">
        <v>2.2597</v>
      </c>
      <c r="L226" s="79">
        <v>0</v>
      </c>
      <c r="M226" s="79">
        <v>0</v>
      </c>
      <c r="N226" s="79">
        <v>0</v>
      </c>
      <c r="O226" s="79">
        <v>0</v>
      </c>
      <c r="P226" s="79">
        <v>16</v>
      </c>
      <c r="Q226" s="79">
        <v>59</v>
      </c>
      <c r="R226" s="80">
        <v>1</v>
      </c>
      <c r="S226" s="79">
        <v>9</v>
      </c>
      <c r="T226" s="76"/>
      <c r="V226" s="76">
        <v>432</v>
      </c>
      <c r="W226" s="76">
        <v>712</v>
      </c>
      <c r="X226" s="76">
        <v>645</v>
      </c>
      <c r="Y226" s="78">
        <v>10574</v>
      </c>
    </row>
    <row r="227" spans="1:25" s="78" customFormat="1">
      <c r="A227" s="81">
        <v>432</v>
      </c>
      <c r="B227" s="76">
        <v>432712660</v>
      </c>
      <c r="C227" s="77" t="s">
        <v>517</v>
      </c>
      <c r="D227" s="79">
        <v>0</v>
      </c>
      <c r="E227" s="79">
        <v>0</v>
      </c>
      <c r="F227" s="79">
        <v>0</v>
      </c>
      <c r="G227" s="79">
        <v>0</v>
      </c>
      <c r="H227" s="79">
        <v>63</v>
      </c>
      <c r="I227" s="79">
        <v>0</v>
      </c>
      <c r="J227" s="79">
        <v>0</v>
      </c>
      <c r="K227" s="80">
        <v>2.4129</v>
      </c>
      <c r="L227" s="79">
        <v>0</v>
      </c>
      <c r="M227" s="79">
        <v>0</v>
      </c>
      <c r="N227" s="79">
        <v>0</v>
      </c>
      <c r="O227" s="79">
        <v>0</v>
      </c>
      <c r="P227" s="79">
        <v>19</v>
      </c>
      <c r="Q227" s="79">
        <v>63</v>
      </c>
      <c r="R227" s="80">
        <v>1</v>
      </c>
      <c r="S227" s="79">
        <v>5</v>
      </c>
      <c r="T227" s="76"/>
      <c r="V227" s="76">
        <v>432</v>
      </c>
      <c r="W227" s="76">
        <v>712</v>
      </c>
      <c r="X227" s="76">
        <v>660</v>
      </c>
      <c r="Y227" s="78">
        <v>10468</v>
      </c>
    </row>
    <row r="228" spans="1:25" s="78" customFormat="1">
      <c r="A228" s="81">
        <v>432</v>
      </c>
      <c r="B228" s="76">
        <v>432712712</v>
      </c>
      <c r="C228" s="77" t="s">
        <v>517</v>
      </c>
      <c r="D228" s="79">
        <v>0</v>
      </c>
      <c r="E228" s="79">
        <v>0</v>
      </c>
      <c r="F228" s="79">
        <v>0</v>
      </c>
      <c r="G228" s="79">
        <v>0</v>
      </c>
      <c r="H228" s="79">
        <v>26</v>
      </c>
      <c r="I228" s="79">
        <v>0</v>
      </c>
      <c r="J228" s="79">
        <v>0</v>
      </c>
      <c r="K228" s="80">
        <v>0.99580000000000002</v>
      </c>
      <c r="L228" s="79">
        <v>0</v>
      </c>
      <c r="M228" s="79">
        <v>0</v>
      </c>
      <c r="N228" s="79">
        <v>0</v>
      </c>
      <c r="O228" s="79">
        <v>0</v>
      </c>
      <c r="P228" s="79">
        <v>6</v>
      </c>
      <c r="Q228" s="79">
        <v>26</v>
      </c>
      <c r="R228" s="80">
        <v>1</v>
      </c>
      <c r="S228" s="79">
        <v>6</v>
      </c>
      <c r="T228" s="76"/>
      <c r="V228" s="76">
        <v>432</v>
      </c>
      <c r="W228" s="76">
        <v>712</v>
      </c>
      <c r="X228" s="76">
        <v>712</v>
      </c>
      <c r="Y228" s="78">
        <v>10250</v>
      </c>
    </row>
    <row r="229" spans="1:25" s="78" customFormat="1">
      <c r="A229" s="81">
        <v>435</v>
      </c>
      <c r="B229" s="76">
        <v>435301009</v>
      </c>
      <c r="C229" s="77" t="s">
        <v>518</v>
      </c>
      <c r="D229" s="79">
        <v>0</v>
      </c>
      <c r="E229" s="79">
        <v>0</v>
      </c>
      <c r="F229" s="79">
        <v>0</v>
      </c>
      <c r="G229" s="79">
        <v>0</v>
      </c>
      <c r="H229" s="79">
        <v>0</v>
      </c>
      <c r="I229" s="79">
        <v>2</v>
      </c>
      <c r="J229" s="79">
        <v>0</v>
      </c>
      <c r="K229" s="80">
        <v>7.6600000000000001E-2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2</v>
      </c>
      <c r="R229" s="80">
        <v>1</v>
      </c>
      <c r="S229" s="79">
        <v>2</v>
      </c>
      <c r="T229" s="76"/>
      <c r="V229" s="76">
        <v>435</v>
      </c>
      <c r="W229" s="76">
        <v>301</v>
      </c>
      <c r="X229" s="76">
        <v>9</v>
      </c>
      <c r="Y229" s="78">
        <v>11023</v>
      </c>
    </row>
    <row r="230" spans="1:25" s="78" customFormat="1">
      <c r="A230" s="81">
        <v>435</v>
      </c>
      <c r="B230" s="76">
        <v>435301031</v>
      </c>
      <c r="C230" s="77" t="s">
        <v>518</v>
      </c>
      <c r="D230" s="79">
        <v>0</v>
      </c>
      <c r="E230" s="79">
        <v>0</v>
      </c>
      <c r="F230" s="79">
        <v>0</v>
      </c>
      <c r="G230" s="79">
        <v>4</v>
      </c>
      <c r="H230" s="79">
        <v>29</v>
      </c>
      <c r="I230" s="79">
        <v>40</v>
      </c>
      <c r="J230" s="79">
        <v>0</v>
      </c>
      <c r="K230" s="80">
        <v>2.7959000000000001</v>
      </c>
      <c r="L230" s="79">
        <v>0</v>
      </c>
      <c r="M230" s="79">
        <v>0</v>
      </c>
      <c r="N230" s="79">
        <v>0</v>
      </c>
      <c r="O230" s="79">
        <v>0</v>
      </c>
      <c r="P230" s="79">
        <v>6</v>
      </c>
      <c r="Q230" s="79">
        <v>73</v>
      </c>
      <c r="R230" s="80">
        <v>1</v>
      </c>
      <c r="S230" s="79">
        <v>4</v>
      </c>
      <c r="T230" s="76"/>
      <c r="V230" s="76">
        <v>435</v>
      </c>
      <c r="W230" s="76">
        <v>301</v>
      </c>
      <c r="X230" s="76">
        <v>31</v>
      </c>
      <c r="Y230" s="78">
        <v>10561</v>
      </c>
    </row>
    <row r="231" spans="1:25" s="78" customFormat="1">
      <c r="A231" s="81">
        <v>435</v>
      </c>
      <c r="B231" s="76">
        <v>435301048</v>
      </c>
      <c r="C231" s="77" t="s">
        <v>518</v>
      </c>
      <c r="D231" s="79">
        <v>0</v>
      </c>
      <c r="E231" s="79">
        <v>0</v>
      </c>
      <c r="F231" s="79">
        <v>0</v>
      </c>
      <c r="G231" s="79">
        <v>0</v>
      </c>
      <c r="H231" s="79">
        <v>0</v>
      </c>
      <c r="I231" s="79">
        <v>2</v>
      </c>
      <c r="J231" s="79">
        <v>0</v>
      </c>
      <c r="K231" s="80">
        <v>7.6600000000000001E-2</v>
      </c>
      <c r="L231" s="79">
        <v>0</v>
      </c>
      <c r="M231" s="79">
        <v>0</v>
      </c>
      <c r="N231" s="79">
        <v>0</v>
      </c>
      <c r="O231" s="79">
        <v>0</v>
      </c>
      <c r="P231" s="79">
        <v>0</v>
      </c>
      <c r="Q231" s="79">
        <v>2</v>
      </c>
      <c r="R231" s="80">
        <v>1</v>
      </c>
      <c r="S231" s="79">
        <v>3</v>
      </c>
      <c r="T231" s="76"/>
      <c r="V231" s="76">
        <v>435</v>
      </c>
      <c r="W231" s="76">
        <v>301</v>
      </c>
      <c r="X231" s="76">
        <v>48</v>
      </c>
      <c r="Y231" s="78">
        <v>11023</v>
      </c>
    </row>
    <row r="232" spans="1:25" s="78" customFormat="1">
      <c r="A232" s="81">
        <v>435</v>
      </c>
      <c r="B232" s="76">
        <v>435301056</v>
      </c>
      <c r="C232" s="77" t="s">
        <v>518</v>
      </c>
      <c r="D232" s="79">
        <v>0</v>
      </c>
      <c r="E232" s="79">
        <v>0</v>
      </c>
      <c r="F232" s="79">
        <v>0</v>
      </c>
      <c r="G232" s="79">
        <v>11</v>
      </c>
      <c r="H232" s="79">
        <v>36</v>
      </c>
      <c r="I232" s="79">
        <v>44</v>
      </c>
      <c r="J232" s="79">
        <v>0</v>
      </c>
      <c r="K232" s="80">
        <v>3.4853000000000001</v>
      </c>
      <c r="L232" s="79">
        <v>0</v>
      </c>
      <c r="M232" s="79">
        <v>0</v>
      </c>
      <c r="N232" s="79">
        <v>0</v>
      </c>
      <c r="O232" s="79">
        <v>0</v>
      </c>
      <c r="P232" s="79">
        <v>10</v>
      </c>
      <c r="Q232" s="79">
        <v>91</v>
      </c>
      <c r="R232" s="80">
        <v>1</v>
      </c>
      <c r="S232" s="79">
        <v>3</v>
      </c>
      <c r="T232" s="76"/>
      <c r="V232" s="76">
        <v>435</v>
      </c>
      <c r="W232" s="76">
        <v>301</v>
      </c>
      <c r="X232" s="76">
        <v>56</v>
      </c>
      <c r="Y232" s="78">
        <v>10573</v>
      </c>
    </row>
    <row r="233" spans="1:25" s="78" customFormat="1">
      <c r="A233" s="81">
        <v>435</v>
      </c>
      <c r="B233" s="76">
        <v>435301079</v>
      </c>
      <c r="C233" s="77" t="s">
        <v>518</v>
      </c>
      <c r="D233" s="79">
        <v>0</v>
      </c>
      <c r="E233" s="79">
        <v>0</v>
      </c>
      <c r="F233" s="79">
        <v>0</v>
      </c>
      <c r="G233" s="79">
        <v>21</v>
      </c>
      <c r="H233" s="79">
        <v>73</v>
      </c>
      <c r="I233" s="79">
        <v>77</v>
      </c>
      <c r="J233" s="79">
        <v>0</v>
      </c>
      <c r="K233" s="80">
        <v>6.5492999999999997</v>
      </c>
      <c r="L233" s="79">
        <v>0</v>
      </c>
      <c r="M233" s="79">
        <v>1</v>
      </c>
      <c r="N233" s="79">
        <v>1</v>
      </c>
      <c r="O233" s="79">
        <v>2</v>
      </c>
      <c r="P233" s="79">
        <v>23</v>
      </c>
      <c r="Q233" s="79">
        <v>171</v>
      </c>
      <c r="R233" s="80">
        <v>1</v>
      </c>
      <c r="S233" s="79">
        <v>6</v>
      </c>
      <c r="T233" s="76"/>
      <c r="V233" s="76">
        <v>435</v>
      </c>
      <c r="W233" s="76">
        <v>301</v>
      </c>
      <c r="X233" s="76">
        <v>79</v>
      </c>
      <c r="Y233" s="78">
        <v>10729</v>
      </c>
    </row>
    <row r="234" spans="1:25" s="78" customFormat="1">
      <c r="A234" s="81">
        <v>435</v>
      </c>
      <c r="B234" s="76">
        <v>435301103</v>
      </c>
      <c r="C234" s="77" t="s">
        <v>518</v>
      </c>
      <c r="D234" s="79">
        <v>0</v>
      </c>
      <c r="E234" s="79">
        <v>0</v>
      </c>
      <c r="F234" s="79">
        <v>0</v>
      </c>
      <c r="G234" s="79">
        <v>0</v>
      </c>
      <c r="H234" s="79">
        <v>0</v>
      </c>
      <c r="I234" s="79">
        <v>2</v>
      </c>
      <c r="J234" s="79">
        <v>0</v>
      </c>
      <c r="K234" s="80">
        <v>7.6600000000000001E-2</v>
      </c>
      <c r="L234" s="79">
        <v>0</v>
      </c>
      <c r="M234" s="79">
        <v>0</v>
      </c>
      <c r="N234" s="79">
        <v>0</v>
      </c>
      <c r="O234" s="79">
        <v>0</v>
      </c>
      <c r="P234" s="79">
        <v>2</v>
      </c>
      <c r="Q234" s="79">
        <v>2</v>
      </c>
      <c r="R234" s="80">
        <v>1</v>
      </c>
      <c r="S234" s="79">
        <v>10</v>
      </c>
      <c r="T234" s="76"/>
      <c r="V234" s="76">
        <v>435</v>
      </c>
      <c r="W234" s="76">
        <v>301</v>
      </c>
      <c r="X234" s="76">
        <v>103</v>
      </c>
      <c r="Y234" s="78">
        <v>16192</v>
      </c>
    </row>
    <row r="235" spans="1:25" s="78" customFormat="1">
      <c r="A235" s="81">
        <v>435</v>
      </c>
      <c r="B235" s="76">
        <v>435301128</v>
      </c>
      <c r="C235" s="77" t="s">
        <v>518</v>
      </c>
      <c r="D235" s="79">
        <v>0</v>
      </c>
      <c r="E235" s="79">
        <v>0</v>
      </c>
      <c r="F235" s="79">
        <v>0</v>
      </c>
      <c r="G235" s="79">
        <v>0</v>
      </c>
      <c r="H235" s="79">
        <v>0</v>
      </c>
      <c r="I235" s="79">
        <v>1</v>
      </c>
      <c r="J235" s="79">
        <v>0</v>
      </c>
      <c r="K235" s="80">
        <v>3.8300000000000001E-2</v>
      </c>
      <c r="L235" s="79">
        <v>0</v>
      </c>
      <c r="M235" s="79">
        <v>0</v>
      </c>
      <c r="N235" s="79">
        <v>0</v>
      </c>
      <c r="O235" s="79">
        <v>0</v>
      </c>
      <c r="P235" s="79">
        <v>1</v>
      </c>
      <c r="Q235" s="79">
        <v>1</v>
      </c>
      <c r="R235" s="80">
        <v>1</v>
      </c>
      <c r="S235" s="79">
        <v>10</v>
      </c>
      <c r="T235" s="76"/>
      <c r="V235" s="76">
        <v>435</v>
      </c>
      <c r="W235" s="76">
        <v>301</v>
      </c>
      <c r="X235" s="76">
        <v>128</v>
      </c>
      <c r="Y235" s="78">
        <v>16192</v>
      </c>
    </row>
    <row r="236" spans="1:25" s="78" customFormat="1">
      <c r="A236" s="81">
        <v>435</v>
      </c>
      <c r="B236" s="76">
        <v>435301149</v>
      </c>
      <c r="C236" s="77" t="s">
        <v>518</v>
      </c>
      <c r="D236" s="79">
        <v>0</v>
      </c>
      <c r="E236" s="79">
        <v>0</v>
      </c>
      <c r="F236" s="79">
        <v>0</v>
      </c>
      <c r="G236" s="79">
        <v>0</v>
      </c>
      <c r="H236" s="79">
        <v>0</v>
      </c>
      <c r="I236" s="79">
        <v>1</v>
      </c>
      <c r="J236" s="79">
        <v>0</v>
      </c>
      <c r="K236" s="80">
        <v>3.8300000000000001E-2</v>
      </c>
      <c r="L236" s="79">
        <v>0</v>
      </c>
      <c r="M236" s="79">
        <v>0</v>
      </c>
      <c r="N236" s="79">
        <v>0</v>
      </c>
      <c r="O236" s="79">
        <v>0</v>
      </c>
      <c r="P236" s="79">
        <v>0</v>
      </c>
      <c r="Q236" s="79">
        <v>1</v>
      </c>
      <c r="R236" s="80">
        <v>1</v>
      </c>
      <c r="S236" s="79">
        <v>12</v>
      </c>
      <c r="T236" s="76"/>
      <c r="V236" s="76">
        <v>435</v>
      </c>
      <c r="W236" s="76">
        <v>301</v>
      </c>
      <c r="X236" s="76">
        <v>149</v>
      </c>
      <c r="Y236" s="78">
        <v>11023</v>
      </c>
    </row>
    <row r="237" spans="1:25" s="78" customFormat="1">
      <c r="A237" s="81">
        <v>435</v>
      </c>
      <c r="B237" s="76">
        <v>435301160</v>
      </c>
      <c r="C237" s="77" t="s">
        <v>518</v>
      </c>
      <c r="D237" s="79">
        <v>0</v>
      </c>
      <c r="E237" s="79">
        <v>0</v>
      </c>
      <c r="F237" s="79">
        <v>0</v>
      </c>
      <c r="G237" s="79">
        <v>30</v>
      </c>
      <c r="H237" s="79">
        <v>113</v>
      </c>
      <c r="I237" s="79">
        <v>150</v>
      </c>
      <c r="J237" s="79">
        <v>0</v>
      </c>
      <c r="K237" s="80">
        <v>11.2219</v>
      </c>
      <c r="L237" s="79">
        <v>0</v>
      </c>
      <c r="M237" s="79">
        <v>2</v>
      </c>
      <c r="N237" s="79">
        <v>3</v>
      </c>
      <c r="O237" s="79">
        <v>7</v>
      </c>
      <c r="P237" s="79">
        <v>88</v>
      </c>
      <c r="Q237" s="79">
        <v>293</v>
      </c>
      <c r="R237" s="80">
        <v>1</v>
      </c>
      <c r="S237" s="79">
        <v>11</v>
      </c>
      <c r="T237" s="76"/>
      <c r="V237" s="76">
        <v>435</v>
      </c>
      <c r="W237" s="76">
        <v>301</v>
      </c>
      <c r="X237" s="76">
        <v>160</v>
      </c>
      <c r="Y237" s="78">
        <v>11871</v>
      </c>
    </row>
    <row r="238" spans="1:25" s="78" customFormat="1">
      <c r="A238" s="81">
        <v>435</v>
      </c>
      <c r="B238" s="76">
        <v>435301162</v>
      </c>
      <c r="C238" s="77" t="s">
        <v>518</v>
      </c>
      <c r="D238" s="79">
        <v>0</v>
      </c>
      <c r="E238" s="79">
        <v>0</v>
      </c>
      <c r="F238" s="79">
        <v>0</v>
      </c>
      <c r="G238" s="79">
        <v>0</v>
      </c>
      <c r="H238" s="79">
        <v>0</v>
      </c>
      <c r="I238" s="79">
        <v>1</v>
      </c>
      <c r="J238" s="79">
        <v>0</v>
      </c>
      <c r="K238" s="80">
        <v>3.8300000000000001E-2</v>
      </c>
      <c r="L238" s="79">
        <v>0</v>
      </c>
      <c r="M238" s="79">
        <v>0</v>
      </c>
      <c r="N238" s="79">
        <v>0</v>
      </c>
      <c r="O238" s="79">
        <v>0</v>
      </c>
      <c r="P238" s="79">
        <v>0</v>
      </c>
      <c r="Q238" s="79">
        <v>1</v>
      </c>
      <c r="R238" s="80">
        <v>1</v>
      </c>
      <c r="S238" s="79">
        <v>4</v>
      </c>
      <c r="T238" s="76"/>
      <c r="V238" s="76">
        <v>435</v>
      </c>
      <c r="W238" s="76">
        <v>301</v>
      </c>
      <c r="X238" s="76">
        <v>162</v>
      </c>
      <c r="Y238" s="78">
        <v>11023</v>
      </c>
    </row>
    <row r="239" spans="1:25" s="78" customFormat="1">
      <c r="A239" s="81">
        <v>435</v>
      </c>
      <c r="B239" s="76">
        <v>435301170</v>
      </c>
      <c r="C239" s="77" t="s">
        <v>518</v>
      </c>
      <c r="D239" s="79">
        <v>0</v>
      </c>
      <c r="E239" s="79">
        <v>0</v>
      </c>
      <c r="F239" s="79">
        <v>0</v>
      </c>
      <c r="G239" s="79">
        <v>0</v>
      </c>
      <c r="H239" s="79">
        <v>1</v>
      </c>
      <c r="I239" s="79">
        <v>0</v>
      </c>
      <c r="J239" s="79">
        <v>0</v>
      </c>
      <c r="K239" s="80">
        <v>3.8300000000000001E-2</v>
      </c>
      <c r="L239" s="79">
        <v>0</v>
      </c>
      <c r="M239" s="79">
        <v>0</v>
      </c>
      <c r="N239" s="79">
        <v>0</v>
      </c>
      <c r="O239" s="79">
        <v>0</v>
      </c>
      <c r="P239" s="79">
        <v>1</v>
      </c>
      <c r="Q239" s="79">
        <v>1</v>
      </c>
      <c r="R239" s="80">
        <v>1</v>
      </c>
      <c r="S239" s="79">
        <v>8</v>
      </c>
      <c r="T239" s="76"/>
      <c r="V239" s="76">
        <v>435</v>
      </c>
      <c r="W239" s="76">
        <v>301</v>
      </c>
      <c r="X239" s="76">
        <v>170</v>
      </c>
      <c r="Y239" s="78">
        <v>14035</v>
      </c>
    </row>
    <row r="240" spans="1:25" s="78" customFormat="1">
      <c r="A240" s="81">
        <v>435</v>
      </c>
      <c r="B240" s="76">
        <v>435301211</v>
      </c>
      <c r="C240" s="77" t="s">
        <v>518</v>
      </c>
      <c r="D240" s="79">
        <v>0</v>
      </c>
      <c r="E240" s="79">
        <v>0</v>
      </c>
      <c r="F240" s="79">
        <v>0</v>
      </c>
      <c r="G240" s="79">
        <v>0</v>
      </c>
      <c r="H240" s="79">
        <v>0</v>
      </c>
      <c r="I240" s="79">
        <v>1</v>
      </c>
      <c r="J240" s="79">
        <v>0</v>
      </c>
      <c r="K240" s="80">
        <v>3.8300000000000001E-2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1</v>
      </c>
      <c r="R240" s="80">
        <v>1</v>
      </c>
      <c r="S240" s="79">
        <v>4</v>
      </c>
      <c r="T240" s="76"/>
      <c r="V240" s="76">
        <v>435</v>
      </c>
      <c r="W240" s="76">
        <v>301</v>
      </c>
      <c r="X240" s="76">
        <v>211</v>
      </c>
      <c r="Y240" s="78">
        <v>11023</v>
      </c>
    </row>
    <row r="241" spans="1:25" s="78" customFormat="1">
      <c r="A241" s="81">
        <v>435</v>
      </c>
      <c r="B241" s="76">
        <v>435301295</v>
      </c>
      <c r="C241" s="77" t="s">
        <v>518</v>
      </c>
      <c r="D241" s="79">
        <v>0</v>
      </c>
      <c r="E241" s="79">
        <v>0</v>
      </c>
      <c r="F241" s="79">
        <v>0</v>
      </c>
      <c r="G241" s="79">
        <v>9</v>
      </c>
      <c r="H241" s="79">
        <v>19</v>
      </c>
      <c r="I241" s="79">
        <v>16</v>
      </c>
      <c r="J241" s="79">
        <v>0</v>
      </c>
      <c r="K241" s="80">
        <v>1.6852</v>
      </c>
      <c r="L241" s="79">
        <v>0</v>
      </c>
      <c r="M241" s="79">
        <v>0</v>
      </c>
      <c r="N241" s="79">
        <v>0</v>
      </c>
      <c r="O241" s="79">
        <v>0</v>
      </c>
      <c r="P241" s="79">
        <v>5</v>
      </c>
      <c r="Q241" s="79">
        <v>44</v>
      </c>
      <c r="R241" s="80">
        <v>1</v>
      </c>
      <c r="S241" s="79">
        <v>4</v>
      </c>
      <c r="T241" s="76"/>
      <c r="V241" s="76">
        <v>435</v>
      </c>
      <c r="W241" s="76">
        <v>301</v>
      </c>
      <c r="X241" s="76">
        <v>295</v>
      </c>
      <c r="Y241" s="78">
        <v>10409</v>
      </c>
    </row>
    <row r="242" spans="1:25" s="78" customFormat="1">
      <c r="A242" s="81">
        <v>435</v>
      </c>
      <c r="B242" s="76">
        <v>435301301</v>
      </c>
      <c r="C242" s="77" t="s">
        <v>518</v>
      </c>
      <c r="D242" s="79">
        <v>0</v>
      </c>
      <c r="E242" s="79">
        <v>0</v>
      </c>
      <c r="F242" s="79">
        <v>0</v>
      </c>
      <c r="G242" s="79">
        <v>22</v>
      </c>
      <c r="H242" s="79">
        <v>21</v>
      </c>
      <c r="I242" s="79">
        <v>38</v>
      </c>
      <c r="J242" s="79">
        <v>0</v>
      </c>
      <c r="K242" s="80">
        <v>3.1023000000000001</v>
      </c>
      <c r="L242" s="79">
        <v>0</v>
      </c>
      <c r="M242" s="79">
        <v>3</v>
      </c>
      <c r="N242" s="79">
        <v>0</v>
      </c>
      <c r="O242" s="79">
        <v>0</v>
      </c>
      <c r="P242" s="79">
        <v>24</v>
      </c>
      <c r="Q242" s="79">
        <v>81</v>
      </c>
      <c r="R242" s="80">
        <v>1</v>
      </c>
      <c r="S242" s="79">
        <v>4</v>
      </c>
      <c r="T242" s="76"/>
      <c r="V242" s="76">
        <v>435</v>
      </c>
      <c r="W242" s="76">
        <v>301</v>
      </c>
      <c r="X242" s="76">
        <v>301</v>
      </c>
      <c r="Y242" s="78">
        <v>11453</v>
      </c>
    </row>
    <row r="243" spans="1:25" s="78" customFormat="1">
      <c r="A243" s="81">
        <v>435</v>
      </c>
      <c r="B243" s="76">
        <v>435301308</v>
      </c>
      <c r="C243" s="77" t="s">
        <v>518</v>
      </c>
      <c r="D243" s="79">
        <v>0</v>
      </c>
      <c r="E243" s="79">
        <v>0</v>
      </c>
      <c r="F243" s="79">
        <v>0</v>
      </c>
      <c r="G243" s="79">
        <v>0</v>
      </c>
      <c r="H243" s="79">
        <v>0</v>
      </c>
      <c r="I243" s="79">
        <v>1</v>
      </c>
      <c r="J243" s="79">
        <v>0</v>
      </c>
      <c r="K243" s="80">
        <v>3.8300000000000001E-2</v>
      </c>
      <c r="L243" s="79">
        <v>0</v>
      </c>
      <c r="M243" s="79">
        <v>0</v>
      </c>
      <c r="N243" s="79">
        <v>0</v>
      </c>
      <c r="O243" s="79">
        <v>0</v>
      </c>
      <c r="P243" s="79">
        <v>1</v>
      </c>
      <c r="Q243" s="79">
        <v>1</v>
      </c>
      <c r="R243" s="80">
        <v>1</v>
      </c>
      <c r="S243" s="79">
        <v>8</v>
      </c>
      <c r="T243" s="76"/>
      <c r="V243" s="76">
        <v>435</v>
      </c>
      <c r="W243" s="76">
        <v>301</v>
      </c>
      <c r="X243" s="76">
        <v>308</v>
      </c>
      <c r="Y243" s="78">
        <v>15838</v>
      </c>
    </row>
    <row r="244" spans="1:25" s="78" customFormat="1">
      <c r="A244" s="81">
        <v>435</v>
      </c>
      <c r="B244" s="76">
        <v>435301326</v>
      </c>
      <c r="C244" s="77" t="s">
        <v>518</v>
      </c>
      <c r="D244" s="79">
        <v>0</v>
      </c>
      <c r="E244" s="79">
        <v>0</v>
      </c>
      <c r="F244" s="79">
        <v>0</v>
      </c>
      <c r="G244" s="79">
        <v>2</v>
      </c>
      <c r="H244" s="79">
        <v>3</v>
      </c>
      <c r="I244" s="79">
        <v>4</v>
      </c>
      <c r="J244" s="79">
        <v>0</v>
      </c>
      <c r="K244" s="80">
        <v>0.34470000000000001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9</v>
      </c>
      <c r="R244" s="80">
        <v>1</v>
      </c>
      <c r="S244" s="79">
        <v>2</v>
      </c>
      <c r="T244" s="76"/>
      <c r="V244" s="76">
        <v>435</v>
      </c>
      <c r="W244" s="76">
        <v>301</v>
      </c>
      <c r="X244" s="76">
        <v>326</v>
      </c>
      <c r="Y244" s="78">
        <v>10099</v>
      </c>
    </row>
    <row r="245" spans="1:25" s="78" customFormat="1">
      <c r="A245" s="81">
        <v>435</v>
      </c>
      <c r="B245" s="76">
        <v>435301673</v>
      </c>
      <c r="C245" s="77" t="s">
        <v>518</v>
      </c>
      <c r="D245" s="79">
        <v>0</v>
      </c>
      <c r="E245" s="79">
        <v>0</v>
      </c>
      <c r="F245" s="79">
        <v>0</v>
      </c>
      <c r="G245" s="79">
        <v>1</v>
      </c>
      <c r="H245" s="79">
        <v>5</v>
      </c>
      <c r="I245" s="79">
        <v>7</v>
      </c>
      <c r="J245" s="79">
        <v>0</v>
      </c>
      <c r="K245" s="80">
        <v>0.49790000000000001</v>
      </c>
      <c r="L245" s="79">
        <v>0</v>
      </c>
      <c r="M245" s="79">
        <v>0</v>
      </c>
      <c r="N245" s="79">
        <v>0</v>
      </c>
      <c r="O245" s="79">
        <v>0</v>
      </c>
      <c r="P245" s="79">
        <v>2</v>
      </c>
      <c r="Q245" s="79">
        <v>13</v>
      </c>
      <c r="R245" s="80">
        <v>1</v>
      </c>
      <c r="S245" s="79">
        <v>2</v>
      </c>
      <c r="T245" s="76"/>
      <c r="V245" s="76">
        <v>435</v>
      </c>
      <c r="W245" s="76">
        <v>301</v>
      </c>
      <c r="X245" s="76">
        <v>673</v>
      </c>
      <c r="Y245" s="78">
        <v>10820</v>
      </c>
    </row>
    <row r="246" spans="1:25" s="78" customFormat="1">
      <c r="A246" s="81">
        <v>435</v>
      </c>
      <c r="B246" s="76">
        <v>435301735</v>
      </c>
      <c r="C246" s="77" t="s">
        <v>518</v>
      </c>
      <c r="D246" s="79">
        <v>0</v>
      </c>
      <c r="E246" s="79">
        <v>0</v>
      </c>
      <c r="F246" s="79">
        <v>0</v>
      </c>
      <c r="G246" s="79">
        <v>0</v>
      </c>
      <c r="H246" s="79">
        <v>2</v>
      </c>
      <c r="I246" s="79">
        <v>1</v>
      </c>
      <c r="J246" s="79">
        <v>0</v>
      </c>
      <c r="K246" s="80">
        <v>0.1149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3</v>
      </c>
      <c r="R246" s="80">
        <v>1</v>
      </c>
      <c r="S246" s="79">
        <v>4</v>
      </c>
      <c r="T246" s="76"/>
      <c r="V246" s="76">
        <v>435</v>
      </c>
      <c r="W246" s="76">
        <v>301</v>
      </c>
      <c r="X246" s="76">
        <v>735</v>
      </c>
      <c r="Y246" s="78">
        <v>9821</v>
      </c>
    </row>
    <row r="247" spans="1:25" s="78" customFormat="1">
      <c r="A247" s="81">
        <v>436</v>
      </c>
      <c r="B247" s="76">
        <v>436049010</v>
      </c>
      <c r="C247" s="77" t="s">
        <v>519</v>
      </c>
      <c r="D247" s="79">
        <v>0</v>
      </c>
      <c r="E247" s="79">
        <v>0</v>
      </c>
      <c r="F247" s="79">
        <v>0</v>
      </c>
      <c r="G247" s="79">
        <v>0</v>
      </c>
      <c r="H247" s="79">
        <v>1</v>
      </c>
      <c r="I247" s="79">
        <v>1</v>
      </c>
      <c r="J247" s="79">
        <v>0</v>
      </c>
      <c r="K247" s="80">
        <v>7.6600000000000001E-2</v>
      </c>
      <c r="L247" s="79">
        <v>0</v>
      </c>
      <c r="M247" s="79">
        <v>0</v>
      </c>
      <c r="N247" s="79">
        <v>0</v>
      </c>
      <c r="O247" s="79">
        <v>0</v>
      </c>
      <c r="P247" s="79">
        <v>2</v>
      </c>
      <c r="Q247" s="79">
        <v>2</v>
      </c>
      <c r="R247" s="80">
        <v>1.1080000000000001</v>
      </c>
      <c r="S247" s="79">
        <v>2</v>
      </c>
      <c r="T247" s="76"/>
      <c r="V247" s="76">
        <v>436</v>
      </c>
      <c r="W247" s="76">
        <v>49</v>
      </c>
      <c r="X247" s="76">
        <v>10</v>
      </c>
      <c r="Y247" s="78">
        <v>15301</v>
      </c>
    </row>
    <row r="248" spans="1:25" s="78" customFormat="1">
      <c r="A248" s="81">
        <v>436</v>
      </c>
      <c r="B248" s="76">
        <v>436049035</v>
      </c>
      <c r="C248" s="77" t="s">
        <v>519</v>
      </c>
      <c r="D248" s="79">
        <v>0</v>
      </c>
      <c r="E248" s="79">
        <v>0</v>
      </c>
      <c r="F248" s="79">
        <v>0</v>
      </c>
      <c r="G248" s="79">
        <v>0</v>
      </c>
      <c r="H248" s="79">
        <v>2</v>
      </c>
      <c r="I248" s="79">
        <v>23</v>
      </c>
      <c r="J248" s="79">
        <v>0</v>
      </c>
      <c r="K248" s="80">
        <v>0.95750000000000002</v>
      </c>
      <c r="L248" s="79">
        <v>0</v>
      </c>
      <c r="M248" s="79">
        <v>0</v>
      </c>
      <c r="N248" s="79">
        <v>0</v>
      </c>
      <c r="O248" s="79">
        <v>2</v>
      </c>
      <c r="P248" s="79">
        <v>12</v>
      </c>
      <c r="Q248" s="79">
        <v>25</v>
      </c>
      <c r="R248" s="80">
        <v>1.1080000000000001</v>
      </c>
      <c r="S248" s="79">
        <v>11</v>
      </c>
      <c r="T248" s="76"/>
      <c r="V248" s="76">
        <v>436</v>
      </c>
      <c r="W248" s="76">
        <v>49</v>
      </c>
      <c r="X248" s="76">
        <v>35</v>
      </c>
      <c r="Y248" s="78">
        <v>14827</v>
      </c>
    </row>
    <row r="249" spans="1:25" s="78" customFormat="1">
      <c r="A249" s="81">
        <v>436</v>
      </c>
      <c r="B249" s="76">
        <v>436049044</v>
      </c>
      <c r="C249" s="77" t="s">
        <v>519</v>
      </c>
      <c r="D249" s="79">
        <v>0</v>
      </c>
      <c r="E249" s="79">
        <v>0</v>
      </c>
      <c r="F249" s="79">
        <v>0</v>
      </c>
      <c r="G249" s="79">
        <v>0</v>
      </c>
      <c r="H249" s="79">
        <v>0</v>
      </c>
      <c r="I249" s="79">
        <v>2</v>
      </c>
      <c r="J249" s="79">
        <v>0</v>
      </c>
      <c r="K249" s="80">
        <v>7.6600000000000001E-2</v>
      </c>
      <c r="L249" s="79">
        <v>0</v>
      </c>
      <c r="M249" s="79">
        <v>0</v>
      </c>
      <c r="N249" s="79">
        <v>0</v>
      </c>
      <c r="O249" s="79">
        <v>0</v>
      </c>
      <c r="P249" s="79">
        <v>2</v>
      </c>
      <c r="Q249" s="79">
        <v>2</v>
      </c>
      <c r="R249" s="80">
        <v>1.1080000000000001</v>
      </c>
      <c r="S249" s="79">
        <v>12</v>
      </c>
      <c r="T249" s="76"/>
      <c r="V249" s="76">
        <v>436</v>
      </c>
      <c r="W249" s="76">
        <v>49</v>
      </c>
      <c r="X249" s="76">
        <v>44</v>
      </c>
      <c r="Y249" s="78">
        <v>17996</v>
      </c>
    </row>
    <row r="250" spans="1:25" s="78" customFormat="1">
      <c r="A250" s="81">
        <v>436</v>
      </c>
      <c r="B250" s="76">
        <v>436049049</v>
      </c>
      <c r="C250" s="77" t="s">
        <v>519</v>
      </c>
      <c r="D250" s="79">
        <v>0</v>
      </c>
      <c r="E250" s="79">
        <v>0</v>
      </c>
      <c r="F250" s="79">
        <v>0</v>
      </c>
      <c r="G250" s="79">
        <v>0</v>
      </c>
      <c r="H250" s="79">
        <v>117</v>
      </c>
      <c r="I250" s="79">
        <v>85</v>
      </c>
      <c r="J250" s="79">
        <v>0</v>
      </c>
      <c r="K250" s="80">
        <v>7.7366000000000001</v>
      </c>
      <c r="L250" s="79">
        <v>0</v>
      </c>
      <c r="M250" s="79">
        <v>0</v>
      </c>
      <c r="N250" s="79">
        <v>8</v>
      </c>
      <c r="O250" s="79">
        <v>6</v>
      </c>
      <c r="P250" s="79">
        <v>114</v>
      </c>
      <c r="Q250" s="79">
        <v>202</v>
      </c>
      <c r="R250" s="80">
        <v>1.1080000000000001</v>
      </c>
      <c r="S250" s="79">
        <v>8</v>
      </c>
      <c r="T250" s="76"/>
      <c r="V250" s="76">
        <v>436</v>
      </c>
      <c r="W250" s="76">
        <v>49</v>
      </c>
      <c r="X250" s="76">
        <v>49</v>
      </c>
      <c r="Y250" s="78">
        <v>14008</v>
      </c>
    </row>
    <row r="251" spans="1:25" s="78" customFormat="1">
      <c r="A251" s="81">
        <v>436</v>
      </c>
      <c r="B251" s="76">
        <v>436049057</v>
      </c>
      <c r="C251" s="77" t="s">
        <v>519</v>
      </c>
      <c r="D251" s="79">
        <v>0</v>
      </c>
      <c r="E251" s="79">
        <v>0</v>
      </c>
      <c r="F251" s="79">
        <v>0</v>
      </c>
      <c r="G251" s="79">
        <v>0</v>
      </c>
      <c r="H251" s="79">
        <v>1</v>
      </c>
      <c r="I251" s="79">
        <v>5</v>
      </c>
      <c r="J251" s="79">
        <v>0</v>
      </c>
      <c r="K251" s="80">
        <v>0.2298</v>
      </c>
      <c r="L251" s="79">
        <v>0</v>
      </c>
      <c r="M251" s="79">
        <v>0</v>
      </c>
      <c r="N251" s="79">
        <v>0</v>
      </c>
      <c r="O251" s="79">
        <v>0</v>
      </c>
      <c r="P251" s="79">
        <v>3</v>
      </c>
      <c r="Q251" s="79">
        <v>6</v>
      </c>
      <c r="R251" s="80">
        <v>1.1080000000000001</v>
      </c>
      <c r="S251" s="79">
        <v>12</v>
      </c>
      <c r="T251" s="76"/>
      <c r="V251" s="76">
        <v>436</v>
      </c>
      <c r="W251" s="76">
        <v>49</v>
      </c>
      <c r="X251" s="76">
        <v>57</v>
      </c>
      <c r="Y251" s="78">
        <v>14666</v>
      </c>
    </row>
    <row r="252" spans="1:25" s="78" customFormat="1">
      <c r="A252" s="81">
        <v>436</v>
      </c>
      <c r="B252" s="76">
        <v>436049093</v>
      </c>
      <c r="C252" s="77" t="s">
        <v>519</v>
      </c>
      <c r="D252" s="79">
        <v>0</v>
      </c>
      <c r="E252" s="79">
        <v>0</v>
      </c>
      <c r="F252" s="79">
        <v>0</v>
      </c>
      <c r="G252" s="79">
        <v>0</v>
      </c>
      <c r="H252" s="79">
        <v>1</v>
      </c>
      <c r="I252" s="79">
        <v>8</v>
      </c>
      <c r="J252" s="79">
        <v>0</v>
      </c>
      <c r="K252" s="80">
        <v>0.34470000000000001</v>
      </c>
      <c r="L252" s="79">
        <v>0</v>
      </c>
      <c r="M252" s="79">
        <v>0</v>
      </c>
      <c r="N252" s="79">
        <v>0</v>
      </c>
      <c r="O252" s="79">
        <v>0</v>
      </c>
      <c r="P252" s="79">
        <v>5</v>
      </c>
      <c r="Q252" s="79">
        <v>9</v>
      </c>
      <c r="R252" s="80">
        <v>1.1080000000000001</v>
      </c>
      <c r="S252" s="79">
        <v>11</v>
      </c>
      <c r="T252" s="76"/>
      <c r="V252" s="76">
        <v>436</v>
      </c>
      <c r="W252" s="76">
        <v>49</v>
      </c>
      <c r="X252" s="76">
        <v>93</v>
      </c>
      <c r="Y252" s="78">
        <v>15017</v>
      </c>
    </row>
    <row r="253" spans="1:25" s="78" customFormat="1">
      <c r="A253" s="81">
        <v>436</v>
      </c>
      <c r="B253" s="76">
        <v>436049103</v>
      </c>
      <c r="C253" s="77" t="s">
        <v>519</v>
      </c>
      <c r="D253" s="79">
        <v>0</v>
      </c>
      <c r="E253" s="79">
        <v>0</v>
      </c>
      <c r="F253" s="79">
        <v>0</v>
      </c>
      <c r="G253" s="79">
        <v>0</v>
      </c>
      <c r="H253" s="79">
        <v>0</v>
      </c>
      <c r="I253" s="79">
        <v>1</v>
      </c>
      <c r="J253" s="79">
        <v>0</v>
      </c>
      <c r="K253" s="80">
        <v>3.8300000000000001E-2</v>
      </c>
      <c r="L253" s="79">
        <v>0</v>
      </c>
      <c r="M253" s="79">
        <v>0</v>
      </c>
      <c r="N253" s="79">
        <v>0</v>
      </c>
      <c r="O253" s="79">
        <v>0</v>
      </c>
      <c r="P253" s="79">
        <v>1</v>
      </c>
      <c r="Q253" s="79">
        <v>1</v>
      </c>
      <c r="R253" s="80">
        <v>1.1080000000000001</v>
      </c>
      <c r="S253" s="79">
        <v>10</v>
      </c>
      <c r="T253" s="76"/>
      <c r="V253" s="76">
        <v>436</v>
      </c>
      <c r="W253" s="76">
        <v>49</v>
      </c>
      <c r="X253" s="76">
        <v>103</v>
      </c>
      <c r="Y253" s="78">
        <v>17663</v>
      </c>
    </row>
    <row r="254" spans="1:25" s="78" customFormat="1">
      <c r="A254" s="81">
        <v>436</v>
      </c>
      <c r="B254" s="76">
        <v>436049133</v>
      </c>
      <c r="C254" s="77" t="s">
        <v>519</v>
      </c>
      <c r="D254" s="79">
        <v>0</v>
      </c>
      <c r="E254" s="79">
        <v>0</v>
      </c>
      <c r="F254" s="79">
        <v>0</v>
      </c>
      <c r="G254" s="79">
        <v>0</v>
      </c>
      <c r="H254" s="79">
        <v>0</v>
      </c>
      <c r="I254" s="79">
        <v>2</v>
      </c>
      <c r="J254" s="79">
        <v>0</v>
      </c>
      <c r="K254" s="80">
        <v>7.6600000000000001E-2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2</v>
      </c>
      <c r="R254" s="80">
        <v>1.1080000000000001</v>
      </c>
      <c r="S254" s="79">
        <v>9</v>
      </c>
      <c r="T254" s="76"/>
      <c r="V254" s="76">
        <v>436</v>
      </c>
      <c r="W254" s="76">
        <v>49</v>
      </c>
      <c r="X254" s="76">
        <v>133</v>
      </c>
      <c r="Y254" s="78">
        <v>11996</v>
      </c>
    </row>
    <row r="255" spans="1:25" s="78" customFormat="1">
      <c r="A255" s="81">
        <v>436</v>
      </c>
      <c r="B255" s="76">
        <v>436049149</v>
      </c>
      <c r="C255" s="77" t="s">
        <v>519</v>
      </c>
      <c r="D255" s="79">
        <v>0</v>
      </c>
      <c r="E255" s="79">
        <v>0</v>
      </c>
      <c r="F255" s="79">
        <v>0</v>
      </c>
      <c r="G255" s="79">
        <v>0</v>
      </c>
      <c r="H255" s="79">
        <v>0</v>
      </c>
      <c r="I255" s="79">
        <v>1</v>
      </c>
      <c r="J255" s="79">
        <v>0</v>
      </c>
      <c r="K255" s="80">
        <v>3.8300000000000001E-2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1</v>
      </c>
      <c r="R255" s="80">
        <v>1.1080000000000001</v>
      </c>
      <c r="S255" s="79">
        <v>12</v>
      </c>
      <c r="T255" s="76"/>
      <c r="V255" s="76">
        <v>436</v>
      </c>
      <c r="W255" s="76">
        <v>49</v>
      </c>
      <c r="X255" s="76">
        <v>149</v>
      </c>
      <c r="Y255" s="78">
        <v>11996</v>
      </c>
    </row>
    <row r="256" spans="1:25" s="78" customFormat="1">
      <c r="A256" s="81">
        <v>436</v>
      </c>
      <c r="B256" s="76">
        <v>436049155</v>
      </c>
      <c r="C256" s="77" t="s">
        <v>519</v>
      </c>
      <c r="D256" s="79">
        <v>0</v>
      </c>
      <c r="E256" s="79">
        <v>0</v>
      </c>
      <c r="F256" s="79">
        <v>0</v>
      </c>
      <c r="G256" s="79">
        <v>0</v>
      </c>
      <c r="H256" s="79">
        <v>1</v>
      </c>
      <c r="I256" s="79">
        <v>1</v>
      </c>
      <c r="J256" s="79">
        <v>0</v>
      </c>
      <c r="K256" s="80">
        <v>7.6600000000000001E-2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2</v>
      </c>
      <c r="R256" s="80">
        <v>1.1080000000000001</v>
      </c>
      <c r="S256" s="79">
        <v>2</v>
      </c>
      <c r="T256" s="76"/>
      <c r="V256" s="76">
        <v>436</v>
      </c>
      <c r="W256" s="76">
        <v>49</v>
      </c>
      <c r="X256" s="76">
        <v>155</v>
      </c>
      <c r="Y256" s="78">
        <v>11006</v>
      </c>
    </row>
    <row r="257" spans="1:25" s="78" customFormat="1">
      <c r="A257" s="81">
        <v>436</v>
      </c>
      <c r="B257" s="76">
        <v>436049163</v>
      </c>
      <c r="C257" s="77" t="s">
        <v>519</v>
      </c>
      <c r="D257" s="79">
        <v>0</v>
      </c>
      <c r="E257" s="79">
        <v>0</v>
      </c>
      <c r="F257" s="79">
        <v>0</v>
      </c>
      <c r="G257" s="79">
        <v>0</v>
      </c>
      <c r="H257" s="79">
        <v>1</v>
      </c>
      <c r="I257" s="79">
        <v>1</v>
      </c>
      <c r="J257" s="79">
        <v>0</v>
      </c>
      <c r="K257" s="80">
        <v>7.6600000000000001E-2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2</v>
      </c>
      <c r="R257" s="80">
        <v>1.1080000000000001</v>
      </c>
      <c r="S257" s="79">
        <v>12</v>
      </c>
      <c r="T257" s="76"/>
      <c r="V257" s="76">
        <v>436</v>
      </c>
      <c r="W257" s="76">
        <v>49</v>
      </c>
      <c r="X257" s="76">
        <v>163</v>
      </c>
      <c r="Y257" s="78">
        <v>11006</v>
      </c>
    </row>
    <row r="258" spans="1:25" s="78" customFormat="1">
      <c r="A258" s="81">
        <v>436</v>
      </c>
      <c r="B258" s="76">
        <v>436049165</v>
      </c>
      <c r="C258" s="77" t="s">
        <v>519</v>
      </c>
      <c r="D258" s="79">
        <v>0</v>
      </c>
      <c r="E258" s="79">
        <v>0</v>
      </c>
      <c r="F258" s="79">
        <v>0</v>
      </c>
      <c r="G258" s="79">
        <v>0</v>
      </c>
      <c r="H258" s="79">
        <v>3</v>
      </c>
      <c r="I258" s="79">
        <v>14</v>
      </c>
      <c r="J258" s="79">
        <v>0</v>
      </c>
      <c r="K258" s="80">
        <v>0.65110000000000001</v>
      </c>
      <c r="L258" s="79">
        <v>0</v>
      </c>
      <c r="M258" s="79">
        <v>0</v>
      </c>
      <c r="N258" s="79">
        <v>1</v>
      </c>
      <c r="O258" s="79">
        <v>0</v>
      </c>
      <c r="P258" s="79">
        <v>10</v>
      </c>
      <c r="Q258" s="79">
        <v>17</v>
      </c>
      <c r="R258" s="80">
        <v>1.1080000000000001</v>
      </c>
      <c r="S258" s="79">
        <v>10</v>
      </c>
      <c r="T258" s="76"/>
      <c r="V258" s="76">
        <v>436</v>
      </c>
      <c r="W258" s="76">
        <v>49</v>
      </c>
      <c r="X258" s="76">
        <v>165</v>
      </c>
      <c r="Y258" s="78">
        <v>15142</v>
      </c>
    </row>
    <row r="259" spans="1:25" s="78" customFormat="1">
      <c r="A259" s="81">
        <v>436</v>
      </c>
      <c r="B259" s="76">
        <v>436049170</v>
      </c>
      <c r="C259" s="77" t="s">
        <v>519</v>
      </c>
      <c r="D259" s="79">
        <v>0</v>
      </c>
      <c r="E259" s="79">
        <v>0</v>
      </c>
      <c r="F259" s="79">
        <v>0</v>
      </c>
      <c r="G259" s="79">
        <v>0</v>
      </c>
      <c r="H259" s="79">
        <v>0</v>
      </c>
      <c r="I259" s="79">
        <v>1</v>
      </c>
      <c r="J259" s="79">
        <v>0</v>
      </c>
      <c r="K259" s="80">
        <v>3.8300000000000001E-2</v>
      </c>
      <c r="L259" s="79">
        <v>0</v>
      </c>
      <c r="M259" s="79">
        <v>0</v>
      </c>
      <c r="N259" s="79">
        <v>0</v>
      </c>
      <c r="O259" s="79">
        <v>0</v>
      </c>
      <c r="P259" s="79">
        <v>1</v>
      </c>
      <c r="Q259" s="79">
        <v>1</v>
      </c>
      <c r="R259" s="80">
        <v>1.1080000000000001</v>
      </c>
      <c r="S259" s="79">
        <v>8</v>
      </c>
      <c r="T259" s="76"/>
      <c r="V259" s="76">
        <v>436</v>
      </c>
      <c r="W259" s="76">
        <v>49</v>
      </c>
      <c r="X259" s="76">
        <v>170</v>
      </c>
      <c r="Y259" s="78">
        <v>17275</v>
      </c>
    </row>
    <row r="260" spans="1:25" s="78" customFormat="1">
      <c r="A260" s="81">
        <v>436</v>
      </c>
      <c r="B260" s="76">
        <v>436049176</v>
      </c>
      <c r="C260" s="77" t="s">
        <v>519</v>
      </c>
      <c r="D260" s="79">
        <v>0</v>
      </c>
      <c r="E260" s="79">
        <v>0</v>
      </c>
      <c r="F260" s="79">
        <v>0</v>
      </c>
      <c r="G260" s="79">
        <v>0</v>
      </c>
      <c r="H260" s="79">
        <v>4</v>
      </c>
      <c r="I260" s="79">
        <v>9</v>
      </c>
      <c r="J260" s="79">
        <v>0</v>
      </c>
      <c r="K260" s="80">
        <v>0.49790000000000001</v>
      </c>
      <c r="L260" s="79">
        <v>0</v>
      </c>
      <c r="M260" s="79">
        <v>0</v>
      </c>
      <c r="N260" s="79">
        <v>0</v>
      </c>
      <c r="O260" s="79">
        <v>1</v>
      </c>
      <c r="P260" s="79">
        <v>6</v>
      </c>
      <c r="Q260" s="79">
        <v>13</v>
      </c>
      <c r="R260" s="80">
        <v>1.1080000000000001</v>
      </c>
      <c r="S260" s="79">
        <v>7</v>
      </c>
      <c r="T260" s="76"/>
      <c r="V260" s="76">
        <v>436</v>
      </c>
      <c r="W260" s="76">
        <v>49</v>
      </c>
      <c r="X260" s="76">
        <v>176</v>
      </c>
      <c r="Y260" s="78">
        <v>13915</v>
      </c>
    </row>
    <row r="261" spans="1:25" s="78" customFormat="1">
      <c r="A261" s="81">
        <v>436</v>
      </c>
      <c r="B261" s="76">
        <v>436049199</v>
      </c>
      <c r="C261" s="77" t="s">
        <v>519</v>
      </c>
      <c r="D261" s="79">
        <v>0</v>
      </c>
      <c r="E261" s="79">
        <v>0</v>
      </c>
      <c r="F261" s="79">
        <v>0</v>
      </c>
      <c r="G261" s="79">
        <v>0</v>
      </c>
      <c r="H261" s="79">
        <v>0</v>
      </c>
      <c r="I261" s="79">
        <v>1</v>
      </c>
      <c r="J261" s="79">
        <v>0</v>
      </c>
      <c r="K261" s="80">
        <v>3.8300000000000001E-2</v>
      </c>
      <c r="L261" s="79">
        <v>0</v>
      </c>
      <c r="M261" s="79">
        <v>0</v>
      </c>
      <c r="N261" s="79">
        <v>0</v>
      </c>
      <c r="O261" s="79">
        <v>0</v>
      </c>
      <c r="P261" s="79">
        <v>1</v>
      </c>
      <c r="Q261" s="79">
        <v>1</v>
      </c>
      <c r="R261" s="80">
        <v>1.1080000000000001</v>
      </c>
      <c r="S261" s="79">
        <v>2</v>
      </c>
      <c r="T261" s="76"/>
      <c r="V261" s="76">
        <v>436</v>
      </c>
      <c r="W261" s="76">
        <v>49</v>
      </c>
      <c r="X261" s="76">
        <v>199</v>
      </c>
      <c r="Y261" s="78">
        <v>16291</v>
      </c>
    </row>
    <row r="262" spans="1:25" s="78" customFormat="1">
      <c r="A262" s="81">
        <v>436</v>
      </c>
      <c r="B262" s="76">
        <v>436049244</v>
      </c>
      <c r="C262" s="77" t="s">
        <v>519</v>
      </c>
      <c r="D262" s="79">
        <v>0</v>
      </c>
      <c r="E262" s="79">
        <v>0</v>
      </c>
      <c r="F262" s="79">
        <v>0</v>
      </c>
      <c r="G262" s="79">
        <v>0</v>
      </c>
      <c r="H262" s="79">
        <v>0</v>
      </c>
      <c r="I262" s="79">
        <v>4</v>
      </c>
      <c r="J262" s="79">
        <v>0</v>
      </c>
      <c r="K262" s="80">
        <v>0.1532</v>
      </c>
      <c r="L262" s="79">
        <v>0</v>
      </c>
      <c r="M262" s="79">
        <v>0</v>
      </c>
      <c r="N262" s="79">
        <v>0</v>
      </c>
      <c r="O262" s="79">
        <v>0</v>
      </c>
      <c r="P262" s="79">
        <v>1</v>
      </c>
      <c r="Q262" s="79">
        <v>4</v>
      </c>
      <c r="R262" s="80">
        <v>1.1080000000000001</v>
      </c>
      <c r="S262" s="79">
        <v>10</v>
      </c>
      <c r="T262" s="76"/>
      <c r="V262" s="76">
        <v>436</v>
      </c>
      <c r="W262" s="76">
        <v>49</v>
      </c>
      <c r="X262" s="76">
        <v>244</v>
      </c>
      <c r="Y262" s="78">
        <v>13413</v>
      </c>
    </row>
    <row r="263" spans="1:25" s="78" customFormat="1">
      <c r="A263" s="81">
        <v>436</v>
      </c>
      <c r="B263" s="76">
        <v>436049248</v>
      </c>
      <c r="C263" s="77" t="s">
        <v>519</v>
      </c>
      <c r="D263" s="79">
        <v>0</v>
      </c>
      <c r="E263" s="79">
        <v>0</v>
      </c>
      <c r="F263" s="79">
        <v>0</v>
      </c>
      <c r="G263" s="79">
        <v>0</v>
      </c>
      <c r="H263" s="79">
        <v>1</v>
      </c>
      <c r="I263" s="79">
        <v>3</v>
      </c>
      <c r="J263" s="79">
        <v>0</v>
      </c>
      <c r="K263" s="80">
        <v>0.1532</v>
      </c>
      <c r="L263" s="79">
        <v>0</v>
      </c>
      <c r="M263" s="79">
        <v>0</v>
      </c>
      <c r="N263" s="79">
        <v>0</v>
      </c>
      <c r="O263" s="79">
        <v>0</v>
      </c>
      <c r="P263" s="79">
        <v>2</v>
      </c>
      <c r="Q263" s="79">
        <v>4</v>
      </c>
      <c r="R263" s="80">
        <v>1.1080000000000001</v>
      </c>
      <c r="S263" s="79">
        <v>12</v>
      </c>
      <c r="T263" s="76"/>
      <c r="V263" s="76">
        <v>436</v>
      </c>
      <c r="W263" s="76">
        <v>49</v>
      </c>
      <c r="X263" s="76">
        <v>248</v>
      </c>
      <c r="Y263" s="78">
        <v>14501</v>
      </c>
    </row>
    <row r="264" spans="1:25" s="78" customFormat="1">
      <c r="A264" s="81">
        <v>436</v>
      </c>
      <c r="B264" s="76">
        <v>436049262</v>
      </c>
      <c r="C264" s="77" t="s">
        <v>519</v>
      </c>
      <c r="D264" s="79">
        <v>0</v>
      </c>
      <c r="E264" s="79">
        <v>0</v>
      </c>
      <c r="F264" s="79">
        <v>0</v>
      </c>
      <c r="G264" s="79">
        <v>0</v>
      </c>
      <c r="H264" s="79">
        <v>0</v>
      </c>
      <c r="I264" s="79">
        <v>2</v>
      </c>
      <c r="J264" s="79">
        <v>0</v>
      </c>
      <c r="K264" s="80">
        <v>7.6600000000000001E-2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2</v>
      </c>
      <c r="R264" s="80">
        <v>1.1080000000000001</v>
      </c>
      <c r="S264" s="79">
        <v>7</v>
      </c>
      <c r="T264" s="76"/>
      <c r="V264" s="76">
        <v>436</v>
      </c>
      <c r="W264" s="76">
        <v>49</v>
      </c>
      <c r="X264" s="76">
        <v>262</v>
      </c>
      <c r="Y264" s="78">
        <v>11996</v>
      </c>
    </row>
    <row r="265" spans="1:25" s="78" customFormat="1">
      <c r="A265" s="81">
        <v>436</v>
      </c>
      <c r="B265" s="76">
        <v>436049274</v>
      </c>
      <c r="C265" s="77" t="s">
        <v>519</v>
      </c>
      <c r="D265" s="79">
        <v>0</v>
      </c>
      <c r="E265" s="79">
        <v>0</v>
      </c>
      <c r="F265" s="79">
        <v>0</v>
      </c>
      <c r="G265" s="79">
        <v>0</v>
      </c>
      <c r="H265" s="79">
        <v>2</v>
      </c>
      <c r="I265" s="79">
        <v>2</v>
      </c>
      <c r="J265" s="79">
        <v>0</v>
      </c>
      <c r="K265" s="80">
        <v>0.1532</v>
      </c>
      <c r="L265" s="79">
        <v>0</v>
      </c>
      <c r="M265" s="79">
        <v>0</v>
      </c>
      <c r="N265" s="79">
        <v>0</v>
      </c>
      <c r="O265" s="79">
        <v>0</v>
      </c>
      <c r="P265" s="79">
        <v>3</v>
      </c>
      <c r="Q265" s="79">
        <v>4</v>
      </c>
      <c r="R265" s="80">
        <v>1.1080000000000001</v>
      </c>
      <c r="S265" s="79">
        <v>10</v>
      </c>
      <c r="T265" s="76"/>
      <c r="V265" s="76">
        <v>436</v>
      </c>
      <c r="W265" s="76">
        <v>49</v>
      </c>
      <c r="X265" s="76">
        <v>274</v>
      </c>
      <c r="Y265" s="78">
        <v>15257</v>
      </c>
    </row>
    <row r="266" spans="1:25" s="78" customFormat="1">
      <c r="A266" s="81">
        <v>436</v>
      </c>
      <c r="B266" s="76">
        <v>436049308</v>
      </c>
      <c r="C266" s="77" t="s">
        <v>519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79">
        <v>3</v>
      </c>
      <c r="J266" s="79">
        <v>0</v>
      </c>
      <c r="K266" s="80">
        <v>0.1149</v>
      </c>
      <c r="L266" s="79">
        <v>0</v>
      </c>
      <c r="M266" s="79">
        <v>0</v>
      </c>
      <c r="N266" s="79">
        <v>0</v>
      </c>
      <c r="O266" s="79">
        <v>0</v>
      </c>
      <c r="P266" s="79">
        <v>2</v>
      </c>
      <c r="Q266" s="79">
        <v>3</v>
      </c>
      <c r="R266" s="80">
        <v>1.1080000000000001</v>
      </c>
      <c r="S266" s="79">
        <v>8</v>
      </c>
      <c r="T266" s="76"/>
      <c r="V266" s="76">
        <v>436</v>
      </c>
      <c r="W266" s="76">
        <v>49</v>
      </c>
      <c r="X266" s="76">
        <v>308</v>
      </c>
      <c r="Y266" s="78">
        <v>15515</v>
      </c>
    </row>
    <row r="267" spans="1:25" s="78" customFormat="1">
      <c r="A267" s="81">
        <v>436</v>
      </c>
      <c r="B267" s="76">
        <v>436049336</v>
      </c>
      <c r="C267" s="77" t="s">
        <v>519</v>
      </c>
      <c r="D267" s="79">
        <v>0</v>
      </c>
      <c r="E267" s="79">
        <v>0</v>
      </c>
      <c r="F267" s="79">
        <v>0</v>
      </c>
      <c r="G267" s="79">
        <v>0</v>
      </c>
      <c r="H267" s="79">
        <v>0</v>
      </c>
      <c r="I267" s="79">
        <v>1</v>
      </c>
      <c r="J267" s="79">
        <v>0</v>
      </c>
      <c r="K267" s="80">
        <v>3.8300000000000001E-2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1</v>
      </c>
      <c r="R267" s="80">
        <v>1.1080000000000001</v>
      </c>
      <c r="S267" s="79">
        <v>7</v>
      </c>
      <c r="T267" s="76"/>
      <c r="V267" s="76">
        <v>436</v>
      </c>
      <c r="W267" s="76">
        <v>49</v>
      </c>
      <c r="X267" s="76">
        <v>336</v>
      </c>
      <c r="Y267" s="78">
        <v>11996</v>
      </c>
    </row>
    <row r="268" spans="1:25" s="78" customFormat="1">
      <c r="A268" s="81">
        <v>437</v>
      </c>
      <c r="B268" s="76">
        <v>437035035</v>
      </c>
      <c r="C268" s="77" t="s">
        <v>574</v>
      </c>
      <c r="D268" s="79">
        <v>0</v>
      </c>
      <c r="E268" s="79">
        <v>0</v>
      </c>
      <c r="F268" s="79">
        <v>0</v>
      </c>
      <c r="G268" s="79">
        <v>0</v>
      </c>
      <c r="H268" s="79">
        <v>0</v>
      </c>
      <c r="I268" s="79">
        <v>297</v>
      </c>
      <c r="J268" s="79">
        <v>0</v>
      </c>
      <c r="K268" s="80">
        <v>11.3751</v>
      </c>
      <c r="L268" s="79">
        <v>0</v>
      </c>
      <c r="M268" s="79">
        <v>0</v>
      </c>
      <c r="N268" s="79">
        <v>0</v>
      </c>
      <c r="O268" s="79">
        <v>70</v>
      </c>
      <c r="P268" s="79">
        <v>250</v>
      </c>
      <c r="Q268" s="79">
        <v>297</v>
      </c>
      <c r="R268" s="80">
        <v>1.085</v>
      </c>
      <c r="S268" s="79">
        <v>11</v>
      </c>
      <c r="T268" s="76"/>
      <c r="V268" s="76">
        <v>437</v>
      </c>
      <c r="W268" s="76">
        <v>35</v>
      </c>
      <c r="X268" s="76">
        <v>35</v>
      </c>
      <c r="Y268" s="78">
        <v>17154</v>
      </c>
    </row>
    <row r="269" spans="1:25" s="78" customFormat="1">
      <c r="A269" s="81">
        <v>437</v>
      </c>
      <c r="B269" s="76">
        <v>437035050</v>
      </c>
      <c r="C269" s="77" t="s">
        <v>574</v>
      </c>
      <c r="D269" s="79">
        <v>0</v>
      </c>
      <c r="E269" s="79">
        <v>0</v>
      </c>
      <c r="F269" s="79">
        <v>0</v>
      </c>
      <c r="G269" s="79">
        <v>0</v>
      </c>
      <c r="H269" s="79">
        <v>0</v>
      </c>
      <c r="I269" s="79">
        <v>1</v>
      </c>
      <c r="J269" s="79">
        <v>0</v>
      </c>
      <c r="K269" s="80">
        <v>3.8300000000000001E-2</v>
      </c>
      <c r="L269" s="79">
        <v>0</v>
      </c>
      <c r="M269" s="79">
        <v>0</v>
      </c>
      <c r="N269" s="79">
        <v>0</v>
      </c>
      <c r="O269" s="79">
        <v>0</v>
      </c>
      <c r="P269" s="79">
        <v>1</v>
      </c>
      <c r="Q269" s="79">
        <v>1</v>
      </c>
      <c r="R269" s="80">
        <v>1.085</v>
      </c>
      <c r="S269" s="79">
        <v>4</v>
      </c>
      <c r="T269" s="76"/>
      <c r="V269" s="76">
        <v>437</v>
      </c>
      <c r="W269" s="76">
        <v>35</v>
      </c>
      <c r="X269" s="76">
        <v>50</v>
      </c>
      <c r="Y269" s="78">
        <v>16162</v>
      </c>
    </row>
    <row r="270" spans="1:25" s="78" customFormat="1">
      <c r="A270" s="81">
        <v>437</v>
      </c>
      <c r="B270" s="76">
        <v>437035201</v>
      </c>
      <c r="C270" s="77" t="s">
        <v>574</v>
      </c>
      <c r="D270" s="79">
        <v>0</v>
      </c>
      <c r="E270" s="79">
        <v>0</v>
      </c>
      <c r="F270" s="79">
        <v>0</v>
      </c>
      <c r="G270" s="79">
        <v>0</v>
      </c>
      <c r="H270" s="79">
        <v>0</v>
      </c>
      <c r="I270" s="79">
        <v>1</v>
      </c>
      <c r="J270" s="79">
        <v>0</v>
      </c>
      <c r="K270" s="80">
        <v>3.8300000000000001E-2</v>
      </c>
      <c r="L270" s="79">
        <v>0</v>
      </c>
      <c r="M270" s="79">
        <v>0</v>
      </c>
      <c r="N270" s="79">
        <v>0</v>
      </c>
      <c r="O270" s="79">
        <v>0</v>
      </c>
      <c r="P270" s="79">
        <v>1</v>
      </c>
      <c r="Q270" s="79">
        <v>1</v>
      </c>
      <c r="R270" s="80">
        <v>1.085</v>
      </c>
      <c r="S270" s="79">
        <v>11</v>
      </c>
      <c r="T270" s="76"/>
      <c r="V270" s="76">
        <v>437</v>
      </c>
      <c r="W270" s="76">
        <v>35</v>
      </c>
      <c r="X270" s="76">
        <v>201</v>
      </c>
      <c r="Y270" s="78">
        <v>17513</v>
      </c>
    </row>
    <row r="271" spans="1:25" s="78" customFormat="1">
      <c r="A271" s="81">
        <v>438</v>
      </c>
      <c r="B271" s="76">
        <v>438035035</v>
      </c>
      <c r="C271" s="77" t="s">
        <v>520</v>
      </c>
      <c r="D271" s="79">
        <v>16</v>
      </c>
      <c r="E271" s="79">
        <v>0</v>
      </c>
      <c r="F271" s="79">
        <v>17</v>
      </c>
      <c r="G271" s="79">
        <v>102</v>
      </c>
      <c r="H271" s="79">
        <v>63</v>
      </c>
      <c r="I271" s="79">
        <v>133</v>
      </c>
      <c r="J271" s="79">
        <v>0</v>
      </c>
      <c r="K271" s="80">
        <v>12.064500000000001</v>
      </c>
      <c r="L271" s="79">
        <v>0</v>
      </c>
      <c r="M271" s="79">
        <v>22</v>
      </c>
      <c r="N271" s="79">
        <v>3</v>
      </c>
      <c r="O271" s="79">
        <v>9</v>
      </c>
      <c r="P271" s="79">
        <v>238</v>
      </c>
      <c r="Q271" s="79">
        <v>323</v>
      </c>
      <c r="R271" s="80">
        <v>1.085</v>
      </c>
      <c r="S271" s="79">
        <v>11</v>
      </c>
      <c r="T271" s="76"/>
      <c r="V271" s="76">
        <v>438</v>
      </c>
      <c r="W271" s="76">
        <v>35</v>
      </c>
      <c r="X271" s="76">
        <v>35</v>
      </c>
      <c r="Y271" s="78">
        <v>15246</v>
      </c>
    </row>
    <row r="272" spans="1:25" s="78" customFormat="1">
      <c r="A272" s="81">
        <v>438</v>
      </c>
      <c r="B272" s="76">
        <v>438035044</v>
      </c>
      <c r="C272" s="77" t="s">
        <v>520</v>
      </c>
      <c r="D272" s="79">
        <v>2</v>
      </c>
      <c r="E272" s="79">
        <v>0</v>
      </c>
      <c r="F272" s="79">
        <v>0</v>
      </c>
      <c r="G272" s="79">
        <v>1</v>
      </c>
      <c r="H272" s="79">
        <v>0</v>
      </c>
      <c r="I272" s="79">
        <v>1</v>
      </c>
      <c r="J272" s="79">
        <v>0</v>
      </c>
      <c r="K272" s="80">
        <v>7.6600000000000001E-2</v>
      </c>
      <c r="L272" s="79">
        <v>0</v>
      </c>
      <c r="M272" s="79">
        <v>0</v>
      </c>
      <c r="N272" s="79">
        <v>0</v>
      </c>
      <c r="O272" s="79">
        <v>0</v>
      </c>
      <c r="P272" s="79">
        <v>3</v>
      </c>
      <c r="Q272" s="79">
        <v>3</v>
      </c>
      <c r="R272" s="80">
        <v>1.085</v>
      </c>
      <c r="S272" s="79">
        <v>12</v>
      </c>
      <c r="T272" s="76"/>
      <c r="V272" s="76">
        <v>438</v>
      </c>
      <c r="W272" s="76">
        <v>35</v>
      </c>
      <c r="X272" s="76">
        <v>44</v>
      </c>
      <c r="Y272" s="78">
        <v>16232</v>
      </c>
    </row>
    <row r="273" spans="1:25" s="78" customFormat="1">
      <c r="A273" s="81">
        <v>438</v>
      </c>
      <c r="B273" s="76">
        <v>438035050</v>
      </c>
      <c r="C273" s="77" t="s">
        <v>520</v>
      </c>
      <c r="D273" s="79">
        <v>1</v>
      </c>
      <c r="E273" s="79">
        <v>0</v>
      </c>
      <c r="F273" s="79">
        <v>0</v>
      </c>
      <c r="G273" s="79">
        <v>0</v>
      </c>
      <c r="H273" s="79">
        <v>1</v>
      </c>
      <c r="I273" s="79">
        <v>0</v>
      </c>
      <c r="J273" s="79">
        <v>0</v>
      </c>
      <c r="K273" s="80">
        <v>3.8300000000000001E-2</v>
      </c>
      <c r="L273" s="79">
        <v>0</v>
      </c>
      <c r="M273" s="79">
        <v>0</v>
      </c>
      <c r="N273" s="79">
        <v>0</v>
      </c>
      <c r="O273" s="79">
        <v>0</v>
      </c>
      <c r="P273" s="79">
        <v>2</v>
      </c>
      <c r="Q273" s="79">
        <v>2</v>
      </c>
      <c r="R273" s="80">
        <v>1.085</v>
      </c>
      <c r="S273" s="79">
        <v>4</v>
      </c>
      <c r="T273" s="76"/>
      <c r="V273" s="76">
        <v>438</v>
      </c>
      <c r="W273" s="76">
        <v>35</v>
      </c>
      <c r="X273" s="76">
        <v>50</v>
      </c>
      <c r="Y273" s="78">
        <v>11551</v>
      </c>
    </row>
    <row r="274" spans="1:25" s="78" customFormat="1">
      <c r="A274" s="81">
        <v>438</v>
      </c>
      <c r="B274" s="76">
        <v>438035073</v>
      </c>
      <c r="C274" s="77" t="s">
        <v>520</v>
      </c>
      <c r="D274" s="79">
        <v>0</v>
      </c>
      <c r="E274" s="79">
        <v>0</v>
      </c>
      <c r="F274" s="79">
        <v>1</v>
      </c>
      <c r="G274" s="79">
        <v>0</v>
      </c>
      <c r="H274" s="79">
        <v>0</v>
      </c>
      <c r="I274" s="79">
        <v>0</v>
      </c>
      <c r="J274" s="79">
        <v>0</v>
      </c>
      <c r="K274" s="80">
        <v>3.8300000000000001E-2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1</v>
      </c>
      <c r="R274" s="80">
        <v>1.085</v>
      </c>
      <c r="S274" s="79">
        <v>5</v>
      </c>
      <c r="T274" s="76"/>
      <c r="V274" s="76">
        <v>438</v>
      </c>
      <c r="W274" s="76">
        <v>35</v>
      </c>
      <c r="X274" s="76">
        <v>73</v>
      </c>
      <c r="Y274" s="78">
        <v>10174</v>
      </c>
    </row>
    <row r="275" spans="1:25" s="78" customFormat="1">
      <c r="A275" s="81">
        <v>438</v>
      </c>
      <c r="B275" s="76">
        <v>438035243</v>
      </c>
      <c r="C275" s="77" t="s">
        <v>520</v>
      </c>
      <c r="D275" s="79">
        <v>1</v>
      </c>
      <c r="E275" s="79">
        <v>0</v>
      </c>
      <c r="F275" s="79">
        <v>1</v>
      </c>
      <c r="G275" s="79">
        <v>0</v>
      </c>
      <c r="H275" s="79">
        <v>0</v>
      </c>
      <c r="I275" s="79">
        <v>0</v>
      </c>
      <c r="J275" s="79">
        <v>0</v>
      </c>
      <c r="K275" s="80">
        <v>3.8300000000000001E-2</v>
      </c>
      <c r="L275" s="79">
        <v>0</v>
      </c>
      <c r="M275" s="79">
        <v>0</v>
      </c>
      <c r="N275" s="79">
        <v>0</v>
      </c>
      <c r="O275" s="79">
        <v>0</v>
      </c>
      <c r="P275" s="79">
        <v>2</v>
      </c>
      <c r="Q275" s="79">
        <v>2</v>
      </c>
      <c r="R275" s="80">
        <v>1.085</v>
      </c>
      <c r="S275" s="79">
        <v>9</v>
      </c>
      <c r="T275" s="76"/>
      <c r="V275" s="76">
        <v>438</v>
      </c>
      <c r="W275" s="76">
        <v>35</v>
      </c>
      <c r="X275" s="76">
        <v>243</v>
      </c>
      <c r="Y275" s="78">
        <v>12712</v>
      </c>
    </row>
    <row r="276" spans="1:25" s="78" customFormat="1">
      <c r="A276" s="81">
        <v>438</v>
      </c>
      <c r="B276" s="76">
        <v>438035244</v>
      </c>
      <c r="C276" s="77" t="s">
        <v>520</v>
      </c>
      <c r="D276" s="79">
        <v>0</v>
      </c>
      <c r="E276" s="79">
        <v>0</v>
      </c>
      <c r="F276" s="79">
        <v>0</v>
      </c>
      <c r="G276" s="79">
        <v>3</v>
      </c>
      <c r="H276" s="79">
        <v>1</v>
      </c>
      <c r="I276" s="79">
        <v>2</v>
      </c>
      <c r="J276" s="79">
        <v>0</v>
      </c>
      <c r="K276" s="80">
        <v>0.2298</v>
      </c>
      <c r="L276" s="79">
        <v>0</v>
      </c>
      <c r="M276" s="79">
        <v>1</v>
      </c>
      <c r="N276" s="79">
        <v>0</v>
      </c>
      <c r="O276" s="79">
        <v>0</v>
      </c>
      <c r="P276" s="79">
        <v>6</v>
      </c>
      <c r="Q276" s="79">
        <v>6</v>
      </c>
      <c r="R276" s="80">
        <v>1.085</v>
      </c>
      <c r="S276" s="79">
        <v>10</v>
      </c>
      <c r="T276" s="76"/>
      <c r="V276" s="76">
        <v>438</v>
      </c>
      <c r="W276" s="76">
        <v>35</v>
      </c>
      <c r="X276" s="76">
        <v>244</v>
      </c>
      <c r="Y276" s="78">
        <v>16674</v>
      </c>
    </row>
    <row r="277" spans="1:25" s="78" customFormat="1">
      <c r="A277" s="81">
        <v>438</v>
      </c>
      <c r="B277" s="76">
        <v>438035336</v>
      </c>
      <c r="C277" s="77" t="s">
        <v>520</v>
      </c>
      <c r="D277" s="79">
        <v>0</v>
      </c>
      <c r="E277" s="79">
        <v>0</v>
      </c>
      <c r="F277" s="79">
        <v>1</v>
      </c>
      <c r="G277" s="79">
        <v>0</v>
      </c>
      <c r="H277" s="79">
        <v>1</v>
      </c>
      <c r="I277" s="79">
        <v>0</v>
      </c>
      <c r="J277" s="79">
        <v>0</v>
      </c>
      <c r="K277" s="80">
        <v>7.6600000000000001E-2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2</v>
      </c>
      <c r="R277" s="80">
        <v>1.085</v>
      </c>
      <c r="S277" s="79">
        <v>7</v>
      </c>
      <c r="T277" s="76"/>
      <c r="V277" s="76">
        <v>438</v>
      </c>
      <c r="W277" s="76">
        <v>35</v>
      </c>
      <c r="X277" s="76">
        <v>336</v>
      </c>
      <c r="Y277" s="78">
        <v>10010</v>
      </c>
    </row>
    <row r="278" spans="1:25" s="78" customFormat="1">
      <c r="A278" s="81">
        <v>439</v>
      </c>
      <c r="B278" s="76">
        <v>439035001</v>
      </c>
      <c r="C278" s="77" t="s">
        <v>521</v>
      </c>
      <c r="D278" s="79">
        <v>0</v>
      </c>
      <c r="E278" s="79">
        <v>0</v>
      </c>
      <c r="F278" s="79">
        <v>0</v>
      </c>
      <c r="G278" s="79">
        <v>1</v>
      </c>
      <c r="H278" s="79">
        <v>0</v>
      </c>
      <c r="I278" s="79">
        <v>0</v>
      </c>
      <c r="J278" s="79">
        <v>0</v>
      </c>
      <c r="K278" s="80">
        <v>3.8300000000000001E-2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1</v>
      </c>
      <c r="R278" s="80">
        <v>1.085</v>
      </c>
      <c r="S278" s="79">
        <v>6</v>
      </c>
      <c r="T278" s="76"/>
      <c r="V278" s="76">
        <v>439</v>
      </c>
      <c r="W278" s="76">
        <v>35</v>
      </c>
      <c r="X278" s="76">
        <v>1</v>
      </c>
      <c r="Y278" s="78">
        <v>10227</v>
      </c>
    </row>
    <row r="279" spans="1:25" s="78" customFormat="1">
      <c r="A279" s="81">
        <v>439</v>
      </c>
      <c r="B279" s="76">
        <v>439035035</v>
      </c>
      <c r="C279" s="77" t="s">
        <v>521</v>
      </c>
      <c r="D279" s="79">
        <v>48</v>
      </c>
      <c r="E279" s="79">
        <v>0</v>
      </c>
      <c r="F279" s="79">
        <v>47</v>
      </c>
      <c r="G279" s="79">
        <v>257</v>
      </c>
      <c r="H279" s="79">
        <v>87</v>
      </c>
      <c r="I279" s="79">
        <v>0</v>
      </c>
      <c r="J279" s="79">
        <v>0</v>
      </c>
      <c r="K279" s="80">
        <v>14.975300000000001</v>
      </c>
      <c r="L279" s="79">
        <v>0</v>
      </c>
      <c r="M279" s="79">
        <v>50</v>
      </c>
      <c r="N279" s="79">
        <v>18</v>
      </c>
      <c r="O279" s="79">
        <v>0</v>
      </c>
      <c r="P279" s="79">
        <v>271</v>
      </c>
      <c r="Q279" s="79">
        <v>415</v>
      </c>
      <c r="R279" s="80">
        <v>1.085</v>
      </c>
      <c r="S279" s="79">
        <v>11</v>
      </c>
      <c r="T279" s="76"/>
      <c r="V279" s="76">
        <v>439</v>
      </c>
      <c r="W279" s="76">
        <v>35</v>
      </c>
      <c r="X279" s="76">
        <v>35</v>
      </c>
      <c r="Y279" s="78">
        <v>14236</v>
      </c>
    </row>
    <row r="280" spans="1:25" s="78" customFormat="1">
      <c r="A280" s="81">
        <v>439</v>
      </c>
      <c r="B280" s="76">
        <v>439035044</v>
      </c>
      <c r="C280" s="77" t="s">
        <v>521</v>
      </c>
      <c r="D280" s="79">
        <v>0</v>
      </c>
      <c r="E280" s="79">
        <v>0</v>
      </c>
      <c r="F280" s="79">
        <v>0</v>
      </c>
      <c r="G280" s="79">
        <v>2</v>
      </c>
      <c r="H280" s="79">
        <v>0</v>
      </c>
      <c r="I280" s="79">
        <v>0</v>
      </c>
      <c r="J280" s="79">
        <v>0</v>
      </c>
      <c r="K280" s="80">
        <v>7.6600000000000001E-2</v>
      </c>
      <c r="L280" s="79">
        <v>0</v>
      </c>
      <c r="M280" s="79">
        <v>0</v>
      </c>
      <c r="N280" s="79">
        <v>0</v>
      </c>
      <c r="O280" s="79">
        <v>0</v>
      </c>
      <c r="P280" s="79">
        <v>2</v>
      </c>
      <c r="Q280" s="79">
        <v>2</v>
      </c>
      <c r="R280" s="80">
        <v>1.085</v>
      </c>
      <c r="S280" s="79">
        <v>12</v>
      </c>
      <c r="T280" s="76"/>
      <c r="V280" s="76">
        <v>439</v>
      </c>
      <c r="W280" s="76">
        <v>35</v>
      </c>
      <c r="X280" s="76">
        <v>44</v>
      </c>
      <c r="Y280" s="78">
        <v>16115</v>
      </c>
    </row>
    <row r="281" spans="1:25" s="78" customFormat="1">
      <c r="A281" s="81">
        <v>439</v>
      </c>
      <c r="B281" s="76">
        <v>439035073</v>
      </c>
      <c r="C281" s="77" t="s">
        <v>521</v>
      </c>
      <c r="D281" s="79">
        <v>1</v>
      </c>
      <c r="E281" s="79">
        <v>0</v>
      </c>
      <c r="F281" s="79">
        <v>0</v>
      </c>
      <c r="G281" s="79">
        <v>3</v>
      </c>
      <c r="H281" s="79">
        <v>1</v>
      </c>
      <c r="I281" s="79">
        <v>0</v>
      </c>
      <c r="J281" s="79">
        <v>0</v>
      </c>
      <c r="K281" s="80">
        <v>0.1532</v>
      </c>
      <c r="L281" s="79">
        <v>0</v>
      </c>
      <c r="M281" s="79">
        <v>0</v>
      </c>
      <c r="N281" s="79">
        <v>0</v>
      </c>
      <c r="O281" s="79">
        <v>0</v>
      </c>
      <c r="P281" s="79">
        <v>3</v>
      </c>
      <c r="Q281" s="79">
        <v>5</v>
      </c>
      <c r="R281" s="80">
        <v>1.085</v>
      </c>
      <c r="S281" s="79">
        <v>5</v>
      </c>
      <c r="T281" s="76"/>
      <c r="V281" s="76">
        <v>439</v>
      </c>
      <c r="W281" s="76">
        <v>35</v>
      </c>
      <c r="X281" s="76">
        <v>73</v>
      </c>
      <c r="Y281" s="78">
        <v>11679</v>
      </c>
    </row>
    <row r="282" spans="1:25" s="78" customFormat="1">
      <c r="A282" s="81">
        <v>439</v>
      </c>
      <c r="B282" s="76">
        <v>439035133</v>
      </c>
      <c r="C282" s="77" t="s">
        <v>521</v>
      </c>
      <c r="D282" s="79">
        <v>0</v>
      </c>
      <c r="E282" s="79">
        <v>0</v>
      </c>
      <c r="F282" s="79">
        <v>0</v>
      </c>
      <c r="G282" s="79">
        <v>0</v>
      </c>
      <c r="H282" s="79">
        <v>1</v>
      </c>
      <c r="I282" s="79">
        <v>0</v>
      </c>
      <c r="J282" s="79">
        <v>0</v>
      </c>
      <c r="K282" s="80">
        <v>3.8300000000000001E-2</v>
      </c>
      <c r="L282" s="79">
        <v>0</v>
      </c>
      <c r="M282" s="79">
        <v>0</v>
      </c>
      <c r="N282" s="79">
        <v>1</v>
      </c>
      <c r="O282" s="79">
        <v>0</v>
      </c>
      <c r="P282" s="79">
        <v>1</v>
      </c>
      <c r="Q282" s="79">
        <v>1</v>
      </c>
      <c r="R282" s="80">
        <v>1.085</v>
      </c>
      <c r="S282" s="79">
        <v>9</v>
      </c>
      <c r="T282" s="76"/>
      <c r="V282" s="76">
        <v>439</v>
      </c>
      <c r="W282" s="76">
        <v>35</v>
      </c>
      <c r="X282" s="76">
        <v>133</v>
      </c>
      <c r="Y282" s="78">
        <v>17919</v>
      </c>
    </row>
    <row r="283" spans="1:25" s="78" customFormat="1">
      <c r="A283" s="81">
        <v>439</v>
      </c>
      <c r="B283" s="76">
        <v>439035165</v>
      </c>
      <c r="C283" s="77" t="s">
        <v>521</v>
      </c>
      <c r="D283" s="79">
        <v>0</v>
      </c>
      <c r="E283" s="79">
        <v>0</v>
      </c>
      <c r="F283" s="79">
        <v>0</v>
      </c>
      <c r="G283" s="79">
        <v>1</v>
      </c>
      <c r="H283" s="79">
        <v>0</v>
      </c>
      <c r="I283" s="79">
        <v>0</v>
      </c>
      <c r="J283" s="79">
        <v>0</v>
      </c>
      <c r="K283" s="80">
        <v>3.8300000000000001E-2</v>
      </c>
      <c r="L283" s="79">
        <v>0</v>
      </c>
      <c r="M283" s="79">
        <v>0</v>
      </c>
      <c r="N283" s="79">
        <v>0</v>
      </c>
      <c r="O283" s="79">
        <v>0</v>
      </c>
      <c r="P283" s="79">
        <v>1</v>
      </c>
      <c r="Q283" s="79">
        <v>1</v>
      </c>
      <c r="R283" s="80">
        <v>1.085</v>
      </c>
      <c r="S283" s="79">
        <v>10</v>
      </c>
      <c r="T283" s="76"/>
      <c r="V283" s="76">
        <v>439</v>
      </c>
      <c r="W283" s="76">
        <v>35</v>
      </c>
      <c r="X283" s="76">
        <v>165</v>
      </c>
      <c r="Y283" s="78">
        <v>15788</v>
      </c>
    </row>
    <row r="284" spans="1:25" s="78" customFormat="1">
      <c r="A284" s="81">
        <v>439</v>
      </c>
      <c r="B284" s="76">
        <v>439035244</v>
      </c>
      <c r="C284" s="77" t="s">
        <v>521</v>
      </c>
      <c r="D284" s="79">
        <v>0</v>
      </c>
      <c r="E284" s="79">
        <v>0</v>
      </c>
      <c r="F284" s="79">
        <v>1</v>
      </c>
      <c r="G284" s="79">
        <v>2</v>
      </c>
      <c r="H284" s="79">
        <v>3</v>
      </c>
      <c r="I284" s="79">
        <v>0</v>
      </c>
      <c r="J284" s="79">
        <v>0</v>
      </c>
      <c r="K284" s="80">
        <v>0.2298</v>
      </c>
      <c r="L284" s="79">
        <v>0</v>
      </c>
      <c r="M284" s="79">
        <v>0</v>
      </c>
      <c r="N284" s="79">
        <v>1</v>
      </c>
      <c r="O284" s="79">
        <v>0</v>
      </c>
      <c r="P284" s="79">
        <v>3</v>
      </c>
      <c r="Q284" s="79">
        <v>6</v>
      </c>
      <c r="R284" s="80">
        <v>1.085</v>
      </c>
      <c r="S284" s="79">
        <v>10</v>
      </c>
      <c r="T284" s="76"/>
      <c r="V284" s="76">
        <v>439</v>
      </c>
      <c r="W284" s="76">
        <v>35</v>
      </c>
      <c r="X284" s="76">
        <v>244</v>
      </c>
      <c r="Y284" s="78">
        <v>13259</v>
      </c>
    </row>
    <row r="285" spans="1:25" s="78" customFormat="1">
      <c r="A285" s="81">
        <v>439</v>
      </c>
      <c r="B285" s="76">
        <v>439035284</v>
      </c>
      <c r="C285" s="77" t="s">
        <v>521</v>
      </c>
      <c r="D285" s="79">
        <v>0</v>
      </c>
      <c r="E285" s="79">
        <v>0</v>
      </c>
      <c r="F285" s="79">
        <v>1</v>
      </c>
      <c r="G285" s="79">
        <v>1</v>
      </c>
      <c r="H285" s="79">
        <v>0</v>
      </c>
      <c r="I285" s="79">
        <v>0</v>
      </c>
      <c r="J285" s="79">
        <v>0</v>
      </c>
      <c r="K285" s="80">
        <v>7.6600000000000001E-2</v>
      </c>
      <c r="L285" s="79">
        <v>0</v>
      </c>
      <c r="M285" s="79">
        <v>0</v>
      </c>
      <c r="N285" s="79">
        <v>0</v>
      </c>
      <c r="O285" s="79">
        <v>0</v>
      </c>
      <c r="P285" s="79">
        <v>2</v>
      </c>
      <c r="Q285" s="79">
        <v>2</v>
      </c>
      <c r="R285" s="80">
        <v>1.085</v>
      </c>
      <c r="S285" s="79">
        <v>5</v>
      </c>
      <c r="T285" s="76"/>
      <c r="V285" s="76">
        <v>439</v>
      </c>
      <c r="W285" s="76">
        <v>35</v>
      </c>
      <c r="X285" s="76">
        <v>284</v>
      </c>
      <c r="Y285" s="78">
        <v>14653</v>
      </c>
    </row>
    <row r="286" spans="1:25" s="78" customFormat="1">
      <c r="A286" s="81">
        <v>440</v>
      </c>
      <c r="B286" s="76">
        <v>440149128</v>
      </c>
      <c r="C286" s="77" t="s">
        <v>522</v>
      </c>
      <c r="D286" s="79">
        <v>0</v>
      </c>
      <c r="E286" s="79">
        <v>0</v>
      </c>
      <c r="F286" s="79">
        <v>0</v>
      </c>
      <c r="G286" s="79">
        <v>1</v>
      </c>
      <c r="H286" s="79">
        <v>2</v>
      </c>
      <c r="I286" s="79">
        <v>0</v>
      </c>
      <c r="J286" s="79">
        <v>0</v>
      </c>
      <c r="K286" s="80">
        <v>0.1149</v>
      </c>
      <c r="L286" s="79">
        <v>0</v>
      </c>
      <c r="M286" s="79">
        <v>0</v>
      </c>
      <c r="N286" s="79">
        <v>0</v>
      </c>
      <c r="O286" s="79">
        <v>0</v>
      </c>
      <c r="P286" s="79">
        <v>1</v>
      </c>
      <c r="Q286" s="79">
        <v>3</v>
      </c>
      <c r="R286" s="80">
        <v>1</v>
      </c>
      <c r="S286" s="79">
        <v>10</v>
      </c>
      <c r="T286" s="76"/>
      <c r="V286" s="76">
        <v>440</v>
      </c>
      <c r="W286" s="76">
        <v>149</v>
      </c>
      <c r="X286" s="76">
        <v>128</v>
      </c>
      <c r="Y286" s="78">
        <v>11059</v>
      </c>
    </row>
    <row r="287" spans="1:25" s="78" customFormat="1">
      <c r="A287" s="81">
        <v>440</v>
      </c>
      <c r="B287" s="76">
        <v>440149149</v>
      </c>
      <c r="C287" s="77" t="s">
        <v>522</v>
      </c>
      <c r="D287" s="79">
        <v>32</v>
      </c>
      <c r="E287" s="79">
        <v>0</v>
      </c>
      <c r="F287" s="79">
        <v>19</v>
      </c>
      <c r="G287" s="79">
        <v>205</v>
      </c>
      <c r="H287" s="79">
        <v>113</v>
      </c>
      <c r="I287" s="79">
        <v>0</v>
      </c>
      <c r="J287" s="79">
        <v>0</v>
      </c>
      <c r="K287" s="80">
        <v>12.9071</v>
      </c>
      <c r="L287" s="79">
        <v>0</v>
      </c>
      <c r="M287" s="79">
        <v>82</v>
      </c>
      <c r="N287" s="79">
        <v>9</v>
      </c>
      <c r="O287" s="79">
        <v>0</v>
      </c>
      <c r="P287" s="79">
        <v>263</v>
      </c>
      <c r="Q287" s="79">
        <v>353</v>
      </c>
      <c r="R287" s="80">
        <v>1</v>
      </c>
      <c r="S287" s="79">
        <v>12</v>
      </c>
      <c r="T287" s="76"/>
      <c r="V287" s="76">
        <v>440</v>
      </c>
      <c r="W287" s="76">
        <v>149</v>
      </c>
      <c r="X287" s="76">
        <v>149</v>
      </c>
      <c r="Y287" s="78">
        <v>14101</v>
      </c>
    </row>
    <row r="288" spans="1:25" s="78" customFormat="1">
      <c r="A288" s="81">
        <v>440</v>
      </c>
      <c r="B288" s="76">
        <v>440149160</v>
      </c>
      <c r="C288" s="77" t="s">
        <v>522</v>
      </c>
      <c r="D288" s="79">
        <v>0</v>
      </c>
      <c r="E288" s="79">
        <v>0</v>
      </c>
      <c r="F288" s="79">
        <v>0</v>
      </c>
      <c r="G288" s="79">
        <v>0</v>
      </c>
      <c r="H288" s="79">
        <v>2</v>
      </c>
      <c r="I288" s="79">
        <v>0</v>
      </c>
      <c r="J288" s="79">
        <v>0</v>
      </c>
      <c r="K288" s="80">
        <v>7.6600000000000001E-2</v>
      </c>
      <c r="L288" s="79">
        <v>0</v>
      </c>
      <c r="M288" s="79">
        <v>0</v>
      </c>
      <c r="N288" s="79">
        <v>1</v>
      </c>
      <c r="O288" s="79">
        <v>0</v>
      </c>
      <c r="P288" s="79">
        <v>1</v>
      </c>
      <c r="Q288" s="79">
        <v>2</v>
      </c>
      <c r="R288" s="80">
        <v>1</v>
      </c>
      <c r="S288" s="79">
        <v>11</v>
      </c>
      <c r="T288" s="76"/>
      <c r="V288" s="76">
        <v>440</v>
      </c>
      <c r="W288" s="76">
        <v>149</v>
      </c>
      <c r="X288" s="76">
        <v>160</v>
      </c>
      <c r="Y288" s="78">
        <v>13141</v>
      </c>
    </row>
    <row r="289" spans="1:25" s="78" customFormat="1">
      <c r="A289" s="81">
        <v>440</v>
      </c>
      <c r="B289" s="76">
        <v>440149181</v>
      </c>
      <c r="C289" s="77" t="s">
        <v>522</v>
      </c>
      <c r="D289" s="79">
        <v>0</v>
      </c>
      <c r="E289" s="79">
        <v>0</v>
      </c>
      <c r="F289" s="79">
        <v>1</v>
      </c>
      <c r="G289" s="79">
        <v>13</v>
      </c>
      <c r="H289" s="79">
        <v>9</v>
      </c>
      <c r="I289" s="79">
        <v>0</v>
      </c>
      <c r="J289" s="79">
        <v>0</v>
      </c>
      <c r="K289" s="80">
        <v>0.88090000000000002</v>
      </c>
      <c r="L289" s="79">
        <v>0</v>
      </c>
      <c r="M289" s="79">
        <v>3</v>
      </c>
      <c r="N289" s="79">
        <v>1</v>
      </c>
      <c r="O289" s="79">
        <v>0</v>
      </c>
      <c r="P289" s="79">
        <v>13</v>
      </c>
      <c r="Q289" s="79">
        <v>23</v>
      </c>
      <c r="R289" s="80">
        <v>1</v>
      </c>
      <c r="S289" s="79">
        <v>9</v>
      </c>
      <c r="T289" s="76"/>
      <c r="V289" s="76">
        <v>440</v>
      </c>
      <c r="W289" s="76">
        <v>149</v>
      </c>
      <c r="X289" s="76">
        <v>181</v>
      </c>
      <c r="Y289" s="78">
        <v>12673</v>
      </c>
    </row>
    <row r="290" spans="1:25" s="78" customFormat="1">
      <c r="A290" s="81">
        <v>440</v>
      </c>
      <c r="B290" s="76">
        <v>440149211</v>
      </c>
      <c r="C290" s="77" t="s">
        <v>522</v>
      </c>
      <c r="D290" s="79">
        <v>0</v>
      </c>
      <c r="E290" s="79">
        <v>0</v>
      </c>
      <c r="F290" s="79">
        <v>1</v>
      </c>
      <c r="G290" s="79">
        <v>0</v>
      </c>
      <c r="H290" s="79">
        <v>0</v>
      </c>
      <c r="I290" s="79">
        <v>0</v>
      </c>
      <c r="J290" s="79">
        <v>0</v>
      </c>
      <c r="K290" s="80">
        <v>3.8300000000000001E-2</v>
      </c>
      <c r="L290" s="79">
        <v>0</v>
      </c>
      <c r="M290" s="79">
        <v>0</v>
      </c>
      <c r="N290" s="79">
        <v>0</v>
      </c>
      <c r="O290" s="79">
        <v>0</v>
      </c>
      <c r="P290" s="79">
        <v>1</v>
      </c>
      <c r="Q290" s="79">
        <v>1</v>
      </c>
      <c r="R290" s="80">
        <v>1</v>
      </c>
      <c r="S290" s="79">
        <v>4</v>
      </c>
      <c r="T290" s="76"/>
      <c r="V290" s="76">
        <v>440</v>
      </c>
      <c r="W290" s="76">
        <v>149</v>
      </c>
      <c r="X290" s="76">
        <v>211</v>
      </c>
      <c r="Y290" s="78">
        <v>13583</v>
      </c>
    </row>
    <row r="291" spans="1:25" s="78" customFormat="1">
      <c r="A291" s="81">
        <v>440</v>
      </c>
      <c r="B291" s="76">
        <v>440149745</v>
      </c>
      <c r="C291" s="77" t="s">
        <v>522</v>
      </c>
      <c r="D291" s="79">
        <v>0</v>
      </c>
      <c r="E291" s="79">
        <v>0</v>
      </c>
      <c r="F291" s="79">
        <v>0</v>
      </c>
      <c r="G291" s="79">
        <v>1</v>
      </c>
      <c r="H291" s="79">
        <v>0</v>
      </c>
      <c r="I291" s="79">
        <v>0</v>
      </c>
      <c r="J291" s="79">
        <v>0</v>
      </c>
      <c r="K291" s="80">
        <v>3.8300000000000001E-2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1</v>
      </c>
      <c r="R291" s="80">
        <v>1</v>
      </c>
      <c r="S291" s="79">
        <v>3</v>
      </c>
      <c r="T291" s="76"/>
      <c r="V291" s="76">
        <v>440</v>
      </c>
      <c r="W291" s="76">
        <v>149</v>
      </c>
      <c r="X291" s="76">
        <v>745</v>
      </c>
      <c r="Y291" s="78">
        <v>9567</v>
      </c>
    </row>
    <row r="292" spans="1:25" s="78" customFormat="1">
      <c r="A292" s="81">
        <v>441</v>
      </c>
      <c r="B292" s="76">
        <v>441281005</v>
      </c>
      <c r="C292" s="77" t="s">
        <v>523</v>
      </c>
      <c r="D292" s="79">
        <v>0</v>
      </c>
      <c r="E292" s="79">
        <v>0</v>
      </c>
      <c r="F292" s="79">
        <v>1</v>
      </c>
      <c r="G292" s="79">
        <v>0</v>
      </c>
      <c r="H292" s="79">
        <v>0</v>
      </c>
      <c r="I292" s="79">
        <v>0</v>
      </c>
      <c r="J292" s="79">
        <v>0</v>
      </c>
      <c r="K292" s="80">
        <v>3.8300000000000001E-2</v>
      </c>
      <c r="L292" s="79">
        <v>0</v>
      </c>
      <c r="M292" s="79">
        <v>0</v>
      </c>
      <c r="N292" s="79">
        <v>0</v>
      </c>
      <c r="O292" s="79">
        <v>0</v>
      </c>
      <c r="P292" s="79">
        <v>1</v>
      </c>
      <c r="Q292" s="79">
        <v>1</v>
      </c>
      <c r="R292" s="80">
        <v>1</v>
      </c>
      <c r="S292" s="79">
        <v>7</v>
      </c>
      <c r="T292" s="76"/>
      <c r="V292" s="76">
        <v>441</v>
      </c>
      <c r="W292" s="76">
        <v>281</v>
      </c>
      <c r="X292" s="76">
        <v>5</v>
      </c>
      <c r="Y292" s="78">
        <v>14156</v>
      </c>
    </row>
    <row r="293" spans="1:25" s="78" customFormat="1">
      <c r="A293" s="81">
        <v>441</v>
      </c>
      <c r="B293" s="76">
        <v>441281024</v>
      </c>
      <c r="C293" s="77" t="s">
        <v>523</v>
      </c>
      <c r="D293" s="79">
        <v>0</v>
      </c>
      <c r="E293" s="79">
        <v>0</v>
      </c>
      <c r="F293" s="79">
        <v>0</v>
      </c>
      <c r="G293" s="79">
        <v>2</v>
      </c>
      <c r="H293" s="79">
        <v>0</v>
      </c>
      <c r="I293" s="79">
        <v>0</v>
      </c>
      <c r="J293" s="79">
        <v>0</v>
      </c>
      <c r="K293" s="80">
        <v>7.6600000000000001E-2</v>
      </c>
      <c r="L293" s="79">
        <v>0</v>
      </c>
      <c r="M293" s="79">
        <v>0</v>
      </c>
      <c r="N293" s="79">
        <v>0</v>
      </c>
      <c r="O293" s="79">
        <v>0</v>
      </c>
      <c r="P293" s="79">
        <v>2</v>
      </c>
      <c r="Q293" s="79">
        <v>2</v>
      </c>
      <c r="R293" s="80">
        <v>1</v>
      </c>
      <c r="S293" s="79">
        <v>4</v>
      </c>
      <c r="T293" s="76"/>
      <c r="V293" s="76">
        <v>441</v>
      </c>
      <c r="W293" s="76">
        <v>281</v>
      </c>
      <c r="X293" s="76">
        <v>24</v>
      </c>
      <c r="Y293" s="78">
        <v>13631</v>
      </c>
    </row>
    <row r="294" spans="1:25" s="78" customFormat="1">
      <c r="A294" s="81">
        <v>441</v>
      </c>
      <c r="B294" s="76">
        <v>441281061</v>
      </c>
      <c r="C294" s="77" t="s">
        <v>523</v>
      </c>
      <c r="D294" s="79">
        <v>0</v>
      </c>
      <c r="E294" s="79">
        <v>0</v>
      </c>
      <c r="F294" s="79">
        <v>0</v>
      </c>
      <c r="G294" s="79">
        <v>3</v>
      </c>
      <c r="H294" s="79">
        <v>1</v>
      </c>
      <c r="I294" s="79">
        <v>0</v>
      </c>
      <c r="J294" s="79">
        <v>0</v>
      </c>
      <c r="K294" s="80">
        <v>0.1532</v>
      </c>
      <c r="L294" s="79">
        <v>0</v>
      </c>
      <c r="M294" s="79">
        <v>0</v>
      </c>
      <c r="N294" s="79">
        <v>0</v>
      </c>
      <c r="O294" s="79">
        <v>0</v>
      </c>
      <c r="P294" s="79">
        <v>4</v>
      </c>
      <c r="Q294" s="79">
        <v>4</v>
      </c>
      <c r="R294" s="80">
        <v>1</v>
      </c>
      <c r="S294" s="79">
        <v>10</v>
      </c>
      <c r="T294" s="76"/>
      <c r="V294" s="76">
        <v>441</v>
      </c>
      <c r="W294" s="76">
        <v>281</v>
      </c>
      <c r="X294" s="76">
        <v>61</v>
      </c>
      <c r="Y294" s="78">
        <v>14649</v>
      </c>
    </row>
    <row r="295" spans="1:25" s="78" customFormat="1">
      <c r="A295" s="81">
        <v>441</v>
      </c>
      <c r="B295" s="76">
        <v>441281087</v>
      </c>
      <c r="C295" s="77" t="s">
        <v>523</v>
      </c>
      <c r="D295" s="79">
        <v>0</v>
      </c>
      <c r="E295" s="79">
        <v>0</v>
      </c>
      <c r="F295" s="79">
        <v>0</v>
      </c>
      <c r="G295" s="79">
        <v>1</v>
      </c>
      <c r="H295" s="79">
        <v>1</v>
      </c>
      <c r="I295" s="79">
        <v>0</v>
      </c>
      <c r="J295" s="79">
        <v>0</v>
      </c>
      <c r="K295" s="80">
        <v>7.6600000000000001E-2</v>
      </c>
      <c r="L295" s="79">
        <v>0</v>
      </c>
      <c r="M295" s="79">
        <v>0</v>
      </c>
      <c r="N295" s="79">
        <v>0</v>
      </c>
      <c r="O295" s="79">
        <v>0</v>
      </c>
      <c r="P295" s="79">
        <v>2</v>
      </c>
      <c r="Q295" s="79">
        <v>2</v>
      </c>
      <c r="R295" s="80">
        <v>1</v>
      </c>
      <c r="S295" s="79">
        <v>5</v>
      </c>
      <c r="T295" s="76"/>
      <c r="V295" s="76">
        <v>441</v>
      </c>
      <c r="W295" s="76">
        <v>281</v>
      </c>
      <c r="X295" s="76">
        <v>87</v>
      </c>
      <c r="Y295" s="78">
        <v>13532</v>
      </c>
    </row>
    <row r="296" spans="1:25" s="78" customFormat="1">
      <c r="A296" s="81">
        <v>441</v>
      </c>
      <c r="B296" s="76">
        <v>441281137</v>
      </c>
      <c r="C296" s="77" t="s">
        <v>523</v>
      </c>
      <c r="D296" s="79">
        <v>0</v>
      </c>
      <c r="E296" s="79">
        <v>0</v>
      </c>
      <c r="F296" s="79">
        <v>0</v>
      </c>
      <c r="G296" s="79">
        <v>0</v>
      </c>
      <c r="H296" s="79">
        <v>2</v>
      </c>
      <c r="I296" s="79">
        <v>1</v>
      </c>
      <c r="J296" s="79">
        <v>0</v>
      </c>
      <c r="K296" s="80">
        <v>0.1149</v>
      </c>
      <c r="L296" s="79">
        <v>0</v>
      </c>
      <c r="M296" s="79">
        <v>0</v>
      </c>
      <c r="N296" s="79">
        <v>0</v>
      </c>
      <c r="O296" s="79">
        <v>0</v>
      </c>
      <c r="P296" s="79">
        <v>3</v>
      </c>
      <c r="Q296" s="79">
        <v>3</v>
      </c>
      <c r="R296" s="80">
        <v>1</v>
      </c>
      <c r="S296" s="79">
        <v>12</v>
      </c>
      <c r="T296" s="76"/>
      <c r="V296" s="76">
        <v>441</v>
      </c>
      <c r="W296" s="76">
        <v>281</v>
      </c>
      <c r="X296" s="76">
        <v>137</v>
      </c>
      <c r="Y296" s="78">
        <v>15294</v>
      </c>
    </row>
    <row r="297" spans="1:25" s="78" customFormat="1">
      <c r="A297" s="81">
        <v>441</v>
      </c>
      <c r="B297" s="76">
        <v>441281159</v>
      </c>
      <c r="C297" s="77" t="s">
        <v>523</v>
      </c>
      <c r="D297" s="79">
        <v>0</v>
      </c>
      <c r="E297" s="79">
        <v>0</v>
      </c>
      <c r="F297" s="79">
        <v>0</v>
      </c>
      <c r="G297" s="79">
        <v>0</v>
      </c>
      <c r="H297" s="79">
        <v>0</v>
      </c>
      <c r="I297" s="79">
        <v>1</v>
      </c>
      <c r="J297" s="79">
        <v>0</v>
      </c>
      <c r="K297" s="80">
        <v>3.8300000000000001E-2</v>
      </c>
      <c r="L297" s="79">
        <v>0</v>
      </c>
      <c r="M297" s="79">
        <v>0</v>
      </c>
      <c r="N297" s="79">
        <v>0</v>
      </c>
      <c r="O297" s="79">
        <v>0</v>
      </c>
      <c r="P297" s="79">
        <v>1</v>
      </c>
      <c r="Q297" s="79">
        <v>1</v>
      </c>
      <c r="R297" s="80">
        <v>1</v>
      </c>
      <c r="S297" s="79">
        <v>2</v>
      </c>
      <c r="T297" s="76"/>
      <c r="V297" s="76">
        <v>441</v>
      </c>
      <c r="W297" s="76">
        <v>281</v>
      </c>
      <c r="X297" s="76">
        <v>159</v>
      </c>
      <c r="Y297" s="78">
        <v>14940</v>
      </c>
    </row>
    <row r="298" spans="1:25" s="78" customFormat="1">
      <c r="A298" s="81">
        <v>441</v>
      </c>
      <c r="B298" s="76">
        <v>441281161</v>
      </c>
      <c r="C298" s="77" t="s">
        <v>523</v>
      </c>
      <c r="D298" s="79">
        <v>0</v>
      </c>
      <c r="E298" s="79">
        <v>0</v>
      </c>
      <c r="F298" s="79">
        <v>0</v>
      </c>
      <c r="G298" s="79">
        <v>0</v>
      </c>
      <c r="H298" s="79">
        <v>2</v>
      </c>
      <c r="I298" s="79">
        <v>2</v>
      </c>
      <c r="J298" s="79">
        <v>0</v>
      </c>
      <c r="K298" s="80">
        <v>0.1532</v>
      </c>
      <c r="L298" s="79">
        <v>0</v>
      </c>
      <c r="M298" s="79">
        <v>0</v>
      </c>
      <c r="N298" s="79">
        <v>0</v>
      </c>
      <c r="O298" s="79">
        <v>0</v>
      </c>
      <c r="P298" s="79">
        <v>2</v>
      </c>
      <c r="Q298" s="79">
        <v>4</v>
      </c>
      <c r="R298" s="80">
        <v>1</v>
      </c>
      <c r="S298" s="79">
        <v>6</v>
      </c>
      <c r="T298" s="76"/>
      <c r="V298" s="76">
        <v>441</v>
      </c>
      <c r="W298" s="76">
        <v>281</v>
      </c>
      <c r="X298" s="76">
        <v>161</v>
      </c>
      <c r="Y298" s="78">
        <v>12352</v>
      </c>
    </row>
    <row r="299" spans="1:25" s="78" customFormat="1">
      <c r="A299" s="81">
        <v>441</v>
      </c>
      <c r="B299" s="76">
        <v>441281191</v>
      </c>
      <c r="C299" s="77" t="s">
        <v>523</v>
      </c>
      <c r="D299" s="79">
        <v>0</v>
      </c>
      <c r="E299" s="79">
        <v>0</v>
      </c>
      <c r="F299" s="79">
        <v>0</v>
      </c>
      <c r="G299" s="79">
        <v>3</v>
      </c>
      <c r="H299" s="79">
        <v>0</v>
      </c>
      <c r="I299" s="79">
        <v>0</v>
      </c>
      <c r="J299" s="79">
        <v>0</v>
      </c>
      <c r="K299" s="80">
        <v>0.1149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3</v>
      </c>
      <c r="R299" s="80">
        <v>1</v>
      </c>
      <c r="S299" s="79">
        <v>6</v>
      </c>
      <c r="T299" s="76"/>
      <c r="V299" s="76">
        <v>441</v>
      </c>
      <c r="W299" s="76">
        <v>281</v>
      </c>
      <c r="X299" s="76">
        <v>191</v>
      </c>
      <c r="Y299" s="78">
        <v>9567</v>
      </c>
    </row>
    <row r="300" spans="1:25" s="78" customFormat="1">
      <c r="A300" s="81">
        <v>441</v>
      </c>
      <c r="B300" s="76">
        <v>441281227</v>
      </c>
      <c r="C300" s="77" t="s">
        <v>523</v>
      </c>
      <c r="D300" s="79">
        <v>0</v>
      </c>
      <c r="E300" s="79">
        <v>0</v>
      </c>
      <c r="F300" s="79">
        <v>0</v>
      </c>
      <c r="G300" s="79">
        <v>1</v>
      </c>
      <c r="H300" s="79">
        <v>0</v>
      </c>
      <c r="I300" s="79">
        <v>0</v>
      </c>
      <c r="J300" s="79">
        <v>0</v>
      </c>
      <c r="K300" s="80">
        <v>3.8300000000000001E-2</v>
      </c>
      <c r="L300" s="79">
        <v>0</v>
      </c>
      <c r="M300" s="79">
        <v>0</v>
      </c>
      <c r="N300" s="79">
        <v>0</v>
      </c>
      <c r="O300" s="79">
        <v>0</v>
      </c>
      <c r="P300" s="79">
        <v>1</v>
      </c>
      <c r="Q300" s="79">
        <v>1</v>
      </c>
      <c r="R300" s="80">
        <v>1</v>
      </c>
      <c r="S300" s="79">
        <v>9</v>
      </c>
      <c r="T300" s="76"/>
      <c r="V300" s="76">
        <v>441</v>
      </c>
      <c r="W300" s="76">
        <v>281</v>
      </c>
      <c r="X300" s="76">
        <v>227</v>
      </c>
      <c r="Y300" s="78">
        <v>14559</v>
      </c>
    </row>
    <row r="301" spans="1:25" s="78" customFormat="1">
      <c r="A301" s="81">
        <v>441</v>
      </c>
      <c r="B301" s="76">
        <v>441281281</v>
      </c>
      <c r="C301" s="77" t="s">
        <v>523</v>
      </c>
      <c r="D301" s="79">
        <v>0</v>
      </c>
      <c r="E301" s="79">
        <v>0</v>
      </c>
      <c r="F301" s="79">
        <v>104</v>
      </c>
      <c r="G301" s="79">
        <v>632</v>
      </c>
      <c r="H301" s="79">
        <v>401</v>
      </c>
      <c r="I301" s="79">
        <v>395</v>
      </c>
      <c r="J301" s="79">
        <v>0</v>
      </c>
      <c r="K301" s="80">
        <v>58.675600000000003</v>
      </c>
      <c r="L301" s="79">
        <v>0</v>
      </c>
      <c r="M301" s="79">
        <v>54</v>
      </c>
      <c r="N301" s="79">
        <v>4</v>
      </c>
      <c r="O301" s="79">
        <v>5</v>
      </c>
      <c r="P301" s="79">
        <v>885</v>
      </c>
      <c r="Q301" s="79">
        <v>1532</v>
      </c>
      <c r="R301" s="80">
        <v>1</v>
      </c>
      <c r="S301" s="79">
        <v>12</v>
      </c>
      <c r="T301" s="76"/>
      <c r="V301" s="76">
        <v>441</v>
      </c>
      <c r="W301" s="76">
        <v>281</v>
      </c>
      <c r="X301" s="76">
        <v>281</v>
      </c>
      <c r="Y301" s="78">
        <v>13108</v>
      </c>
    </row>
    <row r="302" spans="1:25" s="78" customFormat="1">
      <c r="A302" s="81">
        <v>441</v>
      </c>
      <c r="B302" s="76">
        <v>441281325</v>
      </c>
      <c r="C302" s="77" t="s">
        <v>523</v>
      </c>
      <c r="D302" s="79">
        <v>0</v>
      </c>
      <c r="E302" s="79">
        <v>0</v>
      </c>
      <c r="F302" s="79">
        <v>0</v>
      </c>
      <c r="G302" s="79">
        <v>1</v>
      </c>
      <c r="H302" s="79">
        <v>0</v>
      </c>
      <c r="I302" s="79">
        <v>0</v>
      </c>
      <c r="J302" s="79">
        <v>0</v>
      </c>
      <c r="K302" s="80">
        <v>3.8300000000000001E-2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1</v>
      </c>
      <c r="R302" s="80">
        <v>1</v>
      </c>
      <c r="S302" s="79">
        <v>8</v>
      </c>
      <c r="T302" s="76"/>
      <c r="V302" s="76">
        <v>441</v>
      </c>
      <c r="W302" s="76">
        <v>281</v>
      </c>
      <c r="X302" s="76">
        <v>325</v>
      </c>
      <c r="Y302" s="78">
        <v>9567</v>
      </c>
    </row>
    <row r="303" spans="1:25" s="78" customFormat="1">
      <c r="A303" s="81">
        <v>441</v>
      </c>
      <c r="B303" s="76">
        <v>441281332</v>
      </c>
      <c r="C303" s="77" t="s">
        <v>523</v>
      </c>
      <c r="D303" s="79">
        <v>0</v>
      </c>
      <c r="E303" s="79">
        <v>0</v>
      </c>
      <c r="F303" s="79">
        <v>0</v>
      </c>
      <c r="G303" s="79">
        <v>0</v>
      </c>
      <c r="H303" s="79">
        <v>1</v>
      </c>
      <c r="I303" s="79">
        <v>0</v>
      </c>
      <c r="J303" s="79">
        <v>0</v>
      </c>
      <c r="K303" s="80">
        <v>3.8300000000000001E-2</v>
      </c>
      <c r="L303" s="79">
        <v>0</v>
      </c>
      <c r="M303" s="79">
        <v>0</v>
      </c>
      <c r="N303" s="79">
        <v>0</v>
      </c>
      <c r="O303" s="79">
        <v>0</v>
      </c>
      <c r="P303" s="79">
        <v>1</v>
      </c>
      <c r="Q303" s="79">
        <v>1</v>
      </c>
      <c r="R303" s="80">
        <v>1</v>
      </c>
      <c r="S303" s="79">
        <v>10</v>
      </c>
      <c r="T303" s="76"/>
      <c r="V303" s="76">
        <v>441</v>
      </c>
      <c r="W303" s="76">
        <v>281</v>
      </c>
      <c r="X303" s="76">
        <v>332</v>
      </c>
      <c r="Y303" s="78">
        <v>14389</v>
      </c>
    </row>
    <row r="304" spans="1:25" s="78" customFormat="1">
      <c r="A304" s="81">
        <v>441</v>
      </c>
      <c r="B304" s="76">
        <v>441281680</v>
      </c>
      <c r="C304" s="77" t="s">
        <v>523</v>
      </c>
      <c r="D304" s="79">
        <v>0</v>
      </c>
      <c r="E304" s="79">
        <v>0</v>
      </c>
      <c r="F304" s="79">
        <v>0</v>
      </c>
      <c r="G304" s="79">
        <v>1</v>
      </c>
      <c r="H304" s="79">
        <v>1</v>
      </c>
      <c r="I304" s="79">
        <v>0</v>
      </c>
      <c r="J304" s="79">
        <v>0</v>
      </c>
      <c r="K304" s="80">
        <v>7.6600000000000001E-2</v>
      </c>
      <c r="L304" s="79">
        <v>0</v>
      </c>
      <c r="M304" s="79">
        <v>0</v>
      </c>
      <c r="N304" s="79">
        <v>0</v>
      </c>
      <c r="O304" s="79">
        <v>0</v>
      </c>
      <c r="P304" s="79">
        <v>2</v>
      </c>
      <c r="Q304" s="79">
        <v>2</v>
      </c>
      <c r="R304" s="80">
        <v>1</v>
      </c>
      <c r="S304" s="79">
        <v>4</v>
      </c>
      <c r="T304" s="76"/>
      <c r="V304" s="76">
        <v>441</v>
      </c>
      <c r="W304" s="76">
        <v>281</v>
      </c>
      <c r="X304" s="76">
        <v>680</v>
      </c>
      <c r="Y304" s="78">
        <v>13458</v>
      </c>
    </row>
    <row r="305" spans="1:25" s="78" customFormat="1">
      <c r="A305" s="81">
        <v>444</v>
      </c>
      <c r="B305" s="76">
        <v>444035035</v>
      </c>
      <c r="C305" s="77" t="s">
        <v>524</v>
      </c>
      <c r="D305" s="79">
        <v>38</v>
      </c>
      <c r="E305" s="79">
        <v>0</v>
      </c>
      <c r="F305" s="79">
        <v>36</v>
      </c>
      <c r="G305" s="79">
        <v>218</v>
      </c>
      <c r="H305" s="79">
        <v>228</v>
      </c>
      <c r="I305" s="79">
        <v>255</v>
      </c>
      <c r="J305" s="79">
        <v>0</v>
      </c>
      <c r="K305" s="80">
        <v>28.2271</v>
      </c>
      <c r="L305" s="79">
        <v>0</v>
      </c>
      <c r="M305" s="79">
        <v>41</v>
      </c>
      <c r="N305" s="79">
        <v>16</v>
      </c>
      <c r="O305" s="79">
        <v>14</v>
      </c>
      <c r="P305" s="79">
        <v>494</v>
      </c>
      <c r="Q305" s="79">
        <v>756</v>
      </c>
      <c r="R305" s="80">
        <v>1.085</v>
      </c>
      <c r="S305" s="79">
        <v>11</v>
      </c>
      <c r="T305" s="76"/>
      <c r="V305" s="76">
        <v>444</v>
      </c>
      <c r="W305" s="76">
        <v>35</v>
      </c>
      <c r="X305" s="76">
        <v>35</v>
      </c>
      <c r="Y305" s="78">
        <v>14586</v>
      </c>
    </row>
    <row r="306" spans="1:25" s="78" customFormat="1">
      <c r="A306" s="81">
        <v>444</v>
      </c>
      <c r="B306" s="76">
        <v>444035044</v>
      </c>
      <c r="C306" s="77" t="s">
        <v>524</v>
      </c>
      <c r="D306" s="79">
        <v>0</v>
      </c>
      <c r="E306" s="79">
        <v>0</v>
      </c>
      <c r="F306" s="79">
        <v>0</v>
      </c>
      <c r="G306" s="79">
        <v>2</v>
      </c>
      <c r="H306" s="79">
        <v>0</v>
      </c>
      <c r="I306" s="79">
        <v>2</v>
      </c>
      <c r="J306" s="79">
        <v>0</v>
      </c>
      <c r="K306" s="80">
        <v>0.1532</v>
      </c>
      <c r="L306" s="79">
        <v>0</v>
      </c>
      <c r="M306" s="79">
        <v>1</v>
      </c>
      <c r="N306" s="79">
        <v>0</v>
      </c>
      <c r="O306" s="79">
        <v>0</v>
      </c>
      <c r="P306" s="79">
        <v>3</v>
      </c>
      <c r="Q306" s="79">
        <v>4</v>
      </c>
      <c r="R306" s="80">
        <v>1.085</v>
      </c>
      <c r="S306" s="79">
        <v>12</v>
      </c>
      <c r="T306" s="76"/>
      <c r="V306" s="76">
        <v>444</v>
      </c>
      <c r="W306" s="76">
        <v>35</v>
      </c>
      <c r="X306" s="76">
        <v>44</v>
      </c>
      <c r="Y306" s="78">
        <v>16066</v>
      </c>
    </row>
    <row r="307" spans="1:25" s="78" customFormat="1">
      <c r="A307" s="81">
        <v>444</v>
      </c>
      <c r="B307" s="76">
        <v>444035073</v>
      </c>
      <c r="C307" s="77" t="s">
        <v>524</v>
      </c>
      <c r="D307" s="79">
        <v>0</v>
      </c>
      <c r="E307" s="79">
        <v>0</v>
      </c>
      <c r="F307" s="79">
        <v>1</v>
      </c>
      <c r="G307" s="79">
        <v>2</v>
      </c>
      <c r="H307" s="79">
        <v>0</v>
      </c>
      <c r="I307" s="79">
        <v>0</v>
      </c>
      <c r="J307" s="79">
        <v>0</v>
      </c>
      <c r="K307" s="80">
        <v>0.1149</v>
      </c>
      <c r="L307" s="79">
        <v>0</v>
      </c>
      <c r="M307" s="79">
        <v>0</v>
      </c>
      <c r="N307" s="79">
        <v>0</v>
      </c>
      <c r="O307" s="79">
        <v>0</v>
      </c>
      <c r="P307" s="79">
        <v>1</v>
      </c>
      <c r="Q307" s="79">
        <v>3</v>
      </c>
      <c r="R307" s="80">
        <v>1.085</v>
      </c>
      <c r="S307" s="79">
        <v>5</v>
      </c>
      <c r="T307" s="76"/>
      <c r="V307" s="76">
        <v>444</v>
      </c>
      <c r="W307" s="76">
        <v>35</v>
      </c>
      <c r="X307" s="76">
        <v>73</v>
      </c>
      <c r="Y307" s="78">
        <v>11693</v>
      </c>
    </row>
    <row r="308" spans="1:25" s="78" customFormat="1">
      <c r="A308" s="81">
        <v>444</v>
      </c>
      <c r="B308" s="76">
        <v>444035088</v>
      </c>
      <c r="C308" s="77" t="s">
        <v>524</v>
      </c>
      <c r="D308" s="79">
        <v>0</v>
      </c>
      <c r="E308" s="79">
        <v>0</v>
      </c>
      <c r="F308" s="79">
        <v>0</v>
      </c>
      <c r="G308" s="79">
        <v>2</v>
      </c>
      <c r="H308" s="79">
        <v>0</v>
      </c>
      <c r="I308" s="79">
        <v>0</v>
      </c>
      <c r="J308" s="79">
        <v>0</v>
      </c>
      <c r="K308" s="80">
        <v>7.6600000000000001E-2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2</v>
      </c>
      <c r="R308" s="80">
        <v>1.085</v>
      </c>
      <c r="S308" s="79">
        <v>4</v>
      </c>
      <c r="T308" s="76"/>
      <c r="V308" s="76">
        <v>444</v>
      </c>
      <c r="W308" s="76">
        <v>35</v>
      </c>
      <c r="X308" s="76">
        <v>88</v>
      </c>
      <c r="Y308" s="78">
        <v>10227</v>
      </c>
    </row>
    <row r="309" spans="1:25" s="78" customFormat="1">
      <c r="A309" s="81">
        <v>444</v>
      </c>
      <c r="B309" s="76">
        <v>444035133</v>
      </c>
      <c r="C309" s="77" t="s">
        <v>524</v>
      </c>
      <c r="D309" s="79">
        <v>0</v>
      </c>
      <c r="E309" s="79">
        <v>0</v>
      </c>
      <c r="F309" s="79">
        <v>0</v>
      </c>
      <c r="G309" s="79">
        <v>1</v>
      </c>
      <c r="H309" s="79">
        <v>0</v>
      </c>
      <c r="I309" s="79">
        <v>1</v>
      </c>
      <c r="J309" s="79">
        <v>0</v>
      </c>
      <c r="K309" s="80">
        <v>7.6600000000000001E-2</v>
      </c>
      <c r="L309" s="79">
        <v>0</v>
      </c>
      <c r="M309" s="79">
        <v>0</v>
      </c>
      <c r="N309" s="79">
        <v>0</v>
      </c>
      <c r="O309" s="79">
        <v>0</v>
      </c>
      <c r="P309" s="79">
        <v>2</v>
      </c>
      <c r="Q309" s="79">
        <v>2</v>
      </c>
      <c r="R309" s="80">
        <v>1.085</v>
      </c>
      <c r="S309" s="79">
        <v>9</v>
      </c>
      <c r="T309" s="76"/>
      <c r="V309" s="76">
        <v>444</v>
      </c>
      <c r="W309" s="76">
        <v>35</v>
      </c>
      <c r="X309" s="76">
        <v>133</v>
      </c>
      <c r="Y309" s="78">
        <v>16379</v>
      </c>
    </row>
    <row r="310" spans="1:25" s="78" customFormat="1">
      <c r="A310" s="81">
        <v>444</v>
      </c>
      <c r="B310" s="76">
        <v>444035163</v>
      </c>
      <c r="C310" s="77" t="s">
        <v>524</v>
      </c>
      <c r="D310" s="79">
        <v>0</v>
      </c>
      <c r="E310" s="79">
        <v>0</v>
      </c>
      <c r="F310" s="79">
        <v>0</v>
      </c>
      <c r="G310" s="79">
        <v>0</v>
      </c>
      <c r="H310" s="79">
        <v>1</v>
      </c>
      <c r="I310" s="79">
        <v>0</v>
      </c>
      <c r="J310" s="79">
        <v>0</v>
      </c>
      <c r="K310" s="80">
        <v>3.8300000000000001E-2</v>
      </c>
      <c r="L310" s="79">
        <v>0</v>
      </c>
      <c r="M310" s="79">
        <v>0</v>
      </c>
      <c r="N310" s="79">
        <v>0</v>
      </c>
      <c r="O310" s="79">
        <v>0</v>
      </c>
      <c r="P310" s="79">
        <v>1</v>
      </c>
      <c r="Q310" s="79">
        <v>1</v>
      </c>
      <c r="R310" s="80">
        <v>1.085</v>
      </c>
      <c r="S310" s="79">
        <v>12</v>
      </c>
      <c r="T310" s="76"/>
      <c r="V310" s="76">
        <v>444</v>
      </c>
      <c r="W310" s="76">
        <v>35</v>
      </c>
      <c r="X310" s="76">
        <v>163</v>
      </c>
      <c r="Y310" s="78">
        <v>15734</v>
      </c>
    </row>
    <row r="311" spans="1:25" s="78" customFormat="1">
      <c r="A311" s="81">
        <v>444</v>
      </c>
      <c r="B311" s="76">
        <v>444035189</v>
      </c>
      <c r="C311" s="77" t="s">
        <v>524</v>
      </c>
      <c r="D311" s="79">
        <v>0</v>
      </c>
      <c r="E311" s="79">
        <v>0</v>
      </c>
      <c r="F311" s="79">
        <v>0</v>
      </c>
      <c r="G311" s="79">
        <v>0</v>
      </c>
      <c r="H311" s="79">
        <v>0</v>
      </c>
      <c r="I311" s="79">
        <v>1</v>
      </c>
      <c r="J311" s="79">
        <v>0</v>
      </c>
      <c r="K311" s="80">
        <v>3.8300000000000001E-2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1</v>
      </c>
      <c r="R311" s="80">
        <v>1.085</v>
      </c>
      <c r="S311" s="79">
        <v>3</v>
      </c>
      <c r="T311" s="76"/>
      <c r="V311" s="76">
        <v>444</v>
      </c>
      <c r="W311" s="76">
        <v>35</v>
      </c>
      <c r="X311" s="76">
        <v>189</v>
      </c>
      <c r="Y311" s="78">
        <v>11789</v>
      </c>
    </row>
    <row r="312" spans="1:25" s="78" customFormat="1">
      <c r="A312" s="81">
        <v>444</v>
      </c>
      <c r="B312" s="76">
        <v>444035212</v>
      </c>
      <c r="C312" s="77" t="s">
        <v>524</v>
      </c>
      <c r="D312" s="79">
        <v>0</v>
      </c>
      <c r="E312" s="79">
        <v>0</v>
      </c>
      <c r="F312" s="79">
        <v>0</v>
      </c>
      <c r="G312" s="79">
        <v>0</v>
      </c>
      <c r="H312" s="79">
        <v>0</v>
      </c>
      <c r="I312" s="79">
        <v>1</v>
      </c>
      <c r="J312" s="79">
        <v>0</v>
      </c>
      <c r="K312" s="80">
        <v>3.8300000000000001E-2</v>
      </c>
      <c r="L312" s="79">
        <v>0</v>
      </c>
      <c r="M312" s="79">
        <v>0</v>
      </c>
      <c r="N312" s="79">
        <v>0</v>
      </c>
      <c r="O312" s="79">
        <v>0</v>
      </c>
      <c r="P312" s="79">
        <v>1</v>
      </c>
      <c r="Q312" s="79">
        <v>1</v>
      </c>
      <c r="R312" s="80">
        <v>1.085</v>
      </c>
      <c r="S312" s="79">
        <v>4</v>
      </c>
      <c r="T312" s="76"/>
      <c r="V312" s="76">
        <v>444</v>
      </c>
      <c r="W312" s="76">
        <v>35</v>
      </c>
      <c r="X312" s="76">
        <v>212</v>
      </c>
      <c r="Y312" s="78">
        <v>16162</v>
      </c>
    </row>
    <row r="313" spans="1:25" s="78" customFormat="1">
      <c r="A313" s="81">
        <v>444</v>
      </c>
      <c r="B313" s="76">
        <v>444035220</v>
      </c>
      <c r="C313" s="77" t="s">
        <v>524</v>
      </c>
      <c r="D313" s="79">
        <v>0</v>
      </c>
      <c r="E313" s="79">
        <v>0</v>
      </c>
      <c r="F313" s="79">
        <v>0</v>
      </c>
      <c r="G313" s="79">
        <v>1</v>
      </c>
      <c r="H313" s="79">
        <v>0</v>
      </c>
      <c r="I313" s="79">
        <v>0</v>
      </c>
      <c r="J313" s="79">
        <v>0</v>
      </c>
      <c r="K313" s="80">
        <v>3.8300000000000001E-2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1</v>
      </c>
      <c r="R313" s="80">
        <v>1.085</v>
      </c>
      <c r="S313" s="79">
        <v>6</v>
      </c>
      <c r="T313" s="76"/>
      <c r="V313" s="76">
        <v>444</v>
      </c>
      <c r="W313" s="76">
        <v>35</v>
      </c>
      <c r="X313" s="76">
        <v>220</v>
      </c>
      <c r="Y313" s="78">
        <v>10227</v>
      </c>
    </row>
    <row r="314" spans="1:25" s="78" customFormat="1">
      <c r="A314" s="81">
        <v>444</v>
      </c>
      <c r="B314" s="76">
        <v>444035243</v>
      </c>
      <c r="C314" s="77" t="s">
        <v>524</v>
      </c>
      <c r="D314" s="79">
        <v>1</v>
      </c>
      <c r="E314" s="79">
        <v>0</v>
      </c>
      <c r="F314" s="79">
        <v>0</v>
      </c>
      <c r="G314" s="79">
        <v>1</v>
      </c>
      <c r="H314" s="79">
        <v>1</v>
      </c>
      <c r="I314" s="79">
        <v>1</v>
      </c>
      <c r="J314" s="79">
        <v>0</v>
      </c>
      <c r="K314" s="80">
        <v>0.1149</v>
      </c>
      <c r="L314" s="79">
        <v>0</v>
      </c>
      <c r="M314" s="79">
        <v>0</v>
      </c>
      <c r="N314" s="79">
        <v>0</v>
      </c>
      <c r="O314" s="79">
        <v>0</v>
      </c>
      <c r="P314" s="79">
        <v>4</v>
      </c>
      <c r="Q314" s="79">
        <v>4</v>
      </c>
      <c r="R314" s="80">
        <v>1.085</v>
      </c>
      <c r="S314" s="79">
        <v>9</v>
      </c>
      <c r="T314" s="76"/>
      <c r="V314" s="76">
        <v>444</v>
      </c>
      <c r="W314" s="76">
        <v>35</v>
      </c>
      <c r="X314" s="76">
        <v>243</v>
      </c>
      <c r="Y314" s="78">
        <v>14464</v>
      </c>
    </row>
    <row r="315" spans="1:25" s="78" customFormat="1">
      <c r="A315" s="81">
        <v>444</v>
      </c>
      <c r="B315" s="76">
        <v>444035244</v>
      </c>
      <c r="C315" s="77" t="s">
        <v>524</v>
      </c>
      <c r="D315" s="79">
        <v>0</v>
      </c>
      <c r="E315" s="79">
        <v>0</v>
      </c>
      <c r="F315" s="79">
        <v>0</v>
      </c>
      <c r="G315" s="79">
        <v>2</v>
      </c>
      <c r="H315" s="79">
        <v>3</v>
      </c>
      <c r="I315" s="79">
        <v>4</v>
      </c>
      <c r="J315" s="79">
        <v>0</v>
      </c>
      <c r="K315" s="80">
        <v>0.34470000000000001</v>
      </c>
      <c r="L315" s="79">
        <v>0</v>
      </c>
      <c r="M315" s="79">
        <v>0</v>
      </c>
      <c r="N315" s="79">
        <v>1</v>
      </c>
      <c r="O315" s="79">
        <v>0</v>
      </c>
      <c r="P315" s="79">
        <v>7</v>
      </c>
      <c r="Q315" s="79">
        <v>9</v>
      </c>
      <c r="R315" s="80">
        <v>1.085</v>
      </c>
      <c r="S315" s="79">
        <v>10</v>
      </c>
      <c r="T315" s="76"/>
      <c r="V315" s="76">
        <v>444</v>
      </c>
      <c r="W315" s="76">
        <v>35</v>
      </c>
      <c r="X315" s="76">
        <v>244</v>
      </c>
      <c r="Y315" s="78">
        <v>15420</v>
      </c>
    </row>
    <row r="316" spans="1:25" s="78" customFormat="1">
      <c r="A316" s="81">
        <v>444</v>
      </c>
      <c r="B316" s="76">
        <v>444035284</v>
      </c>
      <c r="C316" s="77" t="s">
        <v>524</v>
      </c>
      <c r="D316" s="79">
        <v>0</v>
      </c>
      <c r="E316" s="79">
        <v>0</v>
      </c>
      <c r="F316" s="79">
        <v>0</v>
      </c>
      <c r="G316" s="79">
        <v>0</v>
      </c>
      <c r="H316" s="79">
        <v>1</v>
      </c>
      <c r="I316" s="79">
        <v>0</v>
      </c>
      <c r="J316" s="79">
        <v>0</v>
      </c>
      <c r="K316" s="80">
        <v>3.8300000000000001E-2</v>
      </c>
      <c r="L316" s="79">
        <v>0</v>
      </c>
      <c r="M316" s="79">
        <v>0</v>
      </c>
      <c r="N316" s="79">
        <v>0</v>
      </c>
      <c r="O316" s="79">
        <v>0</v>
      </c>
      <c r="P316" s="79">
        <v>1</v>
      </c>
      <c r="Q316" s="79">
        <v>1</v>
      </c>
      <c r="R316" s="80">
        <v>1.085</v>
      </c>
      <c r="S316" s="79">
        <v>5</v>
      </c>
      <c r="T316" s="76"/>
      <c r="V316" s="76">
        <v>444</v>
      </c>
      <c r="W316" s="76">
        <v>35</v>
      </c>
      <c r="X316" s="76">
        <v>284</v>
      </c>
      <c r="Y316" s="78">
        <v>14299</v>
      </c>
    </row>
    <row r="317" spans="1:25" s="78" customFormat="1">
      <c r="A317" s="81">
        <v>444</v>
      </c>
      <c r="B317" s="76">
        <v>444035336</v>
      </c>
      <c r="C317" s="77" t="s">
        <v>524</v>
      </c>
      <c r="D317" s="79">
        <v>0</v>
      </c>
      <c r="E317" s="79">
        <v>0</v>
      </c>
      <c r="F317" s="79">
        <v>0</v>
      </c>
      <c r="G317" s="79">
        <v>3</v>
      </c>
      <c r="H317" s="79">
        <v>2</v>
      </c>
      <c r="I317" s="79">
        <v>1</v>
      </c>
      <c r="J317" s="79">
        <v>0</v>
      </c>
      <c r="K317" s="80">
        <v>0.2298</v>
      </c>
      <c r="L317" s="79">
        <v>0</v>
      </c>
      <c r="M317" s="79">
        <v>0</v>
      </c>
      <c r="N317" s="79">
        <v>0</v>
      </c>
      <c r="O317" s="79">
        <v>0</v>
      </c>
      <c r="P317" s="79">
        <v>3</v>
      </c>
      <c r="Q317" s="79">
        <v>6</v>
      </c>
      <c r="R317" s="80">
        <v>1.085</v>
      </c>
      <c r="S317" s="79">
        <v>7</v>
      </c>
      <c r="T317" s="76"/>
      <c r="V317" s="76">
        <v>444</v>
      </c>
      <c r="W317" s="76">
        <v>35</v>
      </c>
      <c r="X317" s="76">
        <v>336</v>
      </c>
      <c r="Y317" s="78">
        <v>12855</v>
      </c>
    </row>
    <row r="318" spans="1:25" s="78" customFormat="1">
      <c r="A318" s="81">
        <v>445</v>
      </c>
      <c r="B318" s="76">
        <v>445348017</v>
      </c>
      <c r="C318" s="77" t="s">
        <v>525</v>
      </c>
      <c r="D318" s="79">
        <v>0</v>
      </c>
      <c r="E318" s="79">
        <v>0</v>
      </c>
      <c r="F318" s="79">
        <v>0</v>
      </c>
      <c r="G318" s="79">
        <v>2</v>
      </c>
      <c r="H318" s="79">
        <v>1</v>
      </c>
      <c r="I318" s="79">
        <v>2</v>
      </c>
      <c r="J318" s="79">
        <v>0</v>
      </c>
      <c r="K318" s="80">
        <v>0.1915</v>
      </c>
      <c r="L318" s="79">
        <v>0</v>
      </c>
      <c r="M318" s="79">
        <v>1</v>
      </c>
      <c r="N318" s="79">
        <v>0</v>
      </c>
      <c r="O318" s="79">
        <v>0</v>
      </c>
      <c r="P318" s="79">
        <v>4</v>
      </c>
      <c r="Q318" s="79">
        <v>5</v>
      </c>
      <c r="R318" s="80">
        <v>1</v>
      </c>
      <c r="S318" s="79">
        <v>5</v>
      </c>
      <c r="T318" s="76"/>
      <c r="V318" s="76">
        <v>445</v>
      </c>
      <c r="W318" s="76">
        <v>348</v>
      </c>
      <c r="X318" s="76">
        <v>17</v>
      </c>
      <c r="Y318" s="78">
        <v>13870</v>
      </c>
    </row>
    <row r="319" spans="1:25" s="78" customFormat="1">
      <c r="A319" s="81">
        <v>445</v>
      </c>
      <c r="B319" s="76">
        <v>445348064</v>
      </c>
      <c r="C319" s="77" t="s">
        <v>525</v>
      </c>
      <c r="D319" s="79">
        <v>0</v>
      </c>
      <c r="E319" s="79">
        <v>0</v>
      </c>
      <c r="F319" s="79">
        <v>0</v>
      </c>
      <c r="G319" s="79">
        <v>0</v>
      </c>
      <c r="H319" s="79">
        <v>0</v>
      </c>
      <c r="I319" s="79">
        <v>1</v>
      </c>
      <c r="J319" s="79">
        <v>0</v>
      </c>
      <c r="K319" s="80">
        <v>3.8300000000000001E-2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1</v>
      </c>
      <c r="R319" s="80">
        <v>1</v>
      </c>
      <c r="S319" s="79">
        <v>9</v>
      </c>
      <c r="T319" s="76"/>
      <c r="V319" s="76">
        <v>445</v>
      </c>
      <c r="W319" s="76">
        <v>348</v>
      </c>
      <c r="X319" s="76">
        <v>64</v>
      </c>
      <c r="Y319" s="78">
        <v>11023</v>
      </c>
    </row>
    <row r="320" spans="1:25" s="78" customFormat="1">
      <c r="A320" s="81">
        <v>445</v>
      </c>
      <c r="B320" s="76">
        <v>445348077</v>
      </c>
      <c r="C320" s="77" t="s">
        <v>525</v>
      </c>
      <c r="D320" s="79">
        <v>0</v>
      </c>
      <c r="E320" s="79">
        <v>0</v>
      </c>
      <c r="F320" s="79">
        <v>0</v>
      </c>
      <c r="G320" s="79">
        <v>2</v>
      </c>
      <c r="H320" s="79">
        <v>1</v>
      </c>
      <c r="I320" s="79">
        <v>0</v>
      </c>
      <c r="J320" s="79">
        <v>0</v>
      </c>
      <c r="K320" s="80">
        <v>0.1149</v>
      </c>
      <c r="L320" s="79">
        <v>0</v>
      </c>
      <c r="M320" s="79">
        <v>0</v>
      </c>
      <c r="N320" s="79">
        <v>0</v>
      </c>
      <c r="O320" s="79">
        <v>0</v>
      </c>
      <c r="P320" s="79">
        <v>0</v>
      </c>
      <c r="Q320" s="79">
        <v>3</v>
      </c>
      <c r="R320" s="80">
        <v>1</v>
      </c>
      <c r="S320" s="79">
        <v>4</v>
      </c>
      <c r="T320" s="76"/>
      <c r="V320" s="76">
        <v>445</v>
      </c>
      <c r="W320" s="76">
        <v>348</v>
      </c>
      <c r="X320" s="76">
        <v>77</v>
      </c>
      <c r="Y320" s="78">
        <v>9451</v>
      </c>
    </row>
    <row r="321" spans="1:25" s="78" customFormat="1">
      <c r="A321" s="81">
        <v>445</v>
      </c>
      <c r="B321" s="76">
        <v>445348097</v>
      </c>
      <c r="C321" s="77" t="s">
        <v>525</v>
      </c>
      <c r="D321" s="79">
        <v>0</v>
      </c>
      <c r="E321" s="79">
        <v>0</v>
      </c>
      <c r="F321" s="79">
        <v>0</v>
      </c>
      <c r="G321" s="79">
        <v>1</v>
      </c>
      <c r="H321" s="79">
        <v>0</v>
      </c>
      <c r="I321" s="79">
        <v>0</v>
      </c>
      <c r="J321" s="79">
        <v>0</v>
      </c>
      <c r="K321" s="80">
        <v>3.8300000000000001E-2</v>
      </c>
      <c r="L321" s="79">
        <v>0</v>
      </c>
      <c r="M321" s="79">
        <v>1</v>
      </c>
      <c r="N321" s="79">
        <v>0</v>
      </c>
      <c r="O321" s="79">
        <v>0</v>
      </c>
      <c r="P321" s="79">
        <v>1</v>
      </c>
      <c r="Q321" s="79">
        <v>1</v>
      </c>
      <c r="R321" s="80">
        <v>1</v>
      </c>
      <c r="S321" s="79">
        <v>11</v>
      </c>
      <c r="T321" s="76"/>
      <c r="V321" s="76">
        <v>445</v>
      </c>
      <c r="W321" s="76">
        <v>348</v>
      </c>
      <c r="X321" s="76">
        <v>97</v>
      </c>
      <c r="Y321" s="78">
        <v>17287</v>
      </c>
    </row>
    <row r="322" spans="1:25" s="78" customFormat="1">
      <c r="A322" s="81">
        <v>445</v>
      </c>
      <c r="B322" s="76">
        <v>445348100</v>
      </c>
      <c r="C322" s="77" t="s">
        <v>525</v>
      </c>
      <c r="D322" s="79">
        <v>0</v>
      </c>
      <c r="E322" s="79">
        <v>0</v>
      </c>
      <c r="F322" s="79">
        <v>0</v>
      </c>
      <c r="G322" s="79">
        <v>1</v>
      </c>
      <c r="H322" s="79">
        <v>1</v>
      </c>
      <c r="I322" s="79">
        <v>0</v>
      </c>
      <c r="J322" s="79">
        <v>0</v>
      </c>
      <c r="K322" s="80">
        <v>7.6600000000000001E-2</v>
      </c>
      <c r="L322" s="79">
        <v>0</v>
      </c>
      <c r="M322" s="79">
        <v>1</v>
      </c>
      <c r="N322" s="79">
        <v>1</v>
      </c>
      <c r="O322" s="79">
        <v>0</v>
      </c>
      <c r="P322" s="79">
        <v>1</v>
      </c>
      <c r="Q322" s="79">
        <v>2</v>
      </c>
      <c r="R322" s="80">
        <v>1</v>
      </c>
      <c r="S322" s="79">
        <v>9</v>
      </c>
      <c r="T322" s="76"/>
      <c r="V322" s="76">
        <v>445</v>
      </c>
      <c r="W322" s="76">
        <v>348</v>
      </c>
      <c r="X322" s="76">
        <v>100</v>
      </c>
      <c r="Y322" s="78">
        <v>14349</v>
      </c>
    </row>
    <row r="323" spans="1:25" s="78" customFormat="1">
      <c r="A323" s="81">
        <v>445</v>
      </c>
      <c r="B323" s="76">
        <v>445348110</v>
      </c>
      <c r="C323" s="77" t="s">
        <v>525</v>
      </c>
      <c r="D323" s="79">
        <v>0</v>
      </c>
      <c r="E323" s="79">
        <v>0</v>
      </c>
      <c r="F323" s="79">
        <v>0</v>
      </c>
      <c r="G323" s="79">
        <v>1</v>
      </c>
      <c r="H323" s="79">
        <v>0</v>
      </c>
      <c r="I323" s="79">
        <v>1</v>
      </c>
      <c r="J323" s="79">
        <v>0</v>
      </c>
      <c r="K323" s="80">
        <v>7.6600000000000001E-2</v>
      </c>
      <c r="L323" s="79">
        <v>0</v>
      </c>
      <c r="M323" s="79">
        <v>0</v>
      </c>
      <c r="N323" s="79">
        <v>0</v>
      </c>
      <c r="O323" s="79">
        <v>0</v>
      </c>
      <c r="P323" s="79">
        <v>2</v>
      </c>
      <c r="Q323" s="79">
        <v>2</v>
      </c>
      <c r="R323" s="80">
        <v>1</v>
      </c>
      <c r="S323" s="79">
        <v>3</v>
      </c>
      <c r="T323" s="76"/>
      <c r="V323" s="76">
        <v>445</v>
      </c>
      <c r="W323" s="76">
        <v>348</v>
      </c>
      <c r="X323" s="76">
        <v>110</v>
      </c>
      <c r="Y323" s="78">
        <v>14286</v>
      </c>
    </row>
    <row r="324" spans="1:25" s="78" customFormat="1">
      <c r="A324" s="81">
        <v>445</v>
      </c>
      <c r="B324" s="76">
        <v>445348151</v>
      </c>
      <c r="C324" s="77" t="s">
        <v>525</v>
      </c>
      <c r="D324" s="79">
        <v>0</v>
      </c>
      <c r="E324" s="79">
        <v>0</v>
      </c>
      <c r="F324" s="79">
        <v>1</v>
      </c>
      <c r="G324" s="79">
        <v>11</v>
      </c>
      <c r="H324" s="79">
        <v>3</v>
      </c>
      <c r="I324" s="79">
        <v>5</v>
      </c>
      <c r="J324" s="79">
        <v>0</v>
      </c>
      <c r="K324" s="80">
        <v>0.76600000000000001</v>
      </c>
      <c r="L324" s="79">
        <v>0</v>
      </c>
      <c r="M324" s="79">
        <v>1</v>
      </c>
      <c r="N324" s="79">
        <v>0</v>
      </c>
      <c r="O324" s="79">
        <v>0</v>
      </c>
      <c r="P324" s="79">
        <v>13</v>
      </c>
      <c r="Q324" s="79">
        <v>20</v>
      </c>
      <c r="R324" s="80">
        <v>1</v>
      </c>
      <c r="S324" s="79">
        <v>7</v>
      </c>
      <c r="T324" s="76"/>
      <c r="V324" s="76">
        <v>445</v>
      </c>
      <c r="W324" s="76">
        <v>348</v>
      </c>
      <c r="X324" s="76">
        <v>151</v>
      </c>
      <c r="Y324" s="78">
        <v>13011</v>
      </c>
    </row>
    <row r="325" spans="1:25" s="78" customFormat="1">
      <c r="A325" s="81">
        <v>445</v>
      </c>
      <c r="B325" s="76">
        <v>445348186</v>
      </c>
      <c r="C325" s="77" t="s">
        <v>525</v>
      </c>
      <c r="D325" s="79">
        <v>0</v>
      </c>
      <c r="E325" s="79">
        <v>0</v>
      </c>
      <c r="F325" s="79">
        <v>2</v>
      </c>
      <c r="G325" s="79">
        <v>2</v>
      </c>
      <c r="H325" s="79">
        <v>1</v>
      </c>
      <c r="I325" s="79">
        <v>1</v>
      </c>
      <c r="J325" s="79">
        <v>0</v>
      </c>
      <c r="K325" s="80">
        <v>0.2298</v>
      </c>
      <c r="L325" s="79">
        <v>0</v>
      </c>
      <c r="M325" s="79">
        <v>1</v>
      </c>
      <c r="N325" s="79">
        <v>0</v>
      </c>
      <c r="O325" s="79">
        <v>0</v>
      </c>
      <c r="P325" s="79">
        <v>4</v>
      </c>
      <c r="Q325" s="79">
        <v>6</v>
      </c>
      <c r="R325" s="80">
        <v>1</v>
      </c>
      <c r="S325" s="79">
        <v>6</v>
      </c>
      <c r="T325" s="76"/>
      <c r="V325" s="76">
        <v>445</v>
      </c>
      <c r="W325" s="76">
        <v>348</v>
      </c>
      <c r="X325" s="76">
        <v>186</v>
      </c>
      <c r="Y325" s="78">
        <v>13110</v>
      </c>
    </row>
    <row r="326" spans="1:25" s="78" customFormat="1">
      <c r="A326" s="81">
        <v>445</v>
      </c>
      <c r="B326" s="76">
        <v>445348226</v>
      </c>
      <c r="C326" s="77" t="s">
        <v>525</v>
      </c>
      <c r="D326" s="79">
        <v>0</v>
      </c>
      <c r="E326" s="79">
        <v>0</v>
      </c>
      <c r="F326" s="79">
        <v>1</v>
      </c>
      <c r="G326" s="79">
        <v>16</v>
      </c>
      <c r="H326" s="79">
        <v>4</v>
      </c>
      <c r="I326" s="79">
        <v>6</v>
      </c>
      <c r="J326" s="79">
        <v>0</v>
      </c>
      <c r="K326" s="80">
        <v>1.0341</v>
      </c>
      <c r="L326" s="79">
        <v>0</v>
      </c>
      <c r="M326" s="79">
        <v>2</v>
      </c>
      <c r="N326" s="79">
        <v>1</v>
      </c>
      <c r="O326" s="79">
        <v>0</v>
      </c>
      <c r="P326" s="79">
        <v>13</v>
      </c>
      <c r="Q326" s="79">
        <v>27</v>
      </c>
      <c r="R326" s="80">
        <v>1</v>
      </c>
      <c r="S326" s="79">
        <v>7</v>
      </c>
      <c r="T326" s="76"/>
      <c r="V326" s="76">
        <v>445</v>
      </c>
      <c r="W326" s="76">
        <v>348</v>
      </c>
      <c r="X326" s="76">
        <v>226</v>
      </c>
      <c r="Y326" s="78">
        <v>12342</v>
      </c>
    </row>
    <row r="327" spans="1:25" s="78" customFormat="1">
      <c r="A327" s="81">
        <v>445</v>
      </c>
      <c r="B327" s="76">
        <v>445348271</v>
      </c>
      <c r="C327" s="77" t="s">
        <v>525</v>
      </c>
      <c r="D327" s="79">
        <v>0</v>
      </c>
      <c r="E327" s="79">
        <v>0</v>
      </c>
      <c r="F327" s="79">
        <v>1</v>
      </c>
      <c r="G327" s="79">
        <v>0</v>
      </c>
      <c r="H327" s="79">
        <v>1</v>
      </c>
      <c r="I327" s="79">
        <v>0</v>
      </c>
      <c r="J327" s="79">
        <v>0</v>
      </c>
      <c r="K327" s="80">
        <v>7.6600000000000001E-2</v>
      </c>
      <c r="L327" s="79">
        <v>0</v>
      </c>
      <c r="M327" s="79">
        <v>1</v>
      </c>
      <c r="N327" s="79">
        <v>0</v>
      </c>
      <c r="O327" s="79">
        <v>0</v>
      </c>
      <c r="P327" s="79">
        <v>1</v>
      </c>
      <c r="Q327" s="79">
        <v>2</v>
      </c>
      <c r="R327" s="80">
        <v>1</v>
      </c>
      <c r="S327" s="79">
        <v>3</v>
      </c>
      <c r="T327" s="76"/>
      <c r="V327" s="76">
        <v>445</v>
      </c>
      <c r="W327" s="76">
        <v>348</v>
      </c>
      <c r="X327" s="76">
        <v>271</v>
      </c>
      <c r="Y327" s="78">
        <v>12564</v>
      </c>
    </row>
    <row r="328" spans="1:25" s="78" customFormat="1">
      <c r="A328" s="81">
        <v>445</v>
      </c>
      <c r="B328" s="76">
        <v>445348277</v>
      </c>
      <c r="C328" s="77" t="s">
        <v>525</v>
      </c>
      <c r="D328" s="79">
        <v>0</v>
      </c>
      <c r="E328" s="79">
        <v>0</v>
      </c>
      <c r="F328" s="79">
        <v>0</v>
      </c>
      <c r="G328" s="79">
        <v>1</v>
      </c>
      <c r="H328" s="79">
        <v>0</v>
      </c>
      <c r="I328" s="79">
        <v>0</v>
      </c>
      <c r="J328" s="79">
        <v>0</v>
      </c>
      <c r="K328" s="80">
        <v>3.8300000000000001E-2</v>
      </c>
      <c r="L328" s="79">
        <v>0</v>
      </c>
      <c r="M328" s="79">
        <v>0</v>
      </c>
      <c r="N328" s="79">
        <v>0</v>
      </c>
      <c r="O328" s="79">
        <v>0</v>
      </c>
      <c r="P328" s="79">
        <v>1</v>
      </c>
      <c r="Q328" s="79">
        <v>1</v>
      </c>
      <c r="R328" s="80">
        <v>1</v>
      </c>
      <c r="S328" s="79">
        <v>12</v>
      </c>
      <c r="T328" s="76"/>
      <c r="V328" s="76">
        <v>445</v>
      </c>
      <c r="W328" s="76">
        <v>348</v>
      </c>
      <c r="X328" s="76">
        <v>277</v>
      </c>
      <c r="Y328" s="78">
        <v>15039</v>
      </c>
    </row>
    <row r="329" spans="1:25" s="78" customFormat="1">
      <c r="A329" s="81">
        <v>445</v>
      </c>
      <c r="B329" s="76">
        <v>445348290</v>
      </c>
      <c r="C329" s="77" t="s">
        <v>525</v>
      </c>
      <c r="D329" s="79">
        <v>0</v>
      </c>
      <c r="E329" s="79">
        <v>0</v>
      </c>
      <c r="F329" s="79">
        <v>0</v>
      </c>
      <c r="G329" s="79">
        <v>0</v>
      </c>
      <c r="H329" s="79">
        <v>1</v>
      </c>
      <c r="I329" s="79">
        <v>0</v>
      </c>
      <c r="J329" s="79">
        <v>0</v>
      </c>
      <c r="K329" s="80">
        <v>3.8300000000000001E-2</v>
      </c>
      <c r="L329" s="79">
        <v>0</v>
      </c>
      <c r="M329" s="79">
        <v>0</v>
      </c>
      <c r="N329" s="79">
        <v>0</v>
      </c>
      <c r="O329" s="79">
        <v>0</v>
      </c>
      <c r="P329" s="79">
        <v>0</v>
      </c>
      <c r="Q329" s="79">
        <v>1</v>
      </c>
      <c r="R329" s="80">
        <v>1</v>
      </c>
      <c r="S329" s="79">
        <v>3</v>
      </c>
      <c r="T329" s="76"/>
      <c r="V329" s="76">
        <v>445</v>
      </c>
      <c r="W329" s="76">
        <v>348</v>
      </c>
      <c r="X329" s="76">
        <v>290</v>
      </c>
      <c r="Y329" s="78">
        <v>9220</v>
      </c>
    </row>
    <row r="330" spans="1:25" s="78" customFormat="1">
      <c r="A330" s="81">
        <v>445</v>
      </c>
      <c r="B330" s="76">
        <v>445348304</v>
      </c>
      <c r="C330" s="77" t="s">
        <v>525</v>
      </c>
      <c r="D330" s="79">
        <v>0</v>
      </c>
      <c r="E330" s="79">
        <v>0</v>
      </c>
      <c r="F330" s="79">
        <v>0</v>
      </c>
      <c r="G330" s="79">
        <v>0</v>
      </c>
      <c r="H330" s="79">
        <v>0</v>
      </c>
      <c r="I330" s="79">
        <v>1</v>
      </c>
      <c r="J330" s="79">
        <v>0</v>
      </c>
      <c r="K330" s="80">
        <v>3.8300000000000001E-2</v>
      </c>
      <c r="L330" s="79">
        <v>0</v>
      </c>
      <c r="M330" s="79">
        <v>0</v>
      </c>
      <c r="N330" s="79">
        <v>0</v>
      </c>
      <c r="O330" s="79">
        <v>0</v>
      </c>
      <c r="P330" s="79">
        <v>1</v>
      </c>
      <c r="Q330" s="79">
        <v>1</v>
      </c>
      <c r="R330" s="80">
        <v>1</v>
      </c>
      <c r="S330" s="79">
        <v>5</v>
      </c>
      <c r="T330" s="76"/>
      <c r="V330" s="76">
        <v>445</v>
      </c>
      <c r="W330" s="76">
        <v>348</v>
      </c>
      <c r="X330" s="76">
        <v>304</v>
      </c>
      <c r="Y330" s="78">
        <v>15161</v>
      </c>
    </row>
    <row r="331" spans="1:25" s="78" customFormat="1">
      <c r="A331" s="81">
        <v>445</v>
      </c>
      <c r="B331" s="76">
        <v>445348316</v>
      </c>
      <c r="C331" s="77" t="s">
        <v>525</v>
      </c>
      <c r="D331" s="79">
        <v>0</v>
      </c>
      <c r="E331" s="79">
        <v>0</v>
      </c>
      <c r="F331" s="79">
        <v>0</v>
      </c>
      <c r="G331" s="79">
        <v>1</v>
      </c>
      <c r="H331" s="79">
        <v>1</v>
      </c>
      <c r="I331" s="79">
        <v>3</v>
      </c>
      <c r="J331" s="79">
        <v>0</v>
      </c>
      <c r="K331" s="80">
        <v>0.1915</v>
      </c>
      <c r="L331" s="79">
        <v>0</v>
      </c>
      <c r="M331" s="79">
        <v>0</v>
      </c>
      <c r="N331" s="79">
        <v>0</v>
      </c>
      <c r="O331" s="79">
        <v>0</v>
      </c>
      <c r="P331" s="79">
        <v>2</v>
      </c>
      <c r="Q331" s="79">
        <v>5</v>
      </c>
      <c r="R331" s="80">
        <v>1</v>
      </c>
      <c r="S331" s="79">
        <v>10</v>
      </c>
      <c r="T331" s="76"/>
      <c r="V331" s="76">
        <v>445</v>
      </c>
      <c r="W331" s="76">
        <v>348</v>
      </c>
      <c r="X331" s="76">
        <v>316</v>
      </c>
      <c r="Y331" s="78">
        <v>12439</v>
      </c>
    </row>
    <row r="332" spans="1:25" s="78" customFormat="1">
      <c r="A332" s="81">
        <v>445</v>
      </c>
      <c r="B332" s="76">
        <v>445348321</v>
      </c>
      <c r="C332" s="77" t="s">
        <v>525</v>
      </c>
      <c r="D332" s="79">
        <v>0</v>
      </c>
      <c r="E332" s="79">
        <v>0</v>
      </c>
      <c r="F332" s="79">
        <v>0</v>
      </c>
      <c r="G332" s="79">
        <v>0</v>
      </c>
      <c r="H332" s="79">
        <v>0</v>
      </c>
      <c r="I332" s="79">
        <v>1</v>
      </c>
      <c r="J332" s="79">
        <v>0</v>
      </c>
      <c r="K332" s="80">
        <v>3.8300000000000001E-2</v>
      </c>
      <c r="L332" s="79">
        <v>0</v>
      </c>
      <c r="M332" s="79">
        <v>0</v>
      </c>
      <c r="N332" s="79">
        <v>0</v>
      </c>
      <c r="O332" s="79">
        <v>0</v>
      </c>
      <c r="P332" s="79">
        <v>0</v>
      </c>
      <c r="Q332" s="79">
        <v>1</v>
      </c>
      <c r="R332" s="80">
        <v>1</v>
      </c>
      <c r="S332" s="79">
        <v>3</v>
      </c>
      <c r="T332" s="76"/>
      <c r="V332" s="76">
        <v>445</v>
      </c>
      <c r="W332" s="76">
        <v>348</v>
      </c>
      <c r="X332" s="76">
        <v>321</v>
      </c>
      <c r="Y332" s="78">
        <v>11023</v>
      </c>
    </row>
    <row r="333" spans="1:25" s="78" customFormat="1">
      <c r="A333" s="81">
        <v>445</v>
      </c>
      <c r="B333" s="76">
        <v>445348322</v>
      </c>
      <c r="C333" s="77" t="s">
        <v>525</v>
      </c>
      <c r="D333" s="79">
        <v>0</v>
      </c>
      <c r="E333" s="79">
        <v>0</v>
      </c>
      <c r="F333" s="79">
        <v>0</v>
      </c>
      <c r="G333" s="79">
        <v>1</v>
      </c>
      <c r="H333" s="79">
        <v>2</v>
      </c>
      <c r="I333" s="79">
        <v>1</v>
      </c>
      <c r="J333" s="79">
        <v>0</v>
      </c>
      <c r="K333" s="80">
        <v>0.1532</v>
      </c>
      <c r="L333" s="79">
        <v>0</v>
      </c>
      <c r="M333" s="79">
        <v>0</v>
      </c>
      <c r="N333" s="79">
        <v>1</v>
      </c>
      <c r="O333" s="79">
        <v>0</v>
      </c>
      <c r="P333" s="79">
        <v>4</v>
      </c>
      <c r="Q333" s="79">
        <v>4</v>
      </c>
      <c r="R333" s="80">
        <v>1</v>
      </c>
      <c r="S333" s="79">
        <v>5</v>
      </c>
      <c r="T333" s="76"/>
      <c r="V333" s="76">
        <v>445</v>
      </c>
      <c r="W333" s="76">
        <v>348</v>
      </c>
      <c r="X333" s="76">
        <v>322</v>
      </c>
      <c r="Y333" s="78">
        <v>14526</v>
      </c>
    </row>
    <row r="334" spans="1:25" s="78" customFormat="1">
      <c r="A334" s="81">
        <v>445</v>
      </c>
      <c r="B334" s="76">
        <v>445348348</v>
      </c>
      <c r="C334" s="77" t="s">
        <v>525</v>
      </c>
      <c r="D334" s="79">
        <v>0</v>
      </c>
      <c r="E334" s="79">
        <v>0</v>
      </c>
      <c r="F334" s="79">
        <v>111</v>
      </c>
      <c r="G334" s="79">
        <v>542</v>
      </c>
      <c r="H334" s="79">
        <v>316</v>
      </c>
      <c r="I334" s="79">
        <v>350</v>
      </c>
      <c r="J334" s="79">
        <v>0</v>
      </c>
      <c r="K334" s="80">
        <v>50.517699999999998</v>
      </c>
      <c r="L334" s="79">
        <v>0</v>
      </c>
      <c r="M334" s="79">
        <v>167</v>
      </c>
      <c r="N334" s="79">
        <v>13</v>
      </c>
      <c r="O334" s="79">
        <v>3</v>
      </c>
      <c r="P334" s="79">
        <v>897</v>
      </c>
      <c r="Q334" s="79">
        <v>1319</v>
      </c>
      <c r="R334" s="80">
        <v>1</v>
      </c>
      <c r="S334" s="79">
        <v>11</v>
      </c>
      <c r="T334" s="76"/>
      <c r="V334" s="76">
        <v>445</v>
      </c>
      <c r="W334" s="76">
        <v>348</v>
      </c>
      <c r="X334" s="76">
        <v>348</v>
      </c>
      <c r="Y334" s="78">
        <v>13818</v>
      </c>
    </row>
    <row r="335" spans="1:25" s="78" customFormat="1">
      <c r="A335" s="81">
        <v>445</v>
      </c>
      <c r="B335" s="76">
        <v>445348658</v>
      </c>
      <c r="C335" s="77" t="s">
        <v>525</v>
      </c>
      <c r="D335" s="79">
        <v>0</v>
      </c>
      <c r="E335" s="79">
        <v>0</v>
      </c>
      <c r="F335" s="79">
        <v>1</v>
      </c>
      <c r="G335" s="79">
        <v>0</v>
      </c>
      <c r="H335" s="79">
        <v>0</v>
      </c>
      <c r="I335" s="79">
        <v>4</v>
      </c>
      <c r="J335" s="79">
        <v>0</v>
      </c>
      <c r="K335" s="80">
        <v>0.1915</v>
      </c>
      <c r="L335" s="79">
        <v>0</v>
      </c>
      <c r="M335" s="79">
        <v>1</v>
      </c>
      <c r="N335" s="79">
        <v>0</v>
      </c>
      <c r="O335" s="79">
        <v>0</v>
      </c>
      <c r="P335" s="79">
        <v>0</v>
      </c>
      <c r="Q335" s="79">
        <v>5</v>
      </c>
      <c r="R335" s="80">
        <v>1</v>
      </c>
      <c r="S335" s="79">
        <v>5</v>
      </c>
      <c r="T335" s="76"/>
      <c r="V335" s="76">
        <v>445</v>
      </c>
      <c r="W335" s="76">
        <v>348</v>
      </c>
      <c r="X335" s="76">
        <v>658</v>
      </c>
      <c r="Y335" s="78">
        <v>11202</v>
      </c>
    </row>
    <row r="336" spans="1:25" s="78" customFormat="1">
      <c r="A336" s="81">
        <v>445</v>
      </c>
      <c r="B336" s="76">
        <v>445348753</v>
      </c>
      <c r="C336" s="77" t="s">
        <v>525</v>
      </c>
      <c r="D336" s="79">
        <v>0</v>
      </c>
      <c r="E336" s="79">
        <v>0</v>
      </c>
      <c r="F336" s="79">
        <v>0</v>
      </c>
      <c r="G336" s="79">
        <v>0</v>
      </c>
      <c r="H336" s="79">
        <v>0</v>
      </c>
      <c r="I336" s="79">
        <v>1</v>
      </c>
      <c r="J336" s="79">
        <v>0</v>
      </c>
      <c r="K336" s="80">
        <v>3.8300000000000001E-2</v>
      </c>
      <c r="L336" s="79">
        <v>0</v>
      </c>
      <c r="M336" s="79">
        <v>0</v>
      </c>
      <c r="N336" s="79">
        <v>0</v>
      </c>
      <c r="O336" s="79">
        <v>0</v>
      </c>
      <c r="P336" s="79">
        <v>0</v>
      </c>
      <c r="Q336" s="79">
        <v>1</v>
      </c>
      <c r="R336" s="80">
        <v>1</v>
      </c>
      <c r="S336" s="79">
        <v>6</v>
      </c>
      <c r="T336" s="76"/>
      <c r="V336" s="76">
        <v>445</v>
      </c>
      <c r="W336" s="76">
        <v>348</v>
      </c>
      <c r="X336" s="76">
        <v>753</v>
      </c>
      <c r="Y336" s="78">
        <v>11023</v>
      </c>
    </row>
    <row r="337" spans="1:25" s="78" customFormat="1">
      <c r="A337" s="81">
        <v>445</v>
      </c>
      <c r="B337" s="76">
        <v>445348767</v>
      </c>
      <c r="C337" s="77" t="s">
        <v>525</v>
      </c>
      <c r="D337" s="79">
        <v>0</v>
      </c>
      <c r="E337" s="79">
        <v>0</v>
      </c>
      <c r="F337" s="79">
        <v>0</v>
      </c>
      <c r="G337" s="79">
        <v>0</v>
      </c>
      <c r="H337" s="79">
        <v>1</v>
      </c>
      <c r="I337" s="79">
        <v>1</v>
      </c>
      <c r="J337" s="79">
        <v>0</v>
      </c>
      <c r="K337" s="80">
        <v>7.6600000000000001E-2</v>
      </c>
      <c r="L337" s="79">
        <v>0</v>
      </c>
      <c r="M337" s="79">
        <v>0</v>
      </c>
      <c r="N337" s="79">
        <v>0</v>
      </c>
      <c r="O337" s="79">
        <v>0</v>
      </c>
      <c r="P337" s="79">
        <v>0</v>
      </c>
      <c r="Q337" s="79">
        <v>2</v>
      </c>
      <c r="R337" s="80">
        <v>1</v>
      </c>
      <c r="S337" s="79">
        <v>8</v>
      </c>
      <c r="T337" s="76"/>
      <c r="V337" s="76">
        <v>445</v>
      </c>
      <c r="W337" s="76">
        <v>348</v>
      </c>
      <c r="X337" s="76">
        <v>767</v>
      </c>
      <c r="Y337" s="78">
        <v>10122</v>
      </c>
    </row>
    <row r="338" spans="1:25" s="78" customFormat="1">
      <c r="A338" s="81">
        <v>445</v>
      </c>
      <c r="B338" s="76">
        <v>445348775</v>
      </c>
      <c r="C338" s="77" t="s">
        <v>525</v>
      </c>
      <c r="D338" s="79">
        <v>0</v>
      </c>
      <c r="E338" s="79">
        <v>0</v>
      </c>
      <c r="F338" s="79">
        <v>0</v>
      </c>
      <c r="G338" s="79">
        <v>5</v>
      </c>
      <c r="H338" s="79">
        <v>9</v>
      </c>
      <c r="I338" s="79">
        <v>2</v>
      </c>
      <c r="J338" s="79">
        <v>0</v>
      </c>
      <c r="K338" s="80">
        <v>0.61280000000000001</v>
      </c>
      <c r="L338" s="79">
        <v>0</v>
      </c>
      <c r="M338" s="79">
        <v>0</v>
      </c>
      <c r="N338" s="79">
        <v>0</v>
      </c>
      <c r="O338" s="79">
        <v>0</v>
      </c>
      <c r="P338" s="79">
        <v>4</v>
      </c>
      <c r="Q338" s="79">
        <v>16</v>
      </c>
      <c r="R338" s="80">
        <v>1</v>
      </c>
      <c r="S338" s="79">
        <v>3</v>
      </c>
      <c r="T338" s="76"/>
      <c r="V338" s="76">
        <v>445</v>
      </c>
      <c r="W338" s="76">
        <v>348</v>
      </c>
      <c r="X338" s="76">
        <v>775</v>
      </c>
      <c r="Y338" s="78">
        <v>10552</v>
      </c>
    </row>
    <row r="339" spans="1:25" s="78" customFormat="1">
      <c r="A339" s="81">
        <v>446</v>
      </c>
      <c r="B339" s="76">
        <v>446099001</v>
      </c>
      <c r="C339" s="77" t="s">
        <v>526</v>
      </c>
      <c r="D339" s="79">
        <v>0</v>
      </c>
      <c r="E339" s="79">
        <v>0</v>
      </c>
      <c r="F339" s="79">
        <v>0</v>
      </c>
      <c r="G339" s="79">
        <v>1</v>
      </c>
      <c r="H339" s="79">
        <v>0</v>
      </c>
      <c r="I339" s="79">
        <v>0</v>
      </c>
      <c r="J339" s="79">
        <v>0</v>
      </c>
      <c r="K339" s="80">
        <v>3.8300000000000001E-2</v>
      </c>
      <c r="L339" s="79">
        <v>0</v>
      </c>
      <c r="M339" s="79">
        <v>0</v>
      </c>
      <c r="N339" s="79">
        <v>0</v>
      </c>
      <c r="O339" s="79">
        <v>0</v>
      </c>
      <c r="P339" s="79">
        <v>1</v>
      </c>
      <c r="Q339" s="79">
        <v>1</v>
      </c>
      <c r="R339" s="80">
        <v>1.06</v>
      </c>
      <c r="S339" s="79">
        <v>6</v>
      </c>
      <c r="T339" s="76"/>
      <c r="V339" s="76">
        <v>446</v>
      </c>
      <c r="W339" s="76">
        <v>99</v>
      </c>
      <c r="X339" s="76">
        <v>1</v>
      </c>
      <c r="Y339" s="78">
        <v>14733</v>
      </c>
    </row>
    <row r="340" spans="1:25" s="78" customFormat="1">
      <c r="A340" s="81">
        <v>446</v>
      </c>
      <c r="B340" s="76">
        <v>446099016</v>
      </c>
      <c r="C340" s="77" t="s">
        <v>526</v>
      </c>
      <c r="D340" s="79">
        <v>0</v>
      </c>
      <c r="E340" s="79">
        <v>0</v>
      </c>
      <c r="F340" s="79">
        <v>24</v>
      </c>
      <c r="G340" s="79">
        <v>146</v>
      </c>
      <c r="H340" s="79">
        <v>88</v>
      </c>
      <c r="I340" s="79">
        <v>74</v>
      </c>
      <c r="J340" s="79">
        <v>0</v>
      </c>
      <c r="K340" s="80">
        <v>12.7156</v>
      </c>
      <c r="L340" s="79">
        <v>0</v>
      </c>
      <c r="M340" s="79">
        <v>13</v>
      </c>
      <c r="N340" s="79">
        <v>0</v>
      </c>
      <c r="O340" s="79">
        <v>1</v>
      </c>
      <c r="P340" s="79">
        <v>74</v>
      </c>
      <c r="Q340" s="79">
        <v>332</v>
      </c>
      <c r="R340" s="80">
        <v>1.06</v>
      </c>
      <c r="S340" s="79">
        <v>7</v>
      </c>
      <c r="T340" s="76"/>
      <c r="V340" s="76">
        <v>446</v>
      </c>
      <c r="W340" s="76">
        <v>99</v>
      </c>
      <c r="X340" s="76">
        <v>16</v>
      </c>
      <c r="Y340" s="78">
        <v>11467</v>
      </c>
    </row>
    <row r="341" spans="1:25" s="78" customFormat="1">
      <c r="A341" s="81">
        <v>446</v>
      </c>
      <c r="B341" s="76">
        <v>446099018</v>
      </c>
      <c r="C341" s="77" t="s">
        <v>526</v>
      </c>
      <c r="D341" s="79">
        <v>0</v>
      </c>
      <c r="E341" s="79">
        <v>0</v>
      </c>
      <c r="F341" s="79">
        <v>1</v>
      </c>
      <c r="G341" s="79">
        <v>1</v>
      </c>
      <c r="H341" s="79">
        <v>2</v>
      </c>
      <c r="I341" s="79">
        <v>4</v>
      </c>
      <c r="J341" s="79">
        <v>0</v>
      </c>
      <c r="K341" s="80">
        <v>0.30640000000000001</v>
      </c>
      <c r="L341" s="79">
        <v>0</v>
      </c>
      <c r="M341" s="79">
        <v>0</v>
      </c>
      <c r="N341" s="79">
        <v>0</v>
      </c>
      <c r="O341" s="79">
        <v>0</v>
      </c>
      <c r="P341" s="79">
        <v>4</v>
      </c>
      <c r="Q341" s="79">
        <v>8</v>
      </c>
      <c r="R341" s="80">
        <v>1.06</v>
      </c>
      <c r="S341" s="79">
        <v>7</v>
      </c>
      <c r="T341" s="76"/>
      <c r="V341" s="76">
        <v>446</v>
      </c>
      <c r="W341" s="76">
        <v>99</v>
      </c>
      <c r="X341" s="76">
        <v>18</v>
      </c>
      <c r="Y341" s="78">
        <v>13142</v>
      </c>
    </row>
    <row r="342" spans="1:25" s="78" customFormat="1">
      <c r="A342" s="81">
        <v>446</v>
      </c>
      <c r="B342" s="76">
        <v>446099027</v>
      </c>
      <c r="C342" s="77" t="s">
        <v>526</v>
      </c>
      <c r="D342" s="79">
        <v>0</v>
      </c>
      <c r="E342" s="79">
        <v>0</v>
      </c>
      <c r="F342" s="79">
        <v>1</v>
      </c>
      <c r="G342" s="79">
        <v>0</v>
      </c>
      <c r="H342" s="79">
        <v>0</v>
      </c>
      <c r="I342" s="79">
        <v>0</v>
      </c>
      <c r="J342" s="79">
        <v>0</v>
      </c>
      <c r="K342" s="80">
        <v>3.8300000000000001E-2</v>
      </c>
      <c r="L342" s="79">
        <v>0</v>
      </c>
      <c r="M342" s="79">
        <v>0</v>
      </c>
      <c r="N342" s="79">
        <v>0</v>
      </c>
      <c r="O342" s="79">
        <v>0</v>
      </c>
      <c r="P342" s="79">
        <v>0</v>
      </c>
      <c r="Q342" s="79">
        <v>1</v>
      </c>
      <c r="R342" s="80">
        <v>1.06</v>
      </c>
      <c r="S342" s="79">
        <v>4</v>
      </c>
      <c r="T342" s="76"/>
      <c r="V342" s="76">
        <v>446</v>
      </c>
      <c r="W342" s="76">
        <v>99</v>
      </c>
      <c r="X342" s="76">
        <v>27</v>
      </c>
      <c r="Y342" s="78">
        <v>9981</v>
      </c>
    </row>
    <row r="343" spans="1:25" s="78" customFormat="1">
      <c r="A343" s="81">
        <v>446</v>
      </c>
      <c r="B343" s="76">
        <v>446099035</v>
      </c>
      <c r="C343" s="77" t="s">
        <v>526</v>
      </c>
      <c r="D343" s="79">
        <v>0</v>
      </c>
      <c r="E343" s="79">
        <v>0</v>
      </c>
      <c r="F343" s="79">
        <v>0</v>
      </c>
      <c r="G343" s="79">
        <v>0</v>
      </c>
      <c r="H343" s="79">
        <v>1</v>
      </c>
      <c r="I343" s="79">
        <v>4</v>
      </c>
      <c r="J343" s="79">
        <v>0</v>
      </c>
      <c r="K343" s="80">
        <v>0.1915</v>
      </c>
      <c r="L343" s="79">
        <v>0</v>
      </c>
      <c r="M343" s="79">
        <v>0</v>
      </c>
      <c r="N343" s="79">
        <v>0</v>
      </c>
      <c r="O343" s="79">
        <v>3</v>
      </c>
      <c r="P343" s="79">
        <v>5</v>
      </c>
      <c r="Q343" s="79">
        <v>5</v>
      </c>
      <c r="R343" s="80">
        <v>1.06</v>
      </c>
      <c r="S343" s="79">
        <v>11</v>
      </c>
      <c r="T343" s="76"/>
      <c r="V343" s="76">
        <v>446</v>
      </c>
      <c r="W343" s="76">
        <v>99</v>
      </c>
      <c r="X343" s="76">
        <v>35</v>
      </c>
      <c r="Y343" s="78">
        <v>18153</v>
      </c>
    </row>
    <row r="344" spans="1:25" s="78" customFormat="1">
      <c r="A344" s="81">
        <v>446</v>
      </c>
      <c r="B344" s="76">
        <v>446099044</v>
      </c>
      <c r="C344" s="77" t="s">
        <v>526</v>
      </c>
      <c r="D344" s="79">
        <v>0</v>
      </c>
      <c r="E344" s="79">
        <v>0</v>
      </c>
      <c r="F344" s="79">
        <v>57</v>
      </c>
      <c r="G344" s="79">
        <v>270</v>
      </c>
      <c r="H344" s="79">
        <v>155</v>
      </c>
      <c r="I344" s="79">
        <v>120</v>
      </c>
      <c r="J344" s="79">
        <v>0</v>
      </c>
      <c r="K344" s="80">
        <v>23.0566</v>
      </c>
      <c r="L344" s="79">
        <v>0</v>
      </c>
      <c r="M344" s="79">
        <v>44</v>
      </c>
      <c r="N344" s="79">
        <v>10</v>
      </c>
      <c r="O344" s="79">
        <v>3</v>
      </c>
      <c r="P344" s="79">
        <v>317</v>
      </c>
      <c r="Q344" s="79">
        <v>602</v>
      </c>
      <c r="R344" s="80">
        <v>1.06</v>
      </c>
      <c r="S344" s="79">
        <v>12</v>
      </c>
      <c r="T344" s="76"/>
      <c r="V344" s="76">
        <v>446</v>
      </c>
      <c r="W344" s="76">
        <v>99</v>
      </c>
      <c r="X344" s="76">
        <v>44</v>
      </c>
      <c r="Y344" s="78">
        <v>13513</v>
      </c>
    </row>
    <row r="345" spans="1:25" s="78" customFormat="1">
      <c r="A345" s="81">
        <v>446</v>
      </c>
      <c r="B345" s="76">
        <v>446099050</v>
      </c>
      <c r="C345" s="77" t="s">
        <v>526</v>
      </c>
      <c r="D345" s="79">
        <v>0</v>
      </c>
      <c r="E345" s="79">
        <v>0</v>
      </c>
      <c r="F345" s="79">
        <v>0</v>
      </c>
      <c r="G345" s="79">
        <v>1</v>
      </c>
      <c r="H345" s="79">
        <v>6</v>
      </c>
      <c r="I345" s="79">
        <v>1</v>
      </c>
      <c r="J345" s="79">
        <v>0</v>
      </c>
      <c r="K345" s="80">
        <v>0.30640000000000001</v>
      </c>
      <c r="L345" s="79">
        <v>0</v>
      </c>
      <c r="M345" s="79">
        <v>0</v>
      </c>
      <c r="N345" s="79">
        <v>1</v>
      </c>
      <c r="O345" s="79">
        <v>0</v>
      </c>
      <c r="P345" s="79">
        <v>2</v>
      </c>
      <c r="Q345" s="79">
        <v>8</v>
      </c>
      <c r="R345" s="80">
        <v>1.06</v>
      </c>
      <c r="S345" s="79">
        <v>4</v>
      </c>
      <c r="T345" s="76"/>
      <c r="V345" s="76">
        <v>446</v>
      </c>
      <c r="W345" s="76">
        <v>99</v>
      </c>
      <c r="X345" s="76">
        <v>50</v>
      </c>
      <c r="Y345" s="78">
        <v>11348</v>
      </c>
    </row>
    <row r="346" spans="1:25" s="78" customFormat="1">
      <c r="A346" s="81">
        <v>446</v>
      </c>
      <c r="B346" s="76">
        <v>446099073</v>
      </c>
      <c r="C346" s="77" t="s">
        <v>526</v>
      </c>
      <c r="D346" s="79">
        <v>0</v>
      </c>
      <c r="E346" s="79">
        <v>0</v>
      </c>
      <c r="F346" s="79">
        <v>0</v>
      </c>
      <c r="G346" s="79">
        <v>2</v>
      </c>
      <c r="H346" s="79">
        <v>1</v>
      </c>
      <c r="I346" s="79">
        <v>0</v>
      </c>
      <c r="J346" s="79">
        <v>0</v>
      </c>
      <c r="K346" s="80">
        <v>0.1149</v>
      </c>
      <c r="L346" s="79">
        <v>0</v>
      </c>
      <c r="M346" s="79">
        <v>0</v>
      </c>
      <c r="N346" s="79">
        <v>0</v>
      </c>
      <c r="O346" s="79">
        <v>0</v>
      </c>
      <c r="P346" s="79">
        <v>3</v>
      </c>
      <c r="Q346" s="79">
        <v>3</v>
      </c>
      <c r="R346" s="80">
        <v>1.06</v>
      </c>
      <c r="S346" s="79">
        <v>5</v>
      </c>
      <c r="T346" s="76"/>
      <c r="V346" s="76">
        <v>446</v>
      </c>
      <c r="W346" s="76">
        <v>99</v>
      </c>
      <c r="X346" s="76">
        <v>73</v>
      </c>
      <c r="Y346" s="78">
        <v>14269</v>
      </c>
    </row>
    <row r="347" spans="1:25" s="78" customFormat="1">
      <c r="A347" s="81">
        <v>446</v>
      </c>
      <c r="B347" s="76">
        <v>446099083</v>
      </c>
      <c r="C347" s="77" t="s">
        <v>526</v>
      </c>
      <c r="D347" s="79">
        <v>0</v>
      </c>
      <c r="E347" s="79">
        <v>0</v>
      </c>
      <c r="F347" s="79">
        <v>0</v>
      </c>
      <c r="G347" s="79">
        <v>0</v>
      </c>
      <c r="H347" s="79">
        <v>1</v>
      </c>
      <c r="I347" s="79">
        <v>1</v>
      </c>
      <c r="J347" s="79">
        <v>0</v>
      </c>
      <c r="K347" s="80">
        <v>7.6600000000000001E-2</v>
      </c>
      <c r="L347" s="79">
        <v>0</v>
      </c>
      <c r="M347" s="79">
        <v>0</v>
      </c>
      <c r="N347" s="79">
        <v>1</v>
      </c>
      <c r="O347" s="79">
        <v>0</v>
      </c>
      <c r="P347" s="79">
        <v>0</v>
      </c>
      <c r="Q347" s="79">
        <v>2</v>
      </c>
      <c r="R347" s="80">
        <v>1.06</v>
      </c>
      <c r="S347" s="79">
        <v>5</v>
      </c>
      <c r="T347" s="76"/>
      <c r="V347" s="76">
        <v>446</v>
      </c>
      <c r="W347" s="76">
        <v>99</v>
      </c>
      <c r="X347" s="76">
        <v>83</v>
      </c>
      <c r="Y347" s="78">
        <v>11937</v>
      </c>
    </row>
    <row r="348" spans="1:25" s="78" customFormat="1">
      <c r="A348" s="81">
        <v>446</v>
      </c>
      <c r="B348" s="76">
        <v>446099088</v>
      </c>
      <c r="C348" s="77" t="s">
        <v>526</v>
      </c>
      <c r="D348" s="79">
        <v>0</v>
      </c>
      <c r="E348" s="79">
        <v>0</v>
      </c>
      <c r="F348" s="79">
        <v>0</v>
      </c>
      <c r="G348" s="79">
        <v>3</v>
      </c>
      <c r="H348" s="79">
        <v>5</v>
      </c>
      <c r="I348" s="79">
        <v>7</v>
      </c>
      <c r="J348" s="79">
        <v>0</v>
      </c>
      <c r="K348" s="80">
        <v>0.57450000000000001</v>
      </c>
      <c r="L348" s="79">
        <v>0</v>
      </c>
      <c r="M348" s="79">
        <v>0</v>
      </c>
      <c r="N348" s="79">
        <v>0</v>
      </c>
      <c r="O348" s="79">
        <v>0</v>
      </c>
      <c r="P348" s="79">
        <v>7</v>
      </c>
      <c r="Q348" s="79">
        <v>15</v>
      </c>
      <c r="R348" s="80">
        <v>1.06</v>
      </c>
      <c r="S348" s="79">
        <v>4</v>
      </c>
      <c r="T348" s="76"/>
      <c r="V348" s="76">
        <v>446</v>
      </c>
      <c r="W348" s="76">
        <v>99</v>
      </c>
      <c r="X348" s="76">
        <v>88</v>
      </c>
      <c r="Y348" s="78">
        <v>12622</v>
      </c>
    </row>
    <row r="349" spans="1:25" s="78" customFormat="1">
      <c r="A349" s="81">
        <v>446</v>
      </c>
      <c r="B349" s="76">
        <v>446099099</v>
      </c>
      <c r="C349" s="77" t="s">
        <v>526</v>
      </c>
      <c r="D349" s="79">
        <v>0</v>
      </c>
      <c r="E349" s="79">
        <v>0</v>
      </c>
      <c r="F349" s="79">
        <v>9</v>
      </c>
      <c r="G349" s="79">
        <v>63</v>
      </c>
      <c r="H349" s="79">
        <v>24</v>
      </c>
      <c r="I349" s="79">
        <v>14</v>
      </c>
      <c r="J349" s="79">
        <v>0</v>
      </c>
      <c r="K349" s="80">
        <v>4.2130000000000001</v>
      </c>
      <c r="L349" s="79">
        <v>0</v>
      </c>
      <c r="M349" s="79">
        <v>7</v>
      </c>
      <c r="N349" s="79">
        <v>1</v>
      </c>
      <c r="O349" s="79">
        <v>1</v>
      </c>
      <c r="P349" s="79">
        <v>31</v>
      </c>
      <c r="Q349" s="79">
        <v>110</v>
      </c>
      <c r="R349" s="80">
        <v>1.06</v>
      </c>
      <c r="S349" s="79">
        <v>4</v>
      </c>
      <c r="T349" s="76"/>
      <c r="V349" s="76">
        <v>446</v>
      </c>
      <c r="W349" s="76">
        <v>99</v>
      </c>
      <c r="X349" s="76">
        <v>99</v>
      </c>
      <c r="Y349" s="78">
        <v>11554</v>
      </c>
    </row>
    <row r="350" spans="1:25" s="78" customFormat="1">
      <c r="A350" s="81">
        <v>446</v>
      </c>
      <c r="B350" s="76">
        <v>446099101</v>
      </c>
      <c r="C350" s="77" t="s">
        <v>526</v>
      </c>
      <c r="D350" s="79">
        <v>0</v>
      </c>
      <c r="E350" s="79">
        <v>0</v>
      </c>
      <c r="F350" s="79">
        <v>0</v>
      </c>
      <c r="G350" s="79">
        <v>0</v>
      </c>
      <c r="H350" s="79">
        <v>1</v>
      </c>
      <c r="I350" s="79">
        <v>0</v>
      </c>
      <c r="J350" s="79">
        <v>0</v>
      </c>
      <c r="K350" s="80">
        <v>3.8300000000000001E-2</v>
      </c>
      <c r="L350" s="79">
        <v>0</v>
      </c>
      <c r="M350" s="79">
        <v>0</v>
      </c>
      <c r="N350" s="79">
        <v>0</v>
      </c>
      <c r="O350" s="79">
        <v>0</v>
      </c>
      <c r="P350" s="79">
        <v>0</v>
      </c>
      <c r="Q350" s="79">
        <v>1</v>
      </c>
      <c r="R350" s="80">
        <v>1.06</v>
      </c>
      <c r="S350" s="79">
        <v>3</v>
      </c>
      <c r="T350" s="76"/>
      <c r="V350" s="76">
        <v>446</v>
      </c>
      <c r="W350" s="76">
        <v>99</v>
      </c>
      <c r="X350" s="76">
        <v>101</v>
      </c>
      <c r="Y350" s="78">
        <v>9662</v>
      </c>
    </row>
    <row r="351" spans="1:25" s="78" customFormat="1">
      <c r="A351" s="81">
        <v>446</v>
      </c>
      <c r="B351" s="76">
        <v>446099133</v>
      </c>
      <c r="C351" s="77" t="s">
        <v>526</v>
      </c>
      <c r="D351" s="79">
        <v>0</v>
      </c>
      <c r="E351" s="79">
        <v>0</v>
      </c>
      <c r="F351" s="79">
        <v>1</v>
      </c>
      <c r="G351" s="79">
        <v>1</v>
      </c>
      <c r="H351" s="79">
        <v>1</v>
      </c>
      <c r="I351" s="79">
        <v>2</v>
      </c>
      <c r="J351" s="79">
        <v>0</v>
      </c>
      <c r="K351" s="80">
        <v>0.1915</v>
      </c>
      <c r="L351" s="79">
        <v>0</v>
      </c>
      <c r="M351" s="79">
        <v>0</v>
      </c>
      <c r="N351" s="79">
        <v>0</v>
      </c>
      <c r="O351" s="79">
        <v>0</v>
      </c>
      <c r="P351" s="79">
        <v>3</v>
      </c>
      <c r="Q351" s="79">
        <v>5</v>
      </c>
      <c r="R351" s="80">
        <v>1.06</v>
      </c>
      <c r="S351" s="79">
        <v>9</v>
      </c>
      <c r="T351" s="76"/>
      <c r="V351" s="76">
        <v>446</v>
      </c>
      <c r="W351" s="76">
        <v>99</v>
      </c>
      <c r="X351" s="76">
        <v>133</v>
      </c>
      <c r="Y351" s="78">
        <v>13716</v>
      </c>
    </row>
    <row r="352" spans="1:25" s="78" customFormat="1">
      <c r="A352" s="81">
        <v>446</v>
      </c>
      <c r="B352" s="76">
        <v>446099167</v>
      </c>
      <c r="C352" s="77" t="s">
        <v>526</v>
      </c>
      <c r="D352" s="79">
        <v>0</v>
      </c>
      <c r="E352" s="79">
        <v>0</v>
      </c>
      <c r="F352" s="79">
        <v>8</v>
      </c>
      <c r="G352" s="79">
        <v>35</v>
      </c>
      <c r="H352" s="79">
        <v>21</v>
      </c>
      <c r="I352" s="79">
        <v>13</v>
      </c>
      <c r="J352" s="79">
        <v>0</v>
      </c>
      <c r="K352" s="80">
        <v>2.9491000000000001</v>
      </c>
      <c r="L352" s="79">
        <v>0</v>
      </c>
      <c r="M352" s="79">
        <v>2</v>
      </c>
      <c r="N352" s="79">
        <v>0</v>
      </c>
      <c r="O352" s="79">
        <v>0</v>
      </c>
      <c r="P352" s="79">
        <v>28</v>
      </c>
      <c r="Q352" s="79">
        <v>77</v>
      </c>
      <c r="R352" s="80">
        <v>1.06</v>
      </c>
      <c r="S352" s="79">
        <v>4</v>
      </c>
      <c r="T352" s="76"/>
      <c r="V352" s="76">
        <v>446</v>
      </c>
      <c r="W352" s="76">
        <v>99</v>
      </c>
      <c r="X352" s="76">
        <v>167</v>
      </c>
      <c r="Y352" s="78">
        <v>11807</v>
      </c>
    </row>
    <row r="353" spans="1:25" s="78" customFormat="1">
      <c r="A353" s="81">
        <v>446</v>
      </c>
      <c r="B353" s="76">
        <v>446099177</v>
      </c>
      <c r="C353" s="77" t="s">
        <v>526</v>
      </c>
      <c r="D353" s="79">
        <v>0</v>
      </c>
      <c r="E353" s="79">
        <v>0</v>
      </c>
      <c r="F353" s="79">
        <v>0</v>
      </c>
      <c r="G353" s="79">
        <v>0</v>
      </c>
      <c r="H353" s="79">
        <v>1</v>
      </c>
      <c r="I353" s="79">
        <v>1</v>
      </c>
      <c r="J353" s="79">
        <v>0</v>
      </c>
      <c r="K353" s="80">
        <v>7.6600000000000001E-2</v>
      </c>
      <c r="L353" s="79">
        <v>0</v>
      </c>
      <c r="M353" s="79">
        <v>0</v>
      </c>
      <c r="N353" s="79">
        <v>0</v>
      </c>
      <c r="O353" s="79">
        <v>0</v>
      </c>
      <c r="P353" s="79">
        <v>2</v>
      </c>
      <c r="Q353" s="79">
        <v>2</v>
      </c>
      <c r="R353" s="80">
        <v>1.06</v>
      </c>
      <c r="S353" s="79">
        <v>3</v>
      </c>
      <c r="T353" s="76"/>
      <c r="V353" s="76">
        <v>446</v>
      </c>
      <c r="W353" s="76">
        <v>99</v>
      </c>
      <c r="X353" s="76">
        <v>177</v>
      </c>
      <c r="Y353" s="78">
        <v>14818</v>
      </c>
    </row>
    <row r="354" spans="1:25" s="78" customFormat="1">
      <c r="A354" s="81">
        <v>446</v>
      </c>
      <c r="B354" s="76">
        <v>446099182</v>
      </c>
      <c r="C354" s="77" t="s">
        <v>526</v>
      </c>
      <c r="D354" s="79">
        <v>0</v>
      </c>
      <c r="E354" s="79">
        <v>0</v>
      </c>
      <c r="F354" s="79">
        <v>0</v>
      </c>
      <c r="G354" s="79">
        <v>0</v>
      </c>
      <c r="H354" s="79">
        <v>2</v>
      </c>
      <c r="I354" s="79">
        <v>2</v>
      </c>
      <c r="J354" s="79">
        <v>0</v>
      </c>
      <c r="K354" s="80">
        <v>0.1532</v>
      </c>
      <c r="L354" s="79">
        <v>0</v>
      </c>
      <c r="M354" s="79">
        <v>0</v>
      </c>
      <c r="N354" s="79">
        <v>0</v>
      </c>
      <c r="O354" s="79">
        <v>0</v>
      </c>
      <c r="P354" s="79">
        <v>1</v>
      </c>
      <c r="Q354" s="79">
        <v>4</v>
      </c>
      <c r="R354" s="80">
        <v>1.06</v>
      </c>
      <c r="S354" s="79">
        <v>6</v>
      </c>
      <c r="T354" s="76"/>
      <c r="V354" s="76">
        <v>446</v>
      </c>
      <c r="W354" s="76">
        <v>99</v>
      </c>
      <c r="X354" s="76">
        <v>182</v>
      </c>
      <c r="Y354" s="78">
        <v>11788</v>
      </c>
    </row>
    <row r="355" spans="1:25" s="78" customFormat="1">
      <c r="A355" s="81">
        <v>446</v>
      </c>
      <c r="B355" s="76">
        <v>446099187</v>
      </c>
      <c r="C355" s="77" t="s">
        <v>526</v>
      </c>
      <c r="D355" s="79">
        <v>0</v>
      </c>
      <c r="E355" s="79">
        <v>0</v>
      </c>
      <c r="F355" s="79">
        <v>0</v>
      </c>
      <c r="G355" s="79">
        <v>2</v>
      </c>
      <c r="H355" s="79">
        <v>0</v>
      </c>
      <c r="I355" s="79">
        <v>0</v>
      </c>
      <c r="J355" s="79">
        <v>0</v>
      </c>
      <c r="K355" s="80">
        <v>7.6600000000000001E-2</v>
      </c>
      <c r="L355" s="79">
        <v>0</v>
      </c>
      <c r="M355" s="79">
        <v>2</v>
      </c>
      <c r="N355" s="79">
        <v>0</v>
      </c>
      <c r="O355" s="79">
        <v>0</v>
      </c>
      <c r="P355" s="79">
        <v>2</v>
      </c>
      <c r="Q355" s="79">
        <v>2</v>
      </c>
      <c r="R355" s="80">
        <v>1.06</v>
      </c>
      <c r="S355" s="79">
        <v>3</v>
      </c>
      <c r="T355" s="76"/>
      <c r="V355" s="76">
        <v>446</v>
      </c>
      <c r="W355" s="76">
        <v>99</v>
      </c>
      <c r="X355" s="76">
        <v>187</v>
      </c>
      <c r="Y355" s="78">
        <v>16758</v>
      </c>
    </row>
    <row r="356" spans="1:25" s="78" customFormat="1">
      <c r="A356" s="81">
        <v>446</v>
      </c>
      <c r="B356" s="76">
        <v>446099208</v>
      </c>
      <c r="C356" s="77" t="s">
        <v>526</v>
      </c>
      <c r="D356" s="79">
        <v>0</v>
      </c>
      <c r="E356" s="79">
        <v>0</v>
      </c>
      <c r="F356" s="79">
        <v>1</v>
      </c>
      <c r="G356" s="79">
        <v>2</v>
      </c>
      <c r="H356" s="79">
        <v>0</v>
      </c>
      <c r="I356" s="79">
        <v>0</v>
      </c>
      <c r="J356" s="79">
        <v>0</v>
      </c>
      <c r="K356" s="80">
        <v>0.1149</v>
      </c>
      <c r="L356" s="79">
        <v>0</v>
      </c>
      <c r="M356" s="79">
        <v>0</v>
      </c>
      <c r="N356" s="79">
        <v>0</v>
      </c>
      <c r="O356" s="79">
        <v>0</v>
      </c>
      <c r="P356" s="79">
        <v>3</v>
      </c>
      <c r="Q356" s="79">
        <v>3</v>
      </c>
      <c r="R356" s="80">
        <v>1.06</v>
      </c>
      <c r="S356" s="79">
        <v>2</v>
      </c>
      <c r="T356" s="76"/>
      <c r="V356" s="76">
        <v>446</v>
      </c>
      <c r="W356" s="76">
        <v>99</v>
      </c>
      <c r="X356" s="76">
        <v>208</v>
      </c>
      <c r="Y356" s="78">
        <v>14143</v>
      </c>
    </row>
    <row r="357" spans="1:25" s="78" customFormat="1">
      <c r="A357" s="81">
        <v>446</v>
      </c>
      <c r="B357" s="76">
        <v>446099212</v>
      </c>
      <c r="C357" s="77" t="s">
        <v>526</v>
      </c>
      <c r="D357" s="79">
        <v>0</v>
      </c>
      <c r="E357" s="79">
        <v>0</v>
      </c>
      <c r="F357" s="79">
        <v>17</v>
      </c>
      <c r="G357" s="79">
        <v>75</v>
      </c>
      <c r="H357" s="79">
        <v>33</v>
      </c>
      <c r="I357" s="79">
        <v>23</v>
      </c>
      <c r="J357" s="79">
        <v>0</v>
      </c>
      <c r="K357" s="80">
        <v>5.6684000000000001</v>
      </c>
      <c r="L357" s="79">
        <v>0</v>
      </c>
      <c r="M357" s="79">
        <v>7</v>
      </c>
      <c r="N357" s="79">
        <v>1</v>
      </c>
      <c r="O357" s="79">
        <v>0</v>
      </c>
      <c r="P357" s="79">
        <v>32</v>
      </c>
      <c r="Q357" s="79">
        <v>148</v>
      </c>
      <c r="R357" s="80">
        <v>1.06</v>
      </c>
      <c r="S357" s="79">
        <v>4</v>
      </c>
      <c r="T357" s="76"/>
      <c r="V357" s="76">
        <v>446</v>
      </c>
      <c r="W357" s="76">
        <v>99</v>
      </c>
      <c r="X357" s="76">
        <v>212</v>
      </c>
      <c r="Y357" s="78">
        <v>11245</v>
      </c>
    </row>
    <row r="358" spans="1:25" s="78" customFormat="1">
      <c r="A358" s="81">
        <v>446</v>
      </c>
      <c r="B358" s="76">
        <v>446099218</v>
      </c>
      <c r="C358" s="77" t="s">
        <v>526</v>
      </c>
      <c r="D358" s="79">
        <v>0</v>
      </c>
      <c r="E358" s="79">
        <v>0</v>
      </c>
      <c r="F358" s="79">
        <v>2</v>
      </c>
      <c r="G358" s="79">
        <v>25</v>
      </c>
      <c r="H358" s="79">
        <v>25</v>
      </c>
      <c r="I358" s="79">
        <v>28</v>
      </c>
      <c r="J358" s="79">
        <v>0</v>
      </c>
      <c r="K358" s="80">
        <v>3.0640000000000001</v>
      </c>
      <c r="L358" s="79">
        <v>0</v>
      </c>
      <c r="M358" s="79">
        <v>1</v>
      </c>
      <c r="N358" s="79">
        <v>0</v>
      </c>
      <c r="O358" s="79">
        <v>1</v>
      </c>
      <c r="P358" s="79">
        <v>13</v>
      </c>
      <c r="Q358" s="79">
        <v>80</v>
      </c>
      <c r="R358" s="80">
        <v>1.06</v>
      </c>
      <c r="S358" s="79">
        <v>5</v>
      </c>
      <c r="T358" s="76"/>
      <c r="V358" s="76">
        <v>446</v>
      </c>
      <c r="W358" s="76">
        <v>99</v>
      </c>
      <c r="X358" s="76">
        <v>218</v>
      </c>
      <c r="Y358" s="78">
        <v>11220</v>
      </c>
    </row>
    <row r="359" spans="1:25" s="78" customFormat="1">
      <c r="A359" s="81">
        <v>446</v>
      </c>
      <c r="B359" s="76">
        <v>446099220</v>
      </c>
      <c r="C359" s="77" t="s">
        <v>526</v>
      </c>
      <c r="D359" s="79">
        <v>0</v>
      </c>
      <c r="E359" s="79">
        <v>0</v>
      </c>
      <c r="F359" s="79">
        <v>7</v>
      </c>
      <c r="G359" s="79">
        <v>20</v>
      </c>
      <c r="H359" s="79">
        <v>8</v>
      </c>
      <c r="I359" s="79">
        <v>4</v>
      </c>
      <c r="J359" s="79">
        <v>0</v>
      </c>
      <c r="K359" s="80">
        <v>1.4937</v>
      </c>
      <c r="L359" s="79">
        <v>0</v>
      </c>
      <c r="M359" s="79">
        <v>6</v>
      </c>
      <c r="N359" s="79">
        <v>0</v>
      </c>
      <c r="O359" s="79">
        <v>0</v>
      </c>
      <c r="P359" s="79">
        <v>18</v>
      </c>
      <c r="Q359" s="79">
        <v>39</v>
      </c>
      <c r="R359" s="80">
        <v>1.06</v>
      </c>
      <c r="S359" s="79">
        <v>6</v>
      </c>
      <c r="T359" s="76"/>
      <c r="V359" s="76">
        <v>446</v>
      </c>
      <c r="W359" s="76">
        <v>99</v>
      </c>
      <c r="X359" s="76">
        <v>220</v>
      </c>
      <c r="Y359" s="78">
        <v>12662</v>
      </c>
    </row>
    <row r="360" spans="1:25" s="78" customFormat="1">
      <c r="A360" s="81">
        <v>446</v>
      </c>
      <c r="B360" s="76">
        <v>446099238</v>
      </c>
      <c r="C360" s="77" t="s">
        <v>526</v>
      </c>
      <c r="D360" s="79">
        <v>0</v>
      </c>
      <c r="E360" s="79">
        <v>0</v>
      </c>
      <c r="F360" s="79">
        <v>8</v>
      </c>
      <c r="G360" s="79">
        <v>18</v>
      </c>
      <c r="H360" s="79">
        <v>2</v>
      </c>
      <c r="I360" s="79">
        <v>0</v>
      </c>
      <c r="J360" s="79">
        <v>0</v>
      </c>
      <c r="K360" s="80">
        <v>1.0724</v>
      </c>
      <c r="L360" s="79">
        <v>0</v>
      </c>
      <c r="M360" s="79">
        <v>1</v>
      </c>
      <c r="N360" s="79">
        <v>0</v>
      </c>
      <c r="O360" s="79">
        <v>0</v>
      </c>
      <c r="P360" s="79">
        <v>8</v>
      </c>
      <c r="Q360" s="79">
        <v>28</v>
      </c>
      <c r="R360" s="80">
        <v>1.06</v>
      </c>
      <c r="S360" s="79">
        <v>4</v>
      </c>
      <c r="T360" s="76"/>
      <c r="V360" s="76">
        <v>446</v>
      </c>
      <c r="W360" s="76">
        <v>99</v>
      </c>
      <c r="X360" s="76">
        <v>238</v>
      </c>
      <c r="Y360" s="78">
        <v>11305</v>
      </c>
    </row>
    <row r="361" spans="1:25" s="78" customFormat="1">
      <c r="A361" s="81">
        <v>446</v>
      </c>
      <c r="B361" s="76">
        <v>446099244</v>
      </c>
      <c r="C361" s="77" t="s">
        <v>526</v>
      </c>
      <c r="D361" s="79">
        <v>0</v>
      </c>
      <c r="E361" s="79">
        <v>0</v>
      </c>
      <c r="F361" s="79">
        <v>1</v>
      </c>
      <c r="G361" s="79">
        <v>5</v>
      </c>
      <c r="H361" s="79">
        <v>11</v>
      </c>
      <c r="I361" s="79">
        <v>17</v>
      </c>
      <c r="J361" s="79">
        <v>0</v>
      </c>
      <c r="K361" s="80">
        <v>1.3022</v>
      </c>
      <c r="L361" s="79">
        <v>0</v>
      </c>
      <c r="M361" s="79">
        <v>0</v>
      </c>
      <c r="N361" s="79">
        <v>0</v>
      </c>
      <c r="O361" s="79">
        <v>0</v>
      </c>
      <c r="P361" s="79">
        <v>27</v>
      </c>
      <c r="Q361" s="79">
        <v>34</v>
      </c>
      <c r="R361" s="80">
        <v>1.06</v>
      </c>
      <c r="S361" s="79">
        <v>10</v>
      </c>
      <c r="T361" s="76"/>
      <c r="V361" s="76">
        <v>446</v>
      </c>
      <c r="W361" s="76">
        <v>99</v>
      </c>
      <c r="X361" s="76">
        <v>244</v>
      </c>
      <c r="Y361" s="78">
        <v>15002</v>
      </c>
    </row>
    <row r="362" spans="1:25" s="78" customFormat="1">
      <c r="A362" s="81">
        <v>446</v>
      </c>
      <c r="B362" s="76">
        <v>446099266</v>
      </c>
      <c r="C362" s="77" t="s">
        <v>526</v>
      </c>
      <c r="D362" s="79">
        <v>0</v>
      </c>
      <c r="E362" s="79">
        <v>0</v>
      </c>
      <c r="F362" s="79">
        <v>0</v>
      </c>
      <c r="G362" s="79">
        <v>2</v>
      </c>
      <c r="H362" s="79">
        <v>2</v>
      </c>
      <c r="I362" s="79">
        <v>3</v>
      </c>
      <c r="J362" s="79">
        <v>0</v>
      </c>
      <c r="K362" s="80">
        <v>0.2681</v>
      </c>
      <c r="L362" s="79">
        <v>0</v>
      </c>
      <c r="M362" s="79">
        <v>0</v>
      </c>
      <c r="N362" s="79">
        <v>0</v>
      </c>
      <c r="O362" s="79">
        <v>0</v>
      </c>
      <c r="P362" s="79">
        <v>2</v>
      </c>
      <c r="Q362" s="79">
        <v>7</v>
      </c>
      <c r="R362" s="80">
        <v>1.06</v>
      </c>
      <c r="S362" s="79">
        <v>2</v>
      </c>
      <c r="T362" s="76"/>
      <c r="V362" s="76">
        <v>446</v>
      </c>
      <c r="W362" s="76">
        <v>99</v>
      </c>
      <c r="X362" s="76">
        <v>266</v>
      </c>
      <c r="Y362" s="78">
        <v>11762</v>
      </c>
    </row>
    <row r="363" spans="1:25" s="78" customFormat="1">
      <c r="A363" s="81">
        <v>446</v>
      </c>
      <c r="B363" s="76">
        <v>446099285</v>
      </c>
      <c r="C363" s="77" t="s">
        <v>526</v>
      </c>
      <c r="D363" s="79">
        <v>0</v>
      </c>
      <c r="E363" s="79">
        <v>0</v>
      </c>
      <c r="F363" s="79">
        <v>9</v>
      </c>
      <c r="G363" s="79">
        <v>46</v>
      </c>
      <c r="H363" s="79">
        <v>31</v>
      </c>
      <c r="I363" s="79">
        <v>20</v>
      </c>
      <c r="J363" s="79">
        <v>0</v>
      </c>
      <c r="K363" s="80">
        <v>4.0598000000000001</v>
      </c>
      <c r="L363" s="79">
        <v>0</v>
      </c>
      <c r="M363" s="79">
        <v>9</v>
      </c>
      <c r="N363" s="79">
        <v>2</v>
      </c>
      <c r="O363" s="79">
        <v>1</v>
      </c>
      <c r="P363" s="79">
        <v>22</v>
      </c>
      <c r="Q363" s="79">
        <v>106</v>
      </c>
      <c r="R363" s="80">
        <v>1.06</v>
      </c>
      <c r="S363" s="79">
        <v>7</v>
      </c>
      <c r="T363" s="76"/>
      <c r="V363" s="76">
        <v>446</v>
      </c>
      <c r="W363" s="76">
        <v>99</v>
      </c>
      <c r="X363" s="76">
        <v>285</v>
      </c>
      <c r="Y363" s="78">
        <v>11508</v>
      </c>
    </row>
    <row r="364" spans="1:25" s="78" customFormat="1">
      <c r="A364" s="81">
        <v>446</v>
      </c>
      <c r="B364" s="76">
        <v>446099293</v>
      </c>
      <c r="C364" s="77" t="s">
        <v>526</v>
      </c>
      <c r="D364" s="79">
        <v>0</v>
      </c>
      <c r="E364" s="79">
        <v>0</v>
      </c>
      <c r="F364" s="79">
        <v>0</v>
      </c>
      <c r="G364" s="79">
        <v>8</v>
      </c>
      <c r="H364" s="79">
        <v>4</v>
      </c>
      <c r="I364" s="79">
        <v>5</v>
      </c>
      <c r="J364" s="79">
        <v>0</v>
      </c>
      <c r="K364" s="80">
        <v>0.65110000000000001</v>
      </c>
      <c r="L364" s="79">
        <v>0</v>
      </c>
      <c r="M364" s="79">
        <v>0</v>
      </c>
      <c r="N364" s="79">
        <v>0</v>
      </c>
      <c r="O364" s="79">
        <v>0</v>
      </c>
      <c r="P364" s="79">
        <v>13</v>
      </c>
      <c r="Q364" s="79">
        <v>17</v>
      </c>
      <c r="R364" s="80">
        <v>1.06</v>
      </c>
      <c r="S364" s="79">
        <v>10</v>
      </c>
      <c r="T364" s="76"/>
      <c r="V364" s="76">
        <v>446</v>
      </c>
      <c r="W364" s="76">
        <v>99</v>
      </c>
      <c r="X364" s="76">
        <v>293</v>
      </c>
      <c r="Y364" s="78">
        <v>14560</v>
      </c>
    </row>
    <row r="365" spans="1:25" s="78" customFormat="1">
      <c r="A365" s="81">
        <v>446</v>
      </c>
      <c r="B365" s="76">
        <v>446099307</v>
      </c>
      <c r="C365" s="77" t="s">
        <v>526</v>
      </c>
      <c r="D365" s="79">
        <v>0</v>
      </c>
      <c r="E365" s="79">
        <v>0</v>
      </c>
      <c r="F365" s="79">
        <v>0</v>
      </c>
      <c r="G365" s="79">
        <v>17</v>
      </c>
      <c r="H365" s="79">
        <v>6</v>
      </c>
      <c r="I365" s="79">
        <v>4</v>
      </c>
      <c r="J365" s="79">
        <v>0</v>
      </c>
      <c r="K365" s="80">
        <v>1.0341</v>
      </c>
      <c r="L365" s="79">
        <v>0</v>
      </c>
      <c r="M365" s="79">
        <v>2</v>
      </c>
      <c r="N365" s="79">
        <v>0</v>
      </c>
      <c r="O365" s="79">
        <v>0</v>
      </c>
      <c r="P365" s="79">
        <v>13</v>
      </c>
      <c r="Q365" s="79">
        <v>27</v>
      </c>
      <c r="R365" s="80">
        <v>1.06</v>
      </c>
      <c r="S365" s="79">
        <v>3</v>
      </c>
      <c r="T365" s="76"/>
      <c r="V365" s="76">
        <v>446</v>
      </c>
      <c r="W365" s="76">
        <v>99</v>
      </c>
      <c r="X365" s="76">
        <v>307</v>
      </c>
      <c r="Y365" s="78">
        <v>12388</v>
      </c>
    </row>
    <row r="366" spans="1:25" s="78" customFormat="1">
      <c r="A366" s="81">
        <v>446</v>
      </c>
      <c r="B366" s="76">
        <v>446099310</v>
      </c>
      <c r="C366" s="77" t="s">
        <v>526</v>
      </c>
      <c r="D366" s="79">
        <v>0</v>
      </c>
      <c r="E366" s="79">
        <v>0</v>
      </c>
      <c r="F366" s="79">
        <v>0</v>
      </c>
      <c r="G366" s="79">
        <v>1</v>
      </c>
      <c r="H366" s="79">
        <v>0</v>
      </c>
      <c r="I366" s="79">
        <v>0</v>
      </c>
      <c r="J366" s="79">
        <v>0</v>
      </c>
      <c r="K366" s="80">
        <v>3.8300000000000001E-2</v>
      </c>
      <c r="L366" s="79">
        <v>0</v>
      </c>
      <c r="M366" s="79">
        <v>0</v>
      </c>
      <c r="N366" s="79">
        <v>0</v>
      </c>
      <c r="O366" s="79">
        <v>0</v>
      </c>
      <c r="P366" s="79">
        <v>1</v>
      </c>
      <c r="Q366" s="79">
        <v>1</v>
      </c>
      <c r="R366" s="80">
        <v>1.06</v>
      </c>
      <c r="S366" s="79">
        <v>10</v>
      </c>
      <c r="T366" s="76"/>
      <c r="V366" s="76">
        <v>446</v>
      </c>
      <c r="W366" s="76">
        <v>99</v>
      </c>
      <c r="X366" s="76">
        <v>310</v>
      </c>
      <c r="Y366" s="78">
        <v>15479</v>
      </c>
    </row>
    <row r="367" spans="1:25" s="78" customFormat="1">
      <c r="A367" s="81">
        <v>446</v>
      </c>
      <c r="B367" s="76">
        <v>446099323</v>
      </c>
      <c r="C367" s="77" t="s">
        <v>526</v>
      </c>
      <c r="D367" s="79">
        <v>0</v>
      </c>
      <c r="E367" s="79">
        <v>0</v>
      </c>
      <c r="F367" s="79">
        <v>0</v>
      </c>
      <c r="G367" s="79">
        <v>1</v>
      </c>
      <c r="H367" s="79">
        <v>1</v>
      </c>
      <c r="I367" s="79">
        <v>1</v>
      </c>
      <c r="J367" s="79">
        <v>0</v>
      </c>
      <c r="K367" s="80">
        <v>0.1149</v>
      </c>
      <c r="L367" s="79">
        <v>0</v>
      </c>
      <c r="M367" s="79">
        <v>0</v>
      </c>
      <c r="N367" s="79">
        <v>0</v>
      </c>
      <c r="O367" s="79">
        <v>0</v>
      </c>
      <c r="P367" s="79">
        <v>0</v>
      </c>
      <c r="Q367" s="79">
        <v>3</v>
      </c>
      <c r="R367" s="80">
        <v>1.06</v>
      </c>
      <c r="S367" s="79">
        <v>4</v>
      </c>
      <c r="T367" s="76"/>
      <c r="V367" s="76">
        <v>446</v>
      </c>
      <c r="W367" s="76">
        <v>99</v>
      </c>
      <c r="X367" s="76">
        <v>323</v>
      </c>
      <c r="Y367" s="78">
        <v>10420</v>
      </c>
    </row>
    <row r="368" spans="1:25" s="78" customFormat="1">
      <c r="A368" s="81">
        <v>446</v>
      </c>
      <c r="B368" s="76">
        <v>446099336</v>
      </c>
      <c r="C368" s="77" t="s">
        <v>526</v>
      </c>
      <c r="D368" s="79">
        <v>0</v>
      </c>
      <c r="E368" s="79">
        <v>0</v>
      </c>
      <c r="F368" s="79">
        <v>0</v>
      </c>
      <c r="G368" s="79">
        <v>0</v>
      </c>
      <c r="H368" s="79">
        <v>2</v>
      </c>
      <c r="I368" s="79">
        <v>0</v>
      </c>
      <c r="J368" s="79">
        <v>0</v>
      </c>
      <c r="K368" s="80">
        <v>7.6600000000000001E-2</v>
      </c>
      <c r="L368" s="79">
        <v>0</v>
      </c>
      <c r="M368" s="79">
        <v>0</v>
      </c>
      <c r="N368" s="79">
        <v>0</v>
      </c>
      <c r="O368" s="79">
        <v>0</v>
      </c>
      <c r="P368" s="79">
        <v>0</v>
      </c>
      <c r="Q368" s="79">
        <v>2</v>
      </c>
      <c r="R368" s="80">
        <v>1.06</v>
      </c>
      <c r="S368" s="79">
        <v>7</v>
      </c>
      <c r="T368" s="76"/>
      <c r="V368" s="76">
        <v>446</v>
      </c>
      <c r="W368" s="76">
        <v>99</v>
      </c>
      <c r="X368" s="76">
        <v>336</v>
      </c>
      <c r="Y368" s="78">
        <v>9662</v>
      </c>
    </row>
    <row r="369" spans="1:25" s="78" customFormat="1">
      <c r="A369" s="81">
        <v>446</v>
      </c>
      <c r="B369" s="76">
        <v>446099350</v>
      </c>
      <c r="C369" s="77" t="s">
        <v>526</v>
      </c>
      <c r="D369" s="79">
        <v>0</v>
      </c>
      <c r="E369" s="79">
        <v>0</v>
      </c>
      <c r="F369" s="79">
        <v>1</v>
      </c>
      <c r="G369" s="79">
        <v>4</v>
      </c>
      <c r="H369" s="79">
        <v>2</v>
      </c>
      <c r="I369" s="79">
        <v>0</v>
      </c>
      <c r="J369" s="79">
        <v>0</v>
      </c>
      <c r="K369" s="80">
        <v>0.2681</v>
      </c>
      <c r="L369" s="79">
        <v>0</v>
      </c>
      <c r="M369" s="79">
        <v>1</v>
      </c>
      <c r="N369" s="79">
        <v>0</v>
      </c>
      <c r="O369" s="79">
        <v>0</v>
      </c>
      <c r="P369" s="79">
        <v>4</v>
      </c>
      <c r="Q369" s="79">
        <v>7</v>
      </c>
      <c r="R369" s="80">
        <v>1.06</v>
      </c>
      <c r="S369" s="79">
        <v>3</v>
      </c>
      <c r="T369" s="76"/>
      <c r="V369" s="76">
        <v>446</v>
      </c>
      <c r="W369" s="76">
        <v>99</v>
      </c>
      <c r="X369" s="76">
        <v>350</v>
      </c>
      <c r="Y369" s="78">
        <v>12682</v>
      </c>
    </row>
    <row r="370" spans="1:25" s="78" customFormat="1">
      <c r="A370" s="81">
        <v>446</v>
      </c>
      <c r="B370" s="76">
        <v>446099625</v>
      </c>
      <c r="C370" s="77" t="s">
        <v>526</v>
      </c>
      <c r="D370" s="79">
        <v>0</v>
      </c>
      <c r="E370" s="79">
        <v>0</v>
      </c>
      <c r="F370" s="79">
        <v>1</v>
      </c>
      <c r="G370" s="79">
        <v>6</v>
      </c>
      <c r="H370" s="79">
        <v>4</v>
      </c>
      <c r="I370" s="79">
        <v>5</v>
      </c>
      <c r="J370" s="79">
        <v>0</v>
      </c>
      <c r="K370" s="80">
        <v>0.61280000000000001</v>
      </c>
      <c r="L370" s="79">
        <v>0</v>
      </c>
      <c r="M370" s="79">
        <v>2</v>
      </c>
      <c r="N370" s="79">
        <v>1</v>
      </c>
      <c r="O370" s="79">
        <v>0</v>
      </c>
      <c r="P370" s="79">
        <v>8</v>
      </c>
      <c r="Q370" s="79">
        <v>16</v>
      </c>
      <c r="R370" s="80">
        <v>1.06</v>
      </c>
      <c r="S370" s="79">
        <v>4</v>
      </c>
      <c r="T370" s="76"/>
      <c r="V370" s="76">
        <v>446</v>
      </c>
      <c r="W370" s="76">
        <v>99</v>
      </c>
      <c r="X370" s="76">
        <v>625</v>
      </c>
      <c r="Y370" s="78">
        <v>13037</v>
      </c>
    </row>
    <row r="371" spans="1:25" s="78" customFormat="1">
      <c r="A371" s="81">
        <v>446</v>
      </c>
      <c r="B371" s="76">
        <v>446099650</v>
      </c>
      <c r="C371" s="77" t="s">
        <v>526</v>
      </c>
      <c r="D371" s="79">
        <v>0</v>
      </c>
      <c r="E371" s="79">
        <v>0</v>
      </c>
      <c r="F371" s="79">
        <v>0</v>
      </c>
      <c r="G371" s="79">
        <v>2</v>
      </c>
      <c r="H371" s="79">
        <v>0</v>
      </c>
      <c r="I371" s="79">
        <v>0</v>
      </c>
      <c r="J371" s="79">
        <v>0</v>
      </c>
      <c r="K371" s="80">
        <v>7.6600000000000001E-2</v>
      </c>
      <c r="L371" s="79">
        <v>0</v>
      </c>
      <c r="M371" s="79">
        <v>0</v>
      </c>
      <c r="N371" s="79">
        <v>0</v>
      </c>
      <c r="O371" s="79">
        <v>0</v>
      </c>
      <c r="P371" s="79">
        <v>1</v>
      </c>
      <c r="Q371" s="79">
        <v>2</v>
      </c>
      <c r="R371" s="80">
        <v>1.06</v>
      </c>
      <c r="S371" s="79">
        <v>4</v>
      </c>
      <c r="T371" s="76"/>
      <c r="V371" s="76">
        <v>446</v>
      </c>
      <c r="W371" s="76">
        <v>99</v>
      </c>
      <c r="X371" s="76">
        <v>650</v>
      </c>
      <c r="Y371" s="78">
        <v>12174</v>
      </c>
    </row>
    <row r="372" spans="1:25" s="78" customFormat="1">
      <c r="A372" s="81">
        <v>446</v>
      </c>
      <c r="B372" s="76">
        <v>446099665</v>
      </c>
      <c r="C372" s="77" t="s">
        <v>526</v>
      </c>
      <c r="D372" s="79">
        <v>0</v>
      </c>
      <c r="E372" s="79">
        <v>0</v>
      </c>
      <c r="F372" s="79">
        <v>0</v>
      </c>
      <c r="G372" s="79">
        <v>1</v>
      </c>
      <c r="H372" s="79">
        <v>0</v>
      </c>
      <c r="I372" s="79">
        <v>0</v>
      </c>
      <c r="J372" s="79">
        <v>0</v>
      </c>
      <c r="K372" s="80">
        <v>3.8300000000000001E-2</v>
      </c>
      <c r="L372" s="79">
        <v>0</v>
      </c>
      <c r="M372" s="79">
        <v>0</v>
      </c>
      <c r="N372" s="79">
        <v>0</v>
      </c>
      <c r="O372" s="79">
        <v>0</v>
      </c>
      <c r="P372" s="79">
        <v>0</v>
      </c>
      <c r="Q372" s="79">
        <v>1</v>
      </c>
      <c r="R372" s="80">
        <v>1.06</v>
      </c>
      <c r="S372" s="79">
        <v>4</v>
      </c>
      <c r="T372" s="76"/>
      <c r="V372" s="76">
        <v>446</v>
      </c>
      <c r="W372" s="76">
        <v>99</v>
      </c>
      <c r="X372" s="76">
        <v>665</v>
      </c>
      <c r="Y372" s="78">
        <v>10033</v>
      </c>
    </row>
    <row r="373" spans="1:25" s="78" customFormat="1">
      <c r="A373" s="81">
        <v>446</v>
      </c>
      <c r="B373" s="76">
        <v>446099690</v>
      </c>
      <c r="C373" s="77" t="s">
        <v>526</v>
      </c>
      <c r="D373" s="79">
        <v>0</v>
      </c>
      <c r="E373" s="79">
        <v>0</v>
      </c>
      <c r="F373" s="79">
        <v>0</v>
      </c>
      <c r="G373" s="79">
        <v>0</v>
      </c>
      <c r="H373" s="79">
        <v>8</v>
      </c>
      <c r="I373" s="79">
        <v>6</v>
      </c>
      <c r="J373" s="79">
        <v>0</v>
      </c>
      <c r="K373" s="80">
        <v>0.53620000000000001</v>
      </c>
      <c r="L373" s="79">
        <v>0</v>
      </c>
      <c r="M373" s="79">
        <v>0</v>
      </c>
      <c r="N373" s="79">
        <v>0</v>
      </c>
      <c r="O373" s="79">
        <v>0</v>
      </c>
      <c r="P373" s="79">
        <v>5</v>
      </c>
      <c r="Q373" s="79">
        <v>14</v>
      </c>
      <c r="R373" s="80">
        <v>1.06</v>
      </c>
      <c r="S373" s="79">
        <v>3</v>
      </c>
      <c r="T373" s="76"/>
      <c r="V373" s="76">
        <v>446</v>
      </c>
      <c r="W373" s="76">
        <v>99</v>
      </c>
      <c r="X373" s="76">
        <v>690</v>
      </c>
      <c r="Y373" s="78">
        <v>11979</v>
      </c>
    </row>
    <row r="374" spans="1:25" s="78" customFormat="1">
      <c r="A374" s="81">
        <v>446</v>
      </c>
      <c r="B374" s="76">
        <v>446099763</v>
      </c>
      <c r="C374" s="77" t="s">
        <v>526</v>
      </c>
      <c r="D374" s="79">
        <v>0</v>
      </c>
      <c r="E374" s="79">
        <v>0</v>
      </c>
      <c r="F374" s="79">
        <v>0</v>
      </c>
      <c r="G374" s="79">
        <v>0</v>
      </c>
      <c r="H374" s="79">
        <v>0</v>
      </c>
      <c r="I374" s="79">
        <v>1</v>
      </c>
      <c r="J374" s="79">
        <v>0</v>
      </c>
      <c r="K374" s="80">
        <v>3.8300000000000001E-2</v>
      </c>
      <c r="L374" s="79">
        <v>0</v>
      </c>
      <c r="M374" s="79">
        <v>0</v>
      </c>
      <c r="N374" s="79">
        <v>0</v>
      </c>
      <c r="O374" s="79">
        <v>0</v>
      </c>
      <c r="P374" s="79">
        <v>0</v>
      </c>
      <c r="Q374" s="79">
        <v>1</v>
      </c>
      <c r="R374" s="80">
        <v>1.06</v>
      </c>
      <c r="S374" s="79">
        <v>4</v>
      </c>
      <c r="T374" s="76"/>
      <c r="V374" s="76">
        <v>446</v>
      </c>
      <c r="W374" s="76">
        <v>99</v>
      </c>
      <c r="X374" s="76">
        <v>763</v>
      </c>
      <c r="Y374" s="78">
        <v>11564</v>
      </c>
    </row>
    <row r="375" spans="1:25" s="78" customFormat="1">
      <c r="A375" s="81">
        <v>447</v>
      </c>
      <c r="B375" s="76">
        <v>447101025</v>
      </c>
      <c r="C375" s="77" t="s">
        <v>527</v>
      </c>
      <c r="D375" s="79">
        <v>0</v>
      </c>
      <c r="E375" s="79">
        <v>0</v>
      </c>
      <c r="F375" s="79">
        <v>20</v>
      </c>
      <c r="G375" s="79">
        <v>86</v>
      </c>
      <c r="H375" s="79">
        <v>30</v>
      </c>
      <c r="I375" s="79">
        <v>0</v>
      </c>
      <c r="J375" s="79">
        <v>0</v>
      </c>
      <c r="K375" s="80">
        <v>5.2088000000000001</v>
      </c>
      <c r="L375" s="79">
        <v>0</v>
      </c>
      <c r="M375" s="79">
        <v>11</v>
      </c>
      <c r="N375" s="79">
        <v>0</v>
      </c>
      <c r="O375" s="79">
        <v>0</v>
      </c>
      <c r="P375" s="79">
        <v>26</v>
      </c>
      <c r="Q375" s="79">
        <v>136</v>
      </c>
      <c r="R375" s="80">
        <v>1.0549999999999999</v>
      </c>
      <c r="S375" s="79">
        <v>5</v>
      </c>
      <c r="T375" s="76"/>
      <c r="V375" s="76">
        <v>447</v>
      </c>
      <c r="W375" s="76">
        <v>101</v>
      </c>
      <c r="X375" s="76">
        <v>25</v>
      </c>
      <c r="Y375" s="78">
        <v>10938</v>
      </c>
    </row>
    <row r="376" spans="1:25" s="78" customFormat="1">
      <c r="A376" s="81">
        <v>447</v>
      </c>
      <c r="B376" s="76">
        <v>447101050</v>
      </c>
      <c r="C376" s="77" t="s">
        <v>527</v>
      </c>
      <c r="D376" s="79">
        <v>0</v>
      </c>
      <c r="E376" s="79">
        <v>0</v>
      </c>
      <c r="F376" s="79">
        <v>0</v>
      </c>
      <c r="G376" s="79">
        <v>2</v>
      </c>
      <c r="H376" s="79">
        <v>0</v>
      </c>
      <c r="I376" s="79">
        <v>0</v>
      </c>
      <c r="J376" s="79">
        <v>0</v>
      </c>
      <c r="K376" s="80">
        <v>7.6600000000000001E-2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2</v>
      </c>
      <c r="R376" s="80">
        <v>1.0549999999999999</v>
      </c>
      <c r="S376" s="79">
        <v>4</v>
      </c>
      <c r="T376" s="76"/>
      <c r="V376" s="76">
        <v>447</v>
      </c>
      <c r="W376" s="76">
        <v>101</v>
      </c>
      <c r="X376" s="76">
        <v>50</v>
      </c>
      <c r="Y376" s="78">
        <v>9994</v>
      </c>
    </row>
    <row r="377" spans="1:25" s="78" customFormat="1">
      <c r="A377" s="81">
        <v>447</v>
      </c>
      <c r="B377" s="76">
        <v>447101100</v>
      </c>
      <c r="C377" s="77" t="s">
        <v>527</v>
      </c>
      <c r="D377" s="79">
        <v>0</v>
      </c>
      <c r="E377" s="79">
        <v>0</v>
      </c>
      <c r="F377" s="79">
        <v>0</v>
      </c>
      <c r="G377" s="79">
        <v>1</v>
      </c>
      <c r="H377" s="79">
        <v>0</v>
      </c>
      <c r="I377" s="79">
        <v>0</v>
      </c>
      <c r="J377" s="79">
        <v>0</v>
      </c>
      <c r="K377" s="80">
        <v>3.8300000000000001E-2</v>
      </c>
      <c r="L377" s="79">
        <v>0</v>
      </c>
      <c r="M377" s="79">
        <v>0</v>
      </c>
      <c r="N377" s="79">
        <v>0</v>
      </c>
      <c r="O377" s="79">
        <v>0</v>
      </c>
      <c r="P377" s="79">
        <v>1</v>
      </c>
      <c r="Q377" s="79">
        <v>1</v>
      </c>
      <c r="R377" s="80">
        <v>1.0549999999999999</v>
      </c>
      <c r="S377" s="79">
        <v>9</v>
      </c>
      <c r="T377" s="76"/>
      <c r="V377" s="76">
        <v>447</v>
      </c>
      <c r="W377" s="76">
        <v>101</v>
      </c>
      <c r="X377" s="76">
        <v>100</v>
      </c>
      <c r="Y377" s="78">
        <v>15231</v>
      </c>
    </row>
    <row r="378" spans="1:25" s="78" customFormat="1">
      <c r="A378" s="81">
        <v>447</v>
      </c>
      <c r="B378" s="76">
        <v>447101101</v>
      </c>
      <c r="C378" s="77" t="s">
        <v>527</v>
      </c>
      <c r="D378" s="79">
        <v>0</v>
      </c>
      <c r="E378" s="79">
        <v>0</v>
      </c>
      <c r="F378" s="79">
        <v>30</v>
      </c>
      <c r="G378" s="79">
        <v>207</v>
      </c>
      <c r="H378" s="79">
        <v>124</v>
      </c>
      <c r="I378" s="79">
        <v>0</v>
      </c>
      <c r="J378" s="79">
        <v>0</v>
      </c>
      <c r="K378" s="80">
        <v>13.8263</v>
      </c>
      <c r="L378" s="79">
        <v>0</v>
      </c>
      <c r="M378" s="79">
        <v>14</v>
      </c>
      <c r="N378" s="79">
        <v>0</v>
      </c>
      <c r="O378" s="79">
        <v>0</v>
      </c>
      <c r="P378" s="79">
        <v>31</v>
      </c>
      <c r="Q378" s="79">
        <v>361</v>
      </c>
      <c r="R378" s="80">
        <v>1.0549999999999999</v>
      </c>
      <c r="S378" s="79">
        <v>3</v>
      </c>
      <c r="T378" s="76"/>
      <c r="V378" s="76">
        <v>447</v>
      </c>
      <c r="W378" s="76">
        <v>101</v>
      </c>
      <c r="X378" s="76">
        <v>101</v>
      </c>
      <c r="Y378" s="78">
        <v>10320</v>
      </c>
    </row>
    <row r="379" spans="1:25" s="78" customFormat="1">
      <c r="A379" s="81">
        <v>447</v>
      </c>
      <c r="B379" s="76">
        <v>447101136</v>
      </c>
      <c r="C379" s="77" t="s">
        <v>527</v>
      </c>
      <c r="D379" s="79">
        <v>0</v>
      </c>
      <c r="E379" s="79">
        <v>0</v>
      </c>
      <c r="F379" s="79">
        <v>1</v>
      </c>
      <c r="G379" s="79">
        <v>3</v>
      </c>
      <c r="H379" s="79">
        <v>1</v>
      </c>
      <c r="I379" s="79">
        <v>0</v>
      </c>
      <c r="J379" s="79">
        <v>0</v>
      </c>
      <c r="K379" s="80">
        <v>0.1915</v>
      </c>
      <c r="L379" s="79">
        <v>0</v>
      </c>
      <c r="M379" s="79">
        <v>1</v>
      </c>
      <c r="N379" s="79">
        <v>0</v>
      </c>
      <c r="O379" s="79">
        <v>0</v>
      </c>
      <c r="P379" s="79">
        <v>0</v>
      </c>
      <c r="Q379" s="79">
        <v>5</v>
      </c>
      <c r="R379" s="80">
        <v>1.0549999999999999</v>
      </c>
      <c r="S379" s="79">
        <v>2</v>
      </c>
      <c r="T379" s="76"/>
      <c r="V379" s="76">
        <v>447</v>
      </c>
      <c r="W379" s="76">
        <v>101</v>
      </c>
      <c r="X379" s="76">
        <v>136</v>
      </c>
      <c r="Y379" s="78">
        <v>10412</v>
      </c>
    </row>
    <row r="380" spans="1:25" s="78" customFormat="1">
      <c r="A380" s="81">
        <v>447</v>
      </c>
      <c r="B380" s="76">
        <v>447101138</v>
      </c>
      <c r="C380" s="77" t="s">
        <v>527</v>
      </c>
      <c r="D380" s="79">
        <v>0</v>
      </c>
      <c r="E380" s="79">
        <v>0</v>
      </c>
      <c r="F380" s="79">
        <v>0</v>
      </c>
      <c r="G380" s="79">
        <v>5</v>
      </c>
      <c r="H380" s="79">
        <v>2</v>
      </c>
      <c r="I380" s="79">
        <v>0</v>
      </c>
      <c r="J380" s="79">
        <v>0</v>
      </c>
      <c r="K380" s="80">
        <v>0.2681</v>
      </c>
      <c r="L380" s="79">
        <v>0</v>
      </c>
      <c r="M380" s="79">
        <v>1</v>
      </c>
      <c r="N380" s="79">
        <v>0</v>
      </c>
      <c r="O380" s="79">
        <v>0</v>
      </c>
      <c r="P380" s="79">
        <v>2</v>
      </c>
      <c r="Q380" s="79">
        <v>7</v>
      </c>
      <c r="R380" s="80">
        <v>1.0549999999999999</v>
      </c>
      <c r="S380" s="79">
        <v>4</v>
      </c>
      <c r="T380" s="76"/>
      <c r="V380" s="76">
        <v>447</v>
      </c>
      <c r="W380" s="76">
        <v>101</v>
      </c>
      <c r="X380" s="76">
        <v>138</v>
      </c>
      <c r="Y380" s="78">
        <v>11466</v>
      </c>
    </row>
    <row r="381" spans="1:25" s="78" customFormat="1">
      <c r="A381" s="81">
        <v>447</v>
      </c>
      <c r="B381" s="76">
        <v>447101139</v>
      </c>
      <c r="C381" s="77" t="s">
        <v>527</v>
      </c>
      <c r="D381" s="79">
        <v>0</v>
      </c>
      <c r="E381" s="79">
        <v>0</v>
      </c>
      <c r="F381" s="79">
        <v>0</v>
      </c>
      <c r="G381" s="79">
        <v>1</v>
      </c>
      <c r="H381" s="79">
        <v>0</v>
      </c>
      <c r="I381" s="79">
        <v>0</v>
      </c>
      <c r="J381" s="79">
        <v>0</v>
      </c>
      <c r="K381" s="80">
        <v>3.8300000000000001E-2</v>
      </c>
      <c r="L381" s="79">
        <v>0</v>
      </c>
      <c r="M381" s="79">
        <v>0</v>
      </c>
      <c r="N381" s="79">
        <v>0</v>
      </c>
      <c r="O381" s="79">
        <v>0</v>
      </c>
      <c r="P381" s="79">
        <v>1</v>
      </c>
      <c r="Q381" s="79">
        <v>1</v>
      </c>
      <c r="R381" s="80">
        <v>1.0549999999999999</v>
      </c>
      <c r="S381" s="79">
        <v>2</v>
      </c>
      <c r="T381" s="76"/>
      <c r="V381" s="76">
        <v>447</v>
      </c>
      <c r="W381" s="76">
        <v>101</v>
      </c>
      <c r="X381" s="76">
        <v>139</v>
      </c>
      <c r="Y381" s="78">
        <v>14103</v>
      </c>
    </row>
    <row r="382" spans="1:25" s="78" customFormat="1">
      <c r="A382" s="81">
        <v>447</v>
      </c>
      <c r="B382" s="76">
        <v>447101167</v>
      </c>
      <c r="C382" s="77" t="s">
        <v>527</v>
      </c>
      <c r="D382" s="79">
        <v>0</v>
      </c>
      <c r="E382" s="79">
        <v>0</v>
      </c>
      <c r="F382" s="79">
        <v>1</v>
      </c>
      <c r="G382" s="79">
        <v>1</v>
      </c>
      <c r="H382" s="79">
        <v>0</v>
      </c>
      <c r="I382" s="79">
        <v>0</v>
      </c>
      <c r="J382" s="79">
        <v>0</v>
      </c>
      <c r="K382" s="80">
        <v>7.6600000000000001E-2</v>
      </c>
      <c r="L382" s="79">
        <v>0</v>
      </c>
      <c r="M382" s="79">
        <v>0</v>
      </c>
      <c r="N382" s="79">
        <v>0</v>
      </c>
      <c r="O382" s="79">
        <v>0</v>
      </c>
      <c r="P382" s="79">
        <v>1</v>
      </c>
      <c r="Q382" s="79">
        <v>2</v>
      </c>
      <c r="R382" s="80">
        <v>1.0549999999999999</v>
      </c>
      <c r="S382" s="79">
        <v>4</v>
      </c>
      <c r="T382" s="76"/>
      <c r="V382" s="76">
        <v>447</v>
      </c>
      <c r="W382" s="76">
        <v>101</v>
      </c>
      <c r="X382" s="76">
        <v>167</v>
      </c>
      <c r="Y382" s="78">
        <v>12100</v>
      </c>
    </row>
    <row r="383" spans="1:25" s="78" customFormat="1">
      <c r="A383" s="81">
        <v>447</v>
      </c>
      <c r="B383" s="76">
        <v>447101175</v>
      </c>
      <c r="C383" s="77" t="s">
        <v>527</v>
      </c>
      <c r="D383" s="79">
        <v>0</v>
      </c>
      <c r="E383" s="79">
        <v>0</v>
      </c>
      <c r="F383" s="79">
        <v>0</v>
      </c>
      <c r="G383" s="79">
        <v>2</v>
      </c>
      <c r="H383" s="79">
        <v>0</v>
      </c>
      <c r="I383" s="79">
        <v>0</v>
      </c>
      <c r="J383" s="79">
        <v>0</v>
      </c>
      <c r="K383" s="80">
        <v>7.6600000000000001E-2</v>
      </c>
      <c r="L383" s="79">
        <v>0</v>
      </c>
      <c r="M383" s="79">
        <v>1</v>
      </c>
      <c r="N383" s="79">
        <v>0</v>
      </c>
      <c r="O383" s="79">
        <v>0</v>
      </c>
      <c r="P383" s="79">
        <v>2</v>
      </c>
      <c r="Q383" s="79">
        <v>2</v>
      </c>
      <c r="R383" s="80">
        <v>1.0549999999999999</v>
      </c>
      <c r="S383" s="79">
        <v>2</v>
      </c>
      <c r="T383" s="76"/>
      <c r="V383" s="76">
        <v>447</v>
      </c>
      <c r="W383" s="76">
        <v>101</v>
      </c>
      <c r="X383" s="76">
        <v>175</v>
      </c>
      <c r="Y383" s="78">
        <v>15358</v>
      </c>
    </row>
    <row r="384" spans="1:25" s="78" customFormat="1">
      <c r="A384" s="81">
        <v>447</v>
      </c>
      <c r="B384" s="76">
        <v>447101177</v>
      </c>
      <c r="C384" s="77" t="s">
        <v>527</v>
      </c>
      <c r="D384" s="79">
        <v>0</v>
      </c>
      <c r="E384" s="79">
        <v>0</v>
      </c>
      <c r="F384" s="79">
        <v>6</v>
      </c>
      <c r="G384" s="79">
        <v>15</v>
      </c>
      <c r="H384" s="79">
        <v>3</v>
      </c>
      <c r="I384" s="79">
        <v>0</v>
      </c>
      <c r="J384" s="79">
        <v>0</v>
      </c>
      <c r="K384" s="80">
        <v>0.91920000000000002</v>
      </c>
      <c r="L384" s="79">
        <v>0</v>
      </c>
      <c r="M384" s="79">
        <v>2</v>
      </c>
      <c r="N384" s="79">
        <v>0</v>
      </c>
      <c r="O384" s="79">
        <v>0</v>
      </c>
      <c r="P384" s="79">
        <v>4</v>
      </c>
      <c r="Q384" s="79">
        <v>24</v>
      </c>
      <c r="R384" s="80">
        <v>1.0549999999999999</v>
      </c>
      <c r="S384" s="79">
        <v>3</v>
      </c>
      <c r="T384" s="76"/>
      <c r="V384" s="76">
        <v>447</v>
      </c>
      <c r="W384" s="76">
        <v>101</v>
      </c>
      <c r="X384" s="76">
        <v>177</v>
      </c>
      <c r="Y384" s="78">
        <v>10842</v>
      </c>
    </row>
    <row r="385" spans="1:25" s="78" customFormat="1">
      <c r="A385" s="81">
        <v>447</v>
      </c>
      <c r="B385" s="76">
        <v>447101185</v>
      </c>
      <c r="C385" s="77" t="s">
        <v>527</v>
      </c>
      <c r="D385" s="79">
        <v>0</v>
      </c>
      <c r="E385" s="79">
        <v>0</v>
      </c>
      <c r="F385" s="79">
        <v>14</v>
      </c>
      <c r="G385" s="79">
        <v>57</v>
      </c>
      <c r="H385" s="79">
        <v>19</v>
      </c>
      <c r="I385" s="79">
        <v>0</v>
      </c>
      <c r="J385" s="79">
        <v>0</v>
      </c>
      <c r="K385" s="80">
        <v>3.4470000000000001</v>
      </c>
      <c r="L385" s="79">
        <v>0</v>
      </c>
      <c r="M385" s="79">
        <v>13</v>
      </c>
      <c r="N385" s="79">
        <v>0</v>
      </c>
      <c r="O385" s="79">
        <v>0</v>
      </c>
      <c r="P385" s="79">
        <v>30</v>
      </c>
      <c r="Q385" s="79">
        <v>90</v>
      </c>
      <c r="R385" s="80">
        <v>1.0549999999999999</v>
      </c>
      <c r="S385" s="79">
        <v>9</v>
      </c>
      <c r="T385" s="76"/>
      <c r="V385" s="76">
        <v>447</v>
      </c>
      <c r="W385" s="76">
        <v>101</v>
      </c>
      <c r="X385" s="76">
        <v>185</v>
      </c>
      <c r="Y385" s="78">
        <v>12016</v>
      </c>
    </row>
    <row r="386" spans="1:25" s="78" customFormat="1">
      <c r="A386" s="81">
        <v>447</v>
      </c>
      <c r="B386" s="76">
        <v>447101187</v>
      </c>
      <c r="C386" s="77" t="s">
        <v>527</v>
      </c>
      <c r="D386" s="79">
        <v>0</v>
      </c>
      <c r="E386" s="79">
        <v>0</v>
      </c>
      <c r="F386" s="79">
        <v>0</v>
      </c>
      <c r="G386" s="79">
        <v>3</v>
      </c>
      <c r="H386" s="79">
        <v>1</v>
      </c>
      <c r="I386" s="79">
        <v>0</v>
      </c>
      <c r="J386" s="79">
        <v>0</v>
      </c>
      <c r="K386" s="80">
        <v>0.1532</v>
      </c>
      <c r="L386" s="79">
        <v>0</v>
      </c>
      <c r="M386" s="79">
        <v>0</v>
      </c>
      <c r="N386" s="79">
        <v>0</v>
      </c>
      <c r="O386" s="79">
        <v>0</v>
      </c>
      <c r="P386" s="79">
        <v>1</v>
      </c>
      <c r="Q386" s="79">
        <v>4</v>
      </c>
      <c r="R386" s="80">
        <v>1.0549999999999999</v>
      </c>
      <c r="S386" s="79">
        <v>3</v>
      </c>
      <c r="T386" s="76"/>
      <c r="V386" s="76">
        <v>447</v>
      </c>
      <c r="W386" s="76">
        <v>101</v>
      </c>
      <c r="X386" s="76">
        <v>187</v>
      </c>
      <c r="Y386" s="78">
        <v>10949</v>
      </c>
    </row>
    <row r="387" spans="1:25" s="78" customFormat="1">
      <c r="A387" s="81">
        <v>447</v>
      </c>
      <c r="B387" s="76">
        <v>447101208</v>
      </c>
      <c r="C387" s="77" t="s">
        <v>527</v>
      </c>
      <c r="D387" s="79">
        <v>0</v>
      </c>
      <c r="E387" s="79">
        <v>0</v>
      </c>
      <c r="F387" s="79">
        <v>1</v>
      </c>
      <c r="G387" s="79">
        <v>7</v>
      </c>
      <c r="H387" s="79">
        <v>1</v>
      </c>
      <c r="I387" s="79">
        <v>0</v>
      </c>
      <c r="J387" s="79">
        <v>0</v>
      </c>
      <c r="K387" s="80">
        <v>0.34470000000000001</v>
      </c>
      <c r="L387" s="79">
        <v>0</v>
      </c>
      <c r="M387" s="79">
        <v>1</v>
      </c>
      <c r="N387" s="79">
        <v>0</v>
      </c>
      <c r="O387" s="79">
        <v>0</v>
      </c>
      <c r="P387" s="79">
        <v>0</v>
      </c>
      <c r="Q387" s="79">
        <v>9</v>
      </c>
      <c r="R387" s="80">
        <v>1.0549999999999999</v>
      </c>
      <c r="S387" s="79">
        <v>2</v>
      </c>
      <c r="T387" s="76"/>
      <c r="V387" s="76">
        <v>447</v>
      </c>
      <c r="W387" s="76">
        <v>101</v>
      </c>
      <c r="X387" s="76">
        <v>208</v>
      </c>
      <c r="Y387" s="78">
        <v>10226</v>
      </c>
    </row>
    <row r="388" spans="1:25" s="78" customFormat="1">
      <c r="A388" s="81">
        <v>447</v>
      </c>
      <c r="B388" s="76">
        <v>447101212</v>
      </c>
      <c r="C388" s="77" t="s">
        <v>527</v>
      </c>
      <c r="D388" s="79">
        <v>0</v>
      </c>
      <c r="E388" s="79">
        <v>0</v>
      </c>
      <c r="F388" s="79">
        <v>1</v>
      </c>
      <c r="G388" s="79">
        <v>2</v>
      </c>
      <c r="H388" s="79">
        <v>0</v>
      </c>
      <c r="I388" s="79">
        <v>0</v>
      </c>
      <c r="J388" s="79">
        <v>0</v>
      </c>
      <c r="K388" s="80">
        <v>0.1149</v>
      </c>
      <c r="L388" s="79">
        <v>0</v>
      </c>
      <c r="M388" s="79">
        <v>1</v>
      </c>
      <c r="N388" s="79">
        <v>0</v>
      </c>
      <c r="O388" s="79">
        <v>0</v>
      </c>
      <c r="P388" s="79">
        <v>0</v>
      </c>
      <c r="Q388" s="79">
        <v>3</v>
      </c>
      <c r="R388" s="80">
        <v>1.0549999999999999</v>
      </c>
      <c r="S388" s="79">
        <v>4</v>
      </c>
      <c r="T388" s="76"/>
      <c r="V388" s="76">
        <v>447</v>
      </c>
      <c r="W388" s="76">
        <v>101</v>
      </c>
      <c r="X388" s="76">
        <v>212</v>
      </c>
      <c r="Y388" s="78">
        <v>10813</v>
      </c>
    </row>
    <row r="389" spans="1:25" s="78" customFormat="1">
      <c r="A389" s="81">
        <v>447</v>
      </c>
      <c r="B389" s="76">
        <v>447101214</v>
      </c>
      <c r="C389" s="77" t="s">
        <v>527</v>
      </c>
      <c r="D389" s="79">
        <v>0</v>
      </c>
      <c r="E389" s="79">
        <v>0</v>
      </c>
      <c r="F389" s="79">
        <v>0</v>
      </c>
      <c r="G389" s="79">
        <v>1</v>
      </c>
      <c r="H389" s="79">
        <v>0</v>
      </c>
      <c r="I389" s="79">
        <v>0</v>
      </c>
      <c r="J389" s="79">
        <v>0</v>
      </c>
      <c r="K389" s="80">
        <v>3.8300000000000001E-2</v>
      </c>
      <c r="L389" s="79">
        <v>0</v>
      </c>
      <c r="M389" s="79">
        <v>1</v>
      </c>
      <c r="N389" s="79">
        <v>0</v>
      </c>
      <c r="O389" s="79">
        <v>0</v>
      </c>
      <c r="P389" s="79">
        <v>1</v>
      </c>
      <c r="Q389" s="79">
        <v>1</v>
      </c>
      <c r="R389" s="80">
        <v>1.0549999999999999</v>
      </c>
      <c r="S389" s="79">
        <v>7</v>
      </c>
      <c r="T389" s="76"/>
      <c r="V389" s="76">
        <v>447</v>
      </c>
      <c r="W389" s="76">
        <v>101</v>
      </c>
      <c r="X389" s="76">
        <v>214</v>
      </c>
      <c r="Y389" s="78">
        <v>17370</v>
      </c>
    </row>
    <row r="390" spans="1:25" s="78" customFormat="1">
      <c r="A390" s="81">
        <v>447</v>
      </c>
      <c r="B390" s="76">
        <v>447101220</v>
      </c>
      <c r="C390" s="77" t="s">
        <v>527</v>
      </c>
      <c r="D390" s="79">
        <v>0</v>
      </c>
      <c r="E390" s="79">
        <v>0</v>
      </c>
      <c r="F390" s="79">
        <v>0</v>
      </c>
      <c r="G390" s="79">
        <v>3</v>
      </c>
      <c r="H390" s="79">
        <v>1</v>
      </c>
      <c r="I390" s="79">
        <v>0</v>
      </c>
      <c r="J390" s="79">
        <v>0</v>
      </c>
      <c r="K390" s="80">
        <v>0.1532</v>
      </c>
      <c r="L390" s="79">
        <v>0</v>
      </c>
      <c r="M390" s="79">
        <v>0</v>
      </c>
      <c r="N390" s="79">
        <v>0</v>
      </c>
      <c r="O390" s="79">
        <v>0</v>
      </c>
      <c r="P390" s="79">
        <v>0</v>
      </c>
      <c r="Q390" s="79">
        <v>4</v>
      </c>
      <c r="R390" s="80">
        <v>1.0549999999999999</v>
      </c>
      <c r="S390" s="79">
        <v>6</v>
      </c>
      <c r="T390" s="76"/>
      <c r="V390" s="76">
        <v>447</v>
      </c>
      <c r="W390" s="76">
        <v>101</v>
      </c>
      <c r="X390" s="76">
        <v>220</v>
      </c>
      <c r="Y390" s="78">
        <v>9902</v>
      </c>
    </row>
    <row r="391" spans="1:25" s="78" customFormat="1">
      <c r="A391" s="81">
        <v>447</v>
      </c>
      <c r="B391" s="76">
        <v>447101238</v>
      </c>
      <c r="C391" s="77" t="s">
        <v>527</v>
      </c>
      <c r="D391" s="79">
        <v>0</v>
      </c>
      <c r="E391" s="79">
        <v>0</v>
      </c>
      <c r="F391" s="79">
        <v>8</v>
      </c>
      <c r="G391" s="79">
        <v>16</v>
      </c>
      <c r="H391" s="79">
        <v>1</v>
      </c>
      <c r="I391" s="79">
        <v>0</v>
      </c>
      <c r="J391" s="79">
        <v>0</v>
      </c>
      <c r="K391" s="80">
        <v>0.95750000000000002</v>
      </c>
      <c r="L391" s="79">
        <v>0</v>
      </c>
      <c r="M391" s="79">
        <v>2</v>
      </c>
      <c r="N391" s="79">
        <v>0</v>
      </c>
      <c r="O391" s="79">
        <v>0</v>
      </c>
      <c r="P391" s="79">
        <v>1</v>
      </c>
      <c r="Q391" s="79">
        <v>25</v>
      </c>
      <c r="R391" s="80">
        <v>1.0549999999999999</v>
      </c>
      <c r="S391" s="79">
        <v>4</v>
      </c>
      <c r="T391" s="76"/>
      <c r="V391" s="76">
        <v>447</v>
      </c>
      <c r="W391" s="76">
        <v>101</v>
      </c>
      <c r="X391" s="76">
        <v>238</v>
      </c>
      <c r="Y391" s="78">
        <v>10334</v>
      </c>
    </row>
    <row r="392" spans="1:25" s="78" customFormat="1">
      <c r="A392" s="81">
        <v>447</v>
      </c>
      <c r="B392" s="76">
        <v>447101307</v>
      </c>
      <c r="C392" s="77" t="s">
        <v>527</v>
      </c>
      <c r="D392" s="79">
        <v>0</v>
      </c>
      <c r="E392" s="79">
        <v>0</v>
      </c>
      <c r="F392" s="79">
        <v>0</v>
      </c>
      <c r="G392" s="79">
        <v>3</v>
      </c>
      <c r="H392" s="79">
        <v>0</v>
      </c>
      <c r="I392" s="79">
        <v>0</v>
      </c>
      <c r="J392" s="79">
        <v>0</v>
      </c>
      <c r="K392" s="80">
        <v>0.1149</v>
      </c>
      <c r="L392" s="79">
        <v>0</v>
      </c>
      <c r="M392" s="79">
        <v>1</v>
      </c>
      <c r="N392" s="79">
        <v>0</v>
      </c>
      <c r="O392" s="79">
        <v>0</v>
      </c>
      <c r="P392" s="79">
        <v>1</v>
      </c>
      <c r="Q392" s="79">
        <v>3</v>
      </c>
      <c r="R392" s="80">
        <v>1.0549999999999999</v>
      </c>
      <c r="S392" s="79">
        <v>3</v>
      </c>
      <c r="T392" s="76"/>
      <c r="V392" s="76">
        <v>447</v>
      </c>
      <c r="W392" s="76">
        <v>101</v>
      </c>
      <c r="X392" s="76">
        <v>307</v>
      </c>
      <c r="Y392" s="78">
        <v>12226</v>
      </c>
    </row>
    <row r="393" spans="1:25" s="78" customFormat="1">
      <c r="A393" s="81">
        <v>447</v>
      </c>
      <c r="B393" s="76">
        <v>447101350</v>
      </c>
      <c r="C393" s="77" t="s">
        <v>527</v>
      </c>
      <c r="D393" s="79">
        <v>0</v>
      </c>
      <c r="E393" s="79">
        <v>0</v>
      </c>
      <c r="F393" s="79">
        <v>7</v>
      </c>
      <c r="G393" s="79">
        <v>32</v>
      </c>
      <c r="H393" s="79">
        <v>2</v>
      </c>
      <c r="I393" s="79">
        <v>0</v>
      </c>
      <c r="J393" s="79">
        <v>0</v>
      </c>
      <c r="K393" s="80">
        <v>1.5703</v>
      </c>
      <c r="L393" s="79">
        <v>0</v>
      </c>
      <c r="M393" s="79">
        <v>4</v>
      </c>
      <c r="N393" s="79">
        <v>0</v>
      </c>
      <c r="O393" s="79">
        <v>0</v>
      </c>
      <c r="P393" s="79">
        <v>5</v>
      </c>
      <c r="Q393" s="79">
        <v>41</v>
      </c>
      <c r="R393" s="80">
        <v>1.0549999999999999</v>
      </c>
      <c r="S393" s="79">
        <v>3</v>
      </c>
      <c r="T393" s="76"/>
      <c r="V393" s="76">
        <v>447</v>
      </c>
      <c r="W393" s="76">
        <v>101</v>
      </c>
      <c r="X393" s="76">
        <v>350</v>
      </c>
      <c r="Y393" s="78">
        <v>10723</v>
      </c>
    </row>
    <row r="394" spans="1:25" s="78" customFormat="1">
      <c r="A394" s="81">
        <v>447</v>
      </c>
      <c r="B394" s="76">
        <v>447101622</v>
      </c>
      <c r="C394" s="77" t="s">
        <v>527</v>
      </c>
      <c r="D394" s="79">
        <v>0</v>
      </c>
      <c r="E394" s="79">
        <v>0</v>
      </c>
      <c r="F394" s="79">
        <v>6</v>
      </c>
      <c r="G394" s="79">
        <v>29</v>
      </c>
      <c r="H394" s="79">
        <v>7</v>
      </c>
      <c r="I394" s="79">
        <v>0</v>
      </c>
      <c r="J394" s="79">
        <v>0</v>
      </c>
      <c r="K394" s="80">
        <v>1.6086</v>
      </c>
      <c r="L394" s="79">
        <v>0</v>
      </c>
      <c r="M394" s="79">
        <v>2</v>
      </c>
      <c r="N394" s="79">
        <v>0</v>
      </c>
      <c r="O394" s="79">
        <v>0</v>
      </c>
      <c r="P394" s="79">
        <v>11</v>
      </c>
      <c r="Q394" s="79">
        <v>42</v>
      </c>
      <c r="R394" s="80">
        <v>1.0549999999999999</v>
      </c>
      <c r="S394" s="79">
        <v>6</v>
      </c>
      <c r="T394" s="76"/>
      <c r="V394" s="76">
        <v>447</v>
      </c>
      <c r="W394" s="76">
        <v>101</v>
      </c>
      <c r="X394" s="76">
        <v>622</v>
      </c>
      <c r="Y394" s="78">
        <v>11270</v>
      </c>
    </row>
    <row r="395" spans="1:25" s="78" customFormat="1">
      <c r="A395" s="81">
        <v>447</v>
      </c>
      <c r="B395" s="76">
        <v>447101690</v>
      </c>
      <c r="C395" s="77" t="s">
        <v>527</v>
      </c>
      <c r="D395" s="79">
        <v>0</v>
      </c>
      <c r="E395" s="79">
        <v>0</v>
      </c>
      <c r="F395" s="79">
        <v>0</v>
      </c>
      <c r="G395" s="79">
        <v>0</v>
      </c>
      <c r="H395" s="79">
        <v>7</v>
      </c>
      <c r="I395" s="79">
        <v>0</v>
      </c>
      <c r="J395" s="79">
        <v>0</v>
      </c>
      <c r="K395" s="80">
        <v>0.2681</v>
      </c>
      <c r="L395" s="79">
        <v>0</v>
      </c>
      <c r="M395" s="79">
        <v>0</v>
      </c>
      <c r="N395" s="79">
        <v>0</v>
      </c>
      <c r="O395" s="79">
        <v>0</v>
      </c>
      <c r="P395" s="79">
        <v>0</v>
      </c>
      <c r="Q395" s="79">
        <v>7</v>
      </c>
      <c r="R395" s="80">
        <v>1.0549999999999999</v>
      </c>
      <c r="S395" s="79">
        <v>3</v>
      </c>
      <c r="T395" s="76"/>
      <c r="V395" s="76">
        <v>447</v>
      </c>
      <c r="W395" s="76">
        <v>101</v>
      </c>
      <c r="X395" s="76">
        <v>690</v>
      </c>
      <c r="Y395" s="78">
        <v>9625</v>
      </c>
    </row>
    <row r="396" spans="1:25" s="78" customFormat="1">
      <c r="A396" s="81">
        <v>447</v>
      </c>
      <c r="B396" s="76">
        <v>447101710</v>
      </c>
      <c r="C396" s="77" t="s">
        <v>527</v>
      </c>
      <c r="D396" s="79">
        <v>0</v>
      </c>
      <c r="E396" s="79">
        <v>0</v>
      </c>
      <c r="F396" s="79">
        <v>1</v>
      </c>
      <c r="G396" s="79">
        <v>4</v>
      </c>
      <c r="H396" s="79">
        <v>1</v>
      </c>
      <c r="I396" s="79">
        <v>0</v>
      </c>
      <c r="J396" s="79">
        <v>0</v>
      </c>
      <c r="K396" s="80">
        <v>0.2298</v>
      </c>
      <c r="L396" s="79">
        <v>0</v>
      </c>
      <c r="M396" s="79">
        <v>0</v>
      </c>
      <c r="N396" s="79">
        <v>0</v>
      </c>
      <c r="O396" s="79">
        <v>0</v>
      </c>
      <c r="P396" s="79">
        <v>2</v>
      </c>
      <c r="Q396" s="79">
        <v>6</v>
      </c>
      <c r="R396" s="80">
        <v>1.0549999999999999</v>
      </c>
      <c r="S396" s="79">
        <v>2</v>
      </c>
      <c r="T396" s="76"/>
      <c r="V396" s="76">
        <v>447</v>
      </c>
      <c r="W396" s="76">
        <v>101</v>
      </c>
      <c r="X396" s="76">
        <v>710</v>
      </c>
      <c r="Y396" s="78">
        <v>11294</v>
      </c>
    </row>
    <row r="397" spans="1:25" s="78" customFormat="1">
      <c r="A397" s="81">
        <v>449</v>
      </c>
      <c r="B397" s="76">
        <v>449035035</v>
      </c>
      <c r="C397" s="77" t="s">
        <v>528</v>
      </c>
      <c r="D397" s="79">
        <v>0</v>
      </c>
      <c r="E397" s="79">
        <v>0</v>
      </c>
      <c r="F397" s="79">
        <v>0</v>
      </c>
      <c r="G397" s="79">
        <v>88</v>
      </c>
      <c r="H397" s="79">
        <v>290</v>
      </c>
      <c r="I397" s="79">
        <v>320</v>
      </c>
      <c r="J397" s="79">
        <v>0</v>
      </c>
      <c r="K397" s="80">
        <v>26.7334</v>
      </c>
      <c r="L397" s="79">
        <v>0</v>
      </c>
      <c r="M397" s="79">
        <v>3</v>
      </c>
      <c r="N397" s="79">
        <v>18</v>
      </c>
      <c r="O397" s="79">
        <v>9</v>
      </c>
      <c r="P397" s="79">
        <v>302</v>
      </c>
      <c r="Q397" s="79">
        <v>698</v>
      </c>
      <c r="R397" s="80">
        <v>1.085</v>
      </c>
      <c r="S397" s="79">
        <v>11</v>
      </c>
      <c r="T397" s="76"/>
      <c r="V397" s="76">
        <v>449</v>
      </c>
      <c r="W397" s="76">
        <v>35</v>
      </c>
      <c r="X397" s="76">
        <v>35</v>
      </c>
      <c r="Y397" s="78">
        <v>13372</v>
      </c>
    </row>
    <row r="398" spans="1:25" s="78" customFormat="1">
      <c r="A398" s="81">
        <v>449</v>
      </c>
      <c r="B398" s="76">
        <v>449035044</v>
      </c>
      <c r="C398" s="77" t="s">
        <v>528</v>
      </c>
      <c r="D398" s="79">
        <v>0</v>
      </c>
      <c r="E398" s="79">
        <v>0</v>
      </c>
      <c r="F398" s="79">
        <v>0</v>
      </c>
      <c r="G398" s="79">
        <v>0</v>
      </c>
      <c r="H398" s="79">
        <v>1</v>
      </c>
      <c r="I398" s="79">
        <v>2</v>
      </c>
      <c r="J398" s="79">
        <v>0</v>
      </c>
      <c r="K398" s="80">
        <v>0.1149</v>
      </c>
      <c r="L398" s="79">
        <v>0</v>
      </c>
      <c r="M398" s="79">
        <v>0</v>
      </c>
      <c r="N398" s="79">
        <v>0</v>
      </c>
      <c r="O398" s="79">
        <v>0</v>
      </c>
      <c r="P398" s="79">
        <v>1</v>
      </c>
      <c r="Q398" s="79">
        <v>3</v>
      </c>
      <c r="R398" s="80">
        <v>1.085</v>
      </c>
      <c r="S398" s="79">
        <v>12</v>
      </c>
      <c r="T398" s="76"/>
      <c r="V398" s="76">
        <v>449</v>
      </c>
      <c r="W398" s="76">
        <v>35</v>
      </c>
      <c r="X398" s="76">
        <v>44</v>
      </c>
      <c r="Y398" s="78">
        <v>13104</v>
      </c>
    </row>
    <row r="399" spans="1:25" s="78" customFormat="1">
      <c r="A399" s="81">
        <v>449</v>
      </c>
      <c r="B399" s="76">
        <v>449035046</v>
      </c>
      <c r="C399" s="77" t="s">
        <v>528</v>
      </c>
      <c r="D399" s="79">
        <v>0</v>
      </c>
      <c r="E399" s="79">
        <v>0</v>
      </c>
      <c r="F399" s="79">
        <v>0</v>
      </c>
      <c r="G399" s="79">
        <v>0</v>
      </c>
      <c r="H399" s="79">
        <v>0</v>
      </c>
      <c r="I399" s="79">
        <v>1</v>
      </c>
      <c r="J399" s="79">
        <v>0</v>
      </c>
      <c r="K399" s="80">
        <v>3.8300000000000001E-2</v>
      </c>
      <c r="L399" s="79">
        <v>0</v>
      </c>
      <c r="M399" s="79">
        <v>0</v>
      </c>
      <c r="N399" s="79">
        <v>0</v>
      </c>
      <c r="O399" s="79">
        <v>0</v>
      </c>
      <c r="P399" s="79">
        <v>1</v>
      </c>
      <c r="Q399" s="79">
        <v>1</v>
      </c>
      <c r="R399" s="80">
        <v>1.085</v>
      </c>
      <c r="S399" s="79">
        <v>2</v>
      </c>
      <c r="T399" s="76"/>
      <c r="V399" s="76">
        <v>449</v>
      </c>
      <c r="W399" s="76">
        <v>35</v>
      </c>
      <c r="X399" s="76">
        <v>46</v>
      </c>
      <c r="Y399" s="78">
        <v>16003</v>
      </c>
    </row>
    <row r="400" spans="1:25" s="78" customFormat="1">
      <c r="A400" s="81">
        <v>449</v>
      </c>
      <c r="B400" s="76">
        <v>449035073</v>
      </c>
      <c r="C400" s="77" t="s">
        <v>528</v>
      </c>
      <c r="D400" s="79">
        <v>0</v>
      </c>
      <c r="E400" s="79">
        <v>0</v>
      </c>
      <c r="F400" s="79">
        <v>0</v>
      </c>
      <c r="G400" s="79">
        <v>0</v>
      </c>
      <c r="H400" s="79">
        <v>1</v>
      </c>
      <c r="I400" s="79">
        <v>1</v>
      </c>
      <c r="J400" s="79">
        <v>0</v>
      </c>
      <c r="K400" s="80">
        <v>7.6600000000000001E-2</v>
      </c>
      <c r="L400" s="79">
        <v>0</v>
      </c>
      <c r="M400" s="79">
        <v>0</v>
      </c>
      <c r="N400" s="79">
        <v>0</v>
      </c>
      <c r="O400" s="79">
        <v>0</v>
      </c>
      <c r="P400" s="79">
        <v>2</v>
      </c>
      <c r="Q400" s="79">
        <v>2</v>
      </c>
      <c r="R400" s="80">
        <v>1.085</v>
      </c>
      <c r="S400" s="79">
        <v>5</v>
      </c>
      <c r="T400" s="76"/>
      <c r="V400" s="76">
        <v>449</v>
      </c>
      <c r="W400" s="76">
        <v>35</v>
      </c>
      <c r="X400" s="76">
        <v>73</v>
      </c>
      <c r="Y400" s="78">
        <v>15270</v>
      </c>
    </row>
    <row r="401" spans="1:25" s="78" customFormat="1">
      <c r="A401" s="81">
        <v>449</v>
      </c>
      <c r="B401" s="76">
        <v>449035219</v>
      </c>
      <c r="C401" s="77" t="s">
        <v>528</v>
      </c>
      <c r="D401" s="79">
        <v>0</v>
      </c>
      <c r="E401" s="79">
        <v>0</v>
      </c>
      <c r="F401" s="79">
        <v>0</v>
      </c>
      <c r="G401" s="79">
        <v>0</v>
      </c>
      <c r="H401" s="79">
        <v>0</v>
      </c>
      <c r="I401" s="79">
        <v>1</v>
      </c>
      <c r="J401" s="79">
        <v>0</v>
      </c>
      <c r="K401" s="80">
        <v>3.8300000000000001E-2</v>
      </c>
      <c r="L401" s="79">
        <v>0</v>
      </c>
      <c r="M401" s="79">
        <v>0</v>
      </c>
      <c r="N401" s="79">
        <v>0</v>
      </c>
      <c r="O401" s="79">
        <v>0</v>
      </c>
      <c r="P401" s="79">
        <v>0</v>
      </c>
      <c r="Q401" s="79">
        <v>1</v>
      </c>
      <c r="R401" s="80">
        <v>1.085</v>
      </c>
      <c r="S401" s="79">
        <v>1</v>
      </c>
      <c r="T401" s="76"/>
      <c r="V401" s="76">
        <v>449</v>
      </c>
      <c r="W401" s="76">
        <v>35</v>
      </c>
      <c r="X401" s="76">
        <v>219</v>
      </c>
      <c r="Y401" s="78">
        <v>11789</v>
      </c>
    </row>
    <row r="402" spans="1:25" s="78" customFormat="1">
      <c r="A402" s="81">
        <v>449</v>
      </c>
      <c r="B402" s="76">
        <v>449035243</v>
      </c>
      <c r="C402" s="77" t="s">
        <v>528</v>
      </c>
      <c r="D402" s="79">
        <v>0</v>
      </c>
      <c r="E402" s="79">
        <v>0</v>
      </c>
      <c r="F402" s="79">
        <v>0</v>
      </c>
      <c r="G402" s="79">
        <v>0</v>
      </c>
      <c r="H402" s="79">
        <v>3</v>
      </c>
      <c r="I402" s="79">
        <v>3</v>
      </c>
      <c r="J402" s="79">
        <v>0</v>
      </c>
      <c r="K402" s="80">
        <v>0.2298</v>
      </c>
      <c r="L402" s="79">
        <v>0</v>
      </c>
      <c r="M402" s="79">
        <v>0</v>
      </c>
      <c r="N402" s="79">
        <v>0</v>
      </c>
      <c r="O402" s="79">
        <v>0</v>
      </c>
      <c r="P402" s="79">
        <v>4</v>
      </c>
      <c r="Q402" s="79">
        <v>6</v>
      </c>
      <c r="R402" s="80">
        <v>1.085</v>
      </c>
      <c r="S402" s="79">
        <v>9</v>
      </c>
      <c r="T402" s="76"/>
      <c r="V402" s="76">
        <v>449</v>
      </c>
      <c r="W402" s="76">
        <v>35</v>
      </c>
      <c r="X402" s="76">
        <v>243</v>
      </c>
      <c r="Y402" s="78">
        <v>14398</v>
      </c>
    </row>
    <row r="403" spans="1:25" s="78" customFormat="1">
      <c r="A403" s="81">
        <v>449</v>
      </c>
      <c r="B403" s="76">
        <v>449035244</v>
      </c>
      <c r="C403" s="77" t="s">
        <v>528</v>
      </c>
      <c r="D403" s="79">
        <v>0</v>
      </c>
      <c r="E403" s="79">
        <v>0</v>
      </c>
      <c r="F403" s="79">
        <v>0</v>
      </c>
      <c r="G403" s="79">
        <v>0</v>
      </c>
      <c r="H403" s="79">
        <v>2</v>
      </c>
      <c r="I403" s="79">
        <v>5</v>
      </c>
      <c r="J403" s="79">
        <v>0</v>
      </c>
      <c r="K403" s="80">
        <v>0.2681</v>
      </c>
      <c r="L403" s="79">
        <v>0</v>
      </c>
      <c r="M403" s="79">
        <v>0</v>
      </c>
      <c r="N403" s="79">
        <v>1</v>
      </c>
      <c r="O403" s="79">
        <v>1</v>
      </c>
      <c r="P403" s="79">
        <v>2</v>
      </c>
      <c r="Q403" s="79">
        <v>7</v>
      </c>
      <c r="R403" s="80">
        <v>1.085</v>
      </c>
      <c r="S403" s="79">
        <v>10</v>
      </c>
      <c r="T403" s="76"/>
      <c r="V403" s="76">
        <v>449</v>
      </c>
      <c r="W403" s="76">
        <v>35</v>
      </c>
      <c r="X403" s="76">
        <v>244</v>
      </c>
      <c r="Y403" s="78">
        <v>13540</v>
      </c>
    </row>
    <row r="404" spans="1:25" s="78" customFormat="1">
      <c r="A404" s="81">
        <v>449</v>
      </c>
      <c r="B404" s="76">
        <v>449035285</v>
      </c>
      <c r="C404" s="77" t="s">
        <v>528</v>
      </c>
      <c r="D404" s="79">
        <v>0</v>
      </c>
      <c r="E404" s="79">
        <v>0</v>
      </c>
      <c r="F404" s="79">
        <v>0</v>
      </c>
      <c r="G404" s="79">
        <v>0</v>
      </c>
      <c r="H404" s="79">
        <v>0</v>
      </c>
      <c r="I404" s="79">
        <v>3</v>
      </c>
      <c r="J404" s="79">
        <v>0</v>
      </c>
      <c r="K404" s="80">
        <v>0.1149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3</v>
      </c>
      <c r="R404" s="80">
        <v>1.085</v>
      </c>
      <c r="S404" s="79">
        <v>7</v>
      </c>
      <c r="T404" s="76"/>
      <c r="V404" s="76">
        <v>449</v>
      </c>
      <c r="W404" s="76">
        <v>35</v>
      </c>
      <c r="X404" s="76">
        <v>285</v>
      </c>
      <c r="Y404" s="78">
        <v>11789</v>
      </c>
    </row>
    <row r="405" spans="1:25" s="78" customFormat="1">
      <c r="A405" s="81">
        <v>449</v>
      </c>
      <c r="B405" s="76">
        <v>449035336</v>
      </c>
      <c r="C405" s="77" t="s">
        <v>528</v>
      </c>
      <c r="D405" s="79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1</v>
      </c>
      <c r="J405" s="79">
        <v>0</v>
      </c>
      <c r="K405" s="80">
        <v>3.8300000000000001E-2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1</v>
      </c>
      <c r="R405" s="80">
        <v>1.085</v>
      </c>
      <c r="S405" s="79">
        <v>7</v>
      </c>
      <c r="T405" s="76"/>
      <c r="V405" s="76">
        <v>449</v>
      </c>
      <c r="W405" s="76">
        <v>35</v>
      </c>
      <c r="X405" s="76">
        <v>336</v>
      </c>
      <c r="Y405" s="78">
        <v>11789</v>
      </c>
    </row>
    <row r="406" spans="1:25" s="78" customFormat="1">
      <c r="A406" s="81">
        <v>449</v>
      </c>
      <c r="B406" s="76">
        <v>449035347</v>
      </c>
      <c r="C406" s="77" t="s">
        <v>528</v>
      </c>
      <c r="D406" s="79">
        <v>0</v>
      </c>
      <c r="E406" s="79">
        <v>0</v>
      </c>
      <c r="F406" s="79">
        <v>0</v>
      </c>
      <c r="G406" s="79">
        <v>0</v>
      </c>
      <c r="H406" s="79">
        <v>1</v>
      </c>
      <c r="I406" s="79">
        <v>0</v>
      </c>
      <c r="J406" s="79">
        <v>0</v>
      </c>
      <c r="K406" s="80">
        <v>3.8300000000000001E-2</v>
      </c>
      <c r="L406" s="79">
        <v>0</v>
      </c>
      <c r="M406" s="79">
        <v>0</v>
      </c>
      <c r="N406" s="79">
        <v>0</v>
      </c>
      <c r="O406" s="79">
        <v>0</v>
      </c>
      <c r="P406" s="79">
        <v>1</v>
      </c>
      <c r="Q406" s="79">
        <v>1</v>
      </c>
      <c r="R406" s="80">
        <v>1.085</v>
      </c>
      <c r="S406" s="79">
        <v>6</v>
      </c>
      <c r="T406" s="76"/>
      <c r="V406" s="76">
        <v>449</v>
      </c>
      <c r="W406" s="76">
        <v>35</v>
      </c>
      <c r="X406" s="76">
        <v>347</v>
      </c>
      <c r="Y406" s="78">
        <v>14646</v>
      </c>
    </row>
    <row r="407" spans="1:25" s="78" customFormat="1">
      <c r="A407" s="81">
        <v>450</v>
      </c>
      <c r="B407" s="76">
        <v>450086008</v>
      </c>
      <c r="C407" s="77" t="s">
        <v>529</v>
      </c>
      <c r="D407" s="79">
        <v>0</v>
      </c>
      <c r="E407" s="79">
        <v>0</v>
      </c>
      <c r="F407" s="79">
        <v>0</v>
      </c>
      <c r="G407" s="79">
        <v>3</v>
      </c>
      <c r="H407" s="79">
        <v>2</v>
      </c>
      <c r="I407" s="79">
        <v>0</v>
      </c>
      <c r="J407" s="79">
        <v>0</v>
      </c>
      <c r="K407" s="80">
        <v>0.1915</v>
      </c>
      <c r="L407" s="79">
        <v>0</v>
      </c>
      <c r="M407" s="79">
        <v>0</v>
      </c>
      <c r="N407" s="79">
        <v>0</v>
      </c>
      <c r="O407" s="79">
        <v>0</v>
      </c>
      <c r="P407" s="79">
        <v>0</v>
      </c>
      <c r="Q407" s="79">
        <v>5</v>
      </c>
      <c r="R407" s="80">
        <v>1</v>
      </c>
      <c r="S407" s="79">
        <v>8</v>
      </c>
      <c r="T407" s="76"/>
      <c r="V407" s="76">
        <v>450</v>
      </c>
      <c r="W407" s="76">
        <v>86</v>
      </c>
      <c r="X407" s="76">
        <v>8</v>
      </c>
      <c r="Y407" s="78">
        <v>9428</v>
      </c>
    </row>
    <row r="408" spans="1:25" s="78" customFormat="1">
      <c r="A408" s="81">
        <v>450</v>
      </c>
      <c r="B408" s="76">
        <v>450086086</v>
      </c>
      <c r="C408" s="77" t="s">
        <v>529</v>
      </c>
      <c r="D408" s="79">
        <v>0</v>
      </c>
      <c r="E408" s="79">
        <v>0</v>
      </c>
      <c r="F408" s="79">
        <v>8</v>
      </c>
      <c r="G408" s="79">
        <v>38</v>
      </c>
      <c r="H408" s="79">
        <v>28</v>
      </c>
      <c r="I408" s="79">
        <v>0</v>
      </c>
      <c r="J408" s="79">
        <v>0</v>
      </c>
      <c r="K408" s="80">
        <v>2.8342000000000001</v>
      </c>
      <c r="L408" s="79">
        <v>0</v>
      </c>
      <c r="M408" s="79">
        <v>0</v>
      </c>
      <c r="N408" s="79">
        <v>0</v>
      </c>
      <c r="O408" s="79">
        <v>0</v>
      </c>
      <c r="P408" s="79">
        <v>22</v>
      </c>
      <c r="Q408" s="79">
        <v>74</v>
      </c>
      <c r="R408" s="80">
        <v>1</v>
      </c>
      <c r="S408" s="79">
        <v>7</v>
      </c>
      <c r="T408" s="76"/>
      <c r="V408" s="76">
        <v>450</v>
      </c>
      <c r="W408" s="76">
        <v>86</v>
      </c>
      <c r="X408" s="76">
        <v>86</v>
      </c>
      <c r="Y408" s="78">
        <v>10809</v>
      </c>
    </row>
    <row r="409" spans="1:25" s="78" customFormat="1">
      <c r="A409" s="81">
        <v>450</v>
      </c>
      <c r="B409" s="76">
        <v>450086117</v>
      </c>
      <c r="C409" s="77" t="s">
        <v>529</v>
      </c>
      <c r="D409" s="79">
        <v>0</v>
      </c>
      <c r="E409" s="79">
        <v>0</v>
      </c>
      <c r="F409" s="79">
        <v>0</v>
      </c>
      <c r="G409" s="79">
        <v>1</v>
      </c>
      <c r="H409" s="79">
        <v>1</v>
      </c>
      <c r="I409" s="79">
        <v>0</v>
      </c>
      <c r="J409" s="79">
        <v>0</v>
      </c>
      <c r="K409" s="80">
        <v>7.6600000000000001E-2</v>
      </c>
      <c r="L409" s="79">
        <v>0</v>
      </c>
      <c r="M409" s="79">
        <v>0</v>
      </c>
      <c r="N409" s="79">
        <v>0</v>
      </c>
      <c r="O409" s="79">
        <v>0</v>
      </c>
      <c r="P409" s="79">
        <v>1</v>
      </c>
      <c r="Q409" s="79">
        <v>2</v>
      </c>
      <c r="R409" s="80">
        <v>1</v>
      </c>
      <c r="S409" s="79">
        <v>4</v>
      </c>
      <c r="T409" s="76"/>
      <c r="V409" s="76">
        <v>450</v>
      </c>
      <c r="W409" s="76">
        <v>86</v>
      </c>
      <c r="X409" s="76">
        <v>117</v>
      </c>
      <c r="Y409" s="78">
        <v>11426</v>
      </c>
    </row>
    <row r="410" spans="1:25" s="78" customFormat="1">
      <c r="A410" s="81">
        <v>450</v>
      </c>
      <c r="B410" s="76">
        <v>450086127</v>
      </c>
      <c r="C410" s="77" t="s">
        <v>529</v>
      </c>
      <c r="D410" s="79">
        <v>0</v>
      </c>
      <c r="E410" s="79">
        <v>0</v>
      </c>
      <c r="F410" s="79">
        <v>0</v>
      </c>
      <c r="G410" s="79">
        <v>3</v>
      </c>
      <c r="H410" s="79">
        <v>1</v>
      </c>
      <c r="I410" s="79">
        <v>0</v>
      </c>
      <c r="J410" s="79">
        <v>0</v>
      </c>
      <c r="K410" s="80">
        <v>0.1532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4</v>
      </c>
      <c r="R410" s="80">
        <v>1</v>
      </c>
      <c r="S410" s="79">
        <v>4</v>
      </c>
      <c r="T410" s="76"/>
      <c r="V410" s="76">
        <v>450</v>
      </c>
      <c r="W410" s="76">
        <v>86</v>
      </c>
      <c r="X410" s="76">
        <v>127</v>
      </c>
      <c r="Y410" s="78">
        <v>9480</v>
      </c>
    </row>
    <row r="411" spans="1:25" s="78" customFormat="1">
      <c r="A411" s="81">
        <v>450</v>
      </c>
      <c r="B411" s="76">
        <v>450086137</v>
      </c>
      <c r="C411" s="77" t="s">
        <v>529</v>
      </c>
      <c r="D411" s="79">
        <v>0</v>
      </c>
      <c r="E411" s="79">
        <v>0</v>
      </c>
      <c r="F411" s="79">
        <v>0</v>
      </c>
      <c r="G411" s="79">
        <v>1</v>
      </c>
      <c r="H411" s="79">
        <v>1</v>
      </c>
      <c r="I411" s="79">
        <v>0</v>
      </c>
      <c r="J411" s="79">
        <v>0</v>
      </c>
      <c r="K411" s="80">
        <v>7.6600000000000001E-2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2</v>
      </c>
      <c r="R411" s="80">
        <v>1</v>
      </c>
      <c r="S411" s="79">
        <v>12</v>
      </c>
      <c r="T411" s="76"/>
      <c r="V411" s="76">
        <v>450</v>
      </c>
      <c r="W411" s="76">
        <v>86</v>
      </c>
      <c r="X411" s="76">
        <v>137</v>
      </c>
      <c r="Y411" s="78">
        <v>9394</v>
      </c>
    </row>
    <row r="412" spans="1:25" s="78" customFormat="1">
      <c r="A412" s="81">
        <v>450</v>
      </c>
      <c r="B412" s="76">
        <v>450086210</v>
      </c>
      <c r="C412" s="77" t="s">
        <v>529</v>
      </c>
      <c r="D412" s="79">
        <v>0</v>
      </c>
      <c r="E412" s="79">
        <v>0</v>
      </c>
      <c r="F412" s="79">
        <v>8</v>
      </c>
      <c r="G412" s="79">
        <v>42</v>
      </c>
      <c r="H412" s="79">
        <v>46</v>
      </c>
      <c r="I412" s="79">
        <v>0</v>
      </c>
      <c r="J412" s="79">
        <v>0</v>
      </c>
      <c r="K412" s="80">
        <v>3.6768000000000001</v>
      </c>
      <c r="L412" s="79">
        <v>0</v>
      </c>
      <c r="M412" s="79">
        <v>0</v>
      </c>
      <c r="N412" s="79">
        <v>0</v>
      </c>
      <c r="O412" s="79">
        <v>0</v>
      </c>
      <c r="P412" s="79">
        <v>16</v>
      </c>
      <c r="Q412" s="79">
        <v>96</v>
      </c>
      <c r="R412" s="80">
        <v>1</v>
      </c>
      <c r="S412" s="79">
        <v>5</v>
      </c>
      <c r="T412" s="76"/>
      <c r="V412" s="76">
        <v>450</v>
      </c>
      <c r="W412" s="76">
        <v>86</v>
      </c>
      <c r="X412" s="76">
        <v>210</v>
      </c>
      <c r="Y412" s="78">
        <v>10086</v>
      </c>
    </row>
    <row r="413" spans="1:25" s="78" customFormat="1">
      <c r="A413" s="81">
        <v>450</v>
      </c>
      <c r="B413" s="76">
        <v>450086275</v>
      </c>
      <c r="C413" s="77" t="s">
        <v>529</v>
      </c>
      <c r="D413" s="79">
        <v>0</v>
      </c>
      <c r="E413" s="79">
        <v>0</v>
      </c>
      <c r="F413" s="79">
        <v>1</v>
      </c>
      <c r="G413" s="79">
        <v>3</v>
      </c>
      <c r="H413" s="79">
        <v>1</v>
      </c>
      <c r="I413" s="79">
        <v>0</v>
      </c>
      <c r="J413" s="79">
        <v>0</v>
      </c>
      <c r="K413" s="80">
        <v>0.1915</v>
      </c>
      <c r="L413" s="79">
        <v>0</v>
      </c>
      <c r="M413" s="79">
        <v>0</v>
      </c>
      <c r="N413" s="79">
        <v>0</v>
      </c>
      <c r="O413" s="79">
        <v>0</v>
      </c>
      <c r="P413" s="79">
        <v>1</v>
      </c>
      <c r="Q413" s="79">
        <v>5</v>
      </c>
      <c r="R413" s="80">
        <v>1</v>
      </c>
      <c r="S413" s="79">
        <v>4</v>
      </c>
      <c r="T413" s="76"/>
      <c r="V413" s="76">
        <v>450</v>
      </c>
      <c r="W413" s="76">
        <v>86</v>
      </c>
      <c r="X413" s="76">
        <v>275</v>
      </c>
      <c r="Y413" s="78">
        <v>10301</v>
      </c>
    </row>
    <row r="414" spans="1:25" s="78" customFormat="1">
      <c r="A414" s="81">
        <v>450</v>
      </c>
      <c r="B414" s="76">
        <v>450086278</v>
      </c>
      <c r="C414" s="77" t="s">
        <v>529</v>
      </c>
      <c r="D414" s="79">
        <v>0</v>
      </c>
      <c r="E414" s="79">
        <v>0</v>
      </c>
      <c r="F414" s="79">
        <v>2</v>
      </c>
      <c r="G414" s="79">
        <v>6</v>
      </c>
      <c r="H414" s="79">
        <v>3</v>
      </c>
      <c r="I414" s="79">
        <v>0</v>
      </c>
      <c r="J414" s="79">
        <v>0</v>
      </c>
      <c r="K414" s="80">
        <v>0.42130000000000001</v>
      </c>
      <c r="L414" s="79">
        <v>0</v>
      </c>
      <c r="M414" s="79">
        <v>0</v>
      </c>
      <c r="N414" s="79">
        <v>0</v>
      </c>
      <c r="O414" s="79">
        <v>0</v>
      </c>
      <c r="P414" s="79">
        <v>7</v>
      </c>
      <c r="Q414" s="79">
        <v>11</v>
      </c>
      <c r="R414" s="80">
        <v>1</v>
      </c>
      <c r="S414" s="79">
        <v>6</v>
      </c>
      <c r="T414" s="76"/>
      <c r="V414" s="76">
        <v>450</v>
      </c>
      <c r="W414" s="76">
        <v>86</v>
      </c>
      <c r="X414" s="76">
        <v>278</v>
      </c>
      <c r="Y414" s="78">
        <v>12302</v>
      </c>
    </row>
    <row r="415" spans="1:25" s="78" customFormat="1">
      <c r="A415" s="81">
        <v>450</v>
      </c>
      <c r="B415" s="76">
        <v>450086327</v>
      </c>
      <c r="C415" s="77" t="s">
        <v>529</v>
      </c>
      <c r="D415" s="79">
        <v>0</v>
      </c>
      <c r="E415" s="79">
        <v>0</v>
      </c>
      <c r="F415" s="79">
        <v>0</v>
      </c>
      <c r="G415" s="79">
        <v>2</v>
      </c>
      <c r="H415" s="79">
        <v>0</v>
      </c>
      <c r="I415" s="79">
        <v>0</v>
      </c>
      <c r="J415" s="79">
        <v>0</v>
      </c>
      <c r="K415" s="80">
        <v>7.6600000000000001E-2</v>
      </c>
      <c r="L415" s="79">
        <v>0</v>
      </c>
      <c r="M415" s="79">
        <v>0</v>
      </c>
      <c r="N415" s="79">
        <v>0</v>
      </c>
      <c r="O415" s="79">
        <v>0</v>
      </c>
      <c r="P415" s="79">
        <v>0</v>
      </c>
      <c r="Q415" s="79">
        <v>2</v>
      </c>
      <c r="R415" s="80">
        <v>1</v>
      </c>
      <c r="S415" s="79">
        <v>5</v>
      </c>
      <c r="T415" s="76"/>
      <c r="V415" s="76">
        <v>450</v>
      </c>
      <c r="W415" s="76">
        <v>86</v>
      </c>
      <c r="X415" s="76">
        <v>327</v>
      </c>
      <c r="Y415" s="78">
        <v>9567</v>
      </c>
    </row>
    <row r="416" spans="1:25" s="78" customFormat="1">
      <c r="A416" s="81">
        <v>450</v>
      </c>
      <c r="B416" s="76">
        <v>450086337</v>
      </c>
      <c r="C416" s="77" t="s">
        <v>529</v>
      </c>
      <c r="D416" s="79">
        <v>0</v>
      </c>
      <c r="E416" s="79">
        <v>0</v>
      </c>
      <c r="F416" s="79">
        <v>0</v>
      </c>
      <c r="G416" s="79">
        <v>2</v>
      </c>
      <c r="H416" s="79">
        <v>0</v>
      </c>
      <c r="I416" s="79">
        <v>0</v>
      </c>
      <c r="J416" s="79">
        <v>0</v>
      </c>
      <c r="K416" s="80">
        <v>7.6600000000000001E-2</v>
      </c>
      <c r="L416" s="79">
        <v>0</v>
      </c>
      <c r="M416" s="79">
        <v>0</v>
      </c>
      <c r="N416" s="79">
        <v>0</v>
      </c>
      <c r="O416" s="79">
        <v>0</v>
      </c>
      <c r="P416" s="79">
        <v>2</v>
      </c>
      <c r="Q416" s="79">
        <v>2</v>
      </c>
      <c r="R416" s="80">
        <v>1</v>
      </c>
      <c r="S416" s="79">
        <v>6</v>
      </c>
      <c r="T416" s="76"/>
      <c r="V416" s="76">
        <v>450</v>
      </c>
      <c r="W416" s="76">
        <v>86</v>
      </c>
      <c r="X416" s="76">
        <v>337</v>
      </c>
      <c r="Y416" s="78">
        <v>14028</v>
      </c>
    </row>
    <row r="417" spans="1:25" s="78" customFormat="1">
      <c r="A417" s="81">
        <v>450</v>
      </c>
      <c r="B417" s="76">
        <v>450086340</v>
      </c>
      <c r="C417" s="77" t="s">
        <v>529</v>
      </c>
      <c r="D417" s="79">
        <v>0</v>
      </c>
      <c r="E417" s="79">
        <v>0</v>
      </c>
      <c r="F417" s="79">
        <v>1</v>
      </c>
      <c r="G417" s="79">
        <v>4</v>
      </c>
      <c r="H417" s="79">
        <v>3</v>
      </c>
      <c r="I417" s="79">
        <v>0</v>
      </c>
      <c r="J417" s="79">
        <v>0</v>
      </c>
      <c r="K417" s="80">
        <v>0.30640000000000001</v>
      </c>
      <c r="L417" s="79">
        <v>0</v>
      </c>
      <c r="M417" s="79">
        <v>0</v>
      </c>
      <c r="N417" s="79">
        <v>0</v>
      </c>
      <c r="O417" s="79">
        <v>0</v>
      </c>
      <c r="P417" s="79">
        <v>1</v>
      </c>
      <c r="Q417" s="79">
        <v>8</v>
      </c>
      <c r="R417" s="80">
        <v>1</v>
      </c>
      <c r="S417" s="79">
        <v>5</v>
      </c>
      <c r="T417" s="76"/>
      <c r="V417" s="76">
        <v>450</v>
      </c>
      <c r="W417" s="76">
        <v>86</v>
      </c>
      <c r="X417" s="76">
        <v>340</v>
      </c>
      <c r="Y417" s="78">
        <v>9948</v>
      </c>
    </row>
    <row r="418" spans="1:25" s="78" customFormat="1">
      <c r="A418" s="81">
        <v>450</v>
      </c>
      <c r="B418" s="76">
        <v>450086605</v>
      </c>
      <c r="C418" s="77" t="s">
        <v>529</v>
      </c>
      <c r="D418" s="79">
        <v>0</v>
      </c>
      <c r="E418" s="79">
        <v>0</v>
      </c>
      <c r="F418" s="79">
        <v>0</v>
      </c>
      <c r="G418" s="79">
        <v>0</v>
      </c>
      <c r="H418" s="79">
        <v>1</v>
      </c>
      <c r="I418" s="79">
        <v>0</v>
      </c>
      <c r="J418" s="79">
        <v>0</v>
      </c>
      <c r="K418" s="80">
        <v>3.8300000000000001E-2</v>
      </c>
      <c r="L418" s="79">
        <v>0</v>
      </c>
      <c r="M418" s="79">
        <v>0</v>
      </c>
      <c r="N418" s="79">
        <v>0</v>
      </c>
      <c r="O418" s="79">
        <v>0</v>
      </c>
      <c r="P418" s="79">
        <v>0</v>
      </c>
      <c r="Q418" s="79">
        <v>1</v>
      </c>
      <c r="R418" s="80">
        <v>1</v>
      </c>
      <c r="S418" s="79">
        <v>6</v>
      </c>
      <c r="T418" s="76"/>
      <c r="V418" s="76">
        <v>450</v>
      </c>
      <c r="W418" s="76">
        <v>86</v>
      </c>
      <c r="X418" s="76">
        <v>605</v>
      </c>
      <c r="Y418" s="78">
        <v>9220</v>
      </c>
    </row>
    <row r="419" spans="1:25" s="78" customFormat="1">
      <c r="A419" s="81">
        <v>450</v>
      </c>
      <c r="B419" s="76">
        <v>450086683</v>
      </c>
      <c r="C419" s="77" t="s">
        <v>529</v>
      </c>
      <c r="D419" s="79">
        <v>0</v>
      </c>
      <c r="E419" s="79">
        <v>0</v>
      </c>
      <c r="F419" s="79">
        <v>0</v>
      </c>
      <c r="G419" s="79">
        <v>0</v>
      </c>
      <c r="H419" s="79">
        <v>6</v>
      </c>
      <c r="I419" s="79">
        <v>0</v>
      </c>
      <c r="J419" s="79">
        <v>0</v>
      </c>
      <c r="K419" s="80">
        <v>0.2298</v>
      </c>
      <c r="L419" s="79">
        <v>0</v>
      </c>
      <c r="M419" s="79">
        <v>0</v>
      </c>
      <c r="N419" s="79">
        <v>0</v>
      </c>
      <c r="O419" s="79">
        <v>0</v>
      </c>
      <c r="P419" s="79">
        <v>0</v>
      </c>
      <c r="Q419" s="79">
        <v>6</v>
      </c>
      <c r="R419" s="80">
        <v>1</v>
      </c>
      <c r="S419" s="79">
        <v>4</v>
      </c>
      <c r="T419" s="76"/>
      <c r="V419" s="76">
        <v>450</v>
      </c>
      <c r="W419" s="76">
        <v>86</v>
      </c>
      <c r="X419" s="76">
        <v>683</v>
      </c>
      <c r="Y419" s="78">
        <v>9220</v>
      </c>
    </row>
    <row r="420" spans="1:25" s="78" customFormat="1">
      <c r="A420" s="81">
        <v>453</v>
      </c>
      <c r="B420" s="76">
        <v>453137005</v>
      </c>
      <c r="C420" s="77" t="s">
        <v>530</v>
      </c>
      <c r="D420" s="79">
        <v>0</v>
      </c>
      <c r="E420" s="79">
        <v>0</v>
      </c>
      <c r="F420" s="79">
        <v>0</v>
      </c>
      <c r="G420" s="79">
        <v>2</v>
      </c>
      <c r="H420" s="79">
        <v>0</v>
      </c>
      <c r="I420" s="79">
        <v>0</v>
      </c>
      <c r="J420" s="79">
        <v>0</v>
      </c>
      <c r="K420" s="80">
        <v>7.6600000000000001E-2</v>
      </c>
      <c r="L420" s="79">
        <v>0</v>
      </c>
      <c r="M420" s="79">
        <v>0</v>
      </c>
      <c r="N420" s="79">
        <v>0</v>
      </c>
      <c r="O420" s="79">
        <v>0</v>
      </c>
      <c r="P420" s="79">
        <v>2</v>
      </c>
      <c r="Q420" s="79">
        <v>2</v>
      </c>
      <c r="R420" s="80">
        <v>1</v>
      </c>
      <c r="S420" s="79">
        <v>7</v>
      </c>
      <c r="T420" s="76"/>
      <c r="V420" s="76">
        <v>453</v>
      </c>
      <c r="W420" s="76">
        <v>137</v>
      </c>
      <c r="X420" s="76">
        <v>5</v>
      </c>
      <c r="Y420" s="78">
        <v>14205</v>
      </c>
    </row>
    <row r="421" spans="1:25" s="78" customFormat="1">
      <c r="A421" s="81">
        <v>453</v>
      </c>
      <c r="B421" s="76">
        <v>453137061</v>
      </c>
      <c r="C421" s="77" t="s">
        <v>530</v>
      </c>
      <c r="D421" s="79">
        <v>0</v>
      </c>
      <c r="E421" s="79">
        <v>0</v>
      </c>
      <c r="F421" s="79">
        <v>2</v>
      </c>
      <c r="G421" s="79">
        <v>34</v>
      </c>
      <c r="H421" s="79">
        <v>19</v>
      </c>
      <c r="I421" s="79">
        <v>0</v>
      </c>
      <c r="J421" s="79">
        <v>0</v>
      </c>
      <c r="K421" s="80">
        <v>2.1065</v>
      </c>
      <c r="L421" s="79">
        <v>0</v>
      </c>
      <c r="M421" s="79">
        <v>4</v>
      </c>
      <c r="N421" s="79">
        <v>0</v>
      </c>
      <c r="O421" s="79">
        <v>0</v>
      </c>
      <c r="P421" s="79">
        <v>46</v>
      </c>
      <c r="Q421" s="79">
        <v>55</v>
      </c>
      <c r="R421" s="80">
        <v>1</v>
      </c>
      <c r="S421" s="79">
        <v>10</v>
      </c>
      <c r="T421" s="76"/>
      <c r="V421" s="76">
        <v>453</v>
      </c>
      <c r="W421" s="76">
        <v>137</v>
      </c>
      <c r="X421" s="76">
        <v>61</v>
      </c>
      <c r="Y421" s="78">
        <v>13943</v>
      </c>
    </row>
    <row r="422" spans="1:25" s="78" customFormat="1">
      <c r="A422" s="81">
        <v>453</v>
      </c>
      <c r="B422" s="76">
        <v>453137086</v>
      </c>
      <c r="C422" s="77" t="s">
        <v>530</v>
      </c>
      <c r="D422" s="79">
        <v>0</v>
      </c>
      <c r="E422" s="79">
        <v>0</v>
      </c>
      <c r="F422" s="79">
        <v>0</v>
      </c>
      <c r="G422" s="79">
        <v>1</v>
      </c>
      <c r="H422" s="79">
        <v>2</v>
      </c>
      <c r="I422" s="79">
        <v>0</v>
      </c>
      <c r="J422" s="79">
        <v>0</v>
      </c>
      <c r="K422" s="80">
        <v>0.1149</v>
      </c>
      <c r="L422" s="79">
        <v>0</v>
      </c>
      <c r="M422" s="79">
        <v>0</v>
      </c>
      <c r="N422" s="79">
        <v>0</v>
      </c>
      <c r="O422" s="79">
        <v>0</v>
      </c>
      <c r="P422" s="79">
        <v>3</v>
      </c>
      <c r="Q422" s="79">
        <v>3</v>
      </c>
      <c r="R422" s="80">
        <v>1</v>
      </c>
      <c r="S422" s="79">
        <v>7</v>
      </c>
      <c r="T422" s="76"/>
      <c r="V422" s="76">
        <v>453</v>
      </c>
      <c r="W422" s="76">
        <v>137</v>
      </c>
      <c r="X422" s="76">
        <v>86</v>
      </c>
      <c r="Y422" s="78">
        <v>13974</v>
      </c>
    </row>
    <row r="423" spans="1:25" s="78" customFormat="1">
      <c r="A423" s="81">
        <v>453</v>
      </c>
      <c r="B423" s="76">
        <v>453137111</v>
      </c>
      <c r="C423" s="77" t="s">
        <v>530</v>
      </c>
      <c r="D423" s="79">
        <v>0</v>
      </c>
      <c r="E423" s="79">
        <v>0</v>
      </c>
      <c r="F423" s="79">
        <v>0</v>
      </c>
      <c r="G423" s="79">
        <v>1</v>
      </c>
      <c r="H423" s="79">
        <v>0</v>
      </c>
      <c r="I423" s="79">
        <v>0</v>
      </c>
      <c r="J423" s="79">
        <v>0</v>
      </c>
      <c r="K423" s="80">
        <v>3.8300000000000001E-2</v>
      </c>
      <c r="L423" s="79">
        <v>0</v>
      </c>
      <c r="M423" s="79">
        <v>0</v>
      </c>
      <c r="N423" s="79">
        <v>0</v>
      </c>
      <c r="O423" s="79">
        <v>0</v>
      </c>
      <c r="P423" s="79">
        <v>1</v>
      </c>
      <c r="Q423" s="79">
        <v>1</v>
      </c>
      <c r="R423" s="80">
        <v>1</v>
      </c>
      <c r="S423" s="79">
        <v>6</v>
      </c>
      <c r="T423" s="76"/>
      <c r="V423" s="76">
        <v>453</v>
      </c>
      <c r="W423" s="76">
        <v>137</v>
      </c>
      <c r="X423" s="76">
        <v>111</v>
      </c>
      <c r="Y423" s="78">
        <v>14028</v>
      </c>
    </row>
    <row r="424" spans="1:25" s="78" customFormat="1">
      <c r="A424" s="81">
        <v>453</v>
      </c>
      <c r="B424" s="76">
        <v>453137114</v>
      </c>
      <c r="C424" s="77" t="s">
        <v>530</v>
      </c>
      <c r="D424" s="79">
        <v>0</v>
      </c>
      <c r="E424" s="79">
        <v>0</v>
      </c>
      <c r="F424" s="79">
        <v>0</v>
      </c>
      <c r="G424" s="79">
        <v>2</v>
      </c>
      <c r="H424" s="79">
        <v>0</v>
      </c>
      <c r="I424" s="79">
        <v>0</v>
      </c>
      <c r="J424" s="79">
        <v>0</v>
      </c>
      <c r="K424" s="80">
        <v>7.6600000000000001E-2</v>
      </c>
      <c r="L424" s="79">
        <v>0</v>
      </c>
      <c r="M424" s="79">
        <v>0</v>
      </c>
      <c r="N424" s="79">
        <v>0</v>
      </c>
      <c r="O424" s="79">
        <v>0</v>
      </c>
      <c r="P424" s="79">
        <v>2</v>
      </c>
      <c r="Q424" s="79">
        <v>2</v>
      </c>
      <c r="R424" s="80">
        <v>1</v>
      </c>
      <c r="S424" s="79">
        <v>10</v>
      </c>
      <c r="T424" s="76"/>
      <c r="V424" s="76">
        <v>453</v>
      </c>
      <c r="W424" s="76">
        <v>137</v>
      </c>
      <c r="X424" s="76">
        <v>114</v>
      </c>
      <c r="Y424" s="78">
        <v>14736</v>
      </c>
    </row>
    <row r="425" spans="1:25" s="78" customFormat="1">
      <c r="A425" s="81">
        <v>453</v>
      </c>
      <c r="B425" s="76">
        <v>453137137</v>
      </c>
      <c r="C425" s="77" t="s">
        <v>530</v>
      </c>
      <c r="D425" s="79">
        <v>0</v>
      </c>
      <c r="E425" s="79">
        <v>0</v>
      </c>
      <c r="F425" s="79">
        <v>42</v>
      </c>
      <c r="G425" s="79">
        <v>302</v>
      </c>
      <c r="H425" s="79">
        <v>162</v>
      </c>
      <c r="I425" s="79">
        <v>0</v>
      </c>
      <c r="J425" s="79">
        <v>0</v>
      </c>
      <c r="K425" s="80">
        <v>19.379799999999999</v>
      </c>
      <c r="L425" s="79">
        <v>0</v>
      </c>
      <c r="M425" s="79">
        <v>59</v>
      </c>
      <c r="N425" s="79">
        <v>13</v>
      </c>
      <c r="O425" s="79">
        <v>0</v>
      </c>
      <c r="P425" s="79">
        <v>421</v>
      </c>
      <c r="Q425" s="79">
        <v>506</v>
      </c>
      <c r="R425" s="80">
        <v>1</v>
      </c>
      <c r="S425" s="79">
        <v>12</v>
      </c>
      <c r="T425" s="76"/>
      <c r="V425" s="76">
        <v>453</v>
      </c>
      <c r="W425" s="76">
        <v>137</v>
      </c>
      <c r="X425" s="76">
        <v>137</v>
      </c>
      <c r="Y425" s="78">
        <v>14349</v>
      </c>
    </row>
    <row r="426" spans="1:25" s="78" customFormat="1">
      <c r="A426" s="81">
        <v>453</v>
      </c>
      <c r="B426" s="76">
        <v>453137161</v>
      </c>
      <c r="C426" s="77" t="s">
        <v>530</v>
      </c>
      <c r="D426" s="79">
        <v>0</v>
      </c>
      <c r="E426" s="79">
        <v>0</v>
      </c>
      <c r="F426" s="79">
        <v>0</v>
      </c>
      <c r="G426" s="79">
        <v>1</v>
      </c>
      <c r="H426" s="79">
        <v>1</v>
      </c>
      <c r="I426" s="79">
        <v>0</v>
      </c>
      <c r="J426" s="79">
        <v>0</v>
      </c>
      <c r="K426" s="80">
        <v>7.6600000000000001E-2</v>
      </c>
      <c r="L426" s="79">
        <v>0</v>
      </c>
      <c r="M426" s="79">
        <v>0</v>
      </c>
      <c r="N426" s="79">
        <v>0</v>
      </c>
      <c r="O426" s="79">
        <v>0</v>
      </c>
      <c r="P426" s="79">
        <v>0</v>
      </c>
      <c r="Q426" s="79">
        <v>2</v>
      </c>
      <c r="R426" s="80">
        <v>1</v>
      </c>
      <c r="S426" s="79">
        <v>6</v>
      </c>
      <c r="T426" s="76"/>
      <c r="V426" s="76">
        <v>453</v>
      </c>
      <c r="W426" s="76">
        <v>137</v>
      </c>
      <c r="X426" s="76">
        <v>161</v>
      </c>
      <c r="Y426" s="78">
        <v>9394</v>
      </c>
    </row>
    <row r="427" spans="1:25" s="78" customFormat="1">
      <c r="A427" s="81">
        <v>453</v>
      </c>
      <c r="B427" s="76">
        <v>453137191</v>
      </c>
      <c r="C427" s="77" t="s">
        <v>530</v>
      </c>
      <c r="D427" s="79">
        <v>0</v>
      </c>
      <c r="E427" s="79">
        <v>0</v>
      </c>
      <c r="F427" s="79">
        <v>0</v>
      </c>
      <c r="G427" s="79">
        <v>1</v>
      </c>
      <c r="H427" s="79">
        <v>0</v>
      </c>
      <c r="I427" s="79">
        <v>0</v>
      </c>
      <c r="J427" s="79">
        <v>0</v>
      </c>
      <c r="K427" s="80">
        <v>3.8300000000000001E-2</v>
      </c>
      <c r="L427" s="79">
        <v>0</v>
      </c>
      <c r="M427" s="79">
        <v>0</v>
      </c>
      <c r="N427" s="79">
        <v>0</v>
      </c>
      <c r="O427" s="79">
        <v>0</v>
      </c>
      <c r="P427" s="79">
        <v>0</v>
      </c>
      <c r="Q427" s="79">
        <v>1</v>
      </c>
      <c r="R427" s="80">
        <v>1</v>
      </c>
      <c r="S427" s="79">
        <v>6</v>
      </c>
      <c r="T427" s="76"/>
      <c r="V427" s="76">
        <v>453</v>
      </c>
      <c r="W427" s="76">
        <v>137</v>
      </c>
      <c r="X427" s="76">
        <v>191</v>
      </c>
      <c r="Y427" s="78">
        <v>9567</v>
      </c>
    </row>
    <row r="428" spans="1:25" s="78" customFormat="1">
      <c r="A428" s="81">
        <v>453</v>
      </c>
      <c r="B428" s="76">
        <v>453137210</v>
      </c>
      <c r="C428" s="77" t="s">
        <v>530</v>
      </c>
      <c r="D428" s="79">
        <v>0</v>
      </c>
      <c r="E428" s="79">
        <v>0</v>
      </c>
      <c r="F428" s="79">
        <v>1</v>
      </c>
      <c r="G428" s="79">
        <v>1</v>
      </c>
      <c r="H428" s="79">
        <v>1</v>
      </c>
      <c r="I428" s="79">
        <v>0</v>
      </c>
      <c r="J428" s="79">
        <v>0</v>
      </c>
      <c r="K428" s="80">
        <v>0.1149</v>
      </c>
      <c r="L428" s="79">
        <v>0</v>
      </c>
      <c r="M428" s="79">
        <v>0</v>
      </c>
      <c r="N428" s="79">
        <v>0</v>
      </c>
      <c r="O428" s="79">
        <v>0</v>
      </c>
      <c r="P428" s="79">
        <v>3</v>
      </c>
      <c r="Q428" s="79">
        <v>3</v>
      </c>
      <c r="R428" s="80">
        <v>1</v>
      </c>
      <c r="S428" s="79">
        <v>5</v>
      </c>
      <c r="T428" s="76"/>
      <c r="V428" s="76">
        <v>453</v>
      </c>
      <c r="W428" s="76">
        <v>137</v>
      </c>
      <c r="X428" s="76">
        <v>210</v>
      </c>
      <c r="Y428" s="78">
        <v>13573</v>
      </c>
    </row>
    <row r="429" spans="1:25" s="78" customFormat="1">
      <c r="A429" s="81">
        <v>453</v>
      </c>
      <c r="B429" s="76">
        <v>453137227</v>
      </c>
      <c r="C429" s="77" t="s">
        <v>530</v>
      </c>
      <c r="D429" s="79">
        <v>0</v>
      </c>
      <c r="E429" s="79">
        <v>0</v>
      </c>
      <c r="F429" s="79">
        <v>0</v>
      </c>
      <c r="G429" s="79">
        <v>1</v>
      </c>
      <c r="H429" s="79">
        <v>0</v>
      </c>
      <c r="I429" s="79">
        <v>0</v>
      </c>
      <c r="J429" s="79">
        <v>0</v>
      </c>
      <c r="K429" s="80">
        <v>3.8300000000000001E-2</v>
      </c>
      <c r="L429" s="79">
        <v>0</v>
      </c>
      <c r="M429" s="79">
        <v>1</v>
      </c>
      <c r="N429" s="79">
        <v>0</v>
      </c>
      <c r="O429" s="79">
        <v>0</v>
      </c>
      <c r="P429" s="79">
        <v>1</v>
      </c>
      <c r="Q429" s="79">
        <v>1</v>
      </c>
      <c r="R429" s="80">
        <v>1</v>
      </c>
      <c r="S429" s="79">
        <v>9</v>
      </c>
      <c r="T429" s="76"/>
      <c r="V429" s="76">
        <v>453</v>
      </c>
      <c r="W429" s="76">
        <v>137</v>
      </c>
      <c r="X429" s="76">
        <v>227</v>
      </c>
      <c r="Y429" s="78">
        <v>16958</v>
      </c>
    </row>
    <row r="430" spans="1:25" s="78" customFormat="1">
      <c r="A430" s="81">
        <v>453</v>
      </c>
      <c r="B430" s="76">
        <v>453137278</v>
      </c>
      <c r="C430" s="77" t="s">
        <v>530</v>
      </c>
      <c r="D430" s="79">
        <v>0</v>
      </c>
      <c r="E430" s="79">
        <v>0</v>
      </c>
      <c r="F430" s="79">
        <v>2</v>
      </c>
      <c r="G430" s="79">
        <v>3</v>
      </c>
      <c r="H430" s="79">
        <v>3</v>
      </c>
      <c r="I430" s="79">
        <v>0</v>
      </c>
      <c r="J430" s="79">
        <v>0</v>
      </c>
      <c r="K430" s="80">
        <v>0.30640000000000001</v>
      </c>
      <c r="L430" s="79">
        <v>0</v>
      </c>
      <c r="M430" s="79">
        <v>1</v>
      </c>
      <c r="N430" s="79">
        <v>1</v>
      </c>
      <c r="O430" s="79">
        <v>0</v>
      </c>
      <c r="P430" s="79">
        <v>6</v>
      </c>
      <c r="Q430" s="79">
        <v>8</v>
      </c>
      <c r="R430" s="80">
        <v>1</v>
      </c>
      <c r="S430" s="79">
        <v>6</v>
      </c>
      <c r="T430" s="76"/>
      <c r="V430" s="76">
        <v>453</v>
      </c>
      <c r="W430" s="76">
        <v>137</v>
      </c>
      <c r="X430" s="76">
        <v>278</v>
      </c>
      <c r="Y430" s="78">
        <v>13386</v>
      </c>
    </row>
    <row r="431" spans="1:25" s="78" customFormat="1">
      <c r="A431" s="81">
        <v>453</v>
      </c>
      <c r="B431" s="76">
        <v>453137281</v>
      </c>
      <c r="C431" s="77" t="s">
        <v>530</v>
      </c>
      <c r="D431" s="79">
        <v>0</v>
      </c>
      <c r="E431" s="79">
        <v>0</v>
      </c>
      <c r="F431" s="79">
        <v>9</v>
      </c>
      <c r="G431" s="79">
        <v>50</v>
      </c>
      <c r="H431" s="79">
        <v>36</v>
      </c>
      <c r="I431" s="79">
        <v>0</v>
      </c>
      <c r="J431" s="79">
        <v>0</v>
      </c>
      <c r="K431" s="80">
        <v>3.6385000000000001</v>
      </c>
      <c r="L431" s="79">
        <v>0</v>
      </c>
      <c r="M431" s="79">
        <v>6</v>
      </c>
      <c r="N431" s="79">
        <v>1</v>
      </c>
      <c r="O431" s="79">
        <v>0</v>
      </c>
      <c r="P431" s="79">
        <v>79</v>
      </c>
      <c r="Q431" s="79">
        <v>95</v>
      </c>
      <c r="R431" s="80">
        <v>1</v>
      </c>
      <c r="S431" s="79">
        <v>12</v>
      </c>
      <c r="T431" s="76"/>
      <c r="V431" s="76">
        <v>453</v>
      </c>
      <c r="W431" s="76">
        <v>137</v>
      </c>
      <c r="X431" s="76">
        <v>281</v>
      </c>
      <c r="Y431" s="78">
        <v>14160</v>
      </c>
    </row>
    <row r="432" spans="1:25" s="78" customFormat="1">
      <c r="A432" s="81">
        <v>453</v>
      </c>
      <c r="B432" s="76">
        <v>453137325</v>
      </c>
      <c r="C432" s="77" t="s">
        <v>530</v>
      </c>
      <c r="D432" s="79">
        <v>0</v>
      </c>
      <c r="E432" s="79">
        <v>0</v>
      </c>
      <c r="F432" s="79">
        <v>0</v>
      </c>
      <c r="G432" s="79">
        <v>4</v>
      </c>
      <c r="H432" s="79">
        <v>3</v>
      </c>
      <c r="I432" s="79">
        <v>0</v>
      </c>
      <c r="J432" s="79">
        <v>0</v>
      </c>
      <c r="K432" s="80">
        <v>0.2681</v>
      </c>
      <c r="L432" s="79">
        <v>0</v>
      </c>
      <c r="M432" s="79">
        <v>1</v>
      </c>
      <c r="N432" s="79">
        <v>0</v>
      </c>
      <c r="O432" s="79">
        <v>0</v>
      </c>
      <c r="P432" s="79">
        <v>7</v>
      </c>
      <c r="Q432" s="79">
        <v>7</v>
      </c>
      <c r="R432" s="80">
        <v>1</v>
      </c>
      <c r="S432" s="79">
        <v>8</v>
      </c>
      <c r="T432" s="76"/>
      <c r="V432" s="76">
        <v>453</v>
      </c>
      <c r="W432" s="76">
        <v>137</v>
      </c>
      <c r="X432" s="76">
        <v>325</v>
      </c>
      <c r="Y432" s="78">
        <v>14576</v>
      </c>
    </row>
    <row r="433" spans="1:25" s="78" customFormat="1">
      <c r="A433" s="81">
        <v>453</v>
      </c>
      <c r="B433" s="76">
        <v>453137332</v>
      </c>
      <c r="C433" s="77" t="s">
        <v>530</v>
      </c>
      <c r="D433" s="79">
        <v>0</v>
      </c>
      <c r="E433" s="79">
        <v>0</v>
      </c>
      <c r="F433" s="79">
        <v>0</v>
      </c>
      <c r="G433" s="79">
        <v>12</v>
      </c>
      <c r="H433" s="79">
        <v>2</v>
      </c>
      <c r="I433" s="79">
        <v>0</v>
      </c>
      <c r="J433" s="79">
        <v>0</v>
      </c>
      <c r="K433" s="80">
        <v>0.53620000000000001</v>
      </c>
      <c r="L433" s="79">
        <v>0</v>
      </c>
      <c r="M433" s="79">
        <v>0</v>
      </c>
      <c r="N433" s="79">
        <v>1</v>
      </c>
      <c r="O433" s="79">
        <v>0</v>
      </c>
      <c r="P433" s="79">
        <v>11</v>
      </c>
      <c r="Q433" s="79">
        <v>14</v>
      </c>
      <c r="R433" s="80">
        <v>1</v>
      </c>
      <c r="S433" s="79">
        <v>10</v>
      </c>
      <c r="T433" s="76"/>
      <c r="V433" s="76">
        <v>453</v>
      </c>
      <c r="W433" s="76">
        <v>137</v>
      </c>
      <c r="X433" s="76">
        <v>332</v>
      </c>
      <c r="Y433" s="78">
        <v>13759</v>
      </c>
    </row>
    <row r="434" spans="1:25" s="78" customFormat="1">
      <c r="A434" s="81">
        <v>453</v>
      </c>
      <c r="B434" s="76">
        <v>453137680</v>
      </c>
      <c r="C434" s="77" t="s">
        <v>530</v>
      </c>
      <c r="D434" s="79">
        <v>0</v>
      </c>
      <c r="E434" s="79">
        <v>0</v>
      </c>
      <c r="F434" s="79">
        <v>1</v>
      </c>
      <c r="G434" s="79">
        <v>1</v>
      </c>
      <c r="H434" s="79">
        <v>0</v>
      </c>
      <c r="I434" s="79">
        <v>0</v>
      </c>
      <c r="J434" s="79">
        <v>0</v>
      </c>
      <c r="K434" s="80">
        <v>7.6600000000000001E-2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2</v>
      </c>
      <c r="R434" s="80">
        <v>1</v>
      </c>
      <c r="S434" s="79">
        <v>4</v>
      </c>
      <c r="T434" s="76"/>
      <c r="V434" s="76">
        <v>453</v>
      </c>
      <c r="W434" s="76">
        <v>137</v>
      </c>
      <c r="X434" s="76">
        <v>680</v>
      </c>
      <c r="Y434" s="78">
        <v>9543</v>
      </c>
    </row>
    <row r="435" spans="1:25" s="78" customFormat="1">
      <c r="A435" s="81">
        <v>454</v>
      </c>
      <c r="B435" s="76">
        <v>454149009</v>
      </c>
      <c r="C435" s="77" t="s">
        <v>531</v>
      </c>
      <c r="D435" s="79">
        <v>1</v>
      </c>
      <c r="E435" s="79">
        <v>0</v>
      </c>
      <c r="F435" s="79">
        <v>0</v>
      </c>
      <c r="G435" s="79">
        <v>3</v>
      </c>
      <c r="H435" s="79">
        <v>1</v>
      </c>
      <c r="I435" s="79">
        <v>0</v>
      </c>
      <c r="J435" s="79">
        <v>0</v>
      </c>
      <c r="K435" s="80">
        <v>0.1532</v>
      </c>
      <c r="L435" s="79">
        <v>0</v>
      </c>
      <c r="M435" s="79">
        <v>0</v>
      </c>
      <c r="N435" s="79">
        <v>0</v>
      </c>
      <c r="O435" s="79">
        <v>0</v>
      </c>
      <c r="P435" s="79">
        <v>5</v>
      </c>
      <c r="Q435" s="79">
        <v>5</v>
      </c>
      <c r="R435" s="80">
        <v>1</v>
      </c>
      <c r="S435" s="79">
        <v>2</v>
      </c>
      <c r="T435" s="76"/>
      <c r="V435" s="76">
        <v>454</v>
      </c>
      <c r="W435" s="76">
        <v>149</v>
      </c>
      <c r="X435" s="76">
        <v>9</v>
      </c>
      <c r="Y435" s="78">
        <v>12345</v>
      </c>
    </row>
    <row r="436" spans="1:25" s="78" customFormat="1">
      <c r="A436" s="81">
        <v>454</v>
      </c>
      <c r="B436" s="76">
        <v>454149103</v>
      </c>
      <c r="C436" s="77" t="s">
        <v>531</v>
      </c>
      <c r="D436" s="79">
        <v>0</v>
      </c>
      <c r="E436" s="79">
        <v>0</v>
      </c>
      <c r="F436" s="79">
        <v>1</v>
      </c>
      <c r="G436" s="79">
        <v>2</v>
      </c>
      <c r="H436" s="79">
        <v>0</v>
      </c>
      <c r="I436" s="79">
        <v>0</v>
      </c>
      <c r="J436" s="79">
        <v>0</v>
      </c>
      <c r="K436" s="80">
        <v>0.1149</v>
      </c>
      <c r="L436" s="79">
        <v>0</v>
      </c>
      <c r="M436" s="79">
        <v>3</v>
      </c>
      <c r="N436" s="79">
        <v>0</v>
      </c>
      <c r="O436" s="79">
        <v>0</v>
      </c>
      <c r="P436" s="79">
        <v>2</v>
      </c>
      <c r="Q436" s="79">
        <v>3</v>
      </c>
      <c r="R436" s="80">
        <v>1</v>
      </c>
      <c r="S436" s="79">
        <v>10</v>
      </c>
      <c r="T436" s="76"/>
      <c r="V436" s="76">
        <v>454</v>
      </c>
      <c r="W436" s="76">
        <v>149</v>
      </c>
      <c r="X436" s="76">
        <v>103</v>
      </c>
      <c r="Y436" s="78">
        <v>15396</v>
      </c>
    </row>
    <row r="437" spans="1:25" s="78" customFormat="1">
      <c r="A437" s="81">
        <v>454</v>
      </c>
      <c r="B437" s="76">
        <v>454149128</v>
      </c>
      <c r="C437" s="77" t="s">
        <v>531</v>
      </c>
      <c r="D437" s="79">
        <v>0</v>
      </c>
      <c r="E437" s="79">
        <v>0</v>
      </c>
      <c r="F437" s="79">
        <v>0</v>
      </c>
      <c r="G437" s="79">
        <v>6</v>
      </c>
      <c r="H437" s="79">
        <v>6</v>
      </c>
      <c r="I437" s="79">
        <v>0</v>
      </c>
      <c r="J437" s="79">
        <v>0</v>
      </c>
      <c r="K437" s="80">
        <v>0.45960000000000001</v>
      </c>
      <c r="L437" s="79">
        <v>0</v>
      </c>
      <c r="M437" s="79">
        <v>1</v>
      </c>
      <c r="N437" s="79">
        <v>0</v>
      </c>
      <c r="O437" s="79">
        <v>0</v>
      </c>
      <c r="P437" s="79">
        <v>12</v>
      </c>
      <c r="Q437" s="79">
        <v>12</v>
      </c>
      <c r="R437" s="80">
        <v>1</v>
      </c>
      <c r="S437" s="79">
        <v>10</v>
      </c>
      <c r="T437" s="76"/>
      <c r="V437" s="76">
        <v>454</v>
      </c>
      <c r="W437" s="76">
        <v>149</v>
      </c>
      <c r="X437" s="76">
        <v>128</v>
      </c>
      <c r="Y437" s="78">
        <v>14762</v>
      </c>
    </row>
    <row r="438" spans="1:25" s="78" customFormat="1">
      <c r="A438" s="81">
        <v>454</v>
      </c>
      <c r="B438" s="76">
        <v>454149149</v>
      </c>
      <c r="C438" s="77" t="s">
        <v>531</v>
      </c>
      <c r="D438" s="79">
        <v>59</v>
      </c>
      <c r="E438" s="79">
        <v>0</v>
      </c>
      <c r="F438" s="79">
        <v>76</v>
      </c>
      <c r="G438" s="79">
        <v>367</v>
      </c>
      <c r="H438" s="79">
        <v>205</v>
      </c>
      <c r="I438" s="79">
        <v>0</v>
      </c>
      <c r="J438" s="79">
        <v>0</v>
      </c>
      <c r="K438" s="80">
        <v>24.8184</v>
      </c>
      <c r="L438" s="79">
        <v>0</v>
      </c>
      <c r="M438" s="79">
        <v>149</v>
      </c>
      <c r="N438" s="79">
        <v>2</v>
      </c>
      <c r="O438" s="79">
        <v>0</v>
      </c>
      <c r="P438" s="79">
        <v>633</v>
      </c>
      <c r="Q438" s="79">
        <v>678</v>
      </c>
      <c r="R438" s="80">
        <v>1</v>
      </c>
      <c r="S438" s="79">
        <v>12</v>
      </c>
      <c r="T438" s="76"/>
      <c r="V438" s="76">
        <v>454</v>
      </c>
      <c r="W438" s="76">
        <v>149</v>
      </c>
      <c r="X438" s="76">
        <v>149</v>
      </c>
      <c r="Y438" s="78">
        <v>15044</v>
      </c>
    </row>
    <row r="439" spans="1:25" s="78" customFormat="1">
      <c r="A439" s="81">
        <v>454</v>
      </c>
      <c r="B439" s="76">
        <v>454149181</v>
      </c>
      <c r="C439" s="77" t="s">
        <v>531</v>
      </c>
      <c r="D439" s="79">
        <v>3</v>
      </c>
      <c r="E439" s="79">
        <v>0</v>
      </c>
      <c r="F439" s="79">
        <v>4</v>
      </c>
      <c r="G439" s="79">
        <v>32</v>
      </c>
      <c r="H439" s="79">
        <v>16</v>
      </c>
      <c r="I439" s="79">
        <v>0</v>
      </c>
      <c r="J439" s="79">
        <v>0</v>
      </c>
      <c r="K439" s="80">
        <v>1.9916</v>
      </c>
      <c r="L439" s="79">
        <v>0</v>
      </c>
      <c r="M439" s="79">
        <v>8</v>
      </c>
      <c r="N439" s="79">
        <v>0</v>
      </c>
      <c r="O439" s="79">
        <v>0</v>
      </c>
      <c r="P439" s="79">
        <v>45</v>
      </c>
      <c r="Q439" s="79">
        <v>54</v>
      </c>
      <c r="R439" s="80">
        <v>1</v>
      </c>
      <c r="S439" s="79">
        <v>9</v>
      </c>
      <c r="T439" s="76"/>
      <c r="V439" s="76">
        <v>454</v>
      </c>
      <c r="W439" s="76">
        <v>149</v>
      </c>
      <c r="X439" s="76">
        <v>181</v>
      </c>
      <c r="Y439" s="78">
        <v>13856</v>
      </c>
    </row>
    <row r="440" spans="1:25" s="78" customFormat="1">
      <c r="A440" s="81">
        <v>454</v>
      </c>
      <c r="B440" s="76">
        <v>454149211</v>
      </c>
      <c r="C440" s="77" t="s">
        <v>531</v>
      </c>
      <c r="D440" s="79">
        <v>0</v>
      </c>
      <c r="E440" s="79">
        <v>0</v>
      </c>
      <c r="F440" s="79">
        <v>0</v>
      </c>
      <c r="G440" s="79">
        <v>3</v>
      </c>
      <c r="H440" s="79">
        <v>0</v>
      </c>
      <c r="I440" s="79">
        <v>0</v>
      </c>
      <c r="J440" s="79">
        <v>0</v>
      </c>
      <c r="K440" s="80">
        <v>0.1149</v>
      </c>
      <c r="L440" s="79">
        <v>0</v>
      </c>
      <c r="M440" s="79">
        <v>0</v>
      </c>
      <c r="N440" s="79">
        <v>0</v>
      </c>
      <c r="O440" s="79">
        <v>0</v>
      </c>
      <c r="P440" s="79">
        <v>3</v>
      </c>
      <c r="Q440" s="79">
        <v>3</v>
      </c>
      <c r="R440" s="80">
        <v>1</v>
      </c>
      <c r="S440" s="79">
        <v>4</v>
      </c>
      <c r="T440" s="76"/>
      <c r="V440" s="76">
        <v>454</v>
      </c>
      <c r="W440" s="76">
        <v>149</v>
      </c>
      <c r="X440" s="76">
        <v>211</v>
      </c>
      <c r="Y440" s="78">
        <v>13631</v>
      </c>
    </row>
    <row r="441" spans="1:25" s="78" customFormat="1">
      <c r="A441" s="81">
        <v>454</v>
      </c>
      <c r="B441" s="76">
        <v>454149745</v>
      </c>
      <c r="C441" s="77" t="s">
        <v>531</v>
      </c>
      <c r="D441" s="79">
        <v>0</v>
      </c>
      <c r="E441" s="79">
        <v>0</v>
      </c>
      <c r="F441" s="79">
        <v>0</v>
      </c>
      <c r="G441" s="79">
        <v>0</v>
      </c>
      <c r="H441" s="79">
        <v>1</v>
      </c>
      <c r="I441" s="79">
        <v>0</v>
      </c>
      <c r="J441" s="79">
        <v>0</v>
      </c>
      <c r="K441" s="80">
        <v>3.8300000000000001E-2</v>
      </c>
      <c r="L441" s="79">
        <v>0</v>
      </c>
      <c r="M441" s="79">
        <v>0</v>
      </c>
      <c r="N441" s="79">
        <v>0</v>
      </c>
      <c r="O441" s="79">
        <v>0</v>
      </c>
      <c r="P441" s="79">
        <v>0</v>
      </c>
      <c r="Q441" s="79">
        <v>1</v>
      </c>
      <c r="R441" s="80">
        <v>1</v>
      </c>
      <c r="S441" s="79">
        <v>3</v>
      </c>
      <c r="T441" s="76"/>
      <c r="V441" s="76">
        <v>454</v>
      </c>
      <c r="W441" s="76">
        <v>149</v>
      </c>
      <c r="X441" s="76">
        <v>745</v>
      </c>
      <c r="Y441" s="78">
        <v>9220</v>
      </c>
    </row>
    <row r="442" spans="1:25" s="78" customFormat="1">
      <c r="A442" s="81">
        <v>455</v>
      </c>
      <c r="B442" s="76">
        <v>455128007</v>
      </c>
      <c r="C442" s="77" t="s">
        <v>532</v>
      </c>
      <c r="D442" s="79">
        <v>0</v>
      </c>
      <c r="E442" s="79">
        <v>0</v>
      </c>
      <c r="F442" s="79">
        <v>1</v>
      </c>
      <c r="G442" s="79">
        <v>1</v>
      </c>
      <c r="H442" s="79">
        <v>0</v>
      </c>
      <c r="I442" s="79">
        <v>0</v>
      </c>
      <c r="J442" s="79">
        <v>0</v>
      </c>
      <c r="K442" s="80">
        <v>7.6600000000000001E-2</v>
      </c>
      <c r="L442" s="79">
        <v>0</v>
      </c>
      <c r="M442" s="79">
        <v>0</v>
      </c>
      <c r="N442" s="79">
        <v>0</v>
      </c>
      <c r="O442" s="79">
        <v>0</v>
      </c>
      <c r="P442" s="79">
        <v>2</v>
      </c>
      <c r="Q442" s="79">
        <v>2</v>
      </c>
      <c r="R442" s="80">
        <v>1</v>
      </c>
      <c r="S442" s="79">
        <v>6</v>
      </c>
      <c r="T442" s="76"/>
      <c r="V442" s="76">
        <v>455</v>
      </c>
      <c r="W442" s="76">
        <v>128</v>
      </c>
      <c r="X442" s="76">
        <v>7</v>
      </c>
      <c r="Y442" s="78">
        <v>14004</v>
      </c>
    </row>
    <row r="443" spans="1:25" s="78" customFormat="1">
      <c r="A443" s="81">
        <v>455</v>
      </c>
      <c r="B443" s="76">
        <v>455128128</v>
      </c>
      <c r="C443" s="77" t="s">
        <v>532</v>
      </c>
      <c r="D443" s="79">
        <v>0</v>
      </c>
      <c r="E443" s="79">
        <v>0</v>
      </c>
      <c r="F443" s="79">
        <v>34</v>
      </c>
      <c r="G443" s="79">
        <v>166</v>
      </c>
      <c r="H443" s="79">
        <v>93</v>
      </c>
      <c r="I443" s="79">
        <v>0</v>
      </c>
      <c r="J443" s="79">
        <v>0</v>
      </c>
      <c r="K443" s="80">
        <v>11.2219</v>
      </c>
      <c r="L443" s="79">
        <v>0</v>
      </c>
      <c r="M443" s="79">
        <v>14</v>
      </c>
      <c r="N443" s="79">
        <v>4</v>
      </c>
      <c r="O443" s="79">
        <v>0</v>
      </c>
      <c r="P443" s="79">
        <v>100</v>
      </c>
      <c r="Q443" s="79">
        <v>293</v>
      </c>
      <c r="R443" s="80">
        <v>1</v>
      </c>
      <c r="S443" s="79">
        <v>10</v>
      </c>
      <c r="T443" s="76"/>
      <c r="V443" s="76">
        <v>455</v>
      </c>
      <c r="W443" s="76">
        <v>128</v>
      </c>
      <c r="X443" s="76">
        <v>128</v>
      </c>
      <c r="Y443" s="78">
        <v>11364</v>
      </c>
    </row>
    <row r="444" spans="1:25" s="78" customFormat="1">
      <c r="A444" s="81">
        <v>455</v>
      </c>
      <c r="B444" s="76">
        <v>455128149</v>
      </c>
      <c r="C444" s="77" t="s">
        <v>532</v>
      </c>
      <c r="D444" s="79">
        <v>0</v>
      </c>
      <c r="E444" s="79">
        <v>0</v>
      </c>
      <c r="F444" s="79">
        <v>0</v>
      </c>
      <c r="G444" s="79">
        <v>3</v>
      </c>
      <c r="H444" s="79">
        <v>1</v>
      </c>
      <c r="I444" s="79">
        <v>0</v>
      </c>
      <c r="J444" s="79">
        <v>0</v>
      </c>
      <c r="K444" s="80">
        <v>0.1532</v>
      </c>
      <c r="L444" s="79">
        <v>0</v>
      </c>
      <c r="M444" s="79">
        <v>0</v>
      </c>
      <c r="N444" s="79">
        <v>0</v>
      </c>
      <c r="O444" s="79">
        <v>0</v>
      </c>
      <c r="P444" s="79">
        <v>4</v>
      </c>
      <c r="Q444" s="79">
        <v>4</v>
      </c>
      <c r="R444" s="80">
        <v>1</v>
      </c>
      <c r="S444" s="79">
        <v>12</v>
      </c>
      <c r="T444" s="76"/>
      <c r="V444" s="76">
        <v>455</v>
      </c>
      <c r="W444" s="76">
        <v>128</v>
      </c>
      <c r="X444" s="76">
        <v>149</v>
      </c>
      <c r="Y444" s="78">
        <v>14953</v>
      </c>
    </row>
    <row r="445" spans="1:25" s="78" customFormat="1">
      <c r="A445" s="81">
        <v>455</v>
      </c>
      <c r="B445" s="76">
        <v>455128181</v>
      </c>
      <c r="C445" s="77" t="s">
        <v>532</v>
      </c>
      <c r="D445" s="79">
        <v>0</v>
      </c>
      <c r="E445" s="79">
        <v>0</v>
      </c>
      <c r="F445" s="79">
        <v>0</v>
      </c>
      <c r="G445" s="79">
        <v>1</v>
      </c>
      <c r="H445" s="79">
        <v>0</v>
      </c>
      <c r="I445" s="79">
        <v>0</v>
      </c>
      <c r="J445" s="79">
        <v>0</v>
      </c>
      <c r="K445" s="80">
        <v>3.8300000000000001E-2</v>
      </c>
      <c r="L445" s="79">
        <v>0</v>
      </c>
      <c r="M445" s="79">
        <v>0</v>
      </c>
      <c r="N445" s="79">
        <v>0</v>
      </c>
      <c r="O445" s="79">
        <v>0</v>
      </c>
      <c r="P445" s="79">
        <v>0</v>
      </c>
      <c r="Q445" s="79">
        <v>1</v>
      </c>
      <c r="R445" s="80">
        <v>1</v>
      </c>
      <c r="S445" s="79">
        <v>9</v>
      </c>
      <c r="T445" s="76"/>
      <c r="V445" s="76">
        <v>455</v>
      </c>
      <c r="W445" s="76">
        <v>128</v>
      </c>
      <c r="X445" s="76">
        <v>181</v>
      </c>
      <c r="Y445" s="78">
        <v>9567</v>
      </c>
    </row>
    <row r="446" spans="1:25" s="78" customFormat="1">
      <c r="A446" s="81">
        <v>455</v>
      </c>
      <c r="B446" s="76">
        <v>455128204</v>
      </c>
      <c r="C446" s="77" t="s">
        <v>532</v>
      </c>
      <c r="D446" s="79">
        <v>0</v>
      </c>
      <c r="E446" s="79">
        <v>0</v>
      </c>
      <c r="F446" s="79">
        <v>0</v>
      </c>
      <c r="G446" s="79">
        <v>1</v>
      </c>
      <c r="H446" s="79">
        <v>0</v>
      </c>
      <c r="I446" s="79">
        <v>0</v>
      </c>
      <c r="J446" s="79">
        <v>0</v>
      </c>
      <c r="K446" s="80">
        <v>3.8300000000000001E-2</v>
      </c>
      <c r="L446" s="79">
        <v>0</v>
      </c>
      <c r="M446" s="79">
        <v>0</v>
      </c>
      <c r="N446" s="79">
        <v>0</v>
      </c>
      <c r="O446" s="79">
        <v>0</v>
      </c>
      <c r="P446" s="79">
        <v>1</v>
      </c>
      <c r="Q446" s="79">
        <v>1</v>
      </c>
      <c r="R446" s="80">
        <v>1</v>
      </c>
      <c r="S446" s="79">
        <v>3</v>
      </c>
      <c r="T446" s="76"/>
      <c r="V446" s="76">
        <v>455</v>
      </c>
      <c r="W446" s="76">
        <v>128</v>
      </c>
      <c r="X446" s="76">
        <v>204</v>
      </c>
      <c r="Y446" s="78">
        <v>13558</v>
      </c>
    </row>
    <row r="447" spans="1:25" s="78" customFormat="1">
      <c r="A447" s="81">
        <v>455</v>
      </c>
      <c r="B447" s="76">
        <v>455128745</v>
      </c>
      <c r="C447" s="77" t="s">
        <v>532</v>
      </c>
      <c r="D447" s="79">
        <v>0</v>
      </c>
      <c r="E447" s="79">
        <v>0</v>
      </c>
      <c r="F447" s="79">
        <v>0</v>
      </c>
      <c r="G447" s="79">
        <v>1</v>
      </c>
      <c r="H447" s="79">
        <v>1</v>
      </c>
      <c r="I447" s="79">
        <v>0</v>
      </c>
      <c r="J447" s="79">
        <v>0</v>
      </c>
      <c r="K447" s="80">
        <v>7.6600000000000001E-2</v>
      </c>
      <c r="L447" s="79">
        <v>0</v>
      </c>
      <c r="M447" s="79">
        <v>0</v>
      </c>
      <c r="N447" s="79">
        <v>0</v>
      </c>
      <c r="O447" s="79">
        <v>0</v>
      </c>
      <c r="P447" s="79">
        <v>2</v>
      </c>
      <c r="Q447" s="79">
        <v>2</v>
      </c>
      <c r="R447" s="80">
        <v>1</v>
      </c>
      <c r="S447" s="79">
        <v>3</v>
      </c>
      <c r="T447" s="76"/>
      <c r="V447" s="76">
        <v>455</v>
      </c>
      <c r="W447" s="76">
        <v>128</v>
      </c>
      <c r="X447" s="76">
        <v>745</v>
      </c>
      <c r="Y447" s="78">
        <v>13384</v>
      </c>
    </row>
    <row r="448" spans="1:25" s="78" customFormat="1">
      <c r="A448" s="81">
        <v>456</v>
      </c>
      <c r="B448" s="76">
        <v>456160009</v>
      </c>
      <c r="C448" s="77" t="s">
        <v>533</v>
      </c>
      <c r="D448" s="79">
        <v>0</v>
      </c>
      <c r="E448" s="79">
        <v>0</v>
      </c>
      <c r="F448" s="79">
        <v>1</v>
      </c>
      <c r="G448" s="79">
        <v>0</v>
      </c>
      <c r="H448" s="79">
        <v>1</v>
      </c>
      <c r="I448" s="79">
        <v>0</v>
      </c>
      <c r="J448" s="79">
        <v>0</v>
      </c>
      <c r="K448" s="80">
        <v>7.6600000000000001E-2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2</v>
      </c>
      <c r="R448" s="80">
        <v>1</v>
      </c>
      <c r="S448" s="79">
        <v>2</v>
      </c>
      <c r="T448" s="76"/>
      <c r="V448" s="76">
        <v>456</v>
      </c>
      <c r="W448" s="76">
        <v>160</v>
      </c>
      <c r="X448" s="76">
        <v>9</v>
      </c>
      <c r="Y448" s="78">
        <v>9369</v>
      </c>
    </row>
    <row r="449" spans="1:25" s="78" customFormat="1">
      <c r="A449" s="81">
        <v>456</v>
      </c>
      <c r="B449" s="76">
        <v>456160031</v>
      </c>
      <c r="C449" s="77" t="s">
        <v>533</v>
      </c>
      <c r="D449" s="79">
        <v>0</v>
      </c>
      <c r="E449" s="79">
        <v>0</v>
      </c>
      <c r="F449" s="79">
        <v>1</v>
      </c>
      <c r="G449" s="79">
        <v>4</v>
      </c>
      <c r="H449" s="79">
        <v>2</v>
      </c>
      <c r="I449" s="79">
        <v>0</v>
      </c>
      <c r="J449" s="79">
        <v>0</v>
      </c>
      <c r="K449" s="80">
        <v>0.2681</v>
      </c>
      <c r="L449" s="79">
        <v>0</v>
      </c>
      <c r="M449" s="79">
        <v>0</v>
      </c>
      <c r="N449" s="79">
        <v>0</v>
      </c>
      <c r="O449" s="79">
        <v>0</v>
      </c>
      <c r="P449" s="79">
        <v>7</v>
      </c>
      <c r="Q449" s="79">
        <v>7</v>
      </c>
      <c r="R449" s="80">
        <v>1</v>
      </c>
      <c r="S449" s="79">
        <v>4</v>
      </c>
      <c r="T449" s="76"/>
      <c r="V449" s="76">
        <v>456</v>
      </c>
      <c r="W449" s="76">
        <v>160</v>
      </c>
      <c r="X449" s="76">
        <v>31</v>
      </c>
      <c r="Y449" s="78">
        <v>13525</v>
      </c>
    </row>
    <row r="450" spans="1:25" s="78" customFormat="1">
      <c r="A450" s="81">
        <v>456</v>
      </c>
      <c r="B450" s="76">
        <v>456160056</v>
      </c>
      <c r="C450" s="77" t="s">
        <v>533</v>
      </c>
      <c r="D450" s="79">
        <v>2</v>
      </c>
      <c r="E450" s="79">
        <v>0</v>
      </c>
      <c r="F450" s="79">
        <v>0</v>
      </c>
      <c r="G450" s="79">
        <v>3</v>
      </c>
      <c r="H450" s="79">
        <v>3</v>
      </c>
      <c r="I450" s="79">
        <v>0</v>
      </c>
      <c r="J450" s="79">
        <v>0</v>
      </c>
      <c r="K450" s="80">
        <v>0.2298</v>
      </c>
      <c r="L450" s="79">
        <v>0</v>
      </c>
      <c r="M450" s="79">
        <v>2</v>
      </c>
      <c r="N450" s="79">
        <v>3</v>
      </c>
      <c r="O450" s="79">
        <v>0</v>
      </c>
      <c r="P450" s="79">
        <v>7</v>
      </c>
      <c r="Q450" s="79">
        <v>7</v>
      </c>
      <c r="R450" s="80">
        <v>1</v>
      </c>
      <c r="S450" s="79">
        <v>3</v>
      </c>
      <c r="T450" s="76"/>
      <c r="V450" s="76">
        <v>456</v>
      </c>
      <c r="W450" s="76">
        <v>160</v>
      </c>
      <c r="X450" s="76">
        <v>56</v>
      </c>
      <c r="Y450" s="78">
        <v>15014</v>
      </c>
    </row>
    <row r="451" spans="1:25" s="78" customFormat="1">
      <c r="A451" s="81">
        <v>456</v>
      </c>
      <c r="B451" s="76">
        <v>456160079</v>
      </c>
      <c r="C451" s="77" t="s">
        <v>533</v>
      </c>
      <c r="D451" s="79">
        <v>5</v>
      </c>
      <c r="E451" s="79">
        <v>0</v>
      </c>
      <c r="F451" s="79">
        <v>2</v>
      </c>
      <c r="G451" s="79">
        <v>17</v>
      </c>
      <c r="H451" s="79">
        <v>13</v>
      </c>
      <c r="I451" s="79">
        <v>0</v>
      </c>
      <c r="J451" s="79">
        <v>0</v>
      </c>
      <c r="K451" s="80">
        <v>1.2256</v>
      </c>
      <c r="L451" s="79">
        <v>0</v>
      </c>
      <c r="M451" s="79">
        <v>13</v>
      </c>
      <c r="N451" s="79">
        <v>6</v>
      </c>
      <c r="O451" s="79">
        <v>0</v>
      </c>
      <c r="P451" s="79">
        <v>23</v>
      </c>
      <c r="Q451" s="79">
        <v>35</v>
      </c>
      <c r="R451" s="80">
        <v>1</v>
      </c>
      <c r="S451" s="79">
        <v>6</v>
      </c>
      <c r="T451" s="76"/>
      <c r="V451" s="76">
        <v>456</v>
      </c>
      <c r="W451" s="76">
        <v>160</v>
      </c>
      <c r="X451" s="76">
        <v>79</v>
      </c>
      <c r="Y451" s="78">
        <v>13473</v>
      </c>
    </row>
    <row r="452" spans="1:25" s="78" customFormat="1">
      <c r="A452" s="81">
        <v>456</v>
      </c>
      <c r="B452" s="76">
        <v>456160128</v>
      </c>
      <c r="C452" s="77" t="s">
        <v>533</v>
      </c>
      <c r="D452" s="79">
        <v>0</v>
      </c>
      <c r="E452" s="79">
        <v>0</v>
      </c>
      <c r="F452" s="79">
        <v>0</v>
      </c>
      <c r="G452" s="79">
        <v>1</v>
      </c>
      <c r="H452" s="79">
        <v>2</v>
      </c>
      <c r="I452" s="79">
        <v>0</v>
      </c>
      <c r="J452" s="79">
        <v>0</v>
      </c>
      <c r="K452" s="80">
        <v>0.1149</v>
      </c>
      <c r="L452" s="79">
        <v>0</v>
      </c>
      <c r="M452" s="79">
        <v>0</v>
      </c>
      <c r="N452" s="79">
        <v>1</v>
      </c>
      <c r="O452" s="79">
        <v>0</v>
      </c>
      <c r="P452" s="79">
        <v>2</v>
      </c>
      <c r="Q452" s="79">
        <v>3</v>
      </c>
      <c r="R452" s="80">
        <v>1</v>
      </c>
      <c r="S452" s="79">
        <v>10</v>
      </c>
      <c r="T452" s="76"/>
      <c r="V452" s="76">
        <v>456</v>
      </c>
      <c r="W452" s="76">
        <v>160</v>
      </c>
      <c r="X452" s="76">
        <v>128</v>
      </c>
      <c r="Y452" s="78">
        <v>13622</v>
      </c>
    </row>
    <row r="453" spans="1:25" s="78" customFormat="1">
      <c r="A453" s="81">
        <v>456</v>
      </c>
      <c r="B453" s="76">
        <v>456160149</v>
      </c>
      <c r="C453" s="77" t="s">
        <v>533</v>
      </c>
      <c r="D453" s="79">
        <v>0</v>
      </c>
      <c r="E453" s="79">
        <v>0</v>
      </c>
      <c r="F453" s="79">
        <v>2</v>
      </c>
      <c r="G453" s="79">
        <v>1</v>
      </c>
      <c r="H453" s="79">
        <v>0</v>
      </c>
      <c r="I453" s="79">
        <v>0</v>
      </c>
      <c r="J453" s="79">
        <v>0</v>
      </c>
      <c r="K453" s="80">
        <v>0.1149</v>
      </c>
      <c r="L453" s="79">
        <v>0</v>
      </c>
      <c r="M453" s="79">
        <v>1</v>
      </c>
      <c r="N453" s="79">
        <v>0</v>
      </c>
      <c r="O453" s="79">
        <v>0</v>
      </c>
      <c r="P453" s="79">
        <v>3</v>
      </c>
      <c r="Q453" s="79">
        <v>3</v>
      </c>
      <c r="R453" s="80">
        <v>1</v>
      </c>
      <c r="S453" s="79">
        <v>12</v>
      </c>
      <c r="T453" s="76"/>
      <c r="V453" s="76">
        <v>456</v>
      </c>
      <c r="W453" s="76">
        <v>160</v>
      </c>
      <c r="X453" s="76">
        <v>149</v>
      </c>
      <c r="Y453" s="78">
        <v>15806</v>
      </c>
    </row>
    <row r="454" spans="1:25" s="78" customFormat="1">
      <c r="A454" s="81">
        <v>456</v>
      </c>
      <c r="B454" s="76">
        <v>456160153</v>
      </c>
      <c r="C454" s="77" t="s">
        <v>533</v>
      </c>
      <c r="D454" s="79">
        <v>0</v>
      </c>
      <c r="E454" s="79">
        <v>0</v>
      </c>
      <c r="F454" s="79">
        <v>0</v>
      </c>
      <c r="G454" s="79">
        <v>1</v>
      </c>
      <c r="H454" s="79">
        <v>1</v>
      </c>
      <c r="I454" s="79">
        <v>0</v>
      </c>
      <c r="J454" s="79">
        <v>0</v>
      </c>
      <c r="K454" s="80">
        <v>7.6600000000000001E-2</v>
      </c>
      <c r="L454" s="79">
        <v>0</v>
      </c>
      <c r="M454" s="79">
        <v>1</v>
      </c>
      <c r="N454" s="79">
        <v>0</v>
      </c>
      <c r="O454" s="79">
        <v>0</v>
      </c>
      <c r="P454" s="79">
        <v>2</v>
      </c>
      <c r="Q454" s="79">
        <v>2</v>
      </c>
      <c r="R454" s="80">
        <v>1</v>
      </c>
      <c r="S454" s="79">
        <v>9</v>
      </c>
      <c r="T454" s="76"/>
      <c r="V454" s="76">
        <v>456</v>
      </c>
      <c r="W454" s="76">
        <v>160</v>
      </c>
      <c r="X454" s="76">
        <v>153</v>
      </c>
      <c r="Y454" s="78">
        <v>15585</v>
      </c>
    </row>
    <row r="455" spans="1:25" s="78" customFormat="1">
      <c r="A455" s="81">
        <v>456</v>
      </c>
      <c r="B455" s="76">
        <v>456160160</v>
      </c>
      <c r="C455" s="77" t="s">
        <v>533</v>
      </c>
      <c r="D455" s="79">
        <v>32</v>
      </c>
      <c r="E455" s="79">
        <v>0</v>
      </c>
      <c r="F455" s="79">
        <v>85</v>
      </c>
      <c r="G455" s="79">
        <v>400</v>
      </c>
      <c r="H455" s="79">
        <v>200</v>
      </c>
      <c r="I455" s="79">
        <v>0</v>
      </c>
      <c r="J455" s="79">
        <v>0</v>
      </c>
      <c r="K455" s="80">
        <v>26.235499999999998</v>
      </c>
      <c r="L455" s="79">
        <v>0</v>
      </c>
      <c r="M455" s="79">
        <v>309</v>
      </c>
      <c r="N455" s="79">
        <v>77</v>
      </c>
      <c r="O455" s="79">
        <v>0</v>
      </c>
      <c r="P455" s="79">
        <v>595</v>
      </c>
      <c r="Q455" s="79">
        <v>701</v>
      </c>
      <c r="R455" s="80">
        <v>1</v>
      </c>
      <c r="S455" s="79">
        <v>11</v>
      </c>
      <c r="T455" s="76"/>
      <c r="V455" s="76">
        <v>456</v>
      </c>
      <c r="W455" s="76">
        <v>160</v>
      </c>
      <c r="X455" s="76">
        <v>160</v>
      </c>
      <c r="Y455" s="78">
        <v>15287</v>
      </c>
    </row>
    <row r="456" spans="1:25" s="78" customFormat="1">
      <c r="A456" s="81">
        <v>456</v>
      </c>
      <c r="B456" s="76">
        <v>456160170</v>
      </c>
      <c r="C456" s="77" t="s">
        <v>533</v>
      </c>
      <c r="D456" s="79">
        <v>0</v>
      </c>
      <c r="E456" s="79">
        <v>0</v>
      </c>
      <c r="F456" s="79">
        <v>0</v>
      </c>
      <c r="G456" s="79">
        <v>2</v>
      </c>
      <c r="H456" s="79">
        <v>0</v>
      </c>
      <c r="I456" s="79">
        <v>0</v>
      </c>
      <c r="J456" s="79">
        <v>0</v>
      </c>
      <c r="K456" s="80">
        <v>7.6600000000000001E-2</v>
      </c>
      <c r="L456" s="79">
        <v>0</v>
      </c>
      <c r="M456" s="79">
        <v>2</v>
      </c>
      <c r="N456" s="79">
        <v>0</v>
      </c>
      <c r="O456" s="79">
        <v>0</v>
      </c>
      <c r="P456" s="79">
        <v>2</v>
      </c>
      <c r="Q456" s="79">
        <v>2</v>
      </c>
      <c r="R456" s="80">
        <v>1</v>
      </c>
      <c r="S456" s="79">
        <v>8</v>
      </c>
      <c r="T456" s="76"/>
      <c r="V456" s="76">
        <v>456</v>
      </c>
      <c r="W456" s="76">
        <v>160</v>
      </c>
      <c r="X456" s="76">
        <v>170</v>
      </c>
      <c r="Y456" s="78">
        <v>16781</v>
      </c>
    </row>
    <row r="457" spans="1:25" s="78" customFormat="1">
      <c r="A457" s="81">
        <v>456</v>
      </c>
      <c r="B457" s="76">
        <v>456160295</v>
      </c>
      <c r="C457" s="77" t="s">
        <v>533</v>
      </c>
      <c r="D457" s="79">
        <v>0</v>
      </c>
      <c r="E457" s="79">
        <v>0</v>
      </c>
      <c r="F457" s="79">
        <v>1</v>
      </c>
      <c r="G457" s="79">
        <v>2</v>
      </c>
      <c r="H457" s="79">
        <v>4</v>
      </c>
      <c r="I457" s="79">
        <v>0</v>
      </c>
      <c r="J457" s="79">
        <v>0</v>
      </c>
      <c r="K457" s="80">
        <v>0.2681</v>
      </c>
      <c r="L457" s="79">
        <v>0</v>
      </c>
      <c r="M457" s="79">
        <v>1</v>
      </c>
      <c r="N457" s="79">
        <v>0</v>
      </c>
      <c r="O457" s="79">
        <v>0</v>
      </c>
      <c r="P457" s="79">
        <v>5</v>
      </c>
      <c r="Q457" s="79">
        <v>7</v>
      </c>
      <c r="R457" s="80">
        <v>1</v>
      </c>
      <c r="S457" s="79">
        <v>4</v>
      </c>
      <c r="T457" s="76"/>
      <c r="V457" s="76">
        <v>456</v>
      </c>
      <c r="W457" s="76">
        <v>160</v>
      </c>
      <c r="X457" s="76">
        <v>295</v>
      </c>
      <c r="Y457" s="78">
        <v>12608</v>
      </c>
    </row>
    <row r="458" spans="1:25" s="78" customFormat="1">
      <c r="A458" s="81">
        <v>456</v>
      </c>
      <c r="B458" s="76">
        <v>456160326</v>
      </c>
      <c r="C458" s="77" t="s">
        <v>533</v>
      </c>
      <c r="D458" s="79">
        <v>1</v>
      </c>
      <c r="E458" s="79">
        <v>0</v>
      </c>
      <c r="F458" s="79">
        <v>2</v>
      </c>
      <c r="G458" s="79">
        <v>1</v>
      </c>
      <c r="H458" s="79">
        <v>1</v>
      </c>
      <c r="I458" s="79">
        <v>0</v>
      </c>
      <c r="J458" s="79">
        <v>0</v>
      </c>
      <c r="K458" s="80">
        <v>0.1532</v>
      </c>
      <c r="L458" s="79">
        <v>0</v>
      </c>
      <c r="M458" s="79">
        <v>3</v>
      </c>
      <c r="N458" s="79">
        <v>0</v>
      </c>
      <c r="O458" s="79">
        <v>0</v>
      </c>
      <c r="P458" s="79">
        <v>1</v>
      </c>
      <c r="Q458" s="79">
        <v>5</v>
      </c>
      <c r="R458" s="80">
        <v>1</v>
      </c>
      <c r="S458" s="79">
        <v>2</v>
      </c>
      <c r="T458" s="76"/>
      <c r="V458" s="76">
        <v>456</v>
      </c>
      <c r="W458" s="76">
        <v>160</v>
      </c>
      <c r="X458" s="76">
        <v>326</v>
      </c>
      <c r="Y458" s="78">
        <v>10632</v>
      </c>
    </row>
    <row r="459" spans="1:25" s="78" customFormat="1">
      <c r="A459" s="81">
        <v>456</v>
      </c>
      <c r="B459" s="76">
        <v>456160616</v>
      </c>
      <c r="C459" s="77" t="s">
        <v>533</v>
      </c>
      <c r="D459" s="79">
        <v>0</v>
      </c>
      <c r="E459" s="79">
        <v>0</v>
      </c>
      <c r="F459" s="79">
        <v>0</v>
      </c>
      <c r="G459" s="79">
        <v>2</v>
      </c>
      <c r="H459" s="79">
        <v>0</v>
      </c>
      <c r="I459" s="79">
        <v>0</v>
      </c>
      <c r="J459" s="79">
        <v>0</v>
      </c>
      <c r="K459" s="80">
        <v>7.6600000000000001E-2</v>
      </c>
      <c r="L459" s="79">
        <v>0</v>
      </c>
      <c r="M459" s="79">
        <v>2</v>
      </c>
      <c r="N459" s="79">
        <v>0</v>
      </c>
      <c r="O459" s="79">
        <v>0</v>
      </c>
      <c r="P459" s="79">
        <v>2</v>
      </c>
      <c r="Q459" s="79">
        <v>2</v>
      </c>
      <c r="R459" s="80">
        <v>1</v>
      </c>
      <c r="S459" s="79">
        <v>6</v>
      </c>
      <c r="T459" s="76"/>
      <c r="V459" s="76">
        <v>456</v>
      </c>
      <c r="W459" s="76">
        <v>160</v>
      </c>
      <c r="X459" s="76">
        <v>616</v>
      </c>
      <c r="Y459" s="78">
        <v>16427</v>
      </c>
    </row>
    <row r="460" spans="1:25" s="78" customFormat="1">
      <c r="A460" s="81">
        <v>456</v>
      </c>
      <c r="B460" s="76">
        <v>456160673</v>
      </c>
      <c r="C460" s="77" t="s">
        <v>533</v>
      </c>
      <c r="D460" s="79">
        <v>0</v>
      </c>
      <c r="E460" s="79">
        <v>0</v>
      </c>
      <c r="F460" s="79">
        <v>1</v>
      </c>
      <c r="G460" s="79">
        <v>1</v>
      </c>
      <c r="H460" s="79">
        <v>2</v>
      </c>
      <c r="I460" s="79">
        <v>0</v>
      </c>
      <c r="J460" s="79">
        <v>0</v>
      </c>
      <c r="K460" s="80">
        <v>0.1532</v>
      </c>
      <c r="L460" s="79">
        <v>0</v>
      </c>
      <c r="M460" s="79">
        <v>1</v>
      </c>
      <c r="N460" s="79">
        <v>1</v>
      </c>
      <c r="O460" s="79">
        <v>0</v>
      </c>
      <c r="P460" s="79">
        <v>4</v>
      </c>
      <c r="Q460" s="79">
        <v>4</v>
      </c>
      <c r="R460" s="80">
        <v>1</v>
      </c>
      <c r="S460" s="79">
        <v>2</v>
      </c>
      <c r="T460" s="76"/>
      <c r="V460" s="76">
        <v>456</v>
      </c>
      <c r="W460" s="76">
        <v>160</v>
      </c>
      <c r="X460" s="76">
        <v>673</v>
      </c>
      <c r="Y460" s="78">
        <v>14528</v>
      </c>
    </row>
    <row r="461" spans="1:25" s="78" customFormat="1">
      <c r="A461" s="81">
        <v>456</v>
      </c>
      <c r="B461" s="76">
        <v>456160735</v>
      </c>
      <c r="C461" s="77" t="s">
        <v>533</v>
      </c>
      <c r="D461" s="79">
        <v>0</v>
      </c>
      <c r="E461" s="79">
        <v>0</v>
      </c>
      <c r="F461" s="79">
        <v>0</v>
      </c>
      <c r="G461" s="79">
        <v>4</v>
      </c>
      <c r="H461" s="79">
        <v>0</v>
      </c>
      <c r="I461" s="79">
        <v>0</v>
      </c>
      <c r="J461" s="79">
        <v>0</v>
      </c>
      <c r="K461" s="80">
        <v>0.1532</v>
      </c>
      <c r="L461" s="79">
        <v>0</v>
      </c>
      <c r="M461" s="79">
        <v>3</v>
      </c>
      <c r="N461" s="79">
        <v>0</v>
      </c>
      <c r="O461" s="79">
        <v>0</v>
      </c>
      <c r="P461" s="79">
        <v>1</v>
      </c>
      <c r="Q461" s="79">
        <v>4</v>
      </c>
      <c r="R461" s="80">
        <v>1</v>
      </c>
      <c r="S461" s="79">
        <v>4</v>
      </c>
      <c r="T461" s="76"/>
      <c r="V461" s="76">
        <v>456</v>
      </c>
      <c r="W461" s="76">
        <v>160</v>
      </c>
      <c r="X461" s="76">
        <v>735</v>
      </c>
      <c r="Y461" s="78">
        <v>12382</v>
      </c>
    </row>
    <row r="462" spans="1:25" s="78" customFormat="1">
      <c r="A462" s="81">
        <v>458</v>
      </c>
      <c r="B462" s="76">
        <v>458160031</v>
      </c>
      <c r="C462" s="77" t="s">
        <v>534</v>
      </c>
      <c r="D462" s="79">
        <v>0</v>
      </c>
      <c r="E462" s="79">
        <v>0</v>
      </c>
      <c r="F462" s="79">
        <v>0</v>
      </c>
      <c r="G462" s="79">
        <v>0</v>
      </c>
      <c r="H462" s="79">
        <v>0</v>
      </c>
      <c r="I462" s="79">
        <v>3</v>
      </c>
      <c r="J462" s="79">
        <v>0</v>
      </c>
      <c r="K462" s="80">
        <v>0.1149</v>
      </c>
      <c r="L462" s="79">
        <v>0</v>
      </c>
      <c r="M462" s="79">
        <v>0</v>
      </c>
      <c r="N462" s="79">
        <v>0</v>
      </c>
      <c r="O462" s="79">
        <v>0</v>
      </c>
      <c r="P462" s="79">
        <v>3</v>
      </c>
      <c r="Q462" s="79">
        <v>3</v>
      </c>
      <c r="R462" s="80">
        <v>1</v>
      </c>
      <c r="S462" s="79">
        <v>4</v>
      </c>
      <c r="T462" s="76"/>
      <c r="V462" s="76">
        <v>458</v>
      </c>
      <c r="W462" s="76">
        <v>160</v>
      </c>
      <c r="X462" s="76">
        <v>31</v>
      </c>
      <c r="Y462" s="78">
        <v>15088</v>
      </c>
    </row>
    <row r="463" spans="1:25" s="78" customFormat="1">
      <c r="A463" s="81">
        <v>458</v>
      </c>
      <c r="B463" s="76">
        <v>458160056</v>
      </c>
      <c r="C463" s="77" t="s">
        <v>534</v>
      </c>
      <c r="D463" s="79">
        <v>0</v>
      </c>
      <c r="E463" s="79">
        <v>0</v>
      </c>
      <c r="F463" s="79">
        <v>0</v>
      </c>
      <c r="G463" s="79">
        <v>0</v>
      </c>
      <c r="H463" s="79">
        <v>0</v>
      </c>
      <c r="I463" s="79">
        <v>1</v>
      </c>
      <c r="J463" s="79">
        <v>0</v>
      </c>
      <c r="K463" s="80">
        <v>3.8300000000000001E-2</v>
      </c>
      <c r="L463" s="79">
        <v>0</v>
      </c>
      <c r="M463" s="79">
        <v>0</v>
      </c>
      <c r="N463" s="79">
        <v>0</v>
      </c>
      <c r="O463" s="79">
        <v>0</v>
      </c>
      <c r="P463" s="79">
        <v>1</v>
      </c>
      <c r="Q463" s="79">
        <v>1</v>
      </c>
      <c r="R463" s="80">
        <v>1</v>
      </c>
      <c r="S463" s="79">
        <v>3</v>
      </c>
      <c r="T463" s="76"/>
      <c r="V463" s="76">
        <v>458</v>
      </c>
      <c r="W463" s="76">
        <v>160</v>
      </c>
      <c r="X463" s="76">
        <v>56</v>
      </c>
      <c r="Y463" s="78">
        <v>15014</v>
      </c>
    </row>
    <row r="464" spans="1:25" s="78" customFormat="1">
      <c r="A464" s="81">
        <v>458</v>
      </c>
      <c r="B464" s="76">
        <v>458160079</v>
      </c>
      <c r="C464" s="77" t="s">
        <v>534</v>
      </c>
      <c r="D464" s="79">
        <v>0</v>
      </c>
      <c r="E464" s="79">
        <v>0</v>
      </c>
      <c r="F464" s="79">
        <v>0</v>
      </c>
      <c r="G464" s="79">
        <v>0</v>
      </c>
      <c r="H464" s="79">
        <v>0</v>
      </c>
      <c r="I464" s="79">
        <v>6</v>
      </c>
      <c r="J464" s="79">
        <v>0</v>
      </c>
      <c r="K464" s="80">
        <v>0.2298</v>
      </c>
      <c r="L464" s="79">
        <v>0</v>
      </c>
      <c r="M464" s="79">
        <v>0</v>
      </c>
      <c r="N464" s="79">
        <v>0</v>
      </c>
      <c r="O464" s="79">
        <v>0</v>
      </c>
      <c r="P464" s="79">
        <v>3</v>
      </c>
      <c r="Q464" s="79">
        <v>6</v>
      </c>
      <c r="R464" s="80">
        <v>1</v>
      </c>
      <c r="S464" s="79">
        <v>6</v>
      </c>
      <c r="T464" s="76"/>
      <c r="V464" s="76">
        <v>458</v>
      </c>
      <c r="W464" s="76">
        <v>160</v>
      </c>
      <c r="X464" s="76">
        <v>79</v>
      </c>
      <c r="Y464" s="78">
        <v>13254</v>
      </c>
    </row>
    <row r="465" spans="1:25" s="78" customFormat="1">
      <c r="A465" s="81">
        <v>458</v>
      </c>
      <c r="B465" s="76">
        <v>458160103</v>
      </c>
      <c r="C465" s="77" t="s">
        <v>534</v>
      </c>
      <c r="D465" s="79">
        <v>0</v>
      </c>
      <c r="E465" s="79">
        <v>0</v>
      </c>
      <c r="F465" s="79">
        <v>0</v>
      </c>
      <c r="G465" s="79">
        <v>0</v>
      </c>
      <c r="H465" s="79">
        <v>0</v>
      </c>
      <c r="I465" s="79">
        <v>1</v>
      </c>
      <c r="J465" s="79">
        <v>0</v>
      </c>
      <c r="K465" s="80">
        <v>3.8300000000000001E-2</v>
      </c>
      <c r="L465" s="79">
        <v>0</v>
      </c>
      <c r="M465" s="79">
        <v>0</v>
      </c>
      <c r="N465" s="79">
        <v>0</v>
      </c>
      <c r="O465" s="79">
        <v>0</v>
      </c>
      <c r="P465" s="79">
        <v>1</v>
      </c>
      <c r="Q465" s="79">
        <v>1</v>
      </c>
      <c r="R465" s="80">
        <v>1</v>
      </c>
      <c r="S465" s="79">
        <v>10</v>
      </c>
      <c r="T465" s="76"/>
      <c r="V465" s="76">
        <v>458</v>
      </c>
      <c r="W465" s="76">
        <v>160</v>
      </c>
      <c r="X465" s="76">
        <v>103</v>
      </c>
      <c r="Y465" s="78">
        <v>16192</v>
      </c>
    </row>
    <row r="466" spans="1:25" s="78" customFormat="1">
      <c r="A466" s="81">
        <v>458</v>
      </c>
      <c r="B466" s="76">
        <v>458160160</v>
      </c>
      <c r="C466" s="77" t="s">
        <v>534</v>
      </c>
      <c r="D466" s="79">
        <v>0</v>
      </c>
      <c r="E466" s="79">
        <v>0</v>
      </c>
      <c r="F466" s="79">
        <v>0</v>
      </c>
      <c r="G466" s="79">
        <v>0</v>
      </c>
      <c r="H466" s="79">
        <v>0</v>
      </c>
      <c r="I466" s="79">
        <v>75</v>
      </c>
      <c r="J466" s="79">
        <v>0</v>
      </c>
      <c r="K466" s="80">
        <v>2.8725000000000001</v>
      </c>
      <c r="L466" s="79">
        <v>0</v>
      </c>
      <c r="M466" s="79">
        <v>0</v>
      </c>
      <c r="N466" s="79">
        <v>0</v>
      </c>
      <c r="O466" s="79">
        <v>4</v>
      </c>
      <c r="P466" s="79">
        <v>63</v>
      </c>
      <c r="Q466" s="79">
        <v>75</v>
      </c>
      <c r="R466" s="80">
        <v>1</v>
      </c>
      <c r="S466" s="79">
        <v>11</v>
      </c>
      <c r="T466" s="76"/>
      <c r="V466" s="76">
        <v>458</v>
      </c>
      <c r="W466" s="76">
        <v>160</v>
      </c>
      <c r="X466" s="76">
        <v>160</v>
      </c>
      <c r="Y466" s="78">
        <v>15608</v>
      </c>
    </row>
    <row r="467" spans="1:25" s="78" customFormat="1">
      <c r="A467" s="81">
        <v>458</v>
      </c>
      <c r="B467" s="76">
        <v>458160301</v>
      </c>
      <c r="C467" s="77" t="s">
        <v>534</v>
      </c>
      <c r="D467" s="79">
        <v>0</v>
      </c>
      <c r="E467" s="79">
        <v>0</v>
      </c>
      <c r="F467" s="79">
        <v>0</v>
      </c>
      <c r="G467" s="79">
        <v>0</v>
      </c>
      <c r="H467" s="79">
        <v>0</v>
      </c>
      <c r="I467" s="79">
        <v>1</v>
      </c>
      <c r="J467" s="79">
        <v>0</v>
      </c>
      <c r="K467" s="80">
        <v>3.8300000000000001E-2</v>
      </c>
      <c r="L467" s="79">
        <v>0</v>
      </c>
      <c r="M467" s="79">
        <v>0</v>
      </c>
      <c r="N467" s="79">
        <v>0</v>
      </c>
      <c r="O467" s="79">
        <v>0</v>
      </c>
      <c r="P467" s="79">
        <v>1</v>
      </c>
      <c r="Q467" s="79">
        <v>1</v>
      </c>
      <c r="R467" s="80">
        <v>1</v>
      </c>
      <c r="S467" s="79">
        <v>4</v>
      </c>
      <c r="T467" s="76"/>
      <c r="V467" s="76">
        <v>458</v>
      </c>
      <c r="W467" s="76">
        <v>160</v>
      </c>
      <c r="X467" s="76">
        <v>301</v>
      </c>
      <c r="Y467" s="78">
        <v>15088</v>
      </c>
    </row>
    <row r="468" spans="1:25" s="78" customFormat="1">
      <c r="A468" s="81">
        <v>458</v>
      </c>
      <c r="B468" s="76">
        <v>458160326</v>
      </c>
      <c r="C468" s="77" t="s">
        <v>534</v>
      </c>
      <c r="D468" s="79">
        <v>0</v>
      </c>
      <c r="E468" s="79">
        <v>0</v>
      </c>
      <c r="F468" s="79">
        <v>0</v>
      </c>
      <c r="G468" s="79">
        <v>0</v>
      </c>
      <c r="H468" s="79">
        <v>0</v>
      </c>
      <c r="I468" s="79">
        <v>1</v>
      </c>
      <c r="J468" s="79">
        <v>0</v>
      </c>
      <c r="K468" s="80">
        <v>3.8300000000000001E-2</v>
      </c>
      <c r="L468" s="79">
        <v>0</v>
      </c>
      <c r="M468" s="79">
        <v>0</v>
      </c>
      <c r="N468" s="79">
        <v>0</v>
      </c>
      <c r="O468" s="79">
        <v>0</v>
      </c>
      <c r="P468" s="79">
        <v>0</v>
      </c>
      <c r="Q468" s="79">
        <v>1</v>
      </c>
      <c r="R468" s="80">
        <v>1</v>
      </c>
      <c r="S468" s="79">
        <v>2</v>
      </c>
      <c r="T468" s="76"/>
      <c r="V468" s="76">
        <v>458</v>
      </c>
      <c r="W468" s="76">
        <v>160</v>
      </c>
      <c r="X468" s="76">
        <v>326</v>
      </c>
      <c r="Y468" s="78">
        <v>11023</v>
      </c>
    </row>
    <row r="469" spans="1:25" s="78" customFormat="1">
      <c r="A469" s="81">
        <v>463</v>
      </c>
      <c r="B469" s="76">
        <v>463035035</v>
      </c>
      <c r="C469" s="77" t="s">
        <v>535</v>
      </c>
      <c r="D469" s="79">
        <v>0</v>
      </c>
      <c r="E469" s="79">
        <v>0</v>
      </c>
      <c r="F469" s="79">
        <v>64</v>
      </c>
      <c r="G469" s="79">
        <v>344</v>
      </c>
      <c r="H469" s="79">
        <v>183</v>
      </c>
      <c r="I469" s="79">
        <v>0</v>
      </c>
      <c r="J469" s="79">
        <v>0</v>
      </c>
      <c r="K469" s="80">
        <v>22.635300000000001</v>
      </c>
      <c r="L469" s="79">
        <v>0</v>
      </c>
      <c r="M469" s="79">
        <v>73</v>
      </c>
      <c r="N469" s="79">
        <v>29</v>
      </c>
      <c r="O469" s="79">
        <v>0</v>
      </c>
      <c r="P469" s="79">
        <v>512</v>
      </c>
      <c r="Q469" s="79">
        <v>591</v>
      </c>
      <c r="R469" s="80">
        <v>1.085</v>
      </c>
      <c r="S469" s="79">
        <v>11</v>
      </c>
      <c r="T469" s="76"/>
      <c r="V469" s="76">
        <v>463</v>
      </c>
      <c r="W469" s="76">
        <v>35</v>
      </c>
      <c r="X469" s="76">
        <v>35</v>
      </c>
      <c r="Y469" s="78">
        <v>15513</v>
      </c>
    </row>
    <row r="470" spans="1:25" s="78" customFormat="1">
      <c r="A470" s="81">
        <v>463</v>
      </c>
      <c r="B470" s="76">
        <v>463035044</v>
      </c>
      <c r="C470" s="77" t="s">
        <v>535</v>
      </c>
      <c r="D470" s="79">
        <v>0</v>
      </c>
      <c r="E470" s="79">
        <v>0</v>
      </c>
      <c r="F470" s="79">
        <v>0</v>
      </c>
      <c r="G470" s="79">
        <v>2</v>
      </c>
      <c r="H470" s="79">
        <v>0</v>
      </c>
      <c r="I470" s="79">
        <v>0</v>
      </c>
      <c r="J470" s="79">
        <v>0</v>
      </c>
      <c r="K470" s="80">
        <v>7.6600000000000001E-2</v>
      </c>
      <c r="L470" s="79">
        <v>0</v>
      </c>
      <c r="M470" s="79">
        <v>0</v>
      </c>
      <c r="N470" s="79">
        <v>0</v>
      </c>
      <c r="O470" s="79">
        <v>0</v>
      </c>
      <c r="P470" s="79">
        <v>2</v>
      </c>
      <c r="Q470" s="79">
        <v>2</v>
      </c>
      <c r="R470" s="80">
        <v>1.085</v>
      </c>
      <c r="S470" s="79">
        <v>12</v>
      </c>
      <c r="T470" s="76"/>
      <c r="V470" s="76">
        <v>463</v>
      </c>
      <c r="W470" s="76">
        <v>35</v>
      </c>
      <c r="X470" s="76">
        <v>44</v>
      </c>
      <c r="Y470" s="78">
        <v>16115</v>
      </c>
    </row>
    <row r="471" spans="1:25" s="78" customFormat="1">
      <c r="A471" s="81">
        <v>463</v>
      </c>
      <c r="B471" s="76">
        <v>463035133</v>
      </c>
      <c r="C471" s="77" t="s">
        <v>535</v>
      </c>
      <c r="D471" s="79">
        <v>0</v>
      </c>
      <c r="E471" s="79">
        <v>0</v>
      </c>
      <c r="F471" s="79">
        <v>0</v>
      </c>
      <c r="G471" s="79">
        <v>1</v>
      </c>
      <c r="H471" s="79">
        <v>0</v>
      </c>
      <c r="I471" s="79">
        <v>0</v>
      </c>
      <c r="J471" s="79">
        <v>0</v>
      </c>
      <c r="K471" s="80">
        <v>3.8300000000000001E-2</v>
      </c>
      <c r="L471" s="79">
        <v>0</v>
      </c>
      <c r="M471" s="79">
        <v>0</v>
      </c>
      <c r="N471" s="79">
        <v>0</v>
      </c>
      <c r="O471" s="79">
        <v>0</v>
      </c>
      <c r="P471" s="79">
        <v>1</v>
      </c>
      <c r="Q471" s="79">
        <v>1</v>
      </c>
      <c r="R471" s="80">
        <v>1.085</v>
      </c>
      <c r="S471" s="79">
        <v>9</v>
      </c>
      <c r="T471" s="76"/>
      <c r="V471" s="76">
        <v>463</v>
      </c>
      <c r="W471" s="76">
        <v>35</v>
      </c>
      <c r="X471" s="76">
        <v>133</v>
      </c>
      <c r="Y471" s="78">
        <v>15598</v>
      </c>
    </row>
    <row r="472" spans="1:25" s="78" customFormat="1">
      <c r="A472" s="81">
        <v>463</v>
      </c>
      <c r="B472" s="76">
        <v>463035165</v>
      </c>
      <c r="C472" s="77" t="s">
        <v>535</v>
      </c>
      <c r="D472" s="79">
        <v>0</v>
      </c>
      <c r="E472" s="79">
        <v>0</v>
      </c>
      <c r="F472" s="79">
        <v>0</v>
      </c>
      <c r="G472" s="79">
        <v>1</v>
      </c>
      <c r="H472" s="79">
        <v>1</v>
      </c>
      <c r="I472" s="79">
        <v>0</v>
      </c>
      <c r="J472" s="79">
        <v>0</v>
      </c>
      <c r="K472" s="80">
        <v>7.6600000000000001E-2</v>
      </c>
      <c r="L472" s="79">
        <v>0</v>
      </c>
      <c r="M472" s="79">
        <v>0</v>
      </c>
      <c r="N472" s="79">
        <v>0</v>
      </c>
      <c r="O472" s="79">
        <v>0</v>
      </c>
      <c r="P472" s="79">
        <v>2</v>
      </c>
      <c r="Q472" s="79">
        <v>2</v>
      </c>
      <c r="R472" s="80">
        <v>1.085</v>
      </c>
      <c r="S472" s="79">
        <v>10</v>
      </c>
      <c r="T472" s="76"/>
      <c r="V472" s="76">
        <v>463</v>
      </c>
      <c r="W472" s="76">
        <v>35</v>
      </c>
      <c r="X472" s="76">
        <v>165</v>
      </c>
      <c r="Y472" s="78">
        <v>15598</v>
      </c>
    </row>
    <row r="473" spans="1:25" s="78" customFormat="1">
      <c r="A473" s="81">
        <v>463</v>
      </c>
      <c r="B473" s="76">
        <v>463035207</v>
      </c>
      <c r="C473" s="77" t="s">
        <v>535</v>
      </c>
      <c r="D473" s="79">
        <v>0</v>
      </c>
      <c r="E473" s="79">
        <v>0</v>
      </c>
      <c r="F473" s="79">
        <v>0</v>
      </c>
      <c r="G473" s="79">
        <v>0</v>
      </c>
      <c r="H473" s="79">
        <v>1</v>
      </c>
      <c r="I473" s="79">
        <v>0</v>
      </c>
      <c r="J473" s="79">
        <v>0</v>
      </c>
      <c r="K473" s="80">
        <v>3.8300000000000001E-2</v>
      </c>
      <c r="L473" s="79">
        <v>0</v>
      </c>
      <c r="M473" s="79">
        <v>0</v>
      </c>
      <c r="N473" s="79">
        <v>0</v>
      </c>
      <c r="O473" s="79">
        <v>0</v>
      </c>
      <c r="P473" s="79">
        <v>1</v>
      </c>
      <c r="Q473" s="79">
        <v>1</v>
      </c>
      <c r="R473" s="80">
        <v>1.085</v>
      </c>
      <c r="S473" s="79">
        <v>3</v>
      </c>
      <c r="T473" s="76"/>
      <c r="V473" s="76">
        <v>463</v>
      </c>
      <c r="W473" s="76">
        <v>35</v>
      </c>
      <c r="X473" s="76">
        <v>207</v>
      </c>
      <c r="Y473" s="78">
        <v>14140</v>
      </c>
    </row>
    <row r="474" spans="1:25" s="78" customFormat="1">
      <c r="A474" s="81">
        <v>463</v>
      </c>
      <c r="B474" s="76">
        <v>463035220</v>
      </c>
      <c r="C474" s="77" t="s">
        <v>535</v>
      </c>
      <c r="D474" s="79">
        <v>0</v>
      </c>
      <c r="E474" s="79">
        <v>0</v>
      </c>
      <c r="F474" s="79">
        <v>0</v>
      </c>
      <c r="G474" s="79">
        <v>1</v>
      </c>
      <c r="H474" s="79">
        <v>1</v>
      </c>
      <c r="I474" s="79">
        <v>0</v>
      </c>
      <c r="J474" s="79">
        <v>0</v>
      </c>
      <c r="K474" s="80">
        <v>7.6600000000000001E-2</v>
      </c>
      <c r="L474" s="79">
        <v>0</v>
      </c>
      <c r="M474" s="79">
        <v>0</v>
      </c>
      <c r="N474" s="79">
        <v>0</v>
      </c>
      <c r="O474" s="79">
        <v>0</v>
      </c>
      <c r="P474" s="79">
        <v>1</v>
      </c>
      <c r="Q474" s="79">
        <v>2</v>
      </c>
      <c r="R474" s="80">
        <v>1.085</v>
      </c>
      <c r="S474" s="79">
        <v>6</v>
      </c>
      <c r="T474" s="76"/>
      <c r="V474" s="76">
        <v>463</v>
      </c>
      <c r="W474" s="76">
        <v>35</v>
      </c>
      <c r="X474" s="76">
        <v>220</v>
      </c>
      <c r="Y474" s="78">
        <v>12437</v>
      </c>
    </row>
    <row r="475" spans="1:25" s="78" customFormat="1">
      <c r="A475" s="81">
        <v>463</v>
      </c>
      <c r="B475" s="76">
        <v>463035243</v>
      </c>
      <c r="C475" s="77" t="s">
        <v>535</v>
      </c>
      <c r="D475" s="79">
        <v>0</v>
      </c>
      <c r="E475" s="79">
        <v>0</v>
      </c>
      <c r="F475" s="79">
        <v>0</v>
      </c>
      <c r="G475" s="79">
        <v>1</v>
      </c>
      <c r="H475" s="79">
        <v>0</v>
      </c>
      <c r="I475" s="79">
        <v>0</v>
      </c>
      <c r="J475" s="79">
        <v>0</v>
      </c>
      <c r="K475" s="80">
        <v>3.8300000000000001E-2</v>
      </c>
      <c r="L475" s="79">
        <v>0</v>
      </c>
      <c r="M475" s="79">
        <v>0</v>
      </c>
      <c r="N475" s="79">
        <v>0</v>
      </c>
      <c r="O475" s="79">
        <v>0</v>
      </c>
      <c r="P475" s="79">
        <v>1</v>
      </c>
      <c r="Q475" s="79">
        <v>1</v>
      </c>
      <c r="R475" s="80">
        <v>1.085</v>
      </c>
      <c r="S475" s="79">
        <v>9</v>
      </c>
      <c r="T475" s="76"/>
      <c r="V475" s="76">
        <v>463</v>
      </c>
      <c r="W475" s="76">
        <v>35</v>
      </c>
      <c r="X475" s="76">
        <v>243</v>
      </c>
      <c r="Y475" s="78">
        <v>15598</v>
      </c>
    </row>
    <row r="476" spans="1:25" s="78" customFormat="1">
      <c r="A476" s="81">
        <v>463</v>
      </c>
      <c r="B476" s="76">
        <v>463035244</v>
      </c>
      <c r="C476" s="77" t="s">
        <v>535</v>
      </c>
      <c r="D476" s="79">
        <v>0</v>
      </c>
      <c r="E476" s="79">
        <v>0</v>
      </c>
      <c r="F476" s="79">
        <v>0</v>
      </c>
      <c r="G476" s="79">
        <v>4</v>
      </c>
      <c r="H476" s="79">
        <v>1</v>
      </c>
      <c r="I476" s="79">
        <v>0</v>
      </c>
      <c r="J476" s="79">
        <v>0</v>
      </c>
      <c r="K476" s="80">
        <v>0.1915</v>
      </c>
      <c r="L476" s="79">
        <v>0</v>
      </c>
      <c r="M476" s="79">
        <v>0</v>
      </c>
      <c r="N476" s="79">
        <v>0</v>
      </c>
      <c r="O476" s="79">
        <v>0</v>
      </c>
      <c r="P476" s="79">
        <v>3</v>
      </c>
      <c r="Q476" s="79">
        <v>5</v>
      </c>
      <c r="R476" s="80">
        <v>1.085</v>
      </c>
      <c r="S476" s="79">
        <v>10</v>
      </c>
      <c r="T476" s="76"/>
      <c r="V476" s="76">
        <v>463</v>
      </c>
      <c r="W476" s="76">
        <v>35</v>
      </c>
      <c r="X476" s="76">
        <v>244</v>
      </c>
      <c r="Y476" s="78">
        <v>13488</v>
      </c>
    </row>
    <row r="477" spans="1:25" s="78" customFormat="1">
      <c r="A477" s="81">
        <v>463</v>
      </c>
      <c r="B477" s="76">
        <v>463035285</v>
      </c>
      <c r="C477" s="77" t="s">
        <v>535</v>
      </c>
      <c r="D477" s="79">
        <v>0</v>
      </c>
      <c r="E477" s="79">
        <v>0</v>
      </c>
      <c r="F477" s="79">
        <v>1</v>
      </c>
      <c r="G477" s="79">
        <v>1</v>
      </c>
      <c r="H477" s="79">
        <v>0</v>
      </c>
      <c r="I477" s="79">
        <v>0</v>
      </c>
      <c r="J477" s="79">
        <v>0</v>
      </c>
      <c r="K477" s="80">
        <v>7.6600000000000001E-2</v>
      </c>
      <c r="L477" s="79">
        <v>0</v>
      </c>
      <c r="M477" s="79">
        <v>1</v>
      </c>
      <c r="N477" s="79">
        <v>0</v>
      </c>
      <c r="O477" s="79">
        <v>0</v>
      </c>
      <c r="P477" s="79">
        <v>1</v>
      </c>
      <c r="Q477" s="79">
        <v>2</v>
      </c>
      <c r="R477" s="80">
        <v>1.085</v>
      </c>
      <c r="S477" s="79">
        <v>7</v>
      </c>
      <c r="T477" s="76"/>
      <c r="V477" s="76">
        <v>463</v>
      </c>
      <c r="W477" s="76">
        <v>35</v>
      </c>
      <c r="X477" s="76">
        <v>285</v>
      </c>
      <c r="Y477" s="78">
        <v>13981</v>
      </c>
    </row>
    <row r="478" spans="1:25" s="78" customFormat="1">
      <c r="A478" s="81">
        <v>463</v>
      </c>
      <c r="B478" s="76">
        <v>463035293</v>
      </c>
      <c r="C478" s="77" t="s">
        <v>535</v>
      </c>
      <c r="D478" s="79">
        <v>0</v>
      </c>
      <c r="E478" s="79">
        <v>0</v>
      </c>
      <c r="F478" s="79">
        <v>0</v>
      </c>
      <c r="G478" s="79">
        <v>2</v>
      </c>
      <c r="H478" s="79">
        <v>0</v>
      </c>
      <c r="I478" s="79">
        <v>0</v>
      </c>
      <c r="J478" s="79">
        <v>0</v>
      </c>
      <c r="K478" s="80">
        <v>7.6600000000000001E-2</v>
      </c>
      <c r="L478" s="79">
        <v>0</v>
      </c>
      <c r="M478" s="79">
        <v>0</v>
      </c>
      <c r="N478" s="79">
        <v>0</v>
      </c>
      <c r="O478" s="79">
        <v>0</v>
      </c>
      <c r="P478" s="79">
        <v>1</v>
      </c>
      <c r="Q478" s="79">
        <v>2</v>
      </c>
      <c r="R478" s="80">
        <v>1.085</v>
      </c>
      <c r="S478" s="79">
        <v>10</v>
      </c>
      <c r="T478" s="76"/>
      <c r="V478" s="76">
        <v>463</v>
      </c>
      <c r="W478" s="76">
        <v>35</v>
      </c>
      <c r="X478" s="76">
        <v>293</v>
      </c>
      <c r="Y478" s="78">
        <v>13008</v>
      </c>
    </row>
    <row r="479" spans="1:25" s="78" customFormat="1">
      <c r="A479" s="81">
        <v>463</v>
      </c>
      <c r="B479" s="76">
        <v>463035307</v>
      </c>
      <c r="C479" s="77" t="s">
        <v>535</v>
      </c>
      <c r="D479" s="79">
        <v>0</v>
      </c>
      <c r="E479" s="79">
        <v>0</v>
      </c>
      <c r="F479" s="79">
        <v>0</v>
      </c>
      <c r="G479" s="79">
        <v>2</v>
      </c>
      <c r="H479" s="79">
        <v>0</v>
      </c>
      <c r="I479" s="79">
        <v>0</v>
      </c>
      <c r="J479" s="79">
        <v>0</v>
      </c>
      <c r="K479" s="80">
        <v>7.6600000000000001E-2</v>
      </c>
      <c r="L479" s="79">
        <v>0</v>
      </c>
      <c r="M479" s="79">
        <v>0</v>
      </c>
      <c r="N479" s="79">
        <v>0</v>
      </c>
      <c r="O479" s="79">
        <v>0</v>
      </c>
      <c r="P479" s="79">
        <v>2</v>
      </c>
      <c r="Q479" s="79">
        <v>2</v>
      </c>
      <c r="R479" s="80">
        <v>1.085</v>
      </c>
      <c r="S479" s="79">
        <v>3</v>
      </c>
      <c r="T479" s="76"/>
      <c r="V479" s="76">
        <v>463</v>
      </c>
      <c r="W479" s="76">
        <v>35</v>
      </c>
      <c r="X479" s="76">
        <v>307</v>
      </c>
      <c r="Y479" s="78">
        <v>14521</v>
      </c>
    </row>
    <row r="480" spans="1:25" s="78" customFormat="1">
      <c r="A480" s="81">
        <v>463</v>
      </c>
      <c r="B480" s="76">
        <v>463035336</v>
      </c>
      <c r="C480" s="77" t="s">
        <v>535</v>
      </c>
      <c r="D480" s="79">
        <v>0</v>
      </c>
      <c r="E480" s="79">
        <v>0</v>
      </c>
      <c r="F480" s="79">
        <v>0</v>
      </c>
      <c r="G480" s="79">
        <v>1</v>
      </c>
      <c r="H480" s="79">
        <v>1</v>
      </c>
      <c r="I480" s="79">
        <v>0</v>
      </c>
      <c r="J480" s="79">
        <v>0</v>
      </c>
      <c r="K480" s="80">
        <v>7.6600000000000001E-2</v>
      </c>
      <c r="L480" s="79">
        <v>0</v>
      </c>
      <c r="M480" s="79">
        <v>0</v>
      </c>
      <c r="N480" s="79">
        <v>0</v>
      </c>
      <c r="O480" s="79">
        <v>0</v>
      </c>
      <c r="P480" s="79">
        <v>0</v>
      </c>
      <c r="Q480" s="79">
        <v>2</v>
      </c>
      <c r="R480" s="80">
        <v>1.085</v>
      </c>
      <c r="S480" s="79">
        <v>7</v>
      </c>
      <c r="T480" s="76"/>
      <c r="V480" s="76">
        <v>463</v>
      </c>
      <c r="W480" s="76">
        <v>35</v>
      </c>
      <c r="X480" s="76">
        <v>336</v>
      </c>
      <c r="Y480" s="78">
        <v>10037</v>
      </c>
    </row>
    <row r="481" spans="1:25" s="78" customFormat="1">
      <c r="A481" s="81">
        <v>464</v>
      </c>
      <c r="B481" s="76">
        <v>464168030</v>
      </c>
      <c r="C481" s="77" t="s">
        <v>536</v>
      </c>
      <c r="D481" s="79">
        <v>0</v>
      </c>
      <c r="E481" s="79">
        <v>0</v>
      </c>
      <c r="F481" s="79">
        <v>0</v>
      </c>
      <c r="G481" s="79">
        <v>1</v>
      </c>
      <c r="H481" s="79">
        <v>2</v>
      </c>
      <c r="I481" s="79">
        <v>0</v>
      </c>
      <c r="J481" s="79">
        <v>0</v>
      </c>
      <c r="K481" s="80">
        <v>0.1149</v>
      </c>
      <c r="L481" s="79">
        <v>0</v>
      </c>
      <c r="M481" s="79">
        <v>0</v>
      </c>
      <c r="N481" s="79">
        <v>0</v>
      </c>
      <c r="O481" s="79">
        <v>0</v>
      </c>
      <c r="P481" s="79">
        <v>2</v>
      </c>
      <c r="Q481" s="79">
        <v>3</v>
      </c>
      <c r="R481" s="80">
        <v>1</v>
      </c>
      <c r="S481" s="79">
        <v>6</v>
      </c>
      <c r="T481" s="76"/>
      <c r="V481" s="76">
        <v>464</v>
      </c>
      <c r="W481" s="76">
        <v>168</v>
      </c>
      <c r="X481" s="76">
        <v>30</v>
      </c>
      <c r="Y481" s="78">
        <v>12310</v>
      </c>
    </row>
    <row r="482" spans="1:25" s="78" customFormat="1">
      <c r="A482" s="81">
        <v>464</v>
      </c>
      <c r="B482" s="76">
        <v>464168163</v>
      </c>
      <c r="C482" s="77" t="s">
        <v>536</v>
      </c>
      <c r="D482" s="79">
        <v>0</v>
      </c>
      <c r="E482" s="79">
        <v>0</v>
      </c>
      <c r="F482" s="79">
        <v>0</v>
      </c>
      <c r="G482" s="79">
        <v>14</v>
      </c>
      <c r="H482" s="79">
        <v>8</v>
      </c>
      <c r="I482" s="79">
        <v>0</v>
      </c>
      <c r="J482" s="79">
        <v>0</v>
      </c>
      <c r="K482" s="80">
        <v>0.84260000000000002</v>
      </c>
      <c r="L482" s="79">
        <v>0</v>
      </c>
      <c r="M482" s="79">
        <v>3</v>
      </c>
      <c r="N482" s="79">
        <v>0</v>
      </c>
      <c r="O482" s="79">
        <v>0</v>
      </c>
      <c r="P482" s="79">
        <v>10</v>
      </c>
      <c r="Q482" s="79">
        <v>22</v>
      </c>
      <c r="R482" s="80">
        <v>1</v>
      </c>
      <c r="S482" s="79">
        <v>12</v>
      </c>
      <c r="T482" s="76"/>
      <c r="V482" s="76">
        <v>464</v>
      </c>
      <c r="W482" s="76">
        <v>168</v>
      </c>
      <c r="X482" s="76">
        <v>163</v>
      </c>
      <c r="Y482" s="78">
        <v>12255</v>
      </c>
    </row>
    <row r="483" spans="1:25" s="78" customFormat="1">
      <c r="A483" s="81">
        <v>464</v>
      </c>
      <c r="B483" s="76">
        <v>464168168</v>
      </c>
      <c r="C483" s="77" t="s">
        <v>536</v>
      </c>
      <c r="D483" s="79">
        <v>0</v>
      </c>
      <c r="E483" s="79">
        <v>0</v>
      </c>
      <c r="F483" s="79">
        <v>0</v>
      </c>
      <c r="G483" s="79">
        <v>51</v>
      </c>
      <c r="H483" s="79">
        <v>62</v>
      </c>
      <c r="I483" s="79">
        <v>0</v>
      </c>
      <c r="J483" s="79">
        <v>0</v>
      </c>
      <c r="K483" s="80">
        <v>4.3278999999999996</v>
      </c>
      <c r="L483" s="79">
        <v>0</v>
      </c>
      <c r="M483" s="79">
        <v>8</v>
      </c>
      <c r="N483" s="79">
        <v>2</v>
      </c>
      <c r="O483" s="79">
        <v>0</v>
      </c>
      <c r="P483" s="79">
        <v>19</v>
      </c>
      <c r="Q483" s="79">
        <v>113</v>
      </c>
      <c r="R483" s="80">
        <v>1</v>
      </c>
      <c r="S483" s="79">
        <v>3</v>
      </c>
      <c r="T483" s="76"/>
      <c r="V483" s="76">
        <v>464</v>
      </c>
      <c r="W483" s="76">
        <v>168</v>
      </c>
      <c r="X483" s="76">
        <v>168</v>
      </c>
      <c r="Y483" s="78">
        <v>10262</v>
      </c>
    </row>
    <row r="484" spans="1:25" s="78" customFormat="1">
      <c r="A484" s="81">
        <v>464</v>
      </c>
      <c r="B484" s="76">
        <v>464168196</v>
      </c>
      <c r="C484" s="77" t="s">
        <v>536</v>
      </c>
      <c r="D484" s="79">
        <v>0</v>
      </c>
      <c r="E484" s="79">
        <v>0</v>
      </c>
      <c r="F484" s="79">
        <v>0</v>
      </c>
      <c r="G484" s="79">
        <v>3</v>
      </c>
      <c r="H484" s="79">
        <v>5</v>
      </c>
      <c r="I484" s="79">
        <v>0</v>
      </c>
      <c r="J484" s="79">
        <v>0</v>
      </c>
      <c r="K484" s="80">
        <v>0.30640000000000001</v>
      </c>
      <c r="L484" s="79">
        <v>0</v>
      </c>
      <c r="M484" s="79">
        <v>0</v>
      </c>
      <c r="N484" s="79">
        <v>0</v>
      </c>
      <c r="O484" s="79">
        <v>0</v>
      </c>
      <c r="P484" s="79">
        <v>0</v>
      </c>
      <c r="Q484" s="79">
        <v>8</v>
      </c>
      <c r="R484" s="80">
        <v>1</v>
      </c>
      <c r="S484" s="79">
        <v>5</v>
      </c>
      <c r="T484" s="76"/>
      <c r="V484" s="76">
        <v>464</v>
      </c>
      <c r="W484" s="76">
        <v>168</v>
      </c>
      <c r="X484" s="76">
        <v>196</v>
      </c>
      <c r="Y484" s="78">
        <v>9350</v>
      </c>
    </row>
    <row r="485" spans="1:25" s="78" customFormat="1">
      <c r="A485" s="81">
        <v>464</v>
      </c>
      <c r="B485" s="76">
        <v>464168229</v>
      </c>
      <c r="C485" s="77" t="s">
        <v>536</v>
      </c>
      <c r="D485" s="79">
        <v>0</v>
      </c>
      <c r="E485" s="79">
        <v>0</v>
      </c>
      <c r="F485" s="79">
        <v>0</v>
      </c>
      <c r="G485" s="79">
        <v>0</v>
      </c>
      <c r="H485" s="79">
        <v>5</v>
      </c>
      <c r="I485" s="79">
        <v>0</v>
      </c>
      <c r="J485" s="79">
        <v>0</v>
      </c>
      <c r="K485" s="80">
        <v>0.1915</v>
      </c>
      <c r="L485" s="79">
        <v>0</v>
      </c>
      <c r="M485" s="79">
        <v>0</v>
      </c>
      <c r="N485" s="79">
        <v>1</v>
      </c>
      <c r="O485" s="79">
        <v>0</v>
      </c>
      <c r="P485" s="79">
        <v>2</v>
      </c>
      <c r="Q485" s="79">
        <v>5</v>
      </c>
      <c r="R485" s="80">
        <v>1</v>
      </c>
      <c r="S485" s="79">
        <v>7</v>
      </c>
      <c r="T485" s="76"/>
      <c r="V485" s="76">
        <v>464</v>
      </c>
      <c r="W485" s="76">
        <v>168</v>
      </c>
      <c r="X485" s="76">
        <v>229</v>
      </c>
      <c r="Y485" s="78">
        <v>11580</v>
      </c>
    </row>
    <row r="486" spans="1:25" s="78" customFormat="1">
      <c r="A486" s="81">
        <v>464</v>
      </c>
      <c r="B486" s="76">
        <v>464168248</v>
      </c>
      <c r="C486" s="77" t="s">
        <v>536</v>
      </c>
      <c r="D486" s="79">
        <v>0</v>
      </c>
      <c r="E486" s="79">
        <v>0</v>
      </c>
      <c r="F486" s="79">
        <v>0</v>
      </c>
      <c r="G486" s="79">
        <v>0</v>
      </c>
      <c r="H486" s="79">
        <v>1</v>
      </c>
      <c r="I486" s="79">
        <v>0</v>
      </c>
      <c r="J486" s="79">
        <v>0</v>
      </c>
      <c r="K486" s="80">
        <v>3.8300000000000001E-2</v>
      </c>
      <c r="L486" s="79">
        <v>0</v>
      </c>
      <c r="M486" s="79">
        <v>0</v>
      </c>
      <c r="N486" s="79">
        <v>0</v>
      </c>
      <c r="O486" s="79">
        <v>0</v>
      </c>
      <c r="P486" s="79">
        <v>1</v>
      </c>
      <c r="Q486" s="79">
        <v>1</v>
      </c>
      <c r="R486" s="80">
        <v>1</v>
      </c>
      <c r="S486" s="79">
        <v>12</v>
      </c>
      <c r="T486" s="76"/>
      <c r="V486" s="76">
        <v>464</v>
      </c>
      <c r="W486" s="76">
        <v>168</v>
      </c>
      <c r="X486" s="76">
        <v>248</v>
      </c>
      <c r="Y486" s="78">
        <v>14692</v>
      </c>
    </row>
    <row r="487" spans="1:25" s="78" customFormat="1">
      <c r="A487" s="81">
        <v>464</v>
      </c>
      <c r="B487" s="76">
        <v>464168258</v>
      </c>
      <c r="C487" s="77" t="s">
        <v>536</v>
      </c>
      <c r="D487" s="79">
        <v>0</v>
      </c>
      <c r="E487" s="79">
        <v>0</v>
      </c>
      <c r="F487" s="79">
        <v>0</v>
      </c>
      <c r="G487" s="79">
        <v>2</v>
      </c>
      <c r="H487" s="79">
        <v>9</v>
      </c>
      <c r="I487" s="79">
        <v>0</v>
      </c>
      <c r="J487" s="79">
        <v>0</v>
      </c>
      <c r="K487" s="80">
        <v>0.42130000000000001</v>
      </c>
      <c r="L487" s="79">
        <v>0</v>
      </c>
      <c r="M487" s="79">
        <v>0</v>
      </c>
      <c r="N487" s="79">
        <v>2</v>
      </c>
      <c r="O487" s="79">
        <v>0</v>
      </c>
      <c r="P487" s="79">
        <v>3</v>
      </c>
      <c r="Q487" s="79">
        <v>11</v>
      </c>
      <c r="R487" s="80">
        <v>1</v>
      </c>
      <c r="S487" s="79">
        <v>10</v>
      </c>
      <c r="T487" s="76"/>
      <c r="V487" s="76">
        <v>464</v>
      </c>
      <c r="W487" s="76">
        <v>168</v>
      </c>
      <c r="X487" s="76">
        <v>258</v>
      </c>
      <c r="Y487" s="78">
        <v>11151</v>
      </c>
    </row>
    <row r="488" spans="1:25" s="78" customFormat="1">
      <c r="A488" s="81">
        <v>464</v>
      </c>
      <c r="B488" s="76">
        <v>464168262</v>
      </c>
      <c r="C488" s="77" t="s">
        <v>536</v>
      </c>
      <c r="D488" s="79">
        <v>0</v>
      </c>
      <c r="E488" s="79">
        <v>0</v>
      </c>
      <c r="F488" s="79">
        <v>0</v>
      </c>
      <c r="G488" s="79">
        <v>3</v>
      </c>
      <c r="H488" s="79">
        <v>0</v>
      </c>
      <c r="I488" s="79">
        <v>0</v>
      </c>
      <c r="J488" s="79">
        <v>0</v>
      </c>
      <c r="K488" s="80">
        <v>0.1149</v>
      </c>
      <c r="L488" s="79">
        <v>0</v>
      </c>
      <c r="M488" s="79">
        <v>0</v>
      </c>
      <c r="N488" s="79">
        <v>0</v>
      </c>
      <c r="O488" s="79">
        <v>0</v>
      </c>
      <c r="P488" s="79">
        <v>1</v>
      </c>
      <c r="Q488" s="79">
        <v>3</v>
      </c>
      <c r="R488" s="80">
        <v>1</v>
      </c>
      <c r="S488" s="79">
        <v>7</v>
      </c>
      <c r="T488" s="76"/>
      <c r="V488" s="76">
        <v>464</v>
      </c>
      <c r="W488" s="76">
        <v>168</v>
      </c>
      <c r="X488" s="76">
        <v>262</v>
      </c>
      <c r="Y488" s="78">
        <v>11113</v>
      </c>
    </row>
    <row r="489" spans="1:25" s="78" customFormat="1">
      <c r="A489" s="81">
        <v>464</v>
      </c>
      <c r="B489" s="76">
        <v>464168291</v>
      </c>
      <c r="C489" s="77" t="s">
        <v>536</v>
      </c>
      <c r="D489" s="79">
        <v>0</v>
      </c>
      <c r="E489" s="79">
        <v>0</v>
      </c>
      <c r="F489" s="79">
        <v>0</v>
      </c>
      <c r="G489" s="79">
        <v>25</v>
      </c>
      <c r="H489" s="79">
        <v>17</v>
      </c>
      <c r="I489" s="79">
        <v>0</v>
      </c>
      <c r="J489" s="79">
        <v>0</v>
      </c>
      <c r="K489" s="80">
        <v>1.6086</v>
      </c>
      <c r="L489" s="79">
        <v>0</v>
      </c>
      <c r="M489" s="79">
        <v>2</v>
      </c>
      <c r="N489" s="79">
        <v>0</v>
      </c>
      <c r="O489" s="79">
        <v>0</v>
      </c>
      <c r="P489" s="79">
        <v>5</v>
      </c>
      <c r="Q489" s="79">
        <v>42</v>
      </c>
      <c r="R489" s="80">
        <v>1</v>
      </c>
      <c r="S489" s="79">
        <v>4</v>
      </c>
      <c r="T489" s="76"/>
      <c r="V489" s="76">
        <v>464</v>
      </c>
      <c r="W489" s="76">
        <v>168</v>
      </c>
      <c r="X489" s="76">
        <v>291</v>
      </c>
      <c r="Y489" s="78">
        <v>10025</v>
      </c>
    </row>
    <row r="490" spans="1:25" s="78" customFormat="1">
      <c r="A490" s="81">
        <v>466</v>
      </c>
      <c r="B490" s="76">
        <v>466700096</v>
      </c>
      <c r="C490" s="77" t="s">
        <v>537</v>
      </c>
      <c r="D490" s="79">
        <v>0</v>
      </c>
      <c r="E490" s="79">
        <v>0</v>
      </c>
      <c r="F490" s="79">
        <v>0</v>
      </c>
      <c r="G490" s="79">
        <v>0</v>
      </c>
      <c r="H490" s="79">
        <v>0</v>
      </c>
      <c r="I490" s="79">
        <v>1</v>
      </c>
      <c r="J490" s="79">
        <v>0</v>
      </c>
      <c r="K490" s="80">
        <v>3.8300000000000001E-2</v>
      </c>
      <c r="L490" s="79">
        <v>0</v>
      </c>
      <c r="M490" s="79">
        <v>0</v>
      </c>
      <c r="N490" s="79">
        <v>0</v>
      </c>
      <c r="O490" s="79">
        <v>0</v>
      </c>
      <c r="P490" s="79">
        <v>1</v>
      </c>
      <c r="Q490" s="79">
        <v>1</v>
      </c>
      <c r="R490" s="80">
        <v>1</v>
      </c>
      <c r="S490" s="79">
        <v>6</v>
      </c>
      <c r="T490" s="76"/>
      <c r="V490" s="76">
        <v>466</v>
      </c>
      <c r="W490" s="76">
        <v>700</v>
      </c>
      <c r="X490" s="76">
        <v>96</v>
      </c>
      <c r="Y490" s="78">
        <v>15484</v>
      </c>
    </row>
    <row r="491" spans="1:25" s="78" customFormat="1">
      <c r="A491" s="81">
        <v>466</v>
      </c>
      <c r="B491" s="76">
        <v>466700700</v>
      </c>
      <c r="C491" s="77" t="s">
        <v>537</v>
      </c>
      <c r="D491" s="79">
        <v>0</v>
      </c>
      <c r="E491" s="79">
        <v>0</v>
      </c>
      <c r="F491" s="79">
        <v>0</v>
      </c>
      <c r="G491" s="79">
        <v>0</v>
      </c>
      <c r="H491" s="79">
        <v>0</v>
      </c>
      <c r="I491" s="79">
        <v>34</v>
      </c>
      <c r="J491" s="79">
        <v>0</v>
      </c>
      <c r="K491" s="80">
        <v>1.3022</v>
      </c>
      <c r="L491" s="79">
        <v>0</v>
      </c>
      <c r="M491" s="79">
        <v>0</v>
      </c>
      <c r="N491" s="79">
        <v>0</v>
      </c>
      <c r="O491" s="79">
        <v>1</v>
      </c>
      <c r="P491" s="79">
        <v>17</v>
      </c>
      <c r="Q491" s="79">
        <v>34</v>
      </c>
      <c r="R491" s="80">
        <v>1</v>
      </c>
      <c r="S491" s="79">
        <v>7</v>
      </c>
      <c r="T491" s="76"/>
      <c r="V491" s="76">
        <v>466</v>
      </c>
      <c r="W491" s="76">
        <v>700</v>
      </c>
      <c r="X491" s="76">
        <v>700</v>
      </c>
      <c r="Y491" s="78">
        <v>13406</v>
      </c>
    </row>
    <row r="492" spans="1:25" s="78" customFormat="1">
      <c r="A492" s="81">
        <v>466</v>
      </c>
      <c r="B492" s="76">
        <v>466774089</v>
      </c>
      <c r="C492" s="77" t="s">
        <v>537</v>
      </c>
      <c r="D492" s="79">
        <v>0</v>
      </c>
      <c r="E492" s="79">
        <v>0</v>
      </c>
      <c r="F492" s="79">
        <v>0</v>
      </c>
      <c r="G492" s="79">
        <v>10</v>
      </c>
      <c r="H492" s="79">
        <v>17</v>
      </c>
      <c r="I492" s="79">
        <v>0</v>
      </c>
      <c r="J492" s="79">
        <v>0</v>
      </c>
      <c r="K492" s="80">
        <v>1.0341</v>
      </c>
      <c r="L492" s="79">
        <v>0</v>
      </c>
      <c r="M492" s="79">
        <v>3</v>
      </c>
      <c r="N492" s="79">
        <v>1</v>
      </c>
      <c r="O492" s="79">
        <v>0</v>
      </c>
      <c r="P492" s="79">
        <v>15</v>
      </c>
      <c r="Q492" s="79">
        <v>27</v>
      </c>
      <c r="R492" s="80">
        <v>1</v>
      </c>
      <c r="S492" s="79">
        <v>8</v>
      </c>
      <c r="T492" s="76"/>
      <c r="V492" s="76">
        <v>466</v>
      </c>
      <c r="W492" s="76">
        <v>774</v>
      </c>
      <c r="X492" s="76">
        <v>89</v>
      </c>
      <c r="Y492" s="78">
        <v>12384</v>
      </c>
    </row>
    <row r="493" spans="1:25" s="78" customFormat="1">
      <c r="A493" s="81">
        <v>466</v>
      </c>
      <c r="B493" s="76">
        <v>466774096</v>
      </c>
      <c r="C493" s="77" t="s">
        <v>537</v>
      </c>
      <c r="D493" s="79">
        <v>0</v>
      </c>
      <c r="E493" s="79">
        <v>0</v>
      </c>
      <c r="F493" s="79">
        <v>0</v>
      </c>
      <c r="G493" s="79">
        <v>6</v>
      </c>
      <c r="H493" s="79">
        <v>3</v>
      </c>
      <c r="I493" s="79">
        <v>0</v>
      </c>
      <c r="J493" s="79">
        <v>0</v>
      </c>
      <c r="K493" s="80">
        <v>0.34470000000000001</v>
      </c>
      <c r="L493" s="79">
        <v>0</v>
      </c>
      <c r="M493" s="79">
        <v>0</v>
      </c>
      <c r="N493" s="79">
        <v>0</v>
      </c>
      <c r="O493" s="79">
        <v>0</v>
      </c>
      <c r="P493" s="79">
        <v>3</v>
      </c>
      <c r="Q493" s="79">
        <v>9</v>
      </c>
      <c r="R493" s="80">
        <v>1</v>
      </c>
      <c r="S493" s="79">
        <v>6</v>
      </c>
      <c r="T493" s="76"/>
      <c r="V493" s="76">
        <v>466</v>
      </c>
      <c r="W493" s="76">
        <v>774</v>
      </c>
      <c r="X493" s="76">
        <v>96</v>
      </c>
      <c r="Y493" s="78">
        <v>10938</v>
      </c>
    </row>
    <row r="494" spans="1:25" s="78" customFormat="1">
      <c r="A494" s="81">
        <v>466</v>
      </c>
      <c r="B494" s="76">
        <v>466774221</v>
      </c>
      <c r="C494" s="77" t="s">
        <v>537</v>
      </c>
      <c r="D494" s="79">
        <v>0</v>
      </c>
      <c r="E494" s="79">
        <v>0</v>
      </c>
      <c r="F494" s="79">
        <v>3</v>
      </c>
      <c r="G494" s="79">
        <v>15</v>
      </c>
      <c r="H494" s="79">
        <v>13</v>
      </c>
      <c r="I494" s="79">
        <v>0</v>
      </c>
      <c r="J494" s="79">
        <v>0</v>
      </c>
      <c r="K494" s="80">
        <v>1.1873</v>
      </c>
      <c r="L494" s="79">
        <v>0</v>
      </c>
      <c r="M494" s="79">
        <v>1</v>
      </c>
      <c r="N494" s="79">
        <v>2</v>
      </c>
      <c r="O494" s="79">
        <v>0</v>
      </c>
      <c r="P494" s="79">
        <v>18</v>
      </c>
      <c r="Q494" s="79">
        <v>31</v>
      </c>
      <c r="R494" s="80">
        <v>1</v>
      </c>
      <c r="S494" s="79">
        <v>7</v>
      </c>
      <c r="T494" s="76"/>
      <c r="V494" s="76">
        <v>466</v>
      </c>
      <c r="W494" s="76">
        <v>774</v>
      </c>
      <c r="X494" s="76">
        <v>221</v>
      </c>
      <c r="Y494" s="78">
        <v>12350</v>
      </c>
    </row>
    <row r="495" spans="1:25" s="78" customFormat="1">
      <c r="A495" s="81">
        <v>466</v>
      </c>
      <c r="B495" s="76">
        <v>466774296</v>
      </c>
      <c r="C495" s="77" t="s">
        <v>537</v>
      </c>
      <c r="D495" s="79">
        <v>0</v>
      </c>
      <c r="E495" s="79">
        <v>0</v>
      </c>
      <c r="F495" s="79">
        <v>3</v>
      </c>
      <c r="G495" s="79">
        <v>20</v>
      </c>
      <c r="H495" s="79">
        <v>8</v>
      </c>
      <c r="I495" s="79">
        <v>0</v>
      </c>
      <c r="J495" s="79">
        <v>0</v>
      </c>
      <c r="K495" s="80">
        <v>1.1873</v>
      </c>
      <c r="L495" s="79">
        <v>0</v>
      </c>
      <c r="M495" s="79">
        <v>1</v>
      </c>
      <c r="N495" s="79">
        <v>0</v>
      </c>
      <c r="O495" s="79">
        <v>0</v>
      </c>
      <c r="P495" s="79">
        <v>13</v>
      </c>
      <c r="Q495" s="79">
        <v>31</v>
      </c>
      <c r="R495" s="80">
        <v>1</v>
      </c>
      <c r="S495" s="79">
        <v>8</v>
      </c>
      <c r="T495" s="76"/>
      <c r="V495" s="76">
        <v>466</v>
      </c>
      <c r="W495" s="76">
        <v>774</v>
      </c>
      <c r="X495" s="76">
        <v>296</v>
      </c>
      <c r="Y495" s="78">
        <v>11569</v>
      </c>
    </row>
    <row r="496" spans="1:25" s="78" customFormat="1">
      <c r="A496" s="81">
        <v>466</v>
      </c>
      <c r="B496" s="76">
        <v>466774774</v>
      </c>
      <c r="C496" s="77" t="s">
        <v>537</v>
      </c>
      <c r="D496" s="79">
        <v>0</v>
      </c>
      <c r="E496" s="79">
        <v>0</v>
      </c>
      <c r="F496" s="79">
        <v>6</v>
      </c>
      <c r="G496" s="79">
        <v>26</v>
      </c>
      <c r="H496" s="79">
        <v>11</v>
      </c>
      <c r="I496" s="79">
        <v>0</v>
      </c>
      <c r="J496" s="79">
        <v>0</v>
      </c>
      <c r="K496" s="80">
        <v>1.6469</v>
      </c>
      <c r="L496" s="79">
        <v>0</v>
      </c>
      <c r="M496" s="79">
        <v>0</v>
      </c>
      <c r="N496" s="79">
        <v>1</v>
      </c>
      <c r="O496" s="79">
        <v>0</v>
      </c>
      <c r="P496" s="79">
        <v>16</v>
      </c>
      <c r="Q496" s="79">
        <v>43</v>
      </c>
      <c r="R496" s="80">
        <v>1</v>
      </c>
      <c r="S496" s="79">
        <v>5</v>
      </c>
      <c r="T496" s="76"/>
      <c r="V496" s="76">
        <v>466</v>
      </c>
      <c r="W496" s="76">
        <v>774</v>
      </c>
      <c r="X496" s="76">
        <v>774</v>
      </c>
      <c r="Y496" s="78">
        <v>11070</v>
      </c>
    </row>
    <row r="497" spans="1:25" s="78" customFormat="1">
      <c r="A497" s="81">
        <v>469</v>
      </c>
      <c r="B497" s="76">
        <v>469035018</v>
      </c>
      <c r="C497" s="77" t="s">
        <v>538</v>
      </c>
      <c r="D497" s="79">
        <v>0</v>
      </c>
      <c r="E497" s="79">
        <v>0</v>
      </c>
      <c r="F497" s="79">
        <v>0</v>
      </c>
      <c r="G497" s="79">
        <v>1</v>
      </c>
      <c r="H497" s="79">
        <v>0</v>
      </c>
      <c r="I497" s="79">
        <v>1</v>
      </c>
      <c r="J497" s="79">
        <v>0</v>
      </c>
      <c r="K497" s="80">
        <v>7.6600000000000001E-2</v>
      </c>
      <c r="L497" s="79">
        <v>0</v>
      </c>
      <c r="M497" s="79">
        <v>0</v>
      </c>
      <c r="N497" s="79">
        <v>0</v>
      </c>
      <c r="O497" s="79">
        <v>0</v>
      </c>
      <c r="P497" s="79">
        <v>2</v>
      </c>
      <c r="Q497" s="79">
        <v>2</v>
      </c>
      <c r="R497" s="80">
        <v>1.085</v>
      </c>
      <c r="S497" s="79">
        <v>7</v>
      </c>
      <c r="T497" s="76"/>
      <c r="V497" s="76">
        <v>469</v>
      </c>
      <c r="W497" s="76">
        <v>35</v>
      </c>
      <c r="X497" s="76">
        <v>18</v>
      </c>
      <c r="Y497" s="78">
        <v>15998</v>
      </c>
    </row>
    <row r="498" spans="1:25" s="78" customFormat="1">
      <c r="A498" s="81">
        <v>469</v>
      </c>
      <c r="B498" s="76">
        <v>469035035</v>
      </c>
      <c r="C498" s="77" t="s">
        <v>538</v>
      </c>
      <c r="D498" s="79">
        <v>53</v>
      </c>
      <c r="E498" s="79">
        <v>0</v>
      </c>
      <c r="F498" s="79">
        <v>89</v>
      </c>
      <c r="G498" s="79">
        <v>474</v>
      </c>
      <c r="H498" s="79">
        <v>273</v>
      </c>
      <c r="I498" s="79">
        <v>304</v>
      </c>
      <c r="J498" s="79">
        <v>0</v>
      </c>
      <c r="K498" s="80">
        <v>43.661999999999999</v>
      </c>
      <c r="L498" s="79">
        <v>0</v>
      </c>
      <c r="M498" s="79">
        <v>145</v>
      </c>
      <c r="N498" s="79">
        <v>21</v>
      </c>
      <c r="O498" s="79">
        <v>31</v>
      </c>
      <c r="P498" s="79">
        <v>935</v>
      </c>
      <c r="Q498" s="79">
        <v>1167</v>
      </c>
      <c r="R498" s="80">
        <v>1.085</v>
      </c>
      <c r="S498" s="79">
        <v>11</v>
      </c>
      <c r="T498" s="76"/>
      <c r="V498" s="76">
        <v>469</v>
      </c>
      <c r="W498" s="76">
        <v>35</v>
      </c>
      <c r="X498" s="76">
        <v>35</v>
      </c>
      <c r="Y498" s="78">
        <v>15525</v>
      </c>
    </row>
    <row r="499" spans="1:25" s="78" customFormat="1">
      <c r="A499" s="81">
        <v>469</v>
      </c>
      <c r="B499" s="76">
        <v>469035044</v>
      </c>
      <c r="C499" s="77" t="s">
        <v>538</v>
      </c>
      <c r="D499" s="79">
        <v>0</v>
      </c>
      <c r="E499" s="79">
        <v>0</v>
      </c>
      <c r="F499" s="79">
        <v>0</v>
      </c>
      <c r="G499" s="79">
        <v>1</v>
      </c>
      <c r="H499" s="79">
        <v>0</v>
      </c>
      <c r="I499" s="79">
        <v>3</v>
      </c>
      <c r="J499" s="79">
        <v>0</v>
      </c>
      <c r="K499" s="80">
        <v>0.1532</v>
      </c>
      <c r="L499" s="79">
        <v>0</v>
      </c>
      <c r="M499" s="79">
        <v>0</v>
      </c>
      <c r="N499" s="79">
        <v>0</v>
      </c>
      <c r="O499" s="79">
        <v>0</v>
      </c>
      <c r="P499" s="79">
        <v>4</v>
      </c>
      <c r="Q499" s="79">
        <v>4</v>
      </c>
      <c r="R499" s="80">
        <v>1.085</v>
      </c>
      <c r="S499" s="79">
        <v>12</v>
      </c>
      <c r="T499" s="76"/>
      <c r="V499" s="76">
        <v>469</v>
      </c>
      <c r="W499" s="76">
        <v>35</v>
      </c>
      <c r="X499" s="76">
        <v>44</v>
      </c>
      <c r="Y499" s="78">
        <v>17286</v>
      </c>
    </row>
    <row r="500" spans="1:25" s="78" customFormat="1">
      <c r="A500" s="81">
        <v>469</v>
      </c>
      <c r="B500" s="76">
        <v>469035073</v>
      </c>
      <c r="C500" s="77" t="s">
        <v>538</v>
      </c>
      <c r="D500" s="79">
        <v>0</v>
      </c>
      <c r="E500" s="79">
        <v>0</v>
      </c>
      <c r="F500" s="79">
        <v>0</v>
      </c>
      <c r="G500" s="79">
        <v>1</v>
      </c>
      <c r="H500" s="79">
        <v>0</v>
      </c>
      <c r="I500" s="79">
        <v>0</v>
      </c>
      <c r="J500" s="79">
        <v>0</v>
      </c>
      <c r="K500" s="80">
        <v>3.8300000000000001E-2</v>
      </c>
      <c r="L500" s="79">
        <v>0</v>
      </c>
      <c r="M500" s="79">
        <v>0</v>
      </c>
      <c r="N500" s="79">
        <v>0</v>
      </c>
      <c r="O500" s="79">
        <v>0</v>
      </c>
      <c r="P500" s="79">
        <v>1</v>
      </c>
      <c r="Q500" s="79">
        <v>1</v>
      </c>
      <c r="R500" s="80">
        <v>1.085</v>
      </c>
      <c r="S500" s="79">
        <v>5</v>
      </c>
      <c r="T500" s="76"/>
      <c r="V500" s="76">
        <v>469</v>
      </c>
      <c r="W500" s="76">
        <v>35</v>
      </c>
      <c r="X500" s="76">
        <v>73</v>
      </c>
      <c r="Y500" s="78">
        <v>14679</v>
      </c>
    </row>
    <row r="501" spans="1:25" s="78" customFormat="1">
      <c r="A501" s="81">
        <v>469</v>
      </c>
      <c r="B501" s="76">
        <v>469035165</v>
      </c>
      <c r="C501" s="77" t="s">
        <v>538</v>
      </c>
      <c r="D501" s="79">
        <v>0</v>
      </c>
      <c r="E501" s="79">
        <v>0</v>
      </c>
      <c r="F501" s="79">
        <v>0</v>
      </c>
      <c r="G501" s="79">
        <v>0</v>
      </c>
      <c r="H501" s="79">
        <v>0</v>
      </c>
      <c r="I501" s="79">
        <v>1</v>
      </c>
      <c r="J501" s="79">
        <v>0</v>
      </c>
      <c r="K501" s="80">
        <v>3.8300000000000001E-2</v>
      </c>
      <c r="L501" s="79">
        <v>0</v>
      </c>
      <c r="M501" s="79">
        <v>0</v>
      </c>
      <c r="N501" s="79">
        <v>0</v>
      </c>
      <c r="O501" s="79">
        <v>1</v>
      </c>
      <c r="P501" s="79">
        <v>1</v>
      </c>
      <c r="Q501" s="79">
        <v>1</v>
      </c>
      <c r="R501" s="80">
        <v>1.085</v>
      </c>
      <c r="S501" s="79">
        <v>10</v>
      </c>
      <c r="T501" s="76"/>
      <c r="V501" s="76">
        <v>469</v>
      </c>
      <c r="W501" s="76">
        <v>35</v>
      </c>
      <c r="X501" s="76">
        <v>165</v>
      </c>
      <c r="Y501" s="78">
        <v>19669</v>
      </c>
    </row>
    <row r="502" spans="1:25" s="78" customFormat="1">
      <c r="A502" s="81">
        <v>469</v>
      </c>
      <c r="B502" s="76">
        <v>469035189</v>
      </c>
      <c r="C502" s="77" t="s">
        <v>538</v>
      </c>
      <c r="D502" s="79">
        <v>0</v>
      </c>
      <c r="E502" s="79">
        <v>0</v>
      </c>
      <c r="F502" s="79">
        <v>0</v>
      </c>
      <c r="G502" s="79">
        <v>1</v>
      </c>
      <c r="H502" s="79">
        <v>0</v>
      </c>
      <c r="I502" s="79">
        <v>0</v>
      </c>
      <c r="J502" s="79">
        <v>0</v>
      </c>
      <c r="K502" s="80">
        <v>3.8300000000000001E-2</v>
      </c>
      <c r="L502" s="79">
        <v>0</v>
      </c>
      <c r="M502" s="79">
        <v>0</v>
      </c>
      <c r="N502" s="79">
        <v>0</v>
      </c>
      <c r="O502" s="79">
        <v>0</v>
      </c>
      <c r="P502" s="79">
        <v>1</v>
      </c>
      <c r="Q502" s="79">
        <v>1</v>
      </c>
      <c r="R502" s="80">
        <v>1.085</v>
      </c>
      <c r="S502" s="79">
        <v>3</v>
      </c>
      <c r="T502" s="76"/>
      <c r="V502" s="76">
        <v>469</v>
      </c>
      <c r="W502" s="76">
        <v>35</v>
      </c>
      <c r="X502" s="76">
        <v>189</v>
      </c>
      <c r="Y502" s="78">
        <v>14521</v>
      </c>
    </row>
    <row r="503" spans="1:25" s="78" customFormat="1">
      <c r="A503" s="81">
        <v>469</v>
      </c>
      <c r="B503" s="76">
        <v>469035207</v>
      </c>
      <c r="C503" s="77" t="s">
        <v>538</v>
      </c>
      <c r="D503" s="79">
        <v>0</v>
      </c>
      <c r="E503" s="79">
        <v>0</v>
      </c>
      <c r="F503" s="79">
        <v>0</v>
      </c>
      <c r="G503" s="79">
        <v>0</v>
      </c>
      <c r="H503" s="79">
        <v>0</v>
      </c>
      <c r="I503" s="79">
        <v>1</v>
      </c>
      <c r="J503" s="79">
        <v>0</v>
      </c>
      <c r="K503" s="80">
        <v>3.8300000000000001E-2</v>
      </c>
      <c r="L503" s="79">
        <v>0</v>
      </c>
      <c r="M503" s="79">
        <v>0</v>
      </c>
      <c r="N503" s="79">
        <v>0</v>
      </c>
      <c r="O503" s="79">
        <v>0</v>
      </c>
      <c r="P503" s="79">
        <v>1</v>
      </c>
      <c r="Q503" s="79">
        <v>1</v>
      </c>
      <c r="R503" s="80">
        <v>1.085</v>
      </c>
      <c r="S503" s="79">
        <v>3</v>
      </c>
      <c r="T503" s="76"/>
      <c r="V503" s="76">
        <v>469</v>
      </c>
      <c r="W503" s="76">
        <v>35</v>
      </c>
      <c r="X503" s="76">
        <v>207</v>
      </c>
      <c r="Y503" s="78">
        <v>16082</v>
      </c>
    </row>
    <row r="504" spans="1:25" s="78" customFormat="1">
      <c r="A504" s="81">
        <v>469</v>
      </c>
      <c r="B504" s="76">
        <v>469035220</v>
      </c>
      <c r="C504" s="77" t="s">
        <v>538</v>
      </c>
      <c r="D504" s="79">
        <v>0</v>
      </c>
      <c r="E504" s="79">
        <v>0</v>
      </c>
      <c r="F504" s="79">
        <v>0</v>
      </c>
      <c r="G504" s="79">
        <v>0</v>
      </c>
      <c r="H504" s="79">
        <v>1</v>
      </c>
      <c r="I504" s="79">
        <v>0</v>
      </c>
      <c r="J504" s="79">
        <v>0</v>
      </c>
      <c r="K504" s="80">
        <v>3.8300000000000001E-2</v>
      </c>
      <c r="L504" s="79">
        <v>0</v>
      </c>
      <c r="M504" s="79">
        <v>0</v>
      </c>
      <c r="N504" s="79">
        <v>0</v>
      </c>
      <c r="O504" s="79">
        <v>0</v>
      </c>
      <c r="P504" s="79">
        <v>1</v>
      </c>
      <c r="Q504" s="79">
        <v>1</v>
      </c>
      <c r="R504" s="80">
        <v>1.085</v>
      </c>
      <c r="S504" s="79">
        <v>6</v>
      </c>
      <c r="T504" s="76"/>
      <c r="V504" s="76">
        <v>469</v>
      </c>
      <c r="W504" s="76">
        <v>35</v>
      </c>
      <c r="X504" s="76">
        <v>220</v>
      </c>
      <c r="Y504" s="78">
        <v>14646</v>
      </c>
    </row>
    <row r="505" spans="1:25" s="78" customFormat="1">
      <c r="A505" s="81">
        <v>469</v>
      </c>
      <c r="B505" s="76">
        <v>469035244</v>
      </c>
      <c r="C505" s="77" t="s">
        <v>538</v>
      </c>
      <c r="D505" s="79">
        <v>0</v>
      </c>
      <c r="E505" s="79">
        <v>0</v>
      </c>
      <c r="F505" s="79">
        <v>1</v>
      </c>
      <c r="G505" s="79">
        <v>2</v>
      </c>
      <c r="H505" s="79">
        <v>2</v>
      </c>
      <c r="I505" s="79">
        <v>3</v>
      </c>
      <c r="J505" s="79">
        <v>0</v>
      </c>
      <c r="K505" s="80">
        <v>0.30640000000000001</v>
      </c>
      <c r="L505" s="79">
        <v>0</v>
      </c>
      <c r="M505" s="79">
        <v>0</v>
      </c>
      <c r="N505" s="79">
        <v>0</v>
      </c>
      <c r="O505" s="79">
        <v>0</v>
      </c>
      <c r="P505" s="79">
        <v>5</v>
      </c>
      <c r="Q505" s="79">
        <v>8</v>
      </c>
      <c r="R505" s="80">
        <v>1.085</v>
      </c>
      <c r="S505" s="79">
        <v>10</v>
      </c>
      <c r="T505" s="76"/>
      <c r="V505" s="76">
        <v>469</v>
      </c>
      <c r="W505" s="76">
        <v>35</v>
      </c>
      <c r="X505" s="76">
        <v>244</v>
      </c>
      <c r="Y505" s="78">
        <v>14187</v>
      </c>
    </row>
    <row r="506" spans="1:25" s="78" customFormat="1">
      <c r="A506" s="81">
        <v>469</v>
      </c>
      <c r="B506" s="76">
        <v>469035293</v>
      </c>
      <c r="C506" s="77" t="s">
        <v>538</v>
      </c>
      <c r="D506" s="79">
        <v>0</v>
      </c>
      <c r="E506" s="79">
        <v>0</v>
      </c>
      <c r="F506" s="79">
        <v>0</v>
      </c>
      <c r="G506" s="79">
        <v>0</v>
      </c>
      <c r="H506" s="79">
        <v>0</v>
      </c>
      <c r="I506" s="79">
        <v>1</v>
      </c>
      <c r="J506" s="79">
        <v>0</v>
      </c>
      <c r="K506" s="80">
        <v>3.8300000000000001E-2</v>
      </c>
      <c r="L506" s="79">
        <v>0</v>
      </c>
      <c r="M506" s="79">
        <v>0</v>
      </c>
      <c r="N506" s="79">
        <v>0</v>
      </c>
      <c r="O506" s="79">
        <v>0</v>
      </c>
      <c r="P506" s="79">
        <v>1</v>
      </c>
      <c r="Q506" s="79">
        <v>1</v>
      </c>
      <c r="R506" s="80">
        <v>1.085</v>
      </c>
      <c r="S506" s="79">
        <v>10</v>
      </c>
      <c r="T506" s="76"/>
      <c r="V506" s="76">
        <v>469</v>
      </c>
      <c r="W506" s="76">
        <v>35</v>
      </c>
      <c r="X506" s="76">
        <v>293</v>
      </c>
      <c r="Y506" s="78">
        <v>17350</v>
      </c>
    </row>
    <row r="507" spans="1:25" s="78" customFormat="1">
      <c r="A507" s="81">
        <v>470</v>
      </c>
      <c r="B507" s="76">
        <v>470165009</v>
      </c>
      <c r="C507" s="77" t="s">
        <v>539</v>
      </c>
      <c r="D507" s="79">
        <v>0</v>
      </c>
      <c r="E507" s="79">
        <v>0</v>
      </c>
      <c r="F507" s="79">
        <v>0</v>
      </c>
      <c r="G507" s="79">
        <v>1</v>
      </c>
      <c r="H507" s="79">
        <v>3</v>
      </c>
      <c r="I507" s="79">
        <v>0</v>
      </c>
      <c r="J507" s="79">
        <v>0</v>
      </c>
      <c r="K507" s="80">
        <v>0.1532</v>
      </c>
      <c r="L507" s="79">
        <v>0</v>
      </c>
      <c r="M507" s="79">
        <v>0</v>
      </c>
      <c r="N507" s="79">
        <v>0</v>
      </c>
      <c r="O507" s="79">
        <v>0</v>
      </c>
      <c r="P507" s="79">
        <v>0</v>
      </c>
      <c r="Q507" s="79">
        <v>4</v>
      </c>
      <c r="R507" s="80">
        <v>1.0369999999999999</v>
      </c>
      <c r="S507" s="79">
        <v>2</v>
      </c>
      <c r="T507" s="76"/>
      <c r="V507" s="76">
        <v>470</v>
      </c>
      <c r="W507" s="76">
        <v>165</v>
      </c>
      <c r="X507" s="76">
        <v>9</v>
      </c>
      <c r="Y507" s="78">
        <v>9583</v>
      </c>
    </row>
    <row r="508" spans="1:25" s="78" customFormat="1">
      <c r="A508" s="81">
        <v>470</v>
      </c>
      <c r="B508" s="76">
        <v>470165010</v>
      </c>
      <c r="C508" s="77" t="s">
        <v>539</v>
      </c>
      <c r="D508" s="79">
        <v>0</v>
      </c>
      <c r="E508" s="79">
        <v>0</v>
      </c>
      <c r="F508" s="79">
        <v>1</v>
      </c>
      <c r="G508" s="79">
        <v>0</v>
      </c>
      <c r="H508" s="79">
        <v>0</v>
      </c>
      <c r="I508" s="79">
        <v>0</v>
      </c>
      <c r="J508" s="79">
        <v>0</v>
      </c>
      <c r="K508" s="80">
        <v>3.8300000000000001E-2</v>
      </c>
      <c r="L508" s="79">
        <v>0</v>
      </c>
      <c r="M508" s="79">
        <v>0</v>
      </c>
      <c r="N508" s="79">
        <v>0</v>
      </c>
      <c r="O508" s="79">
        <v>0</v>
      </c>
      <c r="P508" s="79">
        <v>0</v>
      </c>
      <c r="Q508" s="79">
        <v>1</v>
      </c>
      <c r="R508" s="80">
        <v>1.0369999999999999</v>
      </c>
      <c r="S508" s="79">
        <v>2</v>
      </c>
      <c r="T508" s="76"/>
      <c r="V508" s="76">
        <v>470</v>
      </c>
      <c r="W508" s="76">
        <v>165</v>
      </c>
      <c r="X508" s="76">
        <v>10</v>
      </c>
      <c r="Y508" s="78">
        <v>9804</v>
      </c>
    </row>
    <row r="509" spans="1:25" s="78" customFormat="1">
      <c r="A509" s="81">
        <v>470</v>
      </c>
      <c r="B509" s="76">
        <v>470165031</v>
      </c>
      <c r="C509" s="77" t="s">
        <v>539</v>
      </c>
      <c r="D509" s="79">
        <v>0</v>
      </c>
      <c r="E509" s="79">
        <v>0</v>
      </c>
      <c r="F509" s="79">
        <v>0</v>
      </c>
      <c r="G509" s="79">
        <v>1</v>
      </c>
      <c r="H509" s="79">
        <v>1</v>
      </c>
      <c r="I509" s="79">
        <v>0</v>
      </c>
      <c r="J509" s="79">
        <v>0</v>
      </c>
      <c r="K509" s="80">
        <v>7.6600000000000001E-2</v>
      </c>
      <c r="L509" s="79">
        <v>0</v>
      </c>
      <c r="M509" s="79">
        <v>0</v>
      </c>
      <c r="N509" s="79">
        <v>0</v>
      </c>
      <c r="O509" s="79">
        <v>0</v>
      </c>
      <c r="P509" s="79">
        <v>0</v>
      </c>
      <c r="Q509" s="79">
        <v>2</v>
      </c>
      <c r="R509" s="80">
        <v>1.0369999999999999</v>
      </c>
      <c r="S509" s="79">
        <v>4</v>
      </c>
      <c r="T509" s="76"/>
      <c r="V509" s="76">
        <v>470</v>
      </c>
      <c r="W509" s="76">
        <v>165</v>
      </c>
      <c r="X509" s="76">
        <v>31</v>
      </c>
      <c r="Y509" s="78">
        <v>9674</v>
      </c>
    </row>
    <row r="510" spans="1:25" s="78" customFormat="1">
      <c r="A510" s="81">
        <v>470</v>
      </c>
      <c r="B510" s="76">
        <v>470165035</v>
      </c>
      <c r="C510" s="77" t="s">
        <v>539</v>
      </c>
      <c r="D510" s="79">
        <v>0</v>
      </c>
      <c r="E510" s="79">
        <v>0</v>
      </c>
      <c r="F510" s="79">
        <v>1</v>
      </c>
      <c r="G510" s="79">
        <v>2</v>
      </c>
      <c r="H510" s="79">
        <v>1</v>
      </c>
      <c r="I510" s="79">
        <v>0</v>
      </c>
      <c r="J510" s="79">
        <v>0</v>
      </c>
      <c r="K510" s="80">
        <v>0.1532</v>
      </c>
      <c r="L510" s="79">
        <v>0</v>
      </c>
      <c r="M510" s="79">
        <v>0</v>
      </c>
      <c r="N510" s="79">
        <v>0</v>
      </c>
      <c r="O510" s="79">
        <v>0</v>
      </c>
      <c r="P510" s="79">
        <v>2</v>
      </c>
      <c r="Q510" s="79">
        <v>4</v>
      </c>
      <c r="R510" s="80">
        <v>1.0369999999999999</v>
      </c>
      <c r="S510" s="79">
        <v>11</v>
      </c>
      <c r="T510" s="76"/>
      <c r="V510" s="76">
        <v>470</v>
      </c>
      <c r="W510" s="76">
        <v>165</v>
      </c>
      <c r="X510" s="76">
        <v>35</v>
      </c>
      <c r="Y510" s="78">
        <v>12500</v>
      </c>
    </row>
    <row r="511" spans="1:25" s="78" customFormat="1">
      <c r="A511" s="81">
        <v>470</v>
      </c>
      <c r="B511" s="76">
        <v>470165071</v>
      </c>
      <c r="C511" s="77" t="s">
        <v>539</v>
      </c>
      <c r="D511" s="79">
        <v>0</v>
      </c>
      <c r="E511" s="79">
        <v>0</v>
      </c>
      <c r="F511" s="79">
        <v>0</v>
      </c>
      <c r="G511" s="79">
        <v>1</v>
      </c>
      <c r="H511" s="79">
        <v>1</v>
      </c>
      <c r="I511" s="79">
        <v>1</v>
      </c>
      <c r="J511" s="79">
        <v>0</v>
      </c>
      <c r="K511" s="80">
        <v>0.1149</v>
      </c>
      <c r="L511" s="79">
        <v>0</v>
      </c>
      <c r="M511" s="79">
        <v>0</v>
      </c>
      <c r="N511" s="79">
        <v>0</v>
      </c>
      <c r="O511" s="79">
        <v>0</v>
      </c>
      <c r="P511" s="79">
        <v>0</v>
      </c>
      <c r="Q511" s="79">
        <v>3</v>
      </c>
      <c r="R511" s="80">
        <v>1.0369999999999999</v>
      </c>
      <c r="S511" s="79">
        <v>4</v>
      </c>
      <c r="T511" s="76"/>
      <c r="V511" s="76">
        <v>470</v>
      </c>
      <c r="W511" s="76">
        <v>165</v>
      </c>
      <c r="X511" s="76">
        <v>71</v>
      </c>
      <c r="Y511" s="78">
        <v>10234</v>
      </c>
    </row>
    <row r="512" spans="1:25" s="78" customFormat="1">
      <c r="A512" s="81">
        <v>470</v>
      </c>
      <c r="B512" s="76">
        <v>470165093</v>
      </c>
      <c r="C512" s="77" t="s">
        <v>539</v>
      </c>
      <c r="D512" s="79">
        <v>0</v>
      </c>
      <c r="E512" s="79">
        <v>0</v>
      </c>
      <c r="F512" s="79">
        <v>5</v>
      </c>
      <c r="G512" s="79">
        <v>69</v>
      </c>
      <c r="H512" s="79">
        <v>40</v>
      </c>
      <c r="I512" s="79">
        <v>37</v>
      </c>
      <c r="J512" s="79">
        <v>0</v>
      </c>
      <c r="K512" s="80">
        <v>5.7832999999999997</v>
      </c>
      <c r="L512" s="79">
        <v>0</v>
      </c>
      <c r="M512" s="79">
        <v>1</v>
      </c>
      <c r="N512" s="79">
        <v>0</v>
      </c>
      <c r="O512" s="79">
        <v>0</v>
      </c>
      <c r="P512" s="79">
        <v>54</v>
      </c>
      <c r="Q512" s="79">
        <v>151</v>
      </c>
      <c r="R512" s="80">
        <v>1.0369999999999999</v>
      </c>
      <c r="S512" s="79">
        <v>11</v>
      </c>
      <c r="T512" s="76"/>
      <c r="V512" s="76">
        <v>470</v>
      </c>
      <c r="W512" s="76">
        <v>165</v>
      </c>
      <c r="X512" s="76">
        <v>93</v>
      </c>
      <c r="Y512" s="78">
        <v>12107</v>
      </c>
    </row>
    <row r="513" spans="1:25" s="78" customFormat="1">
      <c r="A513" s="81">
        <v>470</v>
      </c>
      <c r="B513" s="76">
        <v>470165100</v>
      </c>
      <c r="C513" s="77" t="s">
        <v>539</v>
      </c>
      <c r="D513" s="79">
        <v>0</v>
      </c>
      <c r="E513" s="79">
        <v>0</v>
      </c>
      <c r="F513" s="79">
        <v>1</v>
      </c>
      <c r="G513" s="79">
        <v>0</v>
      </c>
      <c r="H513" s="79">
        <v>0</v>
      </c>
      <c r="I513" s="79">
        <v>0</v>
      </c>
      <c r="J513" s="79">
        <v>0</v>
      </c>
      <c r="K513" s="80">
        <v>3.8300000000000001E-2</v>
      </c>
      <c r="L513" s="79">
        <v>0</v>
      </c>
      <c r="M513" s="79">
        <v>0</v>
      </c>
      <c r="N513" s="79">
        <v>0</v>
      </c>
      <c r="O513" s="79">
        <v>0</v>
      </c>
      <c r="P513" s="79">
        <v>0</v>
      </c>
      <c r="Q513" s="79">
        <v>1</v>
      </c>
      <c r="R513" s="80">
        <v>1.0369999999999999</v>
      </c>
      <c r="S513" s="79">
        <v>9</v>
      </c>
      <c r="T513" s="76"/>
      <c r="V513" s="76">
        <v>470</v>
      </c>
      <c r="W513" s="76">
        <v>165</v>
      </c>
      <c r="X513" s="76">
        <v>100</v>
      </c>
      <c r="Y513" s="78">
        <v>9804</v>
      </c>
    </row>
    <row r="514" spans="1:25" s="78" customFormat="1">
      <c r="A514" s="81">
        <v>470</v>
      </c>
      <c r="B514" s="76">
        <v>470165107</v>
      </c>
      <c r="C514" s="77" t="s">
        <v>539</v>
      </c>
      <c r="D514" s="79">
        <v>0</v>
      </c>
      <c r="E514" s="79">
        <v>0</v>
      </c>
      <c r="F514" s="79">
        <v>1</v>
      </c>
      <c r="G514" s="79">
        <v>0</v>
      </c>
      <c r="H514" s="79">
        <v>0</v>
      </c>
      <c r="I514" s="79">
        <v>0</v>
      </c>
      <c r="J514" s="79">
        <v>0</v>
      </c>
      <c r="K514" s="80">
        <v>3.8300000000000001E-2</v>
      </c>
      <c r="L514" s="79">
        <v>0</v>
      </c>
      <c r="M514" s="79">
        <v>0</v>
      </c>
      <c r="N514" s="79">
        <v>0</v>
      </c>
      <c r="O514" s="79">
        <v>0</v>
      </c>
      <c r="P514" s="79">
        <v>1</v>
      </c>
      <c r="Q514" s="79">
        <v>1</v>
      </c>
      <c r="R514" s="80">
        <v>1.0369999999999999</v>
      </c>
      <c r="S514" s="79">
        <v>8</v>
      </c>
      <c r="T514" s="76"/>
      <c r="V514" s="76">
        <v>470</v>
      </c>
      <c r="W514" s="76">
        <v>165</v>
      </c>
      <c r="X514" s="76">
        <v>107</v>
      </c>
      <c r="Y514" s="78">
        <v>14778</v>
      </c>
    </row>
    <row r="515" spans="1:25" s="78" customFormat="1">
      <c r="A515" s="81">
        <v>470</v>
      </c>
      <c r="B515" s="76">
        <v>470165128</v>
      </c>
      <c r="C515" s="77" t="s">
        <v>539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79">
        <v>1</v>
      </c>
      <c r="J515" s="79">
        <v>0</v>
      </c>
      <c r="K515" s="80">
        <v>3.8300000000000001E-2</v>
      </c>
      <c r="L515" s="79">
        <v>0</v>
      </c>
      <c r="M515" s="79">
        <v>0</v>
      </c>
      <c r="N515" s="79">
        <v>0</v>
      </c>
      <c r="O515" s="79">
        <v>0</v>
      </c>
      <c r="P515" s="79">
        <v>1</v>
      </c>
      <c r="Q515" s="79">
        <v>1</v>
      </c>
      <c r="R515" s="80">
        <v>1.0369999999999999</v>
      </c>
      <c r="S515" s="79">
        <v>10</v>
      </c>
      <c r="T515" s="76"/>
      <c r="V515" s="76">
        <v>470</v>
      </c>
      <c r="W515" s="76">
        <v>165</v>
      </c>
      <c r="X515" s="76">
        <v>128</v>
      </c>
      <c r="Y515" s="78">
        <v>16696</v>
      </c>
    </row>
    <row r="516" spans="1:25" s="78" customFormat="1">
      <c r="A516" s="81">
        <v>470</v>
      </c>
      <c r="B516" s="76">
        <v>470165149</v>
      </c>
      <c r="C516" s="77" t="s">
        <v>539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79">
        <v>2</v>
      </c>
      <c r="J516" s="79">
        <v>0</v>
      </c>
      <c r="K516" s="80">
        <v>7.6600000000000001E-2</v>
      </c>
      <c r="L516" s="79">
        <v>0</v>
      </c>
      <c r="M516" s="79">
        <v>0</v>
      </c>
      <c r="N516" s="79">
        <v>0</v>
      </c>
      <c r="O516" s="79">
        <v>0</v>
      </c>
      <c r="P516" s="79">
        <v>2</v>
      </c>
      <c r="Q516" s="79">
        <v>2</v>
      </c>
      <c r="R516" s="80">
        <v>1.0369999999999999</v>
      </c>
      <c r="S516" s="79">
        <v>12</v>
      </c>
      <c r="T516" s="76"/>
      <c r="V516" s="76">
        <v>470</v>
      </c>
      <c r="W516" s="76">
        <v>165</v>
      </c>
      <c r="X516" s="76">
        <v>149</v>
      </c>
      <c r="Y516" s="78">
        <v>17010</v>
      </c>
    </row>
    <row r="517" spans="1:25" s="78" customFormat="1">
      <c r="A517" s="81">
        <v>470</v>
      </c>
      <c r="B517" s="76">
        <v>470165163</v>
      </c>
      <c r="C517" s="77" t="s">
        <v>539</v>
      </c>
      <c r="D517" s="79">
        <v>0</v>
      </c>
      <c r="E517" s="79">
        <v>0</v>
      </c>
      <c r="F517" s="79">
        <v>2</v>
      </c>
      <c r="G517" s="79">
        <v>12</v>
      </c>
      <c r="H517" s="79">
        <v>13</v>
      </c>
      <c r="I517" s="79">
        <v>6</v>
      </c>
      <c r="J517" s="79">
        <v>0</v>
      </c>
      <c r="K517" s="80">
        <v>1.2639</v>
      </c>
      <c r="L517" s="79">
        <v>0</v>
      </c>
      <c r="M517" s="79">
        <v>0</v>
      </c>
      <c r="N517" s="79">
        <v>0</v>
      </c>
      <c r="O517" s="79">
        <v>0</v>
      </c>
      <c r="P517" s="79">
        <v>17</v>
      </c>
      <c r="Q517" s="79">
        <v>33</v>
      </c>
      <c r="R517" s="80">
        <v>1.0369999999999999</v>
      </c>
      <c r="S517" s="79">
        <v>12</v>
      </c>
      <c r="T517" s="76"/>
      <c r="V517" s="76">
        <v>470</v>
      </c>
      <c r="W517" s="76">
        <v>165</v>
      </c>
      <c r="X517" s="76">
        <v>163</v>
      </c>
      <c r="Y517" s="78">
        <v>12894</v>
      </c>
    </row>
    <row r="518" spans="1:25" s="78" customFormat="1">
      <c r="A518" s="81">
        <v>470</v>
      </c>
      <c r="B518" s="76">
        <v>470165164</v>
      </c>
      <c r="C518" s="77" t="s">
        <v>539</v>
      </c>
      <c r="D518" s="79">
        <v>0</v>
      </c>
      <c r="E518" s="79">
        <v>0</v>
      </c>
      <c r="F518" s="79">
        <v>0</v>
      </c>
      <c r="G518" s="79">
        <v>2</v>
      </c>
      <c r="H518" s="79">
        <v>2</v>
      </c>
      <c r="I518" s="79">
        <v>0</v>
      </c>
      <c r="J518" s="79">
        <v>0</v>
      </c>
      <c r="K518" s="80">
        <v>0.1532</v>
      </c>
      <c r="L518" s="79">
        <v>0</v>
      </c>
      <c r="M518" s="79">
        <v>0</v>
      </c>
      <c r="N518" s="79">
        <v>0</v>
      </c>
      <c r="O518" s="79">
        <v>0</v>
      </c>
      <c r="P518" s="79">
        <v>2</v>
      </c>
      <c r="Q518" s="79">
        <v>4</v>
      </c>
      <c r="R518" s="80">
        <v>1.0369999999999999</v>
      </c>
      <c r="S518" s="79">
        <v>2</v>
      </c>
      <c r="T518" s="76"/>
      <c r="V518" s="76">
        <v>470</v>
      </c>
      <c r="W518" s="76">
        <v>165</v>
      </c>
      <c r="X518" s="76">
        <v>164</v>
      </c>
      <c r="Y518" s="78">
        <v>11697</v>
      </c>
    </row>
    <row r="519" spans="1:25" s="78" customFormat="1">
      <c r="A519" s="81">
        <v>470</v>
      </c>
      <c r="B519" s="76">
        <v>470165165</v>
      </c>
      <c r="C519" s="77" t="s">
        <v>539</v>
      </c>
      <c r="D519" s="79">
        <v>0</v>
      </c>
      <c r="E519" s="79">
        <v>0</v>
      </c>
      <c r="F519" s="79">
        <v>20</v>
      </c>
      <c r="G519" s="79">
        <v>221</v>
      </c>
      <c r="H519" s="79">
        <v>166</v>
      </c>
      <c r="I519" s="79">
        <v>161</v>
      </c>
      <c r="J519" s="79">
        <v>0</v>
      </c>
      <c r="K519" s="80">
        <v>21.7544</v>
      </c>
      <c r="L519" s="79">
        <v>0</v>
      </c>
      <c r="M519" s="79">
        <v>15</v>
      </c>
      <c r="N519" s="79">
        <v>0</v>
      </c>
      <c r="O519" s="79">
        <v>0</v>
      </c>
      <c r="P519" s="79">
        <v>196</v>
      </c>
      <c r="Q519" s="79">
        <v>568</v>
      </c>
      <c r="R519" s="80">
        <v>1.0369999999999999</v>
      </c>
      <c r="S519" s="79">
        <v>10</v>
      </c>
      <c r="T519" s="76"/>
      <c r="V519" s="76">
        <v>470</v>
      </c>
      <c r="W519" s="76">
        <v>165</v>
      </c>
      <c r="X519" s="76">
        <v>165</v>
      </c>
      <c r="Y519" s="78">
        <v>12081</v>
      </c>
    </row>
    <row r="520" spans="1:25" s="78" customFormat="1">
      <c r="A520" s="81">
        <v>470</v>
      </c>
      <c r="B520" s="76">
        <v>470165176</v>
      </c>
      <c r="C520" s="77" t="s">
        <v>539</v>
      </c>
      <c r="D520" s="79">
        <v>0</v>
      </c>
      <c r="E520" s="79">
        <v>0</v>
      </c>
      <c r="F520" s="79">
        <v>42</v>
      </c>
      <c r="G520" s="79">
        <v>157</v>
      </c>
      <c r="H520" s="79">
        <v>51</v>
      </c>
      <c r="I520" s="79">
        <v>42</v>
      </c>
      <c r="J520" s="79">
        <v>0</v>
      </c>
      <c r="K520" s="80">
        <v>11.1836</v>
      </c>
      <c r="L520" s="79">
        <v>0</v>
      </c>
      <c r="M520" s="79">
        <v>2</v>
      </c>
      <c r="N520" s="79">
        <v>1</v>
      </c>
      <c r="O520" s="79">
        <v>0</v>
      </c>
      <c r="P520" s="79">
        <v>83</v>
      </c>
      <c r="Q520" s="79">
        <v>292</v>
      </c>
      <c r="R520" s="80">
        <v>1.0369999999999999</v>
      </c>
      <c r="S520" s="79">
        <v>7</v>
      </c>
      <c r="T520" s="76"/>
      <c r="V520" s="76">
        <v>470</v>
      </c>
      <c r="W520" s="76">
        <v>165</v>
      </c>
      <c r="X520" s="76">
        <v>176</v>
      </c>
      <c r="Y520" s="78">
        <v>11388</v>
      </c>
    </row>
    <row r="521" spans="1:25" s="78" customFormat="1">
      <c r="A521" s="81">
        <v>470</v>
      </c>
      <c r="B521" s="76">
        <v>470165178</v>
      </c>
      <c r="C521" s="77" t="s">
        <v>539</v>
      </c>
      <c r="D521" s="79">
        <v>0</v>
      </c>
      <c r="E521" s="79">
        <v>0</v>
      </c>
      <c r="F521" s="79">
        <v>45</v>
      </c>
      <c r="G521" s="79">
        <v>104</v>
      </c>
      <c r="H521" s="79">
        <v>54</v>
      </c>
      <c r="I521" s="79">
        <v>43</v>
      </c>
      <c r="J521" s="79">
        <v>0</v>
      </c>
      <c r="K521" s="80">
        <v>9.4217999999999993</v>
      </c>
      <c r="L521" s="79">
        <v>0</v>
      </c>
      <c r="M521" s="79">
        <v>3</v>
      </c>
      <c r="N521" s="79">
        <v>0</v>
      </c>
      <c r="O521" s="79">
        <v>0</v>
      </c>
      <c r="P521" s="79">
        <v>36</v>
      </c>
      <c r="Q521" s="79">
        <v>246</v>
      </c>
      <c r="R521" s="80">
        <v>1.0369999999999999</v>
      </c>
      <c r="S521" s="79">
        <v>4</v>
      </c>
      <c r="T521" s="76"/>
      <c r="V521" s="76">
        <v>470</v>
      </c>
      <c r="W521" s="76">
        <v>165</v>
      </c>
      <c r="X521" s="76">
        <v>178</v>
      </c>
      <c r="Y521" s="78">
        <v>10673</v>
      </c>
    </row>
    <row r="522" spans="1:25" s="78" customFormat="1">
      <c r="A522" s="81">
        <v>470</v>
      </c>
      <c r="B522" s="76">
        <v>470165184</v>
      </c>
      <c r="C522" s="77" t="s">
        <v>539</v>
      </c>
      <c r="D522" s="79">
        <v>0</v>
      </c>
      <c r="E522" s="79">
        <v>0</v>
      </c>
      <c r="F522" s="79">
        <v>0</v>
      </c>
      <c r="G522" s="79">
        <v>2</v>
      </c>
      <c r="H522" s="79">
        <v>1</v>
      </c>
      <c r="I522" s="79">
        <v>0</v>
      </c>
      <c r="J522" s="79">
        <v>0</v>
      </c>
      <c r="K522" s="80">
        <v>0.1149</v>
      </c>
      <c r="L522" s="79">
        <v>0</v>
      </c>
      <c r="M522" s="79">
        <v>0</v>
      </c>
      <c r="N522" s="79">
        <v>0</v>
      </c>
      <c r="O522" s="79">
        <v>0</v>
      </c>
      <c r="P522" s="79">
        <v>0</v>
      </c>
      <c r="Q522" s="79">
        <v>3</v>
      </c>
      <c r="R522" s="80">
        <v>1.0369999999999999</v>
      </c>
      <c r="S522" s="79">
        <v>2</v>
      </c>
      <c r="T522" s="76"/>
      <c r="V522" s="76">
        <v>470</v>
      </c>
      <c r="W522" s="76">
        <v>165</v>
      </c>
      <c r="X522" s="76">
        <v>184</v>
      </c>
      <c r="Y522" s="78">
        <v>9734</v>
      </c>
    </row>
    <row r="523" spans="1:25" s="78" customFormat="1">
      <c r="A523" s="81">
        <v>470</v>
      </c>
      <c r="B523" s="76">
        <v>470165217</v>
      </c>
      <c r="C523" s="77" t="s">
        <v>539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79">
        <v>1</v>
      </c>
      <c r="J523" s="79">
        <v>0</v>
      </c>
      <c r="K523" s="80">
        <v>3.8300000000000001E-2</v>
      </c>
      <c r="L523" s="79">
        <v>0</v>
      </c>
      <c r="M523" s="79">
        <v>0</v>
      </c>
      <c r="N523" s="79">
        <v>0</v>
      </c>
      <c r="O523" s="79">
        <v>0</v>
      </c>
      <c r="P523" s="79">
        <v>0</v>
      </c>
      <c r="Q523" s="79">
        <v>1</v>
      </c>
      <c r="R523" s="80">
        <v>1.0369999999999999</v>
      </c>
      <c r="S523" s="79">
        <v>2</v>
      </c>
      <c r="T523" s="76"/>
      <c r="V523" s="76">
        <v>470</v>
      </c>
      <c r="W523" s="76">
        <v>165</v>
      </c>
      <c r="X523" s="76">
        <v>217</v>
      </c>
      <c r="Y523" s="78">
        <v>11356</v>
      </c>
    </row>
    <row r="524" spans="1:25" s="78" customFormat="1">
      <c r="A524" s="81">
        <v>470</v>
      </c>
      <c r="B524" s="76">
        <v>470165229</v>
      </c>
      <c r="C524" s="77" t="s">
        <v>539</v>
      </c>
      <c r="D524" s="79">
        <v>0</v>
      </c>
      <c r="E524" s="79">
        <v>0</v>
      </c>
      <c r="F524" s="79">
        <v>0</v>
      </c>
      <c r="G524" s="79">
        <v>3</v>
      </c>
      <c r="H524" s="79">
        <v>2</v>
      </c>
      <c r="I524" s="79">
        <v>3</v>
      </c>
      <c r="J524" s="79">
        <v>0</v>
      </c>
      <c r="K524" s="80">
        <v>0.30640000000000001</v>
      </c>
      <c r="L524" s="79">
        <v>0</v>
      </c>
      <c r="M524" s="79">
        <v>0</v>
      </c>
      <c r="N524" s="79">
        <v>0</v>
      </c>
      <c r="O524" s="79">
        <v>0</v>
      </c>
      <c r="P524" s="79">
        <v>0</v>
      </c>
      <c r="Q524" s="79">
        <v>8</v>
      </c>
      <c r="R524" s="80">
        <v>1.0369999999999999</v>
      </c>
      <c r="S524" s="79">
        <v>7</v>
      </c>
      <c r="T524" s="76"/>
      <c r="V524" s="76">
        <v>470</v>
      </c>
      <c r="W524" s="76">
        <v>165</v>
      </c>
      <c r="X524" s="76">
        <v>229</v>
      </c>
      <c r="Y524" s="78">
        <v>10327</v>
      </c>
    </row>
    <row r="525" spans="1:25" s="78" customFormat="1">
      <c r="A525" s="81">
        <v>470</v>
      </c>
      <c r="B525" s="76">
        <v>470165246</v>
      </c>
      <c r="C525" s="77" t="s">
        <v>539</v>
      </c>
      <c r="D525" s="79">
        <v>0</v>
      </c>
      <c r="E525" s="79">
        <v>0</v>
      </c>
      <c r="F525" s="79">
        <v>0</v>
      </c>
      <c r="G525" s="79">
        <v>1</v>
      </c>
      <c r="H525" s="79">
        <v>0</v>
      </c>
      <c r="I525" s="79">
        <v>1</v>
      </c>
      <c r="J525" s="79">
        <v>0</v>
      </c>
      <c r="K525" s="80">
        <v>7.6600000000000001E-2</v>
      </c>
      <c r="L525" s="79">
        <v>0</v>
      </c>
      <c r="M525" s="79">
        <v>0</v>
      </c>
      <c r="N525" s="79">
        <v>0</v>
      </c>
      <c r="O525" s="79">
        <v>0</v>
      </c>
      <c r="P525" s="79">
        <v>0</v>
      </c>
      <c r="Q525" s="79">
        <v>2</v>
      </c>
      <c r="R525" s="80">
        <v>1.0369999999999999</v>
      </c>
      <c r="S525" s="79">
        <v>2</v>
      </c>
      <c r="T525" s="76"/>
      <c r="V525" s="76">
        <v>470</v>
      </c>
      <c r="W525" s="76">
        <v>165</v>
      </c>
      <c r="X525" s="76">
        <v>246</v>
      </c>
      <c r="Y525" s="78">
        <v>10605</v>
      </c>
    </row>
    <row r="526" spans="1:25" s="78" customFormat="1">
      <c r="A526" s="81">
        <v>470</v>
      </c>
      <c r="B526" s="76">
        <v>470165248</v>
      </c>
      <c r="C526" s="77" t="s">
        <v>539</v>
      </c>
      <c r="D526" s="79">
        <v>0</v>
      </c>
      <c r="E526" s="79">
        <v>0</v>
      </c>
      <c r="F526" s="79">
        <v>10</v>
      </c>
      <c r="G526" s="79">
        <v>8</v>
      </c>
      <c r="H526" s="79">
        <v>1</v>
      </c>
      <c r="I526" s="79">
        <v>10</v>
      </c>
      <c r="J526" s="79">
        <v>0</v>
      </c>
      <c r="K526" s="80">
        <v>1.1107</v>
      </c>
      <c r="L526" s="79">
        <v>0</v>
      </c>
      <c r="M526" s="79">
        <v>0</v>
      </c>
      <c r="N526" s="79">
        <v>0</v>
      </c>
      <c r="O526" s="79">
        <v>0</v>
      </c>
      <c r="P526" s="79">
        <v>10</v>
      </c>
      <c r="Q526" s="79">
        <v>29</v>
      </c>
      <c r="R526" s="80">
        <v>1.0369999999999999</v>
      </c>
      <c r="S526" s="79">
        <v>12</v>
      </c>
      <c r="T526" s="76"/>
      <c r="V526" s="76">
        <v>470</v>
      </c>
      <c r="W526" s="76">
        <v>165</v>
      </c>
      <c r="X526" s="76">
        <v>248</v>
      </c>
      <c r="Y526" s="78">
        <v>12292</v>
      </c>
    </row>
    <row r="527" spans="1:25" s="78" customFormat="1">
      <c r="A527" s="81">
        <v>470</v>
      </c>
      <c r="B527" s="76">
        <v>470165262</v>
      </c>
      <c r="C527" s="77" t="s">
        <v>539</v>
      </c>
      <c r="D527" s="79">
        <v>0</v>
      </c>
      <c r="E527" s="79">
        <v>0</v>
      </c>
      <c r="F527" s="79">
        <v>10</v>
      </c>
      <c r="G527" s="79">
        <v>40</v>
      </c>
      <c r="H527" s="79">
        <v>22</v>
      </c>
      <c r="I527" s="79">
        <v>14</v>
      </c>
      <c r="J527" s="79">
        <v>0</v>
      </c>
      <c r="K527" s="80">
        <v>3.2938000000000001</v>
      </c>
      <c r="L527" s="79">
        <v>0</v>
      </c>
      <c r="M527" s="79">
        <v>2</v>
      </c>
      <c r="N527" s="79">
        <v>0</v>
      </c>
      <c r="O527" s="79">
        <v>0</v>
      </c>
      <c r="P527" s="79">
        <v>17</v>
      </c>
      <c r="Q527" s="79">
        <v>86</v>
      </c>
      <c r="R527" s="80">
        <v>1.0369999999999999</v>
      </c>
      <c r="S527" s="79">
        <v>7</v>
      </c>
      <c r="T527" s="76"/>
      <c r="V527" s="76">
        <v>470</v>
      </c>
      <c r="W527" s="76">
        <v>165</v>
      </c>
      <c r="X527" s="76">
        <v>262</v>
      </c>
      <c r="Y527" s="78">
        <v>11005</v>
      </c>
    </row>
    <row r="528" spans="1:25" s="78" customFormat="1">
      <c r="A528" s="81">
        <v>470</v>
      </c>
      <c r="B528" s="76">
        <v>470165274</v>
      </c>
      <c r="C528" s="77" t="s">
        <v>539</v>
      </c>
      <c r="D528" s="79">
        <v>0</v>
      </c>
      <c r="E528" s="79">
        <v>0</v>
      </c>
      <c r="F528" s="79">
        <v>1</v>
      </c>
      <c r="G528" s="79">
        <v>0</v>
      </c>
      <c r="H528" s="79">
        <v>0</v>
      </c>
      <c r="I528" s="79">
        <v>2</v>
      </c>
      <c r="J528" s="79">
        <v>0</v>
      </c>
      <c r="K528" s="80">
        <v>0.1149</v>
      </c>
      <c r="L528" s="79">
        <v>0</v>
      </c>
      <c r="M528" s="79">
        <v>0</v>
      </c>
      <c r="N528" s="79">
        <v>0</v>
      </c>
      <c r="O528" s="79">
        <v>0</v>
      </c>
      <c r="P528" s="79">
        <v>0</v>
      </c>
      <c r="Q528" s="79">
        <v>3</v>
      </c>
      <c r="R528" s="80">
        <v>1.0369999999999999</v>
      </c>
      <c r="S528" s="79">
        <v>10</v>
      </c>
      <c r="T528" s="76"/>
      <c r="V528" s="76">
        <v>470</v>
      </c>
      <c r="W528" s="76">
        <v>165</v>
      </c>
      <c r="X528" s="76">
        <v>274</v>
      </c>
      <c r="Y528" s="78">
        <v>10839</v>
      </c>
    </row>
    <row r="529" spans="1:25" s="78" customFormat="1">
      <c r="A529" s="81">
        <v>470</v>
      </c>
      <c r="B529" s="76">
        <v>470165284</v>
      </c>
      <c r="C529" s="77" t="s">
        <v>539</v>
      </c>
      <c r="D529" s="79">
        <v>0</v>
      </c>
      <c r="E529" s="79">
        <v>0</v>
      </c>
      <c r="F529" s="79">
        <v>12</v>
      </c>
      <c r="G529" s="79">
        <v>52</v>
      </c>
      <c r="H529" s="79">
        <v>22</v>
      </c>
      <c r="I529" s="79">
        <v>18</v>
      </c>
      <c r="J529" s="79">
        <v>0</v>
      </c>
      <c r="K529" s="80">
        <v>3.9832000000000001</v>
      </c>
      <c r="L529" s="79">
        <v>0</v>
      </c>
      <c r="M529" s="79">
        <v>2</v>
      </c>
      <c r="N529" s="79">
        <v>0</v>
      </c>
      <c r="O529" s="79">
        <v>0</v>
      </c>
      <c r="P529" s="79">
        <v>13</v>
      </c>
      <c r="Q529" s="79">
        <v>104</v>
      </c>
      <c r="R529" s="80">
        <v>1.0369999999999999</v>
      </c>
      <c r="S529" s="79">
        <v>5</v>
      </c>
      <c r="T529" s="76"/>
      <c r="V529" s="76">
        <v>470</v>
      </c>
      <c r="W529" s="76">
        <v>165</v>
      </c>
      <c r="X529" s="76">
        <v>284</v>
      </c>
      <c r="Y529" s="78">
        <v>10614</v>
      </c>
    </row>
    <row r="530" spans="1:25" s="78" customFormat="1">
      <c r="A530" s="81">
        <v>470</v>
      </c>
      <c r="B530" s="76">
        <v>470165305</v>
      </c>
      <c r="C530" s="77" t="s">
        <v>539</v>
      </c>
      <c r="D530" s="79">
        <v>0</v>
      </c>
      <c r="E530" s="79">
        <v>0</v>
      </c>
      <c r="F530" s="79">
        <v>10</v>
      </c>
      <c r="G530" s="79">
        <v>27</v>
      </c>
      <c r="H530" s="79">
        <v>11</v>
      </c>
      <c r="I530" s="79">
        <v>16</v>
      </c>
      <c r="J530" s="79">
        <v>0</v>
      </c>
      <c r="K530" s="80">
        <v>2.4512</v>
      </c>
      <c r="L530" s="79">
        <v>0</v>
      </c>
      <c r="M530" s="79">
        <v>1</v>
      </c>
      <c r="N530" s="79">
        <v>0</v>
      </c>
      <c r="O530" s="79">
        <v>0</v>
      </c>
      <c r="P530" s="79">
        <v>6</v>
      </c>
      <c r="Q530" s="79">
        <v>64</v>
      </c>
      <c r="R530" s="80">
        <v>1.0369999999999999</v>
      </c>
      <c r="S530" s="79">
        <v>3</v>
      </c>
      <c r="T530" s="76"/>
      <c r="V530" s="76">
        <v>470</v>
      </c>
      <c r="W530" s="76">
        <v>165</v>
      </c>
      <c r="X530" s="76">
        <v>305</v>
      </c>
      <c r="Y530" s="78">
        <v>10585</v>
      </c>
    </row>
    <row r="531" spans="1:25" s="78" customFormat="1">
      <c r="A531" s="81">
        <v>470</v>
      </c>
      <c r="B531" s="76">
        <v>470165342</v>
      </c>
      <c r="C531" s="77" t="s">
        <v>539</v>
      </c>
      <c r="D531" s="79">
        <v>0</v>
      </c>
      <c r="E531" s="79">
        <v>0</v>
      </c>
      <c r="F531" s="79">
        <v>0</v>
      </c>
      <c r="G531" s="79">
        <v>2</v>
      </c>
      <c r="H531" s="79">
        <v>2</v>
      </c>
      <c r="I531" s="79">
        <v>0</v>
      </c>
      <c r="J531" s="79">
        <v>0</v>
      </c>
      <c r="K531" s="80">
        <v>0.1532</v>
      </c>
      <c r="L531" s="79">
        <v>0</v>
      </c>
      <c r="M531" s="79">
        <v>0</v>
      </c>
      <c r="N531" s="79">
        <v>0</v>
      </c>
      <c r="O531" s="79">
        <v>0</v>
      </c>
      <c r="P531" s="79">
        <v>0</v>
      </c>
      <c r="Q531" s="79">
        <v>4</v>
      </c>
      <c r="R531" s="80">
        <v>1.0369999999999999</v>
      </c>
      <c r="S531" s="79">
        <v>3</v>
      </c>
      <c r="T531" s="76"/>
      <c r="V531" s="76">
        <v>470</v>
      </c>
      <c r="W531" s="76">
        <v>165</v>
      </c>
      <c r="X531" s="76">
        <v>342</v>
      </c>
      <c r="Y531" s="78">
        <v>9674</v>
      </c>
    </row>
    <row r="532" spans="1:25" s="78" customFormat="1">
      <c r="A532" s="81">
        <v>470</v>
      </c>
      <c r="B532" s="76">
        <v>470165344</v>
      </c>
      <c r="C532" s="77" t="s">
        <v>539</v>
      </c>
      <c r="D532" s="79">
        <v>0</v>
      </c>
      <c r="E532" s="79">
        <v>0</v>
      </c>
      <c r="F532" s="79">
        <v>0</v>
      </c>
      <c r="G532" s="79">
        <v>0</v>
      </c>
      <c r="H532" s="79">
        <v>1</v>
      </c>
      <c r="I532" s="79">
        <v>0</v>
      </c>
      <c r="J532" s="79">
        <v>0</v>
      </c>
      <c r="K532" s="80">
        <v>3.8300000000000001E-2</v>
      </c>
      <c r="L532" s="79">
        <v>0</v>
      </c>
      <c r="M532" s="79">
        <v>0</v>
      </c>
      <c r="N532" s="79">
        <v>0</v>
      </c>
      <c r="O532" s="79">
        <v>0</v>
      </c>
      <c r="P532" s="79">
        <v>0</v>
      </c>
      <c r="Q532" s="79">
        <v>1</v>
      </c>
      <c r="R532" s="80">
        <v>1.0369999999999999</v>
      </c>
      <c r="S532" s="79">
        <v>2</v>
      </c>
      <c r="T532" s="76"/>
      <c r="V532" s="76">
        <v>470</v>
      </c>
      <c r="W532" s="76">
        <v>165</v>
      </c>
      <c r="X532" s="76">
        <v>344</v>
      </c>
      <c r="Y532" s="78">
        <v>9493</v>
      </c>
    </row>
    <row r="533" spans="1:25" s="78" customFormat="1">
      <c r="A533" s="81">
        <v>470</v>
      </c>
      <c r="B533" s="76">
        <v>470165346</v>
      </c>
      <c r="C533" s="77" t="s">
        <v>539</v>
      </c>
      <c r="D533" s="79">
        <v>0</v>
      </c>
      <c r="E533" s="79">
        <v>0</v>
      </c>
      <c r="F533" s="79">
        <v>1</v>
      </c>
      <c r="G533" s="79">
        <v>0</v>
      </c>
      <c r="H533" s="79">
        <v>0</v>
      </c>
      <c r="I533" s="79">
        <v>0</v>
      </c>
      <c r="J533" s="79">
        <v>0</v>
      </c>
      <c r="K533" s="80">
        <v>3.8300000000000001E-2</v>
      </c>
      <c r="L533" s="79">
        <v>0</v>
      </c>
      <c r="M533" s="79">
        <v>1</v>
      </c>
      <c r="N533" s="79">
        <v>0</v>
      </c>
      <c r="O533" s="79">
        <v>0</v>
      </c>
      <c r="P533" s="79">
        <v>1</v>
      </c>
      <c r="Q533" s="79">
        <v>1</v>
      </c>
      <c r="R533" s="80">
        <v>1.0369999999999999</v>
      </c>
      <c r="S533" s="79">
        <v>6</v>
      </c>
      <c r="T533" s="76"/>
      <c r="V533" s="76">
        <v>470</v>
      </c>
      <c r="W533" s="76">
        <v>165</v>
      </c>
      <c r="X533" s="76">
        <v>346</v>
      </c>
      <c r="Y533" s="78">
        <v>16886</v>
      </c>
    </row>
    <row r="534" spans="1:25" s="78" customFormat="1">
      <c r="A534" s="81">
        <v>470</v>
      </c>
      <c r="B534" s="76">
        <v>470165347</v>
      </c>
      <c r="C534" s="77" t="s">
        <v>539</v>
      </c>
      <c r="D534" s="79">
        <v>0</v>
      </c>
      <c r="E534" s="79">
        <v>0</v>
      </c>
      <c r="F534" s="79">
        <v>0</v>
      </c>
      <c r="G534" s="79">
        <v>3</v>
      </c>
      <c r="H534" s="79">
        <v>4</v>
      </c>
      <c r="I534" s="79">
        <v>0</v>
      </c>
      <c r="J534" s="79">
        <v>0</v>
      </c>
      <c r="K534" s="80">
        <v>0.2681</v>
      </c>
      <c r="L534" s="79">
        <v>0</v>
      </c>
      <c r="M534" s="79">
        <v>0</v>
      </c>
      <c r="N534" s="79">
        <v>0</v>
      </c>
      <c r="O534" s="79">
        <v>0</v>
      </c>
      <c r="P534" s="79">
        <v>2</v>
      </c>
      <c r="Q534" s="79">
        <v>7</v>
      </c>
      <c r="R534" s="80">
        <v>1.0369999999999999</v>
      </c>
      <c r="S534" s="79">
        <v>6</v>
      </c>
      <c r="T534" s="76"/>
      <c r="V534" s="76">
        <v>470</v>
      </c>
      <c r="W534" s="76">
        <v>165</v>
      </c>
      <c r="X534" s="76">
        <v>347</v>
      </c>
      <c r="Y534" s="78">
        <v>10964</v>
      </c>
    </row>
    <row r="535" spans="1:25" s="78" customFormat="1">
      <c r="A535" s="81">
        <v>470</v>
      </c>
      <c r="B535" s="76">
        <v>470165705</v>
      </c>
      <c r="C535" s="77" t="s">
        <v>539</v>
      </c>
      <c r="D535" s="79">
        <v>0</v>
      </c>
      <c r="E535" s="79">
        <v>0</v>
      </c>
      <c r="F535" s="79">
        <v>0</v>
      </c>
      <c r="G535" s="79">
        <v>0</v>
      </c>
      <c r="H535" s="79">
        <v>1</v>
      </c>
      <c r="I535" s="79">
        <v>2</v>
      </c>
      <c r="J535" s="79">
        <v>0</v>
      </c>
      <c r="K535" s="80">
        <v>0.1149</v>
      </c>
      <c r="L535" s="79">
        <v>0</v>
      </c>
      <c r="M535" s="79">
        <v>0</v>
      </c>
      <c r="N535" s="79">
        <v>0</v>
      </c>
      <c r="O535" s="79">
        <v>0</v>
      </c>
      <c r="P535" s="79">
        <v>0</v>
      </c>
      <c r="Q535" s="79">
        <v>3</v>
      </c>
      <c r="R535" s="80">
        <v>1.0369999999999999</v>
      </c>
      <c r="S535" s="79">
        <v>2</v>
      </c>
      <c r="T535" s="76"/>
      <c r="V535" s="76">
        <v>470</v>
      </c>
      <c r="W535" s="76">
        <v>165</v>
      </c>
      <c r="X535" s="76">
        <v>705</v>
      </c>
      <c r="Y535" s="78">
        <v>10735</v>
      </c>
    </row>
    <row r="536" spans="1:25" s="78" customFormat="1">
      <c r="A536" s="81">
        <v>474</v>
      </c>
      <c r="B536" s="76">
        <v>474097057</v>
      </c>
      <c r="C536" s="77" t="s">
        <v>540</v>
      </c>
      <c r="D536" s="79">
        <v>0</v>
      </c>
      <c r="E536" s="79">
        <v>0</v>
      </c>
      <c r="F536" s="79">
        <v>0</v>
      </c>
      <c r="G536" s="79">
        <v>0</v>
      </c>
      <c r="H536" s="79">
        <v>1</v>
      </c>
      <c r="I536" s="79">
        <v>0</v>
      </c>
      <c r="J536" s="79">
        <v>0</v>
      </c>
      <c r="K536" s="80">
        <v>3.8300000000000001E-2</v>
      </c>
      <c r="L536" s="79">
        <v>0</v>
      </c>
      <c r="M536" s="79">
        <v>0</v>
      </c>
      <c r="N536" s="79">
        <v>0</v>
      </c>
      <c r="O536" s="79">
        <v>0</v>
      </c>
      <c r="P536" s="79">
        <v>1</v>
      </c>
      <c r="Q536" s="79">
        <v>1</v>
      </c>
      <c r="R536" s="80">
        <v>1</v>
      </c>
      <c r="S536" s="79">
        <v>12</v>
      </c>
      <c r="T536" s="76"/>
      <c r="V536" s="76">
        <v>474</v>
      </c>
      <c r="W536" s="76">
        <v>97</v>
      </c>
      <c r="X536" s="76">
        <v>57</v>
      </c>
      <c r="Y536" s="78">
        <v>14692</v>
      </c>
    </row>
    <row r="537" spans="1:25" s="78" customFormat="1">
      <c r="A537" s="81">
        <v>474</v>
      </c>
      <c r="B537" s="76">
        <v>474097064</v>
      </c>
      <c r="C537" s="77" t="s">
        <v>540</v>
      </c>
      <c r="D537" s="79">
        <v>0</v>
      </c>
      <c r="E537" s="79">
        <v>0</v>
      </c>
      <c r="F537" s="79">
        <v>0</v>
      </c>
      <c r="G537" s="79">
        <v>0</v>
      </c>
      <c r="H537" s="79">
        <v>1</v>
      </c>
      <c r="I537" s="79">
        <v>0</v>
      </c>
      <c r="J537" s="79">
        <v>0</v>
      </c>
      <c r="K537" s="80">
        <v>3.8300000000000001E-2</v>
      </c>
      <c r="L537" s="79">
        <v>0</v>
      </c>
      <c r="M537" s="79">
        <v>0</v>
      </c>
      <c r="N537" s="79">
        <v>0</v>
      </c>
      <c r="O537" s="79">
        <v>0</v>
      </c>
      <c r="P537" s="79">
        <v>0</v>
      </c>
      <c r="Q537" s="79">
        <v>1</v>
      </c>
      <c r="R537" s="80">
        <v>1</v>
      </c>
      <c r="S537" s="79">
        <v>9</v>
      </c>
      <c r="T537" s="76"/>
      <c r="V537" s="76">
        <v>474</v>
      </c>
      <c r="W537" s="76">
        <v>97</v>
      </c>
      <c r="X537" s="76">
        <v>64</v>
      </c>
      <c r="Y537" s="78">
        <v>9220</v>
      </c>
    </row>
    <row r="538" spans="1:25" s="78" customFormat="1">
      <c r="A538" s="81">
        <v>474</v>
      </c>
      <c r="B538" s="76">
        <v>474097097</v>
      </c>
      <c r="C538" s="77" t="s">
        <v>540</v>
      </c>
      <c r="D538" s="79">
        <v>0</v>
      </c>
      <c r="E538" s="79">
        <v>0</v>
      </c>
      <c r="F538" s="79">
        <v>0</v>
      </c>
      <c r="G538" s="79">
        <v>0</v>
      </c>
      <c r="H538" s="79">
        <v>82</v>
      </c>
      <c r="I538" s="79">
        <v>133</v>
      </c>
      <c r="J538" s="79">
        <v>0</v>
      </c>
      <c r="K538" s="80">
        <v>8.2345000000000006</v>
      </c>
      <c r="L538" s="79">
        <v>0</v>
      </c>
      <c r="M538" s="79">
        <v>0</v>
      </c>
      <c r="N538" s="79">
        <v>0</v>
      </c>
      <c r="O538" s="79">
        <v>3</v>
      </c>
      <c r="P538" s="79">
        <v>145</v>
      </c>
      <c r="Q538" s="79">
        <v>215</v>
      </c>
      <c r="R538" s="80">
        <v>1</v>
      </c>
      <c r="S538" s="79">
        <v>11</v>
      </c>
      <c r="T538" s="76"/>
      <c r="V538" s="76">
        <v>474</v>
      </c>
      <c r="W538" s="76">
        <v>97</v>
      </c>
      <c r="X538" s="76">
        <v>97</v>
      </c>
      <c r="Y538" s="78">
        <v>13954</v>
      </c>
    </row>
    <row r="539" spans="1:25" s="78" customFormat="1">
      <c r="A539" s="81">
        <v>474</v>
      </c>
      <c r="B539" s="76">
        <v>474097103</v>
      </c>
      <c r="C539" s="77" t="s">
        <v>540</v>
      </c>
      <c r="D539" s="79">
        <v>0</v>
      </c>
      <c r="E539" s="79">
        <v>0</v>
      </c>
      <c r="F539" s="79">
        <v>0</v>
      </c>
      <c r="G539" s="79">
        <v>0</v>
      </c>
      <c r="H539" s="79">
        <v>7</v>
      </c>
      <c r="I539" s="79">
        <v>14</v>
      </c>
      <c r="J539" s="79">
        <v>0</v>
      </c>
      <c r="K539" s="80">
        <v>0.80430000000000001</v>
      </c>
      <c r="L539" s="79">
        <v>0</v>
      </c>
      <c r="M539" s="79">
        <v>0</v>
      </c>
      <c r="N539" s="79">
        <v>0</v>
      </c>
      <c r="O539" s="79">
        <v>0</v>
      </c>
      <c r="P539" s="79">
        <v>11</v>
      </c>
      <c r="Q539" s="79">
        <v>21</v>
      </c>
      <c r="R539" s="80">
        <v>1</v>
      </c>
      <c r="S539" s="79">
        <v>10</v>
      </c>
      <c r="T539" s="76"/>
      <c r="V539" s="76">
        <v>474</v>
      </c>
      <c r="W539" s="76">
        <v>97</v>
      </c>
      <c r="X539" s="76">
        <v>103</v>
      </c>
      <c r="Y539" s="78">
        <v>13130</v>
      </c>
    </row>
    <row r="540" spans="1:25" s="78" customFormat="1">
      <c r="A540" s="81">
        <v>474</v>
      </c>
      <c r="B540" s="76">
        <v>474097153</v>
      </c>
      <c r="C540" s="77" t="s">
        <v>540</v>
      </c>
      <c r="D540" s="79">
        <v>0</v>
      </c>
      <c r="E540" s="79">
        <v>0</v>
      </c>
      <c r="F540" s="79">
        <v>0</v>
      </c>
      <c r="G540" s="79">
        <v>0</v>
      </c>
      <c r="H540" s="79">
        <v>11</v>
      </c>
      <c r="I540" s="79">
        <v>28</v>
      </c>
      <c r="J540" s="79">
        <v>0</v>
      </c>
      <c r="K540" s="80">
        <v>1.4937</v>
      </c>
      <c r="L540" s="79">
        <v>0</v>
      </c>
      <c r="M540" s="79">
        <v>0</v>
      </c>
      <c r="N540" s="79">
        <v>0</v>
      </c>
      <c r="O540" s="79">
        <v>0</v>
      </c>
      <c r="P540" s="79">
        <v>12</v>
      </c>
      <c r="Q540" s="79">
        <v>39</v>
      </c>
      <c r="R540" s="80">
        <v>1</v>
      </c>
      <c r="S540" s="79">
        <v>9</v>
      </c>
      <c r="T540" s="76"/>
      <c r="V540" s="76">
        <v>474</v>
      </c>
      <c r="W540" s="76">
        <v>97</v>
      </c>
      <c r="X540" s="76">
        <v>153</v>
      </c>
      <c r="Y540" s="78">
        <v>12051</v>
      </c>
    </row>
    <row r="541" spans="1:25" s="78" customFormat="1">
      <c r="A541" s="81">
        <v>474</v>
      </c>
      <c r="B541" s="76">
        <v>474097162</v>
      </c>
      <c r="C541" s="77" t="s">
        <v>540</v>
      </c>
      <c r="D541" s="79">
        <v>0</v>
      </c>
      <c r="E541" s="79">
        <v>0</v>
      </c>
      <c r="F541" s="79">
        <v>0</v>
      </c>
      <c r="G541" s="79">
        <v>0</v>
      </c>
      <c r="H541" s="79">
        <v>7</v>
      </c>
      <c r="I541" s="79">
        <v>6</v>
      </c>
      <c r="J541" s="79">
        <v>0</v>
      </c>
      <c r="K541" s="80">
        <v>0.49790000000000001</v>
      </c>
      <c r="L541" s="79">
        <v>0</v>
      </c>
      <c r="M541" s="79">
        <v>0</v>
      </c>
      <c r="N541" s="79">
        <v>0</v>
      </c>
      <c r="O541" s="79">
        <v>0</v>
      </c>
      <c r="P541" s="79">
        <v>2</v>
      </c>
      <c r="Q541" s="79">
        <v>13</v>
      </c>
      <c r="R541" s="80">
        <v>1</v>
      </c>
      <c r="S541" s="79">
        <v>4</v>
      </c>
      <c r="T541" s="76"/>
      <c r="V541" s="76">
        <v>474</v>
      </c>
      <c r="W541" s="76">
        <v>97</v>
      </c>
      <c r="X541" s="76">
        <v>162</v>
      </c>
      <c r="Y541" s="78">
        <v>10678</v>
      </c>
    </row>
    <row r="542" spans="1:25" s="78" customFormat="1">
      <c r="A542" s="81">
        <v>474</v>
      </c>
      <c r="B542" s="76">
        <v>474097322</v>
      </c>
      <c r="C542" s="77" t="s">
        <v>540</v>
      </c>
      <c r="D542" s="79">
        <v>0</v>
      </c>
      <c r="E542" s="79">
        <v>0</v>
      </c>
      <c r="F542" s="79">
        <v>0</v>
      </c>
      <c r="G542" s="79">
        <v>0</v>
      </c>
      <c r="H542" s="79">
        <v>1</v>
      </c>
      <c r="I542" s="79">
        <v>1</v>
      </c>
      <c r="J542" s="79">
        <v>0</v>
      </c>
      <c r="K542" s="80">
        <v>7.6600000000000001E-2</v>
      </c>
      <c r="L542" s="79">
        <v>0</v>
      </c>
      <c r="M542" s="79">
        <v>0</v>
      </c>
      <c r="N542" s="79">
        <v>0</v>
      </c>
      <c r="O542" s="79">
        <v>0</v>
      </c>
      <c r="P542" s="79">
        <v>0</v>
      </c>
      <c r="Q542" s="79">
        <v>2</v>
      </c>
      <c r="R542" s="80">
        <v>1</v>
      </c>
      <c r="S542" s="79">
        <v>5</v>
      </c>
      <c r="T542" s="76"/>
      <c r="V542" s="76">
        <v>474</v>
      </c>
      <c r="W542" s="76">
        <v>97</v>
      </c>
      <c r="X542" s="76">
        <v>322</v>
      </c>
      <c r="Y542" s="78">
        <v>10122</v>
      </c>
    </row>
    <row r="543" spans="1:25" s="78" customFormat="1">
      <c r="A543" s="81">
        <v>474</v>
      </c>
      <c r="B543" s="76">
        <v>474097343</v>
      </c>
      <c r="C543" s="77" t="s">
        <v>540</v>
      </c>
      <c r="D543" s="79">
        <v>0</v>
      </c>
      <c r="E543" s="79">
        <v>0</v>
      </c>
      <c r="F543" s="79">
        <v>0</v>
      </c>
      <c r="G543" s="79">
        <v>0</v>
      </c>
      <c r="H543" s="79">
        <v>8</v>
      </c>
      <c r="I543" s="79">
        <v>14</v>
      </c>
      <c r="J543" s="79">
        <v>0</v>
      </c>
      <c r="K543" s="80">
        <v>0.84260000000000002</v>
      </c>
      <c r="L543" s="79">
        <v>0</v>
      </c>
      <c r="M543" s="79">
        <v>0</v>
      </c>
      <c r="N543" s="79">
        <v>0</v>
      </c>
      <c r="O543" s="79">
        <v>0</v>
      </c>
      <c r="P543" s="79">
        <v>8</v>
      </c>
      <c r="Q543" s="79">
        <v>22</v>
      </c>
      <c r="R543" s="80">
        <v>1</v>
      </c>
      <c r="S543" s="79">
        <v>9</v>
      </c>
      <c r="T543" s="76"/>
      <c r="V543" s="76">
        <v>474</v>
      </c>
      <c r="W543" s="76">
        <v>97</v>
      </c>
      <c r="X543" s="76">
        <v>343</v>
      </c>
      <c r="Y543" s="78">
        <v>12183</v>
      </c>
    </row>
    <row r="544" spans="1:25" s="78" customFormat="1">
      <c r="A544" s="81">
        <v>474</v>
      </c>
      <c r="B544" s="76">
        <v>474097610</v>
      </c>
      <c r="C544" s="77" t="s">
        <v>540</v>
      </c>
      <c r="D544" s="79">
        <v>0</v>
      </c>
      <c r="E544" s="79">
        <v>0</v>
      </c>
      <c r="F544" s="79">
        <v>0</v>
      </c>
      <c r="G544" s="79">
        <v>0</v>
      </c>
      <c r="H544" s="79">
        <v>6</v>
      </c>
      <c r="I544" s="79">
        <v>5</v>
      </c>
      <c r="J544" s="79">
        <v>0</v>
      </c>
      <c r="K544" s="80">
        <v>0.42130000000000001</v>
      </c>
      <c r="L544" s="79">
        <v>0</v>
      </c>
      <c r="M544" s="79">
        <v>0</v>
      </c>
      <c r="N544" s="79">
        <v>0</v>
      </c>
      <c r="O544" s="79">
        <v>0</v>
      </c>
      <c r="P544" s="79">
        <v>6</v>
      </c>
      <c r="Q544" s="79">
        <v>11</v>
      </c>
      <c r="R544" s="80">
        <v>1</v>
      </c>
      <c r="S544" s="79">
        <v>4</v>
      </c>
      <c r="T544" s="76"/>
      <c r="V544" s="76">
        <v>474</v>
      </c>
      <c r="W544" s="76">
        <v>97</v>
      </c>
      <c r="X544" s="76">
        <v>610</v>
      </c>
      <c r="Y544" s="78">
        <v>12257</v>
      </c>
    </row>
    <row r="545" spans="1:25" s="78" customFormat="1">
      <c r="A545" s="81">
        <v>474</v>
      </c>
      <c r="B545" s="76">
        <v>474097615</v>
      </c>
      <c r="C545" s="77" t="s">
        <v>540</v>
      </c>
      <c r="D545" s="79">
        <v>0</v>
      </c>
      <c r="E545" s="79">
        <v>0</v>
      </c>
      <c r="F545" s="79">
        <v>0</v>
      </c>
      <c r="G545" s="79">
        <v>0</v>
      </c>
      <c r="H545" s="79">
        <v>0</v>
      </c>
      <c r="I545" s="79">
        <v>3</v>
      </c>
      <c r="J545" s="79">
        <v>0</v>
      </c>
      <c r="K545" s="80">
        <v>0.1149</v>
      </c>
      <c r="L545" s="79">
        <v>0</v>
      </c>
      <c r="M545" s="79">
        <v>0</v>
      </c>
      <c r="N545" s="79">
        <v>0</v>
      </c>
      <c r="O545" s="79">
        <v>0</v>
      </c>
      <c r="P545" s="79">
        <v>1</v>
      </c>
      <c r="Q545" s="79">
        <v>3</v>
      </c>
      <c r="R545" s="80">
        <v>1</v>
      </c>
      <c r="S545" s="79">
        <v>10</v>
      </c>
      <c r="T545" s="76"/>
      <c r="V545" s="76">
        <v>474</v>
      </c>
      <c r="W545" s="76">
        <v>97</v>
      </c>
      <c r="X545" s="76">
        <v>615</v>
      </c>
      <c r="Y545" s="78">
        <v>12746</v>
      </c>
    </row>
    <row r="546" spans="1:25" s="78" customFormat="1">
      <c r="A546" s="81">
        <v>474</v>
      </c>
      <c r="B546" s="76">
        <v>474097616</v>
      </c>
      <c r="C546" s="77" t="s">
        <v>540</v>
      </c>
      <c r="D546" s="79">
        <v>0</v>
      </c>
      <c r="E546" s="79">
        <v>0</v>
      </c>
      <c r="F546" s="79">
        <v>0</v>
      </c>
      <c r="G546" s="79">
        <v>0</v>
      </c>
      <c r="H546" s="79">
        <v>1</v>
      </c>
      <c r="I546" s="79">
        <v>1</v>
      </c>
      <c r="J546" s="79">
        <v>0</v>
      </c>
      <c r="K546" s="80">
        <v>7.6600000000000001E-2</v>
      </c>
      <c r="L546" s="79">
        <v>0</v>
      </c>
      <c r="M546" s="79">
        <v>0</v>
      </c>
      <c r="N546" s="79">
        <v>0</v>
      </c>
      <c r="O546" s="79">
        <v>0</v>
      </c>
      <c r="P546" s="79">
        <v>0</v>
      </c>
      <c r="Q546" s="79">
        <v>2</v>
      </c>
      <c r="R546" s="80">
        <v>1</v>
      </c>
      <c r="S546" s="79">
        <v>6</v>
      </c>
      <c r="T546" s="76"/>
      <c r="V546" s="76">
        <v>474</v>
      </c>
      <c r="W546" s="76">
        <v>97</v>
      </c>
      <c r="X546" s="76">
        <v>616</v>
      </c>
      <c r="Y546" s="78">
        <v>10122</v>
      </c>
    </row>
    <row r="547" spans="1:25" s="78" customFormat="1">
      <c r="A547" s="81">
        <v>474</v>
      </c>
      <c r="B547" s="76">
        <v>474097622</v>
      </c>
      <c r="C547" s="77" t="s">
        <v>540</v>
      </c>
      <c r="D547" s="79">
        <v>0</v>
      </c>
      <c r="E547" s="79">
        <v>0</v>
      </c>
      <c r="F547" s="79">
        <v>0</v>
      </c>
      <c r="G547" s="79">
        <v>0</v>
      </c>
      <c r="H547" s="79">
        <v>0</v>
      </c>
      <c r="I547" s="79">
        <v>1</v>
      </c>
      <c r="J547" s="79">
        <v>0</v>
      </c>
      <c r="K547" s="80">
        <v>3.8300000000000001E-2</v>
      </c>
      <c r="L547" s="79">
        <v>0</v>
      </c>
      <c r="M547" s="79">
        <v>0</v>
      </c>
      <c r="N547" s="79">
        <v>0</v>
      </c>
      <c r="O547" s="79">
        <v>0</v>
      </c>
      <c r="P547" s="79">
        <v>1</v>
      </c>
      <c r="Q547" s="79">
        <v>1</v>
      </c>
      <c r="R547" s="80">
        <v>1</v>
      </c>
      <c r="S547" s="79">
        <v>6</v>
      </c>
      <c r="T547" s="76"/>
      <c r="V547" s="76">
        <v>474</v>
      </c>
      <c r="W547" s="76">
        <v>97</v>
      </c>
      <c r="X547" s="76">
        <v>622</v>
      </c>
      <c r="Y547" s="78">
        <v>15484</v>
      </c>
    </row>
    <row r="548" spans="1:25" s="78" customFormat="1">
      <c r="A548" s="81">
        <v>474</v>
      </c>
      <c r="B548" s="76">
        <v>474097673</v>
      </c>
      <c r="C548" s="77" t="s">
        <v>540</v>
      </c>
      <c r="D548" s="79">
        <v>0</v>
      </c>
      <c r="E548" s="79">
        <v>0</v>
      </c>
      <c r="F548" s="79">
        <v>0</v>
      </c>
      <c r="G548" s="79">
        <v>0</v>
      </c>
      <c r="H548" s="79">
        <v>1</v>
      </c>
      <c r="I548" s="79">
        <v>0</v>
      </c>
      <c r="J548" s="79">
        <v>0</v>
      </c>
      <c r="K548" s="80">
        <v>3.8300000000000001E-2</v>
      </c>
      <c r="L548" s="79">
        <v>0</v>
      </c>
      <c r="M548" s="79">
        <v>0</v>
      </c>
      <c r="N548" s="79">
        <v>0</v>
      </c>
      <c r="O548" s="79">
        <v>0</v>
      </c>
      <c r="P548" s="79">
        <v>0</v>
      </c>
      <c r="Q548" s="79">
        <v>1</v>
      </c>
      <c r="R548" s="80">
        <v>1</v>
      </c>
      <c r="S548" s="79">
        <v>2</v>
      </c>
      <c r="T548" s="76"/>
      <c r="V548" s="76">
        <v>474</v>
      </c>
      <c r="W548" s="76">
        <v>97</v>
      </c>
      <c r="X548" s="76">
        <v>673</v>
      </c>
      <c r="Y548" s="78">
        <v>9220</v>
      </c>
    </row>
    <row r="549" spans="1:25" s="78" customFormat="1">
      <c r="A549" s="81">
        <v>474</v>
      </c>
      <c r="B549" s="76">
        <v>474097720</v>
      </c>
      <c r="C549" s="77" t="s">
        <v>540</v>
      </c>
      <c r="D549" s="79">
        <v>0</v>
      </c>
      <c r="E549" s="79">
        <v>0</v>
      </c>
      <c r="F549" s="79">
        <v>0</v>
      </c>
      <c r="G549" s="79">
        <v>0</v>
      </c>
      <c r="H549" s="79">
        <v>5</v>
      </c>
      <c r="I549" s="79">
        <v>5</v>
      </c>
      <c r="J549" s="79">
        <v>0</v>
      </c>
      <c r="K549" s="80">
        <v>0.38300000000000001</v>
      </c>
      <c r="L549" s="79">
        <v>0</v>
      </c>
      <c r="M549" s="79">
        <v>0</v>
      </c>
      <c r="N549" s="79">
        <v>0</v>
      </c>
      <c r="O549" s="79">
        <v>0</v>
      </c>
      <c r="P549" s="79">
        <v>6</v>
      </c>
      <c r="Q549" s="79">
        <v>10</v>
      </c>
      <c r="R549" s="80">
        <v>1</v>
      </c>
      <c r="S549" s="79">
        <v>6</v>
      </c>
      <c r="T549" s="76"/>
      <c r="V549" s="76">
        <v>474</v>
      </c>
      <c r="W549" s="76">
        <v>97</v>
      </c>
      <c r="X549" s="76">
        <v>720</v>
      </c>
      <c r="Y549" s="78">
        <v>12798</v>
      </c>
    </row>
    <row r="550" spans="1:25" s="78" customFormat="1">
      <c r="A550" s="81">
        <v>474</v>
      </c>
      <c r="B550" s="76">
        <v>474097725</v>
      </c>
      <c r="C550" s="77" t="s">
        <v>540</v>
      </c>
      <c r="D550" s="79">
        <v>0</v>
      </c>
      <c r="E550" s="79">
        <v>0</v>
      </c>
      <c r="F550" s="79">
        <v>0</v>
      </c>
      <c r="G550" s="79">
        <v>0</v>
      </c>
      <c r="H550" s="79">
        <v>1</v>
      </c>
      <c r="I550" s="79">
        <v>0</v>
      </c>
      <c r="J550" s="79">
        <v>0</v>
      </c>
      <c r="K550" s="80">
        <v>3.8300000000000001E-2</v>
      </c>
      <c r="L550" s="79">
        <v>0</v>
      </c>
      <c r="M550" s="79">
        <v>0</v>
      </c>
      <c r="N550" s="79">
        <v>0</v>
      </c>
      <c r="O550" s="79">
        <v>0</v>
      </c>
      <c r="P550" s="79">
        <v>1</v>
      </c>
      <c r="Q550" s="79">
        <v>1</v>
      </c>
      <c r="R550" s="80">
        <v>1</v>
      </c>
      <c r="S550" s="79">
        <v>2</v>
      </c>
      <c r="T550" s="76"/>
      <c r="V550" s="76">
        <v>474</v>
      </c>
      <c r="W550" s="76">
        <v>97</v>
      </c>
      <c r="X550" s="76">
        <v>725</v>
      </c>
      <c r="Y550" s="78">
        <v>13137</v>
      </c>
    </row>
    <row r="551" spans="1:25" s="78" customFormat="1">
      <c r="A551" s="81">
        <v>474</v>
      </c>
      <c r="B551" s="76">
        <v>474097735</v>
      </c>
      <c r="C551" s="77" t="s">
        <v>540</v>
      </c>
      <c r="D551" s="79">
        <v>0</v>
      </c>
      <c r="E551" s="79">
        <v>0</v>
      </c>
      <c r="F551" s="79">
        <v>0</v>
      </c>
      <c r="G551" s="79">
        <v>0</v>
      </c>
      <c r="H551" s="79">
        <v>2</v>
      </c>
      <c r="I551" s="79">
        <v>10</v>
      </c>
      <c r="J551" s="79">
        <v>0</v>
      </c>
      <c r="K551" s="80">
        <v>0.45960000000000001</v>
      </c>
      <c r="L551" s="79">
        <v>0</v>
      </c>
      <c r="M551" s="79">
        <v>0</v>
      </c>
      <c r="N551" s="79">
        <v>0</v>
      </c>
      <c r="O551" s="79">
        <v>0</v>
      </c>
      <c r="P551" s="79">
        <v>6</v>
      </c>
      <c r="Q551" s="79">
        <v>12</v>
      </c>
      <c r="R551" s="80">
        <v>1</v>
      </c>
      <c r="S551" s="79">
        <v>4</v>
      </c>
      <c r="T551" s="76"/>
      <c r="V551" s="76">
        <v>474</v>
      </c>
      <c r="W551" s="76">
        <v>97</v>
      </c>
      <c r="X551" s="76">
        <v>735</v>
      </c>
      <c r="Y551" s="78">
        <v>12755</v>
      </c>
    </row>
    <row r="552" spans="1:25" s="78" customFormat="1">
      <c r="A552" s="81">
        <v>474</v>
      </c>
      <c r="B552" s="76">
        <v>474097753</v>
      </c>
      <c r="C552" s="77" t="s">
        <v>540</v>
      </c>
      <c r="D552" s="79">
        <v>0</v>
      </c>
      <c r="E552" s="79">
        <v>0</v>
      </c>
      <c r="F552" s="79">
        <v>0</v>
      </c>
      <c r="G552" s="79">
        <v>0</v>
      </c>
      <c r="H552" s="79">
        <v>2</v>
      </c>
      <c r="I552" s="79">
        <v>3</v>
      </c>
      <c r="J552" s="79">
        <v>0</v>
      </c>
      <c r="K552" s="80">
        <v>0.1915</v>
      </c>
      <c r="L552" s="79">
        <v>0</v>
      </c>
      <c r="M552" s="79">
        <v>0</v>
      </c>
      <c r="N552" s="79">
        <v>0</v>
      </c>
      <c r="O552" s="79">
        <v>0</v>
      </c>
      <c r="P552" s="79">
        <v>0</v>
      </c>
      <c r="Q552" s="79">
        <v>5</v>
      </c>
      <c r="R552" s="80">
        <v>1</v>
      </c>
      <c r="S552" s="79">
        <v>6</v>
      </c>
      <c r="T552" s="76"/>
      <c r="V552" s="76">
        <v>474</v>
      </c>
      <c r="W552" s="76">
        <v>97</v>
      </c>
      <c r="X552" s="76">
        <v>753</v>
      </c>
      <c r="Y552" s="78">
        <v>10302</v>
      </c>
    </row>
    <row r="553" spans="1:25" s="78" customFormat="1">
      <c r="A553" s="81">
        <v>474</v>
      </c>
      <c r="B553" s="76">
        <v>474097755</v>
      </c>
      <c r="C553" s="77" t="s">
        <v>540</v>
      </c>
      <c r="D553" s="79">
        <v>0</v>
      </c>
      <c r="E553" s="79">
        <v>0</v>
      </c>
      <c r="F553" s="79">
        <v>0</v>
      </c>
      <c r="G553" s="79">
        <v>0</v>
      </c>
      <c r="H553" s="79">
        <v>0</v>
      </c>
      <c r="I553" s="79">
        <v>1</v>
      </c>
      <c r="J553" s="79">
        <v>0</v>
      </c>
      <c r="K553" s="80">
        <v>3.8300000000000001E-2</v>
      </c>
      <c r="L553" s="79">
        <v>0</v>
      </c>
      <c r="M553" s="79">
        <v>0</v>
      </c>
      <c r="N553" s="79">
        <v>0</v>
      </c>
      <c r="O553" s="79">
        <v>0</v>
      </c>
      <c r="P553" s="79">
        <v>1</v>
      </c>
      <c r="Q553" s="79">
        <v>1</v>
      </c>
      <c r="R553" s="80">
        <v>1</v>
      </c>
      <c r="S553" s="79">
        <v>9</v>
      </c>
      <c r="T553" s="76"/>
      <c r="V553" s="76">
        <v>474</v>
      </c>
      <c r="W553" s="76">
        <v>97</v>
      </c>
      <c r="X553" s="76">
        <v>755</v>
      </c>
      <c r="Y553" s="78">
        <v>16015</v>
      </c>
    </row>
    <row r="554" spans="1:25" s="78" customFormat="1">
      <c r="A554" s="81">
        <v>474</v>
      </c>
      <c r="B554" s="76">
        <v>474097770</v>
      </c>
      <c r="C554" s="77" t="s">
        <v>540</v>
      </c>
      <c r="D554" s="79">
        <v>0</v>
      </c>
      <c r="E554" s="79">
        <v>0</v>
      </c>
      <c r="F554" s="79">
        <v>0</v>
      </c>
      <c r="G554" s="79">
        <v>0</v>
      </c>
      <c r="H554" s="79">
        <v>0</v>
      </c>
      <c r="I554" s="79">
        <v>1</v>
      </c>
      <c r="J554" s="79">
        <v>0</v>
      </c>
      <c r="K554" s="80">
        <v>3.8300000000000001E-2</v>
      </c>
      <c r="L554" s="79">
        <v>0</v>
      </c>
      <c r="M554" s="79">
        <v>0</v>
      </c>
      <c r="N554" s="79">
        <v>0</v>
      </c>
      <c r="O554" s="79">
        <v>0</v>
      </c>
      <c r="P554" s="79">
        <v>0</v>
      </c>
      <c r="Q554" s="79">
        <v>1</v>
      </c>
      <c r="R554" s="80">
        <v>1</v>
      </c>
      <c r="S554" s="79">
        <v>5</v>
      </c>
      <c r="T554" s="76"/>
      <c r="V554" s="76">
        <v>474</v>
      </c>
      <c r="W554" s="76">
        <v>97</v>
      </c>
      <c r="X554" s="76">
        <v>770</v>
      </c>
      <c r="Y554" s="78">
        <v>11023</v>
      </c>
    </row>
    <row r="555" spans="1:25" s="78" customFormat="1">
      <c r="A555" s="81">
        <v>474</v>
      </c>
      <c r="B555" s="76">
        <v>474097775</v>
      </c>
      <c r="C555" s="77" t="s">
        <v>540</v>
      </c>
      <c r="D555" s="79">
        <v>0</v>
      </c>
      <c r="E555" s="79">
        <v>0</v>
      </c>
      <c r="F555" s="79">
        <v>0</v>
      </c>
      <c r="G555" s="79">
        <v>0</v>
      </c>
      <c r="H555" s="79">
        <v>3</v>
      </c>
      <c r="I555" s="79">
        <v>1</v>
      </c>
      <c r="J555" s="79">
        <v>0</v>
      </c>
      <c r="K555" s="80">
        <v>0.1532</v>
      </c>
      <c r="L555" s="79">
        <v>0</v>
      </c>
      <c r="M555" s="79">
        <v>0</v>
      </c>
      <c r="N555" s="79">
        <v>0</v>
      </c>
      <c r="O555" s="79">
        <v>0</v>
      </c>
      <c r="P555" s="79">
        <v>0</v>
      </c>
      <c r="Q555" s="79">
        <v>4</v>
      </c>
      <c r="R555" s="80">
        <v>1</v>
      </c>
      <c r="S555" s="79">
        <v>3</v>
      </c>
      <c r="T555" s="76"/>
      <c r="V555" s="76">
        <v>474</v>
      </c>
      <c r="W555" s="76">
        <v>97</v>
      </c>
      <c r="X555" s="76">
        <v>775</v>
      </c>
      <c r="Y555" s="78">
        <v>9671</v>
      </c>
    </row>
    <row r="556" spans="1:25" s="78" customFormat="1">
      <c r="A556" s="81">
        <v>478</v>
      </c>
      <c r="B556" s="76">
        <v>478352064</v>
      </c>
      <c r="C556" s="77" t="s">
        <v>541</v>
      </c>
      <c r="D556" s="79">
        <v>0</v>
      </c>
      <c r="E556" s="79">
        <v>0</v>
      </c>
      <c r="F556" s="79">
        <v>0</v>
      </c>
      <c r="G556" s="79">
        <v>0</v>
      </c>
      <c r="H556" s="79">
        <v>0</v>
      </c>
      <c r="I556" s="79">
        <v>2</v>
      </c>
      <c r="J556" s="79">
        <v>0</v>
      </c>
      <c r="K556" s="80">
        <v>7.6600000000000001E-2</v>
      </c>
      <c r="L556" s="79">
        <v>0</v>
      </c>
      <c r="M556" s="79">
        <v>0</v>
      </c>
      <c r="N556" s="79">
        <v>0</v>
      </c>
      <c r="O556" s="79">
        <v>0</v>
      </c>
      <c r="P556" s="79">
        <v>0</v>
      </c>
      <c r="Q556" s="79">
        <v>2</v>
      </c>
      <c r="R556" s="80">
        <v>1</v>
      </c>
      <c r="S556" s="79">
        <v>9</v>
      </c>
      <c r="T556" s="76"/>
      <c r="V556" s="76">
        <v>478</v>
      </c>
      <c r="W556" s="76">
        <v>352</v>
      </c>
      <c r="X556" s="76">
        <v>64</v>
      </c>
      <c r="Y556" s="78">
        <v>11023</v>
      </c>
    </row>
    <row r="557" spans="1:25" s="78" customFormat="1">
      <c r="A557" s="81">
        <v>478</v>
      </c>
      <c r="B557" s="76">
        <v>478352067</v>
      </c>
      <c r="C557" s="77" t="s">
        <v>541</v>
      </c>
      <c r="D557" s="79">
        <v>0</v>
      </c>
      <c r="E557" s="79">
        <v>0</v>
      </c>
      <c r="F557" s="79">
        <v>0</v>
      </c>
      <c r="G557" s="79">
        <v>0</v>
      </c>
      <c r="H557" s="79">
        <v>1</v>
      </c>
      <c r="I557" s="79">
        <v>0</v>
      </c>
      <c r="J557" s="79">
        <v>0</v>
      </c>
      <c r="K557" s="80">
        <v>3.8300000000000001E-2</v>
      </c>
      <c r="L557" s="79">
        <v>0</v>
      </c>
      <c r="M557" s="79">
        <v>0</v>
      </c>
      <c r="N557" s="79">
        <v>0</v>
      </c>
      <c r="O557" s="79">
        <v>0</v>
      </c>
      <c r="P557" s="79">
        <v>0</v>
      </c>
      <c r="Q557" s="79">
        <v>1</v>
      </c>
      <c r="R557" s="80">
        <v>1</v>
      </c>
      <c r="S557" s="79">
        <v>2</v>
      </c>
      <c r="T557" s="76"/>
      <c r="V557" s="76">
        <v>478</v>
      </c>
      <c r="W557" s="76">
        <v>352</v>
      </c>
      <c r="X557" s="76">
        <v>67</v>
      </c>
      <c r="Y557" s="78">
        <v>9220</v>
      </c>
    </row>
    <row r="558" spans="1:25" s="78" customFormat="1">
      <c r="A558" s="81">
        <v>478</v>
      </c>
      <c r="B558" s="76">
        <v>478352097</v>
      </c>
      <c r="C558" s="77" t="s">
        <v>541</v>
      </c>
      <c r="D558" s="79">
        <v>0</v>
      </c>
      <c r="E558" s="79">
        <v>0</v>
      </c>
      <c r="F558" s="79">
        <v>0</v>
      </c>
      <c r="G558" s="79">
        <v>0</v>
      </c>
      <c r="H558" s="79">
        <v>3</v>
      </c>
      <c r="I558" s="79">
        <v>6</v>
      </c>
      <c r="J558" s="79">
        <v>0</v>
      </c>
      <c r="K558" s="80">
        <v>0.34470000000000001</v>
      </c>
      <c r="L558" s="79">
        <v>0</v>
      </c>
      <c r="M558" s="79">
        <v>0</v>
      </c>
      <c r="N558" s="79">
        <v>0</v>
      </c>
      <c r="O558" s="79">
        <v>0</v>
      </c>
      <c r="P558" s="79">
        <v>5</v>
      </c>
      <c r="Q558" s="79">
        <v>9</v>
      </c>
      <c r="R558" s="80">
        <v>1</v>
      </c>
      <c r="S558" s="79">
        <v>11</v>
      </c>
      <c r="T558" s="76"/>
      <c r="V558" s="76">
        <v>478</v>
      </c>
      <c r="W558" s="76">
        <v>352</v>
      </c>
      <c r="X558" s="76">
        <v>97</v>
      </c>
      <c r="Y558" s="78">
        <v>13378</v>
      </c>
    </row>
    <row r="559" spans="1:25" s="78" customFormat="1">
      <c r="A559" s="81">
        <v>478</v>
      </c>
      <c r="B559" s="76">
        <v>478352103</v>
      </c>
      <c r="C559" s="77" t="s">
        <v>541</v>
      </c>
      <c r="D559" s="79">
        <v>0</v>
      </c>
      <c r="E559" s="79">
        <v>0</v>
      </c>
      <c r="F559" s="79">
        <v>0</v>
      </c>
      <c r="G559" s="79">
        <v>0</v>
      </c>
      <c r="H559" s="79">
        <v>0</v>
      </c>
      <c r="I559" s="79">
        <v>2</v>
      </c>
      <c r="J559" s="79">
        <v>0</v>
      </c>
      <c r="K559" s="80">
        <v>7.6600000000000001E-2</v>
      </c>
      <c r="L559" s="79">
        <v>0</v>
      </c>
      <c r="M559" s="79">
        <v>0</v>
      </c>
      <c r="N559" s="79">
        <v>0</v>
      </c>
      <c r="O559" s="79">
        <v>0</v>
      </c>
      <c r="P559" s="79">
        <v>1</v>
      </c>
      <c r="Q559" s="79">
        <v>2</v>
      </c>
      <c r="R559" s="80">
        <v>1</v>
      </c>
      <c r="S559" s="79">
        <v>10</v>
      </c>
      <c r="T559" s="76"/>
      <c r="V559" s="76">
        <v>478</v>
      </c>
      <c r="W559" s="76">
        <v>352</v>
      </c>
      <c r="X559" s="76">
        <v>103</v>
      </c>
      <c r="Y559" s="78">
        <v>13608</v>
      </c>
    </row>
    <row r="560" spans="1:25" s="78" customFormat="1">
      <c r="A560" s="81">
        <v>478</v>
      </c>
      <c r="B560" s="76">
        <v>478352125</v>
      </c>
      <c r="C560" s="77" t="s">
        <v>541</v>
      </c>
      <c r="D560" s="79">
        <v>0</v>
      </c>
      <c r="E560" s="79">
        <v>0</v>
      </c>
      <c r="F560" s="79">
        <v>0</v>
      </c>
      <c r="G560" s="79">
        <v>0</v>
      </c>
      <c r="H560" s="79">
        <v>10</v>
      </c>
      <c r="I560" s="79">
        <v>15</v>
      </c>
      <c r="J560" s="79">
        <v>0</v>
      </c>
      <c r="K560" s="80">
        <v>0.95750000000000002</v>
      </c>
      <c r="L560" s="79">
        <v>0</v>
      </c>
      <c r="M560" s="79">
        <v>0</v>
      </c>
      <c r="N560" s="79">
        <v>0</v>
      </c>
      <c r="O560" s="79">
        <v>0</v>
      </c>
      <c r="P560" s="79">
        <v>3</v>
      </c>
      <c r="Q560" s="79">
        <v>25</v>
      </c>
      <c r="R560" s="80">
        <v>1</v>
      </c>
      <c r="S560" s="79">
        <v>2</v>
      </c>
      <c r="T560" s="76"/>
      <c r="V560" s="76">
        <v>478</v>
      </c>
      <c r="W560" s="76">
        <v>352</v>
      </c>
      <c r="X560" s="76">
        <v>125</v>
      </c>
      <c r="Y560" s="78">
        <v>10772</v>
      </c>
    </row>
    <row r="561" spans="1:25" s="78" customFormat="1">
      <c r="A561" s="81">
        <v>478</v>
      </c>
      <c r="B561" s="76">
        <v>478352141</v>
      </c>
      <c r="C561" s="77" t="s">
        <v>541</v>
      </c>
      <c r="D561" s="79">
        <v>0</v>
      </c>
      <c r="E561" s="79">
        <v>0</v>
      </c>
      <c r="F561" s="79">
        <v>0</v>
      </c>
      <c r="G561" s="79">
        <v>0</v>
      </c>
      <c r="H561" s="79">
        <v>3</v>
      </c>
      <c r="I561" s="79">
        <v>2</v>
      </c>
      <c r="J561" s="79">
        <v>0</v>
      </c>
      <c r="K561" s="80">
        <v>0.1915</v>
      </c>
      <c r="L561" s="79">
        <v>0</v>
      </c>
      <c r="M561" s="79">
        <v>0</v>
      </c>
      <c r="N561" s="79">
        <v>0</v>
      </c>
      <c r="O561" s="79">
        <v>0</v>
      </c>
      <c r="P561" s="79">
        <v>0</v>
      </c>
      <c r="Q561" s="79">
        <v>5</v>
      </c>
      <c r="R561" s="80">
        <v>1</v>
      </c>
      <c r="S561" s="79">
        <v>6</v>
      </c>
      <c r="T561" s="76"/>
      <c r="V561" s="76">
        <v>478</v>
      </c>
      <c r="W561" s="76">
        <v>352</v>
      </c>
      <c r="X561" s="76">
        <v>141</v>
      </c>
      <c r="Y561" s="78">
        <v>9941</v>
      </c>
    </row>
    <row r="562" spans="1:25" s="78" customFormat="1">
      <c r="A562" s="81">
        <v>478</v>
      </c>
      <c r="B562" s="76">
        <v>478352153</v>
      </c>
      <c r="C562" s="77" t="s">
        <v>541</v>
      </c>
      <c r="D562" s="79">
        <v>0</v>
      </c>
      <c r="E562" s="79">
        <v>0</v>
      </c>
      <c r="F562" s="79">
        <v>0</v>
      </c>
      <c r="G562" s="79">
        <v>0</v>
      </c>
      <c r="H562" s="79">
        <v>15</v>
      </c>
      <c r="I562" s="79">
        <v>34</v>
      </c>
      <c r="J562" s="79">
        <v>0</v>
      </c>
      <c r="K562" s="80">
        <v>1.8767</v>
      </c>
      <c r="L562" s="79">
        <v>0</v>
      </c>
      <c r="M562" s="79">
        <v>0</v>
      </c>
      <c r="N562" s="79">
        <v>0</v>
      </c>
      <c r="O562" s="79">
        <v>0</v>
      </c>
      <c r="P562" s="79">
        <v>6</v>
      </c>
      <c r="Q562" s="79">
        <v>49</v>
      </c>
      <c r="R562" s="80">
        <v>1</v>
      </c>
      <c r="S562" s="79">
        <v>9</v>
      </c>
      <c r="T562" s="76"/>
      <c r="V562" s="76">
        <v>478</v>
      </c>
      <c r="W562" s="76">
        <v>352</v>
      </c>
      <c r="X562" s="76">
        <v>153</v>
      </c>
      <c r="Y562" s="78">
        <v>11083</v>
      </c>
    </row>
    <row r="563" spans="1:25" s="78" customFormat="1">
      <c r="A563" s="81">
        <v>478</v>
      </c>
      <c r="B563" s="76">
        <v>478352158</v>
      </c>
      <c r="C563" s="77" t="s">
        <v>541</v>
      </c>
      <c r="D563" s="79">
        <v>0</v>
      </c>
      <c r="E563" s="79">
        <v>0</v>
      </c>
      <c r="F563" s="79">
        <v>0</v>
      </c>
      <c r="G563" s="79">
        <v>0</v>
      </c>
      <c r="H563" s="79">
        <v>19</v>
      </c>
      <c r="I563" s="79">
        <v>29</v>
      </c>
      <c r="J563" s="79">
        <v>0</v>
      </c>
      <c r="K563" s="80">
        <v>1.8384</v>
      </c>
      <c r="L563" s="79">
        <v>0</v>
      </c>
      <c r="M563" s="79">
        <v>0</v>
      </c>
      <c r="N563" s="79">
        <v>0</v>
      </c>
      <c r="O563" s="79">
        <v>0</v>
      </c>
      <c r="P563" s="79">
        <v>8</v>
      </c>
      <c r="Q563" s="79">
        <v>48</v>
      </c>
      <c r="R563" s="80">
        <v>1</v>
      </c>
      <c r="S563" s="79">
        <v>2</v>
      </c>
      <c r="T563" s="76"/>
      <c r="V563" s="76">
        <v>478</v>
      </c>
      <c r="W563" s="76">
        <v>352</v>
      </c>
      <c r="X563" s="76">
        <v>158</v>
      </c>
      <c r="Y563" s="78">
        <v>10962</v>
      </c>
    </row>
    <row r="564" spans="1:25" s="78" customFormat="1">
      <c r="A564" s="81">
        <v>478</v>
      </c>
      <c r="B564" s="76">
        <v>478352162</v>
      </c>
      <c r="C564" s="77" t="s">
        <v>541</v>
      </c>
      <c r="D564" s="79">
        <v>0</v>
      </c>
      <c r="E564" s="79">
        <v>0</v>
      </c>
      <c r="F564" s="79">
        <v>0</v>
      </c>
      <c r="G564" s="79">
        <v>0</v>
      </c>
      <c r="H564" s="79">
        <v>10</v>
      </c>
      <c r="I564" s="79">
        <v>6</v>
      </c>
      <c r="J564" s="79">
        <v>0</v>
      </c>
      <c r="K564" s="80">
        <v>0.61280000000000001</v>
      </c>
      <c r="L564" s="79">
        <v>0</v>
      </c>
      <c r="M564" s="79">
        <v>0</v>
      </c>
      <c r="N564" s="79">
        <v>0</v>
      </c>
      <c r="O564" s="79">
        <v>0</v>
      </c>
      <c r="P564" s="79">
        <v>1</v>
      </c>
      <c r="Q564" s="79">
        <v>16</v>
      </c>
      <c r="R564" s="80">
        <v>1</v>
      </c>
      <c r="S564" s="79">
        <v>4</v>
      </c>
      <c r="T564" s="76"/>
      <c r="V564" s="76">
        <v>478</v>
      </c>
      <c r="W564" s="76">
        <v>352</v>
      </c>
      <c r="X564" s="76">
        <v>162</v>
      </c>
      <c r="Y564" s="78">
        <v>10150</v>
      </c>
    </row>
    <row r="565" spans="1:25" s="78" customFormat="1">
      <c r="A565" s="81">
        <v>478</v>
      </c>
      <c r="B565" s="76">
        <v>478352174</v>
      </c>
      <c r="C565" s="77" t="s">
        <v>541</v>
      </c>
      <c r="D565" s="79">
        <v>0</v>
      </c>
      <c r="E565" s="79">
        <v>0</v>
      </c>
      <c r="F565" s="79">
        <v>0</v>
      </c>
      <c r="G565" s="79">
        <v>0</v>
      </c>
      <c r="H565" s="79">
        <v>1</v>
      </c>
      <c r="I565" s="79">
        <v>9</v>
      </c>
      <c r="J565" s="79">
        <v>0</v>
      </c>
      <c r="K565" s="80">
        <v>0.38300000000000001</v>
      </c>
      <c r="L565" s="79">
        <v>0</v>
      </c>
      <c r="M565" s="79">
        <v>0</v>
      </c>
      <c r="N565" s="79">
        <v>0</v>
      </c>
      <c r="O565" s="79">
        <v>0</v>
      </c>
      <c r="P565" s="79">
        <v>0</v>
      </c>
      <c r="Q565" s="79">
        <v>10</v>
      </c>
      <c r="R565" s="80">
        <v>1</v>
      </c>
      <c r="S565" s="79">
        <v>4</v>
      </c>
      <c r="T565" s="76"/>
      <c r="V565" s="76">
        <v>478</v>
      </c>
      <c r="W565" s="76">
        <v>352</v>
      </c>
      <c r="X565" s="76">
        <v>174</v>
      </c>
      <c r="Y565" s="78">
        <v>10843</v>
      </c>
    </row>
    <row r="566" spans="1:25" s="78" customFormat="1">
      <c r="A566" s="81">
        <v>478</v>
      </c>
      <c r="B566" s="76">
        <v>478352288</v>
      </c>
      <c r="C566" s="77" t="s">
        <v>541</v>
      </c>
      <c r="D566" s="79">
        <v>0</v>
      </c>
      <c r="E566" s="79">
        <v>0</v>
      </c>
      <c r="F566" s="79">
        <v>0</v>
      </c>
      <c r="G566" s="79">
        <v>0</v>
      </c>
      <c r="H566" s="79">
        <v>2</v>
      </c>
      <c r="I566" s="79">
        <v>0</v>
      </c>
      <c r="J566" s="79">
        <v>0</v>
      </c>
      <c r="K566" s="80">
        <v>7.6600000000000001E-2</v>
      </c>
      <c r="L566" s="79">
        <v>0</v>
      </c>
      <c r="M566" s="79">
        <v>0</v>
      </c>
      <c r="N566" s="79">
        <v>0</v>
      </c>
      <c r="O566" s="79">
        <v>0</v>
      </c>
      <c r="P566" s="79">
        <v>0</v>
      </c>
      <c r="Q566" s="79">
        <v>2</v>
      </c>
      <c r="R566" s="80">
        <v>1</v>
      </c>
      <c r="S566" s="79">
        <v>2</v>
      </c>
      <c r="T566" s="76"/>
      <c r="V566" s="76">
        <v>478</v>
      </c>
      <c r="W566" s="76">
        <v>352</v>
      </c>
      <c r="X566" s="76">
        <v>288</v>
      </c>
      <c r="Y566" s="78">
        <v>9220</v>
      </c>
    </row>
    <row r="567" spans="1:25" s="78" customFormat="1">
      <c r="A567" s="81">
        <v>478</v>
      </c>
      <c r="B567" s="76">
        <v>478352322</v>
      </c>
      <c r="C567" s="77" t="s">
        <v>541</v>
      </c>
      <c r="D567" s="79">
        <v>0</v>
      </c>
      <c r="E567" s="79">
        <v>0</v>
      </c>
      <c r="F567" s="79">
        <v>0</v>
      </c>
      <c r="G567" s="79">
        <v>0</v>
      </c>
      <c r="H567" s="79">
        <v>1</v>
      </c>
      <c r="I567" s="79">
        <v>0</v>
      </c>
      <c r="J567" s="79">
        <v>0</v>
      </c>
      <c r="K567" s="80">
        <v>3.8300000000000001E-2</v>
      </c>
      <c r="L567" s="79">
        <v>0</v>
      </c>
      <c r="M567" s="79">
        <v>0</v>
      </c>
      <c r="N567" s="79">
        <v>0</v>
      </c>
      <c r="O567" s="79">
        <v>0</v>
      </c>
      <c r="P567" s="79">
        <v>0</v>
      </c>
      <c r="Q567" s="79">
        <v>1</v>
      </c>
      <c r="R567" s="80">
        <v>1</v>
      </c>
      <c r="S567" s="79">
        <v>5</v>
      </c>
      <c r="T567" s="76"/>
      <c r="V567" s="76">
        <v>478</v>
      </c>
      <c r="W567" s="76">
        <v>352</v>
      </c>
      <c r="X567" s="76">
        <v>322</v>
      </c>
      <c r="Y567" s="78">
        <v>9220</v>
      </c>
    </row>
    <row r="568" spans="1:25" s="78" customFormat="1">
      <c r="A568" s="81">
        <v>478</v>
      </c>
      <c r="B568" s="76">
        <v>478352326</v>
      </c>
      <c r="C568" s="77" t="s">
        <v>541</v>
      </c>
      <c r="D568" s="79">
        <v>0</v>
      </c>
      <c r="E568" s="79">
        <v>0</v>
      </c>
      <c r="F568" s="79">
        <v>0</v>
      </c>
      <c r="G568" s="79">
        <v>0</v>
      </c>
      <c r="H568" s="79">
        <v>3</v>
      </c>
      <c r="I568" s="79">
        <v>3</v>
      </c>
      <c r="J568" s="79">
        <v>0</v>
      </c>
      <c r="K568" s="80">
        <v>0.2298</v>
      </c>
      <c r="L568" s="79">
        <v>0</v>
      </c>
      <c r="M568" s="79">
        <v>0</v>
      </c>
      <c r="N568" s="79">
        <v>0</v>
      </c>
      <c r="O568" s="79">
        <v>0</v>
      </c>
      <c r="P568" s="79">
        <v>0</v>
      </c>
      <c r="Q568" s="79">
        <v>6</v>
      </c>
      <c r="R568" s="80">
        <v>1</v>
      </c>
      <c r="S568" s="79">
        <v>2</v>
      </c>
      <c r="T568" s="76"/>
      <c r="V568" s="76">
        <v>478</v>
      </c>
      <c r="W568" s="76">
        <v>352</v>
      </c>
      <c r="X568" s="76">
        <v>326</v>
      </c>
      <c r="Y568" s="78">
        <v>10122</v>
      </c>
    </row>
    <row r="569" spans="1:25" s="78" customFormat="1">
      <c r="A569" s="81">
        <v>478</v>
      </c>
      <c r="B569" s="76">
        <v>478352348</v>
      </c>
      <c r="C569" s="77" t="s">
        <v>541</v>
      </c>
      <c r="D569" s="79">
        <v>0</v>
      </c>
      <c r="E569" s="79">
        <v>0</v>
      </c>
      <c r="F569" s="79">
        <v>0</v>
      </c>
      <c r="G569" s="79">
        <v>0</v>
      </c>
      <c r="H569" s="79">
        <v>2</v>
      </c>
      <c r="I569" s="79">
        <v>7</v>
      </c>
      <c r="J569" s="79">
        <v>0</v>
      </c>
      <c r="K569" s="80">
        <v>0.34470000000000001</v>
      </c>
      <c r="L569" s="79">
        <v>0</v>
      </c>
      <c r="M569" s="79">
        <v>0</v>
      </c>
      <c r="N569" s="79">
        <v>0</v>
      </c>
      <c r="O569" s="79">
        <v>0</v>
      </c>
      <c r="P569" s="79">
        <v>3</v>
      </c>
      <c r="Q569" s="79">
        <v>9</v>
      </c>
      <c r="R569" s="80">
        <v>1</v>
      </c>
      <c r="S569" s="79">
        <v>11</v>
      </c>
      <c r="T569" s="76"/>
      <c r="V569" s="76">
        <v>478</v>
      </c>
      <c r="W569" s="76">
        <v>352</v>
      </c>
      <c r="X569" s="76">
        <v>348</v>
      </c>
      <c r="Y569" s="78">
        <v>12396</v>
      </c>
    </row>
    <row r="570" spans="1:25" s="78" customFormat="1">
      <c r="A570" s="81">
        <v>478</v>
      </c>
      <c r="B570" s="76">
        <v>478352352</v>
      </c>
      <c r="C570" s="77" t="s">
        <v>541</v>
      </c>
      <c r="D570" s="79">
        <v>0</v>
      </c>
      <c r="E570" s="79">
        <v>0</v>
      </c>
      <c r="F570" s="79">
        <v>0</v>
      </c>
      <c r="G570" s="79">
        <v>0</v>
      </c>
      <c r="H570" s="79">
        <v>3</v>
      </c>
      <c r="I570" s="79">
        <v>5</v>
      </c>
      <c r="J570" s="79">
        <v>0</v>
      </c>
      <c r="K570" s="80">
        <v>0.30640000000000001</v>
      </c>
      <c r="L570" s="79">
        <v>0</v>
      </c>
      <c r="M570" s="79">
        <v>0</v>
      </c>
      <c r="N570" s="79">
        <v>0</v>
      </c>
      <c r="O570" s="79">
        <v>0</v>
      </c>
      <c r="P570" s="79">
        <v>4</v>
      </c>
      <c r="Q570" s="79">
        <v>8</v>
      </c>
      <c r="R570" s="80">
        <v>1</v>
      </c>
      <c r="S570" s="79">
        <v>2</v>
      </c>
      <c r="T570" s="76"/>
      <c r="V570" s="76">
        <v>478</v>
      </c>
      <c r="W570" s="76">
        <v>352</v>
      </c>
      <c r="X570" s="76">
        <v>352</v>
      </c>
      <c r="Y570" s="78">
        <v>12306</v>
      </c>
    </row>
    <row r="571" spans="1:25" s="78" customFormat="1">
      <c r="A571" s="81">
        <v>478</v>
      </c>
      <c r="B571" s="76">
        <v>478352600</v>
      </c>
      <c r="C571" s="77" t="s">
        <v>541</v>
      </c>
      <c r="D571" s="79">
        <v>0</v>
      </c>
      <c r="E571" s="79">
        <v>0</v>
      </c>
      <c r="F571" s="79">
        <v>0</v>
      </c>
      <c r="G571" s="79">
        <v>0</v>
      </c>
      <c r="H571" s="79">
        <v>16</v>
      </c>
      <c r="I571" s="79">
        <v>14</v>
      </c>
      <c r="J571" s="79">
        <v>0</v>
      </c>
      <c r="K571" s="80">
        <v>1.149</v>
      </c>
      <c r="L571" s="79">
        <v>0</v>
      </c>
      <c r="M571" s="79">
        <v>0</v>
      </c>
      <c r="N571" s="79">
        <v>0</v>
      </c>
      <c r="O571" s="79">
        <v>0</v>
      </c>
      <c r="P571" s="79">
        <v>3</v>
      </c>
      <c r="Q571" s="79">
        <v>30</v>
      </c>
      <c r="R571" s="80">
        <v>1</v>
      </c>
      <c r="S571" s="79">
        <v>2</v>
      </c>
      <c r="T571" s="76"/>
      <c r="V571" s="76">
        <v>478</v>
      </c>
      <c r="W571" s="76">
        <v>352</v>
      </c>
      <c r="X571" s="76">
        <v>600</v>
      </c>
      <c r="Y571" s="78">
        <v>10453</v>
      </c>
    </row>
    <row r="572" spans="1:25" s="78" customFormat="1">
      <c r="A572" s="81">
        <v>478</v>
      </c>
      <c r="B572" s="76">
        <v>478352610</v>
      </c>
      <c r="C572" s="77" t="s">
        <v>541</v>
      </c>
      <c r="D572" s="79">
        <v>0</v>
      </c>
      <c r="E572" s="79">
        <v>0</v>
      </c>
      <c r="F572" s="79">
        <v>0</v>
      </c>
      <c r="G572" s="79">
        <v>0</v>
      </c>
      <c r="H572" s="79">
        <v>4</v>
      </c>
      <c r="I572" s="79">
        <v>6</v>
      </c>
      <c r="J572" s="79">
        <v>0</v>
      </c>
      <c r="K572" s="80">
        <v>0.38300000000000001</v>
      </c>
      <c r="L572" s="79">
        <v>0</v>
      </c>
      <c r="M572" s="79">
        <v>0</v>
      </c>
      <c r="N572" s="79">
        <v>0</v>
      </c>
      <c r="O572" s="79">
        <v>0</v>
      </c>
      <c r="P572" s="79">
        <v>2</v>
      </c>
      <c r="Q572" s="79">
        <v>10</v>
      </c>
      <c r="R572" s="80">
        <v>1</v>
      </c>
      <c r="S572" s="79">
        <v>4</v>
      </c>
      <c r="T572" s="76"/>
      <c r="V572" s="76">
        <v>478</v>
      </c>
      <c r="W572" s="76">
        <v>352</v>
      </c>
      <c r="X572" s="76">
        <v>610</v>
      </c>
      <c r="Y572" s="78">
        <v>11115</v>
      </c>
    </row>
    <row r="573" spans="1:25" s="78" customFormat="1">
      <c r="A573" s="81">
        <v>478</v>
      </c>
      <c r="B573" s="76">
        <v>478352616</v>
      </c>
      <c r="C573" s="77" t="s">
        <v>541</v>
      </c>
      <c r="D573" s="79">
        <v>0</v>
      </c>
      <c r="E573" s="79">
        <v>0</v>
      </c>
      <c r="F573" s="79">
        <v>0</v>
      </c>
      <c r="G573" s="79">
        <v>0</v>
      </c>
      <c r="H573" s="79">
        <v>17</v>
      </c>
      <c r="I573" s="79">
        <v>40</v>
      </c>
      <c r="J573" s="79">
        <v>0</v>
      </c>
      <c r="K573" s="80">
        <v>2.1831</v>
      </c>
      <c r="L573" s="79">
        <v>0</v>
      </c>
      <c r="M573" s="79">
        <v>0</v>
      </c>
      <c r="N573" s="79">
        <v>0</v>
      </c>
      <c r="O573" s="79">
        <v>0</v>
      </c>
      <c r="P573" s="79">
        <v>7</v>
      </c>
      <c r="Q573" s="79">
        <v>57</v>
      </c>
      <c r="R573" s="80">
        <v>1</v>
      </c>
      <c r="S573" s="79">
        <v>6</v>
      </c>
      <c r="T573" s="76"/>
      <c r="V573" s="76">
        <v>478</v>
      </c>
      <c r="W573" s="76">
        <v>352</v>
      </c>
      <c r="X573" s="76">
        <v>616</v>
      </c>
      <c r="Y573" s="78">
        <v>11033</v>
      </c>
    </row>
    <row r="574" spans="1:25" s="78" customFormat="1">
      <c r="A574" s="81">
        <v>478</v>
      </c>
      <c r="B574" s="76">
        <v>478352620</v>
      </c>
      <c r="C574" s="77" t="s">
        <v>541</v>
      </c>
      <c r="D574" s="79">
        <v>0</v>
      </c>
      <c r="E574" s="79">
        <v>0</v>
      </c>
      <c r="F574" s="79">
        <v>0</v>
      </c>
      <c r="G574" s="79">
        <v>0</v>
      </c>
      <c r="H574" s="79">
        <v>0</v>
      </c>
      <c r="I574" s="79">
        <v>2</v>
      </c>
      <c r="J574" s="79">
        <v>0</v>
      </c>
      <c r="K574" s="80">
        <v>7.6600000000000001E-2</v>
      </c>
      <c r="L574" s="79">
        <v>0</v>
      </c>
      <c r="M574" s="79">
        <v>0</v>
      </c>
      <c r="N574" s="79">
        <v>0</v>
      </c>
      <c r="O574" s="79">
        <v>0</v>
      </c>
      <c r="P574" s="79">
        <v>0</v>
      </c>
      <c r="Q574" s="79">
        <v>2</v>
      </c>
      <c r="R574" s="80">
        <v>1</v>
      </c>
      <c r="S574" s="79">
        <v>3</v>
      </c>
      <c r="T574" s="76"/>
      <c r="V574" s="76">
        <v>478</v>
      </c>
      <c r="W574" s="76">
        <v>352</v>
      </c>
      <c r="X574" s="76">
        <v>620</v>
      </c>
      <c r="Y574" s="78">
        <v>11023</v>
      </c>
    </row>
    <row r="575" spans="1:25" s="78" customFormat="1">
      <c r="A575" s="81">
        <v>478</v>
      </c>
      <c r="B575" s="76">
        <v>478352640</v>
      </c>
      <c r="C575" s="77" t="s">
        <v>541</v>
      </c>
      <c r="D575" s="79">
        <v>0</v>
      </c>
      <c r="E575" s="79">
        <v>0</v>
      </c>
      <c r="F575" s="79">
        <v>0</v>
      </c>
      <c r="G575" s="79">
        <v>0</v>
      </c>
      <c r="H575" s="79">
        <v>0</v>
      </c>
      <c r="I575" s="79">
        <v>1</v>
      </c>
      <c r="J575" s="79">
        <v>0</v>
      </c>
      <c r="K575" s="80">
        <v>3.8300000000000001E-2</v>
      </c>
      <c r="L575" s="79">
        <v>0</v>
      </c>
      <c r="M575" s="79">
        <v>0</v>
      </c>
      <c r="N575" s="79">
        <v>0</v>
      </c>
      <c r="O575" s="79">
        <v>0</v>
      </c>
      <c r="P575" s="79">
        <v>0</v>
      </c>
      <c r="Q575" s="79">
        <v>1</v>
      </c>
      <c r="R575" s="80">
        <v>1</v>
      </c>
      <c r="S575" s="79">
        <v>2</v>
      </c>
      <c r="T575" s="76"/>
      <c r="V575" s="76">
        <v>478</v>
      </c>
      <c r="W575" s="76">
        <v>352</v>
      </c>
      <c r="X575" s="76">
        <v>640</v>
      </c>
      <c r="Y575" s="78">
        <v>11023</v>
      </c>
    </row>
    <row r="576" spans="1:25" s="78" customFormat="1">
      <c r="A576" s="81">
        <v>478</v>
      </c>
      <c r="B576" s="76">
        <v>478352673</v>
      </c>
      <c r="C576" s="77" t="s">
        <v>541</v>
      </c>
      <c r="D576" s="79">
        <v>0</v>
      </c>
      <c r="E576" s="79">
        <v>0</v>
      </c>
      <c r="F576" s="79">
        <v>0</v>
      </c>
      <c r="G576" s="79">
        <v>0</v>
      </c>
      <c r="H576" s="79">
        <v>7</v>
      </c>
      <c r="I576" s="79">
        <v>14</v>
      </c>
      <c r="J576" s="79">
        <v>0</v>
      </c>
      <c r="K576" s="80">
        <v>0.80430000000000001</v>
      </c>
      <c r="L576" s="79">
        <v>0</v>
      </c>
      <c r="M576" s="79">
        <v>0</v>
      </c>
      <c r="N576" s="79">
        <v>0</v>
      </c>
      <c r="O576" s="79">
        <v>0</v>
      </c>
      <c r="P576" s="79">
        <v>1</v>
      </c>
      <c r="Q576" s="79">
        <v>21</v>
      </c>
      <c r="R576" s="80">
        <v>1</v>
      </c>
      <c r="S576" s="79">
        <v>2</v>
      </c>
      <c r="T576" s="76"/>
      <c r="V576" s="76">
        <v>478</v>
      </c>
      <c r="W576" s="76">
        <v>352</v>
      </c>
      <c r="X576" s="76">
        <v>673</v>
      </c>
      <c r="Y576" s="78">
        <v>10609</v>
      </c>
    </row>
    <row r="577" spans="1:25" s="78" customFormat="1">
      <c r="A577" s="81">
        <v>478</v>
      </c>
      <c r="B577" s="76">
        <v>478352695</v>
      </c>
      <c r="C577" s="77" t="s">
        <v>541</v>
      </c>
      <c r="D577" s="79">
        <v>0</v>
      </c>
      <c r="E577" s="79">
        <v>0</v>
      </c>
      <c r="F577" s="79">
        <v>0</v>
      </c>
      <c r="G577" s="79">
        <v>0</v>
      </c>
      <c r="H577" s="79">
        <v>0</v>
      </c>
      <c r="I577" s="79">
        <v>2</v>
      </c>
      <c r="J577" s="79">
        <v>0</v>
      </c>
      <c r="K577" s="80">
        <v>7.6600000000000001E-2</v>
      </c>
      <c r="L577" s="79">
        <v>0</v>
      </c>
      <c r="M577" s="79">
        <v>0</v>
      </c>
      <c r="N577" s="79">
        <v>0</v>
      </c>
      <c r="O577" s="79">
        <v>0</v>
      </c>
      <c r="P577" s="79">
        <v>0</v>
      </c>
      <c r="Q577" s="79">
        <v>2</v>
      </c>
      <c r="R577" s="80">
        <v>1</v>
      </c>
      <c r="S577" s="79">
        <v>2</v>
      </c>
      <c r="T577" s="76"/>
      <c r="V577" s="76">
        <v>478</v>
      </c>
      <c r="W577" s="76">
        <v>352</v>
      </c>
      <c r="X577" s="76">
        <v>695</v>
      </c>
      <c r="Y577" s="78">
        <v>11023</v>
      </c>
    </row>
    <row r="578" spans="1:25" s="78" customFormat="1">
      <c r="A578" s="81">
        <v>478</v>
      </c>
      <c r="B578" s="76">
        <v>478352720</v>
      </c>
      <c r="C578" s="77" t="s">
        <v>541</v>
      </c>
      <c r="D578" s="79">
        <v>0</v>
      </c>
      <c r="E578" s="79">
        <v>0</v>
      </c>
      <c r="F578" s="79">
        <v>0</v>
      </c>
      <c r="G578" s="79">
        <v>0</v>
      </c>
      <c r="H578" s="79">
        <v>2</v>
      </c>
      <c r="I578" s="79">
        <v>1</v>
      </c>
      <c r="J578" s="79">
        <v>0</v>
      </c>
      <c r="K578" s="80">
        <v>0.1149</v>
      </c>
      <c r="L578" s="79">
        <v>0</v>
      </c>
      <c r="M578" s="79">
        <v>0</v>
      </c>
      <c r="N578" s="79">
        <v>0</v>
      </c>
      <c r="O578" s="79">
        <v>0</v>
      </c>
      <c r="P578" s="79">
        <v>0</v>
      </c>
      <c r="Q578" s="79">
        <v>3</v>
      </c>
      <c r="R578" s="80">
        <v>1</v>
      </c>
      <c r="S578" s="79">
        <v>6</v>
      </c>
      <c r="T578" s="76"/>
      <c r="V578" s="76">
        <v>478</v>
      </c>
      <c r="W578" s="76">
        <v>352</v>
      </c>
      <c r="X578" s="76">
        <v>720</v>
      </c>
      <c r="Y578" s="78">
        <v>9821</v>
      </c>
    </row>
    <row r="579" spans="1:25" s="78" customFormat="1">
      <c r="A579" s="81">
        <v>478</v>
      </c>
      <c r="B579" s="76">
        <v>478352725</v>
      </c>
      <c r="C579" s="77" t="s">
        <v>541</v>
      </c>
      <c r="D579" s="79">
        <v>0</v>
      </c>
      <c r="E579" s="79">
        <v>0</v>
      </c>
      <c r="F579" s="79">
        <v>0</v>
      </c>
      <c r="G579" s="79">
        <v>0</v>
      </c>
      <c r="H579" s="79">
        <v>5</v>
      </c>
      <c r="I579" s="79">
        <v>12</v>
      </c>
      <c r="J579" s="79">
        <v>0</v>
      </c>
      <c r="K579" s="80">
        <v>0.65110000000000001</v>
      </c>
      <c r="L579" s="79">
        <v>0</v>
      </c>
      <c r="M579" s="79">
        <v>0</v>
      </c>
      <c r="N579" s="79">
        <v>0</v>
      </c>
      <c r="O579" s="79">
        <v>0</v>
      </c>
      <c r="P579" s="79">
        <v>1</v>
      </c>
      <c r="Q579" s="79">
        <v>17</v>
      </c>
      <c r="R579" s="80">
        <v>1</v>
      </c>
      <c r="S579" s="79">
        <v>2</v>
      </c>
      <c r="T579" s="76"/>
      <c r="V579" s="76">
        <v>478</v>
      </c>
      <c r="W579" s="76">
        <v>352</v>
      </c>
      <c r="X579" s="76">
        <v>725</v>
      </c>
      <c r="Y579" s="78">
        <v>10723</v>
      </c>
    </row>
    <row r="580" spans="1:25" s="78" customFormat="1">
      <c r="A580" s="81">
        <v>478</v>
      </c>
      <c r="B580" s="76">
        <v>478352735</v>
      </c>
      <c r="C580" s="77" t="s">
        <v>541</v>
      </c>
      <c r="D580" s="79">
        <v>0</v>
      </c>
      <c r="E580" s="79">
        <v>0</v>
      </c>
      <c r="F580" s="79">
        <v>0</v>
      </c>
      <c r="G580" s="79">
        <v>0</v>
      </c>
      <c r="H580" s="79">
        <v>2</v>
      </c>
      <c r="I580" s="79">
        <v>29</v>
      </c>
      <c r="J580" s="79">
        <v>0</v>
      </c>
      <c r="K580" s="80">
        <v>1.1873</v>
      </c>
      <c r="L580" s="79">
        <v>0</v>
      </c>
      <c r="M580" s="79">
        <v>0</v>
      </c>
      <c r="N580" s="79">
        <v>0</v>
      </c>
      <c r="O580" s="79">
        <v>0</v>
      </c>
      <c r="P580" s="79">
        <v>2</v>
      </c>
      <c r="Q580" s="79">
        <v>31</v>
      </c>
      <c r="R580" s="80">
        <v>1</v>
      </c>
      <c r="S580" s="79">
        <v>4</v>
      </c>
      <c r="T580" s="76"/>
      <c r="V580" s="76">
        <v>478</v>
      </c>
      <c r="W580" s="76">
        <v>352</v>
      </c>
      <c r="X580" s="76">
        <v>735</v>
      </c>
      <c r="Y580" s="78">
        <v>11169</v>
      </c>
    </row>
    <row r="581" spans="1:25" s="78" customFormat="1">
      <c r="A581" s="81">
        <v>478</v>
      </c>
      <c r="B581" s="76">
        <v>478352753</v>
      </c>
      <c r="C581" s="77" t="s">
        <v>541</v>
      </c>
      <c r="D581" s="79">
        <v>0</v>
      </c>
      <c r="E581" s="79">
        <v>0</v>
      </c>
      <c r="F581" s="79">
        <v>0</v>
      </c>
      <c r="G581" s="79">
        <v>0</v>
      </c>
      <c r="H581" s="79">
        <v>1</v>
      </c>
      <c r="I581" s="79">
        <v>5</v>
      </c>
      <c r="J581" s="79">
        <v>0</v>
      </c>
      <c r="K581" s="80">
        <v>0.2298</v>
      </c>
      <c r="L581" s="79">
        <v>0</v>
      </c>
      <c r="M581" s="79">
        <v>0</v>
      </c>
      <c r="N581" s="79">
        <v>0</v>
      </c>
      <c r="O581" s="79">
        <v>0</v>
      </c>
      <c r="P581" s="79">
        <v>1</v>
      </c>
      <c r="Q581" s="79">
        <v>6</v>
      </c>
      <c r="R581" s="80">
        <v>1</v>
      </c>
      <c r="S581" s="79">
        <v>6</v>
      </c>
      <c r="T581" s="76"/>
      <c r="V581" s="76">
        <v>478</v>
      </c>
      <c r="W581" s="76">
        <v>352</v>
      </c>
      <c r="X581" s="76">
        <v>753</v>
      </c>
      <c r="Y581" s="78">
        <v>11466</v>
      </c>
    </row>
    <row r="582" spans="1:25" s="78" customFormat="1">
      <c r="A582" s="81">
        <v>478</v>
      </c>
      <c r="B582" s="76">
        <v>478352755</v>
      </c>
      <c r="C582" s="77" t="s">
        <v>541</v>
      </c>
      <c r="D582" s="79">
        <v>0</v>
      </c>
      <c r="E582" s="79">
        <v>0</v>
      </c>
      <c r="F582" s="79">
        <v>0</v>
      </c>
      <c r="G582" s="79">
        <v>0</v>
      </c>
      <c r="H582" s="79">
        <v>0</v>
      </c>
      <c r="I582" s="79">
        <v>1</v>
      </c>
      <c r="J582" s="79">
        <v>0</v>
      </c>
      <c r="K582" s="80">
        <v>3.8300000000000001E-2</v>
      </c>
      <c r="L582" s="79">
        <v>0</v>
      </c>
      <c r="M582" s="79">
        <v>0</v>
      </c>
      <c r="N582" s="79">
        <v>0</v>
      </c>
      <c r="O582" s="79">
        <v>0</v>
      </c>
      <c r="P582" s="79">
        <v>1</v>
      </c>
      <c r="Q582" s="79">
        <v>1</v>
      </c>
      <c r="R582" s="80">
        <v>1</v>
      </c>
      <c r="S582" s="79">
        <v>9</v>
      </c>
      <c r="T582" s="76"/>
      <c r="V582" s="76">
        <v>478</v>
      </c>
      <c r="W582" s="76">
        <v>352</v>
      </c>
      <c r="X582" s="76">
        <v>755</v>
      </c>
      <c r="Y582" s="78">
        <v>16015</v>
      </c>
    </row>
    <row r="583" spans="1:25" s="78" customFormat="1">
      <c r="A583" s="81">
        <v>478</v>
      </c>
      <c r="B583" s="76">
        <v>478352770</v>
      </c>
      <c r="C583" s="77" t="s">
        <v>541</v>
      </c>
      <c r="D583" s="79">
        <v>0</v>
      </c>
      <c r="E583" s="79">
        <v>0</v>
      </c>
      <c r="F583" s="79">
        <v>0</v>
      </c>
      <c r="G583" s="79">
        <v>0</v>
      </c>
      <c r="H583" s="79">
        <v>0</v>
      </c>
      <c r="I583" s="79">
        <v>1</v>
      </c>
      <c r="J583" s="79">
        <v>0</v>
      </c>
      <c r="K583" s="80">
        <v>3.8300000000000001E-2</v>
      </c>
      <c r="L583" s="79">
        <v>0</v>
      </c>
      <c r="M583" s="79">
        <v>0</v>
      </c>
      <c r="N583" s="79">
        <v>0</v>
      </c>
      <c r="O583" s="79">
        <v>0</v>
      </c>
      <c r="P583" s="79">
        <v>0</v>
      </c>
      <c r="Q583" s="79">
        <v>1</v>
      </c>
      <c r="R583" s="80">
        <v>1</v>
      </c>
      <c r="S583" s="79">
        <v>5</v>
      </c>
      <c r="T583" s="76"/>
      <c r="V583" s="76">
        <v>478</v>
      </c>
      <c r="W583" s="76">
        <v>352</v>
      </c>
      <c r="X583" s="76">
        <v>770</v>
      </c>
      <c r="Y583" s="78">
        <v>11023</v>
      </c>
    </row>
    <row r="584" spans="1:25" s="78" customFormat="1">
      <c r="A584" s="81">
        <v>478</v>
      </c>
      <c r="B584" s="76">
        <v>478352775</v>
      </c>
      <c r="C584" s="77" t="s">
        <v>541</v>
      </c>
      <c r="D584" s="79">
        <v>0</v>
      </c>
      <c r="E584" s="79">
        <v>0</v>
      </c>
      <c r="F584" s="79">
        <v>0</v>
      </c>
      <c r="G584" s="79">
        <v>0</v>
      </c>
      <c r="H584" s="79">
        <v>12</v>
      </c>
      <c r="I584" s="79">
        <v>12</v>
      </c>
      <c r="J584" s="79">
        <v>0</v>
      </c>
      <c r="K584" s="80">
        <v>0.91920000000000002</v>
      </c>
      <c r="L584" s="79">
        <v>0</v>
      </c>
      <c r="M584" s="79">
        <v>0</v>
      </c>
      <c r="N584" s="79">
        <v>0</v>
      </c>
      <c r="O584" s="79">
        <v>0</v>
      </c>
      <c r="P584" s="79">
        <v>1</v>
      </c>
      <c r="Q584" s="79">
        <v>24</v>
      </c>
      <c r="R584" s="80">
        <v>1</v>
      </c>
      <c r="S584" s="79">
        <v>3</v>
      </c>
      <c r="T584" s="76"/>
      <c r="V584" s="76">
        <v>478</v>
      </c>
      <c r="W584" s="76">
        <v>352</v>
      </c>
      <c r="X584" s="76">
        <v>775</v>
      </c>
      <c r="Y584" s="78">
        <v>10288</v>
      </c>
    </row>
    <row r="585" spans="1:25" s="78" customFormat="1">
      <c r="A585" s="81">
        <v>479</v>
      </c>
      <c r="B585" s="76">
        <v>479278005</v>
      </c>
      <c r="C585" s="77" t="s">
        <v>542</v>
      </c>
      <c r="D585" s="79">
        <v>0</v>
      </c>
      <c r="E585" s="79">
        <v>0</v>
      </c>
      <c r="F585" s="79">
        <v>0</v>
      </c>
      <c r="G585" s="79">
        <v>0</v>
      </c>
      <c r="H585" s="79">
        <v>1</v>
      </c>
      <c r="I585" s="79">
        <v>4</v>
      </c>
      <c r="J585" s="79">
        <v>0</v>
      </c>
      <c r="K585" s="80">
        <v>0.1915</v>
      </c>
      <c r="L585" s="79">
        <v>0</v>
      </c>
      <c r="M585" s="79">
        <v>0</v>
      </c>
      <c r="N585" s="79">
        <v>0</v>
      </c>
      <c r="O585" s="79">
        <v>0</v>
      </c>
      <c r="P585" s="79">
        <v>1</v>
      </c>
      <c r="Q585" s="79">
        <v>5</v>
      </c>
      <c r="R585" s="80">
        <v>1</v>
      </c>
      <c r="S585" s="79">
        <v>7</v>
      </c>
      <c r="T585" s="76"/>
      <c r="V585" s="76">
        <v>479</v>
      </c>
      <c r="W585" s="76">
        <v>278</v>
      </c>
      <c r="X585" s="76">
        <v>5</v>
      </c>
      <c r="Y585" s="78">
        <v>11590</v>
      </c>
    </row>
    <row r="586" spans="1:25" s="78" customFormat="1">
      <c r="A586" s="81">
        <v>479</v>
      </c>
      <c r="B586" s="76">
        <v>479278024</v>
      </c>
      <c r="C586" s="77" t="s">
        <v>542</v>
      </c>
      <c r="D586" s="79">
        <v>0</v>
      </c>
      <c r="E586" s="79">
        <v>0</v>
      </c>
      <c r="F586" s="79">
        <v>0</v>
      </c>
      <c r="G586" s="79">
        <v>0</v>
      </c>
      <c r="H586" s="79">
        <v>9</v>
      </c>
      <c r="I586" s="79">
        <v>12</v>
      </c>
      <c r="J586" s="79">
        <v>0</v>
      </c>
      <c r="K586" s="80">
        <v>0.80430000000000001</v>
      </c>
      <c r="L586" s="79">
        <v>0</v>
      </c>
      <c r="M586" s="79">
        <v>0</v>
      </c>
      <c r="N586" s="79">
        <v>0</v>
      </c>
      <c r="O586" s="79">
        <v>0</v>
      </c>
      <c r="P586" s="79">
        <v>3</v>
      </c>
      <c r="Q586" s="79">
        <v>21</v>
      </c>
      <c r="R586" s="80">
        <v>1</v>
      </c>
      <c r="S586" s="79">
        <v>4</v>
      </c>
      <c r="T586" s="76"/>
      <c r="V586" s="76">
        <v>479</v>
      </c>
      <c r="W586" s="76">
        <v>278</v>
      </c>
      <c r="X586" s="76">
        <v>24</v>
      </c>
      <c r="Y586" s="78">
        <v>10831</v>
      </c>
    </row>
    <row r="587" spans="1:25" s="78" customFormat="1">
      <c r="A587" s="81">
        <v>479</v>
      </c>
      <c r="B587" s="76">
        <v>479278061</v>
      </c>
      <c r="C587" s="77" t="s">
        <v>542</v>
      </c>
      <c r="D587" s="79">
        <v>0</v>
      </c>
      <c r="E587" s="79">
        <v>0</v>
      </c>
      <c r="F587" s="79">
        <v>0</v>
      </c>
      <c r="G587" s="79">
        <v>0</v>
      </c>
      <c r="H587" s="79">
        <v>16</v>
      </c>
      <c r="I587" s="79">
        <v>18</v>
      </c>
      <c r="J587" s="79">
        <v>0</v>
      </c>
      <c r="K587" s="80">
        <v>1.3022</v>
      </c>
      <c r="L587" s="79">
        <v>0</v>
      </c>
      <c r="M587" s="79">
        <v>0</v>
      </c>
      <c r="N587" s="79">
        <v>0</v>
      </c>
      <c r="O587" s="79">
        <v>0</v>
      </c>
      <c r="P587" s="79">
        <v>21</v>
      </c>
      <c r="Q587" s="79">
        <v>34</v>
      </c>
      <c r="R587" s="80">
        <v>1</v>
      </c>
      <c r="S587" s="79">
        <v>10</v>
      </c>
      <c r="T587" s="76"/>
      <c r="V587" s="76">
        <v>479</v>
      </c>
      <c r="W587" s="76">
        <v>278</v>
      </c>
      <c r="X587" s="76">
        <v>61</v>
      </c>
      <c r="Y587" s="78">
        <v>13367</v>
      </c>
    </row>
    <row r="588" spans="1:25" s="78" customFormat="1">
      <c r="A588" s="81">
        <v>479</v>
      </c>
      <c r="B588" s="76">
        <v>479278086</v>
      </c>
      <c r="C588" s="77" t="s">
        <v>542</v>
      </c>
      <c r="D588" s="79">
        <v>0</v>
      </c>
      <c r="E588" s="79">
        <v>0</v>
      </c>
      <c r="F588" s="79">
        <v>0</v>
      </c>
      <c r="G588" s="79">
        <v>0</v>
      </c>
      <c r="H588" s="79">
        <v>11</v>
      </c>
      <c r="I588" s="79">
        <v>6</v>
      </c>
      <c r="J588" s="79">
        <v>0</v>
      </c>
      <c r="K588" s="80">
        <v>0.65110000000000001</v>
      </c>
      <c r="L588" s="79">
        <v>0</v>
      </c>
      <c r="M588" s="79">
        <v>0</v>
      </c>
      <c r="N588" s="79">
        <v>0</v>
      </c>
      <c r="O588" s="79">
        <v>0</v>
      </c>
      <c r="P588" s="79">
        <v>3</v>
      </c>
      <c r="Q588" s="79">
        <v>17</v>
      </c>
      <c r="R588" s="80">
        <v>1</v>
      </c>
      <c r="S588" s="79">
        <v>7</v>
      </c>
      <c r="T588" s="76"/>
      <c r="V588" s="76">
        <v>479</v>
      </c>
      <c r="W588" s="76">
        <v>278</v>
      </c>
      <c r="X588" s="76">
        <v>86</v>
      </c>
      <c r="Y588" s="78">
        <v>10675</v>
      </c>
    </row>
    <row r="589" spans="1:25" s="78" customFormat="1">
      <c r="A589" s="81">
        <v>479</v>
      </c>
      <c r="B589" s="76">
        <v>479278087</v>
      </c>
      <c r="C589" s="77" t="s">
        <v>542</v>
      </c>
      <c r="D589" s="79">
        <v>0</v>
      </c>
      <c r="E589" s="79">
        <v>0</v>
      </c>
      <c r="F589" s="79">
        <v>0</v>
      </c>
      <c r="G589" s="79">
        <v>0</v>
      </c>
      <c r="H589" s="79">
        <v>1</v>
      </c>
      <c r="I589" s="79">
        <v>2</v>
      </c>
      <c r="J589" s="79">
        <v>0</v>
      </c>
      <c r="K589" s="80">
        <v>0.1149</v>
      </c>
      <c r="L589" s="79">
        <v>0</v>
      </c>
      <c r="M589" s="79">
        <v>0</v>
      </c>
      <c r="N589" s="79">
        <v>0</v>
      </c>
      <c r="O589" s="79">
        <v>0</v>
      </c>
      <c r="P589" s="79">
        <v>1</v>
      </c>
      <c r="Q589" s="79">
        <v>3</v>
      </c>
      <c r="R589" s="80">
        <v>1</v>
      </c>
      <c r="S589" s="79">
        <v>5</v>
      </c>
      <c r="T589" s="76"/>
      <c r="V589" s="76">
        <v>479</v>
      </c>
      <c r="W589" s="76">
        <v>278</v>
      </c>
      <c r="X589" s="76">
        <v>87</v>
      </c>
      <c r="Y589" s="78">
        <v>11802</v>
      </c>
    </row>
    <row r="590" spans="1:25" s="78" customFormat="1">
      <c r="A590" s="81">
        <v>479</v>
      </c>
      <c r="B590" s="76">
        <v>479278091</v>
      </c>
      <c r="C590" s="77" t="s">
        <v>542</v>
      </c>
      <c r="D590" s="79">
        <v>0</v>
      </c>
      <c r="E590" s="79">
        <v>0</v>
      </c>
      <c r="F590" s="79">
        <v>0</v>
      </c>
      <c r="G590" s="79">
        <v>0</v>
      </c>
      <c r="H590" s="79">
        <v>0</v>
      </c>
      <c r="I590" s="79">
        <v>2</v>
      </c>
      <c r="J590" s="79">
        <v>0</v>
      </c>
      <c r="K590" s="80">
        <v>7.6600000000000001E-2</v>
      </c>
      <c r="L590" s="79">
        <v>0</v>
      </c>
      <c r="M590" s="79">
        <v>0</v>
      </c>
      <c r="N590" s="79">
        <v>0</v>
      </c>
      <c r="O590" s="79">
        <v>0</v>
      </c>
      <c r="P590" s="79">
        <v>0</v>
      </c>
      <c r="Q590" s="79">
        <v>2</v>
      </c>
      <c r="R590" s="80">
        <v>1</v>
      </c>
      <c r="S590" s="79">
        <v>8</v>
      </c>
      <c r="T590" s="76"/>
      <c r="V590" s="76">
        <v>479</v>
      </c>
      <c r="W590" s="76">
        <v>278</v>
      </c>
      <c r="X590" s="76">
        <v>91</v>
      </c>
      <c r="Y590" s="78">
        <v>11023</v>
      </c>
    </row>
    <row r="591" spans="1:25" s="78" customFormat="1">
      <c r="A591" s="81">
        <v>479</v>
      </c>
      <c r="B591" s="76">
        <v>479278111</v>
      </c>
      <c r="C591" s="77" t="s">
        <v>542</v>
      </c>
      <c r="D591" s="79">
        <v>0</v>
      </c>
      <c r="E591" s="79">
        <v>0</v>
      </c>
      <c r="F591" s="79">
        <v>0</v>
      </c>
      <c r="G591" s="79">
        <v>0</v>
      </c>
      <c r="H591" s="79">
        <v>5</v>
      </c>
      <c r="I591" s="79">
        <v>4</v>
      </c>
      <c r="J591" s="79">
        <v>0</v>
      </c>
      <c r="K591" s="80">
        <v>0.34470000000000001</v>
      </c>
      <c r="L591" s="79">
        <v>0</v>
      </c>
      <c r="M591" s="79">
        <v>0</v>
      </c>
      <c r="N591" s="79">
        <v>0</v>
      </c>
      <c r="O591" s="79">
        <v>0</v>
      </c>
      <c r="P591" s="79">
        <v>5</v>
      </c>
      <c r="Q591" s="79">
        <v>9</v>
      </c>
      <c r="R591" s="80">
        <v>1</v>
      </c>
      <c r="S591" s="79">
        <v>6</v>
      </c>
      <c r="T591" s="76"/>
      <c r="V591" s="76">
        <v>479</v>
      </c>
      <c r="W591" s="76">
        <v>278</v>
      </c>
      <c r="X591" s="76">
        <v>111</v>
      </c>
      <c r="Y591" s="78">
        <v>12500</v>
      </c>
    </row>
    <row r="592" spans="1:25" s="78" customFormat="1">
      <c r="A592" s="81">
        <v>479</v>
      </c>
      <c r="B592" s="76">
        <v>479278114</v>
      </c>
      <c r="C592" s="77" t="s">
        <v>542</v>
      </c>
      <c r="D592" s="79">
        <v>0</v>
      </c>
      <c r="E592" s="79">
        <v>0</v>
      </c>
      <c r="F592" s="79">
        <v>0</v>
      </c>
      <c r="G592" s="79">
        <v>0</v>
      </c>
      <c r="H592" s="79">
        <v>0</v>
      </c>
      <c r="I592" s="79">
        <v>2</v>
      </c>
      <c r="J592" s="79">
        <v>0</v>
      </c>
      <c r="K592" s="80">
        <v>7.6600000000000001E-2</v>
      </c>
      <c r="L592" s="79">
        <v>0</v>
      </c>
      <c r="M592" s="79">
        <v>0</v>
      </c>
      <c r="N592" s="79">
        <v>0</v>
      </c>
      <c r="O592" s="79">
        <v>0</v>
      </c>
      <c r="P592" s="79">
        <v>0</v>
      </c>
      <c r="Q592" s="79">
        <v>2</v>
      </c>
      <c r="R592" s="80">
        <v>1</v>
      </c>
      <c r="S592" s="79">
        <v>10</v>
      </c>
      <c r="T592" s="76"/>
      <c r="V592" s="76">
        <v>479</v>
      </c>
      <c r="W592" s="76">
        <v>278</v>
      </c>
      <c r="X592" s="76">
        <v>114</v>
      </c>
      <c r="Y592" s="78">
        <v>11023</v>
      </c>
    </row>
    <row r="593" spans="1:25" s="78" customFormat="1">
      <c r="A593" s="81">
        <v>479</v>
      </c>
      <c r="B593" s="76">
        <v>479278117</v>
      </c>
      <c r="C593" s="77" t="s">
        <v>542</v>
      </c>
      <c r="D593" s="79">
        <v>0</v>
      </c>
      <c r="E593" s="79">
        <v>0</v>
      </c>
      <c r="F593" s="79">
        <v>0</v>
      </c>
      <c r="G593" s="79">
        <v>0</v>
      </c>
      <c r="H593" s="79">
        <v>4</v>
      </c>
      <c r="I593" s="79">
        <v>6</v>
      </c>
      <c r="J593" s="79">
        <v>0</v>
      </c>
      <c r="K593" s="80">
        <v>0.38300000000000001</v>
      </c>
      <c r="L593" s="79">
        <v>0</v>
      </c>
      <c r="M593" s="79">
        <v>0</v>
      </c>
      <c r="N593" s="79">
        <v>0</v>
      </c>
      <c r="O593" s="79">
        <v>0</v>
      </c>
      <c r="P593" s="79">
        <v>3</v>
      </c>
      <c r="Q593" s="79">
        <v>10</v>
      </c>
      <c r="R593" s="80">
        <v>1</v>
      </c>
      <c r="S593" s="79">
        <v>4</v>
      </c>
      <c r="T593" s="76"/>
      <c r="V593" s="76">
        <v>479</v>
      </c>
      <c r="W593" s="76">
        <v>278</v>
      </c>
      <c r="X593" s="76">
        <v>117</v>
      </c>
      <c r="Y593" s="78">
        <v>11521</v>
      </c>
    </row>
    <row r="594" spans="1:25" s="78" customFormat="1">
      <c r="A594" s="81">
        <v>479</v>
      </c>
      <c r="B594" s="76">
        <v>479278127</v>
      </c>
      <c r="C594" s="77" t="s">
        <v>542</v>
      </c>
      <c r="D594" s="79">
        <v>0</v>
      </c>
      <c r="E594" s="79">
        <v>0</v>
      </c>
      <c r="F594" s="79">
        <v>0</v>
      </c>
      <c r="G594" s="79">
        <v>0</v>
      </c>
      <c r="H594" s="79">
        <v>3</v>
      </c>
      <c r="I594" s="79">
        <v>2</v>
      </c>
      <c r="J594" s="79">
        <v>0</v>
      </c>
      <c r="K594" s="80">
        <v>0.1915</v>
      </c>
      <c r="L594" s="79">
        <v>0</v>
      </c>
      <c r="M594" s="79">
        <v>0</v>
      </c>
      <c r="N594" s="79">
        <v>0</v>
      </c>
      <c r="O594" s="79">
        <v>0</v>
      </c>
      <c r="P594" s="79">
        <v>2</v>
      </c>
      <c r="Q594" s="79">
        <v>5</v>
      </c>
      <c r="R594" s="80">
        <v>1</v>
      </c>
      <c r="S594" s="79">
        <v>4</v>
      </c>
      <c r="T594" s="76"/>
      <c r="V594" s="76">
        <v>479</v>
      </c>
      <c r="W594" s="76">
        <v>278</v>
      </c>
      <c r="X594" s="76">
        <v>127</v>
      </c>
      <c r="Y594" s="78">
        <v>11567</v>
      </c>
    </row>
    <row r="595" spans="1:25" s="78" customFormat="1">
      <c r="A595" s="81">
        <v>479</v>
      </c>
      <c r="B595" s="76">
        <v>479278137</v>
      </c>
      <c r="C595" s="77" t="s">
        <v>542</v>
      </c>
      <c r="D595" s="79">
        <v>0</v>
      </c>
      <c r="E595" s="79">
        <v>0</v>
      </c>
      <c r="F595" s="79">
        <v>0</v>
      </c>
      <c r="G595" s="79">
        <v>0</v>
      </c>
      <c r="H595" s="79">
        <v>11</v>
      </c>
      <c r="I595" s="79">
        <v>18</v>
      </c>
      <c r="J595" s="79">
        <v>0</v>
      </c>
      <c r="K595" s="80">
        <v>1.1107</v>
      </c>
      <c r="L595" s="79">
        <v>0</v>
      </c>
      <c r="M595" s="79">
        <v>0</v>
      </c>
      <c r="N595" s="79">
        <v>0</v>
      </c>
      <c r="O595" s="79">
        <v>0</v>
      </c>
      <c r="P595" s="79">
        <v>8</v>
      </c>
      <c r="Q595" s="79">
        <v>29</v>
      </c>
      <c r="R595" s="80">
        <v>1</v>
      </c>
      <c r="S595" s="79">
        <v>12</v>
      </c>
      <c r="T595" s="76"/>
      <c r="V595" s="76">
        <v>479</v>
      </c>
      <c r="W595" s="76">
        <v>278</v>
      </c>
      <c r="X595" s="76">
        <v>137</v>
      </c>
      <c r="Y595" s="78">
        <v>11849</v>
      </c>
    </row>
    <row r="596" spans="1:25" s="78" customFormat="1">
      <c r="A596" s="81">
        <v>479</v>
      </c>
      <c r="B596" s="76">
        <v>479278159</v>
      </c>
      <c r="C596" s="77" t="s">
        <v>542</v>
      </c>
      <c r="D596" s="79">
        <v>0</v>
      </c>
      <c r="E596" s="79">
        <v>0</v>
      </c>
      <c r="F596" s="79">
        <v>0</v>
      </c>
      <c r="G596" s="79">
        <v>0</v>
      </c>
      <c r="H596" s="79">
        <v>0</v>
      </c>
      <c r="I596" s="79">
        <v>2</v>
      </c>
      <c r="J596" s="79">
        <v>0</v>
      </c>
      <c r="K596" s="80">
        <v>7.6600000000000001E-2</v>
      </c>
      <c r="L596" s="79">
        <v>0</v>
      </c>
      <c r="M596" s="79">
        <v>0</v>
      </c>
      <c r="N596" s="79">
        <v>0</v>
      </c>
      <c r="O596" s="79">
        <v>0</v>
      </c>
      <c r="P596" s="79">
        <v>0</v>
      </c>
      <c r="Q596" s="79">
        <v>2</v>
      </c>
      <c r="R596" s="80">
        <v>1</v>
      </c>
      <c r="S596" s="79">
        <v>2</v>
      </c>
      <c r="T596" s="76"/>
      <c r="V596" s="76">
        <v>479</v>
      </c>
      <c r="W596" s="76">
        <v>278</v>
      </c>
      <c r="X596" s="76">
        <v>159</v>
      </c>
      <c r="Y596" s="78">
        <v>11023</v>
      </c>
    </row>
    <row r="597" spans="1:25" s="78" customFormat="1">
      <c r="A597" s="81">
        <v>479</v>
      </c>
      <c r="B597" s="76">
        <v>479278161</v>
      </c>
      <c r="C597" s="77" t="s">
        <v>542</v>
      </c>
      <c r="D597" s="79">
        <v>0</v>
      </c>
      <c r="E597" s="79">
        <v>0</v>
      </c>
      <c r="F597" s="79">
        <v>0</v>
      </c>
      <c r="G597" s="79">
        <v>0</v>
      </c>
      <c r="H597" s="79">
        <v>1</v>
      </c>
      <c r="I597" s="79">
        <v>4</v>
      </c>
      <c r="J597" s="79">
        <v>0</v>
      </c>
      <c r="K597" s="80">
        <v>0.1915</v>
      </c>
      <c r="L597" s="79">
        <v>0</v>
      </c>
      <c r="M597" s="79">
        <v>0</v>
      </c>
      <c r="N597" s="79">
        <v>0</v>
      </c>
      <c r="O597" s="79">
        <v>0</v>
      </c>
      <c r="P597" s="79">
        <v>1</v>
      </c>
      <c r="Q597" s="79">
        <v>5</v>
      </c>
      <c r="R597" s="80">
        <v>1</v>
      </c>
      <c r="S597" s="79">
        <v>6</v>
      </c>
      <c r="T597" s="76"/>
      <c r="V597" s="76">
        <v>479</v>
      </c>
      <c r="W597" s="76">
        <v>278</v>
      </c>
      <c r="X597" s="76">
        <v>161</v>
      </c>
      <c r="Y597" s="78">
        <v>11555</v>
      </c>
    </row>
    <row r="598" spans="1:25" s="78" customFormat="1">
      <c r="A598" s="81">
        <v>479</v>
      </c>
      <c r="B598" s="76">
        <v>479278191</v>
      </c>
      <c r="C598" s="77" t="s">
        <v>542</v>
      </c>
      <c r="D598" s="79">
        <v>0</v>
      </c>
      <c r="E598" s="79">
        <v>0</v>
      </c>
      <c r="F598" s="79">
        <v>0</v>
      </c>
      <c r="G598" s="79">
        <v>0</v>
      </c>
      <c r="H598" s="79">
        <v>2</v>
      </c>
      <c r="I598" s="79">
        <v>3</v>
      </c>
      <c r="J598" s="79">
        <v>0</v>
      </c>
      <c r="K598" s="80">
        <v>0.1915</v>
      </c>
      <c r="L598" s="79">
        <v>0</v>
      </c>
      <c r="M598" s="79">
        <v>0</v>
      </c>
      <c r="N598" s="79">
        <v>0</v>
      </c>
      <c r="O598" s="79">
        <v>0</v>
      </c>
      <c r="P598" s="79">
        <v>1</v>
      </c>
      <c r="Q598" s="79">
        <v>5</v>
      </c>
      <c r="R598" s="80">
        <v>1</v>
      </c>
      <c r="S598" s="79">
        <v>6</v>
      </c>
      <c r="T598" s="76"/>
      <c r="V598" s="76">
        <v>479</v>
      </c>
      <c r="W598" s="76">
        <v>278</v>
      </c>
      <c r="X598" s="76">
        <v>191</v>
      </c>
      <c r="Y598" s="78">
        <v>11194</v>
      </c>
    </row>
    <row r="599" spans="1:25" s="78" customFormat="1">
      <c r="A599" s="81">
        <v>479</v>
      </c>
      <c r="B599" s="76">
        <v>479278210</v>
      </c>
      <c r="C599" s="77" t="s">
        <v>542</v>
      </c>
      <c r="D599" s="79">
        <v>0</v>
      </c>
      <c r="E599" s="79">
        <v>0</v>
      </c>
      <c r="F599" s="79">
        <v>0</v>
      </c>
      <c r="G599" s="79">
        <v>0</v>
      </c>
      <c r="H599" s="79">
        <v>9</v>
      </c>
      <c r="I599" s="79">
        <v>21</v>
      </c>
      <c r="J599" s="79">
        <v>0</v>
      </c>
      <c r="K599" s="80">
        <v>1.149</v>
      </c>
      <c r="L599" s="79">
        <v>0</v>
      </c>
      <c r="M599" s="79">
        <v>0</v>
      </c>
      <c r="N599" s="79">
        <v>0</v>
      </c>
      <c r="O599" s="79">
        <v>0</v>
      </c>
      <c r="P599" s="79">
        <v>13</v>
      </c>
      <c r="Q599" s="79">
        <v>30</v>
      </c>
      <c r="R599" s="80">
        <v>1</v>
      </c>
      <c r="S599" s="79">
        <v>5</v>
      </c>
      <c r="T599" s="76"/>
      <c r="V599" s="76">
        <v>479</v>
      </c>
      <c r="W599" s="76">
        <v>278</v>
      </c>
      <c r="X599" s="76">
        <v>210</v>
      </c>
      <c r="Y599" s="78">
        <v>12276</v>
      </c>
    </row>
    <row r="600" spans="1:25" s="78" customFormat="1">
      <c r="A600" s="81">
        <v>479</v>
      </c>
      <c r="B600" s="76">
        <v>479278227</v>
      </c>
      <c r="C600" s="77" t="s">
        <v>542</v>
      </c>
      <c r="D600" s="79">
        <v>0</v>
      </c>
      <c r="E600" s="79">
        <v>0</v>
      </c>
      <c r="F600" s="79">
        <v>0</v>
      </c>
      <c r="G600" s="79">
        <v>0</v>
      </c>
      <c r="H600" s="79">
        <v>4</v>
      </c>
      <c r="I600" s="79">
        <v>3</v>
      </c>
      <c r="J600" s="79">
        <v>0</v>
      </c>
      <c r="K600" s="80">
        <v>0.2681</v>
      </c>
      <c r="L600" s="79">
        <v>0</v>
      </c>
      <c r="M600" s="79">
        <v>0</v>
      </c>
      <c r="N600" s="79">
        <v>0</v>
      </c>
      <c r="O600" s="79">
        <v>0</v>
      </c>
      <c r="P600" s="79">
        <v>3</v>
      </c>
      <c r="Q600" s="79">
        <v>7</v>
      </c>
      <c r="R600" s="80">
        <v>1</v>
      </c>
      <c r="S600" s="79">
        <v>9</v>
      </c>
      <c r="T600" s="76"/>
      <c r="V600" s="76">
        <v>479</v>
      </c>
      <c r="W600" s="76">
        <v>278</v>
      </c>
      <c r="X600" s="76">
        <v>227</v>
      </c>
      <c r="Y600" s="78">
        <v>12132</v>
      </c>
    </row>
    <row r="601" spans="1:25" s="78" customFormat="1">
      <c r="A601" s="81">
        <v>479</v>
      </c>
      <c r="B601" s="76">
        <v>479278278</v>
      </c>
      <c r="C601" s="77" t="s">
        <v>542</v>
      </c>
      <c r="D601" s="79">
        <v>0</v>
      </c>
      <c r="E601" s="79">
        <v>0</v>
      </c>
      <c r="F601" s="79">
        <v>0</v>
      </c>
      <c r="G601" s="79">
        <v>0</v>
      </c>
      <c r="H601" s="79">
        <v>15</v>
      </c>
      <c r="I601" s="79">
        <v>37</v>
      </c>
      <c r="J601" s="79">
        <v>0</v>
      </c>
      <c r="K601" s="80">
        <v>1.9916</v>
      </c>
      <c r="L601" s="79">
        <v>0</v>
      </c>
      <c r="M601" s="79">
        <v>0</v>
      </c>
      <c r="N601" s="79">
        <v>0</v>
      </c>
      <c r="O601" s="79">
        <v>0</v>
      </c>
      <c r="P601" s="79">
        <v>15</v>
      </c>
      <c r="Q601" s="79">
        <v>52</v>
      </c>
      <c r="R601" s="80">
        <v>1</v>
      </c>
      <c r="S601" s="79">
        <v>6</v>
      </c>
      <c r="T601" s="76"/>
      <c r="V601" s="76">
        <v>479</v>
      </c>
      <c r="W601" s="76">
        <v>278</v>
      </c>
      <c r="X601" s="76">
        <v>278</v>
      </c>
      <c r="Y601" s="78">
        <v>11790</v>
      </c>
    </row>
    <row r="602" spans="1:25" s="78" customFormat="1">
      <c r="A602" s="81">
        <v>479</v>
      </c>
      <c r="B602" s="76">
        <v>479278281</v>
      </c>
      <c r="C602" s="77" t="s">
        <v>542</v>
      </c>
      <c r="D602" s="79">
        <v>0</v>
      </c>
      <c r="E602" s="79">
        <v>0</v>
      </c>
      <c r="F602" s="79">
        <v>0</v>
      </c>
      <c r="G602" s="79">
        <v>0</v>
      </c>
      <c r="H602" s="79">
        <v>20</v>
      </c>
      <c r="I602" s="79">
        <v>31</v>
      </c>
      <c r="J602" s="79">
        <v>0</v>
      </c>
      <c r="K602" s="80">
        <v>1.9533</v>
      </c>
      <c r="L602" s="79">
        <v>0</v>
      </c>
      <c r="M602" s="79">
        <v>0</v>
      </c>
      <c r="N602" s="79">
        <v>0</v>
      </c>
      <c r="O602" s="79">
        <v>0</v>
      </c>
      <c r="P602" s="79">
        <v>36</v>
      </c>
      <c r="Q602" s="79">
        <v>51</v>
      </c>
      <c r="R602" s="80">
        <v>1</v>
      </c>
      <c r="S602" s="79">
        <v>12</v>
      </c>
      <c r="T602" s="76"/>
      <c r="V602" s="76">
        <v>479</v>
      </c>
      <c r="W602" s="76">
        <v>278</v>
      </c>
      <c r="X602" s="76">
        <v>281</v>
      </c>
      <c r="Y602" s="78">
        <v>14179</v>
      </c>
    </row>
    <row r="603" spans="1:25" s="78" customFormat="1">
      <c r="A603" s="81">
        <v>479</v>
      </c>
      <c r="B603" s="76">
        <v>479278309</v>
      </c>
      <c r="C603" s="77" t="s">
        <v>542</v>
      </c>
      <c r="D603" s="79">
        <v>0</v>
      </c>
      <c r="E603" s="79">
        <v>0</v>
      </c>
      <c r="F603" s="79">
        <v>0</v>
      </c>
      <c r="G603" s="79">
        <v>0</v>
      </c>
      <c r="H603" s="79">
        <v>4</v>
      </c>
      <c r="I603" s="79">
        <v>1</v>
      </c>
      <c r="J603" s="79">
        <v>0</v>
      </c>
      <c r="K603" s="80">
        <v>0.1915</v>
      </c>
      <c r="L603" s="79">
        <v>0</v>
      </c>
      <c r="M603" s="79">
        <v>0</v>
      </c>
      <c r="N603" s="79">
        <v>0</v>
      </c>
      <c r="O603" s="79">
        <v>0</v>
      </c>
      <c r="P603" s="79">
        <v>3</v>
      </c>
      <c r="Q603" s="79">
        <v>5</v>
      </c>
      <c r="R603" s="80">
        <v>1</v>
      </c>
      <c r="S603" s="79">
        <v>10</v>
      </c>
      <c r="T603" s="76"/>
      <c r="V603" s="76">
        <v>479</v>
      </c>
      <c r="W603" s="76">
        <v>278</v>
      </c>
      <c r="X603" s="76">
        <v>309</v>
      </c>
      <c r="Y603" s="78">
        <v>12682</v>
      </c>
    </row>
    <row r="604" spans="1:25" s="78" customFormat="1">
      <c r="A604" s="81">
        <v>479</v>
      </c>
      <c r="B604" s="76">
        <v>479278325</v>
      </c>
      <c r="C604" s="77" t="s">
        <v>542</v>
      </c>
      <c r="D604" s="79">
        <v>0</v>
      </c>
      <c r="E604" s="79">
        <v>0</v>
      </c>
      <c r="F604" s="79">
        <v>0</v>
      </c>
      <c r="G604" s="79">
        <v>0</v>
      </c>
      <c r="H604" s="79">
        <v>4</v>
      </c>
      <c r="I604" s="79">
        <v>7</v>
      </c>
      <c r="J604" s="79">
        <v>0</v>
      </c>
      <c r="K604" s="80">
        <v>0.42130000000000001</v>
      </c>
      <c r="L604" s="79">
        <v>0</v>
      </c>
      <c r="M604" s="79">
        <v>0</v>
      </c>
      <c r="N604" s="79">
        <v>0</v>
      </c>
      <c r="O604" s="79">
        <v>0</v>
      </c>
      <c r="P604" s="79">
        <v>4</v>
      </c>
      <c r="Q604" s="79">
        <v>11</v>
      </c>
      <c r="R604" s="80">
        <v>1</v>
      </c>
      <c r="S604" s="79">
        <v>8</v>
      </c>
      <c r="T604" s="76"/>
      <c r="V604" s="76">
        <v>479</v>
      </c>
      <c r="W604" s="76">
        <v>278</v>
      </c>
      <c r="X604" s="76">
        <v>325</v>
      </c>
      <c r="Y604" s="78">
        <v>12119</v>
      </c>
    </row>
    <row r="605" spans="1:25" s="78" customFormat="1">
      <c r="A605" s="81">
        <v>479</v>
      </c>
      <c r="B605" s="76">
        <v>479278332</v>
      </c>
      <c r="C605" s="77" t="s">
        <v>542</v>
      </c>
      <c r="D605" s="79">
        <v>0</v>
      </c>
      <c r="E605" s="79">
        <v>0</v>
      </c>
      <c r="F605" s="79">
        <v>0</v>
      </c>
      <c r="G605" s="79">
        <v>0</v>
      </c>
      <c r="H605" s="79">
        <v>2</v>
      </c>
      <c r="I605" s="79">
        <v>9</v>
      </c>
      <c r="J605" s="79">
        <v>0</v>
      </c>
      <c r="K605" s="80">
        <v>0.42130000000000001</v>
      </c>
      <c r="L605" s="79">
        <v>0</v>
      </c>
      <c r="M605" s="79">
        <v>0</v>
      </c>
      <c r="N605" s="79">
        <v>0</v>
      </c>
      <c r="O605" s="79">
        <v>0</v>
      </c>
      <c r="P605" s="79">
        <v>3</v>
      </c>
      <c r="Q605" s="79">
        <v>11</v>
      </c>
      <c r="R605" s="80">
        <v>1</v>
      </c>
      <c r="S605" s="79">
        <v>10</v>
      </c>
      <c r="T605" s="76"/>
      <c r="V605" s="76">
        <v>479</v>
      </c>
      <c r="W605" s="76">
        <v>278</v>
      </c>
      <c r="X605" s="76">
        <v>332</v>
      </c>
      <c r="Y605" s="78">
        <v>12105</v>
      </c>
    </row>
    <row r="606" spans="1:25" s="78" customFormat="1">
      <c r="A606" s="81">
        <v>479</v>
      </c>
      <c r="B606" s="76">
        <v>479278605</v>
      </c>
      <c r="C606" s="77" t="s">
        <v>542</v>
      </c>
      <c r="D606" s="79">
        <v>0</v>
      </c>
      <c r="E606" s="79">
        <v>0</v>
      </c>
      <c r="F606" s="79">
        <v>0</v>
      </c>
      <c r="G606" s="79">
        <v>0</v>
      </c>
      <c r="H606" s="79">
        <v>9</v>
      </c>
      <c r="I606" s="79">
        <v>23</v>
      </c>
      <c r="J606" s="79">
        <v>0</v>
      </c>
      <c r="K606" s="80">
        <v>1.2256</v>
      </c>
      <c r="L606" s="79">
        <v>0</v>
      </c>
      <c r="M606" s="79">
        <v>0</v>
      </c>
      <c r="N606" s="79">
        <v>0</v>
      </c>
      <c r="O606" s="79">
        <v>0</v>
      </c>
      <c r="P606" s="79">
        <v>11</v>
      </c>
      <c r="Q606" s="79">
        <v>32</v>
      </c>
      <c r="R606" s="80">
        <v>1</v>
      </c>
      <c r="S606" s="79">
        <v>6</v>
      </c>
      <c r="T606" s="76"/>
      <c r="V606" s="76">
        <v>479</v>
      </c>
      <c r="W606" s="76">
        <v>278</v>
      </c>
      <c r="X606" s="76">
        <v>605</v>
      </c>
      <c r="Y606" s="78">
        <v>12050</v>
      </c>
    </row>
    <row r="607" spans="1:25" s="78" customFormat="1">
      <c r="A607" s="81">
        <v>479</v>
      </c>
      <c r="B607" s="76">
        <v>479278635</v>
      </c>
      <c r="C607" s="77" t="s">
        <v>542</v>
      </c>
      <c r="D607" s="79">
        <v>0</v>
      </c>
      <c r="E607" s="79">
        <v>0</v>
      </c>
      <c r="F607" s="79">
        <v>0</v>
      </c>
      <c r="G607" s="79">
        <v>0</v>
      </c>
      <c r="H607" s="79">
        <v>0</v>
      </c>
      <c r="I607" s="79">
        <v>2</v>
      </c>
      <c r="J607" s="79">
        <v>0</v>
      </c>
      <c r="K607" s="80">
        <v>7.6600000000000001E-2</v>
      </c>
      <c r="L607" s="79">
        <v>0</v>
      </c>
      <c r="M607" s="79">
        <v>0</v>
      </c>
      <c r="N607" s="79">
        <v>0</v>
      </c>
      <c r="O607" s="79">
        <v>0</v>
      </c>
      <c r="P607" s="79">
        <v>2</v>
      </c>
      <c r="Q607" s="79">
        <v>2</v>
      </c>
      <c r="R607" s="80">
        <v>1</v>
      </c>
      <c r="S607" s="79">
        <v>7</v>
      </c>
      <c r="T607" s="76"/>
      <c r="V607" s="76">
        <v>479</v>
      </c>
      <c r="W607" s="76">
        <v>278</v>
      </c>
      <c r="X607" s="76">
        <v>635</v>
      </c>
      <c r="Y607" s="78">
        <v>15661</v>
      </c>
    </row>
    <row r="608" spans="1:25" s="78" customFormat="1">
      <c r="A608" s="81">
        <v>479</v>
      </c>
      <c r="B608" s="76">
        <v>479278670</v>
      </c>
      <c r="C608" s="77" t="s">
        <v>542</v>
      </c>
      <c r="D608" s="79">
        <v>0</v>
      </c>
      <c r="E608" s="79">
        <v>0</v>
      </c>
      <c r="F608" s="79">
        <v>0</v>
      </c>
      <c r="G608" s="79">
        <v>0</v>
      </c>
      <c r="H608" s="79">
        <v>3</v>
      </c>
      <c r="I608" s="79">
        <v>9</v>
      </c>
      <c r="J608" s="79">
        <v>0</v>
      </c>
      <c r="K608" s="80">
        <v>0.45960000000000001</v>
      </c>
      <c r="L608" s="79">
        <v>0</v>
      </c>
      <c r="M608" s="79">
        <v>0</v>
      </c>
      <c r="N608" s="79">
        <v>0</v>
      </c>
      <c r="O608" s="79">
        <v>0</v>
      </c>
      <c r="P608" s="79">
        <v>3</v>
      </c>
      <c r="Q608" s="79">
        <v>12</v>
      </c>
      <c r="R608" s="80">
        <v>1</v>
      </c>
      <c r="S608" s="79">
        <v>4</v>
      </c>
      <c r="T608" s="76"/>
      <c r="V608" s="76">
        <v>479</v>
      </c>
      <c r="W608" s="76">
        <v>278</v>
      </c>
      <c r="X608" s="76">
        <v>670</v>
      </c>
      <c r="Y608" s="78">
        <v>11589</v>
      </c>
    </row>
    <row r="609" spans="1:25" s="78" customFormat="1">
      <c r="A609" s="81">
        <v>479</v>
      </c>
      <c r="B609" s="76">
        <v>479278672</v>
      </c>
      <c r="C609" s="77" t="s">
        <v>542</v>
      </c>
      <c r="D609" s="79">
        <v>0</v>
      </c>
      <c r="E609" s="79">
        <v>0</v>
      </c>
      <c r="F609" s="79">
        <v>0</v>
      </c>
      <c r="G609" s="79">
        <v>0</v>
      </c>
      <c r="H609" s="79">
        <v>2</v>
      </c>
      <c r="I609" s="79">
        <v>1</v>
      </c>
      <c r="J609" s="79">
        <v>0</v>
      </c>
      <c r="K609" s="80">
        <v>0.1149</v>
      </c>
      <c r="L609" s="79">
        <v>0</v>
      </c>
      <c r="M609" s="79">
        <v>0</v>
      </c>
      <c r="N609" s="79">
        <v>0</v>
      </c>
      <c r="O609" s="79">
        <v>0</v>
      </c>
      <c r="P609" s="79">
        <v>2</v>
      </c>
      <c r="Q609" s="79">
        <v>3</v>
      </c>
      <c r="R609" s="80">
        <v>1</v>
      </c>
      <c r="S609" s="79">
        <v>7</v>
      </c>
      <c r="T609" s="76"/>
      <c r="V609" s="76">
        <v>479</v>
      </c>
      <c r="W609" s="76">
        <v>278</v>
      </c>
      <c r="X609" s="76">
        <v>672</v>
      </c>
      <c r="Y609" s="78">
        <v>12913</v>
      </c>
    </row>
    <row r="610" spans="1:25" s="78" customFormat="1">
      <c r="A610" s="81">
        <v>479</v>
      </c>
      <c r="B610" s="76">
        <v>479278674</v>
      </c>
      <c r="C610" s="77" t="s">
        <v>542</v>
      </c>
      <c r="D610" s="79">
        <v>0</v>
      </c>
      <c r="E610" s="79">
        <v>0</v>
      </c>
      <c r="F610" s="79">
        <v>0</v>
      </c>
      <c r="G610" s="79">
        <v>0</v>
      </c>
      <c r="H610" s="79">
        <v>1</v>
      </c>
      <c r="I610" s="79">
        <v>4</v>
      </c>
      <c r="J610" s="79">
        <v>0</v>
      </c>
      <c r="K610" s="80">
        <v>0.1915</v>
      </c>
      <c r="L610" s="79">
        <v>0</v>
      </c>
      <c r="M610" s="79">
        <v>0</v>
      </c>
      <c r="N610" s="79">
        <v>0</v>
      </c>
      <c r="O610" s="79">
        <v>0</v>
      </c>
      <c r="P610" s="79">
        <v>5</v>
      </c>
      <c r="Q610" s="79">
        <v>5</v>
      </c>
      <c r="R610" s="80">
        <v>1</v>
      </c>
      <c r="S610" s="79">
        <v>9</v>
      </c>
      <c r="T610" s="76"/>
      <c r="V610" s="76">
        <v>479</v>
      </c>
      <c r="W610" s="76">
        <v>278</v>
      </c>
      <c r="X610" s="76">
        <v>674</v>
      </c>
      <c r="Y610" s="78">
        <v>15655</v>
      </c>
    </row>
    <row r="611" spans="1:25" s="78" customFormat="1">
      <c r="A611" s="81">
        <v>479</v>
      </c>
      <c r="B611" s="76">
        <v>479278680</v>
      </c>
      <c r="C611" s="77" t="s">
        <v>542</v>
      </c>
      <c r="D611" s="79">
        <v>0</v>
      </c>
      <c r="E611" s="79">
        <v>0</v>
      </c>
      <c r="F611" s="79">
        <v>0</v>
      </c>
      <c r="G611" s="79">
        <v>0</v>
      </c>
      <c r="H611" s="79">
        <v>0</v>
      </c>
      <c r="I611" s="79">
        <v>4</v>
      </c>
      <c r="J611" s="79">
        <v>0</v>
      </c>
      <c r="K611" s="80">
        <v>0.1532</v>
      </c>
      <c r="L611" s="79">
        <v>0</v>
      </c>
      <c r="M611" s="79">
        <v>0</v>
      </c>
      <c r="N611" s="79">
        <v>0</v>
      </c>
      <c r="O611" s="79">
        <v>0</v>
      </c>
      <c r="P611" s="79">
        <v>2</v>
      </c>
      <c r="Q611" s="79">
        <v>4</v>
      </c>
      <c r="R611" s="80">
        <v>1</v>
      </c>
      <c r="S611" s="79">
        <v>4</v>
      </c>
      <c r="T611" s="76"/>
      <c r="V611" s="76">
        <v>479</v>
      </c>
      <c r="W611" s="76">
        <v>278</v>
      </c>
      <c r="X611" s="76">
        <v>680</v>
      </c>
      <c r="Y611" s="78">
        <v>13056</v>
      </c>
    </row>
    <row r="612" spans="1:25" s="78" customFormat="1">
      <c r="A612" s="81">
        <v>479</v>
      </c>
      <c r="B612" s="76">
        <v>479278683</v>
      </c>
      <c r="C612" s="77" t="s">
        <v>542</v>
      </c>
      <c r="D612" s="79">
        <v>0</v>
      </c>
      <c r="E612" s="79">
        <v>0</v>
      </c>
      <c r="F612" s="79">
        <v>0</v>
      </c>
      <c r="G612" s="79">
        <v>0</v>
      </c>
      <c r="H612" s="79">
        <v>4</v>
      </c>
      <c r="I612" s="79">
        <v>7</v>
      </c>
      <c r="J612" s="79">
        <v>0</v>
      </c>
      <c r="K612" s="80">
        <v>0.42130000000000001</v>
      </c>
      <c r="L612" s="79">
        <v>0</v>
      </c>
      <c r="M612" s="79">
        <v>0</v>
      </c>
      <c r="N612" s="79">
        <v>0</v>
      </c>
      <c r="O612" s="79">
        <v>0</v>
      </c>
      <c r="P612" s="79">
        <v>2</v>
      </c>
      <c r="Q612" s="79">
        <v>11</v>
      </c>
      <c r="R612" s="80">
        <v>1</v>
      </c>
      <c r="S612" s="79">
        <v>4</v>
      </c>
      <c r="T612" s="76"/>
      <c r="V612" s="76">
        <v>479</v>
      </c>
      <c r="W612" s="76">
        <v>278</v>
      </c>
      <c r="X612" s="76">
        <v>683</v>
      </c>
      <c r="Y612" s="78">
        <v>11107</v>
      </c>
    </row>
    <row r="613" spans="1:25" s="78" customFormat="1">
      <c r="A613" s="81">
        <v>479</v>
      </c>
      <c r="B613" s="76">
        <v>479278750</v>
      </c>
      <c r="C613" s="77" t="s">
        <v>542</v>
      </c>
      <c r="D613" s="79">
        <v>0</v>
      </c>
      <c r="E613" s="79">
        <v>0</v>
      </c>
      <c r="F613" s="79">
        <v>0</v>
      </c>
      <c r="G613" s="79">
        <v>0</v>
      </c>
      <c r="H613" s="79">
        <v>1</v>
      </c>
      <c r="I613" s="79">
        <v>0</v>
      </c>
      <c r="J613" s="79">
        <v>0</v>
      </c>
      <c r="K613" s="80">
        <v>3.8300000000000001E-2</v>
      </c>
      <c r="L613" s="79">
        <v>0</v>
      </c>
      <c r="M613" s="79">
        <v>0</v>
      </c>
      <c r="N613" s="79">
        <v>0</v>
      </c>
      <c r="O613" s="79">
        <v>0</v>
      </c>
      <c r="P613" s="79">
        <v>0</v>
      </c>
      <c r="Q613" s="79">
        <v>1</v>
      </c>
      <c r="R613" s="80">
        <v>1</v>
      </c>
      <c r="S613" s="79">
        <v>6</v>
      </c>
      <c r="T613" s="76"/>
      <c r="V613" s="76">
        <v>479</v>
      </c>
      <c r="W613" s="76">
        <v>278</v>
      </c>
      <c r="X613" s="76">
        <v>750</v>
      </c>
      <c r="Y613" s="78">
        <v>9220</v>
      </c>
    </row>
    <row r="614" spans="1:25" s="78" customFormat="1">
      <c r="A614" s="81">
        <v>479</v>
      </c>
      <c r="B614" s="76">
        <v>479278755</v>
      </c>
      <c r="C614" s="77" t="s">
        <v>542</v>
      </c>
      <c r="D614" s="79">
        <v>0</v>
      </c>
      <c r="E614" s="79">
        <v>0</v>
      </c>
      <c r="F614" s="79">
        <v>0</v>
      </c>
      <c r="G614" s="79">
        <v>0</v>
      </c>
      <c r="H614" s="79">
        <v>2</v>
      </c>
      <c r="I614" s="79">
        <v>1</v>
      </c>
      <c r="J614" s="79">
        <v>0</v>
      </c>
      <c r="K614" s="80">
        <v>0.1149</v>
      </c>
      <c r="L614" s="79">
        <v>0</v>
      </c>
      <c r="M614" s="79">
        <v>0</v>
      </c>
      <c r="N614" s="79">
        <v>0</v>
      </c>
      <c r="O614" s="79">
        <v>0</v>
      </c>
      <c r="P614" s="79">
        <v>0</v>
      </c>
      <c r="Q614" s="79">
        <v>3</v>
      </c>
      <c r="R614" s="80">
        <v>1</v>
      </c>
      <c r="S614" s="79">
        <v>9</v>
      </c>
      <c r="T614" s="76"/>
      <c r="V614" s="76">
        <v>479</v>
      </c>
      <c r="W614" s="76">
        <v>278</v>
      </c>
      <c r="X614" s="76">
        <v>755</v>
      </c>
      <c r="Y614" s="78">
        <v>9821</v>
      </c>
    </row>
    <row r="615" spans="1:25" s="78" customFormat="1">
      <c r="A615" s="81">
        <v>479</v>
      </c>
      <c r="B615" s="76">
        <v>479278766</v>
      </c>
      <c r="C615" s="77" t="s">
        <v>542</v>
      </c>
      <c r="D615" s="79">
        <v>0</v>
      </c>
      <c r="E615" s="79">
        <v>0</v>
      </c>
      <c r="F615" s="79">
        <v>0</v>
      </c>
      <c r="G615" s="79">
        <v>0</v>
      </c>
      <c r="H615" s="79">
        <v>0</v>
      </c>
      <c r="I615" s="79">
        <v>2</v>
      </c>
      <c r="J615" s="79">
        <v>0</v>
      </c>
      <c r="K615" s="80">
        <v>7.6600000000000001E-2</v>
      </c>
      <c r="L615" s="79">
        <v>0</v>
      </c>
      <c r="M615" s="79">
        <v>0</v>
      </c>
      <c r="N615" s="79">
        <v>0</v>
      </c>
      <c r="O615" s="79">
        <v>0</v>
      </c>
      <c r="P615" s="79">
        <v>0</v>
      </c>
      <c r="Q615" s="79">
        <v>2</v>
      </c>
      <c r="R615" s="80">
        <v>1</v>
      </c>
      <c r="S615" s="79">
        <v>6</v>
      </c>
      <c r="T615" s="76"/>
      <c r="V615" s="76">
        <v>479</v>
      </c>
      <c r="W615" s="76">
        <v>278</v>
      </c>
      <c r="X615" s="76">
        <v>766</v>
      </c>
      <c r="Y615" s="78">
        <v>11023</v>
      </c>
    </row>
    <row r="616" spans="1:25" s="78" customFormat="1">
      <c r="A616" s="81">
        <v>481</v>
      </c>
      <c r="B616" s="76">
        <v>481035016</v>
      </c>
      <c r="C616" s="77" t="s">
        <v>543</v>
      </c>
      <c r="D616" s="79">
        <v>0</v>
      </c>
      <c r="E616" s="79">
        <v>0</v>
      </c>
      <c r="F616" s="79">
        <v>0</v>
      </c>
      <c r="G616" s="79">
        <v>1</v>
      </c>
      <c r="H616" s="79">
        <v>0</v>
      </c>
      <c r="I616" s="79">
        <v>0</v>
      </c>
      <c r="J616" s="79">
        <v>0</v>
      </c>
      <c r="K616" s="80">
        <v>3.8300000000000001E-2</v>
      </c>
      <c r="L616" s="79">
        <v>0</v>
      </c>
      <c r="M616" s="79">
        <v>0</v>
      </c>
      <c r="N616" s="79">
        <v>0</v>
      </c>
      <c r="O616" s="79">
        <v>0</v>
      </c>
      <c r="P616" s="79">
        <v>0</v>
      </c>
      <c r="Q616" s="79">
        <v>1</v>
      </c>
      <c r="R616" s="80">
        <v>1.085</v>
      </c>
      <c r="S616" s="79">
        <v>7</v>
      </c>
      <c r="T616" s="76"/>
      <c r="V616" s="76">
        <v>481</v>
      </c>
      <c r="W616" s="76">
        <v>35</v>
      </c>
      <c r="X616" s="76">
        <v>16</v>
      </c>
      <c r="Y616" s="78">
        <v>10227</v>
      </c>
    </row>
    <row r="617" spans="1:25" s="78" customFormat="1">
      <c r="A617" s="81">
        <v>481</v>
      </c>
      <c r="B617" s="76">
        <v>481035018</v>
      </c>
      <c r="C617" s="77" t="s">
        <v>543</v>
      </c>
      <c r="D617" s="79">
        <v>0</v>
      </c>
      <c r="E617" s="79">
        <v>0</v>
      </c>
      <c r="F617" s="79">
        <v>0</v>
      </c>
      <c r="G617" s="79">
        <v>1</v>
      </c>
      <c r="H617" s="79">
        <v>0</v>
      </c>
      <c r="I617" s="79">
        <v>0</v>
      </c>
      <c r="J617" s="79">
        <v>0</v>
      </c>
      <c r="K617" s="80">
        <v>3.8300000000000001E-2</v>
      </c>
      <c r="L617" s="79">
        <v>0</v>
      </c>
      <c r="M617" s="79">
        <v>0</v>
      </c>
      <c r="N617" s="79">
        <v>0</v>
      </c>
      <c r="O617" s="79">
        <v>0</v>
      </c>
      <c r="P617" s="79">
        <v>0</v>
      </c>
      <c r="Q617" s="79">
        <v>1</v>
      </c>
      <c r="R617" s="80">
        <v>1.085</v>
      </c>
      <c r="S617" s="79">
        <v>7</v>
      </c>
      <c r="T617" s="76"/>
      <c r="V617" s="76">
        <v>481</v>
      </c>
      <c r="W617" s="76">
        <v>35</v>
      </c>
      <c r="X617" s="76">
        <v>18</v>
      </c>
      <c r="Y617" s="78">
        <v>10227</v>
      </c>
    </row>
    <row r="618" spans="1:25" s="78" customFormat="1">
      <c r="A618" s="81">
        <v>481</v>
      </c>
      <c r="B618" s="76">
        <v>481035035</v>
      </c>
      <c r="C618" s="77" t="s">
        <v>543</v>
      </c>
      <c r="D618" s="79">
        <v>109</v>
      </c>
      <c r="E618" s="79">
        <v>0</v>
      </c>
      <c r="F618" s="79">
        <v>117</v>
      </c>
      <c r="G618" s="79">
        <v>602</v>
      </c>
      <c r="H618" s="79">
        <v>54</v>
      </c>
      <c r="I618" s="79">
        <v>0</v>
      </c>
      <c r="J618" s="79">
        <v>0</v>
      </c>
      <c r="K618" s="80">
        <v>29.605899999999998</v>
      </c>
      <c r="L618" s="79">
        <v>0</v>
      </c>
      <c r="M618" s="79">
        <v>103</v>
      </c>
      <c r="N618" s="79">
        <v>1</v>
      </c>
      <c r="O618" s="79">
        <v>0</v>
      </c>
      <c r="P618" s="79">
        <v>655</v>
      </c>
      <c r="Q618" s="79">
        <v>828</v>
      </c>
      <c r="R618" s="80">
        <v>1.085</v>
      </c>
      <c r="S618" s="79">
        <v>11</v>
      </c>
      <c r="T618" s="76"/>
      <c r="V618" s="76">
        <v>481</v>
      </c>
      <c r="W618" s="76">
        <v>35</v>
      </c>
      <c r="X618" s="76">
        <v>35</v>
      </c>
      <c r="Y618" s="78">
        <v>14960</v>
      </c>
    </row>
    <row r="619" spans="1:25" s="78" customFormat="1">
      <c r="A619" s="81">
        <v>481</v>
      </c>
      <c r="B619" s="76">
        <v>481035044</v>
      </c>
      <c r="C619" s="77" t="s">
        <v>543</v>
      </c>
      <c r="D619" s="79">
        <v>1</v>
      </c>
      <c r="E619" s="79">
        <v>0</v>
      </c>
      <c r="F619" s="79">
        <v>2</v>
      </c>
      <c r="G619" s="79">
        <v>7</v>
      </c>
      <c r="H619" s="79">
        <v>1</v>
      </c>
      <c r="I619" s="79">
        <v>0</v>
      </c>
      <c r="J619" s="79">
        <v>0</v>
      </c>
      <c r="K619" s="80">
        <v>0.38300000000000001</v>
      </c>
      <c r="L619" s="79">
        <v>0</v>
      </c>
      <c r="M619" s="79">
        <v>2</v>
      </c>
      <c r="N619" s="79">
        <v>0</v>
      </c>
      <c r="O619" s="79">
        <v>0</v>
      </c>
      <c r="P619" s="79">
        <v>10</v>
      </c>
      <c r="Q619" s="79">
        <v>11</v>
      </c>
      <c r="R619" s="80">
        <v>1.085</v>
      </c>
      <c r="S619" s="79">
        <v>12</v>
      </c>
      <c r="T619" s="76"/>
      <c r="V619" s="76">
        <v>481</v>
      </c>
      <c r="W619" s="76">
        <v>35</v>
      </c>
      <c r="X619" s="76">
        <v>44</v>
      </c>
      <c r="Y619" s="78">
        <v>15483</v>
      </c>
    </row>
    <row r="620" spans="1:25" s="78" customFormat="1">
      <c r="A620" s="81">
        <v>481</v>
      </c>
      <c r="B620" s="76">
        <v>481035050</v>
      </c>
      <c r="C620" s="77" t="s">
        <v>543</v>
      </c>
      <c r="D620" s="79">
        <v>0</v>
      </c>
      <c r="E620" s="79">
        <v>0</v>
      </c>
      <c r="F620" s="79">
        <v>1</v>
      </c>
      <c r="G620" s="79">
        <v>3</v>
      </c>
      <c r="H620" s="79">
        <v>0</v>
      </c>
      <c r="I620" s="79">
        <v>0</v>
      </c>
      <c r="J620" s="79">
        <v>0</v>
      </c>
      <c r="K620" s="80">
        <v>0.1532</v>
      </c>
      <c r="L620" s="79">
        <v>0</v>
      </c>
      <c r="M620" s="79">
        <v>0</v>
      </c>
      <c r="N620" s="79">
        <v>0</v>
      </c>
      <c r="O620" s="79">
        <v>0</v>
      </c>
      <c r="P620" s="79">
        <v>2</v>
      </c>
      <c r="Q620" s="79">
        <v>4</v>
      </c>
      <c r="R620" s="80">
        <v>1.085</v>
      </c>
      <c r="S620" s="79">
        <v>4</v>
      </c>
      <c r="T620" s="76"/>
      <c r="V620" s="76">
        <v>481</v>
      </c>
      <c r="W620" s="76">
        <v>35</v>
      </c>
      <c r="X620" s="76">
        <v>50</v>
      </c>
      <c r="Y620" s="78">
        <v>12400</v>
      </c>
    </row>
    <row r="621" spans="1:25" s="78" customFormat="1">
      <c r="A621" s="81">
        <v>481</v>
      </c>
      <c r="B621" s="76">
        <v>481035057</v>
      </c>
      <c r="C621" s="77" t="s">
        <v>543</v>
      </c>
      <c r="D621" s="79">
        <v>1</v>
      </c>
      <c r="E621" s="79">
        <v>0</v>
      </c>
      <c r="F621" s="79">
        <v>0</v>
      </c>
      <c r="G621" s="79">
        <v>0</v>
      </c>
      <c r="H621" s="79">
        <v>0</v>
      </c>
      <c r="I621" s="79">
        <v>0</v>
      </c>
      <c r="J621" s="79">
        <v>0</v>
      </c>
      <c r="K621" s="80">
        <v>0</v>
      </c>
      <c r="L621" s="79">
        <v>0</v>
      </c>
      <c r="M621" s="79">
        <v>0</v>
      </c>
      <c r="N621" s="79">
        <v>0</v>
      </c>
      <c r="O621" s="79">
        <v>0</v>
      </c>
      <c r="P621" s="79">
        <v>1</v>
      </c>
      <c r="Q621" s="79">
        <v>1</v>
      </c>
      <c r="R621" s="80">
        <v>1.085</v>
      </c>
      <c r="S621" s="79">
        <v>12</v>
      </c>
      <c r="T621" s="76"/>
      <c r="V621" s="76">
        <v>481</v>
      </c>
      <c r="W621" s="76">
        <v>35</v>
      </c>
      <c r="X621" s="76">
        <v>57</v>
      </c>
      <c r="Y621" s="78">
        <v>10396</v>
      </c>
    </row>
    <row r="622" spans="1:25" s="78" customFormat="1">
      <c r="A622" s="81">
        <v>481</v>
      </c>
      <c r="B622" s="76">
        <v>481035073</v>
      </c>
      <c r="C622" s="77" t="s">
        <v>543</v>
      </c>
      <c r="D622" s="79">
        <v>1</v>
      </c>
      <c r="E622" s="79">
        <v>0</v>
      </c>
      <c r="F622" s="79">
        <v>0</v>
      </c>
      <c r="G622" s="79">
        <v>2</v>
      </c>
      <c r="H622" s="79">
        <v>0</v>
      </c>
      <c r="I622" s="79">
        <v>0</v>
      </c>
      <c r="J622" s="79">
        <v>0</v>
      </c>
      <c r="K622" s="80">
        <v>7.6600000000000001E-2</v>
      </c>
      <c r="L622" s="79">
        <v>0</v>
      </c>
      <c r="M622" s="79">
        <v>0</v>
      </c>
      <c r="N622" s="79">
        <v>0</v>
      </c>
      <c r="O622" s="79">
        <v>0</v>
      </c>
      <c r="P622" s="79">
        <v>2</v>
      </c>
      <c r="Q622" s="79">
        <v>3</v>
      </c>
      <c r="R622" s="80">
        <v>1.085</v>
      </c>
      <c r="S622" s="79">
        <v>5</v>
      </c>
      <c r="T622" s="76"/>
      <c r="V622" s="76">
        <v>481</v>
      </c>
      <c r="W622" s="76">
        <v>35</v>
      </c>
      <c r="X622" s="76">
        <v>73</v>
      </c>
      <c r="Y622" s="78">
        <v>11289</v>
      </c>
    </row>
    <row r="623" spans="1:25" s="78" customFormat="1">
      <c r="A623" s="81">
        <v>481</v>
      </c>
      <c r="B623" s="76">
        <v>481035189</v>
      </c>
      <c r="C623" s="77" t="s">
        <v>543</v>
      </c>
      <c r="D623" s="79">
        <v>1</v>
      </c>
      <c r="E623" s="79">
        <v>0</v>
      </c>
      <c r="F623" s="79">
        <v>0</v>
      </c>
      <c r="G623" s="79">
        <v>0</v>
      </c>
      <c r="H623" s="79">
        <v>1</v>
      </c>
      <c r="I623" s="79">
        <v>0</v>
      </c>
      <c r="J623" s="79">
        <v>0</v>
      </c>
      <c r="K623" s="80">
        <v>3.8300000000000001E-2</v>
      </c>
      <c r="L623" s="79">
        <v>0</v>
      </c>
      <c r="M623" s="79">
        <v>0</v>
      </c>
      <c r="N623" s="79">
        <v>0</v>
      </c>
      <c r="O623" s="79">
        <v>0</v>
      </c>
      <c r="P623" s="79">
        <v>2</v>
      </c>
      <c r="Q623" s="79">
        <v>2</v>
      </c>
      <c r="R623" s="80">
        <v>1.085</v>
      </c>
      <c r="S623" s="79">
        <v>3</v>
      </c>
      <c r="T623" s="76"/>
      <c r="V623" s="76">
        <v>481</v>
      </c>
      <c r="W623" s="76">
        <v>35</v>
      </c>
      <c r="X623" s="76">
        <v>189</v>
      </c>
      <c r="Y623" s="78">
        <v>11471</v>
      </c>
    </row>
    <row r="624" spans="1:25" s="78" customFormat="1">
      <c r="A624" s="81">
        <v>481</v>
      </c>
      <c r="B624" s="76">
        <v>481035212</v>
      </c>
      <c r="C624" s="77" t="s">
        <v>543</v>
      </c>
      <c r="D624" s="79">
        <v>0</v>
      </c>
      <c r="E624" s="79">
        <v>0</v>
      </c>
      <c r="F624" s="79">
        <v>0</v>
      </c>
      <c r="G624" s="79">
        <v>2</v>
      </c>
      <c r="H624" s="79">
        <v>0</v>
      </c>
      <c r="I624" s="79">
        <v>0</v>
      </c>
      <c r="J624" s="79">
        <v>0</v>
      </c>
      <c r="K624" s="80">
        <v>7.6600000000000001E-2</v>
      </c>
      <c r="L624" s="79">
        <v>0</v>
      </c>
      <c r="M624" s="79">
        <v>0</v>
      </c>
      <c r="N624" s="79">
        <v>0</v>
      </c>
      <c r="O624" s="79">
        <v>0</v>
      </c>
      <c r="P624" s="79">
        <v>0</v>
      </c>
      <c r="Q624" s="79">
        <v>2</v>
      </c>
      <c r="R624" s="80">
        <v>1.085</v>
      </c>
      <c r="S624" s="79">
        <v>4</v>
      </c>
      <c r="T624" s="76"/>
      <c r="V624" s="76">
        <v>481</v>
      </c>
      <c r="W624" s="76">
        <v>35</v>
      </c>
      <c r="X624" s="76">
        <v>212</v>
      </c>
      <c r="Y624" s="78">
        <v>10227</v>
      </c>
    </row>
    <row r="625" spans="1:25" s="78" customFormat="1">
      <c r="A625" s="81">
        <v>481</v>
      </c>
      <c r="B625" s="76">
        <v>481035218</v>
      </c>
      <c r="C625" s="77" t="s">
        <v>543</v>
      </c>
      <c r="D625" s="79">
        <v>0</v>
      </c>
      <c r="E625" s="79">
        <v>0</v>
      </c>
      <c r="F625" s="79">
        <v>0</v>
      </c>
      <c r="G625" s="79">
        <v>1</v>
      </c>
      <c r="H625" s="79">
        <v>0</v>
      </c>
      <c r="I625" s="79">
        <v>0</v>
      </c>
      <c r="J625" s="79">
        <v>0</v>
      </c>
      <c r="K625" s="80">
        <v>3.8300000000000001E-2</v>
      </c>
      <c r="L625" s="79">
        <v>0</v>
      </c>
      <c r="M625" s="79">
        <v>0</v>
      </c>
      <c r="N625" s="79">
        <v>0</v>
      </c>
      <c r="O625" s="79">
        <v>0</v>
      </c>
      <c r="P625" s="79">
        <v>0</v>
      </c>
      <c r="Q625" s="79">
        <v>1</v>
      </c>
      <c r="R625" s="80">
        <v>1.085</v>
      </c>
      <c r="S625" s="79">
        <v>5</v>
      </c>
      <c r="T625" s="76"/>
      <c r="V625" s="76">
        <v>481</v>
      </c>
      <c r="W625" s="76">
        <v>35</v>
      </c>
      <c r="X625" s="76">
        <v>218</v>
      </c>
      <c r="Y625" s="78">
        <v>10227</v>
      </c>
    </row>
    <row r="626" spans="1:25" s="78" customFormat="1">
      <c r="A626" s="81">
        <v>481</v>
      </c>
      <c r="B626" s="76">
        <v>481035220</v>
      </c>
      <c r="C626" s="77" t="s">
        <v>543</v>
      </c>
      <c r="D626" s="79">
        <v>1</v>
      </c>
      <c r="E626" s="79">
        <v>0</v>
      </c>
      <c r="F626" s="79">
        <v>2</v>
      </c>
      <c r="G626" s="79">
        <v>4</v>
      </c>
      <c r="H626" s="79">
        <v>0</v>
      </c>
      <c r="I626" s="79">
        <v>0</v>
      </c>
      <c r="J626" s="79">
        <v>0</v>
      </c>
      <c r="K626" s="80">
        <v>0.2298</v>
      </c>
      <c r="L626" s="79">
        <v>0</v>
      </c>
      <c r="M626" s="79">
        <v>1</v>
      </c>
      <c r="N626" s="79">
        <v>0</v>
      </c>
      <c r="O626" s="79">
        <v>0</v>
      </c>
      <c r="P626" s="79">
        <v>1</v>
      </c>
      <c r="Q626" s="79">
        <v>7</v>
      </c>
      <c r="R626" s="80">
        <v>1.085</v>
      </c>
      <c r="S626" s="79">
        <v>6</v>
      </c>
      <c r="T626" s="76"/>
      <c r="V626" s="76">
        <v>481</v>
      </c>
      <c r="W626" s="76">
        <v>35</v>
      </c>
      <c r="X626" s="76">
        <v>220</v>
      </c>
      <c r="Y626" s="78">
        <v>10448</v>
      </c>
    </row>
    <row r="627" spans="1:25" s="78" customFormat="1">
      <c r="A627" s="81">
        <v>481</v>
      </c>
      <c r="B627" s="76">
        <v>481035243</v>
      </c>
      <c r="C627" s="77" t="s">
        <v>543</v>
      </c>
      <c r="D627" s="79">
        <v>0</v>
      </c>
      <c r="E627" s="79">
        <v>0</v>
      </c>
      <c r="F627" s="79">
        <v>0</v>
      </c>
      <c r="G627" s="79">
        <v>2</v>
      </c>
      <c r="H627" s="79">
        <v>1</v>
      </c>
      <c r="I627" s="79">
        <v>0</v>
      </c>
      <c r="J627" s="79">
        <v>0</v>
      </c>
      <c r="K627" s="80">
        <v>0.1149</v>
      </c>
      <c r="L627" s="79">
        <v>0</v>
      </c>
      <c r="M627" s="79">
        <v>0</v>
      </c>
      <c r="N627" s="79">
        <v>0</v>
      </c>
      <c r="O627" s="79">
        <v>0</v>
      </c>
      <c r="P627" s="79">
        <v>3</v>
      </c>
      <c r="Q627" s="79">
        <v>3</v>
      </c>
      <c r="R627" s="80">
        <v>1.085</v>
      </c>
      <c r="S627" s="79">
        <v>9</v>
      </c>
      <c r="T627" s="76"/>
      <c r="V627" s="76">
        <v>481</v>
      </c>
      <c r="W627" s="76">
        <v>35</v>
      </c>
      <c r="X627" s="76">
        <v>243</v>
      </c>
      <c r="Y627" s="78">
        <v>15471</v>
      </c>
    </row>
    <row r="628" spans="1:25" s="78" customFormat="1">
      <c r="A628" s="81">
        <v>481</v>
      </c>
      <c r="B628" s="76">
        <v>481035244</v>
      </c>
      <c r="C628" s="77" t="s">
        <v>543</v>
      </c>
      <c r="D628" s="79">
        <v>2</v>
      </c>
      <c r="E628" s="79">
        <v>0</v>
      </c>
      <c r="F628" s="79">
        <v>1</v>
      </c>
      <c r="G628" s="79">
        <v>10</v>
      </c>
      <c r="H628" s="79">
        <v>1</v>
      </c>
      <c r="I628" s="79">
        <v>0</v>
      </c>
      <c r="J628" s="79">
        <v>0</v>
      </c>
      <c r="K628" s="80">
        <v>0.45960000000000001</v>
      </c>
      <c r="L628" s="79">
        <v>0</v>
      </c>
      <c r="M628" s="79">
        <v>0</v>
      </c>
      <c r="N628" s="79">
        <v>0</v>
      </c>
      <c r="O628" s="79">
        <v>0</v>
      </c>
      <c r="P628" s="79">
        <v>8</v>
      </c>
      <c r="Q628" s="79">
        <v>13</v>
      </c>
      <c r="R628" s="80">
        <v>1.085</v>
      </c>
      <c r="S628" s="79">
        <v>10</v>
      </c>
      <c r="T628" s="76"/>
      <c r="V628" s="76">
        <v>481</v>
      </c>
      <c r="W628" s="76">
        <v>35</v>
      </c>
      <c r="X628" s="76">
        <v>244</v>
      </c>
      <c r="Y628" s="78">
        <v>13523</v>
      </c>
    </row>
    <row r="629" spans="1:25" s="78" customFormat="1">
      <c r="A629" s="81">
        <v>481</v>
      </c>
      <c r="B629" s="76">
        <v>481035251</v>
      </c>
      <c r="C629" s="77" t="s">
        <v>543</v>
      </c>
      <c r="D629" s="79">
        <v>0</v>
      </c>
      <c r="E629" s="79">
        <v>0</v>
      </c>
      <c r="F629" s="79">
        <v>0</v>
      </c>
      <c r="G629" s="79">
        <v>1</v>
      </c>
      <c r="H629" s="79">
        <v>0</v>
      </c>
      <c r="I629" s="79">
        <v>0</v>
      </c>
      <c r="J629" s="79">
        <v>0</v>
      </c>
      <c r="K629" s="80">
        <v>3.8300000000000001E-2</v>
      </c>
      <c r="L629" s="79">
        <v>0</v>
      </c>
      <c r="M629" s="79">
        <v>0</v>
      </c>
      <c r="N629" s="79">
        <v>0</v>
      </c>
      <c r="O629" s="79">
        <v>0</v>
      </c>
      <c r="P629" s="79">
        <v>1</v>
      </c>
      <c r="Q629" s="79">
        <v>1</v>
      </c>
      <c r="R629" s="80">
        <v>1.085</v>
      </c>
      <c r="S629" s="79">
        <v>8</v>
      </c>
      <c r="T629" s="76"/>
      <c r="V629" s="76">
        <v>481</v>
      </c>
      <c r="W629" s="76">
        <v>35</v>
      </c>
      <c r="X629" s="76">
        <v>251</v>
      </c>
      <c r="Y629" s="78">
        <v>15408</v>
      </c>
    </row>
    <row r="630" spans="1:25" s="78" customFormat="1">
      <c r="A630" s="81">
        <v>481</v>
      </c>
      <c r="B630" s="76">
        <v>481035285</v>
      </c>
      <c r="C630" s="77" t="s">
        <v>543</v>
      </c>
      <c r="D630" s="79">
        <v>1</v>
      </c>
      <c r="E630" s="79">
        <v>0</v>
      </c>
      <c r="F630" s="79">
        <v>2</v>
      </c>
      <c r="G630" s="79">
        <v>4</v>
      </c>
      <c r="H630" s="79">
        <v>1</v>
      </c>
      <c r="I630" s="79">
        <v>0</v>
      </c>
      <c r="J630" s="79">
        <v>0</v>
      </c>
      <c r="K630" s="80">
        <v>0.2681</v>
      </c>
      <c r="L630" s="79">
        <v>0</v>
      </c>
      <c r="M630" s="79">
        <v>2</v>
      </c>
      <c r="N630" s="79">
        <v>0</v>
      </c>
      <c r="O630" s="79">
        <v>0</v>
      </c>
      <c r="P630" s="79">
        <v>3</v>
      </c>
      <c r="Q630" s="79">
        <v>8</v>
      </c>
      <c r="R630" s="80">
        <v>1.085</v>
      </c>
      <c r="S630" s="79">
        <v>7</v>
      </c>
      <c r="T630" s="76"/>
      <c r="V630" s="76">
        <v>481</v>
      </c>
      <c r="W630" s="76">
        <v>35</v>
      </c>
      <c r="X630" s="76">
        <v>285</v>
      </c>
      <c r="Y630" s="78">
        <v>11965</v>
      </c>
    </row>
    <row r="631" spans="1:25" s="78" customFormat="1">
      <c r="A631" s="81">
        <v>481</v>
      </c>
      <c r="B631" s="76">
        <v>481035307</v>
      </c>
      <c r="C631" s="77" t="s">
        <v>543</v>
      </c>
      <c r="D631" s="79">
        <v>0</v>
      </c>
      <c r="E631" s="79">
        <v>0</v>
      </c>
      <c r="F631" s="79">
        <v>0</v>
      </c>
      <c r="G631" s="79">
        <v>1</v>
      </c>
      <c r="H631" s="79">
        <v>0</v>
      </c>
      <c r="I631" s="79">
        <v>0</v>
      </c>
      <c r="J631" s="79">
        <v>0</v>
      </c>
      <c r="K631" s="80">
        <v>3.8300000000000001E-2</v>
      </c>
      <c r="L631" s="79">
        <v>0</v>
      </c>
      <c r="M631" s="79">
        <v>0</v>
      </c>
      <c r="N631" s="79">
        <v>0</v>
      </c>
      <c r="O631" s="79">
        <v>0</v>
      </c>
      <c r="P631" s="79">
        <v>0</v>
      </c>
      <c r="Q631" s="79">
        <v>1</v>
      </c>
      <c r="R631" s="80">
        <v>1.085</v>
      </c>
      <c r="S631" s="79">
        <v>3</v>
      </c>
      <c r="T631" s="76"/>
      <c r="V631" s="76">
        <v>481</v>
      </c>
      <c r="W631" s="76">
        <v>35</v>
      </c>
      <c r="X631" s="76">
        <v>307</v>
      </c>
      <c r="Y631" s="78">
        <v>10227</v>
      </c>
    </row>
    <row r="632" spans="1:25" s="78" customFormat="1">
      <c r="A632" s="81">
        <v>481</v>
      </c>
      <c r="B632" s="76">
        <v>481035336</v>
      </c>
      <c r="C632" s="77" t="s">
        <v>543</v>
      </c>
      <c r="D632" s="79">
        <v>0</v>
      </c>
      <c r="E632" s="79">
        <v>0</v>
      </c>
      <c r="F632" s="79">
        <v>0</v>
      </c>
      <c r="G632" s="79">
        <v>1</v>
      </c>
      <c r="H632" s="79">
        <v>0</v>
      </c>
      <c r="I632" s="79">
        <v>0</v>
      </c>
      <c r="J632" s="79">
        <v>0</v>
      </c>
      <c r="K632" s="80">
        <v>3.8300000000000001E-2</v>
      </c>
      <c r="L632" s="79">
        <v>0</v>
      </c>
      <c r="M632" s="79">
        <v>0</v>
      </c>
      <c r="N632" s="79">
        <v>0</v>
      </c>
      <c r="O632" s="79">
        <v>0</v>
      </c>
      <c r="P632" s="79">
        <v>1</v>
      </c>
      <c r="Q632" s="79">
        <v>1</v>
      </c>
      <c r="R632" s="80">
        <v>1.085</v>
      </c>
      <c r="S632" s="79">
        <v>7</v>
      </c>
      <c r="T632" s="76"/>
      <c r="V632" s="76">
        <v>481</v>
      </c>
      <c r="W632" s="76">
        <v>35</v>
      </c>
      <c r="X632" s="76">
        <v>336</v>
      </c>
      <c r="Y632" s="78">
        <v>15217</v>
      </c>
    </row>
    <row r="633" spans="1:25" s="78" customFormat="1">
      <c r="A633" s="81">
        <v>482</v>
      </c>
      <c r="B633" s="76">
        <v>482204007</v>
      </c>
      <c r="C633" s="77" t="s">
        <v>544</v>
      </c>
      <c r="D633" s="79">
        <v>0</v>
      </c>
      <c r="E633" s="79">
        <v>0</v>
      </c>
      <c r="F633" s="79">
        <v>9</v>
      </c>
      <c r="G633" s="79">
        <v>40</v>
      </c>
      <c r="H633" s="79">
        <v>15</v>
      </c>
      <c r="I633" s="79">
        <v>0</v>
      </c>
      <c r="J633" s="79">
        <v>0</v>
      </c>
      <c r="K633" s="80">
        <v>2.4512</v>
      </c>
      <c r="L633" s="79">
        <v>0</v>
      </c>
      <c r="M633" s="79">
        <v>0</v>
      </c>
      <c r="N633" s="79">
        <v>0</v>
      </c>
      <c r="O633" s="79">
        <v>0</v>
      </c>
      <c r="P633" s="79">
        <v>5</v>
      </c>
      <c r="Q633" s="79">
        <v>64</v>
      </c>
      <c r="R633" s="80">
        <v>1</v>
      </c>
      <c r="S633" s="79">
        <v>6</v>
      </c>
      <c r="T633" s="76"/>
      <c r="V633" s="76">
        <v>482</v>
      </c>
      <c r="W633" s="76">
        <v>204</v>
      </c>
      <c r="X633" s="76">
        <v>7</v>
      </c>
      <c r="Y633" s="78">
        <v>9827</v>
      </c>
    </row>
    <row r="634" spans="1:25" s="78" customFormat="1">
      <c r="A634" s="81">
        <v>482</v>
      </c>
      <c r="B634" s="76">
        <v>482204030</v>
      </c>
      <c r="C634" s="77" t="s">
        <v>544</v>
      </c>
      <c r="D634" s="79">
        <v>0</v>
      </c>
      <c r="E634" s="79">
        <v>0</v>
      </c>
      <c r="F634" s="79">
        <v>0</v>
      </c>
      <c r="G634" s="79">
        <v>1</v>
      </c>
      <c r="H634" s="79">
        <v>1</v>
      </c>
      <c r="I634" s="79">
        <v>0</v>
      </c>
      <c r="J634" s="79">
        <v>0</v>
      </c>
      <c r="K634" s="80">
        <v>7.6600000000000001E-2</v>
      </c>
      <c r="L634" s="79">
        <v>0</v>
      </c>
      <c r="M634" s="79">
        <v>0</v>
      </c>
      <c r="N634" s="79">
        <v>0</v>
      </c>
      <c r="O634" s="79">
        <v>0</v>
      </c>
      <c r="P634" s="79">
        <v>0</v>
      </c>
      <c r="Q634" s="79">
        <v>2</v>
      </c>
      <c r="R634" s="80">
        <v>1</v>
      </c>
      <c r="S634" s="79">
        <v>6</v>
      </c>
      <c r="T634" s="76"/>
      <c r="V634" s="76">
        <v>482</v>
      </c>
      <c r="W634" s="76">
        <v>204</v>
      </c>
      <c r="X634" s="76">
        <v>30</v>
      </c>
      <c r="Y634" s="78">
        <v>9394</v>
      </c>
    </row>
    <row r="635" spans="1:25" s="78" customFormat="1">
      <c r="A635" s="81">
        <v>482</v>
      </c>
      <c r="B635" s="76">
        <v>482204038</v>
      </c>
      <c r="C635" s="77" t="s">
        <v>544</v>
      </c>
      <c r="D635" s="79">
        <v>0</v>
      </c>
      <c r="E635" s="79">
        <v>0</v>
      </c>
      <c r="F635" s="79">
        <v>1</v>
      </c>
      <c r="G635" s="79">
        <v>0</v>
      </c>
      <c r="H635" s="79">
        <v>0</v>
      </c>
      <c r="I635" s="79">
        <v>0</v>
      </c>
      <c r="J635" s="79">
        <v>0</v>
      </c>
      <c r="K635" s="80">
        <v>3.8300000000000001E-2</v>
      </c>
      <c r="L635" s="79">
        <v>0</v>
      </c>
      <c r="M635" s="79">
        <v>0</v>
      </c>
      <c r="N635" s="79">
        <v>0</v>
      </c>
      <c r="O635" s="79">
        <v>0</v>
      </c>
      <c r="P635" s="79">
        <v>0</v>
      </c>
      <c r="Q635" s="79">
        <v>1</v>
      </c>
      <c r="R635" s="80">
        <v>1</v>
      </c>
      <c r="S635" s="79">
        <v>2</v>
      </c>
      <c r="T635" s="76"/>
      <c r="V635" s="76">
        <v>482</v>
      </c>
      <c r="W635" s="76">
        <v>204</v>
      </c>
      <c r="X635" s="76">
        <v>38</v>
      </c>
      <c r="Y635" s="78">
        <v>9518</v>
      </c>
    </row>
    <row r="636" spans="1:25" s="78" customFormat="1">
      <c r="A636" s="81">
        <v>482</v>
      </c>
      <c r="B636" s="76">
        <v>482204105</v>
      </c>
      <c r="C636" s="77" t="s">
        <v>544</v>
      </c>
      <c r="D636" s="79">
        <v>0</v>
      </c>
      <c r="E636" s="79">
        <v>0</v>
      </c>
      <c r="F636" s="79">
        <v>0</v>
      </c>
      <c r="G636" s="79">
        <v>2</v>
      </c>
      <c r="H636" s="79">
        <v>0</v>
      </c>
      <c r="I636" s="79">
        <v>0</v>
      </c>
      <c r="J636" s="79">
        <v>0</v>
      </c>
      <c r="K636" s="80">
        <v>7.6600000000000001E-2</v>
      </c>
      <c r="L636" s="79">
        <v>0</v>
      </c>
      <c r="M636" s="79">
        <v>0</v>
      </c>
      <c r="N636" s="79">
        <v>0</v>
      </c>
      <c r="O636" s="79">
        <v>0</v>
      </c>
      <c r="P636" s="79">
        <v>0</v>
      </c>
      <c r="Q636" s="79">
        <v>2</v>
      </c>
      <c r="R636" s="80">
        <v>1</v>
      </c>
      <c r="S636" s="79">
        <v>3</v>
      </c>
      <c r="T636" s="76"/>
      <c r="V636" s="76">
        <v>482</v>
      </c>
      <c r="W636" s="76">
        <v>204</v>
      </c>
      <c r="X636" s="76">
        <v>105</v>
      </c>
      <c r="Y636" s="78">
        <v>9567</v>
      </c>
    </row>
    <row r="637" spans="1:25" s="78" customFormat="1">
      <c r="A637" s="81">
        <v>482</v>
      </c>
      <c r="B637" s="76">
        <v>482204128</v>
      </c>
      <c r="C637" s="77" t="s">
        <v>544</v>
      </c>
      <c r="D637" s="79">
        <v>0</v>
      </c>
      <c r="E637" s="79">
        <v>0</v>
      </c>
      <c r="F637" s="79">
        <v>0</v>
      </c>
      <c r="G637" s="79">
        <v>1</v>
      </c>
      <c r="H637" s="79">
        <v>2</v>
      </c>
      <c r="I637" s="79">
        <v>0</v>
      </c>
      <c r="J637" s="79">
        <v>0</v>
      </c>
      <c r="K637" s="80">
        <v>0.1149</v>
      </c>
      <c r="L637" s="79">
        <v>0</v>
      </c>
      <c r="M637" s="79">
        <v>0</v>
      </c>
      <c r="N637" s="79">
        <v>0</v>
      </c>
      <c r="O637" s="79">
        <v>0</v>
      </c>
      <c r="P637" s="79">
        <v>2</v>
      </c>
      <c r="Q637" s="79">
        <v>3</v>
      </c>
      <c r="R637" s="80">
        <v>1</v>
      </c>
      <c r="S637" s="79">
        <v>10</v>
      </c>
      <c r="T637" s="76"/>
      <c r="V637" s="76">
        <v>482</v>
      </c>
      <c r="W637" s="76">
        <v>204</v>
      </c>
      <c r="X637" s="76">
        <v>128</v>
      </c>
      <c r="Y637" s="78">
        <v>12782</v>
      </c>
    </row>
    <row r="638" spans="1:25" s="78" customFormat="1">
      <c r="A638" s="81">
        <v>482</v>
      </c>
      <c r="B638" s="76">
        <v>482204204</v>
      </c>
      <c r="C638" s="77" t="s">
        <v>544</v>
      </c>
      <c r="D638" s="79">
        <v>0</v>
      </c>
      <c r="E638" s="79">
        <v>0</v>
      </c>
      <c r="F638" s="79">
        <v>12</v>
      </c>
      <c r="G638" s="79">
        <v>75</v>
      </c>
      <c r="H638" s="79">
        <v>52</v>
      </c>
      <c r="I638" s="79">
        <v>0</v>
      </c>
      <c r="J638" s="79">
        <v>0</v>
      </c>
      <c r="K638" s="80">
        <v>5.3236999999999997</v>
      </c>
      <c r="L638" s="79">
        <v>0</v>
      </c>
      <c r="M638" s="79">
        <v>0</v>
      </c>
      <c r="N638" s="79">
        <v>0</v>
      </c>
      <c r="O638" s="79">
        <v>0</v>
      </c>
      <c r="P638" s="79">
        <v>13</v>
      </c>
      <c r="Q638" s="79">
        <v>139</v>
      </c>
      <c r="R638" s="80">
        <v>1</v>
      </c>
      <c r="S638" s="79">
        <v>3</v>
      </c>
      <c r="T638" s="76"/>
      <c r="V638" s="76">
        <v>482</v>
      </c>
      <c r="W638" s="76">
        <v>204</v>
      </c>
      <c r="X638" s="76">
        <v>204</v>
      </c>
      <c r="Y638" s="78">
        <v>9806</v>
      </c>
    </row>
    <row r="639" spans="1:25" s="78" customFormat="1">
      <c r="A639" s="81">
        <v>482</v>
      </c>
      <c r="B639" s="76">
        <v>482204705</v>
      </c>
      <c r="C639" s="77" t="s">
        <v>544</v>
      </c>
      <c r="D639" s="79">
        <v>0</v>
      </c>
      <c r="E639" s="79">
        <v>0</v>
      </c>
      <c r="F639" s="79">
        <v>0</v>
      </c>
      <c r="G639" s="79">
        <v>0</v>
      </c>
      <c r="H639" s="79">
        <v>1</v>
      </c>
      <c r="I639" s="79">
        <v>0</v>
      </c>
      <c r="J639" s="79">
        <v>0</v>
      </c>
      <c r="K639" s="80">
        <v>3.8300000000000001E-2</v>
      </c>
      <c r="L639" s="79">
        <v>0</v>
      </c>
      <c r="M639" s="79">
        <v>0</v>
      </c>
      <c r="N639" s="79">
        <v>0</v>
      </c>
      <c r="O639" s="79">
        <v>0</v>
      </c>
      <c r="P639" s="79">
        <v>0</v>
      </c>
      <c r="Q639" s="79">
        <v>1</v>
      </c>
      <c r="R639" s="80">
        <v>1</v>
      </c>
      <c r="S639" s="79">
        <v>2</v>
      </c>
      <c r="T639" s="76"/>
      <c r="V639" s="76">
        <v>482</v>
      </c>
      <c r="W639" s="76">
        <v>204</v>
      </c>
      <c r="X639" s="76">
        <v>705</v>
      </c>
      <c r="Y639" s="78">
        <v>9220</v>
      </c>
    </row>
    <row r="640" spans="1:25" s="78" customFormat="1">
      <c r="A640" s="81">
        <v>482</v>
      </c>
      <c r="B640" s="76">
        <v>482204745</v>
      </c>
      <c r="C640" s="77" t="s">
        <v>544</v>
      </c>
      <c r="D640" s="79">
        <v>0</v>
      </c>
      <c r="E640" s="79">
        <v>0</v>
      </c>
      <c r="F640" s="79">
        <v>4</v>
      </c>
      <c r="G640" s="79">
        <v>13</v>
      </c>
      <c r="H640" s="79">
        <v>13</v>
      </c>
      <c r="I640" s="79">
        <v>0</v>
      </c>
      <c r="J640" s="79">
        <v>0</v>
      </c>
      <c r="K640" s="80">
        <v>1.149</v>
      </c>
      <c r="L640" s="79">
        <v>0</v>
      </c>
      <c r="M640" s="79">
        <v>0</v>
      </c>
      <c r="N640" s="79">
        <v>0</v>
      </c>
      <c r="O640" s="79">
        <v>0</v>
      </c>
      <c r="P640" s="79">
        <v>3</v>
      </c>
      <c r="Q640" s="79">
        <v>30</v>
      </c>
      <c r="R640" s="80">
        <v>1</v>
      </c>
      <c r="S640" s="79">
        <v>3</v>
      </c>
      <c r="T640" s="76"/>
      <c r="V640" s="76">
        <v>482</v>
      </c>
      <c r="W640" s="76">
        <v>204</v>
      </c>
      <c r="X640" s="76">
        <v>745</v>
      </c>
      <c r="Y640" s="78">
        <v>9809</v>
      </c>
    </row>
    <row r="641" spans="1:25" s="78" customFormat="1">
      <c r="A641" s="81">
        <v>482</v>
      </c>
      <c r="B641" s="76">
        <v>482204773</v>
      </c>
      <c r="C641" s="77" t="s">
        <v>544</v>
      </c>
      <c r="D641" s="79">
        <v>0</v>
      </c>
      <c r="E641" s="79">
        <v>0</v>
      </c>
      <c r="F641" s="79">
        <v>4</v>
      </c>
      <c r="G641" s="79">
        <v>31</v>
      </c>
      <c r="H641" s="79">
        <v>11</v>
      </c>
      <c r="I641" s="79">
        <v>0</v>
      </c>
      <c r="J641" s="79">
        <v>0</v>
      </c>
      <c r="K641" s="80">
        <v>1.7618</v>
      </c>
      <c r="L641" s="79">
        <v>0</v>
      </c>
      <c r="M641" s="79">
        <v>0</v>
      </c>
      <c r="N641" s="79">
        <v>0</v>
      </c>
      <c r="O641" s="79">
        <v>0</v>
      </c>
      <c r="P641" s="79">
        <v>4</v>
      </c>
      <c r="Q641" s="79">
        <v>46</v>
      </c>
      <c r="R641" s="80">
        <v>1</v>
      </c>
      <c r="S641" s="79">
        <v>5</v>
      </c>
      <c r="T641" s="76"/>
      <c r="V641" s="76">
        <v>482</v>
      </c>
      <c r="W641" s="76">
        <v>204</v>
      </c>
      <c r="X641" s="76">
        <v>773</v>
      </c>
      <c r="Y641" s="78">
        <v>9840</v>
      </c>
    </row>
    <row r="642" spans="1:25" s="78" customFormat="1">
      <c r="A642" s="81">
        <v>483</v>
      </c>
      <c r="B642" s="76">
        <v>483239020</v>
      </c>
      <c r="C642" s="77" t="s">
        <v>545</v>
      </c>
      <c r="D642" s="79">
        <v>0</v>
      </c>
      <c r="E642" s="79">
        <v>0</v>
      </c>
      <c r="F642" s="79">
        <v>0</v>
      </c>
      <c r="G642" s="79">
        <v>6</v>
      </c>
      <c r="H642" s="79">
        <v>5</v>
      </c>
      <c r="I642" s="79">
        <v>4</v>
      </c>
      <c r="J642" s="79">
        <v>0</v>
      </c>
      <c r="K642" s="80">
        <v>0.57450000000000001</v>
      </c>
      <c r="L642" s="79">
        <v>0</v>
      </c>
      <c r="M642" s="79">
        <v>0</v>
      </c>
      <c r="N642" s="79">
        <v>0</v>
      </c>
      <c r="O642" s="79">
        <v>0</v>
      </c>
      <c r="P642" s="79">
        <v>8</v>
      </c>
      <c r="Q642" s="79">
        <v>15</v>
      </c>
      <c r="R642" s="80">
        <v>1.038</v>
      </c>
      <c r="S642" s="79">
        <v>8</v>
      </c>
      <c r="T642" s="76"/>
      <c r="V642" s="76">
        <v>483</v>
      </c>
      <c r="W642" s="76">
        <v>239</v>
      </c>
      <c r="X642" s="76">
        <v>20</v>
      </c>
      <c r="Y642" s="78">
        <v>12797</v>
      </c>
    </row>
    <row r="643" spans="1:25" s="78" customFormat="1">
      <c r="A643" s="81">
        <v>483</v>
      </c>
      <c r="B643" s="76">
        <v>483239036</v>
      </c>
      <c r="C643" s="77" t="s">
        <v>545</v>
      </c>
      <c r="D643" s="79">
        <v>0</v>
      </c>
      <c r="E643" s="79">
        <v>0</v>
      </c>
      <c r="F643" s="79">
        <v>0</v>
      </c>
      <c r="G643" s="79">
        <v>4</v>
      </c>
      <c r="H643" s="79">
        <v>11</v>
      </c>
      <c r="I643" s="79">
        <v>14</v>
      </c>
      <c r="J643" s="79">
        <v>0</v>
      </c>
      <c r="K643" s="80">
        <v>1.1107</v>
      </c>
      <c r="L643" s="79">
        <v>0</v>
      </c>
      <c r="M643" s="79">
        <v>0</v>
      </c>
      <c r="N643" s="79">
        <v>0</v>
      </c>
      <c r="O643" s="79">
        <v>0</v>
      </c>
      <c r="P643" s="79">
        <v>9</v>
      </c>
      <c r="Q643" s="79">
        <v>29</v>
      </c>
      <c r="R643" s="80">
        <v>1.038</v>
      </c>
      <c r="S643" s="79">
        <v>6</v>
      </c>
      <c r="T643" s="76"/>
      <c r="V643" s="76">
        <v>483</v>
      </c>
      <c r="W643" s="76">
        <v>239</v>
      </c>
      <c r="X643" s="76">
        <v>36</v>
      </c>
      <c r="Y643" s="78">
        <v>11882</v>
      </c>
    </row>
    <row r="644" spans="1:25" s="78" customFormat="1">
      <c r="A644" s="81">
        <v>483</v>
      </c>
      <c r="B644" s="76">
        <v>483239052</v>
      </c>
      <c r="C644" s="77" t="s">
        <v>545</v>
      </c>
      <c r="D644" s="79">
        <v>0</v>
      </c>
      <c r="E644" s="79">
        <v>0</v>
      </c>
      <c r="F644" s="79">
        <v>0</v>
      </c>
      <c r="G644" s="79">
        <v>7</v>
      </c>
      <c r="H644" s="79">
        <v>16</v>
      </c>
      <c r="I644" s="79">
        <v>16</v>
      </c>
      <c r="J644" s="79">
        <v>0</v>
      </c>
      <c r="K644" s="80">
        <v>1.4937</v>
      </c>
      <c r="L644" s="79">
        <v>0</v>
      </c>
      <c r="M644" s="79">
        <v>0</v>
      </c>
      <c r="N644" s="79">
        <v>0</v>
      </c>
      <c r="O644" s="79">
        <v>0</v>
      </c>
      <c r="P644" s="79">
        <v>2</v>
      </c>
      <c r="Q644" s="79">
        <v>39</v>
      </c>
      <c r="R644" s="80">
        <v>1.038</v>
      </c>
      <c r="S644" s="79">
        <v>5</v>
      </c>
      <c r="T644" s="76"/>
      <c r="V644" s="76">
        <v>483</v>
      </c>
      <c r="W644" s="76">
        <v>239</v>
      </c>
      <c r="X644" s="76">
        <v>52</v>
      </c>
      <c r="Y644" s="78">
        <v>10550</v>
      </c>
    </row>
    <row r="645" spans="1:25" s="78" customFormat="1">
      <c r="A645" s="81">
        <v>483</v>
      </c>
      <c r="B645" s="76">
        <v>483239082</v>
      </c>
      <c r="C645" s="77" t="s">
        <v>545</v>
      </c>
      <c r="D645" s="79">
        <v>0</v>
      </c>
      <c r="E645" s="79">
        <v>0</v>
      </c>
      <c r="F645" s="79">
        <v>0</v>
      </c>
      <c r="G645" s="79">
        <v>0</v>
      </c>
      <c r="H645" s="79">
        <v>4</v>
      </c>
      <c r="I645" s="79">
        <v>2</v>
      </c>
      <c r="J645" s="79">
        <v>0</v>
      </c>
      <c r="K645" s="80">
        <v>0.2298</v>
      </c>
      <c r="L645" s="79">
        <v>0</v>
      </c>
      <c r="M645" s="79">
        <v>0</v>
      </c>
      <c r="N645" s="79">
        <v>0</v>
      </c>
      <c r="O645" s="79">
        <v>0</v>
      </c>
      <c r="P645" s="79">
        <v>1</v>
      </c>
      <c r="Q645" s="79">
        <v>6</v>
      </c>
      <c r="R645" s="80">
        <v>1.038</v>
      </c>
      <c r="S645" s="79">
        <v>2</v>
      </c>
      <c r="T645" s="76"/>
      <c r="V645" s="76">
        <v>483</v>
      </c>
      <c r="W645" s="76">
        <v>239</v>
      </c>
      <c r="X645" s="76">
        <v>82</v>
      </c>
      <c r="Y645" s="78">
        <v>10797</v>
      </c>
    </row>
    <row r="646" spans="1:25" s="78" customFormat="1">
      <c r="A646" s="81">
        <v>483</v>
      </c>
      <c r="B646" s="76">
        <v>483239083</v>
      </c>
      <c r="C646" s="77" t="s">
        <v>545</v>
      </c>
      <c r="D646" s="79">
        <v>0</v>
      </c>
      <c r="E646" s="79">
        <v>0</v>
      </c>
      <c r="F646" s="79">
        <v>0</v>
      </c>
      <c r="G646" s="79">
        <v>0</v>
      </c>
      <c r="H646" s="79">
        <v>0</v>
      </c>
      <c r="I646" s="79">
        <v>1</v>
      </c>
      <c r="J646" s="79">
        <v>0</v>
      </c>
      <c r="K646" s="80">
        <v>3.8300000000000001E-2</v>
      </c>
      <c r="L646" s="79">
        <v>0</v>
      </c>
      <c r="M646" s="79">
        <v>0</v>
      </c>
      <c r="N646" s="79">
        <v>0</v>
      </c>
      <c r="O646" s="79">
        <v>0</v>
      </c>
      <c r="P646" s="79">
        <v>0</v>
      </c>
      <c r="Q646" s="79">
        <v>1</v>
      </c>
      <c r="R646" s="80">
        <v>1.038</v>
      </c>
      <c r="S646" s="79">
        <v>5</v>
      </c>
      <c r="T646" s="76"/>
      <c r="V646" s="76">
        <v>483</v>
      </c>
      <c r="W646" s="76">
        <v>239</v>
      </c>
      <c r="X646" s="76">
        <v>83</v>
      </c>
      <c r="Y646" s="78">
        <v>11365</v>
      </c>
    </row>
    <row r="647" spans="1:25" s="78" customFormat="1">
      <c r="A647" s="81">
        <v>483</v>
      </c>
      <c r="B647" s="76">
        <v>483239096</v>
      </c>
      <c r="C647" s="77" t="s">
        <v>545</v>
      </c>
      <c r="D647" s="79">
        <v>0</v>
      </c>
      <c r="E647" s="79">
        <v>0</v>
      </c>
      <c r="F647" s="79">
        <v>0</v>
      </c>
      <c r="G647" s="79">
        <v>0</v>
      </c>
      <c r="H647" s="79">
        <v>2</v>
      </c>
      <c r="I647" s="79">
        <v>0</v>
      </c>
      <c r="J647" s="79">
        <v>0</v>
      </c>
      <c r="K647" s="80">
        <v>7.6600000000000001E-2</v>
      </c>
      <c r="L647" s="79">
        <v>0</v>
      </c>
      <c r="M647" s="79">
        <v>0</v>
      </c>
      <c r="N647" s="79">
        <v>0</v>
      </c>
      <c r="O647" s="79">
        <v>0</v>
      </c>
      <c r="P647" s="79">
        <v>1</v>
      </c>
      <c r="Q647" s="79">
        <v>2</v>
      </c>
      <c r="R647" s="80">
        <v>1.038</v>
      </c>
      <c r="S647" s="79">
        <v>6</v>
      </c>
      <c r="T647" s="76"/>
      <c r="V647" s="76">
        <v>483</v>
      </c>
      <c r="W647" s="76">
        <v>239</v>
      </c>
      <c r="X647" s="76">
        <v>96</v>
      </c>
      <c r="Y647" s="78">
        <v>11806</v>
      </c>
    </row>
    <row r="648" spans="1:25" s="78" customFormat="1">
      <c r="A648" s="81">
        <v>483</v>
      </c>
      <c r="B648" s="76">
        <v>483239118</v>
      </c>
      <c r="C648" s="77" t="s">
        <v>545</v>
      </c>
      <c r="D648" s="79">
        <v>0</v>
      </c>
      <c r="E648" s="79">
        <v>0</v>
      </c>
      <c r="F648" s="79">
        <v>0</v>
      </c>
      <c r="G648" s="79">
        <v>1</v>
      </c>
      <c r="H648" s="79">
        <v>1</v>
      </c>
      <c r="I648" s="79">
        <v>0</v>
      </c>
      <c r="J648" s="79">
        <v>0</v>
      </c>
      <c r="K648" s="80">
        <v>7.6600000000000001E-2</v>
      </c>
      <c r="L648" s="79">
        <v>0</v>
      </c>
      <c r="M648" s="79">
        <v>0</v>
      </c>
      <c r="N648" s="79">
        <v>0</v>
      </c>
      <c r="O648" s="79">
        <v>0</v>
      </c>
      <c r="P648" s="79">
        <v>2</v>
      </c>
      <c r="Q648" s="79">
        <v>2</v>
      </c>
      <c r="R648" s="80">
        <v>1.038</v>
      </c>
      <c r="S648" s="79">
        <v>5</v>
      </c>
      <c r="T648" s="76"/>
      <c r="V648" s="76">
        <v>483</v>
      </c>
      <c r="W648" s="76">
        <v>239</v>
      </c>
      <c r="X648" s="76">
        <v>118</v>
      </c>
      <c r="Y648" s="78">
        <v>13960</v>
      </c>
    </row>
    <row r="649" spans="1:25" s="78" customFormat="1">
      <c r="A649" s="81">
        <v>483</v>
      </c>
      <c r="B649" s="76">
        <v>483239131</v>
      </c>
      <c r="C649" s="77" t="s">
        <v>545</v>
      </c>
      <c r="D649" s="79">
        <v>0</v>
      </c>
      <c r="E649" s="79">
        <v>0</v>
      </c>
      <c r="F649" s="79">
        <v>0</v>
      </c>
      <c r="G649" s="79">
        <v>0</v>
      </c>
      <c r="H649" s="79">
        <v>0</v>
      </c>
      <c r="I649" s="79">
        <v>1</v>
      </c>
      <c r="J649" s="79">
        <v>0</v>
      </c>
      <c r="K649" s="80">
        <v>3.8300000000000001E-2</v>
      </c>
      <c r="L649" s="79">
        <v>0</v>
      </c>
      <c r="M649" s="79">
        <v>0</v>
      </c>
      <c r="N649" s="79">
        <v>0</v>
      </c>
      <c r="O649" s="79">
        <v>0</v>
      </c>
      <c r="P649" s="79">
        <v>0</v>
      </c>
      <c r="Q649" s="79">
        <v>1</v>
      </c>
      <c r="R649" s="80">
        <v>1.038</v>
      </c>
      <c r="S649" s="79">
        <v>2</v>
      </c>
      <c r="T649" s="76"/>
      <c r="V649" s="76">
        <v>483</v>
      </c>
      <c r="W649" s="76">
        <v>239</v>
      </c>
      <c r="X649" s="76">
        <v>131</v>
      </c>
      <c r="Y649" s="78">
        <v>11365</v>
      </c>
    </row>
    <row r="650" spans="1:25" s="78" customFormat="1">
      <c r="A650" s="81">
        <v>483</v>
      </c>
      <c r="B650" s="76">
        <v>483239145</v>
      </c>
      <c r="C650" s="77" t="s">
        <v>545</v>
      </c>
      <c r="D650" s="79">
        <v>0</v>
      </c>
      <c r="E650" s="79">
        <v>0</v>
      </c>
      <c r="F650" s="79">
        <v>0</v>
      </c>
      <c r="G650" s="79">
        <v>6</v>
      </c>
      <c r="H650" s="79">
        <v>4</v>
      </c>
      <c r="I650" s="79">
        <v>0</v>
      </c>
      <c r="J650" s="79">
        <v>0</v>
      </c>
      <c r="K650" s="80">
        <v>0.38300000000000001</v>
      </c>
      <c r="L650" s="79">
        <v>0</v>
      </c>
      <c r="M650" s="79">
        <v>0</v>
      </c>
      <c r="N650" s="79">
        <v>1</v>
      </c>
      <c r="O650" s="79">
        <v>0</v>
      </c>
      <c r="P650" s="79">
        <v>1</v>
      </c>
      <c r="Q650" s="79">
        <v>10</v>
      </c>
      <c r="R650" s="80">
        <v>1.038</v>
      </c>
      <c r="S650" s="79">
        <v>4</v>
      </c>
      <c r="T650" s="76"/>
      <c r="V650" s="76">
        <v>483</v>
      </c>
      <c r="W650" s="76">
        <v>239</v>
      </c>
      <c r="X650" s="76">
        <v>145</v>
      </c>
      <c r="Y650" s="78">
        <v>10398</v>
      </c>
    </row>
    <row r="651" spans="1:25" s="78" customFormat="1">
      <c r="A651" s="81">
        <v>483</v>
      </c>
      <c r="B651" s="76">
        <v>483239171</v>
      </c>
      <c r="C651" s="77" t="s">
        <v>545</v>
      </c>
      <c r="D651" s="79">
        <v>0</v>
      </c>
      <c r="E651" s="79">
        <v>0</v>
      </c>
      <c r="F651" s="79">
        <v>0</v>
      </c>
      <c r="G651" s="79">
        <v>0</v>
      </c>
      <c r="H651" s="79">
        <v>7</v>
      </c>
      <c r="I651" s="79">
        <v>12</v>
      </c>
      <c r="J651" s="79">
        <v>0</v>
      </c>
      <c r="K651" s="80">
        <v>0.72770000000000001</v>
      </c>
      <c r="L651" s="79">
        <v>0</v>
      </c>
      <c r="M651" s="79">
        <v>0</v>
      </c>
      <c r="N651" s="79">
        <v>0</v>
      </c>
      <c r="O651" s="79">
        <v>0</v>
      </c>
      <c r="P651" s="79">
        <v>6</v>
      </c>
      <c r="Q651" s="79">
        <v>19</v>
      </c>
      <c r="R651" s="80">
        <v>1.038</v>
      </c>
      <c r="S651" s="79">
        <v>3</v>
      </c>
      <c r="T651" s="76"/>
      <c r="V651" s="76">
        <v>483</v>
      </c>
      <c r="W651" s="76">
        <v>239</v>
      </c>
      <c r="X651" s="76">
        <v>171</v>
      </c>
      <c r="Y651" s="78">
        <v>11981</v>
      </c>
    </row>
    <row r="652" spans="1:25" s="78" customFormat="1">
      <c r="A652" s="81">
        <v>483</v>
      </c>
      <c r="B652" s="76">
        <v>483239172</v>
      </c>
      <c r="C652" s="77" t="s">
        <v>545</v>
      </c>
      <c r="D652" s="79">
        <v>0</v>
      </c>
      <c r="E652" s="79">
        <v>0</v>
      </c>
      <c r="F652" s="79">
        <v>0</v>
      </c>
      <c r="G652" s="79">
        <v>1</v>
      </c>
      <c r="H652" s="79">
        <v>2</v>
      </c>
      <c r="I652" s="79">
        <v>0</v>
      </c>
      <c r="J652" s="79">
        <v>0</v>
      </c>
      <c r="K652" s="80">
        <v>0.1149</v>
      </c>
      <c r="L652" s="79">
        <v>0</v>
      </c>
      <c r="M652" s="79">
        <v>0</v>
      </c>
      <c r="N652" s="79">
        <v>0</v>
      </c>
      <c r="O652" s="79">
        <v>0</v>
      </c>
      <c r="P652" s="79">
        <v>2</v>
      </c>
      <c r="Q652" s="79">
        <v>3</v>
      </c>
      <c r="R652" s="80">
        <v>1.038</v>
      </c>
      <c r="S652" s="79">
        <v>7</v>
      </c>
      <c r="T652" s="76"/>
      <c r="V652" s="76">
        <v>483</v>
      </c>
      <c r="W652" s="76">
        <v>239</v>
      </c>
      <c r="X652" s="76">
        <v>172</v>
      </c>
      <c r="Y652" s="78">
        <v>12818</v>
      </c>
    </row>
    <row r="653" spans="1:25" s="78" customFormat="1">
      <c r="A653" s="81">
        <v>483</v>
      </c>
      <c r="B653" s="76">
        <v>483239182</v>
      </c>
      <c r="C653" s="77" t="s">
        <v>545</v>
      </c>
      <c r="D653" s="79">
        <v>0</v>
      </c>
      <c r="E653" s="79">
        <v>0</v>
      </c>
      <c r="F653" s="79">
        <v>0</v>
      </c>
      <c r="G653" s="79">
        <v>3</v>
      </c>
      <c r="H653" s="79">
        <v>10</v>
      </c>
      <c r="I653" s="79">
        <v>24</v>
      </c>
      <c r="J653" s="79">
        <v>0</v>
      </c>
      <c r="K653" s="80">
        <v>1.4171</v>
      </c>
      <c r="L653" s="79">
        <v>0</v>
      </c>
      <c r="M653" s="79">
        <v>0</v>
      </c>
      <c r="N653" s="79">
        <v>0</v>
      </c>
      <c r="O653" s="79">
        <v>0</v>
      </c>
      <c r="P653" s="79">
        <v>6</v>
      </c>
      <c r="Q653" s="79">
        <v>37</v>
      </c>
      <c r="R653" s="80">
        <v>1.038</v>
      </c>
      <c r="S653" s="79">
        <v>6</v>
      </c>
      <c r="T653" s="76"/>
      <c r="V653" s="76">
        <v>483</v>
      </c>
      <c r="W653" s="76">
        <v>239</v>
      </c>
      <c r="X653" s="76">
        <v>182</v>
      </c>
      <c r="Y653" s="78">
        <v>11487</v>
      </c>
    </row>
    <row r="654" spans="1:25" s="78" customFormat="1">
      <c r="A654" s="81">
        <v>483</v>
      </c>
      <c r="B654" s="76">
        <v>483239231</v>
      </c>
      <c r="C654" s="77" t="s">
        <v>545</v>
      </c>
      <c r="D654" s="79">
        <v>0</v>
      </c>
      <c r="E654" s="79">
        <v>0</v>
      </c>
      <c r="F654" s="79">
        <v>0</v>
      </c>
      <c r="G654" s="79">
        <v>3</v>
      </c>
      <c r="H654" s="79">
        <v>2</v>
      </c>
      <c r="I654" s="79">
        <v>10</v>
      </c>
      <c r="J654" s="79">
        <v>0</v>
      </c>
      <c r="K654" s="80">
        <v>0.57450000000000001</v>
      </c>
      <c r="L654" s="79">
        <v>0</v>
      </c>
      <c r="M654" s="79">
        <v>0</v>
      </c>
      <c r="N654" s="79">
        <v>0</v>
      </c>
      <c r="O654" s="79">
        <v>0</v>
      </c>
      <c r="P654" s="79">
        <v>6</v>
      </c>
      <c r="Q654" s="79">
        <v>15</v>
      </c>
      <c r="R654" s="80">
        <v>1.038</v>
      </c>
      <c r="S654" s="79">
        <v>4</v>
      </c>
      <c r="T654" s="76"/>
      <c r="V654" s="76">
        <v>483</v>
      </c>
      <c r="W654" s="76">
        <v>239</v>
      </c>
      <c r="X654" s="76">
        <v>231</v>
      </c>
      <c r="Y654" s="78">
        <v>12497</v>
      </c>
    </row>
    <row r="655" spans="1:25" s="78" customFormat="1">
      <c r="A655" s="81">
        <v>483</v>
      </c>
      <c r="B655" s="76">
        <v>483239239</v>
      </c>
      <c r="C655" s="77" t="s">
        <v>545</v>
      </c>
      <c r="D655" s="79">
        <v>0</v>
      </c>
      <c r="E655" s="79">
        <v>0</v>
      </c>
      <c r="F655" s="79">
        <v>0</v>
      </c>
      <c r="G655" s="79">
        <v>50</v>
      </c>
      <c r="H655" s="79">
        <v>155</v>
      </c>
      <c r="I655" s="79">
        <v>145</v>
      </c>
      <c r="J655" s="79">
        <v>0</v>
      </c>
      <c r="K655" s="80">
        <v>13.404999999999999</v>
      </c>
      <c r="L655" s="79">
        <v>0</v>
      </c>
      <c r="M655" s="79">
        <v>0</v>
      </c>
      <c r="N655" s="79">
        <v>2</v>
      </c>
      <c r="O655" s="79">
        <v>0</v>
      </c>
      <c r="P655" s="79">
        <v>61</v>
      </c>
      <c r="Q655" s="79">
        <v>350</v>
      </c>
      <c r="R655" s="80">
        <v>1.038</v>
      </c>
      <c r="S655" s="79">
        <v>6</v>
      </c>
      <c r="T655" s="76"/>
      <c r="V655" s="76">
        <v>483</v>
      </c>
      <c r="W655" s="76">
        <v>239</v>
      </c>
      <c r="X655" s="76">
        <v>239</v>
      </c>
      <c r="Y655" s="78">
        <v>11143</v>
      </c>
    </row>
    <row r="656" spans="1:25" s="78" customFormat="1">
      <c r="A656" s="81">
        <v>483</v>
      </c>
      <c r="B656" s="76">
        <v>483239261</v>
      </c>
      <c r="C656" s="77" t="s">
        <v>545</v>
      </c>
      <c r="D656" s="79">
        <v>0</v>
      </c>
      <c r="E656" s="79">
        <v>0</v>
      </c>
      <c r="F656" s="79">
        <v>0</v>
      </c>
      <c r="G656" s="79">
        <v>1</v>
      </c>
      <c r="H656" s="79">
        <v>5</v>
      </c>
      <c r="I656" s="79">
        <v>2</v>
      </c>
      <c r="J656" s="79">
        <v>0</v>
      </c>
      <c r="K656" s="80">
        <v>0.30640000000000001</v>
      </c>
      <c r="L656" s="79">
        <v>0</v>
      </c>
      <c r="M656" s="79">
        <v>0</v>
      </c>
      <c r="N656" s="79">
        <v>0</v>
      </c>
      <c r="O656" s="79">
        <v>0</v>
      </c>
      <c r="P656" s="79">
        <v>1</v>
      </c>
      <c r="Q656" s="79">
        <v>8</v>
      </c>
      <c r="R656" s="80">
        <v>1.038</v>
      </c>
      <c r="S656" s="79">
        <v>4</v>
      </c>
      <c r="T656" s="76"/>
      <c r="V656" s="76">
        <v>483</v>
      </c>
      <c r="W656" s="76">
        <v>239</v>
      </c>
      <c r="X656" s="76">
        <v>261</v>
      </c>
      <c r="Y656" s="78">
        <v>10537</v>
      </c>
    </row>
    <row r="657" spans="1:25" s="78" customFormat="1">
      <c r="A657" s="81">
        <v>483</v>
      </c>
      <c r="B657" s="76">
        <v>483239293</v>
      </c>
      <c r="C657" s="77" t="s">
        <v>545</v>
      </c>
      <c r="D657" s="79">
        <v>0</v>
      </c>
      <c r="E657" s="79">
        <v>0</v>
      </c>
      <c r="F657" s="79">
        <v>0</v>
      </c>
      <c r="G657" s="79">
        <v>0</v>
      </c>
      <c r="H657" s="79">
        <v>0</v>
      </c>
      <c r="I657" s="79">
        <v>1</v>
      </c>
      <c r="J657" s="79">
        <v>0</v>
      </c>
      <c r="K657" s="80">
        <v>3.8300000000000001E-2</v>
      </c>
      <c r="L657" s="79">
        <v>0</v>
      </c>
      <c r="M657" s="79">
        <v>0</v>
      </c>
      <c r="N657" s="79">
        <v>0</v>
      </c>
      <c r="O657" s="79">
        <v>0</v>
      </c>
      <c r="P657" s="79">
        <v>1</v>
      </c>
      <c r="Q657" s="79">
        <v>1</v>
      </c>
      <c r="R657" s="80">
        <v>1.038</v>
      </c>
      <c r="S657" s="79">
        <v>10</v>
      </c>
      <c r="T657" s="76"/>
      <c r="V657" s="76">
        <v>483</v>
      </c>
      <c r="W657" s="76">
        <v>239</v>
      </c>
      <c r="X657" s="76">
        <v>293</v>
      </c>
      <c r="Y657" s="78">
        <v>16710</v>
      </c>
    </row>
    <row r="658" spans="1:25" s="78" customFormat="1">
      <c r="A658" s="81">
        <v>483</v>
      </c>
      <c r="B658" s="76">
        <v>483239310</v>
      </c>
      <c r="C658" s="77" t="s">
        <v>545</v>
      </c>
      <c r="D658" s="79">
        <v>0</v>
      </c>
      <c r="E658" s="79">
        <v>0</v>
      </c>
      <c r="F658" s="79">
        <v>0</v>
      </c>
      <c r="G658" s="79">
        <v>8</v>
      </c>
      <c r="H658" s="79">
        <v>27</v>
      </c>
      <c r="I658" s="79">
        <v>24</v>
      </c>
      <c r="J658" s="79">
        <v>0</v>
      </c>
      <c r="K658" s="80">
        <v>2.2597</v>
      </c>
      <c r="L658" s="79">
        <v>0</v>
      </c>
      <c r="M658" s="79">
        <v>0</v>
      </c>
      <c r="N658" s="79">
        <v>0</v>
      </c>
      <c r="O658" s="79">
        <v>0</v>
      </c>
      <c r="P658" s="79">
        <v>24</v>
      </c>
      <c r="Q658" s="79">
        <v>59</v>
      </c>
      <c r="R658" s="80">
        <v>1.038</v>
      </c>
      <c r="S658" s="79">
        <v>10</v>
      </c>
      <c r="T658" s="76"/>
      <c r="V658" s="76">
        <v>483</v>
      </c>
      <c r="W658" s="76">
        <v>239</v>
      </c>
      <c r="X658" s="76">
        <v>310</v>
      </c>
      <c r="Y658" s="78">
        <v>12482</v>
      </c>
    </row>
    <row r="659" spans="1:25" s="78" customFormat="1">
      <c r="A659" s="81">
        <v>483</v>
      </c>
      <c r="B659" s="76">
        <v>483239336</v>
      </c>
      <c r="C659" s="77" t="s">
        <v>545</v>
      </c>
      <c r="D659" s="79">
        <v>0</v>
      </c>
      <c r="E659" s="79">
        <v>0</v>
      </c>
      <c r="F659" s="79">
        <v>0</v>
      </c>
      <c r="G659" s="79">
        <v>0</v>
      </c>
      <c r="H659" s="79">
        <v>0</v>
      </c>
      <c r="I659" s="79">
        <v>2</v>
      </c>
      <c r="J659" s="79">
        <v>0</v>
      </c>
      <c r="K659" s="80">
        <v>7.6600000000000001E-2</v>
      </c>
      <c r="L659" s="79">
        <v>0</v>
      </c>
      <c r="M659" s="79">
        <v>0</v>
      </c>
      <c r="N659" s="79">
        <v>0</v>
      </c>
      <c r="O659" s="79">
        <v>0</v>
      </c>
      <c r="P659" s="79">
        <v>1</v>
      </c>
      <c r="Q659" s="79">
        <v>2</v>
      </c>
      <c r="R659" s="80">
        <v>1.038</v>
      </c>
      <c r="S659" s="79">
        <v>7</v>
      </c>
      <c r="T659" s="76"/>
      <c r="V659" s="76">
        <v>483</v>
      </c>
      <c r="W659" s="76">
        <v>239</v>
      </c>
      <c r="X659" s="76">
        <v>336</v>
      </c>
      <c r="Y659" s="78">
        <v>13763</v>
      </c>
    </row>
    <row r="660" spans="1:25" s="78" customFormat="1">
      <c r="A660" s="81">
        <v>483</v>
      </c>
      <c r="B660" s="76">
        <v>483239625</v>
      </c>
      <c r="C660" s="77" t="s">
        <v>545</v>
      </c>
      <c r="D660" s="79">
        <v>0</v>
      </c>
      <c r="E660" s="79">
        <v>0</v>
      </c>
      <c r="F660" s="79">
        <v>0</v>
      </c>
      <c r="G660" s="79">
        <v>0</v>
      </c>
      <c r="H660" s="79">
        <v>0</v>
      </c>
      <c r="I660" s="79">
        <v>1</v>
      </c>
      <c r="J660" s="79">
        <v>0</v>
      </c>
      <c r="K660" s="80">
        <v>3.8300000000000001E-2</v>
      </c>
      <c r="L660" s="79">
        <v>0</v>
      </c>
      <c r="M660" s="79">
        <v>0</v>
      </c>
      <c r="N660" s="79">
        <v>0</v>
      </c>
      <c r="O660" s="79">
        <v>0</v>
      </c>
      <c r="P660" s="79">
        <v>0</v>
      </c>
      <c r="Q660" s="79">
        <v>1</v>
      </c>
      <c r="R660" s="80">
        <v>1.038</v>
      </c>
      <c r="S660" s="79">
        <v>4</v>
      </c>
      <c r="T660" s="76"/>
      <c r="V660" s="76">
        <v>483</v>
      </c>
      <c r="W660" s="76">
        <v>239</v>
      </c>
      <c r="X660" s="76">
        <v>625</v>
      </c>
      <c r="Y660" s="78">
        <v>11365</v>
      </c>
    </row>
    <row r="661" spans="1:25" s="78" customFormat="1">
      <c r="A661" s="81">
        <v>483</v>
      </c>
      <c r="B661" s="76">
        <v>483239665</v>
      </c>
      <c r="C661" s="77" t="s">
        <v>545</v>
      </c>
      <c r="D661" s="79">
        <v>0</v>
      </c>
      <c r="E661" s="79">
        <v>0</v>
      </c>
      <c r="F661" s="79">
        <v>0</v>
      </c>
      <c r="G661" s="79">
        <v>1</v>
      </c>
      <c r="H661" s="79">
        <v>1</v>
      </c>
      <c r="I661" s="79">
        <v>8</v>
      </c>
      <c r="J661" s="79">
        <v>0</v>
      </c>
      <c r="K661" s="80">
        <v>0.38300000000000001</v>
      </c>
      <c r="L661" s="79">
        <v>0</v>
      </c>
      <c r="M661" s="79">
        <v>0</v>
      </c>
      <c r="N661" s="79">
        <v>0</v>
      </c>
      <c r="O661" s="79">
        <v>0</v>
      </c>
      <c r="P661" s="79">
        <v>5</v>
      </c>
      <c r="Q661" s="79">
        <v>10</v>
      </c>
      <c r="R661" s="80">
        <v>1.038</v>
      </c>
      <c r="S661" s="79">
        <v>4</v>
      </c>
      <c r="T661" s="76"/>
      <c r="V661" s="76">
        <v>483</v>
      </c>
      <c r="W661" s="76">
        <v>239</v>
      </c>
      <c r="X661" s="76">
        <v>665</v>
      </c>
      <c r="Y661" s="78">
        <v>13130</v>
      </c>
    </row>
    <row r="662" spans="1:25" s="78" customFormat="1">
      <c r="A662" s="81">
        <v>483</v>
      </c>
      <c r="B662" s="76">
        <v>483239740</v>
      </c>
      <c r="C662" s="77" t="s">
        <v>545</v>
      </c>
      <c r="D662" s="79">
        <v>0</v>
      </c>
      <c r="E662" s="79">
        <v>0</v>
      </c>
      <c r="F662" s="79">
        <v>0</v>
      </c>
      <c r="G662" s="79">
        <v>0</v>
      </c>
      <c r="H662" s="79">
        <v>2</v>
      </c>
      <c r="I662" s="79">
        <v>3</v>
      </c>
      <c r="J662" s="79">
        <v>0</v>
      </c>
      <c r="K662" s="80">
        <v>0.1915</v>
      </c>
      <c r="L662" s="79">
        <v>0</v>
      </c>
      <c r="M662" s="79">
        <v>0</v>
      </c>
      <c r="N662" s="79">
        <v>0</v>
      </c>
      <c r="O662" s="79">
        <v>0</v>
      </c>
      <c r="P662" s="79">
        <v>1</v>
      </c>
      <c r="Q662" s="79">
        <v>5</v>
      </c>
      <c r="R662" s="80">
        <v>1.038</v>
      </c>
      <c r="S662" s="79">
        <v>3</v>
      </c>
      <c r="T662" s="76"/>
      <c r="V662" s="76">
        <v>483</v>
      </c>
      <c r="W662" s="76">
        <v>239</v>
      </c>
      <c r="X662" s="76">
        <v>740</v>
      </c>
      <c r="Y662" s="78">
        <v>11445</v>
      </c>
    </row>
    <row r="663" spans="1:25" s="78" customFormat="1">
      <c r="A663" s="81">
        <v>483</v>
      </c>
      <c r="B663" s="76">
        <v>483239760</v>
      </c>
      <c r="C663" s="77" t="s">
        <v>545</v>
      </c>
      <c r="D663" s="79">
        <v>0</v>
      </c>
      <c r="E663" s="79">
        <v>0</v>
      </c>
      <c r="F663" s="79">
        <v>0</v>
      </c>
      <c r="G663" s="79">
        <v>0</v>
      </c>
      <c r="H663" s="79">
        <v>14</v>
      </c>
      <c r="I663" s="79">
        <v>35</v>
      </c>
      <c r="J663" s="79">
        <v>0</v>
      </c>
      <c r="K663" s="80">
        <v>1.8767</v>
      </c>
      <c r="L663" s="79">
        <v>0</v>
      </c>
      <c r="M663" s="79">
        <v>0</v>
      </c>
      <c r="N663" s="79">
        <v>0</v>
      </c>
      <c r="O663" s="79">
        <v>0</v>
      </c>
      <c r="P663" s="79">
        <v>5</v>
      </c>
      <c r="Q663" s="79">
        <v>49</v>
      </c>
      <c r="R663" s="80">
        <v>1.038</v>
      </c>
      <c r="S663" s="79">
        <v>4</v>
      </c>
      <c r="T663" s="76"/>
      <c r="V663" s="76">
        <v>483</v>
      </c>
      <c r="W663" s="76">
        <v>239</v>
      </c>
      <c r="X663" s="76">
        <v>760</v>
      </c>
      <c r="Y663" s="78">
        <v>11261</v>
      </c>
    </row>
    <row r="664" spans="1:25" s="78" customFormat="1">
      <c r="A664" s="81">
        <v>483</v>
      </c>
      <c r="B664" s="76">
        <v>483239780</v>
      </c>
      <c r="C664" s="77" t="s">
        <v>545</v>
      </c>
      <c r="D664" s="79">
        <v>0</v>
      </c>
      <c r="E664" s="79">
        <v>0</v>
      </c>
      <c r="F664" s="79">
        <v>0</v>
      </c>
      <c r="G664" s="79">
        <v>0</v>
      </c>
      <c r="H664" s="79">
        <v>0</v>
      </c>
      <c r="I664" s="79">
        <v>2</v>
      </c>
      <c r="J664" s="79">
        <v>0</v>
      </c>
      <c r="K664" s="80">
        <v>7.6600000000000001E-2</v>
      </c>
      <c r="L664" s="79">
        <v>0</v>
      </c>
      <c r="M664" s="79">
        <v>0</v>
      </c>
      <c r="N664" s="79">
        <v>0</v>
      </c>
      <c r="O664" s="79">
        <v>0</v>
      </c>
      <c r="P664" s="79">
        <v>0</v>
      </c>
      <c r="Q664" s="79">
        <v>2</v>
      </c>
      <c r="R664" s="80">
        <v>1.038</v>
      </c>
      <c r="S664" s="79">
        <v>5</v>
      </c>
      <c r="T664" s="76"/>
      <c r="V664" s="76">
        <v>483</v>
      </c>
      <c r="W664" s="76">
        <v>239</v>
      </c>
      <c r="X664" s="76">
        <v>780</v>
      </c>
      <c r="Y664" s="78">
        <v>11365</v>
      </c>
    </row>
    <row r="665" spans="1:25" s="78" customFormat="1">
      <c r="A665" s="81">
        <v>484</v>
      </c>
      <c r="B665" s="76">
        <v>484035016</v>
      </c>
      <c r="C665" s="77" t="s">
        <v>546</v>
      </c>
      <c r="D665" s="79">
        <v>0</v>
      </c>
      <c r="E665" s="79">
        <v>0</v>
      </c>
      <c r="F665" s="79">
        <v>0</v>
      </c>
      <c r="G665" s="79">
        <v>1</v>
      </c>
      <c r="H665" s="79">
        <v>0</v>
      </c>
      <c r="I665" s="79">
        <v>0</v>
      </c>
      <c r="J665" s="79">
        <v>0</v>
      </c>
      <c r="K665" s="80">
        <v>3.8300000000000001E-2</v>
      </c>
      <c r="L665" s="79">
        <v>0</v>
      </c>
      <c r="M665" s="79">
        <v>0</v>
      </c>
      <c r="N665" s="79">
        <v>0</v>
      </c>
      <c r="O665" s="79">
        <v>0</v>
      </c>
      <c r="P665" s="79">
        <v>1</v>
      </c>
      <c r="Q665" s="79">
        <v>1</v>
      </c>
      <c r="R665" s="80">
        <v>1.085</v>
      </c>
      <c r="S665" s="79">
        <v>7</v>
      </c>
      <c r="T665" s="76"/>
      <c r="V665" s="76">
        <v>484</v>
      </c>
      <c r="W665" s="76">
        <v>35</v>
      </c>
      <c r="X665" s="76">
        <v>16</v>
      </c>
      <c r="Y665" s="78">
        <v>15217</v>
      </c>
    </row>
    <row r="666" spans="1:25" s="78" customFormat="1">
      <c r="A666" s="81">
        <v>484</v>
      </c>
      <c r="B666" s="76">
        <v>484035035</v>
      </c>
      <c r="C666" s="77" t="s">
        <v>546</v>
      </c>
      <c r="D666" s="79">
        <v>0</v>
      </c>
      <c r="E666" s="79">
        <v>0</v>
      </c>
      <c r="F666" s="79">
        <v>0</v>
      </c>
      <c r="G666" s="79">
        <v>144</v>
      </c>
      <c r="H666" s="79">
        <v>778</v>
      </c>
      <c r="I666" s="79">
        <v>632</v>
      </c>
      <c r="J666" s="79">
        <v>0</v>
      </c>
      <c r="K666" s="80">
        <v>59.5182</v>
      </c>
      <c r="L666" s="79">
        <v>0</v>
      </c>
      <c r="M666" s="79">
        <v>9</v>
      </c>
      <c r="N666" s="79">
        <v>192</v>
      </c>
      <c r="O666" s="79">
        <v>119</v>
      </c>
      <c r="P666" s="79">
        <v>1211</v>
      </c>
      <c r="Q666" s="79">
        <v>1554</v>
      </c>
      <c r="R666" s="80">
        <v>1.085</v>
      </c>
      <c r="S666" s="79">
        <v>11</v>
      </c>
      <c r="T666" s="76"/>
      <c r="V666" s="76">
        <v>484</v>
      </c>
      <c r="W666" s="76">
        <v>35</v>
      </c>
      <c r="X666" s="76">
        <v>35</v>
      </c>
      <c r="Y666" s="78">
        <v>15659</v>
      </c>
    </row>
    <row r="667" spans="1:25" s="78" customFormat="1">
      <c r="A667" s="81">
        <v>484</v>
      </c>
      <c r="B667" s="76">
        <v>484035044</v>
      </c>
      <c r="C667" s="77" t="s">
        <v>546</v>
      </c>
      <c r="D667" s="79">
        <v>0</v>
      </c>
      <c r="E667" s="79">
        <v>0</v>
      </c>
      <c r="F667" s="79">
        <v>0</v>
      </c>
      <c r="G667" s="79">
        <v>1</v>
      </c>
      <c r="H667" s="79">
        <v>0</v>
      </c>
      <c r="I667" s="79">
        <v>1</v>
      </c>
      <c r="J667" s="79">
        <v>0</v>
      </c>
      <c r="K667" s="80">
        <v>7.6600000000000001E-2</v>
      </c>
      <c r="L667" s="79">
        <v>0</v>
      </c>
      <c r="M667" s="79">
        <v>0</v>
      </c>
      <c r="N667" s="79">
        <v>0</v>
      </c>
      <c r="O667" s="79">
        <v>0</v>
      </c>
      <c r="P667" s="79">
        <v>2</v>
      </c>
      <c r="Q667" s="79">
        <v>2</v>
      </c>
      <c r="R667" s="80">
        <v>1.085</v>
      </c>
      <c r="S667" s="79">
        <v>12</v>
      </c>
      <c r="T667" s="76"/>
      <c r="V667" s="76">
        <v>484</v>
      </c>
      <c r="W667" s="76">
        <v>35</v>
      </c>
      <c r="X667" s="76">
        <v>44</v>
      </c>
      <c r="Y667" s="78">
        <v>16896</v>
      </c>
    </row>
    <row r="668" spans="1:25" s="78" customFormat="1">
      <c r="A668" s="81">
        <v>484</v>
      </c>
      <c r="B668" s="76">
        <v>484035046</v>
      </c>
      <c r="C668" s="77" t="s">
        <v>546</v>
      </c>
      <c r="D668" s="79">
        <v>0</v>
      </c>
      <c r="E668" s="79">
        <v>0</v>
      </c>
      <c r="F668" s="79">
        <v>0</v>
      </c>
      <c r="G668" s="79">
        <v>0</v>
      </c>
      <c r="H668" s="79">
        <v>1</v>
      </c>
      <c r="I668" s="79">
        <v>0</v>
      </c>
      <c r="J668" s="79">
        <v>0</v>
      </c>
      <c r="K668" s="80">
        <v>3.8300000000000001E-2</v>
      </c>
      <c r="L668" s="79">
        <v>0</v>
      </c>
      <c r="M668" s="79">
        <v>0</v>
      </c>
      <c r="N668" s="79">
        <v>0</v>
      </c>
      <c r="O668" s="79">
        <v>0</v>
      </c>
      <c r="P668" s="79">
        <v>0</v>
      </c>
      <c r="Q668" s="79">
        <v>1</v>
      </c>
      <c r="R668" s="80">
        <v>1.085</v>
      </c>
      <c r="S668" s="79">
        <v>2</v>
      </c>
      <c r="T668" s="76"/>
      <c r="V668" s="76">
        <v>484</v>
      </c>
      <c r="W668" s="76">
        <v>35</v>
      </c>
      <c r="X668" s="76">
        <v>46</v>
      </c>
      <c r="Y668" s="78">
        <v>9846</v>
      </c>
    </row>
    <row r="669" spans="1:25" s="78" customFormat="1">
      <c r="A669" s="81">
        <v>484</v>
      </c>
      <c r="B669" s="76">
        <v>484035050</v>
      </c>
      <c r="C669" s="77" t="s">
        <v>546</v>
      </c>
      <c r="D669" s="79">
        <v>0</v>
      </c>
      <c r="E669" s="79">
        <v>0</v>
      </c>
      <c r="F669" s="79">
        <v>0</v>
      </c>
      <c r="G669" s="79">
        <v>0</v>
      </c>
      <c r="H669" s="79">
        <v>0</v>
      </c>
      <c r="I669" s="79">
        <v>1</v>
      </c>
      <c r="J669" s="79">
        <v>0</v>
      </c>
      <c r="K669" s="80">
        <v>3.8300000000000001E-2</v>
      </c>
      <c r="L669" s="79">
        <v>0</v>
      </c>
      <c r="M669" s="79">
        <v>0</v>
      </c>
      <c r="N669" s="79">
        <v>0</v>
      </c>
      <c r="O669" s="79">
        <v>1</v>
      </c>
      <c r="P669" s="79">
        <v>1</v>
      </c>
      <c r="Q669" s="79">
        <v>1</v>
      </c>
      <c r="R669" s="80">
        <v>1.085</v>
      </c>
      <c r="S669" s="79">
        <v>4</v>
      </c>
      <c r="T669" s="76"/>
      <c r="V669" s="76">
        <v>484</v>
      </c>
      <c r="W669" s="76">
        <v>35</v>
      </c>
      <c r="X669" s="76">
        <v>50</v>
      </c>
      <c r="Y669" s="78">
        <v>18481</v>
      </c>
    </row>
    <row r="670" spans="1:25" s="78" customFormat="1">
      <c r="A670" s="81">
        <v>484</v>
      </c>
      <c r="B670" s="76">
        <v>484035073</v>
      </c>
      <c r="C670" s="77" t="s">
        <v>546</v>
      </c>
      <c r="D670" s="79">
        <v>0</v>
      </c>
      <c r="E670" s="79">
        <v>0</v>
      </c>
      <c r="F670" s="79">
        <v>0</v>
      </c>
      <c r="G670" s="79">
        <v>0</v>
      </c>
      <c r="H670" s="79">
        <v>0</v>
      </c>
      <c r="I670" s="79">
        <v>1</v>
      </c>
      <c r="J670" s="79">
        <v>0</v>
      </c>
      <c r="K670" s="80">
        <v>3.8300000000000001E-2</v>
      </c>
      <c r="L670" s="79">
        <v>0</v>
      </c>
      <c r="M670" s="79">
        <v>0</v>
      </c>
      <c r="N670" s="79">
        <v>0</v>
      </c>
      <c r="O670" s="79">
        <v>0</v>
      </c>
      <c r="P670" s="79">
        <v>0</v>
      </c>
      <c r="Q670" s="79">
        <v>1</v>
      </c>
      <c r="R670" s="80">
        <v>1.085</v>
      </c>
      <c r="S670" s="79">
        <v>5</v>
      </c>
      <c r="T670" s="76"/>
      <c r="V670" s="76">
        <v>484</v>
      </c>
      <c r="W670" s="76">
        <v>35</v>
      </c>
      <c r="X670" s="76">
        <v>73</v>
      </c>
      <c r="Y670" s="78">
        <v>11789</v>
      </c>
    </row>
    <row r="671" spans="1:25" s="78" customFormat="1">
      <c r="A671" s="81">
        <v>484</v>
      </c>
      <c r="B671" s="76">
        <v>484035093</v>
      </c>
      <c r="C671" s="77" t="s">
        <v>546</v>
      </c>
      <c r="D671" s="79">
        <v>0</v>
      </c>
      <c r="E671" s="79">
        <v>0</v>
      </c>
      <c r="F671" s="79">
        <v>0</v>
      </c>
      <c r="G671" s="79">
        <v>0</v>
      </c>
      <c r="H671" s="79">
        <v>1</v>
      </c>
      <c r="I671" s="79">
        <v>0</v>
      </c>
      <c r="J671" s="79">
        <v>0</v>
      </c>
      <c r="K671" s="80">
        <v>3.8300000000000001E-2</v>
      </c>
      <c r="L671" s="79">
        <v>0</v>
      </c>
      <c r="M671" s="79">
        <v>0</v>
      </c>
      <c r="N671" s="79">
        <v>0</v>
      </c>
      <c r="O671" s="79">
        <v>0</v>
      </c>
      <c r="P671" s="79">
        <v>1</v>
      </c>
      <c r="Q671" s="79">
        <v>1</v>
      </c>
      <c r="R671" s="80">
        <v>1.085</v>
      </c>
      <c r="S671" s="79">
        <v>11</v>
      </c>
      <c r="T671" s="76"/>
      <c r="V671" s="76">
        <v>484</v>
      </c>
      <c r="W671" s="76">
        <v>35</v>
      </c>
      <c r="X671" s="76">
        <v>93</v>
      </c>
      <c r="Y671" s="78">
        <v>15571</v>
      </c>
    </row>
    <row r="672" spans="1:25" s="78" customFormat="1">
      <c r="A672" s="81">
        <v>484</v>
      </c>
      <c r="B672" s="76">
        <v>484035095</v>
      </c>
      <c r="C672" s="77" t="s">
        <v>546</v>
      </c>
      <c r="D672" s="79">
        <v>0</v>
      </c>
      <c r="E672" s="79">
        <v>0</v>
      </c>
      <c r="F672" s="79">
        <v>0</v>
      </c>
      <c r="G672" s="79">
        <v>0</v>
      </c>
      <c r="H672" s="79">
        <v>2</v>
      </c>
      <c r="I672" s="79">
        <v>0</v>
      </c>
      <c r="J672" s="79">
        <v>0</v>
      </c>
      <c r="K672" s="80">
        <v>7.6600000000000001E-2</v>
      </c>
      <c r="L672" s="79">
        <v>0</v>
      </c>
      <c r="M672" s="79">
        <v>0</v>
      </c>
      <c r="N672" s="79">
        <v>0</v>
      </c>
      <c r="O672" s="79">
        <v>0</v>
      </c>
      <c r="P672" s="79">
        <v>2</v>
      </c>
      <c r="Q672" s="79">
        <v>2</v>
      </c>
      <c r="R672" s="80">
        <v>1.085</v>
      </c>
      <c r="S672" s="79">
        <v>11</v>
      </c>
      <c r="T672" s="76"/>
      <c r="V672" s="76">
        <v>484</v>
      </c>
      <c r="W672" s="76">
        <v>35</v>
      </c>
      <c r="X672" s="76">
        <v>95</v>
      </c>
      <c r="Y672" s="78">
        <v>15571</v>
      </c>
    </row>
    <row r="673" spans="1:25" s="78" customFormat="1">
      <c r="A673" s="81">
        <v>484</v>
      </c>
      <c r="B673" s="76">
        <v>484035131</v>
      </c>
      <c r="C673" s="77" t="s">
        <v>546</v>
      </c>
      <c r="D673" s="79">
        <v>0</v>
      </c>
      <c r="E673" s="79">
        <v>0</v>
      </c>
      <c r="F673" s="79">
        <v>0</v>
      </c>
      <c r="G673" s="79">
        <v>0</v>
      </c>
      <c r="H673" s="79">
        <v>1</v>
      </c>
      <c r="I673" s="79">
        <v>0</v>
      </c>
      <c r="J673" s="79">
        <v>0</v>
      </c>
      <c r="K673" s="80">
        <v>3.8300000000000001E-2</v>
      </c>
      <c r="L673" s="79">
        <v>0</v>
      </c>
      <c r="M673" s="79">
        <v>0</v>
      </c>
      <c r="N673" s="79">
        <v>0</v>
      </c>
      <c r="O673" s="79">
        <v>0</v>
      </c>
      <c r="P673" s="79">
        <v>1</v>
      </c>
      <c r="Q673" s="79">
        <v>1</v>
      </c>
      <c r="R673" s="80">
        <v>1.085</v>
      </c>
      <c r="S673" s="79">
        <v>2</v>
      </c>
      <c r="T673" s="76"/>
      <c r="V673" s="76">
        <v>484</v>
      </c>
      <c r="W673" s="76">
        <v>35</v>
      </c>
      <c r="X673" s="76">
        <v>131</v>
      </c>
      <c r="Y673" s="78">
        <v>14061</v>
      </c>
    </row>
    <row r="674" spans="1:25" s="78" customFormat="1">
      <c r="A674" s="81">
        <v>484</v>
      </c>
      <c r="B674" s="76">
        <v>484035167</v>
      </c>
      <c r="C674" s="77" t="s">
        <v>546</v>
      </c>
      <c r="D674" s="79">
        <v>0</v>
      </c>
      <c r="E674" s="79">
        <v>0</v>
      </c>
      <c r="F674" s="79">
        <v>0</v>
      </c>
      <c r="G674" s="79">
        <v>0</v>
      </c>
      <c r="H674" s="79">
        <v>1</v>
      </c>
      <c r="I674" s="79">
        <v>0</v>
      </c>
      <c r="J674" s="79">
        <v>0</v>
      </c>
      <c r="K674" s="80">
        <v>3.8300000000000001E-2</v>
      </c>
      <c r="L674" s="79">
        <v>0</v>
      </c>
      <c r="M674" s="79">
        <v>0</v>
      </c>
      <c r="N674" s="79">
        <v>0</v>
      </c>
      <c r="O674" s="79">
        <v>0</v>
      </c>
      <c r="P674" s="79">
        <v>0</v>
      </c>
      <c r="Q674" s="79">
        <v>1</v>
      </c>
      <c r="R674" s="80">
        <v>1.085</v>
      </c>
      <c r="S674" s="79">
        <v>4</v>
      </c>
      <c r="T674" s="76"/>
      <c r="V674" s="76">
        <v>484</v>
      </c>
      <c r="W674" s="76">
        <v>35</v>
      </c>
      <c r="X674" s="76">
        <v>167</v>
      </c>
      <c r="Y674" s="78">
        <v>9846</v>
      </c>
    </row>
    <row r="675" spans="1:25" s="78" customFormat="1">
      <c r="A675" s="81">
        <v>484</v>
      </c>
      <c r="B675" s="76">
        <v>484035185</v>
      </c>
      <c r="C675" s="77" t="s">
        <v>546</v>
      </c>
      <c r="D675" s="79">
        <v>0</v>
      </c>
      <c r="E675" s="79">
        <v>0</v>
      </c>
      <c r="F675" s="79">
        <v>0</v>
      </c>
      <c r="G675" s="79">
        <v>0</v>
      </c>
      <c r="H675" s="79">
        <v>1</v>
      </c>
      <c r="I675" s="79">
        <v>0</v>
      </c>
      <c r="J675" s="79">
        <v>0</v>
      </c>
      <c r="K675" s="80">
        <v>3.8300000000000001E-2</v>
      </c>
      <c r="L675" s="79">
        <v>0</v>
      </c>
      <c r="M675" s="79">
        <v>0</v>
      </c>
      <c r="N675" s="79">
        <v>0</v>
      </c>
      <c r="O675" s="79">
        <v>0</v>
      </c>
      <c r="P675" s="79">
        <v>0</v>
      </c>
      <c r="Q675" s="79">
        <v>1</v>
      </c>
      <c r="R675" s="80">
        <v>1.085</v>
      </c>
      <c r="S675" s="79">
        <v>9</v>
      </c>
      <c r="T675" s="76"/>
      <c r="V675" s="76">
        <v>484</v>
      </c>
      <c r="W675" s="76">
        <v>35</v>
      </c>
      <c r="X675" s="76">
        <v>185</v>
      </c>
      <c r="Y675" s="78">
        <v>9846</v>
      </c>
    </row>
    <row r="676" spans="1:25" s="78" customFormat="1">
      <c r="A676" s="81">
        <v>484</v>
      </c>
      <c r="B676" s="76">
        <v>484035207</v>
      </c>
      <c r="C676" s="77" t="s">
        <v>546</v>
      </c>
      <c r="D676" s="79">
        <v>0</v>
      </c>
      <c r="E676" s="79">
        <v>0</v>
      </c>
      <c r="F676" s="79">
        <v>0</v>
      </c>
      <c r="G676" s="79">
        <v>0</v>
      </c>
      <c r="H676" s="79">
        <v>0</v>
      </c>
      <c r="I676" s="79">
        <v>1</v>
      </c>
      <c r="J676" s="79">
        <v>0</v>
      </c>
      <c r="K676" s="80">
        <v>3.8300000000000001E-2</v>
      </c>
      <c r="L676" s="79">
        <v>0</v>
      </c>
      <c r="M676" s="79">
        <v>0</v>
      </c>
      <c r="N676" s="79">
        <v>0</v>
      </c>
      <c r="O676" s="79">
        <v>0</v>
      </c>
      <c r="P676" s="79">
        <v>1</v>
      </c>
      <c r="Q676" s="79">
        <v>1</v>
      </c>
      <c r="R676" s="80">
        <v>1.085</v>
      </c>
      <c r="S676" s="79">
        <v>3</v>
      </c>
      <c r="T676" s="76"/>
      <c r="V676" s="76">
        <v>484</v>
      </c>
      <c r="W676" s="76">
        <v>35</v>
      </c>
      <c r="X676" s="76">
        <v>207</v>
      </c>
      <c r="Y676" s="78">
        <v>16082</v>
      </c>
    </row>
    <row r="677" spans="1:25" s="78" customFormat="1">
      <c r="A677" s="81">
        <v>484</v>
      </c>
      <c r="B677" s="76">
        <v>484035220</v>
      </c>
      <c r="C677" s="77" t="s">
        <v>546</v>
      </c>
      <c r="D677" s="79">
        <v>0</v>
      </c>
      <c r="E677" s="79">
        <v>0</v>
      </c>
      <c r="F677" s="79">
        <v>0</v>
      </c>
      <c r="G677" s="79">
        <v>0</v>
      </c>
      <c r="H677" s="79">
        <v>0</v>
      </c>
      <c r="I677" s="79">
        <v>1</v>
      </c>
      <c r="J677" s="79">
        <v>0</v>
      </c>
      <c r="K677" s="80">
        <v>3.8300000000000001E-2</v>
      </c>
      <c r="L677" s="79">
        <v>0</v>
      </c>
      <c r="M677" s="79">
        <v>0</v>
      </c>
      <c r="N677" s="79">
        <v>0</v>
      </c>
      <c r="O677" s="79">
        <v>0</v>
      </c>
      <c r="P677" s="79">
        <v>1</v>
      </c>
      <c r="Q677" s="79">
        <v>1</v>
      </c>
      <c r="R677" s="80">
        <v>1.085</v>
      </c>
      <c r="S677" s="79">
        <v>6</v>
      </c>
      <c r="T677" s="76"/>
      <c r="V677" s="76">
        <v>484</v>
      </c>
      <c r="W677" s="76">
        <v>35</v>
      </c>
      <c r="X677" s="76">
        <v>220</v>
      </c>
      <c r="Y677" s="78">
        <v>16588</v>
      </c>
    </row>
    <row r="678" spans="1:25" s="78" customFormat="1">
      <c r="A678" s="81">
        <v>484</v>
      </c>
      <c r="B678" s="76">
        <v>484035243</v>
      </c>
      <c r="C678" s="77" t="s">
        <v>546</v>
      </c>
      <c r="D678" s="79">
        <v>0</v>
      </c>
      <c r="E678" s="79">
        <v>0</v>
      </c>
      <c r="F678" s="79">
        <v>0</v>
      </c>
      <c r="G678" s="79">
        <v>1</v>
      </c>
      <c r="H678" s="79">
        <v>3</v>
      </c>
      <c r="I678" s="79">
        <v>3</v>
      </c>
      <c r="J678" s="79">
        <v>0</v>
      </c>
      <c r="K678" s="80">
        <v>0.2681</v>
      </c>
      <c r="L678" s="79">
        <v>0</v>
      </c>
      <c r="M678" s="79">
        <v>0</v>
      </c>
      <c r="N678" s="79">
        <v>0</v>
      </c>
      <c r="O678" s="79">
        <v>0</v>
      </c>
      <c r="P678" s="79">
        <v>4</v>
      </c>
      <c r="Q678" s="79">
        <v>7</v>
      </c>
      <c r="R678" s="80">
        <v>1.085</v>
      </c>
      <c r="S678" s="79">
        <v>9</v>
      </c>
      <c r="T678" s="76"/>
      <c r="V678" s="76">
        <v>484</v>
      </c>
      <c r="W678" s="76">
        <v>35</v>
      </c>
      <c r="X678" s="76">
        <v>243</v>
      </c>
      <c r="Y678" s="78">
        <v>13802</v>
      </c>
    </row>
    <row r="679" spans="1:25" s="78" customFormat="1">
      <c r="A679" s="81">
        <v>484</v>
      </c>
      <c r="B679" s="76">
        <v>484035244</v>
      </c>
      <c r="C679" s="77" t="s">
        <v>546</v>
      </c>
      <c r="D679" s="79">
        <v>0</v>
      </c>
      <c r="E679" s="79">
        <v>0</v>
      </c>
      <c r="F679" s="79">
        <v>0</v>
      </c>
      <c r="G679" s="79">
        <v>0</v>
      </c>
      <c r="H679" s="79">
        <v>4</v>
      </c>
      <c r="I679" s="79">
        <v>4</v>
      </c>
      <c r="J679" s="79">
        <v>0</v>
      </c>
      <c r="K679" s="80">
        <v>0.30640000000000001</v>
      </c>
      <c r="L679" s="79">
        <v>0</v>
      </c>
      <c r="M679" s="79">
        <v>0</v>
      </c>
      <c r="N679" s="79">
        <v>0</v>
      </c>
      <c r="O679" s="79">
        <v>1</v>
      </c>
      <c r="P679" s="79">
        <v>5</v>
      </c>
      <c r="Q679" s="79">
        <v>8</v>
      </c>
      <c r="R679" s="80">
        <v>1.085</v>
      </c>
      <c r="S679" s="79">
        <v>10</v>
      </c>
      <c r="T679" s="76"/>
      <c r="V679" s="76">
        <v>484</v>
      </c>
      <c r="W679" s="76">
        <v>35</v>
      </c>
      <c r="X679" s="76">
        <v>244</v>
      </c>
      <c r="Y679" s="78">
        <v>14583</v>
      </c>
    </row>
    <row r="680" spans="1:25" s="78" customFormat="1">
      <c r="A680" s="81">
        <v>484</v>
      </c>
      <c r="B680" s="76">
        <v>484035248</v>
      </c>
      <c r="C680" s="77" t="s">
        <v>546</v>
      </c>
      <c r="D680" s="79">
        <v>0</v>
      </c>
      <c r="E680" s="79">
        <v>0</v>
      </c>
      <c r="F680" s="79">
        <v>0</v>
      </c>
      <c r="G680" s="79">
        <v>1</v>
      </c>
      <c r="H680" s="79">
        <v>0</v>
      </c>
      <c r="I680" s="79">
        <v>0</v>
      </c>
      <c r="J680" s="79">
        <v>0</v>
      </c>
      <c r="K680" s="80">
        <v>3.8300000000000001E-2</v>
      </c>
      <c r="L680" s="79">
        <v>0</v>
      </c>
      <c r="M680" s="79">
        <v>0</v>
      </c>
      <c r="N680" s="79">
        <v>0</v>
      </c>
      <c r="O680" s="79">
        <v>0</v>
      </c>
      <c r="P680" s="79">
        <v>1</v>
      </c>
      <c r="Q680" s="79">
        <v>1</v>
      </c>
      <c r="R680" s="80">
        <v>1.085</v>
      </c>
      <c r="S680" s="79">
        <v>12</v>
      </c>
      <c r="T680" s="76"/>
      <c r="V680" s="76">
        <v>484</v>
      </c>
      <c r="W680" s="76">
        <v>35</v>
      </c>
      <c r="X680" s="76">
        <v>248</v>
      </c>
      <c r="Y680" s="78">
        <v>16115</v>
      </c>
    </row>
    <row r="681" spans="1:25" s="78" customFormat="1">
      <c r="A681" s="81">
        <v>484</v>
      </c>
      <c r="B681" s="76">
        <v>484035251</v>
      </c>
      <c r="C681" s="77" t="s">
        <v>546</v>
      </c>
      <c r="D681" s="79">
        <v>0</v>
      </c>
      <c r="E681" s="79">
        <v>0</v>
      </c>
      <c r="F681" s="79">
        <v>0</v>
      </c>
      <c r="G681" s="79">
        <v>0</v>
      </c>
      <c r="H681" s="79">
        <v>1</v>
      </c>
      <c r="I681" s="79">
        <v>0</v>
      </c>
      <c r="J681" s="79">
        <v>0</v>
      </c>
      <c r="K681" s="80">
        <v>3.8300000000000001E-2</v>
      </c>
      <c r="L681" s="79">
        <v>0</v>
      </c>
      <c r="M681" s="79">
        <v>0</v>
      </c>
      <c r="N681" s="79">
        <v>0</v>
      </c>
      <c r="O681" s="79">
        <v>0</v>
      </c>
      <c r="P681" s="79">
        <v>0</v>
      </c>
      <c r="Q681" s="79">
        <v>1</v>
      </c>
      <c r="R681" s="80">
        <v>1.085</v>
      </c>
      <c r="S681" s="79">
        <v>8</v>
      </c>
      <c r="T681" s="76"/>
      <c r="V681" s="76">
        <v>484</v>
      </c>
      <c r="W681" s="76">
        <v>35</v>
      </c>
      <c r="X681" s="76">
        <v>251</v>
      </c>
      <c r="Y681" s="78">
        <v>9846</v>
      </c>
    </row>
    <row r="682" spans="1:25" s="78" customFormat="1">
      <c r="A682" s="81">
        <v>484</v>
      </c>
      <c r="B682" s="76">
        <v>484035285</v>
      </c>
      <c r="C682" s="77" t="s">
        <v>546</v>
      </c>
      <c r="D682" s="79">
        <v>0</v>
      </c>
      <c r="E682" s="79">
        <v>0</v>
      </c>
      <c r="F682" s="79">
        <v>0</v>
      </c>
      <c r="G682" s="79">
        <v>0</v>
      </c>
      <c r="H682" s="79">
        <v>2</v>
      </c>
      <c r="I682" s="79">
        <v>2</v>
      </c>
      <c r="J682" s="79">
        <v>0</v>
      </c>
      <c r="K682" s="80">
        <v>0.1532</v>
      </c>
      <c r="L682" s="79">
        <v>0</v>
      </c>
      <c r="M682" s="79">
        <v>0</v>
      </c>
      <c r="N682" s="79">
        <v>1</v>
      </c>
      <c r="O682" s="79">
        <v>0</v>
      </c>
      <c r="P682" s="79">
        <v>0</v>
      </c>
      <c r="Q682" s="79">
        <v>4</v>
      </c>
      <c r="R682" s="80">
        <v>1.085</v>
      </c>
      <c r="S682" s="79">
        <v>7</v>
      </c>
      <c r="T682" s="76"/>
      <c r="V682" s="76">
        <v>484</v>
      </c>
      <c r="W682" s="76">
        <v>35</v>
      </c>
      <c r="X682" s="76">
        <v>285</v>
      </c>
      <c r="Y682" s="78">
        <v>11493</v>
      </c>
    </row>
    <row r="683" spans="1:25" s="78" customFormat="1">
      <c r="A683" s="81">
        <v>484</v>
      </c>
      <c r="B683" s="76">
        <v>484035293</v>
      </c>
      <c r="C683" s="77" t="s">
        <v>546</v>
      </c>
      <c r="D683" s="79">
        <v>0</v>
      </c>
      <c r="E683" s="79">
        <v>0</v>
      </c>
      <c r="F683" s="79">
        <v>0</v>
      </c>
      <c r="G683" s="79">
        <v>0</v>
      </c>
      <c r="H683" s="79">
        <v>0</v>
      </c>
      <c r="I683" s="79">
        <v>1</v>
      </c>
      <c r="J683" s="79">
        <v>0</v>
      </c>
      <c r="K683" s="80">
        <v>3.8300000000000001E-2</v>
      </c>
      <c r="L683" s="79">
        <v>0</v>
      </c>
      <c r="M683" s="79">
        <v>0</v>
      </c>
      <c r="N683" s="79">
        <v>0</v>
      </c>
      <c r="O683" s="79">
        <v>0</v>
      </c>
      <c r="P683" s="79">
        <v>1</v>
      </c>
      <c r="Q683" s="79">
        <v>1</v>
      </c>
      <c r="R683" s="80">
        <v>1.085</v>
      </c>
      <c r="S683" s="79">
        <v>10</v>
      </c>
      <c r="T683" s="76"/>
      <c r="V683" s="76">
        <v>484</v>
      </c>
      <c r="W683" s="76">
        <v>35</v>
      </c>
      <c r="X683" s="76">
        <v>293</v>
      </c>
      <c r="Y683" s="78">
        <v>17350</v>
      </c>
    </row>
    <row r="684" spans="1:25" s="78" customFormat="1">
      <c r="A684" s="81">
        <v>484</v>
      </c>
      <c r="B684" s="76">
        <v>484035307</v>
      </c>
      <c r="C684" s="77" t="s">
        <v>546</v>
      </c>
      <c r="D684" s="79">
        <v>0</v>
      </c>
      <c r="E684" s="79">
        <v>0</v>
      </c>
      <c r="F684" s="79">
        <v>0</v>
      </c>
      <c r="G684" s="79">
        <v>0</v>
      </c>
      <c r="H684" s="79">
        <v>0</v>
      </c>
      <c r="I684" s="79">
        <v>1</v>
      </c>
      <c r="J684" s="79">
        <v>0</v>
      </c>
      <c r="K684" s="80">
        <v>3.8300000000000001E-2</v>
      </c>
      <c r="L684" s="79">
        <v>0</v>
      </c>
      <c r="M684" s="79">
        <v>0</v>
      </c>
      <c r="N684" s="79">
        <v>0</v>
      </c>
      <c r="O684" s="79">
        <v>0</v>
      </c>
      <c r="P684" s="79">
        <v>1</v>
      </c>
      <c r="Q684" s="79">
        <v>1</v>
      </c>
      <c r="R684" s="80">
        <v>1.085</v>
      </c>
      <c r="S684" s="79">
        <v>3</v>
      </c>
      <c r="T684" s="76"/>
      <c r="V684" s="76">
        <v>484</v>
      </c>
      <c r="W684" s="76">
        <v>35</v>
      </c>
      <c r="X684" s="76">
        <v>307</v>
      </c>
      <c r="Y684" s="78">
        <v>16082</v>
      </c>
    </row>
    <row r="685" spans="1:25" s="78" customFormat="1">
      <c r="A685" s="81">
        <v>484</v>
      </c>
      <c r="B685" s="76">
        <v>484035314</v>
      </c>
      <c r="C685" s="77" t="s">
        <v>546</v>
      </c>
      <c r="D685" s="79">
        <v>0</v>
      </c>
      <c r="E685" s="79">
        <v>0</v>
      </c>
      <c r="F685" s="79">
        <v>0</v>
      </c>
      <c r="G685" s="79">
        <v>0</v>
      </c>
      <c r="H685" s="79">
        <v>2</v>
      </c>
      <c r="I685" s="79">
        <v>0</v>
      </c>
      <c r="J685" s="79">
        <v>0</v>
      </c>
      <c r="K685" s="80">
        <v>7.6600000000000001E-2</v>
      </c>
      <c r="L685" s="79">
        <v>0</v>
      </c>
      <c r="M685" s="79">
        <v>0</v>
      </c>
      <c r="N685" s="79">
        <v>0</v>
      </c>
      <c r="O685" s="79">
        <v>0</v>
      </c>
      <c r="P685" s="79">
        <v>2</v>
      </c>
      <c r="Q685" s="79">
        <v>2</v>
      </c>
      <c r="R685" s="80">
        <v>1.085</v>
      </c>
      <c r="S685" s="79">
        <v>6</v>
      </c>
      <c r="T685" s="76"/>
      <c r="V685" s="76">
        <v>484</v>
      </c>
      <c r="W685" s="76">
        <v>35</v>
      </c>
      <c r="X685" s="76">
        <v>314</v>
      </c>
      <c r="Y685" s="78">
        <v>14646</v>
      </c>
    </row>
    <row r="686" spans="1:25" s="78" customFormat="1">
      <c r="A686" s="81">
        <v>484</v>
      </c>
      <c r="B686" s="76">
        <v>484035336</v>
      </c>
      <c r="C686" s="77" t="s">
        <v>546</v>
      </c>
      <c r="D686" s="79">
        <v>0</v>
      </c>
      <c r="E686" s="79">
        <v>0</v>
      </c>
      <c r="F686" s="79">
        <v>0</v>
      </c>
      <c r="G686" s="79">
        <v>0</v>
      </c>
      <c r="H686" s="79">
        <v>2</v>
      </c>
      <c r="I686" s="79">
        <v>0</v>
      </c>
      <c r="J686" s="79">
        <v>0</v>
      </c>
      <c r="K686" s="80">
        <v>7.6600000000000001E-2</v>
      </c>
      <c r="L686" s="79">
        <v>0</v>
      </c>
      <c r="M686" s="79">
        <v>0</v>
      </c>
      <c r="N686" s="79">
        <v>0</v>
      </c>
      <c r="O686" s="79">
        <v>0</v>
      </c>
      <c r="P686" s="79">
        <v>1</v>
      </c>
      <c r="Q686" s="79">
        <v>2</v>
      </c>
      <c r="R686" s="80">
        <v>1.085</v>
      </c>
      <c r="S686" s="79">
        <v>7</v>
      </c>
      <c r="T686" s="76"/>
      <c r="V686" s="76">
        <v>484</v>
      </c>
      <c r="W686" s="76">
        <v>35</v>
      </c>
      <c r="X686" s="76">
        <v>336</v>
      </c>
      <c r="Y686" s="78">
        <v>12342</v>
      </c>
    </row>
    <row r="687" spans="1:25" s="78" customFormat="1">
      <c r="A687" s="81">
        <v>484</v>
      </c>
      <c r="B687" s="76">
        <v>484035780</v>
      </c>
      <c r="C687" s="77" t="s">
        <v>546</v>
      </c>
      <c r="D687" s="79">
        <v>0</v>
      </c>
      <c r="E687" s="79">
        <v>0</v>
      </c>
      <c r="F687" s="79">
        <v>0</v>
      </c>
      <c r="G687" s="79">
        <v>0</v>
      </c>
      <c r="H687" s="79">
        <v>1</v>
      </c>
      <c r="I687" s="79">
        <v>0</v>
      </c>
      <c r="J687" s="79">
        <v>0</v>
      </c>
      <c r="K687" s="80">
        <v>3.8300000000000001E-2</v>
      </c>
      <c r="L687" s="79">
        <v>0</v>
      </c>
      <c r="M687" s="79">
        <v>0</v>
      </c>
      <c r="N687" s="79">
        <v>0</v>
      </c>
      <c r="O687" s="79">
        <v>0</v>
      </c>
      <c r="P687" s="79">
        <v>1</v>
      </c>
      <c r="Q687" s="79">
        <v>1</v>
      </c>
      <c r="R687" s="80">
        <v>1.085</v>
      </c>
      <c r="S687" s="79">
        <v>5</v>
      </c>
      <c r="T687" s="76"/>
      <c r="V687" s="76">
        <v>484</v>
      </c>
      <c r="W687" s="76">
        <v>35</v>
      </c>
      <c r="X687" s="76">
        <v>780</v>
      </c>
      <c r="Y687" s="78">
        <v>14299</v>
      </c>
    </row>
    <row r="688" spans="1:25" s="78" customFormat="1">
      <c r="A688" s="81">
        <v>485</v>
      </c>
      <c r="B688" s="76">
        <v>485258030</v>
      </c>
      <c r="C688" s="77" t="s">
        <v>547</v>
      </c>
      <c r="D688" s="79">
        <v>0</v>
      </c>
      <c r="E688" s="79">
        <v>0</v>
      </c>
      <c r="F688" s="79">
        <v>0</v>
      </c>
      <c r="G688" s="79">
        <v>0</v>
      </c>
      <c r="H688" s="79">
        <v>1</v>
      </c>
      <c r="I688" s="79">
        <v>1</v>
      </c>
      <c r="J688" s="79">
        <v>0</v>
      </c>
      <c r="K688" s="80">
        <v>7.6600000000000001E-2</v>
      </c>
      <c r="L688" s="79">
        <v>0</v>
      </c>
      <c r="M688" s="79">
        <v>0</v>
      </c>
      <c r="N688" s="79">
        <v>0</v>
      </c>
      <c r="O688" s="79">
        <v>0</v>
      </c>
      <c r="P688" s="79">
        <v>2</v>
      </c>
      <c r="Q688" s="79">
        <v>2</v>
      </c>
      <c r="R688" s="80">
        <v>1</v>
      </c>
      <c r="S688" s="79">
        <v>6</v>
      </c>
      <c r="T688" s="76"/>
      <c r="V688" s="76">
        <v>485</v>
      </c>
      <c r="W688" s="76">
        <v>258</v>
      </c>
      <c r="X688" s="76">
        <v>30</v>
      </c>
      <c r="Y688" s="78">
        <v>14583</v>
      </c>
    </row>
    <row r="689" spans="1:25" s="78" customFormat="1">
      <c r="A689" s="81">
        <v>485</v>
      </c>
      <c r="B689" s="76">
        <v>485258071</v>
      </c>
      <c r="C689" s="77" t="s">
        <v>547</v>
      </c>
      <c r="D689" s="79">
        <v>0</v>
      </c>
      <c r="E689" s="79">
        <v>0</v>
      </c>
      <c r="F689" s="79">
        <v>0</v>
      </c>
      <c r="G689" s="79">
        <v>0</v>
      </c>
      <c r="H689" s="79">
        <v>0</v>
      </c>
      <c r="I689" s="79">
        <v>1</v>
      </c>
      <c r="J689" s="79">
        <v>0</v>
      </c>
      <c r="K689" s="80">
        <v>3.8300000000000001E-2</v>
      </c>
      <c r="L689" s="79">
        <v>0</v>
      </c>
      <c r="M689" s="79">
        <v>0</v>
      </c>
      <c r="N689" s="79">
        <v>0</v>
      </c>
      <c r="O689" s="79">
        <v>0</v>
      </c>
      <c r="P689" s="79">
        <v>0</v>
      </c>
      <c r="Q689" s="79">
        <v>1</v>
      </c>
      <c r="R689" s="80">
        <v>1</v>
      </c>
      <c r="S689" s="79">
        <v>4</v>
      </c>
      <c r="T689" s="76"/>
      <c r="V689" s="76">
        <v>485</v>
      </c>
      <c r="W689" s="76">
        <v>258</v>
      </c>
      <c r="X689" s="76">
        <v>71</v>
      </c>
      <c r="Y689" s="78">
        <v>11023</v>
      </c>
    </row>
    <row r="690" spans="1:25" s="78" customFormat="1">
      <c r="A690" s="81">
        <v>485</v>
      </c>
      <c r="B690" s="76">
        <v>485258107</v>
      </c>
      <c r="C690" s="77" t="s">
        <v>547</v>
      </c>
      <c r="D690" s="79">
        <v>0</v>
      </c>
      <c r="E690" s="79">
        <v>0</v>
      </c>
      <c r="F690" s="79">
        <v>0</v>
      </c>
      <c r="G690" s="79">
        <v>0</v>
      </c>
      <c r="H690" s="79">
        <v>1</v>
      </c>
      <c r="I690" s="79">
        <v>1</v>
      </c>
      <c r="J690" s="79">
        <v>0</v>
      </c>
      <c r="K690" s="80">
        <v>7.6600000000000001E-2</v>
      </c>
      <c r="L690" s="79">
        <v>0</v>
      </c>
      <c r="M690" s="79">
        <v>0</v>
      </c>
      <c r="N690" s="79">
        <v>0</v>
      </c>
      <c r="O690" s="79">
        <v>0</v>
      </c>
      <c r="P690" s="79">
        <v>0</v>
      </c>
      <c r="Q690" s="79">
        <v>2</v>
      </c>
      <c r="R690" s="80">
        <v>1</v>
      </c>
      <c r="S690" s="79">
        <v>8</v>
      </c>
      <c r="T690" s="76"/>
      <c r="V690" s="76">
        <v>485</v>
      </c>
      <c r="W690" s="76">
        <v>258</v>
      </c>
      <c r="X690" s="76">
        <v>107</v>
      </c>
      <c r="Y690" s="78">
        <v>10122</v>
      </c>
    </row>
    <row r="691" spans="1:25" s="78" customFormat="1">
      <c r="A691" s="81">
        <v>485</v>
      </c>
      <c r="B691" s="76">
        <v>485258163</v>
      </c>
      <c r="C691" s="77" t="s">
        <v>547</v>
      </c>
      <c r="D691" s="79">
        <v>0</v>
      </c>
      <c r="E691" s="79">
        <v>0</v>
      </c>
      <c r="F691" s="79">
        <v>0</v>
      </c>
      <c r="G691" s="79">
        <v>0</v>
      </c>
      <c r="H691" s="79">
        <v>4</v>
      </c>
      <c r="I691" s="79">
        <v>10</v>
      </c>
      <c r="J691" s="79">
        <v>0</v>
      </c>
      <c r="K691" s="80">
        <v>0.53620000000000001</v>
      </c>
      <c r="L691" s="79">
        <v>0</v>
      </c>
      <c r="M691" s="79">
        <v>0</v>
      </c>
      <c r="N691" s="79">
        <v>0</v>
      </c>
      <c r="O691" s="79">
        <v>0</v>
      </c>
      <c r="P691" s="79">
        <v>7</v>
      </c>
      <c r="Q691" s="79">
        <v>14</v>
      </c>
      <c r="R691" s="80">
        <v>1</v>
      </c>
      <c r="S691" s="79">
        <v>12</v>
      </c>
      <c r="T691" s="76"/>
      <c r="V691" s="76">
        <v>485</v>
      </c>
      <c r="W691" s="76">
        <v>258</v>
      </c>
      <c r="X691" s="76">
        <v>163</v>
      </c>
      <c r="Y691" s="78">
        <v>13244</v>
      </c>
    </row>
    <row r="692" spans="1:25" s="78" customFormat="1">
      <c r="A692" s="81">
        <v>485</v>
      </c>
      <c r="B692" s="76">
        <v>485258229</v>
      </c>
      <c r="C692" s="77" t="s">
        <v>547</v>
      </c>
      <c r="D692" s="79">
        <v>0</v>
      </c>
      <c r="E692" s="79">
        <v>0</v>
      </c>
      <c r="F692" s="79">
        <v>0</v>
      </c>
      <c r="G692" s="79">
        <v>0</v>
      </c>
      <c r="H692" s="79">
        <v>4</v>
      </c>
      <c r="I692" s="79">
        <v>8</v>
      </c>
      <c r="J692" s="79">
        <v>0</v>
      </c>
      <c r="K692" s="80">
        <v>0.45960000000000001</v>
      </c>
      <c r="L692" s="79">
        <v>0</v>
      </c>
      <c r="M692" s="79">
        <v>0</v>
      </c>
      <c r="N692" s="79">
        <v>1</v>
      </c>
      <c r="O692" s="79">
        <v>0</v>
      </c>
      <c r="P692" s="79">
        <v>8</v>
      </c>
      <c r="Q692" s="79">
        <v>12</v>
      </c>
      <c r="R692" s="80">
        <v>1</v>
      </c>
      <c r="S692" s="79">
        <v>7</v>
      </c>
      <c r="T692" s="76"/>
      <c r="V692" s="76">
        <v>485</v>
      </c>
      <c r="W692" s="76">
        <v>258</v>
      </c>
      <c r="X692" s="76">
        <v>229</v>
      </c>
      <c r="Y692" s="78">
        <v>13724</v>
      </c>
    </row>
    <row r="693" spans="1:25" s="78" customFormat="1">
      <c r="A693" s="81">
        <v>485</v>
      </c>
      <c r="B693" s="76">
        <v>485258248</v>
      </c>
      <c r="C693" s="77" t="s">
        <v>547</v>
      </c>
      <c r="D693" s="79">
        <v>0</v>
      </c>
      <c r="E693" s="79">
        <v>0</v>
      </c>
      <c r="F693" s="79">
        <v>0</v>
      </c>
      <c r="G693" s="79">
        <v>0</v>
      </c>
      <c r="H693" s="79">
        <v>0</v>
      </c>
      <c r="I693" s="79">
        <v>1</v>
      </c>
      <c r="J693" s="79">
        <v>0</v>
      </c>
      <c r="K693" s="80">
        <v>3.8300000000000001E-2</v>
      </c>
      <c r="L693" s="79">
        <v>0</v>
      </c>
      <c r="M693" s="79">
        <v>0</v>
      </c>
      <c r="N693" s="79">
        <v>0</v>
      </c>
      <c r="O693" s="79">
        <v>0</v>
      </c>
      <c r="P693" s="79">
        <v>1</v>
      </c>
      <c r="Q693" s="79">
        <v>1</v>
      </c>
      <c r="R693" s="80">
        <v>1</v>
      </c>
      <c r="S693" s="79">
        <v>12</v>
      </c>
      <c r="T693" s="76"/>
      <c r="V693" s="76">
        <v>485</v>
      </c>
      <c r="W693" s="76">
        <v>258</v>
      </c>
      <c r="X693" s="76">
        <v>248</v>
      </c>
      <c r="Y693" s="78">
        <v>16496</v>
      </c>
    </row>
    <row r="694" spans="1:25" s="78" customFormat="1">
      <c r="A694" s="81">
        <v>485</v>
      </c>
      <c r="B694" s="76">
        <v>485258258</v>
      </c>
      <c r="C694" s="77" t="s">
        <v>547</v>
      </c>
      <c r="D694" s="79">
        <v>0</v>
      </c>
      <c r="E694" s="79">
        <v>0</v>
      </c>
      <c r="F694" s="79">
        <v>0</v>
      </c>
      <c r="G694" s="79">
        <v>0</v>
      </c>
      <c r="H694" s="79">
        <v>202</v>
      </c>
      <c r="I694" s="79">
        <v>253</v>
      </c>
      <c r="J694" s="79">
        <v>0</v>
      </c>
      <c r="K694" s="80">
        <v>17.426500000000001</v>
      </c>
      <c r="L694" s="79">
        <v>0</v>
      </c>
      <c r="M694" s="79">
        <v>0</v>
      </c>
      <c r="N694" s="79">
        <v>9</v>
      </c>
      <c r="O694" s="79">
        <v>6</v>
      </c>
      <c r="P694" s="79">
        <v>186</v>
      </c>
      <c r="Q694" s="79">
        <v>455</v>
      </c>
      <c r="R694" s="80">
        <v>1</v>
      </c>
      <c r="S694" s="79">
        <v>10</v>
      </c>
      <c r="T694" s="76"/>
      <c r="V694" s="76">
        <v>485</v>
      </c>
      <c r="W694" s="76">
        <v>258</v>
      </c>
      <c r="X694" s="76">
        <v>258</v>
      </c>
      <c r="Y694" s="78">
        <v>12414</v>
      </c>
    </row>
    <row r="695" spans="1:25" s="78" customFormat="1">
      <c r="A695" s="81">
        <v>485</v>
      </c>
      <c r="B695" s="76">
        <v>485258291</v>
      </c>
      <c r="C695" s="77" t="s">
        <v>547</v>
      </c>
      <c r="D695" s="79">
        <v>0</v>
      </c>
      <c r="E695" s="79">
        <v>0</v>
      </c>
      <c r="F695" s="79">
        <v>0</v>
      </c>
      <c r="G695" s="79">
        <v>0</v>
      </c>
      <c r="H695" s="79">
        <v>4</v>
      </c>
      <c r="I695" s="79">
        <v>3</v>
      </c>
      <c r="J695" s="79">
        <v>0</v>
      </c>
      <c r="K695" s="80">
        <v>0.2681</v>
      </c>
      <c r="L695" s="79">
        <v>0</v>
      </c>
      <c r="M695" s="79">
        <v>0</v>
      </c>
      <c r="N695" s="79">
        <v>1</v>
      </c>
      <c r="O695" s="79">
        <v>0</v>
      </c>
      <c r="P695" s="79">
        <v>6</v>
      </c>
      <c r="Q695" s="79">
        <v>7</v>
      </c>
      <c r="R695" s="80">
        <v>1</v>
      </c>
      <c r="S695" s="79">
        <v>4</v>
      </c>
      <c r="T695" s="76"/>
      <c r="V695" s="76">
        <v>485</v>
      </c>
      <c r="W695" s="76">
        <v>258</v>
      </c>
      <c r="X695" s="76">
        <v>291</v>
      </c>
      <c r="Y695" s="78">
        <v>13837</v>
      </c>
    </row>
    <row r="696" spans="1:25" s="78" customFormat="1">
      <c r="A696" s="81">
        <v>485</v>
      </c>
      <c r="B696" s="76">
        <v>485258305</v>
      </c>
      <c r="C696" s="77" t="s">
        <v>547</v>
      </c>
      <c r="D696" s="79">
        <v>0</v>
      </c>
      <c r="E696" s="79">
        <v>0</v>
      </c>
      <c r="F696" s="79">
        <v>0</v>
      </c>
      <c r="G696" s="79">
        <v>0</v>
      </c>
      <c r="H696" s="79">
        <v>1</v>
      </c>
      <c r="I696" s="79">
        <v>0</v>
      </c>
      <c r="J696" s="79">
        <v>0</v>
      </c>
      <c r="K696" s="80">
        <v>3.8300000000000001E-2</v>
      </c>
      <c r="L696" s="79">
        <v>0</v>
      </c>
      <c r="M696" s="79">
        <v>0</v>
      </c>
      <c r="N696" s="79">
        <v>0</v>
      </c>
      <c r="O696" s="79">
        <v>0</v>
      </c>
      <c r="P696" s="79">
        <v>0</v>
      </c>
      <c r="Q696" s="79">
        <v>1</v>
      </c>
      <c r="R696" s="80">
        <v>1</v>
      </c>
      <c r="S696" s="79">
        <v>3</v>
      </c>
      <c r="T696" s="76"/>
      <c r="V696" s="76">
        <v>485</v>
      </c>
      <c r="W696" s="76">
        <v>258</v>
      </c>
      <c r="X696" s="76">
        <v>305</v>
      </c>
      <c r="Y696" s="78">
        <v>9220</v>
      </c>
    </row>
    <row r="697" spans="1:25" s="78" customFormat="1">
      <c r="A697" s="81">
        <v>486</v>
      </c>
      <c r="B697" s="76">
        <v>486348017</v>
      </c>
      <c r="C697" s="77" t="s">
        <v>575</v>
      </c>
      <c r="D697" s="79">
        <v>0</v>
      </c>
      <c r="E697" s="79">
        <v>0</v>
      </c>
      <c r="F697" s="79">
        <v>0</v>
      </c>
      <c r="G697" s="79">
        <v>1</v>
      </c>
      <c r="H697" s="79">
        <v>1</v>
      </c>
      <c r="I697" s="79">
        <v>0</v>
      </c>
      <c r="J697" s="79">
        <v>0</v>
      </c>
      <c r="K697" s="80">
        <v>7.6600000000000001E-2</v>
      </c>
      <c r="L697" s="79">
        <v>0</v>
      </c>
      <c r="M697" s="79">
        <v>1</v>
      </c>
      <c r="N697" s="79">
        <v>0</v>
      </c>
      <c r="O697" s="79">
        <v>0</v>
      </c>
      <c r="P697" s="79">
        <v>2</v>
      </c>
      <c r="Q697" s="79">
        <v>2</v>
      </c>
      <c r="R697" s="80">
        <v>1</v>
      </c>
      <c r="S697" s="79">
        <v>5</v>
      </c>
      <c r="T697" s="76"/>
      <c r="V697" s="76">
        <v>486</v>
      </c>
      <c r="W697" s="76">
        <v>348</v>
      </c>
      <c r="X697" s="76">
        <v>17</v>
      </c>
      <c r="Y697" s="78">
        <v>14731</v>
      </c>
    </row>
    <row r="698" spans="1:25" s="78" customFormat="1">
      <c r="A698" s="81">
        <v>486</v>
      </c>
      <c r="B698" s="76">
        <v>486348151</v>
      </c>
      <c r="C698" s="77" t="s">
        <v>575</v>
      </c>
      <c r="D698" s="79">
        <v>0</v>
      </c>
      <c r="E698" s="79">
        <v>0</v>
      </c>
      <c r="F698" s="79">
        <v>1</v>
      </c>
      <c r="G698" s="79">
        <v>3</v>
      </c>
      <c r="H698" s="79">
        <v>1</v>
      </c>
      <c r="I698" s="79">
        <v>0</v>
      </c>
      <c r="J698" s="79">
        <v>0</v>
      </c>
      <c r="K698" s="80">
        <v>0.1915</v>
      </c>
      <c r="L698" s="79">
        <v>0</v>
      </c>
      <c r="M698" s="79">
        <v>0</v>
      </c>
      <c r="N698" s="79">
        <v>0</v>
      </c>
      <c r="O698" s="79">
        <v>0</v>
      </c>
      <c r="P698" s="79">
        <v>5</v>
      </c>
      <c r="Q698" s="79">
        <v>5</v>
      </c>
      <c r="R698" s="80">
        <v>1</v>
      </c>
      <c r="S698" s="79">
        <v>7</v>
      </c>
      <c r="T698" s="76"/>
      <c r="V698" s="76">
        <v>486</v>
      </c>
      <c r="W698" s="76">
        <v>348</v>
      </c>
      <c r="X698" s="76">
        <v>151</v>
      </c>
      <c r="Y698" s="78">
        <v>14126</v>
      </c>
    </row>
    <row r="699" spans="1:25" s="78" customFormat="1">
      <c r="A699" s="81">
        <v>486</v>
      </c>
      <c r="B699" s="76">
        <v>486348153</v>
      </c>
      <c r="C699" s="77" t="s">
        <v>575</v>
      </c>
      <c r="D699" s="79">
        <v>0</v>
      </c>
      <c r="E699" s="79">
        <v>0</v>
      </c>
      <c r="F699" s="79">
        <v>0</v>
      </c>
      <c r="G699" s="79">
        <v>1</v>
      </c>
      <c r="H699" s="79">
        <v>0</v>
      </c>
      <c r="I699" s="79">
        <v>0</v>
      </c>
      <c r="J699" s="79">
        <v>0</v>
      </c>
      <c r="K699" s="80">
        <v>3.8300000000000001E-2</v>
      </c>
      <c r="L699" s="79">
        <v>0</v>
      </c>
      <c r="M699" s="79">
        <v>0</v>
      </c>
      <c r="N699" s="79">
        <v>0</v>
      </c>
      <c r="O699" s="79">
        <v>0</v>
      </c>
      <c r="P699" s="79">
        <v>0</v>
      </c>
      <c r="Q699" s="79">
        <v>1</v>
      </c>
      <c r="R699" s="80">
        <v>1</v>
      </c>
      <c r="S699" s="79">
        <v>9</v>
      </c>
      <c r="T699" s="76"/>
      <c r="V699" s="76">
        <v>486</v>
      </c>
      <c r="W699" s="76">
        <v>348</v>
      </c>
      <c r="X699" s="76">
        <v>153</v>
      </c>
      <c r="Y699" s="78">
        <v>9567</v>
      </c>
    </row>
    <row r="700" spans="1:25" s="78" customFormat="1">
      <c r="A700" s="81">
        <v>486</v>
      </c>
      <c r="B700" s="76">
        <v>486348186</v>
      </c>
      <c r="C700" s="77" t="s">
        <v>575</v>
      </c>
      <c r="D700" s="79">
        <v>0</v>
      </c>
      <c r="E700" s="79">
        <v>0</v>
      </c>
      <c r="F700" s="79">
        <v>1</v>
      </c>
      <c r="G700" s="79">
        <v>3</v>
      </c>
      <c r="H700" s="79">
        <v>2</v>
      </c>
      <c r="I700" s="79">
        <v>0</v>
      </c>
      <c r="J700" s="79">
        <v>0</v>
      </c>
      <c r="K700" s="80">
        <v>0.2298</v>
      </c>
      <c r="L700" s="79">
        <v>0</v>
      </c>
      <c r="M700" s="79">
        <v>2</v>
      </c>
      <c r="N700" s="79">
        <v>1</v>
      </c>
      <c r="O700" s="79">
        <v>0</v>
      </c>
      <c r="P700" s="79">
        <v>6</v>
      </c>
      <c r="Q700" s="79">
        <v>6</v>
      </c>
      <c r="R700" s="80">
        <v>1</v>
      </c>
      <c r="S700" s="79">
        <v>6</v>
      </c>
      <c r="T700" s="76"/>
      <c r="V700" s="76">
        <v>486</v>
      </c>
      <c r="W700" s="76">
        <v>348</v>
      </c>
      <c r="X700" s="76">
        <v>186</v>
      </c>
      <c r="Y700" s="78">
        <v>15124</v>
      </c>
    </row>
    <row r="701" spans="1:25" s="78" customFormat="1">
      <c r="A701" s="81">
        <v>486</v>
      </c>
      <c r="B701" s="76">
        <v>486348214</v>
      </c>
      <c r="C701" s="77" t="s">
        <v>575</v>
      </c>
      <c r="D701" s="79">
        <v>0</v>
      </c>
      <c r="E701" s="79">
        <v>0</v>
      </c>
      <c r="F701" s="79">
        <v>0</v>
      </c>
      <c r="G701" s="79">
        <v>1</v>
      </c>
      <c r="H701" s="79">
        <v>1</v>
      </c>
      <c r="I701" s="79">
        <v>0</v>
      </c>
      <c r="J701" s="79">
        <v>0</v>
      </c>
      <c r="K701" s="80">
        <v>7.6600000000000001E-2</v>
      </c>
      <c r="L701" s="79">
        <v>0</v>
      </c>
      <c r="M701" s="79">
        <v>0</v>
      </c>
      <c r="N701" s="79">
        <v>0</v>
      </c>
      <c r="O701" s="79">
        <v>0</v>
      </c>
      <c r="P701" s="79">
        <v>0</v>
      </c>
      <c r="Q701" s="79">
        <v>2</v>
      </c>
      <c r="R701" s="80">
        <v>1</v>
      </c>
      <c r="S701" s="79">
        <v>7</v>
      </c>
      <c r="T701" s="76"/>
      <c r="V701" s="76">
        <v>486</v>
      </c>
      <c r="W701" s="76">
        <v>348</v>
      </c>
      <c r="X701" s="76">
        <v>214</v>
      </c>
      <c r="Y701" s="78">
        <v>9394</v>
      </c>
    </row>
    <row r="702" spans="1:25" s="78" customFormat="1">
      <c r="A702" s="81">
        <v>486</v>
      </c>
      <c r="B702" s="76">
        <v>486348226</v>
      </c>
      <c r="C702" s="77" t="s">
        <v>575</v>
      </c>
      <c r="D702" s="79">
        <v>0</v>
      </c>
      <c r="E702" s="79">
        <v>0</v>
      </c>
      <c r="F702" s="79">
        <v>0</v>
      </c>
      <c r="G702" s="79">
        <v>0</v>
      </c>
      <c r="H702" s="79">
        <v>1</v>
      </c>
      <c r="I702" s="79">
        <v>0</v>
      </c>
      <c r="J702" s="79">
        <v>0</v>
      </c>
      <c r="K702" s="80">
        <v>3.8300000000000001E-2</v>
      </c>
      <c r="L702" s="79">
        <v>0</v>
      </c>
      <c r="M702" s="79">
        <v>0</v>
      </c>
      <c r="N702" s="79">
        <v>0</v>
      </c>
      <c r="O702" s="79">
        <v>0</v>
      </c>
      <c r="P702" s="79">
        <v>1</v>
      </c>
      <c r="Q702" s="79">
        <v>1</v>
      </c>
      <c r="R702" s="80">
        <v>1</v>
      </c>
      <c r="S702" s="79">
        <v>7</v>
      </c>
      <c r="T702" s="76"/>
      <c r="V702" s="76">
        <v>486</v>
      </c>
      <c r="W702" s="76">
        <v>348</v>
      </c>
      <c r="X702" s="76">
        <v>226</v>
      </c>
      <c r="Y702" s="78">
        <v>13858</v>
      </c>
    </row>
    <row r="703" spans="1:25" s="78" customFormat="1">
      <c r="A703" s="81">
        <v>486</v>
      </c>
      <c r="B703" s="76">
        <v>486348227</v>
      </c>
      <c r="C703" s="77" t="s">
        <v>575</v>
      </c>
      <c r="D703" s="79">
        <v>0</v>
      </c>
      <c r="E703" s="79">
        <v>0</v>
      </c>
      <c r="F703" s="79">
        <v>0</v>
      </c>
      <c r="G703" s="79">
        <v>1</v>
      </c>
      <c r="H703" s="79">
        <v>0</v>
      </c>
      <c r="I703" s="79">
        <v>0</v>
      </c>
      <c r="J703" s="79">
        <v>0</v>
      </c>
      <c r="K703" s="80">
        <v>3.8300000000000001E-2</v>
      </c>
      <c r="L703" s="79">
        <v>0</v>
      </c>
      <c r="M703" s="79">
        <v>0</v>
      </c>
      <c r="N703" s="79">
        <v>0</v>
      </c>
      <c r="O703" s="79">
        <v>0</v>
      </c>
      <c r="P703" s="79">
        <v>0</v>
      </c>
      <c r="Q703" s="79">
        <v>1</v>
      </c>
      <c r="R703" s="80">
        <v>1</v>
      </c>
      <c r="S703" s="79">
        <v>9</v>
      </c>
      <c r="T703" s="76"/>
      <c r="V703" s="76">
        <v>486</v>
      </c>
      <c r="W703" s="76">
        <v>348</v>
      </c>
      <c r="X703" s="76">
        <v>227</v>
      </c>
      <c r="Y703" s="78">
        <v>9567</v>
      </c>
    </row>
    <row r="704" spans="1:25" s="78" customFormat="1">
      <c r="A704" s="81">
        <v>486</v>
      </c>
      <c r="B704" s="76">
        <v>486348271</v>
      </c>
      <c r="C704" s="77" t="s">
        <v>575</v>
      </c>
      <c r="D704" s="79">
        <v>0</v>
      </c>
      <c r="E704" s="79">
        <v>0</v>
      </c>
      <c r="F704" s="79">
        <v>0</v>
      </c>
      <c r="G704" s="79">
        <v>1</v>
      </c>
      <c r="H704" s="79">
        <v>1</v>
      </c>
      <c r="I704" s="79">
        <v>0</v>
      </c>
      <c r="J704" s="79">
        <v>0</v>
      </c>
      <c r="K704" s="80">
        <v>7.6600000000000001E-2</v>
      </c>
      <c r="L704" s="79">
        <v>0</v>
      </c>
      <c r="M704" s="79">
        <v>0</v>
      </c>
      <c r="N704" s="79">
        <v>0</v>
      </c>
      <c r="O704" s="79">
        <v>0</v>
      </c>
      <c r="P704" s="79">
        <v>2</v>
      </c>
      <c r="Q704" s="79">
        <v>2</v>
      </c>
      <c r="R704" s="80">
        <v>1</v>
      </c>
      <c r="S704" s="79">
        <v>3</v>
      </c>
      <c r="T704" s="76"/>
      <c r="V704" s="76">
        <v>486</v>
      </c>
      <c r="W704" s="76">
        <v>348</v>
      </c>
      <c r="X704" s="76">
        <v>271</v>
      </c>
      <c r="Y704" s="78">
        <v>13384</v>
      </c>
    </row>
    <row r="705" spans="1:25" s="78" customFormat="1">
      <c r="A705" s="81">
        <v>486</v>
      </c>
      <c r="B705" s="76">
        <v>486348277</v>
      </c>
      <c r="C705" s="77" t="s">
        <v>575</v>
      </c>
      <c r="D705" s="79">
        <v>0</v>
      </c>
      <c r="E705" s="79">
        <v>0</v>
      </c>
      <c r="F705" s="79">
        <v>1</v>
      </c>
      <c r="G705" s="79">
        <v>1</v>
      </c>
      <c r="H705" s="79">
        <v>2</v>
      </c>
      <c r="I705" s="79">
        <v>0</v>
      </c>
      <c r="J705" s="79">
        <v>0</v>
      </c>
      <c r="K705" s="80">
        <v>0.1532</v>
      </c>
      <c r="L705" s="79">
        <v>0</v>
      </c>
      <c r="M705" s="79">
        <v>1</v>
      </c>
      <c r="N705" s="79">
        <v>0</v>
      </c>
      <c r="O705" s="79">
        <v>0</v>
      </c>
      <c r="P705" s="79">
        <v>4</v>
      </c>
      <c r="Q705" s="79">
        <v>4</v>
      </c>
      <c r="R705" s="80">
        <v>1</v>
      </c>
      <c r="S705" s="79">
        <v>12</v>
      </c>
      <c r="T705" s="76"/>
      <c r="V705" s="76">
        <v>486</v>
      </c>
      <c r="W705" s="76">
        <v>348</v>
      </c>
      <c r="X705" s="76">
        <v>277</v>
      </c>
      <c r="Y705" s="78">
        <v>15453</v>
      </c>
    </row>
    <row r="706" spans="1:25" s="78" customFormat="1">
      <c r="A706" s="81">
        <v>486</v>
      </c>
      <c r="B706" s="76">
        <v>486348316</v>
      </c>
      <c r="C706" s="77" t="s">
        <v>575</v>
      </c>
      <c r="D706" s="79">
        <v>0</v>
      </c>
      <c r="E706" s="79">
        <v>0</v>
      </c>
      <c r="F706" s="79">
        <v>1</v>
      </c>
      <c r="G706" s="79">
        <v>3</v>
      </c>
      <c r="H706" s="79">
        <v>1</v>
      </c>
      <c r="I706" s="79">
        <v>0</v>
      </c>
      <c r="J706" s="79">
        <v>0</v>
      </c>
      <c r="K706" s="80">
        <v>0.1915</v>
      </c>
      <c r="L706" s="79">
        <v>0</v>
      </c>
      <c r="M706" s="79">
        <v>2</v>
      </c>
      <c r="N706" s="79">
        <v>0</v>
      </c>
      <c r="O706" s="79">
        <v>0</v>
      </c>
      <c r="P706" s="79">
        <v>5</v>
      </c>
      <c r="Q706" s="79">
        <v>5</v>
      </c>
      <c r="R706" s="80">
        <v>1</v>
      </c>
      <c r="S706" s="79">
        <v>10</v>
      </c>
      <c r="T706" s="76"/>
      <c r="V706" s="76">
        <v>486</v>
      </c>
      <c r="W706" s="76">
        <v>348</v>
      </c>
      <c r="X706" s="76">
        <v>316</v>
      </c>
      <c r="Y706" s="78">
        <v>15616</v>
      </c>
    </row>
    <row r="707" spans="1:25" s="78" customFormat="1">
      <c r="A707" s="81">
        <v>486</v>
      </c>
      <c r="B707" s="76">
        <v>486348348</v>
      </c>
      <c r="C707" s="77" t="s">
        <v>575</v>
      </c>
      <c r="D707" s="79">
        <v>0</v>
      </c>
      <c r="E707" s="79">
        <v>0</v>
      </c>
      <c r="F707" s="79">
        <v>67</v>
      </c>
      <c r="G707" s="79">
        <v>354</v>
      </c>
      <c r="H707" s="79">
        <v>201</v>
      </c>
      <c r="I707" s="79">
        <v>0</v>
      </c>
      <c r="J707" s="79">
        <v>0</v>
      </c>
      <c r="K707" s="80">
        <v>23.822600000000001</v>
      </c>
      <c r="L707" s="79">
        <v>0</v>
      </c>
      <c r="M707" s="79">
        <v>137</v>
      </c>
      <c r="N707" s="79">
        <v>25</v>
      </c>
      <c r="O707" s="79">
        <v>0</v>
      </c>
      <c r="P707" s="79">
        <v>515</v>
      </c>
      <c r="Q707" s="79">
        <v>622</v>
      </c>
      <c r="R707" s="80">
        <v>1</v>
      </c>
      <c r="S707" s="79">
        <v>11</v>
      </c>
      <c r="T707" s="76"/>
      <c r="V707" s="76">
        <v>486</v>
      </c>
      <c r="W707" s="76">
        <v>348</v>
      </c>
      <c r="X707" s="76">
        <v>348</v>
      </c>
      <c r="Y707" s="78">
        <v>14485</v>
      </c>
    </row>
    <row r="708" spans="1:25" s="78" customFormat="1">
      <c r="A708" s="81">
        <v>486</v>
      </c>
      <c r="B708" s="76">
        <v>486348753</v>
      </c>
      <c r="C708" s="77" t="s">
        <v>575</v>
      </c>
      <c r="D708" s="79">
        <v>0</v>
      </c>
      <c r="E708" s="79">
        <v>0</v>
      </c>
      <c r="F708" s="79">
        <v>0</v>
      </c>
      <c r="G708" s="79">
        <v>1</v>
      </c>
      <c r="H708" s="79">
        <v>0</v>
      </c>
      <c r="I708" s="79">
        <v>0</v>
      </c>
      <c r="J708" s="79">
        <v>0</v>
      </c>
      <c r="K708" s="80">
        <v>3.8300000000000001E-2</v>
      </c>
      <c r="L708" s="79">
        <v>0</v>
      </c>
      <c r="M708" s="79">
        <v>0</v>
      </c>
      <c r="N708" s="79">
        <v>0</v>
      </c>
      <c r="O708" s="79">
        <v>0</v>
      </c>
      <c r="P708" s="79">
        <v>1</v>
      </c>
      <c r="Q708" s="79">
        <v>1</v>
      </c>
      <c r="R708" s="80">
        <v>1</v>
      </c>
      <c r="S708" s="79">
        <v>6</v>
      </c>
      <c r="T708" s="76"/>
      <c r="V708" s="76">
        <v>486</v>
      </c>
      <c r="W708" s="76">
        <v>348</v>
      </c>
      <c r="X708" s="76">
        <v>753</v>
      </c>
      <c r="Y708" s="78">
        <v>14028</v>
      </c>
    </row>
    <row r="709" spans="1:25" s="78" customFormat="1">
      <c r="A709" s="81">
        <v>486</v>
      </c>
      <c r="B709" s="76">
        <v>486348767</v>
      </c>
      <c r="C709" s="77" t="s">
        <v>575</v>
      </c>
      <c r="D709" s="79">
        <v>0</v>
      </c>
      <c r="E709" s="79">
        <v>0</v>
      </c>
      <c r="F709" s="79">
        <v>0</v>
      </c>
      <c r="G709" s="79">
        <v>8</v>
      </c>
      <c r="H709" s="79">
        <v>3</v>
      </c>
      <c r="I709" s="79">
        <v>0</v>
      </c>
      <c r="J709" s="79">
        <v>0</v>
      </c>
      <c r="K709" s="80">
        <v>0.42130000000000001</v>
      </c>
      <c r="L709" s="79">
        <v>0</v>
      </c>
      <c r="M709" s="79">
        <v>2</v>
      </c>
      <c r="N709" s="79">
        <v>1</v>
      </c>
      <c r="O709" s="79">
        <v>0</v>
      </c>
      <c r="P709" s="79">
        <v>8</v>
      </c>
      <c r="Q709" s="79">
        <v>11</v>
      </c>
      <c r="R709" s="80">
        <v>1</v>
      </c>
      <c r="S709" s="79">
        <v>8</v>
      </c>
      <c r="T709" s="76"/>
      <c r="V709" s="76">
        <v>486</v>
      </c>
      <c r="W709" s="76">
        <v>348</v>
      </c>
      <c r="X709" s="76">
        <v>767</v>
      </c>
      <c r="Y709" s="78">
        <v>13640</v>
      </c>
    </row>
    <row r="710" spans="1:25" s="78" customFormat="1">
      <c r="A710" s="81">
        <v>486</v>
      </c>
      <c r="B710" s="76">
        <v>486348775</v>
      </c>
      <c r="C710" s="77" t="s">
        <v>575</v>
      </c>
      <c r="D710" s="79">
        <v>0</v>
      </c>
      <c r="E710" s="79">
        <v>0</v>
      </c>
      <c r="F710" s="79">
        <v>0</v>
      </c>
      <c r="G710" s="79">
        <v>2</v>
      </c>
      <c r="H710" s="79">
        <v>0</v>
      </c>
      <c r="I710" s="79">
        <v>0</v>
      </c>
      <c r="J710" s="79">
        <v>0</v>
      </c>
      <c r="K710" s="80">
        <v>7.6600000000000001E-2</v>
      </c>
      <c r="L710" s="79">
        <v>0</v>
      </c>
      <c r="M710" s="79">
        <v>1</v>
      </c>
      <c r="N710" s="79">
        <v>0</v>
      </c>
      <c r="O710" s="79">
        <v>0</v>
      </c>
      <c r="P710" s="79">
        <v>1</v>
      </c>
      <c r="Q710" s="79">
        <v>2</v>
      </c>
      <c r="R710" s="80">
        <v>1</v>
      </c>
      <c r="S710" s="79">
        <v>3</v>
      </c>
      <c r="T710" s="76"/>
      <c r="V710" s="76">
        <v>486</v>
      </c>
      <c r="W710" s="76">
        <v>348</v>
      </c>
      <c r="X710" s="76">
        <v>775</v>
      </c>
      <c r="Y710" s="78">
        <v>12762</v>
      </c>
    </row>
    <row r="711" spans="1:25" s="78" customFormat="1">
      <c r="A711" s="81">
        <v>487</v>
      </c>
      <c r="B711" s="76">
        <v>487049016</v>
      </c>
      <c r="C711" s="77" t="s">
        <v>548</v>
      </c>
      <c r="D711" s="79">
        <v>0</v>
      </c>
      <c r="E711" s="79">
        <v>0</v>
      </c>
      <c r="F711" s="79">
        <v>0</v>
      </c>
      <c r="G711" s="79">
        <v>0</v>
      </c>
      <c r="H711" s="79">
        <v>0</v>
      </c>
      <c r="I711" s="79">
        <v>1</v>
      </c>
      <c r="J711" s="79">
        <v>0</v>
      </c>
      <c r="K711" s="80">
        <v>3.8300000000000001E-2</v>
      </c>
      <c r="L711" s="79">
        <v>0</v>
      </c>
      <c r="M711" s="79">
        <v>0</v>
      </c>
      <c r="N711" s="79">
        <v>0</v>
      </c>
      <c r="O711" s="79">
        <v>1</v>
      </c>
      <c r="P711" s="79">
        <v>0</v>
      </c>
      <c r="Q711" s="79">
        <v>1</v>
      </c>
      <c r="R711" s="80">
        <v>1.1080000000000001</v>
      </c>
      <c r="S711" s="79">
        <v>7</v>
      </c>
      <c r="T711" s="76"/>
      <c r="V711" s="76">
        <v>487</v>
      </c>
      <c r="W711" s="76">
        <v>49</v>
      </c>
      <c r="X711" s="76">
        <v>16</v>
      </c>
      <c r="Y711" s="78">
        <v>14357</v>
      </c>
    </row>
    <row r="712" spans="1:25" s="78" customFormat="1">
      <c r="A712" s="81">
        <v>487</v>
      </c>
      <c r="B712" s="76">
        <v>487049018</v>
      </c>
      <c r="C712" s="77" t="s">
        <v>548</v>
      </c>
      <c r="D712" s="79">
        <v>0</v>
      </c>
      <c r="E712" s="79">
        <v>0</v>
      </c>
      <c r="F712" s="79">
        <v>0</v>
      </c>
      <c r="G712" s="79">
        <v>0</v>
      </c>
      <c r="H712" s="79">
        <v>1</v>
      </c>
      <c r="I712" s="79">
        <v>0</v>
      </c>
      <c r="J712" s="79">
        <v>0</v>
      </c>
      <c r="K712" s="80">
        <v>3.8300000000000001E-2</v>
      </c>
      <c r="L712" s="79">
        <v>0</v>
      </c>
      <c r="M712" s="79">
        <v>0</v>
      </c>
      <c r="N712" s="79">
        <v>0</v>
      </c>
      <c r="O712" s="79">
        <v>0</v>
      </c>
      <c r="P712" s="79">
        <v>0</v>
      </c>
      <c r="Q712" s="79">
        <v>1</v>
      </c>
      <c r="R712" s="80">
        <v>1.1080000000000001</v>
      </c>
      <c r="S712" s="79">
        <v>7</v>
      </c>
      <c r="T712" s="76"/>
      <c r="V712" s="76">
        <v>487</v>
      </c>
      <c r="W712" s="76">
        <v>49</v>
      </c>
      <c r="X712" s="76">
        <v>18</v>
      </c>
      <c r="Y712" s="78">
        <v>10016</v>
      </c>
    </row>
    <row r="713" spans="1:25" s="78" customFormat="1">
      <c r="A713" s="81">
        <v>487</v>
      </c>
      <c r="B713" s="76">
        <v>487049031</v>
      </c>
      <c r="C713" s="77" t="s">
        <v>548</v>
      </c>
      <c r="D713" s="79">
        <v>0</v>
      </c>
      <c r="E713" s="79">
        <v>0</v>
      </c>
      <c r="F713" s="79">
        <v>0</v>
      </c>
      <c r="G713" s="79">
        <v>0</v>
      </c>
      <c r="H713" s="79">
        <v>0</v>
      </c>
      <c r="I713" s="79">
        <v>1</v>
      </c>
      <c r="J713" s="79">
        <v>0</v>
      </c>
      <c r="K713" s="80">
        <v>3.8300000000000001E-2</v>
      </c>
      <c r="L713" s="79">
        <v>0</v>
      </c>
      <c r="M713" s="79">
        <v>0</v>
      </c>
      <c r="N713" s="79">
        <v>0</v>
      </c>
      <c r="O713" s="79">
        <v>0</v>
      </c>
      <c r="P713" s="79">
        <v>1</v>
      </c>
      <c r="Q713" s="79">
        <v>1</v>
      </c>
      <c r="R713" s="80">
        <v>1.1080000000000001</v>
      </c>
      <c r="S713" s="79">
        <v>4</v>
      </c>
      <c r="T713" s="76"/>
      <c r="V713" s="76">
        <v>487</v>
      </c>
      <c r="W713" s="76">
        <v>49</v>
      </c>
      <c r="X713" s="76">
        <v>31</v>
      </c>
      <c r="Y713" s="78">
        <v>16452</v>
      </c>
    </row>
    <row r="714" spans="1:25" s="78" customFormat="1">
      <c r="A714" s="81">
        <v>487</v>
      </c>
      <c r="B714" s="76">
        <v>487049035</v>
      </c>
      <c r="C714" s="77" t="s">
        <v>548</v>
      </c>
      <c r="D714" s="79">
        <v>0</v>
      </c>
      <c r="E714" s="79">
        <v>0</v>
      </c>
      <c r="F714" s="79">
        <v>0</v>
      </c>
      <c r="G714" s="79">
        <v>0</v>
      </c>
      <c r="H714" s="79">
        <v>8</v>
      </c>
      <c r="I714" s="79">
        <v>43</v>
      </c>
      <c r="J714" s="79">
        <v>0</v>
      </c>
      <c r="K714" s="80">
        <v>1.9533</v>
      </c>
      <c r="L714" s="79">
        <v>0</v>
      </c>
      <c r="M714" s="79">
        <v>0</v>
      </c>
      <c r="N714" s="79">
        <v>0</v>
      </c>
      <c r="O714" s="79">
        <v>0</v>
      </c>
      <c r="P714" s="79">
        <v>38</v>
      </c>
      <c r="Q714" s="79">
        <v>51</v>
      </c>
      <c r="R714" s="80">
        <v>1.1080000000000001</v>
      </c>
      <c r="S714" s="79">
        <v>11</v>
      </c>
      <c r="T714" s="76"/>
      <c r="V714" s="76">
        <v>487</v>
      </c>
      <c r="W714" s="76">
        <v>49</v>
      </c>
      <c r="X714" s="76">
        <v>35</v>
      </c>
      <c r="Y714" s="78">
        <v>16032</v>
      </c>
    </row>
    <row r="715" spans="1:25" s="78" customFormat="1">
      <c r="A715" s="81">
        <v>487</v>
      </c>
      <c r="B715" s="76">
        <v>487049044</v>
      </c>
      <c r="C715" s="77" t="s">
        <v>548</v>
      </c>
      <c r="D715" s="79">
        <v>0</v>
      </c>
      <c r="E715" s="79">
        <v>0</v>
      </c>
      <c r="F715" s="79">
        <v>0</v>
      </c>
      <c r="G715" s="79">
        <v>0</v>
      </c>
      <c r="H715" s="79">
        <v>3</v>
      </c>
      <c r="I715" s="79">
        <v>3</v>
      </c>
      <c r="J715" s="79">
        <v>0</v>
      </c>
      <c r="K715" s="80">
        <v>0.2298</v>
      </c>
      <c r="L715" s="79">
        <v>0</v>
      </c>
      <c r="M715" s="79">
        <v>0</v>
      </c>
      <c r="N715" s="79">
        <v>0</v>
      </c>
      <c r="O715" s="79">
        <v>0</v>
      </c>
      <c r="P715" s="79">
        <v>5</v>
      </c>
      <c r="Q715" s="79">
        <v>6</v>
      </c>
      <c r="R715" s="80">
        <v>1.1080000000000001</v>
      </c>
      <c r="S715" s="79">
        <v>12</v>
      </c>
      <c r="T715" s="76"/>
      <c r="V715" s="76">
        <v>487</v>
      </c>
      <c r="W715" s="76">
        <v>49</v>
      </c>
      <c r="X715" s="76">
        <v>44</v>
      </c>
      <c r="Y715" s="78">
        <v>16006</v>
      </c>
    </row>
    <row r="716" spans="1:25" s="78" customFormat="1">
      <c r="A716" s="81">
        <v>487</v>
      </c>
      <c r="B716" s="76">
        <v>487049046</v>
      </c>
      <c r="C716" s="77" t="s">
        <v>548</v>
      </c>
      <c r="D716" s="79">
        <v>0</v>
      </c>
      <c r="E716" s="79">
        <v>0</v>
      </c>
      <c r="F716" s="79">
        <v>0</v>
      </c>
      <c r="G716" s="79">
        <v>0</v>
      </c>
      <c r="H716" s="79">
        <v>1</v>
      </c>
      <c r="I716" s="79">
        <v>0</v>
      </c>
      <c r="J716" s="79">
        <v>0</v>
      </c>
      <c r="K716" s="80">
        <v>3.8300000000000001E-2</v>
      </c>
      <c r="L716" s="79">
        <v>0</v>
      </c>
      <c r="M716" s="79">
        <v>0</v>
      </c>
      <c r="N716" s="79">
        <v>0</v>
      </c>
      <c r="O716" s="79">
        <v>0</v>
      </c>
      <c r="P716" s="79">
        <v>1</v>
      </c>
      <c r="Q716" s="79">
        <v>1</v>
      </c>
      <c r="R716" s="80">
        <v>1.1080000000000001</v>
      </c>
      <c r="S716" s="79">
        <v>2</v>
      </c>
      <c r="T716" s="76"/>
      <c r="V716" s="76">
        <v>487</v>
      </c>
      <c r="W716" s="76">
        <v>49</v>
      </c>
      <c r="X716" s="76">
        <v>46</v>
      </c>
      <c r="Y716" s="78">
        <v>14311</v>
      </c>
    </row>
    <row r="717" spans="1:25" s="78" customFormat="1">
      <c r="A717" s="81">
        <v>487</v>
      </c>
      <c r="B717" s="76">
        <v>487049048</v>
      </c>
      <c r="C717" s="77" t="s">
        <v>548</v>
      </c>
      <c r="D717" s="79">
        <v>0</v>
      </c>
      <c r="E717" s="79">
        <v>0</v>
      </c>
      <c r="F717" s="79">
        <v>0</v>
      </c>
      <c r="G717" s="79">
        <v>0</v>
      </c>
      <c r="H717" s="79">
        <v>1</v>
      </c>
      <c r="I717" s="79">
        <v>0</v>
      </c>
      <c r="J717" s="79">
        <v>0</v>
      </c>
      <c r="K717" s="80">
        <v>3.8300000000000001E-2</v>
      </c>
      <c r="L717" s="79">
        <v>0</v>
      </c>
      <c r="M717" s="79">
        <v>0</v>
      </c>
      <c r="N717" s="79">
        <v>0</v>
      </c>
      <c r="O717" s="79">
        <v>0</v>
      </c>
      <c r="P717" s="79">
        <v>0</v>
      </c>
      <c r="Q717" s="79">
        <v>1</v>
      </c>
      <c r="R717" s="80">
        <v>1.1080000000000001</v>
      </c>
      <c r="S717" s="79">
        <v>3</v>
      </c>
      <c r="T717" s="76"/>
      <c r="V717" s="76">
        <v>487</v>
      </c>
      <c r="W717" s="76">
        <v>49</v>
      </c>
      <c r="X717" s="76">
        <v>48</v>
      </c>
      <c r="Y717" s="78">
        <v>10016</v>
      </c>
    </row>
    <row r="718" spans="1:25" s="78" customFormat="1">
      <c r="A718" s="81">
        <v>487</v>
      </c>
      <c r="B718" s="76">
        <v>487049049</v>
      </c>
      <c r="C718" s="77" t="s">
        <v>548</v>
      </c>
      <c r="D718" s="79">
        <v>0</v>
      </c>
      <c r="E718" s="79">
        <v>0</v>
      </c>
      <c r="F718" s="79">
        <v>0</v>
      </c>
      <c r="G718" s="79">
        <v>0</v>
      </c>
      <c r="H718" s="79">
        <v>24</v>
      </c>
      <c r="I718" s="79">
        <v>34</v>
      </c>
      <c r="J718" s="79">
        <v>0</v>
      </c>
      <c r="K718" s="80">
        <v>2.2214</v>
      </c>
      <c r="L718" s="79">
        <v>0</v>
      </c>
      <c r="M718" s="79">
        <v>0</v>
      </c>
      <c r="N718" s="79">
        <v>2</v>
      </c>
      <c r="O718" s="79">
        <v>1</v>
      </c>
      <c r="P718" s="79">
        <v>41</v>
      </c>
      <c r="Q718" s="79">
        <v>58</v>
      </c>
      <c r="R718" s="80">
        <v>1.1080000000000001</v>
      </c>
      <c r="S718" s="79">
        <v>8</v>
      </c>
      <c r="T718" s="76"/>
      <c r="V718" s="76">
        <v>487</v>
      </c>
      <c r="W718" s="76">
        <v>49</v>
      </c>
      <c r="X718" s="76">
        <v>49</v>
      </c>
      <c r="Y718" s="78">
        <v>15044</v>
      </c>
    </row>
    <row r="719" spans="1:25" s="78" customFormat="1">
      <c r="A719" s="81">
        <v>487</v>
      </c>
      <c r="B719" s="76">
        <v>487049057</v>
      </c>
      <c r="C719" s="77" t="s">
        <v>548</v>
      </c>
      <c r="D719" s="79">
        <v>0</v>
      </c>
      <c r="E719" s="79">
        <v>0</v>
      </c>
      <c r="F719" s="79">
        <v>0</v>
      </c>
      <c r="G719" s="79">
        <v>0</v>
      </c>
      <c r="H719" s="79">
        <v>4</v>
      </c>
      <c r="I719" s="79">
        <v>4</v>
      </c>
      <c r="J719" s="79">
        <v>0</v>
      </c>
      <c r="K719" s="80">
        <v>0.30640000000000001</v>
      </c>
      <c r="L719" s="79">
        <v>0</v>
      </c>
      <c r="M719" s="79">
        <v>0</v>
      </c>
      <c r="N719" s="79">
        <v>0</v>
      </c>
      <c r="O719" s="79">
        <v>0</v>
      </c>
      <c r="P719" s="79">
        <v>5</v>
      </c>
      <c r="Q719" s="79">
        <v>8</v>
      </c>
      <c r="R719" s="80">
        <v>1.1080000000000001</v>
      </c>
      <c r="S719" s="79">
        <v>12</v>
      </c>
      <c r="T719" s="76"/>
      <c r="V719" s="76">
        <v>487</v>
      </c>
      <c r="W719" s="76">
        <v>49</v>
      </c>
      <c r="X719" s="76">
        <v>57</v>
      </c>
      <c r="Y719" s="78">
        <v>14756</v>
      </c>
    </row>
    <row r="720" spans="1:25" s="78" customFormat="1">
      <c r="A720" s="81">
        <v>487</v>
      </c>
      <c r="B720" s="76">
        <v>487049093</v>
      </c>
      <c r="C720" s="77" t="s">
        <v>548</v>
      </c>
      <c r="D720" s="79">
        <v>0</v>
      </c>
      <c r="E720" s="79">
        <v>0</v>
      </c>
      <c r="F720" s="79">
        <v>0</v>
      </c>
      <c r="G720" s="79">
        <v>0</v>
      </c>
      <c r="H720" s="79">
        <v>20</v>
      </c>
      <c r="I720" s="79">
        <v>36</v>
      </c>
      <c r="J720" s="79">
        <v>0</v>
      </c>
      <c r="K720" s="80">
        <v>2.1448</v>
      </c>
      <c r="L720" s="79">
        <v>0</v>
      </c>
      <c r="M720" s="79">
        <v>0</v>
      </c>
      <c r="N720" s="79">
        <v>1</v>
      </c>
      <c r="O720" s="79">
        <v>0</v>
      </c>
      <c r="P720" s="79">
        <v>33</v>
      </c>
      <c r="Q720" s="79">
        <v>56</v>
      </c>
      <c r="R720" s="80">
        <v>1.1080000000000001</v>
      </c>
      <c r="S720" s="79">
        <v>11</v>
      </c>
      <c r="T720" s="76"/>
      <c r="V720" s="76">
        <v>487</v>
      </c>
      <c r="W720" s="76">
        <v>49</v>
      </c>
      <c r="X720" s="76">
        <v>93</v>
      </c>
      <c r="Y720" s="78">
        <v>14776</v>
      </c>
    </row>
    <row r="721" spans="1:25" s="78" customFormat="1">
      <c r="A721" s="81">
        <v>487</v>
      </c>
      <c r="B721" s="76">
        <v>487049095</v>
      </c>
      <c r="C721" s="77" t="s">
        <v>548</v>
      </c>
      <c r="D721" s="79">
        <v>0</v>
      </c>
      <c r="E721" s="79">
        <v>0</v>
      </c>
      <c r="F721" s="79">
        <v>0</v>
      </c>
      <c r="G721" s="79">
        <v>0</v>
      </c>
      <c r="H721" s="79">
        <v>1</v>
      </c>
      <c r="I721" s="79">
        <v>0</v>
      </c>
      <c r="J721" s="79">
        <v>0</v>
      </c>
      <c r="K721" s="80">
        <v>3.8300000000000001E-2</v>
      </c>
      <c r="L721" s="79">
        <v>0</v>
      </c>
      <c r="M721" s="79">
        <v>0</v>
      </c>
      <c r="N721" s="79">
        <v>0</v>
      </c>
      <c r="O721" s="79">
        <v>0</v>
      </c>
      <c r="P721" s="79">
        <v>1</v>
      </c>
      <c r="Q721" s="79">
        <v>1</v>
      </c>
      <c r="R721" s="80">
        <v>1.1080000000000001</v>
      </c>
      <c r="S721" s="79">
        <v>11</v>
      </c>
      <c r="T721" s="76"/>
      <c r="V721" s="76">
        <v>487</v>
      </c>
      <c r="W721" s="76">
        <v>49</v>
      </c>
      <c r="X721" s="76">
        <v>95</v>
      </c>
      <c r="Y721" s="78">
        <v>15850</v>
      </c>
    </row>
    <row r="722" spans="1:25" s="78" customFormat="1">
      <c r="A722" s="81">
        <v>487</v>
      </c>
      <c r="B722" s="76">
        <v>487049128</v>
      </c>
      <c r="C722" s="77" t="s">
        <v>548</v>
      </c>
      <c r="D722" s="79">
        <v>0</v>
      </c>
      <c r="E722" s="79">
        <v>0</v>
      </c>
      <c r="F722" s="79">
        <v>0</v>
      </c>
      <c r="G722" s="79">
        <v>0</v>
      </c>
      <c r="H722" s="79">
        <v>1</v>
      </c>
      <c r="I722" s="79">
        <v>1</v>
      </c>
      <c r="J722" s="79">
        <v>0</v>
      </c>
      <c r="K722" s="80">
        <v>7.6600000000000001E-2</v>
      </c>
      <c r="L722" s="79">
        <v>0</v>
      </c>
      <c r="M722" s="79">
        <v>0</v>
      </c>
      <c r="N722" s="79">
        <v>0</v>
      </c>
      <c r="O722" s="79">
        <v>0</v>
      </c>
      <c r="P722" s="79">
        <v>1</v>
      </c>
      <c r="Q722" s="79">
        <v>2</v>
      </c>
      <c r="R722" s="80">
        <v>1.1080000000000001</v>
      </c>
      <c r="S722" s="79">
        <v>10</v>
      </c>
      <c r="T722" s="76"/>
      <c r="V722" s="76">
        <v>487</v>
      </c>
      <c r="W722" s="76">
        <v>49</v>
      </c>
      <c r="X722" s="76">
        <v>128</v>
      </c>
      <c r="Y722" s="78">
        <v>13840</v>
      </c>
    </row>
    <row r="723" spans="1:25" s="78" customFormat="1">
      <c r="A723" s="81">
        <v>487</v>
      </c>
      <c r="B723" s="76">
        <v>487049155</v>
      </c>
      <c r="C723" s="77" t="s">
        <v>548</v>
      </c>
      <c r="D723" s="79">
        <v>0</v>
      </c>
      <c r="E723" s="79">
        <v>0</v>
      </c>
      <c r="F723" s="79">
        <v>0</v>
      </c>
      <c r="G723" s="79">
        <v>0</v>
      </c>
      <c r="H723" s="79">
        <v>0</v>
      </c>
      <c r="I723" s="79">
        <v>1</v>
      </c>
      <c r="J723" s="79">
        <v>0</v>
      </c>
      <c r="K723" s="80">
        <v>3.8300000000000001E-2</v>
      </c>
      <c r="L723" s="79">
        <v>0</v>
      </c>
      <c r="M723" s="79">
        <v>0</v>
      </c>
      <c r="N723" s="79">
        <v>0</v>
      </c>
      <c r="O723" s="79">
        <v>0</v>
      </c>
      <c r="P723" s="79">
        <v>0</v>
      </c>
      <c r="Q723" s="79">
        <v>1</v>
      </c>
      <c r="R723" s="80">
        <v>1.1080000000000001</v>
      </c>
      <c r="S723" s="79">
        <v>2</v>
      </c>
      <c r="T723" s="76"/>
      <c r="V723" s="76">
        <v>487</v>
      </c>
      <c r="W723" s="76">
        <v>49</v>
      </c>
      <c r="X723" s="76">
        <v>155</v>
      </c>
      <c r="Y723" s="78">
        <v>11996</v>
      </c>
    </row>
    <row r="724" spans="1:25" s="78" customFormat="1">
      <c r="A724" s="81">
        <v>487</v>
      </c>
      <c r="B724" s="76">
        <v>487049160</v>
      </c>
      <c r="C724" s="77" t="s">
        <v>548</v>
      </c>
      <c r="D724" s="79">
        <v>0</v>
      </c>
      <c r="E724" s="79">
        <v>0</v>
      </c>
      <c r="F724" s="79">
        <v>0</v>
      </c>
      <c r="G724" s="79">
        <v>0</v>
      </c>
      <c r="H724" s="79">
        <v>1</v>
      </c>
      <c r="I724" s="79">
        <v>0</v>
      </c>
      <c r="J724" s="79">
        <v>0</v>
      </c>
      <c r="K724" s="80">
        <v>3.8300000000000001E-2</v>
      </c>
      <c r="L724" s="79">
        <v>0</v>
      </c>
      <c r="M724" s="79">
        <v>0</v>
      </c>
      <c r="N724" s="79">
        <v>0</v>
      </c>
      <c r="O724" s="79">
        <v>0</v>
      </c>
      <c r="P724" s="79">
        <v>1</v>
      </c>
      <c r="Q724" s="79">
        <v>1</v>
      </c>
      <c r="R724" s="80">
        <v>1.1080000000000001</v>
      </c>
      <c r="S724" s="79">
        <v>11</v>
      </c>
      <c r="T724" s="76"/>
      <c r="V724" s="76">
        <v>487</v>
      </c>
      <c r="W724" s="76">
        <v>49</v>
      </c>
      <c r="X724" s="76">
        <v>160</v>
      </c>
      <c r="Y724" s="78">
        <v>15850</v>
      </c>
    </row>
    <row r="725" spans="1:25" s="78" customFormat="1">
      <c r="A725" s="81">
        <v>487</v>
      </c>
      <c r="B725" s="76">
        <v>487049163</v>
      </c>
      <c r="C725" s="77" t="s">
        <v>548</v>
      </c>
      <c r="D725" s="79">
        <v>0</v>
      </c>
      <c r="E725" s="79">
        <v>0</v>
      </c>
      <c r="F725" s="79">
        <v>0</v>
      </c>
      <c r="G725" s="79">
        <v>0</v>
      </c>
      <c r="H725" s="79">
        <v>7</v>
      </c>
      <c r="I725" s="79">
        <v>12</v>
      </c>
      <c r="J725" s="79">
        <v>0</v>
      </c>
      <c r="K725" s="80">
        <v>0.72770000000000001</v>
      </c>
      <c r="L725" s="79">
        <v>0</v>
      </c>
      <c r="M725" s="79">
        <v>0</v>
      </c>
      <c r="N725" s="79">
        <v>0</v>
      </c>
      <c r="O725" s="79">
        <v>3</v>
      </c>
      <c r="P725" s="79">
        <v>10</v>
      </c>
      <c r="Q725" s="79">
        <v>19</v>
      </c>
      <c r="R725" s="80">
        <v>1.1080000000000001</v>
      </c>
      <c r="S725" s="79">
        <v>12</v>
      </c>
      <c r="T725" s="76"/>
      <c r="V725" s="76">
        <v>487</v>
      </c>
      <c r="W725" s="76">
        <v>49</v>
      </c>
      <c r="X725" s="76">
        <v>163</v>
      </c>
      <c r="Y725" s="78">
        <v>14797</v>
      </c>
    </row>
    <row r="726" spans="1:25" s="78" customFormat="1">
      <c r="A726" s="81">
        <v>487</v>
      </c>
      <c r="B726" s="76">
        <v>487049165</v>
      </c>
      <c r="C726" s="77" t="s">
        <v>548</v>
      </c>
      <c r="D726" s="79">
        <v>0</v>
      </c>
      <c r="E726" s="79">
        <v>0</v>
      </c>
      <c r="F726" s="79">
        <v>0</v>
      </c>
      <c r="G726" s="79">
        <v>0</v>
      </c>
      <c r="H726" s="79">
        <v>14</v>
      </c>
      <c r="I726" s="79">
        <v>31</v>
      </c>
      <c r="J726" s="79">
        <v>0</v>
      </c>
      <c r="K726" s="80">
        <v>1.7235</v>
      </c>
      <c r="L726" s="79">
        <v>0</v>
      </c>
      <c r="M726" s="79">
        <v>0</v>
      </c>
      <c r="N726" s="79">
        <v>0</v>
      </c>
      <c r="O726" s="79">
        <v>0</v>
      </c>
      <c r="P726" s="79">
        <v>23</v>
      </c>
      <c r="Q726" s="79">
        <v>45</v>
      </c>
      <c r="R726" s="80">
        <v>1.1080000000000001</v>
      </c>
      <c r="S726" s="79">
        <v>10</v>
      </c>
      <c r="T726" s="76"/>
      <c r="V726" s="76">
        <v>487</v>
      </c>
      <c r="W726" s="76">
        <v>49</v>
      </c>
      <c r="X726" s="76">
        <v>165</v>
      </c>
      <c r="Y726" s="78">
        <v>14277</v>
      </c>
    </row>
    <row r="727" spans="1:25" s="78" customFormat="1">
      <c r="A727" s="81">
        <v>487</v>
      </c>
      <c r="B727" s="76">
        <v>487049176</v>
      </c>
      <c r="C727" s="77" t="s">
        <v>548</v>
      </c>
      <c r="D727" s="79">
        <v>0</v>
      </c>
      <c r="E727" s="79">
        <v>0</v>
      </c>
      <c r="F727" s="79">
        <v>0</v>
      </c>
      <c r="G727" s="79">
        <v>0</v>
      </c>
      <c r="H727" s="79">
        <v>21</v>
      </c>
      <c r="I727" s="79">
        <v>28</v>
      </c>
      <c r="J727" s="79">
        <v>0</v>
      </c>
      <c r="K727" s="80">
        <v>1.8767</v>
      </c>
      <c r="L727" s="79">
        <v>0</v>
      </c>
      <c r="M727" s="79">
        <v>0</v>
      </c>
      <c r="N727" s="79">
        <v>3</v>
      </c>
      <c r="O727" s="79">
        <v>0</v>
      </c>
      <c r="P727" s="79">
        <v>30</v>
      </c>
      <c r="Q727" s="79">
        <v>49</v>
      </c>
      <c r="R727" s="80">
        <v>1.1080000000000001</v>
      </c>
      <c r="S727" s="79">
        <v>7</v>
      </c>
      <c r="T727" s="76"/>
      <c r="V727" s="76">
        <v>487</v>
      </c>
      <c r="W727" s="76">
        <v>49</v>
      </c>
      <c r="X727" s="76">
        <v>176</v>
      </c>
      <c r="Y727" s="78">
        <v>14429</v>
      </c>
    </row>
    <row r="728" spans="1:25" s="78" customFormat="1">
      <c r="A728" s="81">
        <v>487</v>
      </c>
      <c r="B728" s="76">
        <v>487049178</v>
      </c>
      <c r="C728" s="77" t="s">
        <v>548</v>
      </c>
      <c r="D728" s="79">
        <v>0</v>
      </c>
      <c r="E728" s="79">
        <v>0</v>
      </c>
      <c r="F728" s="79">
        <v>0</v>
      </c>
      <c r="G728" s="79">
        <v>0</v>
      </c>
      <c r="H728" s="79">
        <v>1</v>
      </c>
      <c r="I728" s="79">
        <v>2</v>
      </c>
      <c r="J728" s="79">
        <v>0</v>
      </c>
      <c r="K728" s="80">
        <v>0.1149</v>
      </c>
      <c r="L728" s="79">
        <v>0</v>
      </c>
      <c r="M728" s="79">
        <v>0</v>
      </c>
      <c r="N728" s="79">
        <v>0</v>
      </c>
      <c r="O728" s="79">
        <v>0</v>
      </c>
      <c r="P728" s="79">
        <v>1</v>
      </c>
      <c r="Q728" s="79">
        <v>3</v>
      </c>
      <c r="R728" s="80">
        <v>1.1080000000000001</v>
      </c>
      <c r="S728" s="79">
        <v>4</v>
      </c>
      <c r="T728" s="76"/>
      <c r="V728" s="76">
        <v>487</v>
      </c>
      <c r="W728" s="76">
        <v>49</v>
      </c>
      <c r="X728" s="76">
        <v>178</v>
      </c>
      <c r="Y728" s="78">
        <v>12821</v>
      </c>
    </row>
    <row r="729" spans="1:25" s="78" customFormat="1">
      <c r="A729" s="81">
        <v>487</v>
      </c>
      <c r="B729" s="76">
        <v>487049181</v>
      </c>
      <c r="C729" s="77" t="s">
        <v>548</v>
      </c>
      <c r="D729" s="79">
        <v>0</v>
      </c>
      <c r="E729" s="79">
        <v>0</v>
      </c>
      <c r="F729" s="79">
        <v>0</v>
      </c>
      <c r="G729" s="79">
        <v>0</v>
      </c>
      <c r="H729" s="79">
        <v>1</v>
      </c>
      <c r="I729" s="79">
        <v>0</v>
      </c>
      <c r="J729" s="79">
        <v>0</v>
      </c>
      <c r="K729" s="80">
        <v>3.8300000000000001E-2</v>
      </c>
      <c r="L729" s="79">
        <v>0</v>
      </c>
      <c r="M729" s="79">
        <v>0</v>
      </c>
      <c r="N729" s="79">
        <v>0</v>
      </c>
      <c r="O729" s="79">
        <v>0</v>
      </c>
      <c r="P729" s="79">
        <v>0</v>
      </c>
      <c r="Q729" s="79">
        <v>1</v>
      </c>
      <c r="R729" s="80">
        <v>1.1080000000000001</v>
      </c>
      <c r="S729" s="79">
        <v>9</v>
      </c>
      <c r="T729" s="76"/>
      <c r="V729" s="76">
        <v>487</v>
      </c>
      <c r="W729" s="76">
        <v>49</v>
      </c>
      <c r="X729" s="76">
        <v>181</v>
      </c>
      <c r="Y729" s="78">
        <v>10016</v>
      </c>
    </row>
    <row r="730" spans="1:25" s="78" customFormat="1">
      <c r="A730" s="81">
        <v>487</v>
      </c>
      <c r="B730" s="76">
        <v>487049201</v>
      </c>
      <c r="C730" s="77" t="s">
        <v>548</v>
      </c>
      <c r="D730" s="79">
        <v>0</v>
      </c>
      <c r="E730" s="79">
        <v>0</v>
      </c>
      <c r="F730" s="79">
        <v>0</v>
      </c>
      <c r="G730" s="79">
        <v>0</v>
      </c>
      <c r="H730" s="79">
        <v>0</v>
      </c>
      <c r="I730" s="79">
        <v>1</v>
      </c>
      <c r="J730" s="79">
        <v>0</v>
      </c>
      <c r="K730" s="80">
        <v>3.8300000000000001E-2</v>
      </c>
      <c r="L730" s="79">
        <v>0</v>
      </c>
      <c r="M730" s="79">
        <v>0</v>
      </c>
      <c r="N730" s="79">
        <v>0</v>
      </c>
      <c r="O730" s="79">
        <v>0</v>
      </c>
      <c r="P730" s="79">
        <v>1</v>
      </c>
      <c r="Q730" s="79">
        <v>1</v>
      </c>
      <c r="R730" s="80">
        <v>1.1080000000000001</v>
      </c>
      <c r="S730" s="79">
        <v>11</v>
      </c>
      <c r="T730" s="76"/>
      <c r="V730" s="76">
        <v>487</v>
      </c>
      <c r="W730" s="76">
        <v>49</v>
      </c>
      <c r="X730" s="76">
        <v>201</v>
      </c>
      <c r="Y730" s="78">
        <v>17830</v>
      </c>
    </row>
    <row r="731" spans="1:25" s="78" customFormat="1">
      <c r="A731" s="81">
        <v>487</v>
      </c>
      <c r="B731" s="76">
        <v>487049211</v>
      </c>
      <c r="C731" s="77" t="s">
        <v>548</v>
      </c>
      <c r="D731" s="79">
        <v>0</v>
      </c>
      <c r="E731" s="79">
        <v>0</v>
      </c>
      <c r="F731" s="79">
        <v>0</v>
      </c>
      <c r="G731" s="79">
        <v>0</v>
      </c>
      <c r="H731" s="79">
        <v>0</v>
      </c>
      <c r="I731" s="79">
        <v>1</v>
      </c>
      <c r="J731" s="79">
        <v>0</v>
      </c>
      <c r="K731" s="80">
        <v>3.8300000000000001E-2</v>
      </c>
      <c r="L731" s="79">
        <v>0</v>
      </c>
      <c r="M731" s="79">
        <v>0</v>
      </c>
      <c r="N731" s="79">
        <v>0</v>
      </c>
      <c r="O731" s="79">
        <v>0</v>
      </c>
      <c r="P731" s="79">
        <v>1</v>
      </c>
      <c r="Q731" s="79">
        <v>1</v>
      </c>
      <c r="R731" s="80">
        <v>1.1080000000000001</v>
      </c>
      <c r="S731" s="79">
        <v>4</v>
      </c>
      <c r="T731" s="76"/>
      <c r="V731" s="76">
        <v>487</v>
      </c>
      <c r="W731" s="76">
        <v>49</v>
      </c>
      <c r="X731" s="76">
        <v>211</v>
      </c>
      <c r="Y731" s="78">
        <v>16452</v>
      </c>
    </row>
    <row r="732" spans="1:25" s="78" customFormat="1">
      <c r="A732" s="81">
        <v>487</v>
      </c>
      <c r="B732" s="76">
        <v>487049229</v>
      </c>
      <c r="C732" s="77" t="s">
        <v>548</v>
      </c>
      <c r="D732" s="79">
        <v>0</v>
      </c>
      <c r="E732" s="79">
        <v>0</v>
      </c>
      <c r="F732" s="79">
        <v>0</v>
      </c>
      <c r="G732" s="79">
        <v>0</v>
      </c>
      <c r="H732" s="79">
        <v>1</v>
      </c>
      <c r="I732" s="79">
        <v>0</v>
      </c>
      <c r="J732" s="79">
        <v>0</v>
      </c>
      <c r="K732" s="80">
        <v>3.8300000000000001E-2</v>
      </c>
      <c r="L732" s="79">
        <v>0</v>
      </c>
      <c r="M732" s="79">
        <v>0</v>
      </c>
      <c r="N732" s="79">
        <v>0</v>
      </c>
      <c r="O732" s="79">
        <v>0</v>
      </c>
      <c r="P732" s="79">
        <v>0</v>
      </c>
      <c r="Q732" s="79">
        <v>1</v>
      </c>
      <c r="R732" s="80">
        <v>1.1080000000000001</v>
      </c>
      <c r="S732" s="79">
        <v>7</v>
      </c>
      <c r="T732" s="76"/>
      <c r="V732" s="76">
        <v>487</v>
      </c>
      <c r="W732" s="76">
        <v>49</v>
      </c>
      <c r="X732" s="76">
        <v>229</v>
      </c>
      <c r="Y732" s="78">
        <v>10016</v>
      </c>
    </row>
    <row r="733" spans="1:25" s="78" customFormat="1">
      <c r="A733" s="81">
        <v>487</v>
      </c>
      <c r="B733" s="76">
        <v>487049243</v>
      </c>
      <c r="C733" s="77" t="s">
        <v>548</v>
      </c>
      <c r="D733" s="79">
        <v>0</v>
      </c>
      <c r="E733" s="79">
        <v>0</v>
      </c>
      <c r="F733" s="79">
        <v>0</v>
      </c>
      <c r="G733" s="79">
        <v>0</v>
      </c>
      <c r="H733" s="79">
        <v>0</v>
      </c>
      <c r="I733" s="79">
        <v>1</v>
      </c>
      <c r="J733" s="79">
        <v>0</v>
      </c>
      <c r="K733" s="80">
        <v>3.8300000000000001E-2</v>
      </c>
      <c r="L733" s="79">
        <v>0</v>
      </c>
      <c r="M733" s="79">
        <v>0</v>
      </c>
      <c r="N733" s="79">
        <v>0</v>
      </c>
      <c r="O733" s="79">
        <v>0</v>
      </c>
      <c r="P733" s="79">
        <v>1</v>
      </c>
      <c r="Q733" s="79">
        <v>1</v>
      </c>
      <c r="R733" s="80">
        <v>1.1080000000000001</v>
      </c>
      <c r="S733" s="79">
        <v>9</v>
      </c>
      <c r="T733" s="76"/>
      <c r="V733" s="76">
        <v>487</v>
      </c>
      <c r="W733" s="76">
        <v>49</v>
      </c>
      <c r="X733" s="76">
        <v>243</v>
      </c>
      <c r="Y733" s="78">
        <v>17469</v>
      </c>
    </row>
    <row r="734" spans="1:25" s="78" customFormat="1">
      <c r="A734" s="81">
        <v>487</v>
      </c>
      <c r="B734" s="76">
        <v>487049244</v>
      </c>
      <c r="C734" s="77" t="s">
        <v>548</v>
      </c>
      <c r="D734" s="79">
        <v>0</v>
      </c>
      <c r="E734" s="79">
        <v>0</v>
      </c>
      <c r="F734" s="79">
        <v>0</v>
      </c>
      <c r="G734" s="79">
        <v>0</v>
      </c>
      <c r="H734" s="79">
        <v>1</v>
      </c>
      <c r="I734" s="79">
        <v>9</v>
      </c>
      <c r="J734" s="79">
        <v>0</v>
      </c>
      <c r="K734" s="80">
        <v>0.38300000000000001</v>
      </c>
      <c r="L734" s="79">
        <v>0</v>
      </c>
      <c r="M734" s="79">
        <v>0</v>
      </c>
      <c r="N734" s="79">
        <v>0</v>
      </c>
      <c r="O734" s="79">
        <v>0</v>
      </c>
      <c r="P734" s="79">
        <v>6</v>
      </c>
      <c r="Q734" s="79">
        <v>10</v>
      </c>
      <c r="R734" s="80">
        <v>1.1080000000000001</v>
      </c>
      <c r="S734" s="79">
        <v>10</v>
      </c>
      <c r="T734" s="76"/>
      <c r="V734" s="76">
        <v>487</v>
      </c>
      <c r="W734" s="76">
        <v>49</v>
      </c>
      <c r="X734" s="76">
        <v>244</v>
      </c>
      <c r="Y734" s="78">
        <v>15198</v>
      </c>
    </row>
    <row r="735" spans="1:25" s="78" customFormat="1">
      <c r="A735" s="81">
        <v>487</v>
      </c>
      <c r="B735" s="76">
        <v>487049248</v>
      </c>
      <c r="C735" s="77" t="s">
        <v>548</v>
      </c>
      <c r="D735" s="79">
        <v>0</v>
      </c>
      <c r="E735" s="79">
        <v>0</v>
      </c>
      <c r="F735" s="79">
        <v>0</v>
      </c>
      <c r="G735" s="79">
        <v>0</v>
      </c>
      <c r="H735" s="79">
        <v>3</v>
      </c>
      <c r="I735" s="79">
        <v>11</v>
      </c>
      <c r="J735" s="79">
        <v>0</v>
      </c>
      <c r="K735" s="80">
        <v>0.53620000000000001</v>
      </c>
      <c r="L735" s="79">
        <v>0</v>
      </c>
      <c r="M735" s="79">
        <v>0</v>
      </c>
      <c r="N735" s="79">
        <v>0</v>
      </c>
      <c r="O735" s="79">
        <v>1</v>
      </c>
      <c r="P735" s="79">
        <v>8</v>
      </c>
      <c r="Q735" s="79">
        <v>14</v>
      </c>
      <c r="R735" s="80">
        <v>1.1080000000000001</v>
      </c>
      <c r="S735" s="79">
        <v>12</v>
      </c>
      <c r="T735" s="76"/>
      <c r="V735" s="76">
        <v>487</v>
      </c>
      <c r="W735" s="76">
        <v>49</v>
      </c>
      <c r="X735" s="76">
        <v>248</v>
      </c>
      <c r="Y735" s="78">
        <v>15169</v>
      </c>
    </row>
    <row r="736" spans="1:25" s="78" customFormat="1">
      <c r="A736" s="81">
        <v>487</v>
      </c>
      <c r="B736" s="76">
        <v>487049262</v>
      </c>
      <c r="C736" s="77" t="s">
        <v>548</v>
      </c>
      <c r="D736" s="79">
        <v>0</v>
      </c>
      <c r="E736" s="79">
        <v>0</v>
      </c>
      <c r="F736" s="79">
        <v>0</v>
      </c>
      <c r="G736" s="79">
        <v>0</v>
      </c>
      <c r="H736" s="79">
        <v>3</v>
      </c>
      <c r="I736" s="79">
        <v>7</v>
      </c>
      <c r="J736" s="79">
        <v>0</v>
      </c>
      <c r="K736" s="80">
        <v>0.38300000000000001</v>
      </c>
      <c r="L736" s="79">
        <v>0</v>
      </c>
      <c r="M736" s="79">
        <v>0</v>
      </c>
      <c r="N736" s="79">
        <v>0</v>
      </c>
      <c r="O736" s="79">
        <v>0</v>
      </c>
      <c r="P736" s="79">
        <v>5</v>
      </c>
      <c r="Q736" s="79">
        <v>10</v>
      </c>
      <c r="R736" s="80">
        <v>1.1080000000000001</v>
      </c>
      <c r="S736" s="79">
        <v>7</v>
      </c>
      <c r="T736" s="76"/>
      <c r="V736" s="76">
        <v>487</v>
      </c>
      <c r="W736" s="76">
        <v>49</v>
      </c>
      <c r="X736" s="76">
        <v>262</v>
      </c>
      <c r="Y736" s="78">
        <v>13945</v>
      </c>
    </row>
    <row r="737" spans="1:25" s="78" customFormat="1">
      <c r="A737" s="81">
        <v>487</v>
      </c>
      <c r="B737" s="76">
        <v>487049274</v>
      </c>
      <c r="C737" s="77" t="s">
        <v>548</v>
      </c>
      <c r="D737" s="79">
        <v>0</v>
      </c>
      <c r="E737" s="79">
        <v>0</v>
      </c>
      <c r="F737" s="79">
        <v>0</v>
      </c>
      <c r="G737" s="79">
        <v>0</v>
      </c>
      <c r="H737" s="79">
        <v>63</v>
      </c>
      <c r="I737" s="79">
        <v>88</v>
      </c>
      <c r="J737" s="79">
        <v>0</v>
      </c>
      <c r="K737" s="80">
        <v>5.7832999999999997</v>
      </c>
      <c r="L737" s="79">
        <v>0</v>
      </c>
      <c r="M737" s="79">
        <v>0</v>
      </c>
      <c r="N737" s="79">
        <v>2</v>
      </c>
      <c r="O737" s="79">
        <v>4</v>
      </c>
      <c r="P737" s="79">
        <v>87</v>
      </c>
      <c r="Q737" s="79">
        <v>151</v>
      </c>
      <c r="R737" s="80">
        <v>1.1080000000000001</v>
      </c>
      <c r="S737" s="79">
        <v>10</v>
      </c>
      <c r="T737" s="76"/>
      <c r="V737" s="76">
        <v>487</v>
      </c>
      <c r="W737" s="76">
        <v>49</v>
      </c>
      <c r="X737" s="76">
        <v>274</v>
      </c>
      <c r="Y737" s="78">
        <v>14534</v>
      </c>
    </row>
    <row r="738" spans="1:25" s="78" customFormat="1">
      <c r="A738" s="81">
        <v>487</v>
      </c>
      <c r="B738" s="76">
        <v>487049284</v>
      </c>
      <c r="C738" s="77" t="s">
        <v>548</v>
      </c>
      <c r="D738" s="79">
        <v>0</v>
      </c>
      <c r="E738" s="79">
        <v>0</v>
      </c>
      <c r="F738" s="79">
        <v>0</v>
      </c>
      <c r="G738" s="79">
        <v>0</v>
      </c>
      <c r="H738" s="79">
        <v>1</v>
      </c>
      <c r="I738" s="79">
        <v>0</v>
      </c>
      <c r="J738" s="79">
        <v>0</v>
      </c>
      <c r="K738" s="80">
        <v>3.8300000000000001E-2</v>
      </c>
      <c r="L738" s="79">
        <v>0</v>
      </c>
      <c r="M738" s="79">
        <v>0</v>
      </c>
      <c r="N738" s="79">
        <v>0</v>
      </c>
      <c r="O738" s="79">
        <v>0</v>
      </c>
      <c r="P738" s="79">
        <v>1</v>
      </c>
      <c r="Q738" s="79">
        <v>1</v>
      </c>
      <c r="R738" s="80">
        <v>1.1080000000000001</v>
      </c>
      <c r="S738" s="79">
        <v>5</v>
      </c>
      <c r="T738" s="76"/>
      <c r="V738" s="76">
        <v>487</v>
      </c>
      <c r="W738" s="76">
        <v>49</v>
      </c>
      <c r="X738" s="76">
        <v>284</v>
      </c>
      <c r="Y738" s="78">
        <v>14553</v>
      </c>
    </row>
    <row r="739" spans="1:25" s="78" customFormat="1">
      <c r="A739" s="81">
        <v>487</v>
      </c>
      <c r="B739" s="76">
        <v>487049285</v>
      </c>
      <c r="C739" s="77" t="s">
        <v>548</v>
      </c>
      <c r="D739" s="79">
        <v>0</v>
      </c>
      <c r="E739" s="79">
        <v>0</v>
      </c>
      <c r="F739" s="79">
        <v>0</v>
      </c>
      <c r="G739" s="79">
        <v>0</v>
      </c>
      <c r="H739" s="79">
        <v>3</v>
      </c>
      <c r="I739" s="79">
        <v>0</v>
      </c>
      <c r="J739" s="79">
        <v>0</v>
      </c>
      <c r="K739" s="80">
        <v>0.1149</v>
      </c>
      <c r="L739" s="79">
        <v>0</v>
      </c>
      <c r="M739" s="79">
        <v>0</v>
      </c>
      <c r="N739" s="79">
        <v>0</v>
      </c>
      <c r="O739" s="79">
        <v>0</v>
      </c>
      <c r="P739" s="79">
        <v>0</v>
      </c>
      <c r="Q739" s="79">
        <v>3</v>
      </c>
      <c r="R739" s="80">
        <v>1.1080000000000001</v>
      </c>
      <c r="S739" s="79">
        <v>7</v>
      </c>
      <c r="T739" s="76"/>
      <c r="V739" s="76">
        <v>487</v>
      </c>
      <c r="W739" s="76">
        <v>49</v>
      </c>
      <c r="X739" s="76">
        <v>285</v>
      </c>
      <c r="Y739" s="78">
        <v>10016</v>
      </c>
    </row>
    <row r="740" spans="1:25" s="78" customFormat="1">
      <c r="A740" s="81">
        <v>487</v>
      </c>
      <c r="B740" s="76">
        <v>487049305</v>
      </c>
      <c r="C740" s="77" t="s">
        <v>548</v>
      </c>
      <c r="D740" s="79">
        <v>0</v>
      </c>
      <c r="E740" s="79">
        <v>0</v>
      </c>
      <c r="F740" s="79">
        <v>0</v>
      </c>
      <c r="G740" s="79">
        <v>0</v>
      </c>
      <c r="H740" s="79">
        <v>0</v>
      </c>
      <c r="I740" s="79">
        <v>1</v>
      </c>
      <c r="J740" s="79">
        <v>0</v>
      </c>
      <c r="K740" s="80">
        <v>3.8300000000000001E-2</v>
      </c>
      <c r="L740" s="79">
        <v>0</v>
      </c>
      <c r="M740" s="79">
        <v>0</v>
      </c>
      <c r="N740" s="79">
        <v>0</v>
      </c>
      <c r="O740" s="79">
        <v>0</v>
      </c>
      <c r="P740" s="79">
        <v>1</v>
      </c>
      <c r="Q740" s="79">
        <v>1</v>
      </c>
      <c r="R740" s="80">
        <v>1.1080000000000001</v>
      </c>
      <c r="S740" s="79">
        <v>3</v>
      </c>
      <c r="T740" s="76"/>
      <c r="V740" s="76">
        <v>487</v>
      </c>
      <c r="W740" s="76">
        <v>49</v>
      </c>
      <c r="X740" s="76">
        <v>305</v>
      </c>
      <c r="Y740" s="78">
        <v>16372</v>
      </c>
    </row>
    <row r="741" spans="1:25" s="78" customFormat="1">
      <c r="A741" s="81">
        <v>487</v>
      </c>
      <c r="B741" s="76">
        <v>487049308</v>
      </c>
      <c r="C741" s="77" t="s">
        <v>548</v>
      </c>
      <c r="D741" s="79">
        <v>0</v>
      </c>
      <c r="E741" s="79">
        <v>0</v>
      </c>
      <c r="F741" s="79">
        <v>0</v>
      </c>
      <c r="G741" s="79">
        <v>0</v>
      </c>
      <c r="H741" s="79">
        <v>2</v>
      </c>
      <c r="I741" s="79">
        <v>2</v>
      </c>
      <c r="J741" s="79">
        <v>0</v>
      </c>
      <c r="K741" s="80">
        <v>0.1532</v>
      </c>
      <c r="L741" s="79">
        <v>0</v>
      </c>
      <c r="M741" s="79">
        <v>0</v>
      </c>
      <c r="N741" s="79">
        <v>0</v>
      </c>
      <c r="O741" s="79">
        <v>0</v>
      </c>
      <c r="P741" s="79">
        <v>2</v>
      </c>
      <c r="Q741" s="79">
        <v>4</v>
      </c>
      <c r="R741" s="80">
        <v>1.1080000000000001</v>
      </c>
      <c r="S741" s="79">
        <v>8</v>
      </c>
      <c r="T741" s="76"/>
      <c r="V741" s="76">
        <v>487</v>
      </c>
      <c r="W741" s="76">
        <v>49</v>
      </c>
      <c r="X741" s="76">
        <v>308</v>
      </c>
      <c r="Y741" s="78">
        <v>13646</v>
      </c>
    </row>
    <row r="742" spans="1:25" s="78" customFormat="1">
      <c r="A742" s="81">
        <v>487</v>
      </c>
      <c r="B742" s="76">
        <v>487049314</v>
      </c>
      <c r="C742" s="77" t="s">
        <v>548</v>
      </c>
      <c r="D742" s="79">
        <v>0</v>
      </c>
      <c r="E742" s="79">
        <v>0</v>
      </c>
      <c r="F742" s="79">
        <v>0</v>
      </c>
      <c r="G742" s="79">
        <v>0</v>
      </c>
      <c r="H742" s="79">
        <v>0</v>
      </c>
      <c r="I742" s="79">
        <v>1</v>
      </c>
      <c r="J742" s="79">
        <v>0</v>
      </c>
      <c r="K742" s="80">
        <v>3.8300000000000001E-2</v>
      </c>
      <c r="L742" s="79">
        <v>0</v>
      </c>
      <c r="M742" s="79">
        <v>0</v>
      </c>
      <c r="N742" s="79">
        <v>0</v>
      </c>
      <c r="O742" s="79">
        <v>0</v>
      </c>
      <c r="P742" s="79">
        <v>1</v>
      </c>
      <c r="Q742" s="79">
        <v>1</v>
      </c>
      <c r="R742" s="80">
        <v>1.1080000000000001</v>
      </c>
      <c r="S742" s="79">
        <v>6</v>
      </c>
      <c r="T742" s="76"/>
      <c r="V742" s="76">
        <v>487</v>
      </c>
      <c r="W742" s="76">
        <v>49</v>
      </c>
      <c r="X742" s="76">
        <v>314</v>
      </c>
      <c r="Y742" s="78">
        <v>16887</v>
      </c>
    </row>
    <row r="743" spans="1:25" s="78" customFormat="1">
      <c r="A743" s="81">
        <v>487</v>
      </c>
      <c r="B743" s="76">
        <v>487049344</v>
      </c>
      <c r="C743" s="77" t="s">
        <v>548</v>
      </c>
      <c r="D743" s="79">
        <v>0</v>
      </c>
      <c r="E743" s="79">
        <v>0</v>
      </c>
      <c r="F743" s="79">
        <v>0</v>
      </c>
      <c r="G743" s="79">
        <v>0</v>
      </c>
      <c r="H743" s="79">
        <v>0</v>
      </c>
      <c r="I743" s="79">
        <v>1</v>
      </c>
      <c r="J743" s="79">
        <v>0</v>
      </c>
      <c r="K743" s="80">
        <v>3.8300000000000001E-2</v>
      </c>
      <c r="L743" s="79">
        <v>0</v>
      </c>
      <c r="M743" s="79">
        <v>0</v>
      </c>
      <c r="N743" s="79">
        <v>0</v>
      </c>
      <c r="O743" s="79">
        <v>0</v>
      </c>
      <c r="P743" s="79">
        <v>0</v>
      </c>
      <c r="Q743" s="79">
        <v>1</v>
      </c>
      <c r="R743" s="80">
        <v>1.1080000000000001</v>
      </c>
      <c r="S743" s="79">
        <v>2</v>
      </c>
      <c r="T743" s="76"/>
      <c r="V743" s="76">
        <v>487</v>
      </c>
      <c r="W743" s="76">
        <v>49</v>
      </c>
      <c r="X743" s="76">
        <v>344</v>
      </c>
      <c r="Y743" s="78">
        <v>11996</v>
      </c>
    </row>
    <row r="744" spans="1:25" s="78" customFormat="1">
      <c r="A744" s="81">
        <v>487</v>
      </c>
      <c r="B744" s="76">
        <v>487049347</v>
      </c>
      <c r="C744" s="77" t="s">
        <v>548</v>
      </c>
      <c r="D744" s="79">
        <v>0</v>
      </c>
      <c r="E744" s="79">
        <v>0</v>
      </c>
      <c r="F744" s="79">
        <v>0</v>
      </c>
      <c r="G744" s="79">
        <v>0</v>
      </c>
      <c r="H744" s="79">
        <v>8</v>
      </c>
      <c r="I744" s="79">
        <v>2</v>
      </c>
      <c r="J744" s="79">
        <v>0</v>
      </c>
      <c r="K744" s="80">
        <v>0.38300000000000001</v>
      </c>
      <c r="L744" s="79">
        <v>0</v>
      </c>
      <c r="M744" s="79">
        <v>0</v>
      </c>
      <c r="N744" s="79">
        <v>0</v>
      </c>
      <c r="O744" s="79">
        <v>0</v>
      </c>
      <c r="P744" s="79">
        <v>5</v>
      </c>
      <c r="Q744" s="79">
        <v>10</v>
      </c>
      <c r="R744" s="80">
        <v>1.1080000000000001</v>
      </c>
      <c r="S744" s="79">
        <v>6</v>
      </c>
      <c r="T744" s="76"/>
      <c r="V744" s="76">
        <v>487</v>
      </c>
      <c r="W744" s="76">
        <v>49</v>
      </c>
      <c r="X744" s="76">
        <v>347</v>
      </c>
      <c r="Y744" s="78">
        <v>12858</v>
      </c>
    </row>
    <row r="745" spans="1:25" s="78" customFormat="1">
      <c r="A745" s="81">
        <v>487</v>
      </c>
      <c r="B745" s="76">
        <v>487274010</v>
      </c>
      <c r="C745" s="77" t="s">
        <v>548</v>
      </c>
      <c r="D745" s="79">
        <v>0</v>
      </c>
      <c r="E745" s="79">
        <v>0</v>
      </c>
      <c r="F745" s="79">
        <v>0</v>
      </c>
      <c r="G745" s="79">
        <v>6</v>
      </c>
      <c r="H745" s="79">
        <v>0</v>
      </c>
      <c r="I745" s="79">
        <v>0</v>
      </c>
      <c r="J745" s="79">
        <v>0</v>
      </c>
      <c r="K745" s="80">
        <v>0.2298</v>
      </c>
      <c r="L745" s="79">
        <v>0</v>
      </c>
      <c r="M745" s="79">
        <v>1</v>
      </c>
      <c r="N745" s="79">
        <v>0</v>
      </c>
      <c r="O745" s="79">
        <v>0</v>
      </c>
      <c r="P745" s="79">
        <v>6</v>
      </c>
      <c r="Q745" s="79">
        <v>6</v>
      </c>
      <c r="R745" s="80">
        <v>1.052</v>
      </c>
      <c r="S745" s="79">
        <v>2</v>
      </c>
      <c r="T745" s="76"/>
      <c r="V745" s="76">
        <v>487</v>
      </c>
      <c r="W745" s="76">
        <v>274</v>
      </c>
      <c r="X745" s="76">
        <v>10</v>
      </c>
      <c r="Y745" s="78">
        <v>14487</v>
      </c>
    </row>
    <row r="746" spans="1:25" s="78" customFormat="1">
      <c r="A746" s="81">
        <v>487</v>
      </c>
      <c r="B746" s="76">
        <v>487274016</v>
      </c>
      <c r="C746" s="77" t="s">
        <v>548</v>
      </c>
      <c r="D746" s="79">
        <v>0</v>
      </c>
      <c r="E746" s="79">
        <v>0</v>
      </c>
      <c r="F746" s="79">
        <v>0</v>
      </c>
      <c r="G746" s="79">
        <v>1</v>
      </c>
      <c r="H746" s="79">
        <v>0</v>
      </c>
      <c r="I746" s="79">
        <v>0</v>
      </c>
      <c r="J746" s="79">
        <v>0</v>
      </c>
      <c r="K746" s="80">
        <v>3.8300000000000001E-2</v>
      </c>
      <c r="L746" s="79">
        <v>0</v>
      </c>
      <c r="M746" s="79">
        <v>0</v>
      </c>
      <c r="N746" s="79">
        <v>0</v>
      </c>
      <c r="O746" s="79">
        <v>0</v>
      </c>
      <c r="P746" s="79">
        <v>0</v>
      </c>
      <c r="Q746" s="79">
        <v>1</v>
      </c>
      <c r="R746" s="80">
        <v>1.052</v>
      </c>
      <c r="S746" s="79">
        <v>7</v>
      </c>
      <c r="T746" s="76"/>
      <c r="V746" s="76">
        <v>487</v>
      </c>
      <c r="W746" s="76">
        <v>274</v>
      </c>
      <c r="X746" s="76">
        <v>16</v>
      </c>
      <c r="Y746" s="78">
        <v>9971</v>
      </c>
    </row>
    <row r="747" spans="1:25" s="78" customFormat="1">
      <c r="A747" s="81">
        <v>487</v>
      </c>
      <c r="B747" s="76">
        <v>487274023</v>
      </c>
      <c r="C747" s="77" t="s">
        <v>548</v>
      </c>
      <c r="D747" s="79">
        <v>0</v>
      </c>
      <c r="E747" s="79">
        <v>0</v>
      </c>
      <c r="F747" s="79">
        <v>1</v>
      </c>
      <c r="G747" s="79">
        <v>0</v>
      </c>
      <c r="H747" s="79">
        <v>0</v>
      </c>
      <c r="I747" s="79">
        <v>0</v>
      </c>
      <c r="J747" s="79">
        <v>0</v>
      </c>
      <c r="K747" s="80">
        <v>3.8300000000000001E-2</v>
      </c>
      <c r="L747" s="79">
        <v>0</v>
      </c>
      <c r="M747" s="79">
        <v>0</v>
      </c>
      <c r="N747" s="79">
        <v>0</v>
      </c>
      <c r="O747" s="79">
        <v>0</v>
      </c>
      <c r="P747" s="79">
        <v>1</v>
      </c>
      <c r="Q747" s="79">
        <v>1</v>
      </c>
      <c r="R747" s="80">
        <v>1.052</v>
      </c>
      <c r="S747" s="79">
        <v>3</v>
      </c>
      <c r="T747" s="76"/>
      <c r="V747" s="76">
        <v>487</v>
      </c>
      <c r="W747" s="76">
        <v>274</v>
      </c>
      <c r="X747" s="76">
        <v>23</v>
      </c>
      <c r="Y747" s="78">
        <v>14096</v>
      </c>
    </row>
    <row r="748" spans="1:25" s="78" customFormat="1">
      <c r="A748" s="81">
        <v>487</v>
      </c>
      <c r="B748" s="76">
        <v>487274031</v>
      </c>
      <c r="C748" s="77" t="s">
        <v>548</v>
      </c>
      <c r="D748" s="79">
        <v>0</v>
      </c>
      <c r="E748" s="79">
        <v>0</v>
      </c>
      <c r="F748" s="79">
        <v>0</v>
      </c>
      <c r="G748" s="79">
        <v>4</v>
      </c>
      <c r="H748" s="79">
        <v>0</v>
      </c>
      <c r="I748" s="79">
        <v>0</v>
      </c>
      <c r="J748" s="79">
        <v>0</v>
      </c>
      <c r="K748" s="80">
        <v>0.1532</v>
      </c>
      <c r="L748" s="79">
        <v>0</v>
      </c>
      <c r="M748" s="79">
        <v>1</v>
      </c>
      <c r="N748" s="79">
        <v>0</v>
      </c>
      <c r="O748" s="79">
        <v>0</v>
      </c>
      <c r="P748" s="79">
        <v>4</v>
      </c>
      <c r="Q748" s="79">
        <v>4</v>
      </c>
      <c r="R748" s="80">
        <v>1.052</v>
      </c>
      <c r="S748" s="79">
        <v>4</v>
      </c>
      <c r="T748" s="76"/>
      <c r="V748" s="76">
        <v>487</v>
      </c>
      <c r="W748" s="76">
        <v>274</v>
      </c>
      <c r="X748" s="76">
        <v>31</v>
      </c>
      <c r="Y748" s="78">
        <v>14850</v>
      </c>
    </row>
    <row r="749" spans="1:25" s="78" customFormat="1">
      <c r="A749" s="81">
        <v>487</v>
      </c>
      <c r="B749" s="76">
        <v>487274035</v>
      </c>
      <c r="C749" s="77" t="s">
        <v>548</v>
      </c>
      <c r="D749" s="79">
        <v>0</v>
      </c>
      <c r="E749" s="79">
        <v>0</v>
      </c>
      <c r="F749" s="79">
        <v>5</v>
      </c>
      <c r="G749" s="79">
        <v>18</v>
      </c>
      <c r="H749" s="79">
        <v>3</v>
      </c>
      <c r="I749" s="79">
        <v>0</v>
      </c>
      <c r="J749" s="79">
        <v>0</v>
      </c>
      <c r="K749" s="80">
        <v>0.99580000000000002</v>
      </c>
      <c r="L749" s="79">
        <v>0</v>
      </c>
      <c r="M749" s="79">
        <v>4</v>
      </c>
      <c r="N749" s="79">
        <v>0</v>
      </c>
      <c r="O749" s="79">
        <v>0</v>
      </c>
      <c r="P749" s="79">
        <v>24</v>
      </c>
      <c r="Q749" s="79">
        <v>26</v>
      </c>
      <c r="R749" s="80">
        <v>1.052</v>
      </c>
      <c r="S749" s="79">
        <v>11</v>
      </c>
      <c r="T749" s="76"/>
      <c r="V749" s="76">
        <v>487</v>
      </c>
      <c r="W749" s="76">
        <v>274</v>
      </c>
      <c r="X749" s="76">
        <v>35</v>
      </c>
      <c r="Y749" s="78">
        <v>15443</v>
      </c>
    </row>
    <row r="750" spans="1:25" s="78" customFormat="1">
      <c r="A750" s="81">
        <v>487</v>
      </c>
      <c r="B750" s="76">
        <v>487274044</v>
      </c>
      <c r="C750" s="77" t="s">
        <v>548</v>
      </c>
      <c r="D750" s="79">
        <v>0</v>
      </c>
      <c r="E750" s="79">
        <v>0</v>
      </c>
      <c r="F750" s="79">
        <v>2</v>
      </c>
      <c r="G750" s="79">
        <v>2</v>
      </c>
      <c r="H750" s="79">
        <v>0</v>
      </c>
      <c r="I750" s="79">
        <v>0</v>
      </c>
      <c r="J750" s="79">
        <v>0</v>
      </c>
      <c r="K750" s="80">
        <v>0.1532</v>
      </c>
      <c r="L750" s="79">
        <v>0</v>
      </c>
      <c r="M750" s="79">
        <v>0</v>
      </c>
      <c r="N750" s="79">
        <v>0</v>
      </c>
      <c r="O750" s="79">
        <v>0</v>
      </c>
      <c r="P750" s="79">
        <v>4</v>
      </c>
      <c r="Q750" s="79">
        <v>4</v>
      </c>
      <c r="R750" s="80">
        <v>1.052</v>
      </c>
      <c r="S750" s="79">
        <v>12</v>
      </c>
      <c r="T750" s="76"/>
      <c r="V750" s="76">
        <v>487</v>
      </c>
      <c r="W750" s="76">
        <v>274</v>
      </c>
      <c r="X750" s="76">
        <v>44</v>
      </c>
      <c r="Y750" s="78">
        <v>15672</v>
      </c>
    </row>
    <row r="751" spans="1:25" s="78" customFormat="1">
      <c r="A751" s="81">
        <v>487</v>
      </c>
      <c r="B751" s="76">
        <v>487274048</v>
      </c>
      <c r="C751" s="77" t="s">
        <v>548</v>
      </c>
      <c r="D751" s="79">
        <v>0</v>
      </c>
      <c r="E751" s="79">
        <v>0</v>
      </c>
      <c r="F751" s="79">
        <v>0</v>
      </c>
      <c r="G751" s="79">
        <v>0</v>
      </c>
      <c r="H751" s="79">
        <v>1</v>
      </c>
      <c r="I751" s="79">
        <v>0</v>
      </c>
      <c r="J751" s="79">
        <v>0</v>
      </c>
      <c r="K751" s="80">
        <v>3.8300000000000001E-2</v>
      </c>
      <c r="L751" s="79">
        <v>0</v>
      </c>
      <c r="M751" s="79">
        <v>0</v>
      </c>
      <c r="N751" s="79">
        <v>0</v>
      </c>
      <c r="O751" s="79">
        <v>0</v>
      </c>
      <c r="P751" s="79">
        <v>1</v>
      </c>
      <c r="Q751" s="79">
        <v>1</v>
      </c>
      <c r="R751" s="80">
        <v>1.052</v>
      </c>
      <c r="S751" s="79">
        <v>3</v>
      </c>
      <c r="T751" s="76"/>
      <c r="V751" s="76">
        <v>487</v>
      </c>
      <c r="W751" s="76">
        <v>274</v>
      </c>
      <c r="X751" s="76">
        <v>48</v>
      </c>
      <c r="Y751" s="78">
        <v>13780</v>
      </c>
    </row>
    <row r="752" spans="1:25" s="78" customFormat="1">
      <c r="A752" s="81">
        <v>487</v>
      </c>
      <c r="B752" s="76">
        <v>487274049</v>
      </c>
      <c r="C752" s="77" t="s">
        <v>548</v>
      </c>
      <c r="D752" s="79">
        <v>0</v>
      </c>
      <c r="E752" s="79">
        <v>0</v>
      </c>
      <c r="F752" s="79">
        <v>6</v>
      </c>
      <c r="G752" s="79">
        <v>51</v>
      </c>
      <c r="H752" s="79">
        <v>13</v>
      </c>
      <c r="I752" s="79">
        <v>0</v>
      </c>
      <c r="J752" s="79">
        <v>0</v>
      </c>
      <c r="K752" s="80">
        <v>2.681</v>
      </c>
      <c r="L752" s="79">
        <v>0</v>
      </c>
      <c r="M752" s="79">
        <v>17</v>
      </c>
      <c r="N752" s="79">
        <v>1</v>
      </c>
      <c r="O752" s="79">
        <v>0</v>
      </c>
      <c r="P752" s="79">
        <v>52</v>
      </c>
      <c r="Q752" s="79">
        <v>70</v>
      </c>
      <c r="R752" s="80">
        <v>1.052</v>
      </c>
      <c r="S752" s="79">
        <v>8</v>
      </c>
      <c r="T752" s="76"/>
      <c r="V752" s="76">
        <v>487</v>
      </c>
      <c r="W752" s="76">
        <v>274</v>
      </c>
      <c r="X752" s="76">
        <v>49</v>
      </c>
      <c r="Y752" s="78">
        <v>14287</v>
      </c>
    </row>
    <row r="753" spans="1:25" s="78" customFormat="1">
      <c r="A753" s="81">
        <v>487</v>
      </c>
      <c r="B753" s="76">
        <v>487274057</v>
      </c>
      <c r="C753" s="77" t="s">
        <v>548</v>
      </c>
      <c r="D753" s="79">
        <v>0</v>
      </c>
      <c r="E753" s="79">
        <v>0</v>
      </c>
      <c r="F753" s="79">
        <v>1</v>
      </c>
      <c r="G753" s="79">
        <v>11</v>
      </c>
      <c r="H753" s="79">
        <v>0</v>
      </c>
      <c r="I753" s="79">
        <v>0</v>
      </c>
      <c r="J753" s="79">
        <v>0</v>
      </c>
      <c r="K753" s="80">
        <v>0.45960000000000001</v>
      </c>
      <c r="L753" s="79">
        <v>0</v>
      </c>
      <c r="M753" s="79">
        <v>0</v>
      </c>
      <c r="N753" s="79">
        <v>0</v>
      </c>
      <c r="O753" s="79">
        <v>0</v>
      </c>
      <c r="P753" s="79">
        <v>8</v>
      </c>
      <c r="Q753" s="79">
        <v>12</v>
      </c>
      <c r="R753" s="80">
        <v>1.052</v>
      </c>
      <c r="S753" s="79">
        <v>12</v>
      </c>
      <c r="T753" s="76"/>
      <c r="V753" s="76">
        <v>487</v>
      </c>
      <c r="W753" s="76">
        <v>274</v>
      </c>
      <c r="X753" s="76">
        <v>57</v>
      </c>
      <c r="Y753" s="78">
        <v>13784</v>
      </c>
    </row>
    <row r="754" spans="1:25" s="78" customFormat="1">
      <c r="A754" s="81">
        <v>487</v>
      </c>
      <c r="B754" s="76">
        <v>487274093</v>
      </c>
      <c r="C754" s="77" t="s">
        <v>548</v>
      </c>
      <c r="D754" s="79">
        <v>0</v>
      </c>
      <c r="E754" s="79">
        <v>0</v>
      </c>
      <c r="F754" s="79">
        <v>8</v>
      </c>
      <c r="G754" s="79">
        <v>33</v>
      </c>
      <c r="H754" s="79">
        <v>3</v>
      </c>
      <c r="I754" s="79">
        <v>0</v>
      </c>
      <c r="J754" s="79">
        <v>0</v>
      </c>
      <c r="K754" s="80">
        <v>1.6852</v>
      </c>
      <c r="L754" s="79">
        <v>0</v>
      </c>
      <c r="M754" s="79">
        <v>12</v>
      </c>
      <c r="N754" s="79">
        <v>0</v>
      </c>
      <c r="O754" s="79">
        <v>0</v>
      </c>
      <c r="P754" s="79">
        <v>37</v>
      </c>
      <c r="Q754" s="79">
        <v>44</v>
      </c>
      <c r="R754" s="80">
        <v>1.052</v>
      </c>
      <c r="S754" s="79">
        <v>11</v>
      </c>
      <c r="T754" s="76"/>
      <c r="V754" s="76">
        <v>487</v>
      </c>
      <c r="W754" s="76">
        <v>274</v>
      </c>
      <c r="X754" s="76">
        <v>93</v>
      </c>
      <c r="Y754" s="78">
        <v>15301</v>
      </c>
    </row>
    <row r="755" spans="1:25" s="78" customFormat="1">
      <c r="A755" s="81">
        <v>487</v>
      </c>
      <c r="B755" s="76">
        <v>487274095</v>
      </c>
      <c r="C755" s="77" t="s">
        <v>548</v>
      </c>
      <c r="D755" s="79">
        <v>0</v>
      </c>
      <c r="E755" s="79">
        <v>0</v>
      </c>
      <c r="F755" s="79">
        <v>1</v>
      </c>
      <c r="G755" s="79">
        <v>1</v>
      </c>
      <c r="H755" s="79">
        <v>0</v>
      </c>
      <c r="I755" s="79">
        <v>0</v>
      </c>
      <c r="J755" s="79">
        <v>0</v>
      </c>
      <c r="K755" s="80">
        <v>7.6600000000000001E-2</v>
      </c>
      <c r="L755" s="79">
        <v>0</v>
      </c>
      <c r="M755" s="79">
        <v>1</v>
      </c>
      <c r="N755" s="79">
        <v>0</v>
      </c>
      <c r="O755" s="79">
        <v>0</v>
      </c>
      <c r="P755" s="79">
        <v>2</v>
      </c>
      <c r="Q755" s="79">
        <v>2</v>
      </c>
      <c r="R755" s="80">
        <v>1.052</v>
      </c>
      <c r="S755" s="79">
        <v>11</v>
      </c>
      <c r="T755" s="76"/>
      <c r="V755" s="76">
        <v>487</v>
      </c>
      <c r="W755" s="76">
        <v>274</v>
      </c>
      <c r="X755" s="76">
        <v>95</v>
      </c>
      <c r="Y755" s="78">
        <v>16765</v>
      </c>
    </row>
    <row r="756" spans="1:25" s="78" customFormat="1">
      <c r="A756" s="81">
        <v>487</v>
      </c>
      <c r="B756" s="76">
        <v>487274103</v>
      </c>
      <c r="C756" s="77" t="s">
        <v>548</v>
      </c>
      <c r="D756" s="79">
        <v>0</v>
      </c>
      <c r="E756" s="79">
        <v>0</v>
      </c>
      <c r="F756" s="79">
        <v>0</v>
      </c>
      <c r="G756" s="79">
        <v>1</v>
      </c>
      <c r="H756" s="79">
        <v>0</v>
      </c>
      <c r="I756" s="79">
        <v>0</v>
      </c>
      <c r="J756" s="79">
        <v>0</v>
      </c>
      <c r="K756" s="80">
        <v>3.8300000000000001E-2</v>
      </c>
      <c r="L756" s="79">
        <v>0</v>
      </c>
      <c r="M756" s="79">
        <v>0</v>
      </c>
      <c r="N756" s="79">
        <v>0</v>
      </c>
      <c r="O756" s="79">
        <v>0</v>
      </c>
      <c r="P756" s="79">
        <v>1</v>
      </c>
      <c r="Q756" s="79">
        <v>1</v>
      </c>
      <c r="R756" s="80">
        <v>1.052</v>
      </c>
      <c r="S756" s="79">
        <v>10</v>
      </c>
      <c r="T756" s="76"/>
      <c r="V756" s="76">
        <v>487</v>
      </c>
      <c r="W756" s="76">
        <v>274</v>
      </c>
      <c r="X756" s="76">
        <v>103</v>
      </c>
      <c r="Y756" s="78">
        <v>15380</v>
      </c>
    </row>
    <row r="757" spans="1:25" s="78" customFormat="1">
      <c r="A757" s="81">
        <v>487</v>
      </c>
      <c r="B757" s="76">
        <v>487274128</v>
      </c>
      <c r="C757" s="77" t="s">
        <v>548</v>
      </c>
      <c r="D757" s="79">
        <v>0</v>
      </c>
      <c r="E757" s="79">
        <v>0</v>
      </c>
      <c r="F757" s="79">
        <v>0</v>
      </c>
      <c r="G757" s="79">
        <v>3</v>
      </c>
      <c r="H757" s="79">
        <v>0</v>
      </c>
      <c r="I757" s="79">
        <v>0</v>
      </c>
      <c r="J757" s="79">
        <v>0</v>
      </c>
      <c r="K757" s="80">
        <v>0.1149</v>
      </c>
      <c r="L757" s="79">
        <v>0</v>
      </c>
      <c r="M757" s="79">
        <v>0</v>
      </c>
      <c r="N757" s="79">
        <v>0</v>
      </c>
      <c r="O757" s="79">
        <v>0</v>
      </c>
      <c r="P757" s="79">
        <v>0</v>
      </c>
      <c r="Q757" s="79">
        <v>3</v>
      </c>
      <c r="R757" s="80">
        <v>1.052</v>
      </c>
      <c r="S757" s="79">
        <v>10</v>
      </c>
      <c r="T757" s="76"/>
      <c r="V757" s="76">
        <v>487</v>
      </c>
      <c r="W757" s="76">
        <v>274</v>
      </c>
      <c r="X757" s="76">
        <v>128</v>
      </c>
      <c r="Y757" s="78">
        <v>9971</v>
      </c>
    </row>
    <row r="758" spans="1:25" s="78" customFormat="1">
      <c r="A758" s="81">
        <v>487</v>
      </c>
      <c r="B758" s="76">
        <v>487274149</v>
      </c>
      <c r="C758" s="77" t="s">
        <v>548</v>
      </c>
      <c r="D758" s="79">
        <v>0</v>
      </c>
      <c r="E758" s="79">
        <v>0</v>
      </c>
      <c r="F758" s="79">
        <v>0</v>
      </c>
      <c r="G758" s="79">
        <v>1</v>
      </c>
      <c r="H758" s="79">
        <v>0</v>
      </c>
      <c r="I758" s="79">
        <v>0</v>
      </c>
      <c r="J758" s="79">
        <v>0</v>
      </c>
      <c r="K758" s="80">
        <v>3.8300000000000001E-2</v>
      </c>
      <c r="L758" s="79">
        <v>0</v>
      </c>
      <c r="M758" s="79">
        <v>0</v>
      </c>
      <c r="N758" s="79">
        <v>0</v>
      </c>
      <c r="O758" s="79">
        <v>0</v>
      </c>
      <c r="P758" s="79">
        <v>1</v>
      </c>
      <c r="Q758" s="79">
        <v>1</v>
      </c>
      <c r="R758" s="80">
        <v>1.052</v>
      </c>
      <c r="S758" s="79">
        <v>12</v>
      </c>
      <c r="T758" s="76"/>
      <c r="V758" s="76">
        <v>487</v>
      </c>
      <c r="W758" s="76">
        <v>274</v>
      </c>
      <c r="X758" s="76">
        <v>149</v>
      </c>
      <c r="Y758" s="78">
        <v>15697</v>
      </c>
    </row>
    <row r="759" spans="1:25" s="78" customFormat="1">
      <c r="A759" s="81">
        <v>487</v>
      </c>
      <c r="B759" s="76">
        <v>487274163</v>
      </c>
      <c r="C759" s="77" t="s">
        <v>548</v>
      </c>
      <c r="D759" s="79">
        <v>0</v>
      </c>
      <c r="E759" s="79">
        <v>0</v>
      </c>
      <c r="F759" s="79">
        <v>1</v>
      </c>
      <c r="G759" s="79">
        <v>8</v>
      </c>
      <c r="H759" s="79">
        <v>3</v>
      </c>
      <c r="I759" s="79">
        <v>0</v>
      </c>
      <c r="J759" s="79">
        <v>0</v>
      </c>
      <c r="K759" s="80">
        <v>0.45960000000000001</v>
      </c>
      <c r="L759" s="79">
        <v>0</v>
      </c>
      <c r="M759" s="79">
        <v>3</v>
      </c>
      <c r="N759" s="79">
        <v>0</v>
      </c>
      <c r="O759" s="79">
        <v>0</v>
      </c>
      <c r="P759" s="79">
        <v>12</v>
      </c>
      <c r="Q759" s="79">
        <v>12</v>
      </c>
      <c r="R759" s="80">
        <v>1.052</v>
      </c>
      <c r="S759" s="79">
        <v>12</v>
      </c>
      <c r="T759" s="76"/>
      <c r="V759" s="76">
        <v>487</v>
      </c>
      <c r="W759" s="76">
        <v>274</v>
      </c>
      <c r="X759" s="76">
        <v>163</v>
      </c>
      <c r="Y759" s="78">
        <v>16227</v>
      </c>
    </row>
    <row r="760" spans="1:25" s="78" customFormat="1">
      <c r="A760" s="81">
        <v>487</v>
      </c>
      <c r="B760" s="76">
        <v>487274165</v>
      </c>
      <c r="C760" s="77" t="s">
        <v>548</v>
      </c>
      <c r="D760" s="79">
        <v>0</v>
      </c>
      <c r="E760" s="79">
        <v>0</v>
      </c>
      <c r="F760" s="79">
        <v>0</v>
      </c>
      <c r="G760" s="79">
        <v>32</v>
      </c>
      <c r="H760" s="79">
        <v>8</v>
      </c>
      <c r="I760" s="79">
        <v>0</v>
      </c>
      <c r="J760" s="79">
        <v>0</v>
      </c>
      <c r="K760" s="80">
        <v>1.532</v>
      </c>
      <c r="L760" s="79">
        <v>0</v>
      </c>
      <c r="M760" s="79">
        <v>11</v>
      </c>
      <c r="N760" s="79">
        <v>0</v>
      </c>
      <c r="O760" s="79">
        <v>0</v>
      </c>
      <c r="P760" s="79">
        <v>30</v>
      </c>
      <c r="Q760" s="79">
        <v>40</v>
      </c>
      <c r="R760" s="80">
        <v>1.052</v>
      </c>
      <c r="S760" s="79">
        <v>10</v>
      </c>
      <c r="T760" s="76"/>
      <c r="V760" s="76">
        <v>487</v>
      </c>
      <c r="W760" s="76">
        <v>274</v>
      </c>
      <c r="X760" s="76">
        <v>165</v>
      </c>
      <c r="Y760" s="78">
        <v>14643</v>
      </c>
    </row>
    <row r="761" spans="1:25" s="78" customFormat="1">
      <c r="A761" s="81">
        <v>487</v>
      </c>
      <c r="B761" s="76">
        <v>487274176</v>
      </c>
      <c r="C761" s="77" t="s">
        <v>548</v>
      </c>
      <c r="D761" s="79">
        <v>0</v>
      </c>
      <c r="E761" s="79">
        <v>0</v>
      </c>
      <c r="F761" s="79">
        <v>6</v>
      </c>
      <c r="G761" s="79">
        <v>62</v>
      </c>
      <c r="H761" s="79">
        <v>8</v>
      </c>
      <c r="I761" s="79">
        <v>0</v>
      </c>
      <c r="J761" s="79">
        <v>0</v>
      </c>
      <c r="K761" s="80">
        <v>2.9108000000000001</v>
      </c>
      <c r="L761" s="79">
        <v>0</v>
      </c>
      <c r="M761" s="79">
        <v>25</v>
      </c>
      <c r="N761" s="79">
        <v>1</v>
      </c>
      <c r="O761" s="79">
        <v>0</v>
      </c>
      <c r="P761" s="79">
        <v>49</v>
      </c>
      <c r="Q761" s="79">
        <v>76</v>
      </c>
      <c r="R761" s="80">
        <v>1.052</v>
      </c>
      <c r="S761" s="79">
        <v>7</v>
      </c>
      <c r="T761" s="76"/>
      <c r="V761" s="76">
        <v>487</v>
      </c>
      <c r="W761" s="76">
        <v>274</v>
      </c>
      <c r="X761" s="76">
        <v>176</v>
      </c>
      <c r="Y761" s="78">
        <v>13915</v>
      </c>
    </row>
    <row r="762" spans="1:25" s="78" customFormat="1">
      <c r="A762" s="81">
        <v>487</v>
      </c>
      <c r="B762" s="76">
        <v>487274178</v>
      </c>
      <c r="C762" s="77" t="s">
        <v>548</v>
      </c>
      <c r="D762" s="79">
        <v>0</v>
      </c>
      <c r="E762" s="79">
        <v>0</v>
      </c>
      <c r="F762" s="79">
        <v>1</v>
      </c>
      <c r="G762" s="79">
        <v>2</v>
      </c>
      <c r="H762" s="79">
        <v>0</v>
      </c>
      <c r="I762" s="79">
        <v>0</v>
      </c>
      <c r="J762" s="79">
        <v>0</v>
      </c>
      <c r="K762" s="80">
        <v>0.1149</v>
      </c>
      <c r="L762" s="79">
        <v>0</v>
      </c>
      <c r="M762" s="79">
        <v>0</v>
      </c>
      <c r="N762" s="79">
        <v>0</v>
      </c>
      <c r="O762" s="79">
        <v>0</v>
      </c>
      <c r="P762" s="79">
        <v>3</v>
      </c>
      <c r="Q762" s="79">
        <v>3</v>
      </c>
      <c r="R762" s="80">
        <v>1.052</v>
      </c>
      <c r="S762" s="79">
        <v>4</v>
      </c>
      <c r="T762" s="76"/>
      <c r="V762" s="76">
        <v>487</v>
      </c>
      <c r="W762" s="76">
        <v>274</v>
      </c>
      <c r="X762" s="76">
        <v>178</v>
      </c>
      <c r="Y762" s="78">
        <v>14207</v>
      </c>
    </row>
    <row r="763" spans="1:25" s="78" customFormat="1">
      <c r="A763" s="81">
        <v>487</v>
      </c>
      <c r="B763" s="76">
        <v>487274181</v>
      </c>
      <c r="C763" s="77" t="s">
        <v>548</v>
      </c>
      <c r="D763" s="79">
        <v>0</v>
      </c>
      <c r="E763" s="79">
        <v>0</v>
      </c>
      <c r="F763" s="79">
        <v>0</v>
      </c>
      <c r="G763" s="79">
        <v>2</v>
      </c>
      <c r="H763" s="79">
        <v>0</v>
      </c>
      <c r="I763" s="79">
        <v>0</v>
      </c>
      <c r="J763" s="79">
        <v>0</v>
      </c>
      <c r="K763" s="80">
        <v>7.6600000000000001E-2</v>
      </c>
      <c r="L763" s="79">
        <v>0</v>
      </c>
      <c r="M763" s="79">
        <v>0</v>
      </c>
      <c r="N763" s="79">
        <v>0</v>
      </c>
      <c r="O763" s="79">
        <v>0</v>
      </c>
      <c r="P763" s="79">
        <v>2</v>
      </c>
      <c r="Q763" s="79">
        <v>2</v>
      </c>
      <c r="R763" s="80">
        <v>1.052</v>
      </c>
      <c r="S763" s="79">
        <v>9</v>
      </c>
      <c r="T763" s="76"/>
      <c r="V763" s="76">
        <v>487</v>
      </c>
      <c r="W763" s="76">
        <v>274</v>
      </c>
      <c r="X763" s="76">
        <v>181</v>
      </c>
      <c r="Y763" s="78">
        <v>15195</v>
      </c>
    </row>
    <row r="764" spans="1:25" s="78" customFormat="1">
      <c r="A764" s="81">
        <v>487</v>
      </c>
      <c r="B764" s="76">
        <v>487274182</v>
      </c>
      <c r="C764" s="77" t="s">
        <v>548</v>
      </c>
      <c r="D764" s="79">
        <v>0</v>
      </c>
      <c r="E764" s="79">
        <v>0</v>
      </c>
      <c r="F764" s="79">
        <v>0</v>
      </c>
      <c r="G764" s="79">
        <v>3</v>
      </c>
      <c r="H764" s="79">
        <v>0</v>
      </c>
      <c r="I764" s="79">
        <v>0</v>
      </c>
      <c r="J764" s="79">
        <v>0</v>
      </c>
      <c r="K764" s="80">
        <v>0.1149</v>
      </c>
      <c r="L764" s="79">
        <v>0</v>
      </c>
      <c r="M764" s="79">
        <v>0</v>
      </c>
      <c r="N764" s="79">
        <v>0</v>
      </c>
      <c r="O764" s="79">
        <v>0</v>
      </c>
      <c r="P764" s="79">
        <v>0</v>
      </c>
      <c r="Q764" s="79">
        <v>3</v>
      </c>
      <c r="R764" s="80">
        <v>1.052</v>
      </c>
      <c r="S764" s="79">
        <v>6</v>
      </c>
      <c r="T764" s="76"/>
      <c r="V764" s="76">
        <v>487</v>
      </c>
      <c r="W764" s="76">
        <v>274</v>
      </c>
      <c r="X764" s="76">
        <v>182</v>
      </c>
      <c r="Y764" s="78">
        <v>9971</v>
      </c>
    </row>
    <row r="765" spans="1:25" s="78" customFormat="1">
      <c r="A765" s="81">
        <v>487</v>
      </c>
      <c r="B765" s="76">
        <v>487274220</v>
      </c>
      <c r="C765" s="77" t="s">
        <v>548</v>
      </c>
      <c r="D765" s="79">
        <v>0</v>
      </c>
      <c r="E765" s="79">
        <v>0</v>
      </c>
      <c r="F765" s="79">
        <v>1</v>
      </c>
      <c r="G765" s="79">
        <v>1</v>
      </c>
      <c r="H765" s="79">
        <v>0</v>
      </c>
      <c r="I765" s="79">
        <v>0</v>
      </c>
      <c r="J765" s="79">
        <v>0</v>
      </c>
      <c r="K765" s="80">
        <v>7.6600000000000001E-2</v>
      </c>
      <c r="L765" s="79">
        <v>0</v>
      </c>
      <c r="M765" s="79">
        <v>0</v>
      </c>
      <c r="N765" s="79">
        <v>0</v>
      </c>
      <c r="O765" s="79">
        <v>0</v>
      </c>
      <c r="P765" s="79">
        <v>2</v>
      </c>
      <c r="Q765" s="79">
        <v>2</v>
      </c>
      <c r="R765" s="80">
        <v>1.052</v>
      </c>
      <c r="S765" s="79">
        <v>6</v>
      </c>
      <c r="T765" s="76"/>
      <c r="V765" s="76">
        <v>487</v>
      </c>
      <c r="W765" s="76">
        <v>274</v>
      </c>
      <c r="X765" s="76">
        <v>220</v>
      </c>
      <c r="Y765" s="78">
        <v>14613</v>
      </c>
    </row>
    <row r="766" spans="1:25" s="78" customFormat="1">
      <c r="A766" s="81">
        <v>487</v>
      </c>
      <c r="B766" s="76">
        <v>487274229</v>
      </c>
      <c r="C766" s="77" t="s">
        <v>548</v>
      </c>
      <c r="D766" s="79">
        <v>0</v>
      </c>
      <c r="E766" s="79">
        <v>0</v>
      </c>
      <c r="F766" s="79">
        <v>2</v>
      </c>
      <c r="G766" s="79">
        <v>3</v>
      </c>
      <c r="H766" s="79">
        <v>0</v>
      </c>
      <c r="I766" s="79">
        <v>0</v>
      </c>
      <c r="J766" s="79">
        <v>0</v>
      </c>
      <c r="K766" s="80">
        <v>0.1915</v>
      </c>
      <c r="L766" s="79">
        <v>0</v>
      </c>
      <c r="M766" s="79">
        <v>2</v>
      </c>
      <c r="N766" s="79">
        <v>0</v>
      </c>
      <c r="O766" s="79">
        <v>0</v>
      </c>
      <c r="P766" s="79">
        <v>1</v>
      </c>
      <c r="Q766" s="79">
        <v>5</v>
      </c>
      <c r="R766" s="80">
        <v>1.052</v>
      </c>
      <c r="S766" s="79">
        <v>7</v>
      </c>
      <c r="T766" s="76"/>
      <c r="V766" s="76">
        <v>487</v>
      </c>
      <c r="W766" s="76">
        <v>274</v>
      </c>
      <c r="X766" s="76">
        <v>229</v>
      </c>
      <c r="Y766" s="78">
        <v>11922</v>
      </c>
    </row>
    <row r="767" spans="1:25" s="78" customFormat="1">
      <c r="A767" s="81">
        <v>487</v>
      </c>
      <c r="B767" s="76">
        <v>487274243</v>
      </c>
      <c r="C767" s="77" t="s">
        <v>548</v>
      </c>
      <c r="D767" s="79">
        <v>0</v>
      </c>
      <c r="E767" s="79">
        <v>0</v>
      </c>
      <c r="F767" s="79">
        <v>0</v>
      </c>
      <c r="G767" s="79">
        <v>1</v>
      </c>
      <c r="H767" s="79">
        <v>1</v>
      </c>
      <c r="I767" s="79">
        <v>0</v>
      </c>
      <c r="J767" s="79">
        <v>0</v>
      </c>
      <c r="K767" s="80">
        <v>7.6600000000000001E-2</v>
      </c>
      <c r="L767" s="79">
        <v>0</v>
      </c>
      <c r="M767" s="79">
        <v>0</v>
      </c>
      <c r="N767" s="79">
        <v>0</v>
      </c>
      <c r="O767" s="79">
        <v>0</v>
      </c>
      <c r="P767" s="79">
        <v>2</v>
      </c>
      <c r="Q767" s="79">
        <v>2</v>
      </c>
      <c r="R767" s="80">
        <v>1.052</v>
      </c>
      <c r="S767" s="79">
        <v>9</v>
      </c>
      <c r="T767" s="76"/>
      <c r="V767" s="76">
        <v>487</v>
      </c>
      <c r="W767" s="76">
        <v>274</v>
      </c>
      <c r="X767" s="76">
        <v>243</v>
      </c>
      <c r="Y767" s="78">
        <v>15011</v>
      </c>
    </row>
    <row r="768" spans="1:25" s="78" customFormat="1">
      <c r="A768" s="81">
        <v>487</v>
      </c>
      <c r="B768" s="76">
        <v>487274244</v>
      </c>
      <c r="C768" s="77" t="s">
        <v>548</v>
      </c>
      <c r="D768" s="79">
        <v>0</v>
      </c>
      <c r="E768" s="79">
        <v>0</v>
      </c>
      <c r="F768" s="79">
        <v>0</v>
      </c>
      <c r="G768" s="79">
        <v>1</v>
      </c>
      <c r="H768" s="79">
        <v>0</v>
      </c>
      <c r="I768" s="79">
        <v>0</v>
      </c>
      <c r="J768" s="79">
        <v>0</v>
      </c>
      <c r="K768" s="80">
        <v>3.8300000000000001E-2</v>
      </c>
      <c r="L768" s="79">
        <v>0</v>
      </c>
      <c r="M768" s="79">
        <v>0</v>
      </c>
      <c r="N768" s="79">
        <v>0</v>
      </c>
      <c r="O768" s="79">
        <v>0</v>
      </c>
      <c r="P768" s="79">
        <v>1</v>
      </c>
      <c r="Q768" s="79">
        <v>1</v>
      </c>
      <c r="R768" s="80">
        <v>1.052</v>
      </c>
      <c r="S768" s="79">
        <v>10</v>
      </c>
      <c r="T768" s="76"/>
      <c r="V768" s="76">
        <v>487</v>
      </c>
      <c r="W768" s="76">
        <v>274</v>
      </c>
      <c r="X768" s="76">
        <v>244</v>
      </c>
      <c r="Y768" s="78">
        <v>15380</v>
      </c>
    </row>
    <row r="769" spans="1:25" s="78" customFormat="1">
      <c r="A769" s="81">
        <v>487</v>
      </c>
      <c r="B769" s="76">
        <v>487274248</v>
      </c>
      <c r="C769" s="77" t="s">
        <v>548</v>
      </c>
      <c r="D769" s="79">
        <v>0</v>
      </c>
      <c r="E769" s="79">
        <v>0</v>
      </c>
      <c r="F769" s="79">
        <v>1</v>
      </c>
      <c r="G769" s="79">
        <v>16</v>
      </c>
      <c r="H769" s="79">
        <v>3</v>
      </c>
      <c r="I769" s="79">
        <v>0</v>
      </c>
      <c r="J769" s="79">
        <v>0</v>
      </c>
      <c r="K769" s="80">
        <v>0.76600000000000001</v>
      </c>
      <c r="L769" s="79">
        <v>0</v>
      </c>
      <c r="M769" s="79">
        <v>5</v>
      </c>
      <c r="N769" s="79">
        <v>0</v>
      </c>
      <c r="O769" s="79">
        <v>0</v>
      </c>
      <c r="P769" s="79">
        <v>7</v>
      </c>
      <c r="Q769" s="79">
        <v>20</v>
      </c>
      <c r="R769" s="80">
        <v>1.052</v>
      </c>
      <c r="S769" s="79">
        <v>12</v>
      </c>
      <c r="T769" s="76"/>
      <c r="V769" s="76">
        <v>487</v>
      </c>
      <c r="W769" s="76">
        <v>274</v>
      </c>
      <c r="X769" s="76">
        <v>248</v>
      </c>
      <c r="Y769" s="78">
        <v>12543</v>
      </c>
    </row>
    <row r="770" spans="1:25" s="78" customFormat="1">
      <c r="A770" s="81">
        <v>487</v>
      </c>
      <c r="B770" s="76">
        <v>487274258</v>
      </c>
      <c r="C770" s="77" t="s">
        <v>548</v>
      </c>
      <c r="D770" s="79">
        <v>0</v>
      </c>
      <c r="E770" s="79">
        <v>0</v>
      </c>
      <c r="F770" s="79">
        <v>0</v>
      </c>
      <c r="G770" s="79">
        <v>0</v>
      </c>
      <c r="H770" s="79">
        <v>1</v>
      </c>
      <c r="I770" s="79">
        <v>0</v>
      </c>
      <c r="J770" s="79">
        <v>0</v>
      </c>
      <c r="K770" s="80">
        <v>3.8300000000000001E-2</v>
      </c>
      <c r="L770" s="79">
        <v>0</v>
      </c>
      <c r="M770" s="79">
        <v>0</v>
      </c>
      <c r="N770" s="79">
        <v>0</v>
      </c>
      <c r="O770" s="79">
        <v>0</v>
      </c>
      <c r="P770" s="79">
        <v>1</v>
      </c>
      <c r="Q770" s="79">
        <v>1</v>
      </c>
      <c r="R770" s="80">
        <v>1.052</v>
      </c>
      <c r="S770" s="79">
        <v>10</v>
      </c>
      <c r="T770" s="76"/>
      <c r="V770" s="76">
        <v>487</v>
      </c>
      <c r="W770" s="76">
        <v>274</v>
      </c>
      <c r="X770" s="76">
        <v>258</v>
      </c>
      <c r="Y770" s="78">
        <v>15013</v>
      </c>
    </row>
    <row r="771" spans="1:25" s="78" customFormat="1">
      <c r="A771" s="81">
        <v>487</v>
      </c>
      <c r="B771" s="76">
        <v>487274262</v>
      </c>
      <c r="C771" s="77" t="s">
        <v>548</v>
      </c>
      <c r="D771" s="79">
        <v>0</v>
      </c>
      <c r="E771" s="79">
        <v>0</v>
      </c>
      <c r="F771" s="79">
        <v>0</v>
      </c>
      <c r="G771" s="79">
        <v>9</v>
      </c>
      <c r="H771" s="79">
        <v>0</v>
      </c>
      <c r="I771" s="79">
        <v>0</v>
      </c>
      <c r="J771" s="79">
        <v>0</v>
      </c>
      <c r="K771" s="80">
        <v>0.34470000000000001</v>
      </c>
      <c r="L771" s="79">
        <v>0</v>
      </c>
      <c r="M771" s="79">
        <v>2</v>
      </c>
      <c r="N771" s="79">
        <v>0</v>
      </c>
      <c r="O771" s="79">
        <v>0</v>
      </c>
      <c r="P771" s="79">
        <v>4</v>
      </c>
      <c r="Q771" s="79">
        <v>9</v>
      </c>
      <c r="R771" s="80">
        <v>1.052</v>
      </c>
      <c r="S771" s="79">
        <v>7</v>
      </c>
      <c r="T771" s="76"/>
      <c r="V771" s="76">
        <v>487</v>
      </c>
      <c r="W771" s="76">
        <v>274</v>
      </c>
      <c r="X771" s="76">
        <v>262</v>
      </c>
      <c r="Y771" s="78">
        <v>12684</v>
      </c>
    </row>
    <row r="772" spans="1:25" s="78" customFormat="1">
      <c r="A772" s="81">
        <v>487</v>
      </c>
      <c r="B772" s="76">
        <v>487274274</v>
      </c>
      <c r="C772" s="77" t="s">
        <v>548</v>
      </c>
      <c r="D772" s="79">
        <v>0</v>
      </c>
      <c r="E772" s="79">
        <v>0</v>
      </c>
      <c r="F772" s="79">
        <v>21</v>
      </c>
      <c r="G772" s="79">
        <v>153</v>
      </c>
      <c r="H772" s="79">
        <v>40</v>
      </c>
      <c r="I772" s="79">
        <v>0</v>
      </c>
      <c r="J772" s="79">
        <v>0</v>
      </c>
      <c r="K772" s="80">
        <v>8.1961999999999993</v>
      </c>
      <c r="L772" s="79">
        <v>0</v>
      </c>
      <c r="M772" s="79">
        <v>48</v>
      </c>
      <c r="N772" s="79">
        <v>2</v>
      </c>
      <c r="O772" s="79">
        <v>0</v>
      </c>
      <c r="P772" s="79">
        <v>152</v>
      </c>
      <c r="Q772" s="79">
        <v>214</v>
      </c>
      <c r="R772" s="80">
        <v>1.052</v>
      </c>
      <c r="S772" s="79">
        <v>10</v>
      </c>
      <c r="T772" s="76"/>
      <c r="V772" s="76">
        <v>487</v>
      </c>
      <c r="W772" s="76">
        <v>274</v>
      </c>
      <c r="X772" s="76">
        <v>274</v>
      </c>
      <c r="Y772" s="78">
        <v>14325</v>
      </c>
    </row>
    <row r="773" spans="1:25" s="78" customFormat="1">
      <c r="A773" s="81">
        <v>487</v>
      </c>
      <c r="B773" s="76">
        <v>487274284</v>
      </c>
      <c r="C773" s="77" t="s">
        <v>548</v>
      </c>
      <c r="D773" s="79">
        <v>0</v>
      </c>
      <c r="E773" s="79">
        <v>0</v>
      </c>
      <c r="F773" s="79">
        <v>1</v>
      </c>
      <c r="G773" s="79">
        <v>2</v>
      </c>
      <c r="H773" s="79">
        <v>0</v>
      </c>
      <c r="I773" s="79">
        <v>0</v>
      </c>
      <c r="J773" s="79">
        <v>0</v>
      </c>
      <c r="K773" s="80">
        <v>0.1149</v>
      </c>
      <c r="L773" s="79">
        <v>0</v>
      </c>
      <c r="M773" s="79">
        <v>1</v>
      </c>
      <c r="N773" s="79">
        <v>0</v>
      </c>
      <c r="O773" s="79">
        <v>0</v>
      </c>
      <c r="P773" s="79">
        <v>3</v>
      </c>
      <c r="Q773" s="79">
        <v>3</v>
      </c>
      <c r="R773" s="80">
        <v>1.052</v>
      </c>
      <c r="S773" s="79">
        <v>5</v>
      </c>
      <c r="T773" s="76"/>
      <c r="V773" s="76">
        <v>487</v>
      </c>
      <c r="W773" s="76">
        <v>274</v>
      </c>
      <c r="X773" s="76">
        <v>284</v>
      </c>
      <c r="Y773" s="78">
        <v>15119</v>
      </c>
    </row>
    <row r="774" spans="1:25" s="78" customFormat="1">
      <c r="A774" s="81">
        <v>487</v>
      </c>
      <c r="B774" s="76">
        <v>487274308</v>
      </c>
      <c r="C774" s="77" t="s">
        <v>548</v>
      </c>
      <c r="D774" s="79">
        <v>0</v>
      </c>
      <c r="E774" s="79">
        <v>0</v>
      </c>
      <c r="F774" s="79">
        <v>0</v>
      </c>
      <c r="G774" s="79">
        <v>6</v>
      </c>
      <c r="H774" s="79">
        <v>1</v>
      </c>
      <c r="I774" s="79">
        <v>0</v>
      </c>
      <c r="J774" s="79">
        <v>0</v>
      </c>
      <c r="K774" s="80">
        <v>0.2681</v>
      </c>
      <c r="L774" s="79">
        <v>0</v>
      </c>
      <c r="M774" s="79">
        <v>1</v>
      </c>
      <c r="N774" s="79">
        <v>0</v>
      </c>
      <c r="O774" s="79">
        <v>0</v>
      </c>
      <c r="P774" s="79">
        <v>4</v>
      </c>
      <c r="Q774" s="79">
        <v>7</v>
      </c>
      <c r="R774" s="80">
        <v>1.052</v>
      </c>
      <c r="S774" s="79">
        <v>8</v>
      </c>
      <c r="T774" s="76"/>
      <c r="V774" s="76">
        <v>487</v>
      </c>
      <c r="W774" s="76">
        <v>274</v>
      </c>
      <c r="X774" s="76">
        <v>308</v>
      </c>
      <c r="Y774" s="78">
        <v>13155</v>
      </c>
    </row>
    <row r="775" spans="1:25" s="78" customFormat="1">
      <c r="A775" s="81">
        <v>487</v>
      </c>
      <c r="B775" s="76">
        <v>487274314</v>
      </c>
      <c r="C775" s="77" t="s">
        <v>548</v>
      </c>
      <c r="D775" s="79">
        <v>0</v>
      </c>
      <c r="E775" s="79">
        <v>0</v>
      </c>
      <c r="F775" s="79">
        <v>0</v>
      </c>
      <c r="G775" s="79">
        <v>3</v>
      </c>
      <c r="H775" s="79">
        <v>0</v>
      </c>
      <c r="I775" s="79">
        <v>0</v>
      </c>
      <c r="J775" s="79">
        <v>0</v>
      </c>
      <c r="K775" s="80">
        <v>0.1149</v>
      </c>
      <c r="L775" s="79">
        <v>0</v>
      </c>
      <c r="M775" s="79">
        <v>0</v>
      </c>
      <c r="N775" s="79">
        <v>0</v>
      </c>
      <c r="O775" s="79">
        <v>0</v>
      </c>
      <c r="P775" s="79">
        <v>3</v>
      </c>
      <c r="Q775" s="79">
        <v>3</v>
      </c>
      <c r="R775" s="80">
        <v>1.052</v>
      </c>
      <c r="S775" s="79">
        <v>6</v>
      </c>
      <c r="T775" s="76"/>
      <c r="V775" s="76">
        <v>487</v>
      </c>
      <c r="W775" s="76">
        <v>274</v>
      </c>
      <c r="X775" s="76">
        <v>314</v>
      </c>
      <c r="Y775" s="78">
        <v>14639</v>
      </c>
    </row>
    <row r="776" spans="1:25" s="78" customFormat="1">
      <c r="A776" s="81">
        <v>487</v>
      </c>
      <c r="B776" s="76">
        <v>487274346</v>
      </c>
      <c r="C776" s="77" t="s">
        <v>548</v>
      </c>
      <c r="D776" s="79">
        <v>0</v>
      </c>
      <c r="E776" s="79">
        <v>0</v>
      </c>
      <c r="F776" s="79">
        <v>0</v>
      </c>
      <c r="G776" s="79">
        <v>1</v>
      </c>
      <c r="H776" s="79">
        <v>0</v>
      </c>
      <c r="I776" s="79">
        <v>0</v>
      </c>
      <c r="J776" s="79">
        <v>0</v>
      </c>
      <c r="K776" s="80">
        <v>3.8300000000000001E-2</v>
      </c>
      <c r="L776" s="79">
        <v>0</v>
      </c>
      <c r="M776" s="79">
        <v>1</v>
      </c>
      <c r="N776" s="79">
        <v>0</v>
      </c>
      <c r="O776" s="79">
        <v>0</v>
      </c>
      <c r="P776" s="79">
        <v>0</v>
      </c>
      <c r="Q776" s="79">
        <v>1</v>
      </c>
      <c r="R776" s="80">
        <v>1.052</v>
      </c>
      <c r="S776" s="79">
        <v>6</v>
      </c>
      <c r="T776" s="76"/>
      <c r="V776" s="76">
        <v>487</v>
      </c>
      <c r="W776" s="76">
        <v>274</v>
      </c>
      <c r="X776" s="76">
        <v>346</v>
      </c>
      <c r="Y776" s="78">
        <v>12475</v>
      </c>
    </row>
    <row r="777" spans="1:25" s="78" customFormat="1">
      <c r="A777" s="81">
        <v>487</v>
      </c>
      <c r="B777" s="76">
        <v>487274347</v>
      </c>
      <c r="C777" s="77" t="s">
        <v>548</v>
      </c>
      <c r="D777" s="79">
        <v>0</v>
      </c>
      <c r="E777" s="79">
        <v>0</v>
      </c>
      <c r="F777" s="79">
        <v>2</v>
      </c>
      <c r="G777" s="79">
        <v>8</v>
      </c>
      <c r="H777" s="79">
        <v>1</v>
      </c>
      <c r="I777" s="79">
        <v>0</v>
      </c>
      <c r="J777" s="79">
        <v>0</v>
      </c>
      <c r="K777" s="80">
        <v>0.42130000000000001</v>
      </c>
      <c r="L777" s="79">
        <v>0</v>
      </c>
      <c r="M777" s="79">
        <v>3</v>
      </c>
      <c r="N777" s="79">
        <v>0</v>
      </c>
      <c r="O777" s="79">
        <v>0</v>
      </c>
      <c r="P777" s="79">
        <v>8</v>
      </c>
      <c r="Q777" s="79">
        <v>11</v>
      </c>
      <c r="R777" s="80">
        <v>1.052</v>
      </c>
      <c r="S777" s="79">
        <v>6</v>
      </c>
      <c r="T777" s="76"/>
      <c r="V777" s="76">
        <v>487</v>
      </c>
      <c r="W777" s="76">
        <v>274</v>
      </c>
      <c r="X777" s="76">
        <v>347</v>
      </c>
      <c r="Y777" s="78">
        <v>14006</v>
      </c>
    </row>
    <row r="778" spans="1:25" s="78" customFormat="1">
      <c r="A778" s="81">
        <v>488</v>
      </c>
      <c r="B778" s="76">
        <v>488219001</v>
      </c>
      <c r="C778" s="77" t="s">
        <v>460</v>
      </c>
      <c r="D778" s="79">
        <v>0</v>
      </c>
      <c r="E778" s="79">
        <v>0</v>
      </c>
      <c r="F778" s="79">
        <v>2</v>
      </c>
      <c r="G778" s="79">
        <v>8</v>
      </c>
      <c r="H778" s="79">
        <v>5</v>
      </c>
      <c r="I778" s="79">
        <v>11</v>
      </c>
      <c r="J778" s="79">
        <v>0</v>
      </c>
      <c r="K778" s="80">
        <v>0.99580000000000002</v>
      </c>
      <c r="L778" s="79">
        <v>0</v>
      </c>
      <c r="M778" s="79">
        <v>2</v>
      </c>
      <c r="N778" s="79">
        <v>0</v>
      </c>
      <c r="O778" s="79">
        <v>0</v>
      </c>
      <c r="P778" s="79">
        <v>7</v>
      </c>
      <c r="Q778" s="79">
        <v>26</v>
      </c>
      <c r="R778" s="80">
        <v>1.0569999999999999</v>
      </c>
      <c r="S778" s="79">
        <v>6</v>
      </c>
      <c r="T778" s="76"/>
      <c r="V778" s="76">
        <v>488</v>
      </c>
      <c r="W778" s="76">
        <v>219</v>
      </c>
      <c r="X778" s="76">
        <v>1</v>
      </c>
      <c r="Y778" s="78">
        <v>12036</v>
      </c>
    </row>
    <row r="779" spans="1:25" s="78" customFormat="1">
      <c r="A779" s="81">
        <v>488</v>
      </c>
      <c r="B779" s="76">
        <v>488219016</v>
      </c>
      <c r="C779" s="77" t="s">
        <v>460</v>
      </c>
      <c r="D779" s="79">
        <v>0</v>
      </c>
      <c r="E779" s="79">
        <v>0</v>
      </c>
      <c r="F779" s="79">
        <v>0</v>
      </c>
      <c r="G779" s="79">
        <v>1</v>
      </c>
      <c r="H779" s="79">
        <v>1</v>
      </c>
      <c r="I779" s="79">
        <v>1</v>
      </c>
      <c r="J779" s="79">
        <v>0</v>
      </c>
      <c r="K779" s="80">
        <v>0.1149</v>
      </c>
      <c r="L779" s="79">
        <v>0</v>
      </c>
      <c r="M779" s="79">
        <v>0</v>
      </c>
      <c r="N779" s="79">
        <v>0</v>
      </c>
      <c r="O779" s="79">
        <v>0</v>
      </c>
      <c r="P779" s="79">
        <v>3</v>
      </c>
      <c r="Q779" s="79">
        <v>3</v>
      </c>
      <c r="R779" s="80">
        <v>1.0569999999999999</v>
      </c>
      <c r="S779" s="79">
        <v>7</v>
      </c>
      <c r="T779" s="76"/>
      <c r="V779" s="76">
        <v>488</v>
      </c>
      <c r="W779" s="76">
        <v>219</v>
      </c>
      <c r="X779" s="76">
        <v>16</v>
      </c>
      <c r="Y779" s="78">
        <v>15270</v>
      </c>
    </row>
    <row r="780" spans="1:25" s="78" customFormat="1">
      <c r="A780" s="81">
        <v>488</v>
      </c>
      <c r="B780" s="76">
        <v>488219018</v>
      </c>
      <c r="C780" s="77" t="s">
        <v>460</v>
      </c>
      <c r="D780" s="79">
        <v>0</v>
      </c>
      <c r="E780" s="79">
        <v>0</v>
      </c>
      <c r="F780" s="79">
        <v>0</v>
      </c>
      <c r="G780" s="79">
        <v>1</v>
      </c>
      <c r="H780" s="79">
        <v>2</v>
      </c>
      <c r="I780" s="79">
        <v>0</v>
      </c>
      <c r="J780" s="79">
        <v>0</v>
      </c>
      <c r="K780" s="80">
        <v>0.1149</v>
      </c>
      <c r="L780" s="79">
        <v>0</v>
      </c>
      <c r="M780" s="79">
        <v>0</v>
      </c>
      <c r="N780" s="79">
        <v>1</v>
      </c>
      <c r="O780" s="79">
        <v>0</v>
      </c>
      <c r="P780" s="79">
        <v>3</v>
      </c>
      <c r="Q780" s="79">
        <v>3</v>
      </c>
      <c r="R780" s="80">
        <v>1.0569999999999999</v>
      </c>
      <c r="S780" s="79">
        <v>7</v>
      </c>
      <c r="T780" s="76"/>
      <c r="V780" s="76">
        <v>488</v>
      </c>
      <c r="W780" s="76">
        <v>219</v>
      </c>
      <c r="X780" s="76">
        <v>18</v>
      </c>
      <c r="Y780" s="78">
        <v>15518</v>
      </c>
    </row>
    <row r="781" spans="1:25" s="78" customFormat="1">
      <c r="A781" s="81">
        <v>488</v>
      </c>
      <c r="B781" s="76">
        <v>488219035</v>
      </c>
      <c r="C781" s="77" t="s">
        <v>460</v>
      </c>
      <c r="D781" s="79">
        <v>0</v>
      </c>
      <c r="E781" s="79">
        <v>0</v>
      </c>
      <c r="F781" s="79">
        <v>0</v>
      </c>
      <c r="G781" s="79">
        <v>0</v>
      </c>
      <c r="H781" s="79">
        <v>1</v>
      </c>
      <c r="I781" s="79">
        <v>0</v>
      </c>
      <c r="J781" s="79">
        <v>0</v>
      </c>
      <c r="K781" s="80">
        <v>3.8300000000000001E-2</v>
      </c>
      <c r="L781" s="79">
        <v>0</v>
      </c>
      <c r="M781" s="79">
        <v>0</v>
      </c>
      <c r="N781" s="79">
        <v>0</v>
      </c>
      <c r="O781" s="79">
        <v>0</v>
      </c>
      <c r="P781" s="79">
        <v>1</v>
      </c>
      <c r="Q781" s="79">
        <v>1</v>
      </c>
      <c r="R781" s="80">
        <v>1.0569999999999999</v>
      </c>
      <c r="S781" s="79">
        <v>11</v>
      </c>
      <c r="T781" s="76"/>
      <c r="V781" s="76">
        <v>488</v>
      </c>
      <c r="W781" s="76">
        <v>219</v>
      </c>
      <c r="X781" s="76">
        <v>35</v>
      </c>
      <c r="Y781" s="78">
        <v>15232</v>
      </c>
    </row>
    <row r="782" spans="1:25" s="78" customFormat="1">
      <c r="A782" s="81">
        <v>488</v>
      </c>
      <c r="B782" s="76">
        <v>488219040</v>
      </c>
      <c r="C782" s="77" t="s">
        <v>460</v>
      </c>
      <c r="D782" s="79">
        <v>0</v>
      </c>
      <c r="E782" s="79">
        <v>0</v>
      </c>
      <c r="F782" s="79">
        <v>0</v>
      </c>
      <c r="G782" s="79">
        <v>2</v>
      </c>
      <c r="H782" s="79">
        <v>2</v>
      </c>
      <c r="I782" s="79">
        <v>3</v>
      </c>
      <c r="J782" s="79">
        <v>0</v>
      </c>
      <c r="K782" s="80">
        <v>0.2681</v>
      </c>
      <c r="L782" s="79">
        <v>0</v>
      </c>
      <c r="M782" s="79">
        <v>0</v>
      </c>
      <c r="N782" s="79">
        <v>0</v>
      </c>
      <c r="O782" s="79">
        <v>0</v>
      </c>
      <c r="P782" s="79">
        <v>6</v>
      </c>
      <c r="Q782" s="79">
        <v>7</v>
      </c>
      <c r="R782" s="80">
        <v>1.0569999999999999</v>
      </c>
      <c r="S782" s="79">
        <v>5</v>
      </c>
      <c r="T782" s="76"/>
      <c r="V782" s="76">
        <v>488</v>
      </c>
      <c r="W782" s="76">
        <v>219</v>
      </c>
      <c r="X782" s="76">
        <v>40</v>
      </c>
      <c r="Y782" s="78">
        <v>14286</v>
      </c>
    </row>
    <row r="783" spans="1:25" s="78" customFormat="1">
      <c r="A783" s="81">
        <v>488</v>
      </c>
      <c r="B783" s="76">
        <v>488219044</v>
      </c>
      <c r="C783" s="77" t="s">
        <v>460</v>
      </c>
      <c r="D783" s="79">
        <v>0</v>
      </c>
      <c r="E783" s="79">
        <v>0</v>
      </c>
      <c r="F783" s="79">
        <v>2</v>
      </c>
      <c r="G783" s="79">
        <v>35</v>
      </c>
      <c r="H783" s="79">
        <v>37</v>
      </c>
      <c r="I783" s="79">
        <v>41</v>
      </c>
      <c r="J783" s="79">
        <v>0</v>
      </c>
      <c r="K783" s="80">
        <v>4.4044999999999996</v>
      </c>
      <c r="L783" s="79">
        <v>0</v>
      </c>
      <c r="M783" s="79">
        <v>6</v>
      </c>
      <c r="N783" s="79">
        <v>2</v>
      </c>
      <c r="O783" s="79">
        <v>4</v>
      </c>
      <c r="P783" s="79">
        <v>64</v>
      </c>
      <c r="Q783" s="79">
        <v>115</v>
      </c>
      <c r="R783" s="80">
        <v>1.0569999999999999</v>
      </c>
      <c r="S783" s="79">
        <v>12</v>
      </c>
      <c r="T783" s="76"/>
      <c r="V783" s="76">
        <v>488</v>
      </c>
      <c r="W783" s="76">
        <v>219</v>
      </c>
      <c r="X783" s="76">
        <v>44</v>
      </c>
      <c r="Y783" s="78">
        <v>13891</v>
      </c>
    </row>
    <row r="784" spans="1:25" s="78" customFormat="1">
      <c r="A784" s="81">
        <v>488</v>
      </c>
      <c r="B784" s="76">
        <v>488219052</v>
      </c>
      <c r="C784" s="77" t="s">
        <v>460</v>
      </c>
      <c r="D784" s="79">
        <v>0</v>
      </c>
      <c r="E784" s="79">
        <v>0</v>
      </c>
      <c r="F784" s="79">
        <v>1</v>
      </c>
      <c r="G784" s="79">
        <v>1</v>
      </c>
      <c r="H784" s="79">
        <v>1</v>
      </c>
      <c r="I784" s="79">
        <v>0</v>
      </c>
      <c r="J784" s="79">
        <v>0</v>
      </c>
      <c r="K784" s="80">
        <v>0.1149</v>
      </c>
      <c r="L784" s="79">
        <v>0</v>
      </c>
      <c r="M784" s="79">
        <v>0</v>
      </c>
      <c r="N784" s="79">
        <v>0</v>
      </c>
      <c r="O784" s="79">
        <v>0</v>
      </c>
      <c r="P784" s="79">
        <v>0</v>
      </c>
      <c r="Q784" s="79">
        <v>3</v>
      </c>
      <c r="R784" s="80">
        <v>1.0569999999999999</v>
      </c>
      <c r="S784" s="79">
        <v>5</v>
      </c>
      <c r="T784" s="76"/>
      <c r="V784" s="76">
        <v>488</v>
      </c>
      <c r="W784" s="76">
        <v>219</v>
      </c>
      <c r="X784" s="76">
        <v>52</v>
      </c>
      <c r="Y784" s="78">
        <v>9869</v>
      </c>
    </row>
    <row r="785" spans="1:25" s="78" customFormat="1">
      <c r="A785" s="81">
        <v>488</v>
      </c>
      <c r="B785" s="76">
        <v>488219065</v>
      </c>
      <c r="C785" s="77" t="s">
        <v>460</v>
      </c>
      <c r="D785" s="79">
        <v>0</v>
      </c>
      <c r="E785" s="79">
        <v>0</v>
      </c>
      <c r="F785" s="79">
        <v>0</v>
      </c>
      <c r="G785" s="79">
        <v>4</v>
      </c>
      <c r="H785" s="79">
        <v>2</v>
      </c>
      <c r="I785" s="79">
        <v>2</v>
      </c>
      <c r="J785" s="79">
        <v>0</v>
      </c>
      <c r="K785" s="80">
        <v>0.30640000000000001</v>
      </c>
      <c r="L785" s="79">
        <v>0</v>
      </c>
      <c r="M785" s="79">
        <v>0</v>
      </c>
      <c r="N785" s="79">
        <v>0</v>
      </c>
      <c r="O785" s="79">
        <v>0</v>
      </c>
      <c r="P785" s="79">
        <v>1</v>
      </c>
      <c r="Q785" s="79">
        <v>8</v>
      </c>
      <c r="R785" s="80">
        <v>1.0569999999999999</v>
      </c>
      <c r="S785" s="79">
        <v>2</v>
      </c>
      <c r="T785" s="76"/>
      <c r="V785" s="76">
        <v>488</v>
      </c>
      <c r="W785" s="76">
        <v>219</v>
      </c>
      <c r="X785" s="76">
        <v>65</v>
      </c>
      <c r="Y785" s="78">
        <v>10813</v>
      </c>
    </row>
    <row r="786" spans="1:25" s="78" customFormat="1">
      <c r="A786" s="81">
        <v>488</v>
      </c>
      <c r="B786" s="76">
        <v>488219082</v>
      </c>
      <c r="C786" s="77" t="s">
        <v>460</v>
      </c>
      <c r="D786" s="79">
        <v>0</v>
      </c>
      <c r="E786" s="79">
        <v>0</v>
      </c>
      <c r="F786" s="79">
        <v>0</v>
      </c>
      <c r="G786" s="79">
        <v>0</v>
      </c>
      <c r="H786" s="79">
        <v>1</v>
      </c>
      <c r="I786" s="79">
        <v>1</v>
      </c>
      <c r="J786" s="79">
        <v>0</v>
      </c>
      <c r="K786" s="80">
        <v>7.6600000000000001E-2</v>
      </c>
      <c r="L786" s="79">
        <v>0</v>
      </c>
      <c r="M786" s="79">
        <v>0</v>
      </c>
      <c r="N786" s="79">
        <v>0</v>
      </c>
      <c r="O786" s="79">
        <v>0</v>
      </c>
      <c r="P786" s="79">
        <v>0</v>
      </c>
      <c r="Q786" s="79">
        <v>2</v>
      </c>
      <c r="R786" s="80">
        <v>1.0569999999999999</v>
      </c>
      <c r="S786" s="79">
        <v>2</v>
      </c>
      <c r="T786" s="76"/>
      <c r="V786" s="76">
        <v>488</v>
      </c>
      <c r="W786" s="76">
        <v>219</v>
      </c>
      <c r="X786" s="76">
        <v>82</v>
      </c>
      <c r="Y786" s="78">
        <v>10588</v>
      </c>
    </row>
    <row r="787" spans="1:25" s="78" customFormat="1">
      <c r="A787" s="81">
        <v>488</v>
      </c>
      <c r="B787" s="76">
        <v>488219083</v>
      </c>
      <c r="C787" s="77" t="s">
        <v>460</v>
      </c>
      <c r="D787" s="79">
        <v>0</v>
      </c>
      <c r="E787" s="79">
        <v>0</v>
      </c>
      <c r="F787" s="79">
        <v>1</v>
      </c>
      <c r="G787" s="79">
        <v>0</v>
      </c>
      <c r="H787" s="79">
        <v>1</v>
      </c>
      <c r="I787" s="79">
        <v>7</v>
      </c>
      <c r="J787" s="79">
        <v>0</v>
      </c>
      <c r="K787" s="80">
        <v>0.34470000000000001</v>
      </c>
      <c r="L787" s="79">
        <v>0</v>
      </c>
      <c r="M787" s="79">
        <v>0</v>
      </c>
      <c r="N787" s="79">
        <v>0</v>
      </c>
      <c r="O787" s="79">
        <v>1</v>
      </c>
      <c r="P787" s="79">
        <v>0</v>
      </c>
      <c r="Q787" s="79">
        <v>9</v>
      </c>
      <c r="R787" s="80">
        <v>1.0569999999999999</v>
      </c>
      <c r="S787" s="79">
        <v>5</v>
      </c>
      <c r="T787" s="76"/>
      <c r="V787" s="76">
        <v>488</v>
      </c>
      <c r="W787" s="76">
        <v>219</v>
      </c>
      <c r="X787" s="76">
        <v>83</v>
      </c>
      <c r="Y787" s="78">
        <v>11402</v>
      </c>
    </row>
    <row r="788" spans="1:25" s="78" customFormat="1">
      <c r="A788" s="81">
        <v>488</v>
      </c>
      <c r="B788" s="76">
        <v>488219118</v>
      </c>
      <c r="C788" s="77" t="s">
        <v>460</v>
      </c>
      <c r="D788" s="79">
        <v>0</v>
      </c>
      <c r="E788" s="79">
        <v>0</v>
      </c>
      <c r="F788" s="79">
        <v>0</v>
      </c>
      <c r="G788" s="79">
        <v>1</v>
      </c>
      <c r="H788" s="79">
        <v>0</v>
      </c>
      <c r="I788" s="79">
        <v>0</v>
      </c>
      <c r="J788" s="79">
        <v>0</v>
      </c>
      <c r="K788" s="80">
        <v>3.8300000000000001E-2</v>
      </c>
      <c r="L788" s="79">
        <v>0</v>
      </c>
      <c r="M788" s="79">
        <v>0</v>
      </c>
      <c r="N788" s="79">
        <v>0</v>
      </c>
      <c r="O788" s="79">
        <v>0</v>
      </c>
      <c r="P788" s="79">
        <v>0</v>
      </c>
      <c r="Q788" s="79">
        <v>1</v>
      </c>
      <c r="R788" s="80">
        <v>1.0569999999999999</v>
      </c>
      <c r="S788" s="79">
        <v>5</v>
      </c>
      <c r="T788" s="76"/>
      <c r="V788" s="76">
        <v>488</v>
      </c>
      <c r="W788" s="76">
        <v>219</v>
      </c>
      <c r="X788" s="76">
        <v>118</v>
      </c>
      <c r="Y788" s="78">
        <v>10009</v>
      </c>
    </row>
    <row r="789" spans="1:25" s="78" customFormat="1">
      <c r="A789" s="81">
        <v>488</v>
      </c>
      <c r="B789" s="76">
        <v>488219122</v>
      </c>
      <c r="C789" s="77" t="s">
        <v>460</v>
      </c>
      <c r="D789" s="79">
        <v>0</v>
      </c>
      <c r="E789" s="79">
        <v>0</v>
      </c>
      <c r="F789" s="79">
        <v>4</v>
      </c>
      <c r="G789" s="79">
        <v>11</v>
      </c>
      <c r="H789" s="79">
        <v>4</v>
      </c>
      <c r="I789" s="79">
        <v>11</v>
      </c>
      <c r="J789" s="79">
        <v>0</v>
      </c>
      <c r="K789" s="80">
        <v>1.149</v>
      </c>
      <c r="L789" s="79">
        <v>0</v>
      </c>
      <c r="M789" s="79">
        <v>2</v>
      </c>
      <c r="N789" s="79">
        <v>1</v>
      </c>
      <c r="O789" s="79">
        <v>0</v>
      </c>
      <c r="P789" s="79">
        <v>11</v>
      </c>
      <c r="Q789" s="79">
        <v>30</v>
      </c>
      <c r="R789" s="80">
        <v>1.0569999999999999</v>
      </c>
      <c r="S789" s="79">
        <v>2</v>
      </c>
      <c r="T789" s="76"/>
      <c r="V789" s="76">
        <v>488</v>
      </c>
      <c r="W789" s="76">
        <v>219</v>
      </c>
      <c r="X789" s="76">
        <v>122</v>
      </c>
      <c r="Y789" s="78">
        <v>12278</v>
      </c>
    </row>
    <row r="790" spans="1:25" s="78" customFormat="1">
      <c r="A790" s="81">
        <v>488</v>
      </c>
      <c r="B790" s="76">
        <v>488219131</v>
      </c>
      <c r="C790" s="77" t="s">
        <v>460</v>
      </c>
      <c r="D790" s="79">
        <v>0</v>
      </c>
      <c r="E790" s="79">
        <v>0</v>
      </c>
      <c r="F790" s="79">
        <v>0</v>
      </c>
      <c r="G790" s="79">
        <v>0</v>
      </c>
      <c r="H790" s="79">
        <v>3</v>
      </c>
      <c r="I790" s="79">
        <v>6</v>
      </c>
      <c r="J790" s="79">
        <v>0</v>
      </c>
      <c r="K790" s="80">
        <v>0.34470000000000001</v>
      </c>
      <c r="L790" s="79">
        <v>0</v>
      </c>
      <c r="M790" s="79">
        <v>0</v>
      </c>
      <c r="N790" s="79">
        <v>0</v>
      </c>
      <c r="O790" s="79">
        <v>0</v>
      </c>
      <c r="P790" s="79">
        <v>1</v>
      </c>
      <c r="Q790" s="79">
        <v>9</v>
      </c>
      <c r="R790" s="80">
        <v>1.0569999999999999</v>
      </c>
      <c r="S790" s="79">
        <v>2</v>
      </c>
      <c r="T790" s="76"/>
      <c r="V790" s="76">
        <v>488</v>
      </c>
      <c r="W790" s="76">
        <v>219</v>
      </c>
      <c r="X790" s="76">
        <v>131</v>
      </c>
      <c r="Y790" s="78">
        <v>11362</v>
      </c>
    </row>
    <row r="791" spans="1:25" s="78" customFormat="1">
      <c r="A791" s="81">
        <v>488</v>
      </c>
      <c r="B791" s="76">
        <v>488219133</v>
      </c>
      <c r="C791" s="77" t="s">
        <v>460</v>
      </c>
      <c r="D791" s="79">
        <v>0</v>
      </c>
      <c r="E791" s="79">
        <v>0</v>
      </c>
      <c r="F791" s="79">
        <v>1</v>
      </c>
      <c r="G791" s="79">
        <v>7</v>
      </c>
      <c r="H791" s="79">
        <v>3</v>
      </c>
      <c r="I791" s="79">
        <v>14</v>
      </c>
      <c r="J791" s="79">
        <v>0</v>
      </c>
      <c r="K791" s="80">
        <v>0.95750000000000002</v>
      </c>
      <c r="L791" s="79">
        <v>0</v>
      </c>
      <c r="M791" s="79">
        <v>3</v>
      </c>
      <c r="N791" s="79">
        <v>0</v>
      </c>
      <c r="O791" s="79">
        <v>0</v>
      </c>
      <c r="P791" s="79">
        <v>9</v>
      </c>
      <c r="Q791" s="79">
        <v>25</v>
      </c>
      <c r="R791" s="80">
        <v>1.0569999999999999</v>
      </c>
      <c r="S791" s="79">
        <v>9</v>
      </c>
      <c r="T791" s="76"/>
      <c r="V791" s="76">
        <v>488</v>
      </c>
      <c r="W791" s="76">
        <v>219</v>
      </c>
      <c r="X791" s="76">
        <v>133</v>
      </c>
      <c r="Y791" s="78">
        <v>13009</v>
      </c>
    </row>
    <row r="792" spans="1:25" s="78" customFormat="1">
      <c r="A792" s="81">
        <v>488</v>
      </c>
      <c r="B792" s="76">
        <v>488219142</v>
      </c>
      <c r="C792" s="77" t="s">
        <v>460</v>
      </c>
      <c r="D792" s="79">
        <v>0</v>
      </c>
      <c r="E792" s="79">
        <v>0</v>
      </c>
      <c r="F792" s="79">
        <v>0</v>
      </c>
      <c r="G792" s="79">
        <v>7</v>
      </c>
      <c r="H792" s="79">
        <v>7</v>
      </c>
      <c r="I792" s="79">
        <v>7</v>
      </c>
      <c r="J792" s="79">
        <v>0</v>
      </c>
      <c r="K792" s="80">
        <v>0.80430000000000001</v>
      </c>
      <c r="L792" s="79">
        <v>0</v>
      </c>
      <c r="M792" s="79">
        <v>0</v>
      </c>
      <c r="N792" s="79">
        <v>0</v>
      </c>
      <c r="O792" s="79">
        <v>0</v>
      </c>
      <c r="P792" s="79">
        <v>3</v>
      </c>
      <c r="Q792" s="79">
        <v>21</v>
      </c>
      <c r="R792" s="80">
        <v>1.0569999999999999</v>
      </c>
      <c r="S792" s="79">
        <v>7</v>
      </c>
      <c r="T792" s="76"/>
      <c r="V792" s="76">
        <v>488</v>
      </c>
      <c r="W792" s="76">
        <v>219</v>
      </c>
      <c r="X792" s="76">
        <v>142</v>
      </c>
      <c r="Y792" s="78">
        <v>11092</v>
      </c>
    </row>
    <row r="793" spans="1:25" s="78" customFormat="1">
      <c r="A793" s="81">
        <v>488</v>
      </c>
      <c r="B793" s="76">
        <v>488219145</v>
      </c>
      <c r="C793" s="77" t="s">
        <v>460</v>
      </c>
      <c r="D793" s="79">
        <v>0</v>
      </c>
      <c r="E793" s="79">
        <v>0</v>
      </c>
      <c r="F793" s="79">
        <v>2</v>
      </c>
      <c r="G793" s="79">
        <v>6</v>
      </c>
      <c r="H793" s="79">
        <v>2</v>
      </c>
      <c r="I793" s="79">
        <v>0</v>
      </c>
      <c r="J793" s="79">
        <v>0</v>
      </c>
      <c r="K793" s="80">
        <v>0.38300000000000001</v>
      </c>
      <c r="L793" s="79">
        <v>0</v>
      </c>
      <c r="M793" s="79">
        <v>0</v>
      </c>
      <c r="N793" s="79">
        <v>0</v>
      </c>
      <c r="O793" s="79">
        <v>0</v>
      </c>
      <c r="P793" s="79">
        <v>6</v>
      </c>
      <c r="Q793" s="79">
        <v>10</v>
      </c>
      <c r="R793" s="80">
        <v>1.0569999999999999</v>
      </c>
      <c r="S793" s="79">
        <v>4</v>
      </c>
      <c r="T793" s="76"/>
      <c r="V793" s="76">
        <v>488</v>
      </c>
      <c r="W793" s="76">
        <v>219</v>
      </c>
      <c r="X793" s="76">
        <v>145</v>
      </c>
      <c r="Y793" s="78">
        <v>12488</v>
      </c>
    </row>
    <row r="794" spans="1:25" s="78" customFormat="1">
      <c r="A794" s="81">
        <v>488</v>
      </c>
      <c r="B794" s="76">
        <v>488219171</v>
      </c>
      <c r="C794" s="77" t="s">
        <v>460</v>
      </c>
      <c r="D794" s="79">
        <v>0</v>
      </c>
      <c r="E794" s="79">
        <v>0</v>
      </c>
      <c r="F794" s="79">
        <v>0</v>
      </c>
      <c r="G794" s="79">
        <v>3</v>
      </c>
      <c r="H794" s="79">
        <v>4</v>
      </c>
      <c r="I794" s="79">
        <v>2</v>
      </c>
      <c r="J794" s="79">
        <v>0</v>
      </c>
      <c r="K794" s="80">
        <v>0.34470000000000001</v>
      </c>
      <c r="L794" s="79">
        <v>0</v>
      </c>
      <c r="M794" s="79">
        <v>0</v>
      </c>
      <c r="N794" s="79">
        <v>0</v>
      </c>
      <c r="O794" s="79">
        <v>0</v>
      </c>
      <c r="P794" s="79">
        <v>4</v>
      </c>
      <c r="Q794" s="79">
        <v>9</v>
      </c>
      <c r="R794" s="80">
        <v>1.0569999999999999</v>
      </c>
      <c r="S794" s="79">
        <v>3</v>
      </c>
      <c r="T794" s="76"/>
      <c r="V794" s="76">
        <v>488</v>
      </c>
      <c r="W794" s="76">
        <v>219</v>
      </c>
      <c r="X794" s="76">
        <v>171</v>
      </c>
      <c r="Y794" s="78">
        <v>12049</v>
      </c>
    </row>
    <row r="795" spans="1:25" s="78" customFormat="1">
      <c r="A795" s="81">
        <v>488</v>
      </c>
      <c r="B795" s="76">
        <v>488219182</v>
      </c>
      <c r="C795" s="77" t="s">
        <v>460</v>
      </c>
      <c r="D795" s="79">
        <v>0</v>
      </c>
      <c r="E795" s="79">
        <v>0</v>
      </c>
      <c r="F795" s="79">
        <v>0</v>
      </c>
      <c r="G795" s="79">
        <v>1</v>
      </c>
      <c r="H795" s="79">
        <v>0</v>
      </c>
      <c r="I795" s="79">
        <v>0</v>
      </c>
      <c r="J795" s="79">
        <v>0</v>
      </c>
      <c r="K795" s="80">
        <v>3.8300000000000001E-2</v>
      </c>
      <c r="L795" s="79">
        <v>0</v>
      </c>
      <c r="M795" s="79">
        <v>0</v>
      </c>
      <c r="N795" s="79">
        <v>0</v>
      </c>
      <c r="O795" s="79">
        <v>0</v>
      </c>
      <c r="P795" s="79">
        <v>0</v>
      </c>
      <c r="Q795" s="79">
        <v>1</v>
      </c>
      <c r="R795" s="80">
        <v>1.0569999999999999</v>
      </c>
      <c r="S795" s="79">
        <v>6</v>
      </c>
      <c r="T795" s="76"/>
      <c r="V795" s="76">
        <v>488</v>
      </c>
      <c r="W795" s="76">
        <v>219</v>
      </c>
      <c r="X795" s="76">
        <v>182</v>
      </c>
      <c r="Y795" s="78">
        <v>10009</v>
      </c>
    </row>
    <row r="796" spans="1:25" s="78" customFormat="1">
      <c r="A796" s="81">
        <v>488</v>
      </c>
      <c r="B796" s="76">
        <v>488219219</v>
      </c>
      <c r="C796" s="77" t="s">
        <v>460</v>
      </c>
      <c r="D796" s="79">
        <v>0</v>
      </c>
      <c r="E796" s="79">
        <v>0</v>
      </c>
      <c r="F796" s="79">
        <v>0</v>
      </c>
      <c r="G796" s="79">
        <v>10</v>
      </c>
      <c r="H796" s="79">
        <v>2</v>
      </c>
      <c r="I796" s="79">
        <v>4</v>
      </c>
      <c r="J796" s="79">
        <v>0</v>
      </c>
      <c r="K796" s="80">
        <v>0.61280000000000001</v>
      </c>
      <c r="L796" s="79">
        <v>0</v>
      </c>
      <c r="M796" s="79">
        <v>2</v>
      </c>
      <c r="N796" s="79">
        <v>0</v>
      </c>
      <c r="O796" s="79">
        <v>0</v>
      </c>
      <c r="P796" s="79">
        <v>4</v>
      </c>
      <c r="Q796" s="79">
        <v>16</v>
      </c>
      <c r="R796" s="80">
        <v>1.0569999999999999</v>
      </c>
      <c r="S796" s="79">
        <v>1</v>
      </c>
      <c r="T796" s="76"/>
      <c r="V796" s="76">
        <v>488</v>
      </c>
      <c r="W796" s="76">
        <v>219</v>
      </c>
      <c r="X796" s="76">
        <v>219</v>
      </c>
      <c r="Y796" s="78">
        <v>11669</v>
      </c>
    </row>
    <row r="797" spans="1:25" s="78" customFormat="1">
      <c r="A797" s="81">
        <v>488</v>
      </c>
      <c r="B797" s="76">
        <v>488219231</v>
      </c>
      <c r="C797" s="77" t="s">
        <v>460</v>
      </c>
      <c r="D797" s="79">
        <v>0</v>
      </c>
      <c r="E797" s="79">
        <v>0</v>
      </c>
      <c r="F797" s="79">
        <v>0</v>
      </c>
      <c r="G797" s="79">
        <v>12</v>
      </c>
      <c r="H797" s="79">
        <v>2</v>
      </c>
      <c r="I797" s="79">
        <v>12</v>
      </c>
      <c r="J797" s="79">
        <v>0</v>
      </c>
      <c r="K797" s="80">
        <v>0.99580000000000002</v>
      </c>
      <c r="L797" s="79">
        <v>0</v>
      </c>
      <c r="M797" s="79">
        <v>0</v>
      </c>
      <c r="N797" s="79">
        <v>0</v>
      </c>
      <c r="O797" s="79">
        <v>0</v>
      </c>
      <c r="P797" s="79">
        <v>6</v>
      </c>
      <c r="Q797" s="79">
        <v>26</v>
      </c>
      <c r="R797" s="80">
        <v>1.0569999999999999</v>
      </c>
      <c r="S797" s="79">
        <v>4</v>
      </c>
      <c r="T797" s="76"/>
      <c r="V797" s="76">
        <v>488</v>
      </c>
      <c r="W797" s="76">
        <v>219</v>
      </c>
      <c r="X797" s="76">
        <v>231</v>
      </c>
      <c r="Y797" s="78">
        <v>11672</v>
      </c>
    </row>
    <row r="798" spans="1:25" s="78" customFormat="1">
      <c r="A798" s="81">
        <v>488</v>
      </c>
      <c r="B798" s="76">
        <v>488219239</v>
      </c>
      <c r="C798" s="77" t="s">
        <v>460</v>
      </c>
      <c r="D798" s="79">
        <v>0</v>
      </c>
      <c r="E798" s="79">
        <v>0</v>
      </c>
      <c r="F798" s="79">
        <v>0</v>
      </c>
      <c r="G798" s="79">
        <v>8</v>
      </c>
      <c r="H798" s="79">
        <v>2</v>
      </c>
      <c r="I798" s="79">
        <v>1</v>
      </c>
      <c r="J798" s="79">
        <v>0</v>
      </c>
      <c r="K798" s="80">
        <v>0.42130000000000001</v>
      </c>
      <c r="L798" s="79">
        <v>0</v>
      </c>
      <c r="M798" s="79">
        <v>0</v>
      </c>
      <c r="N798" s="79">
        <v>0</v>
      </c>
      <c r="O798" s="79">
        <v>0</v>
      </c>
      <c r="P798" s="79">
        <v>0</v>
      </c>
      <c r="Q798" s="79">
        <v>11</v>
      </c>
      <c r="R798" s="80">
        <v>1.0569999999999999</v>
      </c>
      <c r="S798" s="79">
        <v>6</v>
      </c>
      <c r="T798" s="76"/>
      <c r="V798" s="76">
        <v>488</v>
      </c>
      <c r="W798" s="76">
        <v>219</v>
      </c>
      <c r="X798" s="76">
        <v>239</v>
      </c>
      <c r="Y798" s="78">
        <v>10081</v>
      </c>
    </row>
    <row r="799" spans="1:25" s="78" customFormat="1">
      <c r="A799" s="81">
        <v>488</v>
      </c>
      <c r="B799" s="76">
        <v>488219243</v>
      </c>
      <c r="C799" s="77" t="s">
        <v>460</v>
      </c>
      <c r="D799" s="79">
        <v>0</v>
      </c>
      <c r="E799" s="79">
        <v>0</v>
      </c>
      <c r="F799" s="79">
        <v>0</v>
      </c>
      <c r="G799" s="79">
        <v>8</v>
      </c>
      <c r="H799" s="79">
        <v>8</v>
      </c>
      <c r="I799" s="79">
        <v>6</v>
      </c>
      <c r="J799" s="79">
        <v>0</v>
      </c>
      <c r="K799" s="80">
        <v>0.84260000000000002</v>
      </c>
      <c r="L799" s="79">
        <v>0</v>
      </c>
      <c r="M799" s="79">
        <v>1</v>
      </c>
      <c r="N799" s="79">
        <v>0</v>
      </c>
      <c r="O799" s="79">
        <v>0</v>
      </c>
      <c r="P799" s="79">
        <v>8</v>
      </c>
      <c r="Q799" s="79">
        <v>22</v>
      </c>
      <c r="R799" s="80">
        <v>1.0569999999999999</v>
      </c>
      <c r="S799" s="79">
        <v>9</v>
      </c>
      <c r="T799" s="76"/>
      <c r="V799" s="76">
        <v>488</v>
      </c>
      <c r="W799" s="76">
        <v>219</v>
      </c>
      <c r="X799" s="76">
        <v>243</v>
      </c>
      <c r="Y799" s="78">
        <v>12314</v>
      </c>
    </row>
    <row r="800" spans="1:25" s="78" customFormat="1">
      <c r="A800" s="81">
        <v>488</v>
      </c>
      <c r="B800" s="76">
        <v>488219244</v>
      </c>
      <c r="C800" s="77" t="s">
        <v>460</v>
      </c>
      <c r="D800" s="79">
        <v>0</v>
      </c>
      <c r="E800" s="79">
        <v>0</v>
      </c>
      <c r="F800" s="79">
        <v>10</v>
      </c>
      <c r="G800" s="79">
        <v>74</v>
      </c>
      <c r="H800" s="79">
        <v>60</v>
      </c>
      <c r="I800" s="79">
        <v>71</v>
      </c>
      <c r="J800" s="79">
        <v>0</v>
      </c>
      <c r="K800" s="80">
        <v>8.2345000000000006</v>
      </c>
      <c r="L800" s="79">
        <v>0</v>
      </c>
      <c r="M800" s="79">
        <v>16</v>
      </c>
      <c r="N800" s="79">
        <v>3</v>
      </c>
      <c r="O800" s="79">
        <v>5</v>
      </c>
      <c r="P800" s="79">
        <v>99</v>
      </c>
      <c r="Q800" s="79">
        <v>215</v>
      </c>
      <c r="R800" s="80">
        <v>1.0569999999999999</v>
      </c>
      <c r="S800" s="79">
        <v>10</v>
      </c>
      <c r="T800" s="76"/>
      <c r="V800" s="76">
        <v>488</v>
      </c>
      <c r="W800" s="76">
        <v>219</v>
      </c>
      <c r="X800" s="76">
        <v>244</v>
      </c>
      <c r="Y800" s="78">
        <v>13186</v>
      </c>
    </row>
    <row r="801" spans="1:25" s="78" customFormat="1">
      <c r="A801" s="81">
        <v>488</v>
      </c>
      <c r="B801" s="76">
        <v>488219251</v>
      </c>
      <c r="C801" s="77" t="s">
        <v>460</v>
      </c>
      <c r="D801" s="79">
        <v>0</v>
      </c>
      <c r="E801" s="79">
        <v>0</v>
      </c>
      <c r="F801" s="79">
        <v>3</v>
      </c>
      <c r="G801" s="79">
        <v>45</v>
      </c>
      <c r="H801" s="79">
        <v>24</v>
      </c>
      <c r="I801" s="79">
        <v>23</v>
      </c>
      <c r="J801" s="79">
        <v>0</v>
      </c>
      <c r="K801" s="80">
        <v>3.6385000000000001</v>
      </c>
      <c r="L801" s="79">
        <v>0</v>
      </c>
      <c r="M801" s="79">
        <v>5</v>
      </c>
      <c r="N801" s="79">
        <v>0</v>
      </c>
      <c r="O801" s="79">
        <v>0</v>
      </c>
      <c r="P801" s="79">
        <v>32</v>
      </c>
      <c r="Q801" s="79">
        <v>95</v>
      </c>
      <c r="R801" s="80">
        <v>1.0569999999999999</v>
      </c>
      <c r="S801" s="79">
        <v>8</v>
      </c>
      <c r="T801" s="76"/>
      <c r="V801" s="76">
        <v>488</v>
      </c>
      <c r="W801" s="76">
        <v>219</v>
      </c>
      <c r="X801" s="76">
        <v>251</v>
      </c>
      <c r="Y801" s="78">
        <v>12121</v>
      </c>
    </row>
    <row r="802" spans="1:25" s="78" customFormat="1">
      <c r="A802" s="81">
        <v>488</v>
      </c>
      <c r="B802" s="76">
        <v>488219264</v>
      </c>
      <c r="C802" s="77" t="s">
        <v>460</v>
      </c>
      <c r="D802" s="79">
        <v>0</v>
      </c>
      <c r="E802" s="79">
        <v>0</v>
      </c>
      <c r="F802" s="79">
        <v>1</v>
      </c>
      <c r="G802" s="79">
        <v>6</v>
      </c>
      <c r="H802" s="79">
        <v>3</v>
      </c>
      <c r="I802" s="79">
        <v>7</v>
      </c>
      <c r="J802" s="79">
        <v>0</v>
      </c>
      <c r="K802" s="80">
        <v>0.65110000000000001</v>
      </c>
      <c r="L802" s="79">
        <v>0</v>
      </c>
      <c r="M802" s="79">
        <v>0</v>
      </c>
      <c r="N802" s="79">
        <v>0</v>
      </c>
      <c r="O802" s="79">
        <v>0</v>
      </c>
      <c r="P802" s="79">
        <v>1</v>
      </c>
      <c r="Q802" s="79">
        <v>17</v>
      </c>
      <c r="R802" s="80">
        <v>1.0569999999999999</v>
      </c>
      <c r="S802" s="79">
        <v>3</v>
      </c>
      <c r="T802" s="76"/>
      <c r="V802" s="76">
        <v>488</v>
      </c>
      <c r="W802" s="76">
        <v>219</v>
      </c>
      <c r="X802" s="76">
        <v>264</v>
      </c>
      <c r="Y802" s="78">
        <v>10817</v>
      </c>
    </row>
    <row r="803" spans="1:25" s="78" customFormat="1">
      <c r="A803" s="81">
        <v>488</v>
      </c>
      <c r="B803" s="76">
        <v>488219285</v>
      </c>
      <c r="C803" s="77" t="s">
        <v>460</v>
      </c>
      <c r="D803" s="79">
        <v>0</v>
      </c>
      <c r="E803" s="79">
        <v>0</v>
      </c>
      <c r="F803" s="79">
        <v>0</v>
      </c>
      <c r="G803" s="79">
        <v>0</v>
      </c>
      <c r="H803" s="79">
        <v>2</v>
      </c>
      <c r="I803" s="79">
        <v>0</v>
      </c>
      <c r="J803" s="79">
        <v>0</v>
      </c>
      <c r="K803" s="80">
        <v>7.6600000000000001E-2</v>
      </c>
      <c r="L803" s="79">
        <v>0</v>
      </c>
      <c r="M803" s="79">
        <v>0</v>
      </c>
      <c r="N803" s="79">
        <v>0</v>
      </c>
      <c r="O803" s="79">
        <v>0</v>
      </c>
      <c r="P803" s="79">
        <v>0</v>
      </c>
      <c r="Q803" s="79">
        <v>2</v>
      </c>
      <c r="R803" s="80">
        <v>1.0569999999999999</v>
      </c>
      <c r="S803" s="79">
        <v>7</v>
      </c>
      <c r="T803" s="76"/>
      <c r="V803" s="76">
        <v>488</v>
      </c>
      <c r="W803" s="76">
        <v>219</v>
      </c>
      <c r="X803" s="76">
        <v>285</v>
      </c>
      <c r="Y803" s="78">
        <v>9640</v>
      </c>
    </row>
    <row r="804" spans="1:25" s="78" customFormat="1">
      <c r="A804" s="81">
        <v>488</v>
      </c>
      <c r="B804" s="76">
        <v>488219293</v>
      </c>
      <c r="C804" s="77" t="s">
        <v>460</v>
      </c>
      <c r="D804" s="79">
        <v>0</v>
      </c>
      <c r="E804" s="79">
        <v>0</v>
      </c>
      <c r="F804" s="79">
        <v>0</v>
      </c>
      <c r="G804" s="79">
        <v>2</v>
      </c>
      <c r="H804" s="79">
        <v>0</v>
      </c>
      <c r="I804" s="79">
        <v>2</v>
      </c>
      <c r="J804" s="79">
        <v>0</v>
      </c>
      <c r="K804" s="80">
        <v>0.1532</v>
      </c>
      <c r="L804" s="79">
        <v>0</v>
      </c>
      <c r="M804" s="79">
        <v>0</v>
      </c>
      <c r="N804" s="79">
        <v>0</v>
      </c>
      <c r="O804" s="79">
        <v>0</v>
      </c>
      <c r="P804" s="79">
        <v>4</v>
      </c>
      <c r="Q804" s="79">
        <v>4</v>
      </c>
      <c r="R804" s="80">
        <v>1.0569999999999999</v>
      </c>
      <c r="S804" s="79">
        <v>10</v>
      </c>
      <c r="T804" s="76"/>
      <c r="V804" s="76">
        <v>488</v>
      </c>
      <c r="W804" s="76">
        <v>219</v>
      </c>
      <c r="X804" s="76">
        <v>293</v>
      </c>
      <c r="Y804" s="78">
        <v>16205</v>
      </c>
    </row>
    <row r="805" spans="1:25" s="78" customFormat="1">
      <c r="A805" s="81">
        <v>488</v>
      </c>
      <c r="B805" s="76">
        <v>488219308</v>
      </c>
      <c r="C805" s="77" t="s">
        <v>460</v>
      </c>
      <c r="D805" s="79">
        <v>0</v>
      </c>
      <c r="E805" s="79">
        <v>0</v>
      </c>
      <c r="F805" s="79">
        <v>0</v>
      </c>
      <c r="G805" s="79">
        <v>0</v>
      </c>
      <c r="H805" s="79">
        <v>0</v>
      </c>
      <c r="I805" s="79">
        <v>1</v>
      </c>
      <c r="J805" s="79">
        <v>0</v>
      </c>
      <c r="K805" s="80">
        <v>3.8300000000000001E-2</v>
      </c>
      <c r="L805" s="79">
        <v>0</v>
      </c>
      <c r="M805" s="79">
        <v>0</v>
      </c>
      <c r="N805" s="79">
        <v>0</v>
      </c>
      <c r="O805" s="79">
        <v>0</v>
      </c>
      <c r="P805" s="79">
        <v>1</v>
      </c>
      <c r="Q805" s="79">
        <v>1</v>
      </c>
      <c r="R805" s="80">
        <v>1.0569999999999999</v>
      </c>
      <c r="S805" s="79">
        <v>8</v>
      </c>
      <c r="T805" s="76"/>
      <c r="V805" s="76">
        <v>488</v>
      </c>
      <c r="W805" s="76">
        <v>219</v>
      </c>
      <c r="X805" s="76">
        <v>308</v>
      </c>
      <c r="Y805" s="78">
        <v>16597</v>
      </c>
    </row>
    <row r="806" spans="1:25" s="78" customFormat="1">
      <c r="A806" s="81">
        <v>488</v>
      </c>
      <c r="B806" s="76">
        <v>488219336</v>
      </c>
      <c r="C806" s="77" t="s">
        <v>460</v>
      </c>
      <c r="D806" s="79">
        <v>0</v>
      </c>
      <c r="E806" s="79">
        <v>0</v>
      </c>
      <c r="F806" s="79">
        <v>13</v>
      </c>
      <c r="G806" s="79">
        <v>112</v>
      </c>
      <c r="H806" s="79">
        <v>60</v>
      </c>
      <c r="I806" s="79">
        <v>75</v>
      </c>
      <c r="J806" s="79">
        <v>0</v>
      </c>
      <c r="K806" s="80">
        <v>9.9580000000000002</v>
      </c>
      <c r="L806" s="79">
        <v>0</v>
      </c>
      <c r="M806" s="79">
        <v>11</v>
      </c>
      <c r="N806" s="79">
        <v>0</v>
      </c>
      <c r="O806" s="79">
        <v>0</v>
      </c>
      <c r="P806" s="79">
        <v>96</v>
      </c>
      <c r="Q806" s="79">
        <v>260</v>
      </c>
      <c r="R806" s="80">
        <v>1.0569999999999999</v>
      </c>
      <c r="S806" s="79">
        <v>7</v>
      </c>
      <c r="T806" s="76"/>
      <c r="V806" s="76">
        <v>488</v>
      </c>
      <c r="W806" s="76">
        <v>219</v>
      </c>
      <c r="X806" s="76">
        <v>336</v>
      </c>
      <c r="Y806" s="78">
        <v>12268</v>
      </c>
    </row>
    <row r="807" spans="1:25" s="78" customFormat="1">
      <c r="A807" s="81">
        <v>488</v>
      </c>
      <c r="B807" s="76">
        <v>488219625</v>
      </c>
      <c r="C807" s="77" t="s">
        <v>460</v>
      </c>
      <c r="D807" s="79">
        <v>0</v>
      </c>
      <c r="E807" s="79">
        <v>0</v>
      </c>
      <c r="F807" s="79">
        <v>0</v>
      </c>
      <c r="G807" s="79">
        <v>4</v>
      </c>
      <c r="H807" s="79">
        <v>0</v>
      </c>
      <c r="I807" s="79">
        <v>1</v>
      </c>
      <c r="J807" s="79">
        <v>0</v>
      </c>
      <c r="K807" s="80">
        <v>0.1915</v>
      </c>
      <c r="L807" s="79">
        <v>0</v>
      </c>
      <c r="M807" s="79">
        <v>2</v>
      </c>
      <c r="N807" s="79">
        <v>0</v>
      </c>
      <c r="O807" s="79">
        <v>0</v>
      </c>
      <c r="P807" s="79">
        <v>3</v>
      </c>
      <c r="Q807" s="79">
        <v>5</v>
      </c>
      <c r="R807" s="80">
        <v>1.0569999999999999</v>
      </c>
      <c r="S807" s="79">
        <v>4</v>
      </c>
      <c r="T807" s="76"/>
      <c r="V807" s="76">
        <v>488</v>
      </c>
      <c r="W807" s="76">
        <v>219</v>
      </c>
      <c r="X807" s="76">
        <v>625</v>
      </c>
      <c r="Y807" s="78">
        <v>13883</v>
      </c>
    </row>
    <row r="808" spans="1:25" s="78" customFormat="1">
      <c r="A808" s="81">
        <v>488</v>
      </c>
      <c r="B808" s="76">
        <v>488219712</v>
      </c>
      <c r="C808" s="77" t="s">
        <v>460</v>
      </c>
      <c r="D808" s="79">
        <v>0</v>
      </c>
      <c r="E808" s="79">
        <v>0</v>
      </c>
      <c r="F808" s="79">
        <v>0</v>
      </c>
      <c r="G808" s="79">
        <v>0</v>
      </c>
      <c r="H808" s="79">
        <v>1</v>
      </c>
      <c r="I808" s="79">
        <v>0</v>
      </c>
      <c r="J808" s="79">
        <v>0</v>
      </c>
      <c r="K808" s="80">
        <v>3.8300000000000001E-2</v>
      </c>
      <c r="L808" s="79">
        <v>0</v>
      </c>
      <c r="M808" s="79">
        <v>0</v>
      </c>
      <c r="N808" s="79">
        <v>0</v>
      </c>
      <c r="O808" s="79">
        <v>0</v>
      </c>
      <c r="P808" s="79">
        <v>0</v>
      </c>
      <c r="Q808" s="79">
        <v>1</v>
      </c>
      <c r="R808" s="80">
        <v>1.0569999999999999</v>
      </c>
      <c r="S808" s="79">
        <v>6</v>
      </c>
      <c r="T808" s="76"/>
      <c r="V808" s="76">
        <v>488</v>
      </c>
      <c r="W808" s="76">
        <v>219</v>
      </c>
      <c r="X808" s="76">
        <v>712</v>
      </c>
      <c r="Y808" s="78">
        <v>9640</v>
      </c>
    </row>
    <row r="809" spans="1:25" s="78" customFormat="1">
      <c r="A809" s="81">
        <v>488</v>
      </c>
      <c r="B809" s="76">
        <v>488219760</v>
      </c>
      <c r="C809" s="77" t="s">
        <v>460</v>
      </c>
      <c r="D809" s="79">
        <v>0</v>
      </c>
      <c r="E809" s="79">
        <v>0</v>
      </c>
      <c r="F809" s="79">
        <v>0</v>
      </c>
      <c r="G809" s="79">
        <v>0</v>
      </c>
      <c r="H809" s="79">
        <v>2</v>
      </c>
      <c r="I809" s="79">
        <v>5</v>
      </c>
      <c r="J809" s="79">
        <v>0</v>
      </c>
      <c r="K809" s="80">
        <v>0.2681</v>
      </c>
      <c r="L809" s="79">
        <v>0</v>
      </c>
      <c r="M809" s="79">
        <v>0</v>
      </c>
      <c r="N809" s="79">
        <v>0</v>
      </c>
      <c r="O809" s="79">
        <v>0</v>
      </c>
      <c r="P809" s="79">
        <v>1</v>
      </c>
      <c r="Q809" s="79">
        <v>7</v>
      </c>
      <c r="R809" s="80">
        <v>1.0569999999999999</v>
      </c>
      <c r="S809" s="79">
        <v>4</v>
      </c>
      <c r="T809" s="76"/>
      <c r="V809" s="76">
        <v>488</v>
      </c>
      <c r="W809" s="76">
        <v>219</v>
      </c>
      <c r="X809" s="76">
        <v>760</v>
      </c>
      <c r="Y809" s="78">
        <v>11605</v>
      </c>
    </row>
    <row r="810" spans="1:25" s="78" customFormat="1">
      <c r="A810" s="81">
        <v>488</v>
      </c>
      <c r="B810" s="76">
        <v>488219780</v>
      </c>
      <c r="C810" s="77" t="s">
        <v>460</v>
      </c>
      <c r="D810" s="79">
        <v>0</v>
      </c>
      <c r="E810" s="79">
        <v>0</v>
      </c>
      <c r="F810" s="79">
        <v>4</v>
      </c>
      <c r="G810" s="79">
        <v>24</v>
      </c>
      <c r="H810" s="79">
        <v>6</v>
      </c>
      <c r="I810" s="79">
        <v>10</v>
      </c>
      <c r="J810" s="79">
        <v>0</v>
      </c>
      <c r="K810" s="80">
        <v>1.6852</v>
      </c>
      <c r="L810" s="79">
        <v>0</v>
      </c>
      <c r="M810" s="79">
        <v>1</v>
      </c>
      <c r="N810" s="79">
        <v>0</v>
      </c>
      <c r="O810" s="79">
        <v>0</v>
      </c>
      <c r="P810" s="79">
        <v>12</v>
      </c>
      <c r="Q810" s="79">
        <v>44</v>
      </c>
      <c r="R810" s="80">
        <v>1.0569999999999999</v>
      </c>
      <c r="S810" s="79">
        <v>5</v>
      </c>
      <c r="T810" s="76"/>
      <c r="V810" s="76">
        <v>488</v>
      </c>
      <c r="W810" s="76">
        <v>219</v>
      </c>
      <c r="X810" s="76">
        <v>780</v>
      </c>
      <c r="Y810" s="78">
        <v>11545</v>
      </c>
    </row>
    <row r="811" spans="1:25" s="78" customFormat="1">
      <c r="A811" s="81">
        <v>489</v>
      </c>
      <c r="B811" s="76">
        <v>489020020</v>
      </c>
      <c r="C811" s="77" t="s">
        <v>549</v>
      </c>
      <c r="D811" s="79">
        <v>0</v>
      </c>
      <c r="E811" s="79">
        <v>0</v>
      </c>
      <c r="F811" s="79">
        <v>0</v>
      </c>
      <c r="G811" s="79">
        <v>0</v>
      </c>
      <c r="H811" s="79">
        <v>0</v>
      </c>
      <c r="I811" s="79">
        <v>203</v>
      </c>
      <c r="J811" s="79">
        <v>0</v>
      </c>
      <c r="K811" s="80">
        <v>7.7748999999999997</v>
      </c>
      <c r="L811" s="79">
        <v>0</v>
      </c>
      <c r="M811" s="79">
        <v>0</v>
      </c>
      <c r="N811" s="79">
        <v>0</v>
      </c>
      <c r="O811" s="79">
        <v>6</v>
      </c>
      <c r="P811" s="79">
        <v>47</v>
      </c>
      <c r="Q811" s="79">
        <v>203</v>
      </c>
      <c r="R811" s="80">
        <v>1</v>
      </c>
      <c r="S811" s="79">
        <v>8</v>
      </c>
      <c r="T811" s="76"/>
      <c r="V811" s="76">
        <v>489</v>
      </c>
      <c r="W811" s="76">
        <v>20</v>
      </c>
      <c r="X811" s="76">
        <v>20</v>
      </c>
      <c r="Y811" s="78">
        <v>12202</v>
      </c>
    </row>
    <row r="812" spans="1:25" s="78" customFormat="1">
      <c r="A812" s="81">
        <v>489</v>
      </c>
      <c r="B812" s="76">
        <v>489020036</v>
      </c>
      <c r="C812" s="77" t="s">
        <v>549</v>
      </c>
      <c r="D812" s="79">
        <v>0</v>
      </c>
      <c r="E812" s="79">
        <v>0</v>
      </c>
      <c r="F812" s="79">
        <v>0</v>
      </c>
      <c r="G812" s="79">
        <v>0</v>
      </c>
      <c r="H812" s="79">
        <v>0</v>
      </c>
      <c r="I812" s="79">
        <v>101</v>
      </c>
      <c r="J812" s="79">
        <v>0</v>
      </c>
      <c r="K812" s="80">
        <v>3.8683000000000001</v>
      </c>
      <c r="L812" s="79">
        <v>0</v>
      </c>
      <c r="M812" s="79">
        <v>0</v>
      </c>
      <c r="N812" s="79">
        <v>0</v>
      </c>
      <c r="O812" s="79">
        <v>0</v>
      </c>
      <c r="P812" s="79">
        <v>17</v>
      </c>
      <c r="Q812" s="79">
        <v>101</v>
      </c>
      <c r="R812" s="80">
        <v>1</v>
      </c>
      <c r="S812" s="79">
        <v>6</v>
      </c>
      <c r="T812" s="76"/>
      <c r="V812" s="76">
        <v>489</v>
      </c>
      <c r="W812" s="76">
        <v>20</v>
      </c>
      <c r="X812" s="76">
        <v>36</v>
      </c>
      <c r="Y812" s="78">
        <v>11774</v>
      </c>
    </row>
    <row r="813" spans="1:25" s="78" customFormat="1">
      <c r="A813" s="81">
        <v>489</v>
      </c>
      <c r="B813" s="76">
        <v>489020052</v>
      </c>
      <c r="C813" s="77" t="s">
        <v>549</v>
      </c>
      <c r="D813" s="79">
        <v>0</v>
      </c>
      <c r="E813" s="79">
        <v>0</v>
      </c>
      <c r="F813" s="79">
        <v>0</v>
      </c>
      <c r="G813" s="79">
        <v>0</v>
      </c>
      <c r="H813" s="79">
        <v>0</v>
      </c>
      <c r="I813" s="79">
        <v>6</v>
      </c>
      <c r="J813" s="79">
        <v>0</v>
      </c>
      <c r="K813" s="80">
        <v>0.2298</v>
      </c>
      <c r="L813" s="79">
        <v>0</v>
      </c>
      <c r="M813" s="79">
        <v>0</v>
      </c>
      <c r="N813" s="79">
        <v>0</v>
      </c>
      <c r="O813" s="79">
        <v>0</v>
      </c>
      <c r="P813" s="79">
        <v>2</v>
      </c>
      <c r="Q813" s="79">
        <v>6</v>
      </c>
      <c r="R813" s="80">
        <v>1</v>
      </c>
      <c r="S813" s="79">
        <v>5</v>
      </c>
      <c r="T813" s="76"/>
      <c r="V813" s="76">
        <v>489</v>
      </c>
      <c r="W813" s="76">
        <v>20</v>
      </c>
      <c r="X813" s="76">
        <v>52</v>
      </c>
      <c r="Y813" s="78">
        <v>12403</v>
      </c>
    </row>
    <row r="814" spans="1:25" s="78" customFormat="1">
      <c r="A814" s="81">
        <v>489</v>
      </c>
      <c r="B814" s="76">
        <v>489020096</v>
      </c>
      <c r="C814" s="77" t="s">
        <v>549</v>
      </c>
      <c r="D814" s="79">
        <v>0</v>
      </c>
      <c r="E814" s="79">
        <v>0</v>
      </c>
      <c r="F814" s="79">
        <v>0</v>
      </c>
      <c r="G814" s="79">
        <v>0</v>
      </c>
      <c r="H814" s="79">
        <v>0</v>
      </c>
      <c r="I814" s="79">
        <v>98</v>
      </c>
      <c r="J814" s="79">
        <v>0</v>
      </c>
      <c r="K814" s="80">
        <v>3.7534000000000001</v>
      </c>
      <c r="L814" s="79">
        <v>0</v>
      </c>
      <c r="M814" s="79">
        <v>0</v>
      </c>
      <c r="N814" s="79">
        <v>0</v>
      </c>
      <c r="O814" s="79">
        <v>1</v>
      </c>
      <c r="P814" s="79">
        <v>24</v>
      </c>
      <c r="Q814" s="79">
        <v>98</v>
      </c>
      <c r="R814" s="80">
        <v>1</v>
      </c>
      <c r="S814" s="79">
        <v>6</v>
      </c>
      <c r="T814" s="76"/>
      <c r="V814" s="76">
        <v>489</v>
      </c>
      <c r="W814" s="76">
        <v>20</v>
      </c>
      <c r="X814" s="76">
        <v>96</v>
      </c>
      <c r="Y814" s="78">
        <v>12138</v>
      </c>
    </row>
    <row r="815" spans="1:25" s="78" customFormat="1">
      <c r="A815" s="81">
        <v>489</v>
      </c>
      <c r="B815" s="76">
        <v>489020172</v>
      </c>
      <c r="C815" s="77" t="s">
        <v>549</v>
      </c>
      <c r="D815" s="79">
        <v>0</v>
      </c>
      <c r="E815" s="79">
        <v>0</v>
      </c>
      <c r="F815" s="79">
        <v>0</v>
      </c>
      <c r="G815" s="79">
        <v>0</v>
      </c>
      <c r="H815" s="79">
        <v>0</v>
      </c>
      <c r="I815" s="79">
        <v>48</v>
      </c>
      <c r="J815" s="79">
        <v>0</v>
      </c>
      <c r="K815" s="80">
        <v>1.8384</v>
      </c>
      <c r="L815" s="79">
        <v>0</v>
      </c>
      <c r="M815" s="79">
        <v>0</v>
      </c>
      <c r="N815" s="79">
        <v>0</v>
      </c>
      <c r="O815" s="79">
        <v>0</v>
      </c>
      <c r="P815" s="79">
        <v>3</v>
      </c>
      <c r="Q815" s="79">
        <v>48</v>
      </c>
      <c r="R815" s="80">
        <v>1</v>
      </c>
      <c r="S815" s="79">
        <v>7</v>
      </c>
      <c r="T815" s="76"/>
      <c r="V815" s="76">
        <v>489</v>
      </c>
      <c r="W815" s="76">
        <v>20</v>
      </c>
      <c r="X815" s="76">
        <v>172</v>
      </c>
      <c r="Y815" s="78">
        <v>11313</v>
      </c>
    </row>
    <row r="816" spans="1:25" s="78" customFormat="1">
      <c r="A816" s="81">
        <v>489</v>
      </c>
      <c r="B816" s="76">
        <v>489020201</v>
      </c>
      <c r="C816" s="77" t="s">
        <v>549</v>
      </c>
      <c r="D816" s="79">
        <v>0</v>
      </c>
      <c r="E816" s="79">
        <v>0</v>
      </c>
      <c r="F816" s="79">
        <v>0</v>
      </c>
      <c r="G816" s="79">
        <v>0</v>
      </c>
      <c r="H816" s="79">
        <v>0</v>
      </c>
      <c r="I816" s="79">
        <v>1</v>
      </c>
      <c r="J816" s="79">
        <v>0</v>
      </c>
      <c r="K816" s="80">
        <v>3.8300000000000001E-2</v>
      </c>
      <c r="L816" s="79">
        <v>0</v>
      </c>
      <c r="M816" s="79">
        <v>0</v>
      </c>
      <c r="N816" s="79">
        <v>0</v>
      </c>
      <c r="O816" s="79">
        <v>0</v>
      </c>
      <c r="P816" s="79">
        <v>1</v>
      </c>
      <c r="Q816" s="79">
        <v>1</v>
      </c>
      <c r="R816" s="80">
        <v>1</v>
      </c>
      <c r="S816" s="79">
        <v>11</v>
      </c>
      <c r="T816" s="76"/>
      <c r="V816" s="76">
        <v>489</v>
      </c>
      <c r="W816" s="76">
        <v>20</v>
      </c>
      <c r="X816" s="76">
        <v>201</v>
      </c>
      <c r="Y816" s="78">
        <v>16344</v>
      </c>
    </row>
    <row r="817" spans="1:25" s="78" customFormat="1">
      <c r="A817" s="81">
        <v>489</v>
      </c>
      <c r="B817" s="76">
        <v>489020239</v>
      </c>
      <c r="C817" s="77" t="s">
        <v>549</v>
      </c>
      <c r="D817" s="79">
        <v>0</v>
      </c>
      <c r="E817" s="79">
        <v>0</v>
      </c>
      <c r="F817" s="79">
        <v>0</v>
      </c>
      <c r="G817" s="79">
        <v>0</v>
      </c>
      <c r="H817" s="79">
        <v>0</v>
      </c>
      <c r="I817" s="79">
        <v>63</v>
      </c>
      <c r="J817" s="79">
        <v>0</v>
      </c>
      <c r="K817" s="80">
        <v>2.4129</v>
      </c>
      <c r="L817" s="79">
        <v>0</v>
      </c>
      <c r="M817" s="79">
        <v>0</v>
      </c>
      <c r="N817" s="79">
        <v>0</v>
      </c>
      <c r="O817" s="79">
        <v>0</v>
      </c>
      <c r="P817" s="79">
        <v>9</v>
      </c>
      <c r="Q817" s="79">
        <v>63</v>
      </c>
      <c r="R817" s="80">
        <v>1</v>
      </c>
      <c r="S817" s="79">
        <v>6</v>
      </c>
      <c r="T817" s="76"/>
      <c r="V817" s="76">
        <v>489</v>
      </c>
      <c r="W817" s="76">
        <v>20</v>
      </c>
      <c r="X817" s="76">
        <v>239</v>
      </c>
      <c r="Y817" s="78">
        <v>11661</v>
      </c>
    </row>
    <row r="818" spans="1:25" s="78" customFormat="1">
      <c r="A818" s="81">
        <v>489</v>
      </c>
      <c r="B818" s="76">
        <v>489020242</v>
      </c>
      <c r="C818" s="77" t="s">
        <v>549</v>
      </c>
      <c r="D818" s="79">
        <v>0</v>
      </c>
      <c r="E818" s="79">
        <v>0</v>
      </c>
      <c r="F818" s="79">
        <v>0</v>
      </c>
      <c r="G818" s="79">
        <v>0</v>
      </c>
      <c r="H818" s="79">
        <v>0</v>
      </c>
      <c r="I818" s="79">
        <v>4</v>
      </c>
      <c r="J818" s="79">
        <v>0</v>
      </c>
      <c r="K818" s="80">
        <v>0.1532</v>
      </c>
      <c r="L818" s="79">
        <v>0</v>
      </c>
      <c r="M818" s="79">
        <v>0</v>
      </c>
      <c r="N818" s="79">
        <v>0</v>
      </c>
      <c r="O818" s="79">
        <v>0</v>
      </c>
      <c r="P818" s="79">
        <v>4</v>
      </c>
      <c r="Q818" s="79">
        <v>4</v>
      </c>
      <c r="R818" s="80">
        <v>1</v>
      </c>
      <c r="S818" s="79">
        <v>8</v>
      </c>
      <c r="T818" s="76"/>
      <c r="V818" s="76">
        <v>489</v>
      </c>
      <c r="W818" s="76">
        <v>20</v>
      </c>
      <c r="X818" s="76">
        <v>242</v>
      </c>
      <c r="Y818" s="78">
        <v>15838</v>
      </c>
    </row>
    <row r="819" spans="1:25" s="78" customFormat="1">
      <c r="A819" s="81">
        <v>489</v>
      </c>
      <c r="B819" s="76">
        <v>489020261</v>
      </c>
      <c r="C819" s="77" t="s">
        <v>549</v>
      </c>
      <c r="D819" s="79">
        <v>0</v>
      </c>
      <c r="E819" s="79">
        <v>0</v>
      </c>
      <c r="F819" s="79">
        <v>0</v>
      </c>
      <c r="G819" s="79">
        <v>0</v>
      </c>
      <c r="H819" s="79">
        <v>0</v>
      </c>
      <c r="I819" s="79">
        <v>186</v>
      </c>
      <c r="J819" s="79">
        <v>0</v>
      </c>
      <c r="K819" s="80">
        <v>7.1238000000000001</v>
      </c>
      <c r="L819" s="79">
        <v>0</v>
      </c>
      <c r="M819" s="79">
        <v>0</v>
      </c>
      <c r="N819" s="79">
        <v>0</v>
      </c>
      <c r="O819" s="79">
        <v>0</v>
      </c>
      <c r="P819" s="79">
        <v>24</v>
      </c>
      <c r="Q819" s="79">
        <v>186</v>
      </c>
      <c r="R819" s="80">
        <v>1</v>
      </c>
      <c r="S819" s="79">
        <v>4</v>
      </c>
      <c r="T819" s="76"/>
      <c r="V819" s="76">
        <v>489</v>
      </c>
      <c r="W819" s="76">
        <v>20</v>
      </c>
      <c r="X819" s="76">
        <v>261</v>
      </c>
      <c r="Y819" s="78">
        <v>11548</v>
      </c>
    </row>
    <row r="820" spans="1:25" s="78" customFormat="1">
      <c r="A820" s="81">
        <v>489</v>
      </c>
      <c r="B820" s="76">
        <v>489020300</v>
      </c>
      <c r="C820" s="77" t="s">
        <v>549</v>
      </c>
      <c r="D820" s="79">
        <v>0</v>
      </c>
      <c r="E820" s="79">
        <v>0</v>
      </c>
      <c r="F820" s="79">
        <v>0</v>
      </c>
      <c r="G820" s="79">
        <v>0</v>
      </c>
      <c r="H820" s="79">
        <v>0</v>
      </c>
      <c r="I820" s="79">
        <v>3</v>
      </c>
      <c r="J820" s="79">
        <v>0</v>
      </c>
      <c r="K820" s="80">
        <v>0.1149</v>
      </c>
      <c r="L820" s="79">
        <v>0</v>
      </c>
      <c r="M820" s="79">
        <v>0</v>
      </c>
      <c r="N820" s="79">
        <v>0</v>
      </c>
      <c r="O820" s="79">
        <v>0</v>
      </c>
      <c r="P820" s="79">
        <v>2</v>
      </c>
      <c r="Q820" s="79">
        <v>3</v>
      </c>
      <c r="R820" s="80">
        <v>1</v>
      </c>
      <c r="S820" s="79">
        <v>8</v>
      </c>
      <c r="T820" s="76"/>
      <c r="V820" s="76">
        <v>489</v>
      </c>
      <c r="W820" s="76">
        <v>20</v>
      </c>
      <c r="X820" s="76">
        <v>300</v>
      </c>
      <c r="Y820" s="78">
        <v>14233</v>
      </c>
    </row>
    <row r="821" spans="1:25" s="78" customFormat="1">
      <c r="A821" s="81">
        <v>489</v>
      </c>
      <c r="B821" s="76">
        <v>489020310</v>
      </c>
      <c r="C821" s="77" t="s">
        <v>549</v>
      </c>
      <c r="D821" s="79">
        <v>0</v>
      </c>
      <c r="E821" s="79">
        <v>0</v>
      </c>
      <c r="F821" s="79">
        <v>0</v>
      </c>
      <c r="G821" s="79">
        <v>0</v>
      </c>
      <c r="H821" s="79">
        <v>0</v>
      </c>
      <c r="I821" s="79">
        <v>18</v>
      </c>
      <c r="J821" s="79">
        <v>0</v>
      </c>
      <c r="K821" s="80">
        <v>0.68940000000000001</v>
      </c>
      <c r="L821" s="79">
        <v>0</v>
      </c>
      <c r="M821" s="79">
        <v>0</v>
      </c>
      <c r="N821" s="79">
        <v>0</v>
      </c>
      <c r="O821" s="79">
        <v>0</v>
      </c>
      <c r="P821" s="79">
        <v>4</v>
      </c>
      <c r="Q821" s="79">
        <v>18</v>
      </c>
      <c r="R821" s="80">
        <v>1</v>
      </c>
      <c r="S821" s="79">
        <v>10</v>
      </c>
      <c r="T821" s="76"/>
      <c r="V821" s="76">
        <v>489</v>
      </c>
      <c r="W821" s="76">
        <v>20</v>
      </c>
      <c r="X821" s="76">
        <v>310</v>
      </c>
      <c r="Y821" s="78">
        <v>12172</v>
      </c>
    </row>
    <row r="822" spans="1:25" s="78" customFormat="1">
      <c r="A822" s="81">
        <v>489</v>
      </c>
      <c r="B822" s="76">
        <v>489020645</v>
      </c>
      <c r="C822" s="77" t="s">
        <v>549</v>
      </c>
      <c r="D822" s="79">
        <v>0</v>
      </c>
      <c r="E822" s="79">
        <v>0</v>
      </c>
      <c r="F822" s="79">
        <v>0</v>
      </c>
      <c r="G822" s="79">
        <v>0</v>
      </c>
      <c r="H822" s="79">
        <v>0</v>
      </c>
      <c r="I822" s="79">
        <v>75</v>
      </c>
      <c r="J822" s="79">
        <v>0</v>
      </c>
      <c r="K822" s="80">
        <v>2.8725000000000001</v>
      </c>
      <c r="L822" s="79">
        <v>0</v>
      </c>
      <c r="M822" s="79">
        <v>0</v>
      </c>
      <c r="N822" s="79">
        <v>0</v>
      </c>
      <c r="O822" s="79">
        <v>1</v>
      </c>
      <c r="P822" s="79">
        <v>15</v>
      </c>
      <c r="Q822" s="79">
        <v>75</v>
      </c>
      <c r="R822" s="80">
        <v>1</v>
      </c>
      <c r="S822" s="79">
        <v>9</v>
      </c>
      <c r="T822" s="76"/>
      <c r="V822" s="76">
        <v>489</v>
      </c>
      <c r="W822" s="76">
        <v>20</v>
      </c>
      <c r="X822" s="76">
        <v>645</v>
      </c>
      <c r="Y822" s="78">
        <v>12051</v>
      </c>
    </row>
    <row r="823" spans="1:25" s="78" customFormat="1">
      <c r="A823" s="81">
        <v>489</v>
      </c>
      <c r="B823" s="76">
        <v>489020660</v>
      </c>
      <c r="C823" s="77" t="s">
        <v>549</v>
      </c>
      <c r="D823" s="79">
        <v>0</v>
      </c>
      <c r="E823" s="79">
        <v>0</v>
      </c>
      <c r="F823" s="79">
        <v>0</v>
      </c>
      <c r="G823" s="79">
        <v>0</v>
      </c>
      <c r="H823" s="79">
        <v>0</v>
      </c>
      <c r="I823" s="79">
        <v>10</v>
      </c>
      <c r="J823" s="79">
        <v>0</v>
      </c>
      <c r="K823" s="80">
        <v>0.38300000000000001</v>
      </c>
      <c r="L823" s="79">
        <v>0</v>
      </c>
      <c r="M823" s="79">
        <v>0</v>
      </c>
      <c r="N823" s="79">
        <v>0</v>
      </c>
      <c r="O823" s="79">
        <v>0</v>
      </c>
      <c r="P823" s="79">
        <v>1</v>
      </c>
      <c r="Q823" s="79">
        <v>10</v>
      </c>
      <c r="R823" s="80">
        <v>1</v>
      </c>
      <c r="S823" s="79">
        <v>5</v>
      </c>
      <c r="T823" s="76"/>
      <c r="V823" s="76">
        <v>489</v>
      </c>
      <c r="W823" s="76">
        <v>20</v>
      </c>
      <c r="X823" s="76">
        <v>660</v>
      </c>
      <c r="Y823" s="78">
        <v>11437</v>
      </c>
    </row>
    <row r="824" spans="1:25" s="78" customFormat="1">
      <c r="A824" s="81">
        <v>489</v>
      </c>
      <c r="B824" s="76">
        <v>489020712</v>
      </c>
      <c r="C824" s="77" t="s">
        <v>549</v>
      </c>
      <c r="D824" s="79">
        <v>0</v>
      </c>
      <c r="E824" s="79">
        <v>0</v>
      </c>
      <c r="F824" s="79">
        <v>0</v>
      </c>
      <c r="G824" s="79">
        <v>0</v>
      </c>
      <c r="H824" s="79">
        <v>0</v>
      </c>
      <c r="I824" s="79">
        <v>37</v>
      </c>
      <c r="J824" s="79">
        <v>0</v>
      </c>
      <c r="K824" s="80">
        <v>1.4171</v>
      </c>
      <c r="L824" s="79">
        <v>0</v>
      </c>
      <c r="M824" s="79">
        <v>0</v>
      </c>
      <c r="N824" s="79">
        <v>0</v>
      </c>
      <c r="O824" s="79">
        <v>0</v>
      </c>
      <c r="P824" s="79">
        <v>7</v>
      </c>
      <c r="Q824" s="79">
        <v>37</v>
      </c>
      <c r="R824" s="80">
        <v>1</v>
      </c>
      <c r="S824" s="79">
        <v>6</v>
      </c>
      <c r="T824" s="76"/>
      <c r="V824" s="76">
        <v>489</v>
      </c>
      <c r="W824" s="76">
        <v>20</v>
      </c>
      <c r="X824" s="76">
        <v>712</v>
      </c>
      <c r="Y824" s="78">
        <v>11867</v>
      </c>
    </row>
    <row r="825" spans="1:25" s="78" customFormat="1">
      <c r="A825" s="81">
        <v>491</v>
      </c>
      <c r="B825" s="76">
        <v>491095072</v>
      </c>
      <c r="C825" s="77" t="s">
        <v>550</v>
      </c>
      <c r="D825" s="79">
        <v>0</v>
      </c>
      <c r="E825" s="79">
        <v>0</v>
      </c>
      <c r="F825" s="79">
        <v>0</v>
      </c>
      <c r="G825" s="79">
        <v>2</v>
      </c>
      <c r="H825" s="79">
        <v>1</v>
      </c>
      <c r="I825" s="79">
        <v>0</v>
      </c>
      <c r="J825" s="79">
        <v>0</v>
      </c>
      <c r="K825" s="80">
        <v>0.1149</v>
      </c>
      <c r="L825" s="79">
        <v>0</v>
      </c>
      <c r="M825" s="79">
        <v>1</v>
      </c>
      <c r="N825" s="79">
        <v>0</v>
      </c>
      <c r="O825" s="79">
        <v>0</v>
      </c>
      <c r="P825" s="79">
        <v>2</v>
      </c>
      <c r="Q825" s="79">
        <v>3</v>
      </c>
      <c r="R825" s="80">
        <v>1</v>
      </c>
      <c r="S825" s="79">
        <v>5</v>
      </c>
      <c r="T825" s="76"/>
      <c r="V825" s="76">
        <v>491</v>
      </c>
      <c r="W825" s="76">
        <v>95</v>
      </c>
      <c r="X825" s="76">
        <v>72</v>
      </c>
      <c r="Y825" s="78">
        <v>13010</v>
      </c>
    </row>
    <row r="826" spans="1:25" s="78" customFormat="1">
      <c r="A826" s="81">
        <v>491</v>
      </c>
      <c r="B826" s="76">
        <v>491095094</v>
      </c>
      <c r="C826" s="77" t="s">
        <v>550</v>
      </c>
      <c r="D826" s="79">
        <v>0</v>
      </c>
      <c r="E826" s="79">
        <v>0</v>
      </c>
      <c r="F826" s="79">
        <v>0</v>
      </c>
      <c r="G826" s="79">
        <v>1</v>
      </c>
      <c r="H826" s="79">
        <v>1</v>
      </c>
      <c r="I826" s="79">
        <v>0</v>
      </c>
      <c r="J826" s="79">
        <v>0</v>
      </c>
      <c r="K826" s="80">
        <v>7.6600000000000001E-2</v>
      </c>
      <c r="L826" s="79">
        <v>0</v>
      </c>
      <c r="M826" s="79">
        <v>0</v>
      </c>
      <c r="N826" s="79">
        <v>0</v>
      </c>
      <c r="O826" s="79">
        <v>0</v>
      </c>
      <c r="P826" s="79">
        <v>2</v>
      </c>
      <c r="Q826" s="79">
        <v>2</v>
      </c>
      <c r="R826" s="80">
        <v>1</v>
      </c>
      <c r="S826" s="79">
        <v>6</v>
      </c>
      <c r="T826" s="76"/>
      <c r="V826" s="76">
        <v>491</v>
      </c>
      <c r="W826" s="76">
        <v>95</v>
      </c>
      <c r="X826" s="76">
        <v>94</v>
      </c>
      <c r="Y826" s="78">
        <v>13855</v>
      </c>
    </row>
    <row r="827" spans="1:25" s="78" customFormat="1">
      <c r="A827" s="81">
        <v>491</v>
      </c>
      <c r="B827" s="76">
        <v>491095095</v>
      </c>
      <c r="C827" s="77" t="s">
        <v>550</v>
      </c>
      <c r="D827" s="79">
        <v>0</v>
      </c>
      <c r="E827" s="79">
        <v>0</v>
      </c>
      <c r="F827" s="79">
        <v>108</v>
      </c>
      <c r="G827" s="79">
        <v>519</v>
      </c>
      <c r="H827" s="79">
        <v>312</v>
      </c>
      <c r="I827" s="79">
        <v>280</v>
      </c>
      <c r="J827" s="79">
        <v>0</v>
      </c>
      <c r="K827" s="80">
        <v>46.6877</v>
      </c>
      <c r="L827" s="79">
        <v>0</v>
      </c>
      <c r="M827" s="79">
        <v>104</v>
      </c>
      <c r="N827" s="79">
        <v>13</v>
      </c>
      <c r="O827" s="79">
        <v>62</v>
      </c>
      <c r="P827" s="79">
        <v>686</v>
      </c>
      <c r="Q827" s="79">
        <v>1219</v>
      </c>
      <c r="R827" s="80">
        <v>1</v>
      </c>
      <c r="S827" s="79">
        <v>11</v>
      </c>
      <c r="T827" s="76"/>
      <c r="V827" s="76">
        <v>491</v>
      </c>
      <c r="W827" s="76">
        <v>95</v>
      </c>
      <c r="X827" s="76">
        <v>95</v>
      </c>
      <c r="Y827" s="78">
        <v>13144</v>
      </c>
    </row>
    <row r="828" spans="1:25" s="78" customFormat="1">
      <c r="A828" s="81">
        <v>491</v>
      </c>
      <c r="B828" s="76">
        <v>491095201</v>
      </c>
      <c r="C828" s="77" t="s">
        <v>550</v>
      </c>
      <c r="D828" s="79">
        <v>0</v>
      </c>
      <c r="E828" s="79">
        <v>0</v>
      </c>
      <c r="F828" s="79">
        <v>0</v>
      </c>
      <c r="G828" s="79">
        <v>6</v>
      </c>
      <c r="H828" s="79">
        <v>1</v>
      </c>
      <c r="I828" s="79">
        <v>2</v>
      </c>
      <c r="J828" s="79">
        <v>0</v>
      </c>
      <c r="K828" s="80">
        <v>0.34470000000000001</v>
      </c>
      <c r="L828" s="79">
        <v>0</v>
      </c>
      <c r="M828" s="79">
        <v>0</v>
      </c>
      <c r="N828" s="79">
        <v>0</v>
      </c>
      <c r="O828" s="79">
        <v>0</v>
      </c>
      <c r="P828" s="79">
        <v>8</v>
      </c>
      <c r="Q828" s="79">
        <v>9</v>
      </c>
      <c r="R828" s="80">
        <v>1</v>
      </c>
      <c r="S828" s="79">
        <v>11</v>
      </c>
      <c r="T828" s="76"/>
      <c r="V828" s="76">
        <v>491</v>
      </c>
      <c r="W828" s="76">
        <v>95</v>
      </c>
      <c r="X828" s="76">
        <v>201</v>
      </c>
      <c r="Y828" s="78">
        <v>14582</v>
      </c>
    </row>
    <row r="829" spans="1:25" s="78" customFormat="1">
      <c r="A829" s="81">
        <v>491</v>
      </c>
      <c r="B829" s="76">
        <v>491095218</v>
      </c>
      <c r="C829" s="77" t="s">
        <v>550</v>
      </c>
      <c r="D829" s="79">
        <v>0</v>
      </c>
      <c r="E829" s="79">
        <v>0</v>
      </c>
      <c r="F829" s="79">
        <v>0</v>
      </c>
      <c r="G829" s="79">
        <v>1</v>
      </c>
      <c r="H829" s="79">
        <v>0</v>
      </c>
      <c r="I829" s="79">
        <v>1</v>
      </c>
      <c r="J829" s="79">
        <v>0</v>
      </c>
      <c r="K829" s="80">
        <v>7.6600000000000001E-2</v>
      </c>
      <c r="L829" s="79">
        <v>0</v>
      </c>
      <c r="M829" s="79">
        <v>0</v>
      </c>
      <c r="N829" s="79">
        <v>0</v>
      </c>
      <c r="O829" s="79">
        <v>0</v>
      </c>
      <c r="P829" s="79">
        <v>2</v>
      </c>
      <c r="Q829" s="79">
        <v>2</v>
      </c>
      <c r="R829" s="80">
        <v>1</v>
      </c>
      <c r="S829" s="79">
        <v>5</v>
      </c>
      <c r="T829" s="76"/>
      <c r="V829" s="76">
        <v>491</v>
      </c>
      <c r="W829" s="76">
        <v>95</v>
      </c>
      <c r="X829" s="76">
        <v>218</v>
      </c>
      <c r="Y829" s="78">
        <v>14433</v>
      </c>
    </row>
    <row r="830" spans="1:25" s="78" customFormat="1">
      <c r="A830" s="81">
        <v>491</v>
      </c>
      <c r="B830" s="76">
        <v>491095265</v>
      </c>
      <c r="C830" s="77" t="s">
        <v>550</v>
      </c>
      <c r="D830" s="79">
        <v>0</v>
      </c>
      <c r="E830" s="79">
        <v>0</v>
      </c>
      <c r="F830" s="79">
        <v>0</v>
      </c>
      <c r="G830" s="79">
        <v>1</v>
      </c>
      <c r="H830" s="79">
        <v>0</v>
      </c>
      <c r="I830" s="79">
        <v>1</v>
      </c>
      <c r="J830" s="79">
        <v>0</v>
      </c>
      <c r="K830" s="80">
        <v>7.6600000000000001E-2</v>
      </c>
      <c r="L830" s="79">
        <v>0</v>
      </c>
      <c r="M830" s="79">
        <v>0</v>
      </c>
      <c r="N830" s="79">
        <v>0</v>
      </c>
      <c r="O830" s="79">
        <v>0</v>
      </c>
      <c r="P830" s="79">
        <v>2</v>
      </c>
      <c r="Q830" s="79">
        <v>2</v>
      </c>
      <c r="R830" s="80">
        <v>1</v>
      </c>
      <c r="S830" s="79">
        <v>4</v>
      </c>
      <c r="T830" s="76"/>
      <c r="V830" s="76">
        <v>491</v>
      </c>
      <c r="W830" s="76">
        <v>95</v>
      </c>
      <c r="X830" s="76">
        <v>265</v>
      </c>
      <c r="Y830" s="78">
        <v>14360</v>
      </c>
    </row>
    <row r="831" spans="1:25" s="78" customFormat="1">
      <c r="A831" s="81">
        <v>491</v>
      </c>
      <c r="B831" s="76">
        <v>491095273</v>
      </c>
      <c r="C831" s="77" t="s">
        <v>550</v>
      </c>
      <c r="D831" s="79">
        <v>0</v>
      </c>
      <c r="E831" s="79">
        <v>0</v>
      </c>
      <c r="F831" s="79">
        <v>0</v>
      </c>
      <c r="G831" s="79">
        <v>4</v>
      </c>
      <c r="H831" s="79">
        <v>5</v>
      </c>
      <c r="I831" s="79">
        <v>0</v>
      </c>
      <c r="J831" s="79">
        <v>0</v>
      </c>
      <c r="K831" s="80">
        <v>0.34470000000000001</v>
      </c>
      <c r="L831" s="79">
        <v>0</v>
      </c>
      <c r="M831" s="79">
        <v>0</v>
      </c>
      <c r="N831" s="79">
        <v>0</v>
      </c>
      <c r="O831" s="79">
        <v>0</v>
      </c>
      <c r="P831" s="79">
        <v>5</v>
      </c>
      <c r="Q831" s="79">
        <v>9</v>
      </c>
      <c r="R831" s="80">
        <v>1</v>
      </c>
      <c r="S831" s="79">
        <v>5</v>
      </c>
      <c r="T831" s="76"/>
      <c r="V831" s="76">
        <v>491</v>
      </c>
      <c r="W831" s="76">
        <v>95</v>
      </c>
      <c r="X831" s="76">
        <v>273</v>
      </c>
      <c r="Y831" s="78">
        <v>11673</v>
      </c>
    </row>
    <row r="832" spans="1:25" s="78" customFormat="1">
      <c r="A832" s="81">
        <v>491</v>
      </c>
      <c r="B832" s="76">
        <v>491095292</v>
      </c>
      <c r="C832" s="77" t="s">
        <v>550</v>
      </c>
      <c r="D832" s="79">
        <v>0</v>
      </c>
      <c r="E832" s="79">
        <v>0</v>
      </c>
      <c r="F832" s="79">
        <v>0</v>
      </c>
      <c r="G832" s="79">
        <v>5</v>
      </c>
      <c r="H832" s="79">
        <v>2</v>
      </c>
      <c r="I832" s="79">
        <v>4</v>
      </c>
      <c r="J832" s="79">
        <v>0</v>
      </c>
      <c r="K832" s="80">
        <v>0.42130000000000001</v>
      </c>
      <c r="L832" s="79">
        <v>0</v>
      </c>
      <c r="M832" s="79">
        <v>0</v>
      </c>
      <c r="N832" s="79">
        <v>0</v>
      </c>
      <c r="O832" s="79">
        <v>0</v>
      </c>
      <c r="P832" s="79">
        <v>6</v>
      </c>
      <c r="Q832" s="79">
        <v>11</v>
      </c>
      <c r="R832" s="80">
        <v>1</v>
      </c>
      <c r="S832" s="79">
        <v>6</v>
      </c>
      <c r="T832" s="76"/>
      <c r="V832" s="76">
        <v>491</v>
      </c>
      <c r="W832" s="76">
        <v>95</v>
      </c>
      <c r="X832" s="76">
        <v>292</v>
      </c>
      <c r="Y832" s="78">
        <v>12467</v>
      </c>
    </row>
    <row r="833" spans="1:25" s="78" customFormat="1">
      <c r="A833" s="81">
        <v>491</v>
      </c>
      <c r="B833" s="76">
        <v>491095331</v>
      </c>
      <c r="C833" s="77" t="s">
        <v>550</v>
      </c>
      <c r="D833" s="79">
        <v>0</v>
      </c>
      <c r="E833" s="79">
        <v>0</v>
      </c>
      <c r="F833" s="79">
        <v>1</v>
      </c>
      <c r="G833" s="79">
        <v>6</v>
      </c>
      <c r="H833" s="79">
        <v>7</v>
      </c>
      <c r="I833" s="79">
        <v>15</v>
      </c>
      <c r="J833" s="79">
        <v>0</v>
      </c>
      <c r="K833" s="80">
        <v>1.1107</v>
      </c>
      <c r="L833" s="79">
        <v>0</v>
      </c>
      <c r="M833" s="79">
        <v>1</v>
      </c>
      <c r="N833" s="79">
        <v>0</v>
      </c>
      <c r="O833" s="79">
        <v>0</v>
      </c>
      <c r="P833" s="79">
        <v>15</v>
      </c>
      <c r="Q833" s="79">
        <v>29</v>
      </c>
      <c r="R833" s="80">
        <v>1</v>
      </c>
      <c r="S833" s="79">
        <v>6</v>
      </c>
      <c r="T833" s="76"/>
      <c r="V833" s="76">
        <v>491</v>
      </c>
      <c r="W833" s="76">
        <v>95</v>
      </c>
      <c r="X833" s="76">
        <v>331</v>
      </c>
      <c r="Y833" s="78">
        <v>12625</v>
      </c>
    </row>
    <row r="834" spans="1:25" s="78" customFormat="1">
      <c r="A834" s="81">
        <v>491</v>
      </c>
      <c r="B834" s="76">
        <v>491095650</v>
      </c>
      <c r="C834" s="77" t="s">
        <v>550</v>
      </c>
      <c r="D834" s="79">
        <v>0</v>
      </c>
      <c r="E834" s="79">
        <v>0</v>
      </c>
      <c r="F834" s="79">
        <v>0</v>
      </c>
      <c r="G834" s="79">
        <v>3</v>
      </c>
      <c r="H834" s="79">
        <v>0</v>
      </c>
      <c r="I834" s="79">
        <v>1</v>
      </c>
      <c r="J834" s="79">
        <v>0</v>
      </c>
      <c r="K834" s="80">
        <v>0.1532</v>
      </c>
      <c r="L834" s="79">
        <v>0</v>
      </c>
      <c r="M834" s="79">
        <v>1</v>
      </c>
      <c r="N834" s="79">
        <v>0</v>
      </c>
      <c r="O834" s="79">
        <v>0</v>
      </c>
      <c r="P834" s="79">
        <v>4</v>
      </c>
      <c r="Q834" s="79">
        <v>4</v>
      </c>
      <c r="R834" s="80">
        <v>1</v>
      </c>
      <c r="S834" s="79">
        <v>4</v>
      </c>
      <c r="T834" s="76"/>
      <c r="V834" s="76">
        <v>491</v>
      </c>
      <c r="W834" s="76">
        <v>95</v>
      </c>
      <c r="X834" s="76">
        <v>650</v>
      </c>
      <c r="Y834" s="78">
        <v>14595</v>
      </c>
    </row>
    <row r="835" spans="1:25" s="78" customFormat="1">
      <c r="A835" s="81">
        <v>491</v>
      </c>
      <c r="B835" s="76">
        <v>491095665</v>
      </c>
      <c r="C835" s="77" t="s">
        <v>550</v>
      </c>
      <c r="D835" s="79">
        <v>0</v>
      </c>
      <c r="E835" s="79">
        <v>0</v>
      </c>
      <c r="F835" s="79">
        <v>1</v>
      </c>
      <c r="G835" s="79">
        <v>1</v>
      </c>
      <c r="H835" s="79">
        <v>1</v>
      </c>
      <c r="I835" s="79">
        <v>0</v>
      </c>
      <c r="J835" s="79">
        <v>0</v>
      </c>
      <c r="K835" s="80">
        <v>0.1149</v>
      </c>
      <c r="L835" s="79">
        <v>0</v>
      </c>
      <c r="M835" s="79">
        <v>1</v>
      </c>
      <c r="N835" s="79">
        <v>0</v>
      </c>
      <c r="O835" s="79">
        <v>0</v>
      </c>
      <c r="P835" s="79">
        <v>2</v>
      </c>
      <c r="Q835" s="79">
        <v>3</v>
      </c>
      <c r="R835" s="80">
        <v>1</v>
      </c>
      <c r="S835" s="79">
        <v>4</v>
      </c>
      <c r="T835" s="76"/>
      <c r="V835" s="76">
        <v>491</v>
      </c>
      <c r="W835" s="76">
        <v>95</v>
      </c>
      <c r="X835" s="76">
        <v>665</v>
      </c>
      <c r="Y835" s="78">
        <v>12944</v>
      </c>
    </row>
    <row r="836" spans="1:25" s="78" customFormat="1">
      <c r="A836" s="81">
        <v>491</v>
      </c>
      <c r="B836" s="76">
        <v>491095763</v>
      </c>
      <c r="C836" s="77" t="s">
        <v>550</v>
      </c>
      <c r="D836" s="79">
        <v>0</v>
      </c>
      <c r="E836" s="79">
        <v>0</v>
      </c>
      <c r="F836" s="79">
        <v>0</v>
      </c>
      <c r="G836" s="79">
        <v>0</v>
      </c>
      <c r="H836" s="79">
        <v>0</v>
      </c>
      <c r="I836" s="79">
        <v>3</v>
      </c>
      <c r="J836" s="79">
        <v>0</v>
      </c>
      <c r="K836" s="80">
        <v>0.1149</v>
      </c>
      <c r="L836" s="79">
        <v>0</v>
      </c>
      <c r="M836" s="79">
        <v>0</v>
      </c>
      <c r="N836" s="79">
        <v>0</v>
      </c>
      <c r="O836" s="79">
        <v>0</v>
      </c>
      <c r="P836" s="79">
        <v>0</v>
      </c>
      <c r="Q836" s="79">
        <v>3</v>
      </c>
      <c r="R836" s="80">
        <v>1</v>
      </c>
      <c r="S836" s="79">
        <v>4</v>
      </c>
      <c r="T836" s="76"/>
      <c r="V836" s="76">
        <v>491</v>
      </c>
      <c r="W836" s="76">
        <v>95</v>
      </c>
      <c r="X836" s="76">
        <v>763</v>
      </c>
      <c r="Y836" s="78">
        <v>11023</v>
      </c>
    </row>
    <row r="837" spans="1:25" s="78" customFormat="1">
      <c r="A837" s="81">
        <v>492</v>
      </c>
      <c r="B837" s="76">
        <v>492281005</v>
      </c>
      <c r="C837" s="77" t="s">
        <v>551</v>
      </c>
      <c r="D837" s="79">
        <v>0</v>
      </c>
      <c r="E837" s="79">
        <v>0</v>
      </c>
      <c r="F837" s="79">
        <v>1</v>
      </c>
      <c r="G837" s="79">
        <v>0</v>
      </c>
      <c r="H837" s="79">
        <v>0</v>
      </c>
      <c r="I837" s="79">
        <v>0</v>
      </c>
      <c r="J837" s="79">
        <v>0</v>
      </c>
      <c r="K837" s="80">
        <v>3.8300000000000001E-2</v>
      </c>
      <c r="L837" s="79">
        <v>0</v>
      </c>
      <c r="M837" s="79">
        <v>0</v>
      </c>
      <c r="N837" s="79">
        <v>0</v>
      </c>
      <c r="O837" s="79">
        <v>0</v>
      </c>
      <c r="P837" s="79">
        <v>1</v>
      </c>
      <c r="Q837" s="79">
        <v>1</v>
      </c>
      <c r="R837" s="80">
        <v>1</v>
      </c>
      <c r="S837" s="79">
        <v>7</v>
      </c>
      <c r="T837" s="76"/>
      <c r="V837" s="76">
        <v>492</v>
      </c>
      <c r="W837" s="76">
        <v>281</v>
      </c>
      <c r="X837" s="76">
        <v>5</v>
      </c>
      <c r="Y837" s="78">
        <v>14156</v>
      </c>
    </row>
    <row r="838" spans="1:25" s="78" customFormat="1">
      <c r="A838" s="81">
        <v>492</v>
      </c>
      <c r="B838" s="76">
        <v>492281281</v>
      </c>
      <c r="C838" s="77" t="s">
        <v>551</v>
      </c>
      <c r="D838" s="79">
        <v>0</v>
      </c>
      <c r="E838" s="79">
        <v>0</v>
      </c>
      <c r="F838" s="79">
        <v>65</v>
      </c>
      <c r="G838" s="79">
        <v>299</v>
      </c>
      <c r="H838" s="79">
        <v>0</v>
      </c>
      <c r="I838" s="79">
        <v>0</v>
      </c>
      <c r="J838" s="79">
        <v>0</v>
      </c>
      <c r="K838" s="80">
        <v>13.9412</v>
      </c>
      <c r="L838" s="79">
        <v>0</v>
      </c>
      <c r="M838" s="79">
        <v>95</v>
      </c>
      <c r="N838" s="79">
        <v>0</v>
      </c>
      <c r="O838" s="79">
        <v>0</v>
      </c>
      <c r="P838" s="79">
        <v>323</v>
      </c>
      <c r="Q838" s="79">
        <v>364</v>
      </c>
      <c r="R838" s="80">
        <v>1</v>
      </c>
      <c r="S838" s="79">
        <v>12</v>
      </c>
      <c r="T838" s="76"/>
      <c r="V838" s="76">
        <v>492</v>
      </c>
      <c r="W838" s="76">
        <v>281</v>
      </c>
      <c r="X838" s="76">
        <v>281</v>
      </c>
      <c r="Y838" s="78">
        <v>15040</v>
      </c>
    </row>
    <row r="839" spans="1:25" s="78" customFormat="1">
      <c r="A839" s="81">
        <v>493</v>
      </c>
      <c r="B839" s="76">
        <v>493057035</v>
      </c>
      <c r="C839" s="77" t="s">
        <v>576</v>
      </c>
      <c r="D839" s="79">
        <v>0</v>
      </c>
      <c r="E839" s="79">
        <v>0</v>
      </c>
      <c r="F839" s="79">
        <v>0</v>
      </c>
      <c r="G839" s="79">
        <v>0</v>
      </c>
      <c r="H839" s="79">
        <v>0</v>
      </c>
      <c r="I839" s="79">
        <v>31</v>
      </c>
      <c r="J839" s="79">
        <v>0</v>
      </c>
      <c r="K839" s="80">
        <v>1.1873</v>
      </c>
      <c r="L839" s="79">
        <v>0</v>
      </c>
      <c r="M839" s="79">
        <v>0</v>
      </c>
      <c r="N839" s="79">
        <v>0</v>
      </c>
      <c r="O839" s="79">
        <v>18</v>
      </c>
      <c r="P839" s="79">
        <v>28</v>
      </c>
      <c r="Q839" s="79">
        <v>31</v>
      </c>
      <c r="R839" s="80">
        <v>1.0389999999999999</v>
      </c>
      <c r="S839" s="79">
        <v>11</v>
      </c>
      <c r="T839" s="76"/>
      <c r="V839" s="76">
        <v>493</v>
      </c>
      <c r="W839" s="76">
        <v>57</v>
      </c>
      <c r="X839" s="76">
        <v>35</v>
      </c>
      <c r="Y839" s="78">
        <v>17646</v>
      </c>
    </row>
    <row r="840" spans="1:25" s="78" customFormat="1">
      <c r="A840" s="81">
        <v>493</v>
      </c>
      <c r="B840" s="76">
        <v>493057057</v>
      </c>
      <c r="C840" s="77" t="s">
        <v>576</v>
      </c>
      <c r="D840" s="79">
        <v>0</v>
      </c>
      <c r="E840" s="79">
        <v>0</v>
      </c>
      <c r="F840" s="79">
        <v>0</v>
      </c>
      <c r="G840" s="79">
        <v>0</v>
      </c>
      <c r="H840" s="79">
        <v>0</v>
      </c>
      <c r="I840" s="79">
        <v>109</v>
      </c>
      <c r="J840" s="79">
        <v>0</v>
      </c>
      <c r="K840" s="80">
        <v>4.1746999999999996</v>
      </c>
      <c r="L840" s="79">
        <v>0</v>
      </c>
      <c r="M840" s="79">
        <v>0</v>
      </c>
      <c r="N840" s="79">
        <v>0</v>
      </c>
      <c r="O840" s="79">
        <v>75</v>
      </c>
      <c r="P840" s="79">
        <v>103</v>
      </c>
      <c r="Q840" s="79">
        <v>109</v>
      </c>
      <c r="R840" s="80">
        <v>1.0389999999999999</v>
      </c>
      <c r="S840" s="79">
        <v>12</v>
      </c>
      <c r="T840" s="76"/>
      <c r="V840" s="76">
        <v>493</v>
      </c>
      <c r="W840" s="76">
        <v>57</v>
      </c>
      <c r="X840" s="76">
        <v>57</v>
      </c>
      <c r="Y840" s="78">
        <v>18264</v>
      </c>
    </row>
    <row r="841" spans="1:25" s="78" customFormat="1">
      <c r="A841" s="81">
        <v>493</v>
      </c>
      <c r="B841" s="76">
        <v>493057093</v>
      </c>
      <c r="C841" s="77" t="s">
        <v>576</v>
      </c>
      <c r="D841" s="79">
        <v>0</v>
      </c>
      <c r="E841" s="79">
        <v>0</v>
      </c>
      <c r="F841" s="79">
        <v>0</v>
      </c>
      <c r="G841" s="79">
        <v>0</v>
      </c>
      <c r="H841" s="79">
        <v>0</v>
      </c>
      <c r="I841" s="79">
        <v>24</v>
      </c>
      <c r="J841" s="79">
        <v>0</v>
      </c>
      <c r="K841" s="80">
        <v>0.91920000000000002</v>
      </c>
      <c r="L841" s="79">
        <v>0</v>
      </c>
      <c r="M841" s="79">
        <v>0</v>
      </c>
      <c r="N841" s="79">
        <v>0</v>
      </c>
      <c r="O841" s="79">
        <v>17</v>
      </c>
      <c r="P841" s="79">
        <v>20</v>
      </c>
      <c r="Q841" s="79">
        <v>24</v>
      </c>
      <c r="R841" s="80">
        <v>1.0389999999999999</v>
      </c>
      <c r="S841" s="79">
        <v>11</v>
      </c>
      <c r="T841" s="76"/>
      <c r="V841" s="76">
        <v>493</v>
      </c>
      <c r="W841" s="76">
        <v>57</v>
      </c>
      <c r="X841" s="76">
        <v>93</v>
      </c>
      <c r="Y841" s="78">
        <v>17546</v>
      </c>
    </row>
    <row r="842" spans="1:25" s="78" customFormat="1">
      <c r="A842" s="81">
        <v>493</v>
      </c>
      <c r="B842" s="76">
        <v>493057160</v>
      </c>
      <c r="C842" s="77" t="s">
        <v>576</v>
      </c>
      <c r="D842" s="79">
        <v>0</v>
      </c>
      <c r="E842" s="79">
        <v>0</v>
      </c>
      <c r="F842" s="79">
        <v>0</v>
      </c>
      <c r="G842" s="79">
        <v>0</v>
      </c>
      <c r="H842" s="79">
        <v>0</v>
      </c>
      <c r="I842" s="79">
        <v>2</v>
      </c>
      <c r="J842" s="79">
        <v>0</v>
      </c>
      <c r="K842" s="80">
        <v>7.6600000000000001E-2</v>
      </c>
      <c r="L842" s="79">
        <v>0</v>
      </c>
      <c r="M842" s="79">
        <v>0</v>
      </c>
      <c r="N842" s="79">
        <v>0</v>
      </c>
      <c r="O842" s="79">
        <v>0</v>
      </c>
      <c r="P842" s="79">
        <v>2</v>
      </c>
      <c r="Q842" s="79">
        <v>2</v>
      </c>
      <c r="R842" s="80">
        <v>1.0389999999999999</v>
      </c>
      <c r="S842" s="79">
        <v>11</v>
      </c>
      <c r="T842" s="76"/>
      <c r="V842" s="76">
        <v>493</v>
      </c>
      <c r="W842" s="76">
        <v>57</v>
      </c>
      <c r="X842" s="76">
        <v>160</v>
      </c>
      <c r="Y842" s="78">
        <v>16881</v>
      </c>
    </row>
    <row r="843" spans="1:25" s="78" customFormat="1">
      <c r="A843" s="81">
        <v>493</v>
      </c>
      <c r="B843" s="76">
        <v>493057163</v>
      </c>
      <c r="C843" s="77" t="s">
        <v>576</v>
      </c>
      <c r="D843" s="79">
        <v>0</v>
      </c>
      <c r="E843" s="79">
        <v>0</v>
      </c>
      <c r="F843" s="79">
        <v>0</v>
      </c>
      <c r="G843" s="79">
        <v>0</v>
      </c>
      <c r="H843" s="79">
        <v>0</v>
      </c>
      <c r="I843" s="79">
        <v>12</v>
      </c>
      <c r="J843" s="79">
        <v>0</v>
      </c>
      <c r="K843" s="80">
        <v>0.45960000000000001</v>
      </c>
      <c r="L843" s="79">
        <v>0</v>
      </c>
      <c r="M843" s="79">
        <v>0</v>
      </c>
      <c r="N843" s="79">
        <v>0</v>
      </c>
      <c r="O843" s="79">
        <v>7</v>
      </c>
      <c r="P843" s="79">
        <v>12</v>
      </c>
      <c r="Q843" s="79">
        <v>12</v>
      </c>
      <c r="R843" s="80">
        <v>1.0389999999999999</v>
      </c>
      <c r="S843" s="79">
        <v>12</v>
      </c>
      <c r="T843" s="76"/>
      <c r="V843" s="76">
        <v>493</v>
      </c>
      <c r="W843" s="76">
        <v>57</v>
      </c>
      <c r="X843" s="76">
        <v>163</v>
      </c>
      <c r="Y843" s="78">
        <v>18342</v>
      </c>
    </row>
    <row r="844" spans="1:25" s="78" customFormat="1">
      <c r="A844" s="81">
        <v>493</v>
      </c>
      <c r="B844" s="76">
        <v>493057165</v>
      </c>
      <c r="C844" s="77" t="s">
        <v>576</v>
      </c>
      <c r="D844" s="79">
        <v>0</v>
      </c>
      <c r="E844" s="79">
        <v>0</v>
      </c>
      <c r="F844" s="79">
        <v>0</v>
      </c>
      <c r="G844" s="79">
        <v>0</v>
      </c>
      <c r="H844" s="79">
        <v>0</v>
      </c>
      <c r="I844" s="79">
        <v>6</v>
      </c>
      <c r="J844" s="79">
        <v>0</v>
      </c>
      <c r="K844" s="80">
        <v>0.2298</v>
      </c>
      <c r="L844" s="79">
        <v>0</v>
      </c>
      <c r="M844" s="79">
        <v>0</v>
      </c>
      <c r="N844" s="79">
        <v>0</v>
      </c>
      <c r="O844" s="79">
        <v>1</v>
      </c>
      <c r="P844" s="79">
        <v>3</v>
      </c>
      <c r="Q844" s="79">
        <v>6</v>
      </c>
      <c r="R844" s="80">
        <v>1.0389999999999999</v>
      </c>
      <c r="S844" s="79">
        <v>10</v>
      </c>
      <c r="T844" s="76"/>
      <c r="V844" s="76">
        <v>493</v>
      </c>
      <c r="W844" s="76">
        <v>57</v>
      </c>
      <c r="X844" s="76">
        <v>165</v>
      </c>
      <c r="Y844" s="78">
        <v>14422</v>
      </c>
    </row>
    <row r="845" spans="1:25" s="78" customFormat="1">
      <c r="A845" s="81">
        <v>493</v>
      </c>
      <c r="B845" s="76">
        <v>493057176</v>
      </c>
      <c r="C845" s="77" t="s">
        <v>576</v>
      </c>
      <c r="D845" s="79">
        <v>0</v>
      </c>
      <c r="E845" s="79">
        <v>0</v>
      </c>
      <c r="F845" s="79">
        <v>0</v>
      </c>
      <c r="G845" s="79">
        <v>0</v>
      </c>
      <c r="H845" s="79">
        <v>0</v>
      </c>
      <c r="I845" s="79">
        <v>2</v>
      </c>
      <c r="J845" s="79">
        <v>0</v>
      </c>
      <c r="K845" s="80">
        <v>7.6600000000000001E-2</v>
      </c>
      <c r="L845" s="79">
        <v>0</v>
      </c>
      <c r="M845" s="79">
        <v>0</v>
      </c>
      <c r="N845" s="79">
        <v>0</v>
      </c>
      <c r="O845" s="79">
        <v>2</v>
      </c>
      <c r="P845" s="79">
        <v>1</v>
      </c>
      <c r="Q845" s="79">
        <v>2</v>
      </c>
      <c r="R845" s="80">
        <v>1.0389999999999999</v>
      </c>
      <c r="S845" s="79">
        <v>7</v>
      </c>
      <c r="T845" s="76"/>
      <c r="V845" s="76">
        <v>493</v>
      </c>
      <c r="W845" s="76">
        <v>57</v>
      </c>
      <c r="X845" s="76">
        <v>176</v>
      </c>
      <c r="Y845" s="78">
        <v>16010</v>
      </c>
    </row>
    <row r="846" spans="1:25" s="78" customFormat="1">
      <c r="A846" s="81">
        <v>493</v>
      </c>
      <c r="B846" s="76">
        <v>493057229</v>
      </c>
      <c r="C846" s="77" t="s">
        <v>576</v>
      </c>
      <c r="D846" s="79">
        <v>0</v>
      </c>
      <c r="E846" s="79">
        <v>0</v>
      </c>
      <c r="F846" s="79">
        <v>0</v>
      </c>
      <c r="G846" s="79">
        <v>0</v>
      </c>
      <c r="H846" s="79">
        <v>0</v>
      </c>
      <c r="I846" s="79">
        <v>2</v>
      </c>
      <c r="J846" s="79">
        <v>0</v>
      </c>
      <c r="K846" s="80">
        <v>7.6600000000000001E-2</v>
      </c>
      <c r="L846" s="79">
        <v>0</v>
      </c>
      <c r="M846" s="79">
        <v>0</v>
      </c>
      <c r="N846" s="79">
        <v>0</v>
      </c>
      <c r="O846" s="79">
        <v>0</v>
      </c>
      <c r="P846" s="79">
        <v>2</v>
      </c>
      <c r="Q846" s="79">
        <v>2</v>
      </c>
      <c r="R846" s="80">
        <v>1.0389999999999999</v>
      </c>
      <c r="S846" s="79">
        <v>7</v>
      </c>
      <c r="T846" s="76"/>
      <c r="V846" s="76">
        <v>493</v>
      </c>
      <c r="W846" s="76">
        <v>57</v>
      </c>
      <c r="X846" s="76">
        <v>229</v>
      </c>
      <c r="Y846" s="78">
        <v>16174</v>
      </c>
    </row>
    <row r="847" spans="1:25" s="78" customFormat="1">
      <c r="A847" s="81">
        <v>493</v>
      </c>
      <c r="B847" s="76">
        <v>493057244</v>
      </c>
      <c r="C847" s="77" t="s">
        <v>576</v>
      </c>
      <c r="D847" s="79">
        <v>0</v>
      </c>
      <c r="E847" s="79">
        <v>0</v>
      </c>
      <c r="F847" s="79">
        <v>0</v>
      </c>
      <c r="G847" s="79">
        <v>0</v>
      </c>
      <c r="H847" s="79">
        <v>0</v>
      </c>
      <c r="I847" s="79">
        <v>2</v>
      </c>
      <c r="J847" s="79">
        <v>0</v>
      </c>
      <c r="K847" s="80">
        <v>7.6600000000000001E-2</v>
      </c>
      <c r="L847" s="79">
        <v>0</v>
      </c>
      <c r="M847" s="79">
        <v>0</v>
      </c>
      <c r="N847" s="79">
        <v>0</v>
      </c>
      <c r="O847" s="79">
        <v>0</v>
      </c>
      <c r="P847" s="79">
        <v>2</v>
      </c>
      <c r="Q847" s="79">
        <v>2</v>
      </c>
      <c r="R847" s="80">
        <v>1.0389999999999999</v>
      </c>
      <c r="S847" s="79">
        <v>10</v>
      </c>
      <c r="T847" s="76"/>
      <c r="V847" s="76">
        <v>493</v>
      </c>
      <c r="W847" s="76">
        <v>57</v>
      </c>
      <c r="X847" s="76">
        <v>244</v>
      </c>
      <c r="Y847" s="78">
        <v>16724</v>
      </c>
    </row>
    <row r="848" spans="1:25" s="78" customFormat="1">
      <c r="A848" s="81">
        <v>493</v>
      </c>
      <c r="B848" s="76">
        <v>493057248</v>
      </c>
      <c r="C848" s="77" t="s">
        <v>576</v>
      </c>
      <c r="D848" s="79">
        <v>0</v>
      </c>
      <c r="E848" s="79">
        <v>0</v>
      </c>
      <c r="F848" s="79">
        <v>0</v>
      </c>
      <c r="G848" s="79">
        <v>0</v>
      </c>
      <c r="H848" s="79">
        <v>0</v>
      </c>
      <c r="I848" s="79">
        <v>23</v>
      </c>
      <c r="J848" s="79">
        <v>0</v>
      </c>
      <c r="K848" s="80">
        <v>0.88090000000000002</v>
      </c>
      <c r="L848" s="79">
        <v>0</v>
      </c>
      <c r="M848" s="79">
        <v>0</v>
      </c>
      <c r="N848" s="79">
        <v>0</v>
      </c>
      <c r="O848" s="79">
        <v>17</v>
      </c>
      <c r="P848" s="79">
        <v>21</v>
      </c>
      <c r="Q848" s="79">
        <v>23</v>
      </c>
      <c r="R848" s="80">
        <v>1.0389999999999999</v>
      </c>
      <c r="S848" s="79">
        <v>12</v>
      </c>
      <c r="T848" s="76"/>
      <c r="V848" s="76">
        <v>493</v>
      </c>
      <c r="W848" s="76">
        <v>57</v>
      </c>
      <c r="X848" s="76">
        <v>248</v>
      </c>
      <c r="Y848" s="78">
        <v>18197</v>
      </c>
    </row>
    <row r="849" spans="1:25" s="78" customFormat="1">
      <c r="A849" s="81">
        <v>493</v>
      </c>
      <c r="B849" s="76">
        <v>493057262</v>
      </c>
      <c r="C849" s="77" t="s">
        <v>576</v>
      </c>
      <c r="D849" s="79">
        <v>0</v>
      </c>
      <c r="E849" s="79">
        <v>0</v>
      </c>
      <c r="F849" s="79">
        <v>0</v>
      </c>
      <c r="G849" s="79">
        <v>0</v>
      </c>
      <c r="H849" s="79">
        <v>0</v>
      </c>
      <c r="I849" s="79">
        <v>3</v>
      </c>
      <c r="J849" s="79">
        <v>0</v>
      </c>
      <c r="K849" s="80">
        <v>0.1149</v>
      </c>
      <c r="L849" s="79">
        <v>0</v>
      </c>
      <c r="M849" s="79">
        <v>0</v>
      </c>
      <c r="N849" s="79">
        <v>0</v>
      </c>
      <c r="O849" s="79">
        <v>1</v>
      </c>
      <c r="P849" s="79">
        <v>3</v>
      </c>
      <c r="Q849" s="79">
        <v>3</v>
      </c>
      <c r="R849" s="80">
        <v>1.0389999999999999</v>
      </c>
      <c r="S849" s="79">
        <v>7</v>
      </c>
      <c r="T849" s="76"/>
      <c r="V849" s="76">
        <v>493</v>
      </c>
      <c r="W849" s="76">
        <v>57</v>
      </c>
      <c r="X849" s="76">
        <v>262</v>
      </c>
      <c r="Y849" s="78">
        <v>16919</v>
      </c>
    </row>
    <row r="850" spans="1:25" s="78" customFormat="1">
      <c r="A850" s="81">
        <v>493</v>
      </c>
      <c r="B850" s="76">
        <v>493057274</v>
      </c>
      <c r="C850" s="77" t="s">
        <v>576</v>
      </c>
      <c r="D850" s="79">
        <v>0</v>
      </c>
      <c r="E850" s="79">
        <v>0</v>
      </c>
      <c r="F850" s="79">
        <v>0</v>
      </c>
      <c r="G850" s="79">
        <v>0</v>
      </c>
      <c r="H850" s="79">
        <v>0</v>
      </c>
      <c r="I850" s="79">
        <v>3</v>
      </c>
      <c r="J850" s="79">
        <v>0</v>
      </c>
      <c r="K850" s="80">
        <v>0.1149</v>
      </c>
      <c r="L850" s="79">
        <v>0</v>
      </c>
      <c r="M850" s="79">
        <v>0</v>
      </c>
      <c r="N850" s="79">
        <v>0</v>
      </c>
      <c r="O850" s="79">
        <v>1</v>
      </c>
      <c r="P850" s="79">
        <v>3</v>
      </c>
      <c r="Q850" s="79">
        <v>3</v>
      </c>
      <c r="R850" s="80">
        <v>1.0389999999999999</v>
      </c>
      <c r="S850" s="79">
        <v>10</v>
      </c>
      <c r="T850" s="76"/>
      <c r="V850" s="76">
        <v>493</v>
      </c>
      <c r="W850" s="76">
        <v>57</v>
      </c>
      <c r="X850" s="76">
        <v>274</v>
      </c>
      <c r="Y850" s="78">
        <v>17469</v>
      </c>
    </row>
    <row r="851" spans="1:25" s="78" customFormat="1">
      <c r="A851" s="81">
        <v>493</v>
      </c>
      <c r="B851" s="76">
        <v>493057346</v>
      </c>
      <c r="C851" s="77" t="s">
        <v>576</v>
      </c>
      <c r="D851" s="79">
        <v>0</v>
      </c>
      <c r="E851" s="79">
        <v>0</v>
      </c>
      <c r="F851" s="79">
        <v>0</v>
      </c>
      <c r="G851" s="79">
        <v>0</v>
      </c>
      <c r="H851" s="79">
        <v>0</v>
      </c>
      <c r="I851" s="79">
        <v>2</v>
      </c>
      <c r="J851" s="79">
        <v>0</v>
      </c>
      <c r="K851" s="80">
        <v>7.6600000000000001E-2</v>
      </c>
      <c r="L851" s="79">
        <v>0</v>
      </c>
      <c r="M851" s="79">
        <v>0</v>
      </c>
      <c r="N851" s="79">
        <v>0</v>
      </c>
      <c r="O851" s="79">
        <v>2</v>
      </c>
      <c r="P851" s="79">
        <v>2</v>
      </c>
      <c r="Q851" s="79">
        <v>2</v>
      </c>
      <c r="R851" s="80">
        <v>1.0389999999999999</v>
      </c>
      <c r="S851" s="79">
        <v>6</v>
      </c>
      <c r="T851" s="76"/>
      <c r="V851" s="76">
        <v>493</v>
      </c>
      <c r="W851" s="76">
        <v>57</v>
      </c>
      <c r="X851" s="76">
        <v>346</v>
      </c>
      <c r="Y851" s="78">
        <v>18227</v>
      </c>
    </row>
    <row r="852" spans="1:25" s="78" customFormat="1">
      <c r="A852" s="81">
        <v>494</v>
      </c>
      <c r="B852" s="76">
        <v>494093031</v>
      </c>
      <c r="C852" s="77" t="s">
        <v>552</v>
      </c>
      <c r="D852" s="79">
        <v>0</v>
      </c>
      <c r="E852" s="79">
        <v>0</v>
      </c>
      <c r="F852" s="79">
        <v>0</v>
      </c>
      <c r="G852" s="79">
        <v>0</v>
      </c>
      <c r="H852" s="79">
        <v>0</v>
      </c>
      <c r="I852" s="79">
        <v>1</v>
      </c>
      <c r="J852" s="79">
        <v>0</v>
      </c>
      <c r="K852" s="80">
        <v>3.8300000000000001E-2</v>
      </c>
      <c r="L852" s="79">
        <v>0</v>
      </c>
      <c r="M852" s="79">
        <v>0</v>
      </c>
      <c r="N852" s="79">
        <v>0</v>
      </c>
      <c r="O852" s="79">
        <v>0</v>
      </c>
      <c r="P852" s="79">
        <v>0</v>
      </c>
      <c r="Q852" s="79">
        <v>1</v>
      </c>
      <c r="R852" s="80">
        <v>1.042</v>
      </c>
      <c r="S852" s="79">
        <v>4</v>
      </c>
      <c r="T852" s="76"/>
      <c r="V852" s="76">
        <v>494</v>
      </c>
      <c r="W852" s="76">
        <v>93</v>
      </c>
      <c r="X852" s="76">
        <v>31</v>
      </c>
      <c r="Y852" s="78">
        <v>11401</v>
      </c>
    </row>
    <row r="853" spans="1:25" s="78" customFormat="1">
      <c r="A853" s="81">
        <v>494</v>
      </c>
      <c r="B853" s="76">
        <v>494093035</v>
      </c>
      <c r="C853" s="77" t="s">
        <v>552</v>
      </c>
      <c r="D853" s="79">
        <v>0</v>
      </c>
      <c r="E853" s="79">
        <v>0</v>
      </c>
      <c r="F853" s="79">
        <v>0</v>
      </c>
      <c r="G853" s="79">
        <v>4</v>
      </c>
      <c r="H853" s="79">
        <v>0</v>
      </c>
      <c r="I853" s="79">
        <v>1</v>
      </c>
      <c r="J853" s="79">
        <v>0</v>
      </c>
      <c r="K853" s="80">
        <v>0.1915</v>
      </c>
      <c r="L853" s="79">
        <v>0</v>
      </c>
      <c r="M853" s="79">
        <v>1</v>
      </c>
      <c r="N853" s="79">
        <v>0</v>
      </c>
      <c r="O853" s="79">
        <v>0</v>
      </c>
      <c r="P853" s="79">
        <v>4</v>
      </c>
      <c r="Q853" s="79">
        <v>5</v>
      </c>
      <c r="R853" s="80">
        <v>1.042</v>
      </c>
      <c r="S853" s="79">
        <v>11</v>
      </c>
      <c r="T853" s="76"/>
      <c r="V853" s="76">
        <v>494</v>
      </c>
      <c r="W853" s="76">
        <v>93</v>
      </c>
      <c r="X853" s="76">
        <v>35</v>
      </c>
      <c r="Y853" s="78">
        <v>15108</v>
      </c>
    </row>
    <row r="854" spans="1:25" s="78" customFormat="1">
      <c r="A854" s="81">
        <v>494</v>
      </c>
      <c r="B854" s="76">
        <v>494093049</v>
      </c>
      <c r="C854" s="77" t="s">
        <v>552</v>
      </c>
      <c r="D854" s="79">
        <v>0</v>
      </c>
      <c r="E854" s="79">
        <v>0</v>
      </c>
      <c r="F854" s="79">
        <v>0</v>
      </c>
      <c r="G854" s="79">
        <v>1</v>
      </c>
      <c r="H854" s="79">
        <v>1</v>
      </c>
      <c r="I854" s="79">
        <v>0</v>
      </c>
      <c r="J854" s="79">
        <v>0</v>
      </c>
      <c r="K854" s="80">
        <v>7.6600000000000001E-2</v>
      </c>
      <c r="L854" s="79">
        <v>0</v>
      </c>
      <c r="M854" s="79">
        <v>0</v>
      </c>
      <c r="N854" s="79">
        <v>0</v>
      </c>
      <c r="O854" s="79">
        <v>0</v>
      </c>
      <c r="P854" s="79">
        <v>2</v>
      </c>
      <c r="Q854" s="79">
        <v>2</v>
      </c>
      <c r="R854" s="80">
        <v>1.042</v>
      </c>
      <c r="S854" s="79">
        <v>8</v>
      </c>
      <c r="T854" s="76"/>
      <c r="V854" s="76">
        <v>494</v>
      </c>
      <c r="W854" s="76">
        <v>93</v>
      </c>
      <c r="X854" s="76">
        <v>49</v>
      </c>
      <c r="Y854" s="78">
        <v>14707</v>
      </c>
    </row>
    <row r="855" spans="1:25" s="78" customFormat="1">
      <c r="A855" s="81">
        <v>494</v>
      </c>
      <c r="B855" s="76">
        <v>494093056</v>
      </c>
      <c r="C855" s="77" t="s">
        <v>552</v>
      </c>
      <c r="D855" s="79">
        <v>0</v>
      </c>
      <c r="E855" s="79">
        <v>0</v>
      </c>
      <c r="F855" s="79">
        <v>0</v>
      </c>
      <c r="G855" s="79">
        <v>0</v>
      </c>
      <c r="H855" s="79">
        <v>1</v>
      </c>
      <c r="I855" s="79">
        <v>0</v>
      </c>
      <c r="J855" s="79">
        <v>0</v>
      </c>
      <c r="K855" s="80">
        <v>3.8300000000000001E-2</v>
      </c>
      <c r="L855" s="79">
        <v>0</v>
      </c>
      <c r="M855" s="79">
        <v>0</v>
      </c>
      <c r="N855" s="79">
        <v>0</v>
      </c>
      <c r="O855" s="79">
        <v>0</v>
      </c>
      <c r="P855" s="79">
        <v>1</v>
      </c>
      <c r="Q855" s="79">
        <v>1</v>
      </c>
      <c r="R855" s="80">
        <v>1.042</v>
      </c>
      <c r="S855" s="79">
        <v>3</v>
      </c>
      <c r="T855" s="76"/>
      <c r="V855" s="76">
        <v>494</v>
      </c>
      <c r="W855" s="76">
        <v>93</v>
      </c>
      <c r="X855" s="76">
        <v>56</v>
      </c>
      <c r="Y855" s="78">
        <v>13670</v>
      </c>
    </row>
    <row r="856" spans="1:25" s="78" customFormat="1">
      <c r="A856" s="81">
        <v>494</v>
      </c>
      <c r="B856" s="76">
        <v>494093057</v>
      </c>
      <c r="C856" s="77" t="s">
        <v>552</v>
      </c>
      <c r="D856" s="79">
        <v>0</v>
      </c>
      <c r="E856" s="79">
        <v>0</v>
      </c>
      <c r="F856" s="79">
        <v>4</v>
      </c>
      <c r="G856" s="79">
        <v>37</v>
      </c>
      <c r="H856" s="79">
        <v>21</v>
      </c>
      <c r="I856" s="79">
        <v>15</v>
      </c>
      <c r="J856" s="79">
        <v>0</v>
      </c>
      <c r="K856" s="80">
        <v>2.9491000000000001</v>
      </c>
      <c r="L856" s="79">
        <v>0</v>
      </c>
      <c r="M856" s="79">
        <v>11</v>
      </c>
      <c r="N856" s="79">
        <v>4</v>
      </c>
      <c r="O856" s="79">
        <v>0</v>
      </c>
      <c r="P856" s="79">
        <v>50</v>
      </c>
      <c r="Q856" s="79">
        <v>77</v>
      </c>
      <c r="R856" s="80">
        <v>1.042</v>
      </c>
      <c r="S856" s="79">
        <v>12</v>
      </c>
      <c r="T856" s="76"/>
      <c r="V856" s="76">
        <v>494</v>
      </c>
      <c r="W856" s="76">
        <v>93</v>
      </c>
      <c r="X856" s="76">
        <v>57</v>
      </c>
      <c r="Y856" s="78">
        <v>14262</v>
      </c>
    </row>
    <row r="857" spans="1:25" s="78" customFormat="1">
      <c r="A857" s="81">
        <v>494</v>
      </c>
      <c r="B857" s="76">
        <v>494093071</v>
      </c>
      <c r="C857" s="77" t="s">
        <v>552</v>
      </c>
      <c r="D857" s="79">
        <v>0</v>
      </c>
      <c r="E857" s="79">
        <v>0</v>
      </c>
      <c r="F857" s="79">
        <v>0</v>
      </c>
      <c r="G857" s="79">
        <v>2</v>
      </c>
      <c r="H857" s="79">
        <v>0</v>
      </c>
      <c r="I857" s="79">
        <v>0</v>
      </c>
      <c r="J857" s="79">
        <v>0</v>
      </c>
      <c r="K857" s="80">
        <v>7.6600000000000001E-2</v>
      </c>
      <c r="L857" s="79">
        <v>0</v>
      </c>
      <c r="M857" s="79">
        <v>2</v>
      </c>
      <c r="N857" s="79">
        <v>0</v>
      </c>
      <c r="O857" s="79">
        <v>0</v>
      </c>
      <c r="P857" s="79">
        <v>0</v>
      </c>
      <c r="Q857" s="79">
        <v>2</v>
      </c>
      <c r="R857" s="80">
        <v>1.042</v>
      </c>
      <c r="S857" s="79">
        <v>4</v>
      </c>
      <c r="T857" s="76"/>
      <c r="V857" s="76">
        <v>494</v>
      </c>
      <c r="W857" s="76">
        <v>93</v>
      </c>
      <c r="X857" s="76">
        <v>71</v>
      </c>
      <c r="Y857" s="78">
        <v>12377</v>
      </c>
    </row>
    <row r="858" spans="1:25" s="78" customFormat="1">
      <c r="A858" s="81">
        <v>494</v>
      </c>
      <c r="B858" s="76">
        <v>494093093</v>
      </c>
      <c r="C858" s="77" t="s">
        <v>552</v>
      </c>
      <c r="D858" s="79">
        <v>0</v>
      </c>
      <c r="E858" s="79">
        <v>0</v>
      </c>
      <c r="F858" s="79">
        <v>19</v>
      </c>
      <c r="G858" s="79">
        <v>119</v>
      </c>
      <c r="H858" s="79">
        <v>67</v>
      </c>
      <c r="I858" s="79">
        <v>103</v>
      </c>
      <c r="J858" s="79">
        <v>0</v>
      </c>
      <c r="K858" s="80">
        <v>11.7964</v>
      </c>
      <c r="L858" s="79">
        <v>0</v>
      </c>
      <c r="M858" s="79">
        <v>53</v>
      </c>
      <c r="N858" s="79">
        <v>3</v>
      </c>
      <c r="O858" s="79">
        <v>5</v>
      </c>
      <c r="P858" s="79">
        <v>218</v>
      </c>
      <c r="Q858" s="79">
        <v>308</v>
      </c>
      <c r="R858" s="80">
        <v>1.042</v>
      </c>
      <c r="S858" s="79">
        <v>11</v>
      </c>
      <c r="T858" s="76"/>
      <c r="V858" s="76">
        <v>494</v>
      </c>
      <c r="W858" s="76">
        <v>93</v>
      </c>
      <c r="X858" s="76">
        <v>93</v>
      </c>
      <c r="Y858" s="78">
        <v>14712</v>
      </c>
    </row>
    <row r="859" spans="1:25" s="78" customFormat="1">
      <c r="A859" s="81">
        <v>494</v>
      </c>
      <c r="B859" s="76">
        <v>494093128</v>
      </c>
      <c r="C859" s="77" t="s">
        <v>552</v>
      </c>
      <c r="D859" s="79">
        <v>0</v>
      </c>
      <c r="E859" s="79">
        <v>0</v>
      </c>
      <c r="F859" s="79">
        <v>0</v>
      </c>
      <c r="G859" s="79">
        <v>1</v>
      </c>
      <c r="H859" s="79">
        <v>0</v>
      </c>
      <c r="I859" s="79">
        <v>0</v>
      </c>
      <c r="J859" s="79">
        <v>0</v>
      </c>
      <c r="K859" s="80">
        <v>3.8300000000000001E-2</v>
      </c>
      <c r="L859" s="79">
        <v>0</v>
      </c>
      <c r="M859" s="79">
        <v>0</v>
      </c>
      <c r="N859" s="79">
        <v>0</v>
      </c>
      <c r="O859" s="79">
        <v>0</v>
      </c>
      <c r="P859" s="79">
        <v>0</v>
      </c>
      <c r="Q859" s="79">
        <v>1</v>
      </c>
      <c r="R859" s="80">
        <v>1.042</v>
      </c>
      <c r="S859" s="79">
        <v>10</v>
      </c>
      <c r="T859" s="76"/>
      <c r="V859" s="76">
        <v>494</v>
      </c>
      <c r="W859" s="76">
        <v>93</v>
      </c>
      <c r="X859" s="76">
        <v>128</v>
      </c>
      <c r="Y859" s="78">
        <v>9893</v>
      </c>
    </row>
    <row r="860" spans="1:25" s="78" customFormat="1">
      <c r="A860" s="81">
        <v>494</v>
      </c>
      <c r="B860" s="76">
        <v>494093149</v>
      </c>
      <c r="C860" s="77" t="s">
        <v>552</v>
      </c>
      <c r="D860" s="79">
        <v>0</v>
      </c>
      <c r="E860" s="79">
        <v>0</v>
      </c>
      <c r="F860" s="79">
        <v>0</v>
      </c>
      <c r="G860" s="79">
        <v>1</v>
      </c>
      <c r="H860" s="79">
        <v>1</v>
      </c>
      <c r="I860" s="79">
        <v>0</v>
      </c>
      <c r="J860" s="79">
        <v>0</v>
      </c>
      <c r="K860" s="80">
        <v>7.6600000000000001E-2</v>
      </c>
      <c r="L860" s="79">
        <v>0</v>
      </c>
      <c r="M860" s="79">
        <v>0</v>
      </c>
      <c r="N860" s="79">
        <v>0</v>
      </c>
      <c r="O860" s="79">
        <v>0</v>
      </c>
      <c r="P860" s="79">
        <v>2</v>
      </c>
      <c r="Q860" s="79">
        <v>2</v>
      </c>
      <c r="R860" s="80">
        <v>1.042</v>
      </c>
      <c r="S860" s="79">
        <v>12</v>
      </c>
      <c r="T860" s="76"/>
      <c r="V860" s="76">
        <v>494</v>
      </c>
      <c r="W860" s="76">
        <v>93</v>
      </c>
      <c r="X860" s="76">
        <v>149</v>
      </c>
      <c r="Y860" s="78">
        <v>15389</v>
      </c>
    </row>
    <row r="861" spans="1:25" s="78" customFormat="1">
      <c r="A861" s="81">
        <v>494</v>
      </c>
      <c r="B861" s="76">
        <v>494093163</v>
      </c>
      <c r="C861" s="77" t="s">
        <v>552</v>
      </c>
      <c r="D861" s="79">
        <v>0</v>
      </c>
      <c r="E861" s="79">
        <v>0</v>
      </c>
      <c r="F861" s="79">
        <v>1</v>
      </c>
      <c r="G861" s="79">
        <v>5</v>
      </c>
      <c r="H861" s="79">
        <v>5</v>
      </c>
      <c r="I861" s="79">
        <v>2</v>
      </c>
      <c r="J861" s="79">
        <v>0</v>
      </c>
      <c r="K861" s="80">
        <v>0.49790000000000001</v>
      </c>
      <c r="L861" s="79">
        <v>0</v>
      </c>
      <c r="M861" s="79">
        <v>2</v>
      </c>
      <c r="N861" s="79">
        <v>0</v>
      </c>
      <c r="O861" s="79">
        <v>0</v>
      </c>
      <c r="P861" s="79">
        <v>9</v>
      </c>
      <c r="Q861" s="79">
        <v>13</v>
      </c>
      <c r="R861" s="80">
        <v>1.042</v>
      </c>
      <c r="S861" s="79">
        <v>12</v>
      </c>
      <c r="T861" s="76"/>
      <c r="V861" s="76">
        <v>494</v>
      </c>
      <c r="W861" s="76">
        <v>93</v>
      </c>
      <c r="X861" s="76">
        <v>163</v>
      </c>
      <c r="Y861" s="78">
        <v>14294</v>
      </c>
    </row>
    <row r="862" spans="1:25" s="78" customFormat="1">
      <c r="A862" s="81">
        <v>494</v>
      </c>
      <c r="B862" s="76">
        <v>494093165</v>
      </c>
      <c r="C862" s="77" t="s">
        <v>552</v>
      </c>
      <c r="D862" s="79">
        <v>0</v>
      </c>
      <c r="E862" s="79">
        <v>0</v>
      </c>
      <c r="F862" s="79">
        <v>4</v>
      </c>
      <c r="G862" s="79">
        <v>21</v>
      </c>
      <c r="H862" s="79">
        <v>14</v>
      </c>
      <c r="I862" s="79">
        <v>19</v>
      </c>
      <c r="J862" s="79">
        <v>0</v>
      </c>
      <c r="K862" s="80">
        <v>2.2214</v>
      </c>
      <c r="L862" s="79">
        <v>0</v>
      </c>
      <c r="M862" s="79">
        <v>6</v>
      </c>
      <c r="N862" s="79">
        <v>1</v>
      </c>
      <c r="O862" s="79">
        <v>1</v>
      </c>
      <c r="P862" s="79">
        <v>40</v>
      </c>
      <c r="Q862" s="79">
        <v>58</v>
      </c>
      <c r="R862" s="80">
        <v>1.042</v>
      </c>
      <c r="S862" s="79">
        <v>10</v>
      </c>
      <c r="T862" s="76"/>
      <c r="V862" s="76">
        <v>494</v>
      </c>
      <c r="W862" s="76">
        <v>93</v>
      </c>
      <c r="X862" s="76">
        <v>165</v>
      </c>
      <c r="Y862" s="78">
        <v>14335</v>
      </c>
    </row>
    <row r="863" spans="1:25" s="78" customFormat="1">
      <c r="A863" s="81">
        <v>494</v>
      </c>
      <c r="B863" s="76">
        <v>494093176</v>
      </c>
      <c r="C863" s="77" t="s">
        <v>552</v>
      </c>
      <c r="D863" s="79">
        <v>0</v>
      </c>
      <c r="E863" s="79">
        <v>0</v>
      </c>
      <c r="F863" s="79">
        <v>1</v>
      </c>
      <c r="G863" s="79">
        <v>5</v>
      </c>
      <c r="H863" s="79">
        <v>2</v>
      </c>
      <c r="I863" s="79">
        <v>0</v>
      </c>
      <c r="J863" s="79">
        <v>0</v>
      </c>
      <c r="K863" s="80">
        <v>0.30640000000000001</v>
      </c>
      <c r="L863" s="79">
        <v>0</v>
      </c>
      <c r="M863" s="79">
        <v>2</v>
      </c>
      <c r="N863" s="79">
        <v>1</v>
      </c>
      <c r="O863" s="79">
        <v>0</v>
      </c>
      <c r="P863" s="79">
        <v>8</v>
      </c>
      <c r="Q863" s="79">
        <v>8</v>
      </c>
      <c r="R863" s="80">
        <v>1.042</v>
      </c>
      <c r="S863" s="79">
        <v>7</v>
      </c>
      <c r="T863" s="76"/>
      <c r="V863" s="76">
        <v>494</v>
      </c>
      <c r="W863" s="76">
        <v>93</v>
      </c>
      <c r="X863" s="76">
        <v>176</v>
      </c>
      <c r="Y863" s="78">
        <v>15555</v>
      </c>
    </row>
    <row r="864" spans="1:25" s="78" customFormat="1">
      <c r="A864" s="81">
        <v>494</v>
      </c>
      <c r="B864" s="76">
        <v>494093178</v>
      </c>
      <c r="C864" s="77" t="s">
        <v>552</v>
      </c>
      <c r="D864" s="79">
        <v>0</v>
      </c>
      <c r="E864" s="79">
        <v>0</v>
      </c>
      <c r="F864" s="79">
        <v>0</v>
      </c>
      <c r="G864" s="79">
        <v>1</v>
      </c>
      <c r="H864" s="79">
        <v>1</v>
      </c>
      <c r="I864" s="79">
        <v>0</v>
      </c>
      <c r="J864" s="79">
        <v>0</v>
      </c>
      <c r="K864" s="80">
        <v>7.6600000000000001E-2</v>
      </c>
      <c r="L864" s="79">
        <v>0</v>
      </c>
      <c r="M864" s="79">
        <v>0</v>
      </c>
      <c r="N864" s="79">
        <v>0</v>
      </c>
      <c r="O864" s="79">
        <v>0</v>
      </c>
      <c r="P864" s="79">
        <v>0</v>
      </c>
      <c r="Q864" s="79">
        <v>2</v>
      </c>
      <c r="R864" s="80">
        <v>1.042</v>
      </c>
      <c r="S864" s="79">
        <v>4</v>
      </c>
      <c r="T864" s="76"/>
      <c r="V864" s="76">
        <v>494</v>
      </c>
      <c r="W864" s="76">
        <v>93</v>
      </c>
      <c r="X864" s="76">
        <v>178</v>
      </c>
      <c r="Y864" s="78">
        <v>9711</v>
      </c>
    </row>
    <row r="865" spans="1:25" s="78" customFormat="1">
      <c r="A865" s="81">
        <v>494</v>
      </c>
      <c r="B865" s="76">
        <v>494093181</v>
      </c>
      <c r="C865" s="77" t="s">
        <v>552</v>
      </c>
      <c r="D865" s="79">
        <v>0</v>
      </c>
      <c r="E865" s="79">
        <v>0</v>
      </c>
      <c r="F865" s="79">
        <v>1</v>
      </c>
      <c r="G865" s="79">
        <v>2</v>
      </c>
      <c r="H865" s="79">
        <v>1</v>
      </c>
      <c r="I865" s="79">
        <v>3</v>
      </c>
      <c r="J865" s="79">
        <v>0</v>
      </c>
      <c r="K865" s="80">
        <v>0.2681</v>
      </c>
      <c r="L865" s="79">
        <v>0</v>
      </c>
      <c r="M865" s="79">
        <v>0</v>
      </c>
      <c r="N865" s="79">
        <v>0</v>
      </c>
      <c r="O865" s="79">
        <v>0</v>
      </c>
      <c r="P865" s="79">
        <v>6</v>
      </c>
      <c r="Q865" s="79">
        <v>7</v>
      </c>
      <c r="R865" s="80">
        <v>1.042</v>
      </c>
      <c r="S865" s="79">
        <v>9</v>
      </c>
      <c r="T865" s="76"/>
      <c r="V865" s="76">
        <v>494</v>
      </c>
      <c r="W865" s="76">
        <v>93</v>
      </c>
      <c r="X865" s="76">
        <v>181</v>
      </c>
      <c r="Y865" s="78">
        <v>14920</v>
      </c>
    </row>
    <row r="866" spans="1:25" s="78" customFormat="1">
      <c r="A866" s="81">
        <v>494</v>
      </c>
      <c r="B866" s="76">
        <v>494093229</v>
      </c>
      <c r="C866" s="77" t="s">
        <v>552</v>
      </c>
      <c r="D866" s="79">
        <v>0</v>
      </c>
      <c r="E866" s="79">
        <v>0</v>
      </c>
      <c r="F866" s="79">
        <v>0</v>
      </c>
      <c r="G866" s="79">
        <v>2</v>
      </c>
      <c r="H866" s="79">
        <v>1</v>
      </c>
      <c r="I866" s="79">
        <v>2</v>
      </c>
      <c r="J866" s="79">
        <v>0</v>
      </c>
      <c r="K866" s="80">
        <v>0.1915</v>
      </c>
      <c r="L866" s="79">
        <v>0</v>
      </c>
      <c r="M866" s="79">
        <v>1</v>
      </c>
      <c r="N866" s="79">
        <v>0</v>
      </c>
      <c r="O866" s="79">
        <v>2</v>
      </c>
      <c r="P866" s="79">
        <v>4</v>
      </c>
      <c r="Q866" s="79">
        <v>5</v>
      </c>
      <c r="R866" s="80">
        <v>1.042</v>
      </c>
      <c r="S866" s="79">
        <v>7</v>
      </c>
      <c r="T866" s="76"/>
      <c r="V866" s="76">
        <v>494</v>
      </c>
      <c r="W866" s="76">
        <v>93</v>
      </c>
      <c r="X866" s="76">
        <v>229</v>
      </c>
      <c r="Y866" s="78">
        <v>15667</v>
      </c>
    </row>
    <row r="867" spans="1:25" s="78" customFormat="1">
      <c r="A867" s="81">
        <v>494</v>
      </c>
      <c r="B867" s="76">
        <v>494093248</v>
      </c>
      <c r="C867" s="77" t="s">
        <v>552</v>
      </c>
      <c r="D867" s="79">
        <v>0</v>
      </c>
      <c r="E867" s="79">
        <v>0</v>
      </c>
      <c r="F867" s="79">
        <v>31</v>
      </c>
      <c r="G867" s="79">
        <v>107</v>
      </c>
      <c r="H867" s="79">
        <v>66</v>
      </c>
      <c r="I867" s="79">
        <v>72</v>
      </c>
      <c r="J867" s="79">
        <v>0</v>
      </c>
      <c r="K867" s="80">
        <v>10.5708</v>
      </c>
      <c r="L867" s="79">
        <v>0</v>
      </c>
      <c r="M867" s="79">
        <v>31</v>
      </c>
      <c r="N867" s="79">
        <v>6</v>
      </c>
      <c r="O867" s="79">
        <v>3</v>
      </c>
      <c r="P867" s="79">
        <v>194</v>
      </c>
      <c r="Q867" s="79">
        <v>276</v>
      </c>
      <c r="R867" s="80">
        <v>1.042</v>
      </c>
      <c r="S867" s="79">
        <v>12</v>
      </c>
      <c r="T867" s="76"/>
      <c r="V867" s="76">
        <v>494</v>
      </c>
      <c r="W867" s="76">
        <v>93</v>
      </c>
      <c r="X867" s="76">
        <v>248</v>
      </c>
      <c r="Y867" s="78">
        <v>14545</v>
      </c>
    </row>
    <row r="868" spans="1:25" s="78" customFormat="1">
      <c r="A868" s="81">
        <v>494</v>
      </c>
      <c r="B868" s="76">
        <v>494093262</v>
      </c>
      <c r="C868" s="77" t="s">
        <v>552</v>
      </c>
      <c r="D868" s="79">
        <v>0</v>
      </c>
      <c r="E868" s="79">
        <v>0</v>
      </c>
      <c r="F868" s="79">
        <v>1</v>
      </c>
      <c r="G868" s="79">
        <v>5</v>
      </c>
      <c r="H868" s="79">
        <v>4</v>
      </c>
      <c r="I868" s="79">
        <v>4</v>
      </c>
      <c r="J868" s="79">
        <v>0</v>
      </c>
      <c r="K868" s="80">
        <v>0.53620000000000001</v>
      </c>
      <c r="L868" s="79">
        <v>0</v>
      </c>
      <c r="M868" s="79">
        <v>1</v>
      </c>
      <c r="N868" s="79">
        <v>0</v>
      </c>
      <c r="O868" s="79">
        <v>0</v>
      </c>
      <c r="P868" s="79">
        <v>8</v>
      </c>
      <c r="Q868" s="79">
        <v>14</v>
      </c>
      <c r="R868" s="80">
        <v>1.042</v>
      </c>
      <c r="S868" s="79">
        <v>7</v>
      </c>
      <c r="T868" s="76"/>
      <c r="V868" s="76">
        <v>494</v>
      </c>
      <c r="W868" s="76">
        <v>93</v>
      </c>
      <c r="X868" s="76">
        <v>262</v>
      </c>
      <c r="Y868" s="78">
        <v>13144</v>
      </c>
    </row>
    <row r="869" spans="1:25" s="78" customFormat="1">
      <c r="A869" s="81">
        <v>494</v>
      </c>
      <c r="B869" s="76">
        <v>494093271</v>
      </c>
      <c r="C869" s="77" t="s">
        <v>552</v>
      </c>
      <c r="D869" s="79">
        <v>0</v>
      </c>
      <c r="E869" s="79">
        <v>0</v>
      </c>
      <c r="F869" s="79">
        <v>0</v>
      </c>
      <c r="G869" s="79">
        <v>1</v>
      </c>
      <c r="H869" s="79">
        <v>0</v>
      </c>
      <c r="I869" s="79">
        <v>0</v>
      </c>
      <c r="J869" s="79">
        <v>0</v>
      </c>
      <c r="K869" s="80">
        <v>3.8300000000000001E-2</v>
      </c>
      <c r="L869" s="79">
        <v>0</v>
      </c>
      <c r="M869" s="79">
        <v>1</v>
      </c>
      <c r="N869" s="79">
        <v>0</v>
      </c>
      <c r="O869" s="79">
        <v>0</v>
      </c>
      <c r="P869" s="79">
        <v>1</v>
      </c>
      <c r="Q869" s="79">
        <v>1</v>
      </c>
      <c r="R869" s="80">
        <v>1.042</v>
      </c>
      <c r="S869" s="79">
        <v>3</v>
      </c>
      <c r="T869" s="76"/>
      <c r="V869" s="76">
        <v>494</v>
      </c>
      <c r="W869" s="76">
        <v>93</v>
      </c>
      <c r="X869" s="76">
        <v>271</v>
      </c>
      <c r="Y869" s="78">
        <v>16517</v>
      </c>
    </row>
    <row r="870" spans="1:25" s="78" customFormat="1">
      <c r="A870" s="81">
        <v>494</v>
      </c>
      <c r="B870" s="76">
        <v>494093274</v>
      </c>
      <c r="C870" s="77" t="s">
        <v>552</v>
      </c>
      <c r="D870" s="79">
        <v>0</v>
      </c>
      <c r="E870" s="79">
        <v>0</v>
      </c>
      <c r="F870" s="79">
        <v>0</v>
      </c>
      <c r="G870" s="79">
        <v>0</v>
      </c>
      <c r="H870" s="79">
        <v>0</v>
      </c>
      <c r="I870" s="79">
        <v>1</v>
      </c>
      <c r="J870" s="79">
        <v>0</v>
      </c>
      <c r="K870" s="80">
        <v>3.8300000000000001E-2</v>
      </c>
      <c r="L870" s="79">
        <v>0</v>
      </c>
      <c r="M870" s="79">
        <v>0</v>
      </c>
      <c r="N870" s="79">
        <v>0</v>
      </c>
      <c r="O870" s="79">
        <v>0</v>
      </c>
      <c r="P870" s="79">
        <v>1</v>
      </c>
      <c r="Q870" s="79">
        <v>1</v>
      </c>
      <c r="R870" s="80">
        <v>1.042</v>
      </c>
      <c r="S870" s="79">
        <v>10</v>
      </c>
      <c r="T870" s="76"/>
      <c r="V870" s="76">
        <v>494</v>
      </c>
      <c r="W870" s="76">
        <v>93</v>
      </c>
      <c r="X870" s="76">
        <v>274</v>
      </c>
      <c r="Y870" s="78">
        <v>16764</v>
      </c>
    </row>
    <row r="871" spans="1:25" s="78" customFormat="1">
      <c r="A871" s="81">
        <v>494</v>
      </c>
      <c r="B871" s="76">
        <v>494093284</v>
      </c>
      <c r="C871" s="77" t="s">
        <v>552</v>
      </c>
      <c r="D871" s="79">
        <v>0</v>
      </c>
      <c r="E871" s="79">
        <v>0</v>
      </c>
      <c r="F871" s="79">
        <v>0</v>
      </c>
      <c r="G871" s="79">
        <v>1</v>
      </c>
      <c r="H871" s="79">
        <v>0</v>
      </c>
      <c r="I871" s="79">
        <v>0</v>
      </c>
      <c r="J871" s="79">
        <v>0</v>
      </c>
      <c r="K871" s="80">
        <v>3.8300000000000001E-2</v>
      </c>
      <c r="L871" s="79">
        <v>0</v>
      </c>
      <c r="M871" s="79">
        <v>0</v>
      </c>
      <c r="N871" s="79">
        <v>0</v>
      </c>
      <c r="O871" s="79">
        <v>0</v>
      </c>
      <c r="P871" s="79">
        <v>1</v>
      </c>
      <c r="Q871" s="79">
        <v>1</v>
      </c>
      <c r="R871" s="80">
        <v>1.042</v>
      </c>
      <c r="S871" s="79">
        <v>5</v>
      </c>
      <c r="T871" s="76"/>
      <c r="V871" s="76">
        <v>494</v>
      </c>
      <c r="W871" s="76">
        <v>93</v>
      </c>
      <c r="X871" s="76">
        <v>284</v>
      </c>
      <c r="Y871" s="78">
        <v>14186</v>
      </c>
    </row>
    <row r="872" spans="1:25" s="78" customFormat="1">
      <c r="A872" s="81">
        <v>494</v>
      </c>
      <c r="B872" s="76">
        <v>494093291</v>
      </c>
      <c r="C872" s="77" t="s">
        <v>552</v>
      </c>
      <c r="D872" s="79">
        <v>0</v>
      </c>
      <c r="E872" s="79">
        <v>0</v>
      </c>
      <c r="F872" s="79">
        <v>0</v>
      </c>
      <c r="G872" s="79">
        <v>0</v>
      </c>
      <c r="H872" s="79">
        <v>2</v>
      </c>
      <c r="I872" s="79">
        <v>0</v>
      </c>
      <c r="J872" s="79">
        <v>0</v>
      </c>
      <c r="K872" s="80">
        <v>7.6600000000000001E-2</v>
      </c>
      <c r="L872" s="79">
        <v>0</v>
      </c>
      <c r="M872" s="79">
        <v>0</v>
      </c>
      <c r="N872" s="79">
        <v>0</v>
      </c>
      <c r="O872" s="79">
        <v>0</v>
      </c>
      <c r="P872" s="79">
        <v>2</v>
      </c>
      <c r="Q872" s="79">
        <v>2</v>
      </c>
      <c r="R872" s="80">
        <v>1.042</v>
      </c>
      <c r="S872" s="79">
        <v>4</v>
      </c>
      <c r="T872" s="76"/>
      <c r="V872" s="76">
        <v>494</v>
      </c>
      <c r="W872" s="76">
        <v>93</v>
      </c>
      <c r="X872" s="76">
        <v>291</v>
      </c>
      <c r="Y872" s="78">
        <v>13747</v>
      </c>
    </row>
    <row r="873" spans="1:25" s="78" customFormat="1">
      <c r="A873" s="81">
        <v>494</v>
      </c>
      <c r="B873" s="76">
        <v>494093293</v>
      </c>
      <c r="C873" s="77" t="s">
        <v>552</v>
      </c>
      <c r="D873" s="79">
        <v>0</v>
      </c>
      <c r="E873" s="79">
        <v>0</v>
      </c>
      <c r="F873" s="79">
        <v>0</v>
      </c>
      <c r="G873" s="79">
        <v>1</v>
      </c>
      <c r="H873" s="79">
        <v>0</v>
      </c>
      <c r="I873" s="79">
        <v>2</v>
      </c>
      <c r="J873" s="79">
        <v>0</v>
      </c>
      <c r="K873" s="80">
        <v>0.1149</v>
      </c>
      <c r="L873" s="79">
        <v>0</v>
      </c>
      <c r="M873" s="79">
        <v>0</v>
      </c>
      <c r="N873" s="79">
        <v>0</v>
      </c>
      <c r="O873" s="79">
        <v>0</v>
      </c>
      <c r="P873" s="79">
        <v>3</v>
      </c>
      <c r="Q873" s="79">
        <v>3</v>
      </c>
      <c r="R873" s="80">
        <v>1.042</v>
      </c>
      <c r="S873" s="79">
        <v>10</v>
      </c>
      <c r="T873" s="76"/>
      <c r="V873" s="76">
        <v>494</v>
      </c>
      <c r="W873" s="76">
        <v>93</v>
      </c>
      <c r="X873" s="76">
        <v>293</v>
      </c>
      <c r="Y873" s="78">
        <v>16262</v>
      </c>
    </row>
    <row r="874" spans="1:25" s="78" customFormat="1">
      <c r="A874" s="81">
        <v>494</v>
      </c>
      <c r="B874" s="76">
        <v>494093346</v>
      </c>
      <c r="C874" s="77" t="s">
        <v>552</v>
      </c>
      <c r="D874" s="79">
        <v>0</v>
      </c>
      <c r="E874" s="79">
        <v>0</v>
      </c>
      <c r="F874" s="79">
        <v>0</v>
      </c>
      <c r="G874" s="79">
        <v>0</v>
      </c>
      <c r="H874" s="79">
        <v>2</v>
      </c>
      <c r="I874" s="79">
        <v>0</v>
      </c>
      <c r="J874" s="79">
        <v>0</v>
      </c>
      <c r="K874" s="80">
        <v>7.6600000000000001E-2</v>
      </c>
      <c r="L874" s="79">
        <v>0</v>
      </c>
      <c r="M874" s="79">
        <v>0</v>
      </c>
      <c r="N874" s="79">
        <v>0</v>
      </c>
      <c r="O874" s="79">
        <v>0</v>
      </c>
      <c r="P874" s="79">
        <v>2</v>
      </c>
      <c r="Q874" s="79">
        <v>2</v>
      </c>
      <c r="R874" s="80">
        <v>1.042</v>
      </c>
      <c r="S874" s="79">
        <v>6</v>
      </c>
      <c r="T874" s="76"/>
      <c r="V874" s="76">
        <v>494</v>
      </c>
      <c r="W874" s="76">
        <v>93</v>
      </c>
      <c r="X874" s="76">
        <v>346</v>
      </c>
      <c r="Y874" s="78">
        <v>14158</v>
      </c>
    </row>
    <row r="875" spans="1:25" s="78" customFormat="1">
      <c r="A875" s="81">
        <v>494</v>
      </c>
      <c r="B875" s="76">
        <v>494093347</v>
      </c>
      <c r="C875" s="77" t="s">
        <v>552</v>
      </c>
      <c r="D875" s="79">
        <v>0</v>
      </c>
      <c r="E875" s="79">
        <v>0</v>
      </c>
      <c r="F875" s="79">
        <v>1</v>
      </c>
      <c r="G875" s="79">
        <v>0</v>
      </c>
      <c r="H875" s="79">
        <v>1</v>
      </c>
      <c r="I875" s="79">
        <v>0</v>
      </c>
      <c r="J875" s="79">
        <v>0</v>
      </c>
      <c r="K875" s="80">
        <v>7.6600000000000001E-2</v>
      </c>
      <c r="L875" s="79">
        <v>0</v>
      </c>
      <c r="M875" s="79">
        <v>1</v>
      </c>
      <c r="N875" s="79">
        <v>0</v>
      </c>
      <c r="O875" s="79">
        <v>0</v>
      </c>
      <c r="P875" s="79">
        <v>0</v>
      </c>
      <c r="Q875" s="79">
        <v>2</v>
      </c>
      <c r="R875" s="80">
        <v>1.042</v>
      </c>
      <c r="S875" s="79">
        <v>6</v>
      </c>
      <c r="T875" s="76"/>
      <c r="V875" s="76">
        <v>494</v>
      </c>
      <c r="W875" s="76">
        <v>93</v>
      </c>
      <c r="X875" s="76">
        <v>347</v>
      </c>
      <c r="Y875" s="78">
        <v>10928</v>
      </c>
    </row>
    <row r="876" spans="1:25" s="78" customFormat="1">
      <c r="A876" s="81">
        <v>496</v>
      </c>
      <c r="B876" s="76">
        <v>496201003</v>
      </c>
      <c r="C876" s="77" t="s">
        <v>553</v>
      </c>
      <c r="D876" s="79">
        <v>0</v>
      </c>
      <c r="E876" s="79">
        <v>0</v>
      </c>
      <c r="F876" s="79">
        <v>0</v>
      </c>
      <c r="G876" s="79">
        <v>0</v>
      </c>
      <c r="H876" s="79">
        <v>0</v>
      </c>
      <c r="I876" s="79">
        <v>1</v>
      </c>
      <c r="J876" s="79">
        <v>0</v>
      </c>
      <c r="K876" s="80">
        <v>3.8300000000000001E-2</v>
      </c>
      <c r="L876" s="79">
        <v>0</v>
      </c>
      <c r="M876" s="79">
        <v>0</v>
      </c>
      <c r="N876" s="79">
        <v>0</v>
      </c>
      <c r="O876" s="79">
        <v>0</v>
      </c>
      <c r="P876" s="79">
        <v>1</v>
      </c>
      <c r="Q876" s="79">
        <v>1</v>
      </c>
      <c r="R876" s="80">
        <v>1</v>
      </c>
      <c r="S876" s="79">
        <v>6</v>
      </c>
      <c r="T876" s="76"/>
      <c r="V876" s="76">
        <v>496</v>
      </c>
      <c r="W876" s="76">
        <v>201</v>
      </c>
      <c r="X876" s="76">
        <v>3</v>
      </c>
      <c r="Y876" s="78">
        <v>15484</v>
      </c>
    </row>
    <row r="877" spans="1:25" s="78" customFormat="1">
      <c r="A877" s="81">
        <v>496</v>
      </c>
      <c r="B877" s="76">
        <v>496201072</v>
      </c>
      <c r="C877" s="77" t="s">
        <v>553</v>
      </c>
      <c r="D877" s="79">
        <v>0</v>
      </c>
      <c r="E877" s="79">
        <v>0</v>
      </c>
      <c r="F877" s="79">
        <v>0</v>
      </c>
      <c r="G877" s="79">
        <v>0</v>
      </c>
      <c r="H877" s="79">
        <v>1</v>
      </c>
      <c r="I877" s="79">
        <v>5</v>
      </c>
      <c r="J877" s="79">
        <v>0</v>
      </c>
      <c r="K877" s="80">
        <v>0.2298</v>
      </c>
      <c r="L877" s="79">
        <v>0</v>
      </c>
      <c r="M877" s="79">
        <v>0</v>
      </c>
      <c r="N877" s="79">
        <v>0</v>
      </c>
      <c r="O877" s="79">
        <v>0</v>
      </c>
      <c r="P877" s="79">
        <v>3</v>
      </c>
      <c r="Q877" s="79">
        <v>6</v>
      </c>
      <c r="R877" s="80">
        <v>1</v>
      </c>
      <c r="S877" s="79">
        <v>5</v>
      </c>
      <c r="T877" s="76"/>
      <c r="V877" s="76">
        <v>496</v>
      </c>
      <c r="W877" s="76">
        <v>201</v>
      </c>
      <c r="X877" s="76">
        <v>72</v>
      </c>
      <c r="Y877" s="78">
        <v>12792</v>
      </c>
    </row>
    <row r="878" spans="1:25" s="78" customFormat="1">
      <c r="A878" s="81">
        <v>496</v>
      </c>
      <c r="B878" s="76">
        <v>496201095</v>
      </c>
      <c r="C878" s="77" t="s">
        <v>553</v>
      </c>
      <c r="D878" s="79">
        <v>0</v>
      </c>
      <c r="E878" s="79">
        <v>0</v>
      </c>
      <c r="F878" s="79">
        <v>0</v>
      </c>
      <c r="G878" s="79">
        <v>0</v>
      </c>
      <c r="H878" s="79">
        <v>2</v>
      </c>
      <c r="I878" s="79">
        <v>2</v>
      </c>
      <c r="J878" s="79">
        <v>0</v>
      </c>
      <c r="K878" s="80">
        <v>0.1532</v>
      </c>
      <c r="L878" s="79">
        <v>0</v>
      </c>
      <c r="M878" s="79">
        <v>0</v>
      </c>
      <c r="N878" s="79">
        <v>0</v>
      </c>
      <c r="O878" s="79">
        <v>0</v>
      </c>
      <c r="P878" s="79">
        <v>4</v>
      </c>
      <c r="Q878" s="79">
        <v>4</v>
      </c>
      <c r="R878" s="80">
        <v>1</v>
      </c>
      <c r="S878" s="79">
        <v>11</v>
      </c>
      <c r="T878" s="76"/>
      <c r="V878" s="76">
        <v>496</v>
      </c>
      <c r="W878" s="76">
        <v>201</v>
      </c>
      <c r="X878" s="76">
        <v>95</v>
      </c>
      <c r="Y878" s="78">
        <v>15442</v>
      </c>
    </row>
    <row r="879" spans="1:25" s="78" customFormat="1">
      <c r="A879" s="81">
        <v>496</v>
      </c>
      <c r="B879" s="76">
        <v>496201201</v>
      </c>
      <c r="C879" s="77" t="s">
        <v>553</v>
      </c>
      <c r="D879" s="79">
        <v>0</v>
      </c>
      <c r="E879" s="79">
        <v>0</v>
      </c>
      <c r="F879" s="79">
        <v>0</v>
      </c>
      <c r="G879" s="79">
        <v>89</v>
      </c>
      <c r="H879" s="79">
        <v>267</v>
      </c>
      <c r="I879" s="79">
        <v>136</v>
      </c>
      <c r="J879" s="79">
        <v>0</v>
      </c>
      <c r="K879" s="80">
        <v>18.843599999999999</v>
      </c>
      <c r="L879" s="79">
        <v>0</v>
      </c>
      <c r="M879" s="79">
        <v>11</v>
      </c>
      <c r="N879" s="79">
        <v>20</v>
      </c>
      <c r="O879" s="79">
        <v>14</v>
      </c>
      <c r="P879" s="79">
        <v>318</v>
      </c>
      <c r="Q879" s="79">
        <v>492</v>
      </c>
      <c r="R879" s="80">
        <v>1</v>
      </c>
      <c r="S879" s="79">
        <v>11</v>
      </c>
      <c r="T879" s="76"/>
      <c r="V879" s="76">
        <v>496</v>
      </c>
      <c r="W879" s="76">
        <v>201</v>
      </c>
      <c r="X879" s="76">
        <v>201</v>
      </c>
      <c r="Y879" s="78">
        <v>13438</v>
      </c>
    </row>
    <row r="880" spans="1:25" s="78" customFormat="1">
      <c r="A880" s="81">
        <v>497</v>
      </c>
      <c r="B880" s="76">
        <v>497117005</v>
      </c>
      <c r="C880" s="77" t="s">
        <v>554</v>
      </c>
      <c r="D880" s="79">
        <v>0</v>
      </c>
      <c r="E880" s="79">
        <v>0</v>
      </c>
      <c r="F880" s="79">
        <v>1</v>
      </c>
      <c r="G880" s="79">
        <v>5</v>
      </c>
      <c r="H880" s="79">
        <v>3</v>
      </c>
      <c r="I880" s="79">
        <v>0</v>
      </c>
      <c r="J880" s="79">
        <v>0</v>
      </c>
      <c r="K880" s="80">
        <v>0.34470000000000001</v>
      </c>
      <c r="L880" s="79">
        <v>0</v>
      </c>
      <c r="M880" s="79">
        <v>1</v>
      </c>
      <c r="N880" s="79">
        <v>0</v>
      </c>
      <c r="O880" s="79">
        <v>0</v>
      </c>
      <c r="P880" s="79">
        <v>1</v>
      </c>
      <c r="Q880" s="79">
        <v>9</v>
      </c>
      <c r="R880" s="80">
        <v>1</v>
      </c>
      <c r="S880" s="79">
        <v>7</v>
      </c>
      <c r="T880" s="76"/>
      <c r="V880" s="76">
        <v>497</v>
      </c>
      <c r="W880" s="76">
        <v>117</v>
      </c>
      <c r="X880" s="76">
        <v>5</v>
      </c>
      <c r="Y880" s="78">
        <v>10228</v>
      </c>
    </row>
    <row r="881" spans="1:25" s="78" customFormat="1">
      <c r="A881" s="81">
        <v>497</v>
      </c>
      <c r="B881" s="76">
        <v>497117008</v>
      </c>
      <c r="C881" s="77" t="s">
        <v>554</v>
      </c>
      <c r="D881" s="79">
        <v>0</v>
      </c>
      <c r="E881" s="79">
        <v>0</v>
      </c>
      <c r="F881" s="79">
        <v>8</v>
      </c>
      <c r="G881" s="79">
        <v>50</v>
      </c>
      <c r="H881" s="79">
        <v>12</v>
      </c>
      <c r="I881" s="79">
        <v>0</v>
      </c>
      <c r="J881" s="79">
        <v>0</v>
      </c>
      <c r="K881" s="80">
        <v>2.681</v>
      </c>
      <c r="L881" s="79">
        <v>0</v>
      </c>
      <c r="M881" s="79">
        <v>3</v>
      </c>
      <c r="N881" s="79">
        <v>0</v>
      </c>
      <c r="O881" s="79">
        <v>0</v>
      </c>
      <c r="P881" s="79">
        <v>14</v>
      </c>
      <c r="Q881" s="79">
        <v>70</v>
      </c>
      <c r="R881" s="80">
        <v>1</v>
      </c>
      <c r="S881" s="79">
        <v>8</v>
      </c>
      <c r="T881" s="76"/>
      <c r="V881" s="76">
        <v>497</v>
      </c>
      <c r="W881" s="76">
        <v>117</v>
      </c>
      <c r="X881" s="76">
        <v>8</v>
      </c>
      <c r="Y881" s="78">
        <v>10568</v>
      </c>
    </row>
    <row r="882" spans="1:25" s="78" customFormat="1">
      <c r="A882" s="81">
        <v>497</v>
      </c>
      <c r="B882" s="76">
        <v>497117024</v>
      </c>
      <c r="C882" s="77" t="s">
        <v>554</v>
      </c>
      <c r="D882" s="79">
        <v>0</v>
      </c>
      <c r="E882" s="79">
        <v>0</v>
      </c>
      <c r="F882" s="79">
        <v>2</v>
      </c>
      <c r="G882" s="79">
        <v>11</v>
      </c>
      <c r="H882" s="79">
        <v>5</v>
      </c>
      <c r="I882" s="79">
        <v>7</v>
      </c>
      <c r="J882" s="79">
        <v>0</v>
      </c>
      <c r="K882" s="80">
        <v>0.95750000000000002</v>
      </c>
      <c r="L882" s="79">
        <v>0</v>
      </c>
      <c r="M882" s="79">
        <v>1</v>
      </c>
      <c r="N882" s="79">
        <v>0</v>
      </c>
      <c r="O882" s="79">
        <v>0</v>
      </c>
      <c r="P882" s="79">
        <v>6</v>
      </c>
      <c r="Q882" s="79">
        <v>25</v>
      </c>
      <c r="R882" s="80">
        <v>1</v>
      </c>
      <c r="S882" s="79">
        <v>4</v>
      </c>
      <c r="T882" s="76"/>
      <c r="V882" s="76">
        <v>497</v>
      </c>
      <c r="W882" s="76">
        <v>117</v>
      </c>
      <c r="X882" s="76">
        <v>24</v>
      </c>
      <c r="Y882" s="78">
        <v>10973</v>
      </c>
    </row>
    <row r="883" spans="1:25" s="78" customFormat="1">
      <c r="A883" s="81">
        <v>497</v>
      </c>
      <c r="B883" s="76">
        <v>497117061</v>
      </c>
      <c r="C883" s="77" t="s">
        <v>554</v>
      </c>
      <c r="D883" s="79">
        <v>0</v>
      </c>
      <c r="E883" s="79">
        <v>0</v>
      </c>
      <c r="F883" s="79">
        <v>3</v>
      </c>
      <c r="G883" s="79">
        <v>5</v>
      </c>
      <c r="H883" s="79">
        <v>6</v>
      </c>
      <c r="I883" s="79">
        <v>5</v>
      </c>
      <c r="J883" s="79">
        <v>0</v>
      </c>
      <c r="K883" s="80">
        <v>0.72770000000000001</v>
      </c>
      <c r="L883" s="79">
        <v>0</v>
      </c>
      <c r="M883" s="79">
        <v>0</v>
      </c>
      <c r="N883" s="79">
        <v>0</v>
      </c>
      <c r="O883" s="79">
        <v>0</v>
      </c>
      <c r="P883" s="79">
        <v>8</v>
      </c>
      <c r="Q883" s="79">
        <v>19</v>
      </c>
      <c r="R883" s="80">
        <v>1</v>
      </c>
      <c r="S883" s="79">
        <v>10</v>
      </c>
      <c r="T883" s="76"/>
      <c r="V883" s="76">
        <v>497</v>
      </c>
      <c r="W883" s="76">
        <v>117</v>
      </c>
      <c r="X883" s="76">
        <v>61</v>
      </c>
      <c r="Y883" s="78">
        <v>12009</v>
      </c>
    </row>
    <row r="884" spans="1:25" s="78" customFormat="1">
      <c r="A884" s="81">
        <v>497</v>
      </c>
      <c r="B884" s="76">
        <v>497117074</v>
      </c>
      <c r="C884" s="77" t="s">
        <v>554</v>
      </c>
      <c r="D884" s="79">
        <v>0</v>
      </c>
      <c r="E884" s="79">
        <v>0</v>
      </c>
      <c r="F884" s="79">
        <v>2</v>
      </c>
      <c r="G884" s="79">
        <v>4</v>
      </c>
      <c r="H884" s="79">
        <v>1</v>
      </c>
      <c r="I884" s="79">
        <v>0</v>
      </c>
      <c r="J884" s="79">
        <v>0</v>
      </c>
      <c r="K884" s="80">
        <v>0.2681</v>
      </c>
      <c r="L884" s="79">
        <v>0</v>
      </c>
      <c r="M884" s="79">
        <v>0</v>
      </c>
      <c r="N884" s="79">
        <v>0</v>
      </c>
      <c r="O884" s="79">
        <v>0</v>
      </c>
      <c r="P884" s="79">
        <v>1</v>
      </c>
      <c r="Q884" s="79">
        <v>7</v>
      </c>
      <c r="R884" s="80">
        <v>1</v>
      </c>
      <c r="S884" s="79">
        <v>4</v>
      </c>
      <c r="T884" s="76"/>
      <c r="V884" s="76">
        <v>497</v>
      </c>
      <c r="W884" s="76">
        <v>117</v>
      </c>
      <c r="X884" s="76">
        <v>74</v>
      </c>
      <c r="Y884" s="78">
        <v>10084</v>
      </c>
    </row>
    <row r="885" spans="1:25" s="78" customFormat="1">
      <c r="A885" s="81">
        <v>497</v>
      </c>
      <c r="B885" s="76">
        <v>497117086</v>
      </c>
      <c r="C885" s="77" t="s">
        <v>554</v>
      </c>
      <c r="D885" s="79">
        <v>0</v>
      </c>
      <c r="E885" s="79">
        <v>0</v>
      </c>
      <c r="F885" s="79">
        <v>1</v>
      </c>
      <c r="G885" s="79">
        <v>13</v>
      </c>
      <c r="H885" s="79">
        <v>6</v>
      </c>
      <c r="I885" s="79">
        <v>5</v>
      </c>
      <c r="J885" s="79">
        <v>0</v>
      </c>
      <c r="K885" s="80">
        <v>0.95750000000000002</v>
      </c>
      <c r="L885" s="79">
        <v>0</v>
      </c>
      <c r="M885" s="79">
        <v>1</v>
      </c>
      <c r="N885" s="79">
        <v>1</v>
      </c>
      <c r="O885" s="79">
        <v>0</v>
      </c>
      <c r="P885" s="79">
        <v>5</v>
      </c>
      <c r="Q885" s="79">
        <v>25</v>
      </c>
      <c r="R885" s="80">
        <v>1</v>
      </c>
      <c r="S885" s="79">
        <v>7</v>
      </c>
      <c r="T885" s="76"/>
      <c r="V885" s="76">
        <v>497</v>
      </c>
      <c r="W885" s="76">
        <v>117</v>
      </c>
      <c r="X885" s="76">
        <v>86</v>
      </c>
      <c r="Y885" s="78">
        <v>10897</v>
      </c>
    </row>
    <row r="886" spans="1:25" s="78" customFormat="1">
      <c r="A886" s="81">
        <v>497</v>
      </c>
      <c r="B886" s="76">
        <v>497117087</v>
      </c>
      <c r="C886" s="77" t="s">
        <v>554</v>
      </c>
      <c r="D886" s="79">
        <v>0</v>
      </c>
      <c r="E886" s="79">
        <v>0</v>
      </c>
      <c r="F886" s="79">
        <v>1</v>
      </c>
      <c r="G886" s="79">
        <v>0</v>
      </c>
      <c r="H886" s="79">
        <v>0</v>
      </c>
      <c r="I886" s="79">
        <v>0</v>
      </c>
      <c r="J886" s="79">
        <v>0</v>
      </c>
      <c r="K886" s="80">
        <v>3.8300000000000001E-2</v>
      </c>
      <c r="L886" s="79">
        <v>0</v>
      </c>
      <c r="M886" s="79">
        <v>0</v>
      </c>
      <c r="N886" s="79">
        <v>0</v>
      </c>
      <c r="O886" s="79">
        <v>0</v>
      </c>
      <c r="P886" s="79">
        <v>0</v>
      </c>
      <c r="Q886" s="79">
        <v>1</v>
      </c>
      <c r="R886" s="80">
        <v>1</v>
      </c>
      <c r="S886" s="79">
        <v>5</v>
      </c>
      <c r="T886" s="76"/>
      <c r="V886" s="76">
        <v>497</v>
      </c>
      <c r="W886" s="76">
        <v>117</v>
      </c>
      <c r="X886" s="76">
        <v>87</v>
      </c>
      <c r="Y886" s="78">
        <v>9518</v>
      </c>
    </row>
    <row r="887" spans="1:25" s="78" customFormat="1">
      <c r="A887" s="81">
        <v>497</v>
      </c>
      <c r="B887" s="76">
        <v>497117111</v>
      </c>
      <c r="C887" s="77" t="s">
        <v>554</v>
      </c>
      <c r="D887" s="79">
        <v>0</v>
      </c>
      <c r="E887" s="79">
        <v>0</v>
      </c>
      <c r="F887" s="79">
        <v>1</v>
      </c>
      <c r="G887" s="79">
        <v>7</v>
      </c>
      <c r="H887" s="79">
        <v>3</v>
      </c>
      <c r="I887" s="79">
        <v>0</v>
      </c>
      <c r="J887" s="79">
        <v>0</v>
      </c>
      <c r="K887" s="80">
        <v>0.42130000000000001</v>
      </c>
      <c r="L887" s="79">
        <v>0</v>
      </c>
      <c r="M887" s="79">
        <v>0</v>
      </c>
      <c r="N887" s="79">
        <v>0</v>
      </c>
      <c r="O887" s="79">
        <v>0</v>
      </c>
      <c r="P887" s="79">
        <v>3</v>
      </c>
      <c r="Q887" s="79">
        <v>11</v>
      </c>
      <c r="R887" s="80">
        <v>1</v>
      </c>
      <c r="S887" s="79">
        <v>6</v>
      </c>
      <c r="T887" s="76"/>
      <c r="V887" s="76">
        <v>497</v>
      </c>
      <c r="W887" s="76">
        <v>117</v>
      </c>
      <c r="X887" s="76">
        <v>111</v>
      </c>
      <c r="Y887" s="78">
        <v>10685</v>
      </c>
    </row>
    <row r="888" spans="1:25" s="78" customFormat="1">
      <c r="A888" s="81">
        <v>497</v>
      </c>
      <c r="B888" s="76">
        <v>497117114</v>
      </c>
      <c r="C888" s="77" t="s">
        <v>554</v>
      </c>
      <c r="D888" s="79">
        <v>0</v>
      </c>
      <c r="E888" s="79">
        <v>0</v>
      </c>
      <c r="F888" s="79">
        <v>1</v>
      </c>
      <c r="G888" s="79">
        <v>9</v>
      </c>
      <c r="H888" s="79">
        <v>7</v>
      </c>
      <c r="I888" s="79">
        <v>2</v>
      </c>
      <c r="J888" s="79">
        <v>0</v>
      </c>
      <c r="K888" s="80">
        <v>0.72770000000000001</v>
      </c>
      <c r="L888" s="79">
        <v>0</v>
      </c>
      <c r="M888" s="79">
        <v>3</v>
      </c>
      <c r="N888" s="79">
        <v>0</v>
      </c>
      <c r="O888" s="79">
        <v>1</v>
      </c>
      <c r="P888" s="79">
        <v>10</v>
      </c>
      <c r="Q888" s="79">
        <v>19</v>
      </c>
      <c r="R888" s="80">
        <v>1</v>
      </c>
      <c r="S888" s="79">
        <v>10</v>
      </c>
      <c r="T888" s="76"/>
      <c r="V888" s="76">
        <v>497</v>
      </c>
      <c r="W888" s="76">
        <v>117</v>
      </c>
      <c r="X888" s="76">
        <v>114</v>
      </c>
      <c r="Y888" s="78">
        <v>12803</v>
      </c>
    </row>
    <row r="889" spans="1:25" s="78" customFormat="1">
      <c r="A889" s="81">
        <v>497</v>
      </c>
      <c r="B889" s="76">
        <v>497117117</v>
      </c>
      <c r="C889" s="77" t="s">
        <v>554</v>
      </c>
      <c r="D889" s="79">
        <v>0</v>
      </c>
      <c r="E889" s="79">
        <v>0</v>
      </c>
      <c r="F889" s="79">
        <v>3</v>
      </c>
      <c r="G889" s="79">
        <v>13</v>
      </c>
      <c r="H889" s="79">
        <v>10</v>
      </c>
      <c r="I889" s="79">
        <v>8</v>
      </c>
      <c r="J889" s="79">
        <v>0</v>
      </c>
      <c r="K889" s="80">
        <v>1.3022</v>
      </c>
      <c r="L889" s="79">
        <v>0</v>
      </c>
      <c r="M889" s="79">
        <v>0</v>
      </c>
      <c r="N889" s="79">
        <v>0</v>
      </c>
      <c r="O889" s="79">
        <v>0</v>
      </c>
      <c r="P889" s="79">
        <v>3</v>
      </c>
      <c r="Q889" s="79">
        <v>34</v>
      </c>
      <c r="R889" s="80">
        <v>1</v>
      </c>
      <c r="S889" s="79">
        <v>4</v>
      </c>
      <c r="T889" s="76"/>
      <c r="V889" s="76">
        <v>497</v>
      </c>
      <c r="W889" s="76">
        <v>117</v>
      </c>
      <c r="X889" s="76">
        <v>117</v>
      </c>
      <c r="Y889" s="78">
        <v>10162</v>
      </c>
    </row>
    <row r="890" spans="1:25" s="78" customFormat="1">
      <c r="A890" s="81">
        <v>497</v>
      </c>
      <c r="B890" s="76">
        <v>497117127</v>
      </c>
      <c r="C890" s="77" t="s">
        <v>554</v>
      </c>
      <c r="D890" s="79">
        <v>0</v>
      </c>
      <c r="E890" s="79">
        <v>0</v>
      </c>
      <c r="F890" s="79">
        <v>0</v>
      </c>
      <c r="G890" s="79">
        <v>2</v>
      </c>
      <c r="H890" s="79">
        <v>0</v>
      </c>
      <c r="I890" s="79">
        <v>0</v>
      </c>
      <c r="J890" s="79">
        <v>0</v>
      </c>
      <c r="K890" s="80">
        <v>7.6600000000000001E-2</v>
      </c>
      <c r="L890" s="79">
        <v>0</v>
      </c>
      <c r="M890" s="79">
        <v>0</v>
      </c>
      <c r="N890" s="79">
        <v>0</v>
      </c>
      <c r="O890" s="79">
        <v>0</v>
      </c>
      <c r="P890" s="79">
        <v>0</v>
      </c>
      <c r="Q890" s="79">
        <v>2</v>
      </c>
      <c r="R890" s="80">
        <v>1</v>
      </c>
      <c r="S890" s="79">
        <v>4</v>
      </c>
      <c r="T890" s="76"/>
      <c r="V890" s="76">
        <v>497</v>
      </c>
      <c r="W890" s="76">
        <v>117</v>
      </c>
      <c r="X890" s="76">
        <v>127</v>
      </c>
      <c r="Y890" s="78">
        <v>9567</v>
      </c>
    </row>
    <row r="891" spans="1:25" s="78" customFormat="1">
      <c r="A891" s="81">
        <v>497</v>
      </c>
      <c r="B891" s="76">
        <v>497117137</v>
      </c>
      <c r="C891" s="77" t="s">
        <v>554</v>
      </c>
      <c r="D891" s="79">
        <v>0</v>
      </c>
      <c r="E891" s="79">
        <v>0</v>
      </c>
      <c r="F891" s="79">
        <v>2</v>
      </c>
      <c r="G891" s="79">
        <v>8</v>
      </c>
      <c r="H891" s="79">
        <v>14</v>
      </c>
      <c r="I891" s="79">
        <v>11</v>
      </c>
      <c r="J891" s="79">
        <v>0</v>
      </c>
      <c r="K891" s="80">
        <v>1.3405</v>
      </c>
      <c r="L891" s="79">
        <v>0</v>
      </c>
      <c r="M891" s="79">
        <v>0</v>
      </c>
      <c r="N891" s="79">
        <v>0</v>
      </c>
      <c r="O891" s="79">
        <v>0</v>
      </c>
      <c r="P891" s="79">
        <v>7</v>
      </c>
      <c r="Q891" s="79">
        <v>35</v>
      </c>
      <c r="R891" s="80">
        <v>1</v>
      </c>
      <c r="S891" s="79">
        <v>12</v>
      </c>
      <c r="T891" s="76"/>
      <c r="V891" s="76">
        <v>497</v>
      </c>
      <c r="W891" s="76">
        <v>117</v>
      </c>
      <c r="X891" s="76">
        <v>137</v>
      </c>
      <c r="Y891" s="78">
        <v>10978</v>
      </c>
    </row>
    <row r="892" spans="1:25" s="78" customFormat="1">
      <c r="A892" s="81">
        <v>497</v>
      </c>
      <c r="B892" s="76">
        <v>497117154</v>
      </c>
      <c r="C892" s="77" t="s">
        <v>554</v>
      </c>
      <c r="D892" s="79">
        <v>0</v>
      </c>
      <c r="E892" s="79">
        <v>0</v>
      </c>
      <c r="F892" s="79">
        <v>0</v>
      </c>
      <c r="G892" s="79">
        <v>3</v>
      </c>
      <c r="H892" s="79">
        <v>0</v>
      </c>
      <c r="I892" s="79">
        <v>0</v>
      </c>
      <c r="J892" s="79">
        <v>0</v>
      </c>
      <c r="K892" s="80">
        <v>0.1149</v>
      </c>
      <c r="L892" s="79">
        <v>0</v>
      </c>
      <c r="M892" s="79">
        <v>0</v>
      </c>
      <c r="N892" s="79">
        <v>0</v>
      </c>
      <c r="O892" s="79">
        <v>0</v>
      </c>
      <c r="P892" s="79">
        <v>0</v>
      </c>
      <c r="Q892" s="79">
        <v>3</v>
      </c>
      <c r="R892" s="80">
        <v>1</v>
      </c>
      <c r="S892" s="79">
        <v>5</v>
      </c>
      <c r="T892" s="76"/>
      <c r="V892" s="76">
        <v>497</v>
      </c>
      <c r="W892" s="76">
        <v>117</v>
      </c>
      <c r="X892" s="76">
        <v>154</v>
      </c>
      <c r="Y892" s="78">
        <v>9567</v>
      </c>
    </row>
    <row r="893" spans="1:25" s="78" customFormat="1">
      <c r="A893" s="81">
        <v>497</v>
      </c>
      <c r="B893" s="76">
        <v>497117159</v>
      </c>
      <c r="C893" s="77" t="s">
        <v>554</v>
      </c>
      <c r="D893" s="79">
        <v>0</v>
      </c>
      <c r="E893" s="79">
        <v>0</v>
      </c>
      <c r="F893" s="79">
        <v>0</v>
      </c>
      <c r="G893" s="79">
        <v>2</v>
      </c>
      <c r="H893" s="79">
        <v>3</v>
      </c>
      <c r="I893" s="79">
        <v>0</v>
      </c>
      <c r="J893" s="79">
        <v>0</v>
      </c>
      <c r="K893" s="80">
        <v>0.1915</v>
      </c>
      <c r="L893" s="79">
        <v>0</v>
      </c>
      <c r="M893" s="79">
        <v>0</v>
      </c>
      <c r="N893" s="79">
        <v>0</v>
      </c>
      <c r="O893" s="79">
        <v>0</v>
      </c>
      <c r="P893" s="79">
        <v>0</v>
      </c>
      <c r="Q893" s="79">
        <v>5</v>
      </c>
      <c r="R893" s="80">
        <v>1</v>
      </c>
      <c r="S893" s="79">
        <v>2</v>
      </c>
      <c r="T893" s="76"/>
      <c r="V893" s="76">
        <v>497</v>
      </c>
      <c r="W893" s="76">
        <v>117</v>
      </c>
      <c r="X893" s="76">
        <v>159</v>
      </c>
      <c r="Y893" s="78">
        <v>9359</v>
      </c>
    </row>
    <row r="894" spans="1:25" s="78" customFormat="1">
      <c r="A894" s="81">
        <v>497</v>
      </c>
      <c r="B894" s="76">
        <v>497117161</v>
      </c>
      <c r="C894" s="77" t="s">
        <v>554</v>
      </c>
      <c r="D894" s="79">
        <v>0</v>
      </c>
      <c r="E894" s="79">
        <v>0</v>
      </c>
      <c r="F894" s="79">
        <v>1</v>
      </c>
      <c r="G894" s="79">
        <v>0</v>
      </c>
      <c r="H894" s="79">
        <v>0</v>
      </c>
      <c r="I894" s="79">
        <v>0</v>
      </c>
      <c r="J894" s="79">
        <v>0</v>
      </c>
      <c r="K894" s="80">
        <v>3.8300000000000001E-2</v>
      </c>
      <c r="L894" s="79">
        <v>0</v>
      </c>
      <c r="M894" s="79">
        <v>0</v>
      </c>
      <c r="N894" s="79">
        <v>0</v>
      </c>
      <c r="O894" s="79">
        <v>0</v>
      </c>
      <c r="P894" s="79">
        <v>0</v>
      </c>
      <c r="Q894" s="79">
        <v>1</v>
      </c>
      <c r="R894" s="80">
        <v>1</v>
      </c>
      <c r="S894" s="79">
        <v>6</v>
      </c>
      <c r="T894" s="76"/>
      <c r="V894" s="76">
        <v>497</v>
      </c>
      <c r="W894" s="76">
        <v>117</v>
      </c>
      <c r="X894" s="76">
        <v>161</v>
      </c>
      <c r="Y894" s="78">
        <v>9518</v>
      </c>
    </row>
    <row r="895" spans="1:25" s="78" customFormat="1">
      <c r="A895" s="81">
        <v>497</v>
      </c>
      <c r="B895" s="76">
        <v>497117210</v>
      </c>
      <c r="C895" s="77" t="s">
        <v>554</v>
      </c>
      <c r="D895" s="79">
        <v>0</v>
      </c>
      <c r="E895" s="79">
        <v>0</v>
      </c>
      <c r="F895" s="79">
        <v>4</v>
      </c>
      <c r="G895" s="79">
        <v>16</v>
      </c>
      <c r="H895" s="79">
        <v>13</v>
      </c>
      <c r="I895" s="79">
        <v>14</v>
      </c>
      <c r="J895" s="79">
        <v>0</v>
      </c>
      <c r="K895" s="80">
        <v>1.8001</v>
      </c>
      <c r="L895" s="79">
        <v>0</v>
      </c>
      <c r="M895" s="79">
        <v>0</v>
      </c>
      <c r="N895" s="79">
        <v>0</v>
      </c>
      <c r="O895" s="79">
        <v>0</v>
      </c>
      <c r="P895" s="79">
        <v>9</v>
      </c>
      <c r="Q895" s="79">
        <v>47</v>
      </c>
      <c r="R895" s="80">
        <v>1</v>
      </c>
      <c r="S895" s="79">
        <v>5</v>
      </c>
      <c r="T895" s="76"/>
      <c r="V895" s="76">
        <v>497</v>
      </c>
      <c r="W895" s="76">
        <v>117</v>
      </c>
      <c r="X895" s="76">
        <v>210</v>
      </c>
      <c r="Y895" s="78">
        <v>10693</v>
      </c>
    </row>
    <row r="896" spans="1:25" s="78" customFormat="1">
      <c r="A896" s="81">
        <v>497</v>
      </c>
      <c r="B896" s="76">
        <v>497117223</v>
      </c>
      <c r="C896" s="77" t="s">
        <v>554</v>
      </c>
      <c r="D896" s="79">
        <v>0</v>
      </c>
      <c r="E896" s="79">
        <v>0</v>
      </c>
      <c r="F896" s="79">
        <v>0</v>
      </c>
      <c r="G896" s="79">
        <v>3</v>
      </c>
      <c r="H896" s="79">
        <v>1</v>
      </c>
      <c r="I896" s="79">
        <v>0</v>
      </c>
      <c r="J896" s="79">
        <v>0</v>
      </c>
      <c r="K896" s="80">
        <v>0.1532</v>
      </c>
      <c r="L896" s="79">
        <v>0</v>
      </c>
      <c r="M896" s="79">
        <v>0</v>
      </c>
      <c r="N896" s="79">
        <v>0</v>
      </c>
      <c r="O896" s="79">
        <v>0</v>
      </c>
      <c r="P896" s="79">
        <v>0</v>
      </c>
      <c r="Q896" s="79">
        <v>4</v>
      </c>
      <c r="R896" s="80">
        <v>1</v>
      </c>
      <c r="S896" s="79">
        <v>10</v>
      </c>
      <c r="T896" s="76"/>
      <c r="V896" s="76">
        <v>497</v>
      </c>
      <c r="W896" s="76">
        <v>117</v>
      </c>
      <c r="X896" s="76">
        <v>223</v>
      </c>
      <c r="Y896" s="78">
        <v>9480</v>
      </c>
    </row>
    <row r="897" spans="1:25" s="78" customFormat="1">
      <c r="A897" s="81">
        <v>497</v>
      </c>
      <c r="B897" s="76">
        <v>497117272</v>
      </c>
      <c r="C897" s="77" t="s">
        <v>554</v>
      </c>
      <c r="D897" s="79">
        <v>0</v>
      </c>
      <c r="E897" s="79">
        <v>0</v>
      </c>
      <c r="F897" s="79">
        <v>1</v>
      </c>
      <c r="G897" s="79">
        <v>2</v>
      </c>
      <c r="H897" s="79">
        <v>0</v>
      </c>
      <c r="I897" s="79">
        <v>0</v>
      </c>
      <c r="J897" s="79">
        <v>0</v>
      </c>
      <c r="K897" s="80">
        <v>0.1149</v>
      </c>
      <c r="L897" s="79">
        <v>0</v>
      </c>
      <c r="M897" s="79">
        <v>0</v>
      </c>
      <c r="N897" s="79">
        <v>0</v>
      </c>
      <c r="O897" s="79">
        <v>0</v>
      </c>
      <c r="P897" s="79">
        <v>0</v>
      </c>
      <c r="Q897" s="79">
        <v>3</v>
      </c>
      <c r="R897" s="80">
        <v>1</v>
      </c>
      <c r="S897" s="79">
        <v>7</v>
      </c>
      <c r="T897" s="76"/>
      <c r="V897" s="76">
        <v>497</v>
      </c>
      <c r="W897" s="76">
        <v>117</v>
      </c>
      <c r="X897" s="76">
        <v>272</v>
      </c>
      <c r="Y897" s="78">
        <v>9551</v>
      </c>
    </row>
    <row r="898" spans="1:25" s="78" customFormat="1">
      <c r="A898" s="81">
        <v>497</v>
      </c>
      <c r="B898" s="76">
        <v>497117275</v>
      </c>
      <c r="C898" s="77" t="s">
        <v>554</v>
      </c>
      <c r="D898" s="79">
        <v>0</v>
      </c>
      <c r="E898" s="79">
        <v>0</v>
      </c>
      <c r="F898" s="79">
        <v>0</v>
      </c>
      <c r="G898" s="79">
        <v>3</v>
      </c>
      <c r="H898" s="79">
        <v>0</v>
      </c>
      <c r="I898" s="79">
        <v>0</v>
      </c>
      <c r="J898" s="79">
        <v>0</v>
      </c>
      <c r="K898" s="80">
        <v>0.1149</v>
      </c>
      <c r="L898" s="79">
        <v>0</v>
      </c>
      <c r="M898" s="79">
        <v>1</v>
      </c>
      <c r="N898" s="79">
        <v>0</v>
      </c>
      <c r="O898" s="79">
        <v>0</v>
      </c>
      <c r="P898" s="79">
        <v>1</v>
      </c>
      <c r="Q898" s="79">
        <v>3</v>
      </c>
      <c r="R898" s="80">
        <v>1</v>
      </c>
      <c r="S898" s="79">
        <v>4</v>
      </c>
      <c r="T898" s="76"/>
      <c r="V898" s="76">
        <v>497</v>
      </c>
      <c r="W898" s="76">
        <v>117</v>
      </c>
      <c r="X898" s="76">
        <v>275</v>
      </c>
      <c r="Y898" s="78">
        <v>11721</v>
      </c>
    </row>
    <row r="899" spans="1:25" s="78" customFormat="1">
      <c r="A899" s="81">
        <v>497</v>
      </c>
      <c r="B899" s="76">
        <v>497117278</v>
      </c>
      <c r="C899" s="77" t="s">
        <v>554</v>
      </c>
      <c r="D899" s="79">
        <v>0</v>
      </c>
      <c r="E899" s="79">
        <v>0</v>
      </c>
      <c r="F899" s="79">
        <v>3</v>
      </c>
      <c r="G899" s="79">
        <v>16</v>
      </c>
      <c r="H899" s="79">
        <v>15</v>
      </c>
      <c r="I899" s="79">
        <v>8</v>
      </c>
      <c r="J899" s="79">
        <v>0</v>
      </c>
      <c r="K899" s="80">
        <v>1.6086</v>
      </c>
      <c r="L899" s="79">
        <v>0</v>
      </c>
      <c r="M899" s="79">
        <v>0</v>
      </c>
      <c r="N899" s="79">
        <v>0</v>
      </c>
      <c r="O899" s="79">
        <v>0</v>
      </c>
      <c r="P899" s="79">
        <v>7</v>
      </c>
      <c r="Q899" s="79">
        <v>42</v>
      </c>
      <c r="R899" s="80">
        <v>1</v>
      </c>
      <c r="S899" s="79">
        <v>6</v>
      </c>
      <c r="T899" s="76"/>
      <c r="V899" s="76">
        <v>497</v>
      </c>
      <c r="W899" s="76">
        <v>117</v>
      </c>
      <c r="X899" s="76">
        <v>278</v>
      </c>
      <c r="Y899" s="78">
        <v>10461</v>
      </c>
    </row>
    <row r="900" spans="1:25" s="78" customFormat="1">
      <c r="A900" s="81">
        <v>497</v>
      </c>
      <c r="B900" s="76">
        <v>497117281</v>
      </c>
      <c r="C900" s="77" t="s">
        <v>554</v>
      </c>
      <c r="D900" s="79">
        <v>0</v>
      </c>
      <c r="E900" s="79">
        <v>0</v>
      </c>
      <c r="F900" s="79">
        <v>6</v>
      </c>
      <c r="G900" s="79">
        <v>32</v>
      </c>
      <c r="H900" s="79">
        <v>31</v>
      </c>
      <c r="I900" s="79">
        <v>17</v>
      </c>
      <c r="J900" s="79">
        <v>0</v>
      </c>
      <c r="K900" s="80">
        <v>3.2938000000000001</v>
      </c>
      <c r="L900" s="79">
        <v>0</v>
      </c>
      <c r="M900" s="79">
        <v>1</v>
      </c>
      <c r="N900" s="79">
        <v>0</v>
      </c>
      <c r="O900" s="79">
        <v>0</v>
      </c>
      <c r="P900" s="79">
        <v>57</v>
      </c>
      <c r="Q900" s="79">
        <v>86</v>
      </c>
      <c r="R900" s="80">
        <v>1</v>
      </c>
      <c r="S900" s="79">
        <v>12</v>
      </c>
      <c r="T900" s="76"/>
      <c r="V900" s="76">
        <v>497</v>
      </c>
      <c r="W900" s="76">
        <v>117</v>
      </c>
      <c r="X900" s="76">
        <v>281</v>
      </c>
      <c r="Y900" s="78">
        <v>13381</v>
      </c>
    </row>
    <row r="901" spans="1:25" s="78" customFormat="1">
      <c r="A901" s="81">
        <v>497</v>
      </c>
      <c r="B901" s="76">
        <v>497117325</v>
      </c>
      <c r="C901" s="77" t="s">
        <v>554</v>
      </c>
      <c r="D901" s="79">
        <v>0</v>
      </c>
      <c r="E901" s="79">
        <v>0</v>
      </c>
      <c r="F901" s="79">
        <v>2</v>
      </c>
      <c r="G901" s="79">
        <v>2</v>
      </c>
      <c r="H901" s="79">
        <v>3</v>
      </c>
      <c r="I901" s="79">
        <v>0</v>
      </c>
      <c r="J901" s="79">
        <v>0</v>
      </c>
      <c r="K901" s="80">
        <v>0.2681</v>
      </c>
      <c r="L901" s="79">
        <v>0</v>
      </c>
      <c r="M901" s="79">
        <v>0</v>
      </c>
      <c r="N901" s="79">
        <v>0</v>
      </c>
      <c r="O901" s="79">
        <v>0</v>
      </c>
      <c r="P901" s="79">
        <v>1</v>
      </c>
      <c r="Q901" s="79">
        <v>7</v>
      </c>
      <c r="R901" s="80">
        <v>1</v>
      </c>
      <c r="S901" s="79">
        <v>8</v>
      </c>
      <c r="T901" s="76"/>
      <c r="V901" s="76">
        <v>497</v>
      </c>
      <c r="W901" s="76">
        <v>117</v>
      </c>
      <c r="X901" s="76">
        <v>325</v>
      </c>
      <c r="Y901" s="78">
        <v>10092</v>
      </c>
    </row>
    <row r="902" spans="1:25" s="78" customFormat="1">
      <c r="A902" s="81">
        <v>497</v>
      </c>
      <c r="B902" s="76">
        <v>497117327</v>
      </c>
      <c r="C902" s="77" t="s">
        <v>554</v>
      </c>
      <c r="D902" s="79">
        <v>0</v>
      </c>
      <c r="E902" s="79">
        <v>0</v>
      </c>
      <c r="F902" s="79">
        <v>0</v>
      </c>
      <c r="G902" s="79">
        <v>1</v>
      </c>
      <c r="H902" s="79">
        <v>0</v>
      </c>
      <c r="I902" s="79">
        <v>0</v>
      </c>
      <c r="J902" s="79">
        <v>0</v>
      </c>
      <c r="K902" s="80">
        <v>3.8300000000000001E-2</v>
      </c>
      <c r="L902" s="79">
        <v>0</v>
      </c>
      <c r="M902" s="79">
        <v>0</v>
      </c>
      <c r="N902" s="79">
        <v>0</v>
      </c>
      <c r="O902" s="79">
        <v>0</v>
      </c>
      <c r="P902" s="79">
        <v>0</v>
      </c>
      <c r="Q902" s="79">
        <v>1</v>
      </c>
      <c r="R902" s="80">
        <v>1</v>
      </c>
      <c r="S902" s="79">
        <v>5</v>
      </c>
      <c r="T902" s="76"/>
      <c r="V902" s="76">
        <v>497</v>
      </c>
      <c r="W902" s="76">
        <v>117</v>
      </c>
      <c r="X902" s="76">
        <v>327</v>
      </c>
      <c r="Y902" s="78">
        <v>9567</v>
      </c>
    </row>
    <row r="903" spans="1:25" s="78" customFormat="1">
      <c r="A903" s="81">
        <v>497</v>
      </c>
      <c r="B903" s="76">
        <v>497117332</v>
      </c>
      <c r="C903" s="77" t="s">
        <v>554</v>
      </c>
      <c r="D903" s="79">
        <v>0</v>
      </c>
      <c r="E903" s="79">
        <v>0</v>
      </c>
      <c r="F903" s="79">
        <v>0</v>
      </c>
      <c r="G903" s="79">
        <v>4</v>
      </c>
      <c r="H903" s="79">
        <v>2</v>
      </c>
      <c r="I903" s="79">
        <v>0</v>
      </c>
      <c r="J903" s="79">
        <v>0</v>
      </c>
      <c r="K903" s="80">
        <v>0.2298</v>
      </c>
      <c r="L903" s="79">
        <v>0</v>
      </c>
      <c r="M903" s="79">
        <v>0</v>
      </c>
      <c r="N903" s="79">
        <v>0</v>
      </c>
      <c r="O903" s="79">
        <v>0</v>
      </c>
      <c r="P903" s="79">
        <v>0</v>
      </c>
      <c r="Q903" s="79">
        <v>6</v>
      </c>
      <c r="R903" s="80">
        <v>1</v>
      </c>
      <c r="S903" s="79">
        <v>10</v>
      </c>
      <c r="T903" s="76"/>
      <c r="V903" s="76">
        <v>497</v>
      </c>
      <c r="W903" s="76">
        <v>117</v>
      </c>
      <c r="X903" s="76">
        <v>332</v>
      </c>
      <c r="Y903" s="78">
        <v>9451</v>
      </c>
    </row>
    <row r="904" spans="1:25" s="78" customFormat="1">
      <c r="A904" s="81">
        <v>497</v>
      </c>
      <c r="B904" s="76">
        <v>497117340</v>
      </c>
      <c r="C904" s="77" t="s">
        <v>554</v>
      </c>
      <c r="D904" s="79">
        <v>0</v>
      </c>
      <c r="E904" s="79">
        <v>0</v>
      </c>
      <c r="F904" s="79">
        <v>1</v>
      </c>
      <c r="G904" s="79">
        <v>1</v>
      </c>
      <c r="H904" s="79">
        <v>0</v>
      </c>
      <c r="I904" s="79">
        <v>0</v>
      </c>
      <c r="J904" s="79">
        <v>0</v>
      </c>
      <c r="K904" s="80">
        <v>7.6600000000000001E-2</v>
      </c>
      <c r="L904" s="79">
        <v>0</v>
      </c>
      <c r="M904" s="79">
        <v>0</v>
      </c>
      <c r="N904" s="79">
        <v>0</v>
      </c>
      <c r="O904" s="79">
        <v>0</v>
      </c>
      <c r="P904" s="79">
        <v>0</v>
      </c>
      <c r="Q904" s="79">
        <v>2</v>
      </c>
      <c r="R904" s="80">
        <v>1</v>
      </c>
      <c r="S904" s="79">
        <v>5</v>
      </c>
      <c r="T904" s="76"/>
      <c r="V904" s="76">
        <v>497</v>
      </c>
      <c r="W904" s="76">
        <v>117</v>
      </c>
      <c r="X904" s="76">
        <v>340</v>
      </c>
      <c r="Y904" s="78">
        <v>9543</v>
      </c>
    </row>
    <row r="905" spans="1:25" s="78" customFormat="1">
      <c r="A905" s="81">
        <v>497</v>
      </c>
      <c r="B905" s="76">
        <v>497117605</v>
      </c>
      <c r="C905" s="77" t="s">
        <v>554</v>
      </c>
      <c r="D905" s="79">
        <v>0</v>
      </c>
      <c r="E905" s="79">
        <v>0</v>
      </c>
      <c r="F905" s="79">
        <v>0</v>
      </c>
      <c r="G905" s="79">
        <v>0</v>
      </c>
      <c r="H905" s="79">
        <v>29</v>
      </c>
      <c r="I905" s="79">
        <v>27</v>
      </c>
      <c r="J905" s="79">
        <v>0</v>
      </c>
      <c r="K905" s="80">
        <v>2.1448</v>
      </c>
      <c r="L905" s="79">
        <v>0</v>
      </c>
      <c r="M905" s="79">
        <v>0</v>
      </c>
      <c r="N905" s="79">
        <v>2</v>
      </c>
      <c r="O905" s="79">
        <v>2</v>
      </c>
      <c r="P905" s="79">
        <v>14</v>
      </c>
      <c r="Q905" s="79">
        <v>56</v>
      </c>
      <c r="R905" s="80">
        <v>1</v>
      </c>
      <c r="S905" s="79">
        <v>6</v>
      </c>
      <c r="T905" s="76"/>
      <c r="V905" s="76">
        <v>497</v>
      </c>
      <c r="W905" s="76">
        <v>117</v>
      </c>
      <c r="X905" s="76">
        <v>605</v>
      </c>
      <c r="Y905" s="78">
        <v>11372</v>
      </c>
    </row>
    <row r="906" spans="1:25" s="78" customFormat="1">
      <c r="A906" s="81">
        <v>497</v>
      </c>
      <c r="B906" s="76">
        <v>497117670</v>
      </c>
      <c r="C906" s="77" t="s">
        <v>554</v>
      </c>
      <c r="D906" s="79">
        <v>0</v>
      </c>
      <c r="E906" s="79">
        <v>0</v>
      </c>
      <c r="F906" s="79">
        <v>0</v>
      </c>
      <c r="G906" s="79">
        <v>0</v>
      </c>
      <c r="H906" s="79">
        <v>1</v>
      </c>
      <c r="I906" s="79">
        <v>5</v>
      </c>
      <c r="J906" s="79">
        <v>0</v>
      </c>
      <c r="K906" s="80">
        <v>0.2298</v>
      </c>
      <c r="L906" s="79">
        <v>0</v>
      </c>
      <c r="M906" s="79">
        <v>0</v>
      </c>
      <c r="N906" s="79">
        <v>0</v>
      </c>
      <c r="O906" s="79">
        <v>0</v>
      </c>
      <c r="P906" s="79">
        <v>0</v>
      </c>
      <c r="Q906" s="79">
        <v>6</v>
      </c>
      <c r="R906" s="80">
        <v>1</v>
      </c>
      <c r="S906" s="79">
        <v>4</v>
      </c>
      <c r="T906" s="76"/>
      <c r="V906" s="76">
        <v>497</v>
      </c>
      <c r="W906" s="76">
        <v>117</v>
      </c>
      <c r="X906" s="76">
        <v>670</v>
      </c>
      <c r="Y906" s="78">
        <v>10723</v>
      </c>
    </row>
    <row r="907" spans="1:25" s="78" customFormat="1">
      <c r="A907" s="81">
        <v>497</v>
      </c>
      <c r="B907" s="76">
        <v>497117672</v>
      </c>
      <c r="C907" s="77" t="s">
        <v>554</v>
      </c>
      <c r="D907" s="79">
        <v>0</v>
      </c>
      <c r="E907" s="79">
        <v>0</v>
      </c>
      <c r="F907" s="79">
        <v>0</v>
      </c>
      <c r="G907" s="79">
        <v>0</v>
      </c>
      <c r="H907" s="79">
        <v>1</v>
      </c>
      <c r="I907" s="79">
        <v>0</v>
      </c>
      <c r="J907" s="79">
        <v>0</v>
      </c>
      <c r="K907" s="80">
        <v>3.8300000000000001E-2</v>
      </c>
      <c r="L907" s="79">
        <v>0</v>
      </c>
      <c r="M907" s="79">
        <v>0</v>
      </c>
      <c r="N907" s="79">
        <v>0</v>
      </c>
      <c r="O907" s="79">
        <v>0</v>
      </c>
      <c r="P907" s="79">
        <v>0</v>
      </c>
      <c r="Q907" s="79">
        <v>1</v>
      </c>
      <c r="R907" s="80">
        <v>1</v>
      </c>
      <c r="S907" s="79">
        <v>7</v>
      </c>
      <c r="T907" s="76"/>
      <c r="V907" s="76">
        <v>497</v>
      </c>
      <c r="W907" s="76">
        <v>117</v>
      </c>
      <c r="X907" s="76">
        <v>672</v>
      </c>
      <c r="Y907" s="78">
        <v>9220</v>
      </c>
    </row>
    <row r="908" spans="1:25" s="78" customFormat="1">
      <c r="A908" s="81">
        <v>497</v>
      </c>
      <c r="B908" s="76">
        <v>497117674</v>
      </c>
      <c r="C908" s="77" t="s">
        <v>554</v>
      </c>
      <c r="D908" s="79">
        <v>0</v>
      </c>
      <c r="E908" s="79">
        <v>0</v>
      </c>
      <c r="F908" s="79">
        <v>1</v>
      </c>
      <c r="G908" s="79">
        <v>7</v>
      </c>
      <c r="H908" s="79">
        <v>2</v>
      </c>
      <c r="I908" s="79">
        <v>6</v>
      </c>
      <c r="J908" s="79">
        <v>0</v>
      </c>
      <c r="K908" s="80">
        <v>0.61280000000000001</v>
      </c>
      <c r="L908" s="79">
        <v>0</v>
      </c>
      <c r="M908" s="79">
        <v>0</v>
      </c>
      <c r="N908" s="79">
        <v>0</v>
      </c>
      <c r="O908" s="79">
        <v>0</v>
      </c>
      <c r="P908" s="79">
        <v>8</v>
      </c>
      <c r="Q908" s="79">
        <v>16</v>
      </c>
      <c r="R908" s="80">
        <v>1</v>
      </c>
      <c r="S908" s="79">
        <v>9</v>
      </c>
      <c r="T908" s="76"/>
      <c r="V908" s="76">
        <v>497</v>
      </c>
      <c r="W908" s="76">
        <v>117</v>
      </c>
      <c r="X908" s="76">
        <v>674</v>
      </c>
      <c r="Y908" s="78">
        <v>12563</v>
      </c>
    </row>
    <row r="909" spans="1:25" s="78" customFormat="1">
      <c r="A909" s="81">
        <v>497</v>
      </c>
      <c r="B909" s="76">
        <v>497117680</v>
      </c>
      <c r="C909" s="77" t="s">
        <v>554</v>
      </c>
      <c r="D909" s="79">
        <v>0</v>
      </c>
      <c r="E909" s="79">
        <v>0</v>
      </c>
      <c r="F909" s="79">
        <v>0</v>
      </c>
      <c r="G909" s="79">
        <v>1</v>
      </c>
      <c r="H909" s="79">
        <v>1</v>
      </c>
      <c r="I909" s="79">
        <v>0</v>
      </c>
      <c r="J909" s="79">
        <v>0</v>
      </c>
      <c r="K909" s="80">
        <v>7.6600000000000001E-2</v>
      </c>
      <c r="L909" s="79">
        <v>0</v>
      </c>
      <c r="M909" s="79">
        <v>0</v>
      </c>
      <c r="N909" s="79">
        <v>0</v>
      </c>
      <c r="O909" s="79">
        <v>0</v>
      </c>
      <c r="P909" s="79">
        <v>0</v>
      </c>
      <c r="Q909" s="79">
        <v>2</v>
      </c>
      <c r="R909" s="80">
        <v>1</v>
      </c>
      <c r="S909" s="79">
        <v>4</v>
      </c>
      <c r="T909" s="76"/>
      <c r="V909" s="76">
        <v>497</v>
      </c>
      <c r="W909" s="76">
        <v>117</v>
      </c>
      <c r="X909" s="76">
        <v>680</v>
      </c>
      <c r="Y909" s="78">
        <v>9394</v>
      </c>
    </row>
    <row r="910" spans="1:25" s="78" customFormat="1">
      <c r="A910" s="81">
        <v>497</v>
      </c>
      <c r="B910" s="76">
        <v>497117683</v>
      </c>
      <c r="C910" s="77" t="s">
        <v>554</v>
      </c>
      <c r="D910" s="79">
        <v>0</v>
      </c>
      <c r="E910" s="79">
        <v>0</v>
      </c>
      <c r="F910" s="79">
        <v>0</v>
      </c>
      <c r="G910" s="79">
        <v>0</v>
      </c>
      <c r="H910" s="79">
        <v>2</v>
      </c>
      <c r="I910" s="79">
        <v>1</v>
      </c>
      <c r="J910" s="79">
        <v>0</v>
      </c>
      <c r="K910" s="80">
        <v>0.1149</v>
      </c>
      <c r="L910" s="79">
        <v>0</v>
      </c>
      <c r="M910" s="79">
        <v>0</v>
      </c>
      <c r="N910" s="79">
        <v>0</v>
      </c>
      <c r="O910" s="79">
        <v>0</v>
      </c>
      <c r="P910" s="79">
        <v>1</v>
      </c>
      <c r="Q910" s="79">
        <v>3</v>
      </c>
      <c r="R910" s="80">
        <v>1</v>
      </c>
      <c r="S910" s="79">
        <v>4</v>
      </c>
      <c r="T910" s="76"/>
      <c r="V910" s="76">
        <v>497</v>
      </c>
      <c r="W910" s="76">
        <v>117</v>
      </c>
      <c r="X910" s="76">
        <v>683</v>
      </c>
      <c r="Y910" s="78">
        <v>11176</v>
      </c>
    </row>
    <row r="911" spans="1:25" s="78" customFormat="1">
      <c r="A911" s="81">
        <v>497</v>
      </c>
      <c r="B911" s="76">
        <v>497117750</v>
      </c>
      <c r="C911" s="77" t="s">
        <v>554</v>
      </c>
      <c r="D911" s="79">
        <v>0</v>
      </c>
      <c r="E911" s="79">
        <v>0</v>
      </c>
      <c r="F911" s="79">
        <v>0</v>
      </c>
      <c r="G911" s="79">
        <v>0</v>
      </c>
      <c r="H911" s="79">
        <v>1</v>
      </c>
      <c r="I911" s="79">
        <v>1</v>
      </c>
      <c r="J911" s="79">
        <v>0</v>
      </c>
      <c r="K911" s="80">
        <v>7.6600000000000001E-2</v>
      </c>
      <c r="L911" s="79">
        <v>0</v>
      </c>
      <c r="M911" s="79">
        <v>0</v>
      </c>
      <c r="N911" s="79">
        <v>0</v>
      </c>
      <c r="O911" s="79">
        <v>0</v>
      </c>
      <c r="P911" s="79">
        <v>0</v>
      </c>
      <c r="Q911" s="79">
        <v>2</v>
      </c>
      <c r="R911" s="80">
        <v>1</v>
      </c>
      <c r="S911" s="79">
        <v>6</v>
      </c>
      <c r="T911" s="76"/>
      <c r="V911" s="76">
        <v>497</v>
      </c>
      <c r="W911" s="76">
        <v>117</v>
      </c>
      <c r="X911" s="76">
        <v>750</v>
      </c>
      <c r="Y911" s="78">
        <v>10122</v>
      </c>
    </row>
    <row r="912" spans="1:25" s="78" customFormat="1">
      <c r="A912" s="81">
        <v>497</v>
      </c>
      <c r="B912" s="76">
        <v>497117755</v>
      </c>
      <c r="C912" s="77" t="s">
        <v>554</v>
      </c>
      <c r="D912" s="79">
        <v>0</v>
      </c>
      <c r="E912" s="79">
        <v>0</v>
      </c>
      <c r="F912" s="79">
        <v>0</v>
      </c>
      <c r="G912" s="79">
        <v>0</v>
      </c>
      <c r="H912" s="79">
        <v>0</v>
      </c>
      <c r="I912" s="79">
        <v>3</v>
      </c>
      <c r="J912" s="79">
        <v>0</v>
      </c>
      <c r="K912" s="80">
        <v>0.1149</v>
      </c>
      <c r="L912" s="79">
        <v>0</v>
      </c>
      <c r="M912" s="79">
        <v>0</v>
      </c>
      <c r="N912" s="79">
        <v>0</v>
      </c>
      <c r="O912" s="79">
        <v>0</v>
      </c>
      <c r="P912" s="79">
        <v>2</v>
      </c>
      <c r="Q912" s="79">
        <v>3</v>
      </c>
      <c r="R912" s="80">
        <v>1</v>
      </c>
      <c r="S912" s="79">
        <v>9</v>
      </c>
      <c r="T912" s="76"/>
      <c r="V912" s="76">
        <v>497</v>
      </c>
      <c r="W912" s="76">
        <v>117</v>
      </c>
      <c r="X912" s="76">
        <v>755</v>
      </c>
      <c r="Y912" s="78">
        <v>14351</v>
      </c>
    </row>
    <row r="913" spans="1:25" s="78" customFormat="1">
      <c r="A913" s="81">
        <v>497</v>
      </c>
      <c r="B913" s="76">
        <v>497117766</v>
      </c>
      <c r="C913" s="77" t="s">
        <v>554</v>
      </c>
      <c r="D913" s="79">
        <v>0</v>
      </c>
      <c r="E913" s="79">
        <v>0</v>
      </c>
      <c r="F913" s="79">
        <v>0</v>
      </c>
      <c r="G913" s="79">
        <v>1</v>
      </c>
      <c r="H913" s="79">
        <v>1</v>
      </c>
      <c r="I913" s="79">
        <v>2</v>
      </c>
      <c r="J913" s="79">
        <v>0</v>
      </c>
      <c r="K913" s="80">
        <v>0.1532</v>
      </c>
      <c r="L913" s="79">
        <v>0</v>
      </c>
      <c r="M913" s="79">
        <v>0</v>
      </c>
      <c r="N913" s="79">
        <v>0</v>
      </c>
      <c r="O913" s="79">
        <v>0</v>
      </c>
      <c r="P913" s="79">
        <v>2</v>
      </c>
      <c r="Q913" s="79">
        <v>4</v>
      </c>
      <c r="R913" s="80">
        <v>1</v>
      </c>
      <c r="S913" s="79">
        <v>6</v>
      </c>
      <c r="T913" s="76"/>
      <c r="V913" s="76">
        <v>497</v>
      </c>
      <c r="W913" s="76">
        <v>117</v>
      </c>
      <c r="X913" s="76">
        <v>766</v>
      </c>
      <c r="Y913" s="78">
        <v>12439</v>
      </c>
    </row>
    <row r="914" spans="1:25" s="78" customFormat="1">
      <c r="A914" s="81">
        <v>498</v>
      </c>
      <c r="B914" s="76">
        <v>498281061</v>
      </c>
      <c r="C914" s="77" t="s">
        <v>555</v>
      </c>
      <c r="D914" s="79">
        <v>0</v>
      </c>
      <c r="E914" s="79">
        <v>0</v>
      </c>
      <c r="F914" s="79">
        <v>0</v>
      </c>
      <c r="G914" s="79">
        <v>0</v>
      </c>
      <c r="H914" s="79">
        <v>2</v>
      </c>
      <c r="I914" s="79">
        <v>0</v>
      </c>
      <c r="J914" s="79">
        <v>0</v>
      </c>
      <c r="K914" s="80">
        <v>7.6600000000000001E-2</v>
      </c>
      <c r="L914" s="79">
        <v>0</v>
      </c>
      <c r="M914" s="79">
        <v>0</v>
      </c>
      <c r="N914" s="79">
        <v>0</v>
      </c>
      <c r="O914" s="79">
        <v>0</v>
      </c>
      <c r="P914" s="79">
        <v>2</v>
      </c>
      <c r="Q914" s="79">
        <v>2</v>
      </c>
      <c r="R914" s="80">
        <v>1</v>
      </c>
      <c r="S914" s="79">
        <v>10</v>
      </c>
      <c r="T914" s="76"/>
      <c r="V914" s="76">
        <v>498</v>
      </c>
      <c r="W914" s="76">
        <v>281</v>
      </c>
      <c r="X914" s="76">
        <v>61</v>
      </c>
      <c r="Y914" s="78">
        <v>14389</v>
      </c>
    </row>
    <row r="915" spans="1:25" s="78" customFormat="1">
      <c r="A915" s="81">
        <v>498</v>
      </c>
      <c r="B915" s="76">
        <v>498281137</v>
      </c>
      <c r="C915" s="77" t="s">
        <v>555</v>
      </c>
      <c r="D915" s="79">
        <v>0</v>
      </c>
      <c r="E915" s="79">
        <v>0</v>
      </c>
      <c r="F915" s="79">
        <v>0</v>
      </c>
      <c r="G915" s="79">
        <v>1</v>
      </c>
      <c r="H915" s="79">
        <v>0</v>
      </c>
      <c r="I915" s="79">
        <v>0</v>
      </c>
      <c r="J915" s="79">
        <v>0</v>
      </c>
      <c r="K915" s="80">
        <v>3.8300000000000001E-2</v>
      </c>
      <c r="L915" s="79">
        <v>0</v>
      </c>
      <c r="M915" s="79">
        <v>0</v>
      </c>
      <c r="N915" s="79">
        <v>0</v>
      </c>
      <c r="O915" s="79">
        <v>0</v>
      </c>
      <c r="P915" s="79">
        <v>1</v>
      </c>
      <c r="Q915" s="79">
        <v>1</v>
      </c>
      <c r="R915" s="80">
        <v>1</v>
      </c>
      <c r="S915" s="79">
        <v>12</v>
      </c>
      <c r="T915" s="76"/>
      <c r="V915" s="76">
        <v>498</v>
      </c>
      <c r="W915" s="76">
        <v>281</v>
      </c>
      <c r="X915" s="76">
        <v>137</v>
      </c>
      <c r="Y915" s="78">
        <v>15039</v>
      </c>
    </row>
    <row r="916" spans="1:25" s="78" customFormat="1">
      <c r="A916" s="81">
        <v>498</v>
      </c>
      <c r="B916" s="76">
        <v>498281281</v>
      </c>
      <c r="C916" s="77" t="s">
        <v>555</v>
      </c>
      <c r="D916" s="79">
        <v>0</v>
      </c>
      <c r="E916" s="79">
        <v>0</v>
      </c>
      <c r="F916" s="79">
        <v>0</v>
      </c>
      <c r="G916" s="79">
        <v>110</v>
      </c>
      <c r="H916" s="79">
        <v>305</v>
      </c>
      <c r="I916" s="79">
        <v>0</v>
      </c>
      <c r="J916" s="79">
        <v>0</v>
      </c>
      <c r="K916" s="80">
        <v>15.894500000000001</v>
      </c>
      <c r="L916" s="79">
        <v>0</v>
      </c>
      <c r="M916" s="79">
        <v>8</v>
      </c>
      <c r="N916" s="79">
        <v>11</v>
      </c>
      <c r="O916" s="79">
        <v>0</v>
      </c>
      <c r="P916" s="79">
        <v>346</v>
      </c>
      <c r="Q916" s="79">
        <v>415</v>
      </c>
      <c r="R916" s="80">
        <v>1</v>
      </c>
      <c r="S916" s="79">
        <v>12</v>
      </c>
      <c r="T916" s="76"/>
      <c r="V916" s="76">
        <v>498</v>
      </c>
      <c r="W916" s="76">
        <v>281</v>
      </c>
      <c r="X916" s="76">
        <v>281</v>
      </c>
      <c r="Y916" s="78">
        <v>13988</v>
      </c>
    </row>
    <row r="917" spans="1:25" s="78" customFormat="1">
      <c r="A917" s="81">
        <v>498</v>
      </c>
      <c r="B917" s="76">
        <v>498281332</v>
      </c>
      <c r="C917" s="77" t="s">
        <v>555</v>
      </c>
      <c r="D917" s="79">
        <v>0</v>
      </c>
      <c r="E917" s="79">
        <v>0</v>
      </c>
      <c r="F917" s="79">
        <v>0</v>
      </c>
      <c r="G917" s="79">
        <v>0</v>
      </c>
      <c r="H917" s="79">
        <v>1</v>
      </c>
      <c r="I917" s="79">
        <v>0</v>
      </c>
      <c r="J917" s="79">
        <v>0</v>
      </c>
      <c r="K917" s="80">
        <v>3.8300000000000001E-2</v>
      </c>
      <c r="L917" s="79">
        <v>0</v>
      </c>
      <c r="M917" s="79">
        <v>0</v>
      </c>
      <c r="N917" s="79">
        <v>0</v>
      </c>
      <c r="O917" s="79">
        <v>0</v>
      </c>
      <c r="P917" s="79">
        <v>1</v>
      </c>
      <c r="Q917" s="79">
        <v>1</v>
      </c>
      <c r="R917" s="80">
        <v>1</v>
      </c>
      <c r="S917" s="79">
        <v>10</v>
      </c>
      <c r="T917" s="76"/>
      <c r="V917" s="76">
        <v>498</v>
      </c>
      <c r="W917" s="76">
        <v>281</v>
      </c>
      <c r="X917" s="76">
        <v>332</v>
      </c>
      <c r="Y917" s="78">
        <v>14389</v>
      </c>
    </row>
    <row r="918" spans="1:25" s="78" customFormat="1">
      <c r="A918" s="81">
        <v>499</v>
      </c>
      <c r="B918" s="76">
        <v>499061024</v>
      </c>
      <c r="C918" s="77" t="s">
        <v>556</v>
      </c>
      <c r="D918" s="79">
        <v>0</v>
      </c>
      <c r="E918" s="79">
        <v>0</v>
      </c>
      <c r="F918" s="79">
        <v>0</v>
      </c>
      <c r="G918" s="79">
        <v>0</v>
      </c>
      <c r="H918" s="79">
        <v>0</v>
      </c>
      <c r="I918" s="79">
        <v>1</v>
      </c>
      <c r="J918" s="79">
        <v>0</v>
      </c>
      <c r="K918" s="80">
        <v>3.8300000000000001E-2</v>
      </c>
      <c r="L918" s="79">
        <v>0</v>
      </c>
      <c r="M918" s="79">
        <v>0</v>
      </c>
      <c r="N918" s="79">
        <v>0</v>
      </c>
      <c r="O918" s="79">
        <v>0</v>
      </c>
      <c r="P918" s="79">
        <v>0</v>
      </c>
      <c r="Q918" s="79">
        <v>1</v>
      </c>
      <c r="R918" s="80">
        <v>1</v>
      </c>
      <c r="S918" s="79">
        <v>4</v>
      </c>
      <c r="T918" s="76"/>
      <c r="V918" s="76">
        <v>499</v>
      </c>
      <c r="W918" s="76">
        <v>61</v>
      </c>
      <c r="X918" s="76">
        <v>24</v>
      </c>
      <c r="Y918" s="78">
        <v>11023</v>
      </c>
    </row>
    <row r="919" spans="1:25" s="78" customFormat="1">
      <c r="A919" s="81">
        <v>499</v>
      </c>
      <c r="B919" s="76">
        <v>499061061</v>
      </c>
      <c r="C919" s="77" t="s">
        <v>556</v>
      </c>
      <c r="D919" s="79">
        <v>0</v>
      </c>
      <c r="E919" s="79">
        <v>0</v>
      </c>
      <c r="F919" s="79">
        <v>0</v>
      </c>
      <c r="G919" s="79">
        <v>0</v>
      </c>
      <c r="H919" s="79">
        <v>71</v>
      </c>
      <c r="I919" s="79">
        <v>70</v>
      </c>
      <c r="J919" s="79">
        <v>0</v>
      </c>
      <c r="K919" s="80">
        <v>5.4002999999999997</v>
      </c>
      <c r="L919" s="79">
        <v>0</v>
      </c>
      <c r="M919" s="79">
        <v>0</v>
      </c>
      <c r="N919" s="79">
        <v>2</v>
      </c>
      <c r="O919" s="79">
        <v>1</v>
      </c>
      <c r="P919" s="79">
        <v>71</v>
      </c>
      <c r="Q919" s="79">
        <v>141</v>
      </c>
      <c r="R919" s="80">
        <v>1</v>
      </c>
      <c r="S919" s="79">
        <v>10</v>
      </c>
      <c r="T919" s="76"/>
      <c r="V919" s="76">
        <v>499</v>
      </c>
      <c r="W919" s="76">
        <v>61</v>
      </c>
      <c r="X919" s="76">
        <v>61</v>
      </c>
      <c r="Y919" s="78">
        <v>12769</v>
      </c>
    </row>
    <row r="920" spans="1:25" s="78" customFormat="1">
      <c r="A920" s="81">
        <v>499</v>
      </c>
      <c r="B920" s="76">
        <v>499061111</v>
      </c>
      <c r="C920" s="77" t="s">
        <v>556</v>
      </c>
      <c r="D920" s="79">
        <v>0</v>
      </c>
      <c r="E920" s="79">
        <v>0</v>
      </c>
      <c r="F920" s="79">
        <v>0</v>
      </c>
      <c r="G920" s="79">
        <v>0</v>
      </c>
      <c r="H920" s="79">
        <v>0</v>
      </c>
      <c r="I920" s="79">
        <v>1</v>
      </c>
      <c r="J920" s="79">
        <v>0</v>
      </c>
      <c r="K920" s="80">
        <v>3.8300000000000001E-2</v>
      </c>
      <c r="L920" s="79">
        <v>0</v>
      </c>
      <c r="M920" s="79">
        <v>0</v>
      </c>
      <c r="N920" s="79">
        <v>0</v>
      </c>
      <c r="O920" s="79">
        <v>0</v>
      </c>
      <c r="P920" s="79">
        <v>1</v>
      </c>
      <c r="Q920" s="79">
        <v>1</v>
      </c>
      <c r="R920" s="80">
        <v>1</v>
      </c>
      <c r="S920" s="79">
        <v>6</v>
      </c>
      <c r="T920" s="76"/>
      <c r="V920" s="76">
        <v>499</v>
      </c>
      <c r="W920" s="76">
        <v>61</v>
      </c>
      <c r="X920" s="76">
        <v>111</v>
      </c>
      <c r="Y920" s="78">
        <v>15484</v>
      </c>
    </row>
    <row r="921" spans="1:25" s="78" customFormat="1">
      <c r="A921" s="81">
        <v>499</v>
      </c>
      <c r="B921" s="76">
        <v>499061114</v>
      </c>
      <c r="C921" s="77" t="s">
        <v>556</v>
      </c>
      <c r="D921" s="79">
        <v>0</v>
      </c>
      <c r="E921" s="79">
        <v>0</v>
      </c>
      <c r="F921" s="79">
        <v>0</v>
      </c>
      <c r="G921" s="79">
        <v>0</v>
      </c>
      <c r="H921" s="79">
        <v>0</v>
      </c>
      <c r="I921" s="79">
        <v>1</v>
      </c>
      <c r="J921" s="79">
        <v>0</v>
      </c>
      <c r="K921" s="80">
        <v>3.8300000000000001E-2</v>
      </c>
      <c r="L921" s="79">
        <v>0</v>
      </c>
      <c r="M921" s="79">
        <v>0</v>
      </c>
      <c r="N921" s="79">
        <v>0</v>
      </c>
      <c r="O921" s="79">
        <v>0</v>
      </c>
      <c r="P921" s="79">
        <v>1</v>
      </c>
      <c r="Q921" s="79">
        <v>1</v>
      </c>
      <c r="R921" s="80">
        <v>1</v>
      </c>
      <c r="S921" s="79">
        <v>10</v>
      </c>
      <c r="T921" s="76"/>
      <c r="V921" s="76">
        <v>499</v>
      </c>
      <c r="W921" s="76">
        <v>61</v>
      </c>
      <c r="X921" s="76">
        <v>114</v>
      </c>
      <c r="Y921" s="78">
        <v>16192</v>
      </c>
    </row>
    <row r="922" spans="1:25" s="78" customFormat="1">
      <c r="A922" s="81">
        <v>499</v>
      </c>
      <c r="B922" s="76">
        <v>499061137</v>
      </c>
      <c r="C922" s="77" t="s">
        <v>556</v>
      </c>
      <c r="D922" s="79">
        <v>0</v>
      </c>
      <c r="E922" s="79">
        <v>0</v>
      </c>
      <c r="F922" s="79">
        <v>0</v>
      </c>
      <c r="G922" s="79">
        <v>0</v>
      </c>
      <c r="H922" s="79">
        <v>2</v>
      </c>
      <c r="I922" s="79">
        <v>2</v>
      </c>
      <c r="J922" s="79">
        <v>0</v>
      </c>
      <c r="K922" s="80">
        <v>0.1532</v>
      </c>
      <c r="L922" s="79">
        <v>0</v>
      </c>
      <c r="M922" s="79">
        <v>0</v>
      </c>
      <c r="N922" s="79">
        <v>0</v>
      </c>
      <c r="O922" s="79">
        <v>0</v>
      </c>
      <c r="P922" s="79">
        <v>3</v>
      </c>
      <c r="Q922" s="79">
        <v>4</v>
      </c>
      <c r="R922" s="80">
        <v>1</v>
      </c>
      <c r="S922" s="79">
        <v>12</v>
      </c>
      <c r="T922" s="76"/>
      <c r="V922" s="76">
        <v>499</v>
      </c>
      <c r="W922" s="76">
        <v>61</v>
      </c>
      <c r="X922" s="76">
        <v>137</v>
      </c>
      <c r="Y922" s="78">
        <v>14226</v>
      </c>
    </row>
    <row r="923" spans="1:25" s="78" customFormat="1">
      <c r="A923" s="81">
        <v>499</v>
      </c>
      <c r="B923" s="76">
        <v>499061161</v>
      </c>
      <c r="C923" s="77" t="s">
        <v>556</v>
      </c>
      <c r="D923" s="79">
        <v>0</v>
      </c>
      <c r="E923" s="79">
        <v>0</v>
      </c>
      <c r="F923" s="79">
        <v>0</v>
      </c>
      <c r="G923" s="79">
        <v>0</v>
      </c>
      <c r="H923" s="79">
        <v>1</v>
      </c>
      <c r="I923" s="79">
        <v>8</v>
      </c>
      <c r="J923" s="79">
        <v>0</v>
      </c>
      <c r="K923" s="80">
        <v>0.34470000000000001</v>
      </c>
      <c r="L923" s="79">
        <v>0</v>
      </c>
      <c r="M923" s="79">
        <v>0</v>
      </c>
      <c r="N923" s="79">
        <v>1</v>
      </c>
      <c r="O923" s="79">
        <v>0</v>
      </c>
      <c r="P923" s="79">
        <v>9</v>
      </c>
      <c r="Q923" s="79">
        <v>9</v>
      </c>
      <c r="R923" s="80">
        <v>1</v>
      </c>
      <c r="S923" s="79">
        <v>6</v>
      </c>
      <c r="T923" s="76"/>
      <c r="V923" s="76">
        <v>499</v>
      </c>
      <c r="W923" s="76">
        <v>61</v>
      </c>
      <c r="X923" s="76">
        <v>161</v>
      </c>
      <c r="Y923" s="78">
        <v>15564</v>
      </c>
    </row>
    <row r="924" spans="1:25" s="78" customFormat="1">
      <c r="A924" s="81">
        <v>499</v>
      </c>
      <c r="B924" s="76">
        <v>499061227</v>
      </c>
      <c r="C924" s="77" t="s">
        <v>556</v>
      </c>
      <c r="D924" s="79">
        <v>0</v>
      </c>
      <c r="E924" s="79">
        <v>0</v>
      </c>
      <c r="F924" s="79">
        <v>0</v>
      </c>
      <c r="G924" s="79">
        <v>0</v>
      </c>
      <c r="H924" s="79">
        <v>0</v>
      </c>
      <c r="I924" s="79">
        <v>1</v>
      </c>
      <c r="J924" s="79">
        <v>0</v>
      </c>
      <c r="K924" s="80">
        <v>3.8300000000000001E-2</v>
      </c>
      <c r="L924" s="79">
        <v>0</v>
      </c>
      <c r="M924" s="79">
        <v>0</v>
      </c>
      <c r="N924" s="79">
        <v>0</v>
      </c>
      <c r="O924" s="79">
        <v>0</v>
      </c>
      <c r="P924" s="79">
        <v>1</v>
      </c>
      <c r="Q924" s="79">
        <v>1</v>
      </c>
      <c r="R924" s="80">
        <v>1</v>
      </c>
      <c r="S924" s="79">
        <v>9</v>
      </c>
      <c r="T924" s="76"/>
      <c r="V924" s="76">
        <v>499</v>
      </c>
      <c r="W924" s="76">
        <v>61</v>
      </c>
      <c r="X924" s="76">
        <v>227</v>
      </c>
      <c r="Y924" s="78">
        <v>16015</v>
      </c>
    </row>
    <row r="925" spans="1:25" s="78" customFormat="1">
      <c r="A925" s="81">
        <v>499</v>
      </c>
      <c r="B925" s="76">
        <v>499061278</v>
      </c>
      <c r="C925" s="77" t="s">
        <v>556</v>
      </c>
      <c r="D925" s="79">
        <v>0</v>
      </c>
      <c r="E925" s="79">
        <v>0</v>
      </c>
      <c r="F925" s="79">
        <v>0</v>
      </c>
      <c r="G925" s="79">
        <v>0</v>
      </c>
      <c r="H925" s="79">
        <v>0</v>
      </c>
      <c r="I925" s="79">
        <v>3</v>
      </c>
      <c r="J925" s="79">
        <v>0</v>
      </c>
      <c r="K925" s="80">
        <v>0.1149</v>
      </c>
      <c r="L925" s="79">
        <v>0</v>
      </c>
      <c r="M925" s="79">
        <v>0</v>
      </c>
      <c r="N925" s="79">
        <v>0</v>
      </c>
      <c r="O925" s="79">
        <v>0</v>
      </c>
      <c r="P925" s="79">
        <v>1</v>
      </c>
      <c r="Q925" s="79">
        <v>3</v>
      </c>
      <c r="R925" s="80">
        <v>1</v>
      </c>
      <c r="S925" s="79">
        <v>6</v>
      </c>
      <c r="T925" s="76"/>
      <c r="V925" s="76">
        <v>499</v>
      </c>
      <c r="W925" s="76">
        <v>61</v>
      </c>
      <c r="X925" s="76">
        <v>278</v>
      </c>
      <c r="Y925" s="78">
        <v>12510</v>
      </c>
    </row>
    <row r="926" spans="1:25" s="78" customFormat="1">
      <c r="A926" s="81">
        <v>499</v>
      </c>
      <c r="B926" s="76">
        <v>499061281</v>
      </c>
      <c r="C926" s="77" t="s">
        <v>556</v>
      </c>
      <c r="D926" s="79">
        <v>0</v>
      </c>
      <c r="E926" s="79">
        <v>0</v>
      </c>
      <c r="F926" s="79">
        <v>0</v>
      </c>
      <c r="G926" s="79">
        <v>0</v>
      </c>
      <c r="H926" s="79">
        <v>185</v>
      </c>
      <c r="I926" s="79">
        <v>188</v>
      </c>
      <c r="J926" s="79">
        <v>0</v>
      </c>
      <c r="K926" s="80">
        <v>14.2859</v>
      </c>
      <c r="L926" s="79">
        <v>0</v>
      </c>
      <c r="M926" s="79">
        <v>0</v>
      </c>
      <c r="N926" s="79">
        <v>15</v>
      </c>
      <c r="O926" s="79">
        <v>9</v>
      </c>
      <c r="P926" s="79">
        <v>235</v>
      </c>
      <c r="Q926" s="79">
        <v>373</v>
      </c>
      <c r="R926" s="80">
        <v>1</v>
      </c>
      <c r="S926" s="79">
        <v>12</v>
      </c>
      <c r="T926" s="76"/>
      <c r="V926" s="76">
        <v>499</v>
      </c>
      <c r="W926" s="76">
        <v>61</v>
      </c>
      <c r="X926" s="76">
        <v>281</v>
      </c>
      <c r="Y926" s="78">
        <v>13730</v>
      </c>
    </row>
    <row r="927" spans="1:25" s="78" customFormat="1">
      <c r="A927" s="81">
        <v>499</v>
      </c>
      <c r="B927" s="76">
        <v>499061325</v>
      </c>
      <c r="C927" s="77" t="s">
        <v>556</v>
      </c>
      <c r="D927" s="79">
        <v>0</v>
      </c>
      <c r="E927" s="79">
        <v>0</v>
      </c>
      <c r="F927" s="79">
        <v>0</v>
      </c>
      <c r="G927" s="79">
        <v>0</v>
      </c>
      <c r="H927" s="79">
        <v>0</v>
      </c>
      <c r="I927" s="79">
        <v>2</v>
      </c>
      <c r="J927" s="79">
        <v>0</v>
      </c>
      <c r="K927" s="80">
        <v>7.6600000000000001E-2</v>
      </c>
      <c r="L927" s="79">
        <v>0</v>
      </c>
      <c r="M927" s="79">
        <v>0</v>
      </c>
      <c r="N927" s="79">
        <v>0</v>
      </c>
      <c r="O927" s="79">
        <v>0</v>
      </c>
      <c r="P927" s="79">
        <v>2</v>
      </c>
      <c r="Q927" s="79">
        <v>2</v>
      </c>
      <c r="R927" s="80">
        <v>1</v>
      </c>
      <c r="S927" s="79">
        <v>8</v>
      </c>
      <c r="T927" s="76"/>
      <c r="V927" s="76">
        <v>499</v>
      </c>
      <c r="W927" s="76">
        <v>61</v>
      </c>
      <c r="X927" s="76">
        <v>325</v>
      </c>
      <c r="Y927" s="78">
        <v>15838</v>
      </c>
    </row>
    <row r="928" spans="1:25" s="78" customFormat="1">
      <c r="A928" s="81">
        <v>499</v>
      </c>
      <c r="B928" s="76">
        <v>499061332</v>
      </c>
      <c r="C928" s="77" t="s">
        <v>556</v>
      </c>
      <c r="D928" s="79">
        <v>0</v>
      </c>
      <c r="E928" s="79">
        <v>0</v>
      </c>
      <c r="F928" s="79">
        <v>0</v>
      </c>
      <c r="G928" s="79">
        <v>0</v>
      </c>
      <c r="H928" s="79">
        <v>0</v>
      </c>
      <c r="I928" s="79">
        <v>2</v>
      </c>
      <c r="J928" s="79">
        <v>0</v>
      </c>
      <c r="K928" s="80">
        <v>7.6600000000000001E-2</v>
      </c>
      <c r="L928" s="79">
        <v>0</v>
      </c>
      <c r="M928" s="79">
        <v>0</v>
      </c>
      <c r="N928" s="79">
        <v>0</v>
      </c>
      <c r="O928" s="79">
        <v>0</v>
      </c>
      <c r="P928" s="79">
        <v>1</v>
      </c>
      <c r="Q928" s="79">
        <v>2</v>
      </c>
      <c r="R928" s="80">
        <v>1</v>
      </c>
      <c r="S928" s="79">
        <v>10</v>
      </c>
      <c r="T928" s="76"/>
      <c r="V928" s="76">
        <v>499</v>
      </c>
      <c r="W928" s="76">
        <v>61</v>
      </c>
      <c r="X928" s="76">
        <v>332</v>
      </c>
      <c r="Y928" s="78">
        <v>13608</v>
      </c>
    </row>
    <row r="929" spans="1:25" s="78" customFormat="1">
      <c r="A929" s="81">
        <v>499</v>
      </c>
      <c r="B929" s="76">
        <v>499061672</v>
      </c>
      <c r="C929" s="77" t="s">
        <v>556</v>
      </c>
      <c r="D929" s="79">
        <v>0</v>
      </c>
      <c r="E929" s="79">
        <v>0</v>
      </c>
      <c r="F929" s="79">
        <v>0</v>
      </c>
      <c r="G929" s="79">
        <v>0</v>
      </c>
      <c r="H929" s="79">
        <v>0</v>
      </c>
      <c r="I929" s="79">
        <v>1</v>
      </c>
      <c r="J929" s="79">
        <v>0</v>
      </c>
      <c r="K929" s="80">
        <v>3.8300000000000001E-2</v>
      </c>
      <c r="L929" s="79">
        <v>0</v>
      </c>
      <c r="M929" s="79">
        <v>0</v>
      </c>
      <c r="N929" s="79">
        <v>0</v>
      </c>
      <c r="O929" s="79">
        <v>0</v>
      </c>
      <c r="P929" s="79">
        <v>1</v>
      </c>
      <c r="Q929" s="79">
        <v>1</v>
      </c>
      <c r="R929" s="80">
        <v>1</v>
      </c>
      <c r="S929" s="79">
        <v>7</v>
      </c>
      <c r="T929" s="76"/>
      <c r="V929" s="76">
        <v>499</v>
      </c>
      <c r="W929" s="76">
        <v>61</v>
      </c>
      <c r="X929" s="76">
        <v>672</v>
      </c>
      <c r="Y929" s="78">
        <v>15661</v>
      </c>
    </row>
    <row r="930" spans="1:25" s="78" customFormat="1">
      <c r="A930" s="81">
        <v>499</v>
      </c>
      <c r="B930" s="76">
        <v>499061766</v>
      </c>
      <c r="C930" s="77" t="s">
        <v>556</v>
      </c>
      <c r="D930" s="79">
        <v>0</v>
      </c>
      <c r="E930" s="79">
        <v>0</v>
      </c>
      <c r="F930" s="79">
        <v>0</v>
      </c>
      <c r="G930" s="79">
        <v>0</v>
      </c>
      <c r="H930" s="79">
        <v>0</v>
      </c>
      <c r="I930" s="79">
        <v>1</v>
      </c>
      <c r="J930" s="79">
        <v>0</v>
      </c>
      <c r="K930" s="80">
        <v>3.8300000000000001E-2</v>
      </c>
      <c r="L930" s="79">
        <v>0</v>
      </c>
      <c r="M930" s="79">
        <v>0</v>
      </c>
      <c r="N930" s="79">
        <v>0</v>
      </c>
      <c r="O930" s="79">
        <v>0</v>
      </c>
      <c r="P930" s="79">
        <v>1</v>
      </c>
      <c r="Q930" s="79">
        <v>1</v>
      </c>
      <c r="R930" s="80">
        <v>1</v>
      </c>
      <c r="S930" s="79">
        <v>6</v>
      </c>
      <c r="T930" s="76"/>
      <c r="V930" s="76">
        <v>499</v>
      </c>
      <c r="W930" s="76">
        <v>61</v>
      </c>
      <c r="X930" s="76">
        <v>766</v>
      </c>
      <c r="Y930" s="78">
        <v>15484</v>
      </c>
    </row>
    <row r="931" spans="1:25" s="78" customFormat="1">
      <c r="A931" s="81">
        <v>3501</v>
      </c>
      <c r="B931" s="76">
        <v>3501061061</v>
      </c>
      <c r="C931" s="77" t="s">
        <v>557</v>
      </c>
      <c r="D931" s="79">
        <v>0</v>
      </c>
      <c r="E931" s="79">
        <v>0</v>
      </c>
      <c r="F931" s="79">
        <v>0</v>
      </c>
      <c r="G931" s="79">
        <v>0</v>
      </c>
      <c r="H931" s="79">
        <v>0</v>
      </c>
      <c r="I931" s="79">
        <v>40</v>
      </c>
      <c r="J931" s="79">
        <v>0</v>
      </c>
      <c r="K931" s="80">
        <v>1.532</v>
      </c>
      <c r="L931" s="79">
        <v>0</v>
      </c>
      <c r="M931" s="79">
        <v>0</v>
      </c>
      <c r="N931" s="79">
        <v>0</v>
      </c>
      <c r="O931" s="79">
        <v>3</v>
      </c>
      <c r="P931" s="79">
        <v>32</v>
      </c>
      <c r="Q931" s="79">
        <v>40</v>
      </c>
      <c r="R931" s="80">
        <v>1</v>
      </c>
      <c r="S931" s="79">
        <v>10</v>
      </c>
      <c r="T931" s="76"/>
      <c r="V931" s="76">
        <v>3501</v>
      </c>
      <c r="W931" s="76">
        <v>61</v>
      </c>
      <c r="X931" s="76">
        <v>61</v>
      </c>
      <c r="Y931" s="78">
        <v>15321</v>
      </c>
    </row>
    <row r="932" spans="1:25" s="78" customFormat="1">
      <c r="A932" s="81">
        <v>3501</v>
      </c>
      <c r="B932" s="76">
        <v>3501061137</v>
      </c>
      <c r="C932" s="77" t="s">
        <v>557</v>
      </c>
      <c r="D932" s="79">
        <v>0</v>
      </c>
      <c r="E932" s="79">
        <v>0</v>
      </c>
      <c r="F932" s="79">
        <v>0</v>
      </c>
      <c r="G932" s="79">
        <v>0</v>
      </c>
      <c r="H932" s="79">
        <v>0</v>
      </c>
      <c r="I932" s="79">
        <v>104</v>
      </c>
      <c r="J932" s="79">
        <v>0</v>
      </c>
      <c r="K932" s="80">
        <v>3.9832000000000001</v>
      </c>
      <c r="L932" s="79">
        <v>0</v>
      </c>
      <c r="M932" s="79">
        <v>0</v>
      </c>
      <c r="N932" s="79">
        <v>0</v>
      </c>
      <c r="O932" s="79">
        <v>8</v>
      </c>
      <c r="P932" s="79">
        <v>95</v>
      </c>
      <c r="Q932" s="79">
        <v>104</v>
      </c>
      <c r="R932" s="80">
        <v>1</v>
      </c>
      <c r="S932" s="79">
        <v>12</v>
      </c>
      <c r="T932" s="76"/>
      <c r="V932" s="76">
        <v>3501</v>
      </c>
      <c r="W932" s="76">
        <v>61</v>
      </c>
      <c r="X932" s="76">
        <v>137</v>
      </c>
      <c r="Y932" s="78">
        <v>16189</v>
      </c>
    </row>
    <row r="933" spans="1:25" s="78" customFormat="1">
      <c r="A933" s="81">
        <v>3501</v>
      </c>
      <c r="B933" s="76">
        <v>3501061161</v>
      </c>
      <c r="C933" s="77" t="s">
        <v>557</v>
      </c>
      <c r="D933" s="79">
        <v>0</v>
      </c>
      <c r="E933" s="79">
        <v>0</v>
      </c>
      <c r="F933" s="79">
        <v>0</v>
      </c>
      <c r="G933" s="79">
        <v>0</v>
      </c>
      <c r="H933" s="79">
        <v>0</v>
      </c>
      <c r="I933" s="79">
        <v>2</v>
      </c>
      <c r="J933" s="79">
        <v>0</v>
      </c>
      <c r="K933" s="80">
        <v>7.6600000000000001E-2</v>
      </c>
      <c r="L933" s="79">
        <v>0</v>
      </c>
      <c r="M933" s="79">
        <v>0</v>
      </c>
      <c r="N933" s="79">
        <v>0</v>
      </c>
      <c r="O933" s="79">
        <v>0</v>
      </c>
      <c r="P933" s="79">
        <v>1</v>
      </c>
      <c r="Q933" s="79">
        <v>2</v>
      </c>
      <c r="R933" s="80">
        <v>1</v>
      </c>
      <c r="S933" s="79">
        <v>6</v>
      </c>
      <c r="T933" s="76"/>
      <c r="V933" s="76">
        <v>3501</v>
      </c>
      <c r="W933" s="76">
        <v>61</v>
      </c>
      <c r="X933" s="76">
        <v>161</v>
      </c>
      <c r="Y933" s="78">
        <v>13254</v>
      </c>
    </row>
    <row r="934" spans="1:25" s="78" customFormat="1">
      <c r="A934" s="81">
        <v>3501</v>
      </c>
      <c r="B934" s="76">
        <v>3501061210</v>
      </c>
      <c r="C934" s="77" t="s">
        <v>557</v>
      </c>
      <c r="D934" s="79">
        <v>0</v>
      </c>
      <c r="E934" s="79">
        <v>0</v>
      </c>
      <c r="F934" s="79">
        <v>0</v>
      </c>
      <c r="G934" s="79">
        <v>0</v>
      </c>
      <c r="H934" s="79">
        <v>0</v>
      </c>
      <c r="I934" s="79">
        <v>1</v>
      </c>
      <c r="J934" s="79">
        <v>0</v>
      </c>
      <c r="K934" s="80">
        <v>3.8300000000000001E-2</v>
      </c>
      <c r="L934" s="79">
        <v>0</v>
      </c>
      <c r="M934" s="79">
        <v>0</v>
      </c>
      <c r="N934" s="79">
        <v>0</v>
      </c>
      <c r="O934" s="79">
        <v>0</v>
      </c>
      <c r="P934" s="79">
        <v>1</v>
      </c>
      <c r="Q934" s="79">
        <v>1</v>
      </c>
      <c r="R934" s="80">
        <v>1</v>
      </c>
      <c r="S934" s="79">
        <v>5</v>
      </c>
      <c r="T934" s="76"/>
      <c r="V934" s="76">
        <v>3501</v>
      </c>
      <c r="W934" s="76">
        <v>61</v>
      </c>
      <c r="X934" s="76">
        <v>210</v>
      </c>
      <c r="Y934" s="78">
        <v>15161</v>
      </c>
    </row>
    <row r="935" spans="1:25" s="78" customFormat="1">
      <c r="A935" s="81">
        <v>3501</v>
      </c>
      <c r="B935" s="76">
        <v>3501061278</v>
      </c>
      <c r="C935" s="77" t="s">
        <v>557</v>
      </c>
      <c r="D935" s="79">
        <v>0</v>
      </c>
      <c r="E935" s="79">
        <v>0</v>
      </c>
      <c r="F935" s="79">
        <v>0</v>
      </c>
      <c r="G935" s="79">
        <v>0</v>
      </c>
      <c r="H935" s="79">
        <v>0</v>
      </c>
      <c r="I935" s="79">
        <v>6</v>
      </c>
      <c r="J935" s="79">
        <v>0</v>
      </c>
      <c r="K935" s="80">
        <v>0.2298</v>
      </c>
      <c r="L935" s="79">
        <v>0</v>
      </c>
      <c r="M935" s="79">
        <v>0</v>
      </c>
      <c r="N935" s="79">
        <v>0</v>
      </c>
      <c r="O935" s="79">
        <v>2</v>
      </c>
      <c r="P935" s="79">
        <v>5</v>
      </c>
      <c r="Q935" s="79">
        <v>6</v>
      </c>
      <c r="R935" s="80">
        <v>1</v>
      </c>
      <c r="S935" s="79">
        <v>6</v>
      </c>
      <c r="T935" s="76"/>
      <c r="V935" s="76">
        <v>3501</v>
      </c>
      <c r="W935" s="76">
        <v>61</v>
      </c>
      <c r="X935" s="76">
        <v>278</v>
      </c>
      <c r="Y935" s="78">
        <v>15462</v>
      </c>
    </row>
    <row r="936" spans="1:25" s="78" customFormat="1">
      <c r="A936" s="81">
        <v>3501</v>
      </c>
      <c r="B936" s="76">
        <v>3501061281</v>
      </c>
      <c r="C936" s="77" t="s">
        <v>557</v>
      </c>
      <c r="D936" s="79">
        <v>0</v>
      </c>
      <c r="E936" s="79">
        <v>0</v>
      </c>
      <c r="F936" s="79">
        <v>0</v>
      </c>
      <c r="G936" s="79">
        <v>0</v>
      </c>
      <c r="H936" s="79">
        <v>0</v>
      </c>
      <c r="I936" s="79">
        <v>104</v>
      </c>
      <c r="J936" s="79">
        <v>0</v>
      </c>
      <c r="K936" s="80">
        <v>3.9832000000000001</v>
      </c>
      <c r="L936" s="79">
        <v>0</v>
      </c>
      <c r="M936" s="79">
        <v>0</v>
      </c>
      <c r="N936" s="79">
        <v>0</v>
      </c>
      <c r="O936" s="79">
        <v>3</v>
      </c>
      <c r="P936" s="79">
        <v>92</v>
      </c>
      <c r="Q936" s="79">
        <v>104</v>
      </c>
      <c r="R936" s="80">
        <v>1</v>
      </c>
      <c r="S936" s="79">
        <v>12</v>
      </c>
      <c r="T936" s="76"/>
      <c r="V936" s="76">
        <v>3501</v>
      </c>
      <c r="W936" s="76">
        <v>61</v>
      </c>
      <c r="X936" s="76">
        <v>281</v>
      </c>
      <c r="Y936" s="78">
        <v>15927</v>
      </c>
    </row>
    <row r="937" spans="1:25" s="78" customFormat="1">
      <c r="A937" s="81">
        <v>3501</v>
      </c>
      <c r="B937" s="76">
        <v>3501061325</v>
      </c>
      <c r="C937" s="77" t="s">
        <v>557</v>
      </c>
      <c r="D937" s="79">
        <v>0</v>
      </c>
      <c r="E937" s="79">
        <v>0</v>
      </c>
      <c r="F937" s="79">
        <v>0</v>
      </c>
      <c r="G937" s="79">
        <v>0</v>
      </c>
      <c r="H937" s="79">
        <v>0</v>
      </c>
      <c r="I937" s="79">
        <v>2</v>
      </c>
      <c r="J937" s="79">
        <v>0</v>
      </c>
      <c r="K937" s="80">
        <v>7.6600000000000001E-2</v>
      </c>
      <c r="L937" s="79">
        <v>0</v>
      </c>
      <c r="M937" s="79">
        <v>0</v>
      </c>
      <c r="N937" s="79">
        <v>0</v>
      </c>
      <c r="O937" s="79">
        <v>0</v>
      </c>
      <c r="P937" s="79">
        <v>2</v>
      </c>
      <c r="Q937" s="79">
        <v>2</v>
      </c>
      <c r="R937" s="80">
        <v>1</v>
      </c>
      <c r="S937" s="79">
        <v>8</v>
      </c>
      <c r="T937" s="76"/>
      <c r="V937" s="76">
        <v>3501</v>
      </c>
      <c r="W937" s="76">
        <v>61</v>
      </c>
      <c r="X937" s="76">
        <v>325</v>
      </c>
      <c r="Y937" s="78">
        <v>15838</v>
      </c>
    </row>
    <row r="938" spans="1:25" s="78" customFormat="1">
      <c r="A938" s="81">
        <v>3501</v>
      </c>
      <c r="B938" s="76">
        <v>3501061332</v>
      </c>
      <c r="C938" s="77" t="s">
        <v>557</v>
      </c>
      <c r="D938" s="79">
        <v>0</v>
      </c>
      <c r="E938" s="79">
        <v>0</v>
      </c>
      <c r="F938" s="79">
        <v>0</v>
      </c>
      <c r="G938" s="79">
        <v>0</v>
      </c>
      <c r="H938" s="79">
        <v>0</v>
      </c>
      <c r="I938" s="79">
        <v>3</v>
      </c>
      <c r="J938" s="79">
        <v>0</v>
      </c>
      <c r="K938" s="80">
        <v>0.1149</v>
      </c>
      <c r="L938" s="79">
        <v>0</v>
      </c>
      <c r="M938" s="79">
        <v>0</v>
      </c>
      <c r="N938" s="79">
        <v>0</v>
      </c>
      <c r="O938" s="79">
        <v>1</v>
      </c>
      <c r="P938" s="79">
        <v>3</v>
      </c>
      <c r="Q938" s="79">
        <v>3</v>
      </c>
      <c r="R938" s="80">
        <v>1</v>
      </c>
      <c r="S938" s="79">
        <v>10</v>
      </c>
      <c r="T938" s="76"/>
      <c r="V938" s="76">
        <v>3501</v>
      </c>
      <c r="W938" s="76">
        <v>61</v>
      </c>
      <c r="X938" s="76">
        <v>332</v>
      </c>
      <c r="Y938" s="78">
        <v>16914</v>
      </c>
    </row>
    <row r="939" spans="1:25" s="78" customFormat="1">
      <c r="A939" s="81">
        <v>3501</v>
      </c>
      <c r="B939" s="76">
        <v>3501061683</v>
      </c>
      <c r="C939" s="77" t="s">
        <v>557</v>
      </c>
      <c r="D939" s="79">
        <v>0</v>
      </c>
      <c r="E939" s="79">
        <v>0</v>
      </c>
      <c r="F939" s="79">
        <v>0</v>
      </c>
      <c r="G939" s="79">
        <v>0</v>
      </c>
      <c r="H939" s="79">
        <v>0</v>
      </c>
      <c r="I939" s="79">
        <v>1</v>
      </c>
      <c r="J939" s="79">
        <v>0</v>
      </c>
      <c r="K939" s="80">
        <v>3.8300000000000001E-2</v>
      </c>
      <c r="L939" s="79">
        <v>0</v>
      </c>
      <c r="M939" s="79">
        <v>0</v>
      </c>
      <c r="N939" s="79">
        <v>0</v>
      </c>
      <c r="O939" s="79">
        <v>0</v>
      </c>
      <c r="P939" s="79">
        <v>1</v>
      </c>
      <c r="Q939" s="79">
        <v>1</v>
      </c>
      <c r="R939" s="80">
        <v>1</v>
      </c>
      <c r="S939" s="79">
        <v>4</v>
      </c>
      <c r="T939" s="76"/>
      <c r="V939" s="76">
        <v>3501</v>
      </c>
      <c r="W939" s="76">
        <v>61</v>
      </c>
      <c r="X939" s="76">
        <v>683</v>
      </c>
      <c r="Y939" s="78">
        <v>15088</v>
      </c>
    </row>
    <row r="940" spans="1:25" s="78" customFormat="1">
      <c r="A940" s="81">
        <v>3502</v>
      </c>
      <c r="B940" s="76">
        <v>3502281061</v>
      </c>
      <c r="C940" s="77" t="s">
        <v>558</v>
      </c>
      <c r="D940" s="79">
        <v>0</v>
      </c>
      <c r="E940" s="79">
        <v>0</v>
      </c>
      <c r="F940" s="79">
        <v>0</v>
      </c>
      <c r="G940" s="79">
        <v>0</v>
      </c>
      <c r="H940" s="79">
        <v>0</v>
      </c>
      <c r="I940" s="79">
        <v>2</v>
      </c>
      <c r="J940" s="79">
        <v>0</v>
      </c>
      <c r="K940" s="80">
        <v>7.6600000000000001E-2</v>
      </c>
      <c r="L940" s="79">
        <v>0</v>
      </c>
      <c r="M940" s="79">
        <v>0</v>
      </c>
      <c r="N940" s="79">
        <v>0</v>
      </c>
      <c r="O940" s="79">
        <v>0</v>
      </c>
      <c r="P940" s="79">
        <v>1</v>
      </c>
      <c r="Q940" s="79">
        <v>2</v>
      </c>
      <c r="R940" s="80">
        <v>1</v>
      </c>
      <c r="S940" s="79">
        <v>10</v>
      </c>
      <c r="T940" s="76"/>
      <c r="V940" s="76">
        <v>3502</v>
      </c>
      <c r="W940" s="76">
        <v>281</v>
      </c>
      <c r="X940" s="76">
        <v>61</v>
      </c>
      <c r="Y940" s="78">
        <v>13608</v>
      </c>
    </row>
    <row r="941" spans="1:25" s="78" customFormat="1">
      <c r="A941" s="81">
        <v>3502</v>
      </c>
      <c r="B941" s="76">
        <v>3502281161</v>
      </c>
      <c r="C941" s="77" t="s">
        <v>558</v>
      </c>
      <c r="D941" s="79">
        <v>0</v>
      </c>
      <c r="E941" s="79">
        <v>0</v>
      </c>
      <c r="F941" s="79">
        <v>0</v>
      </c>
      <c r="G941" s="79">
        <v>0</v>
      </c>
      <c r="H941" s="79">
        <v>2</v>
      </c>
      <c r="I941" s="79">
        <v>0</v>
      </c>
      <c r="J941" s="79">
        <v>0</v>
      </c>
      <c r="K941" s="80">
        <v>7.6600000000000001E-2</v>
      </c>
      <c r="L941" s="79">
        <v>0</v>
      </c>
      <c r="M941" s="79">
        <v>0</v>
      </c>
      <c r="N941" s="79">
        <v>0</v>
      </c>
      <c r="O941" s="79">
        <v>0</v>
      </c>
      <c r="P941" s="79">
        <v>2</v>
      </c>
      <c r="Q941" s="79">
        <v>2</v>
      </c>
      <c r="R941" s="80">
        <v>1</v>
      </c>
      <c r="S941" s="79">
        <v>6</v>
      </c>
      <c r="T941" s="76"/>
      <c r="V941" s="76">
        <v>3502</v>
      </c>
      <c r="W941" s="76">
        <v>281</v>
      </c>
      <c r="X941" s="76">
        <v>161</v>
      </c>
      <c r="Y941" s="78">
        <v>13681</v>
      </c>
    </row>
    <row r="942" spans="1:25" s="78" customFormat="1">
      <c r="A942" s="81">
        <v>3502</v>
      </c>
      <c r="B942" s="76">
        <v>3502281281</v>
      </c>
      <c r="C942" s="77" t="s">
        <v>558</v>
      </c>
      <c r="D942" s="79">
        <v>0</v>
      </c>
      <c r="E942" s="79">
        <v>0</v>
      </c>
      <c r="F942" s="79">
        <v>0</v>
      </c>
      <c r="G942" s="79">
        <v>0</v>
      </c>
      <c r="H942" s="79">
        <v>225</v>
      </c>
      <c r="I942" s="79">
        <v>240</v>
      </c>
      <c r="J942" s="79">
        <v>0</v>
      </c>
      <c r="K942" s="80">
        <v>17.8095</v>
      </c>
      <c r="L942" s="79">
        <v>0</v>
      </c>
      <c r="M942" s="79">
        <v>0</v>
      </c>
      <c r="N942" s="79">
        <v>17</v>
      </c>
      <c r="O942" s="79">
        <v>24</v>
      </c>
      <c r="P942" s="79">
        <v>369</v>
      </c>
      <c r="Q942" s="79">
        <v>465</v>
      </c>
      <c r="R942" s="80">
        <v>1</v>
      </c>
      <c r="S942" s="79">
        <v>12</v>
      </c>
      <c r="T942" s="76"/>
      <c r="V942" s="76">
        <v>3502</v>
      </c>
      <c r="W942" s="76">
        <v>281</v>
      </c>
      <c r="X942" s="76">
        <v>281</v>
      </c>
      <c r="Y942" s="78">
        <v>14697</v>
      </c>
    </row>
    <row r="943" spans="1:25" s="78" customFormat="1">
      <c r="A943" s="81">
        <v>3503</v>
      </c>
      <c r="B943" s="76">
        <v>3503160031</v>
      </c>
      <c r="C943" s="77" t="s">
        <v>559</v>
      </c>
      <c r="D943" s="79">
        <v>0</v>
      </c>
      <c r="E943" s="79">
        <v>0</v>
      </c>
      <c r="F943" s="79">
        <v>0</v>
      </c>
      <c r="G943" s="79">
        <v>3</v>
      </c>
      <c r="H943" s="79">
        <v>1</v>
      </c>
      <c r="I943" s="79">
        <v>0</v>
      </c>
      <c r="J943" s="79">
        <v>0</v>
      </c>
      <c r="K943" s="80">
        <v>0.1532</v>
      </c>
      <c r="L943" s="79">
        <v>0</v>
      </c>
      <c r="M943" s="79">
        <v>0</v>
      </c>
      <c r="N943" s="79">
        <v>0</v>
      </c>
      <c r="O943" s="79">
        <v>0</v>
      </c>
      <c r="P943" s="79">
        <v>1</v>
      </c>
      <c r="Q943" s="79">
        <v>4</v>
      </c>
      <c r="R943" s="80">
        <v>1</v>
      </c>
      <c r="S943" s="79">
        <v>4</v>
      </c>
      <c r="T943" s="76"/>
      <c r="V943" s="76">
        <v>3503</v>
      </c>
      <c r="W943" s="76">
        <v>160</v>
      </c>
      <c r="X943" s="76">
        <v>31</v>
      </c>
      <c r="Y943" s="78">
        <v>10496</v>
      </c>
    </row>
    <row r="944" spans="1:25" s="78" customFormat="1">
      <c r="A944" s="81">
        <v>3503</v>
      </c>
      <c r="B944" s="76">
        <v>3503160048</v>
      </c>
      <c r="C944" s="77" t="s">
        <v>559</v>
      </c>
      <c r="D944" s="79">
        <v>0</v>
      </c>
      <c r="E944" s="79">
        <v>0</v>
      </c>
      <c r="F944" s="79">
        <v>0</v>
      </c>
      <c r="G944" s="79">
        <v>3</v>
      </c>
      <c r="H944" s="79">
        <v>1</v>
      </c>
      <c r="I944" s="79">
        <v>0</v>
      </c>
      <c r="J944" s="79">
        <v>0</v>
      </c>
      <c r="K944" s="80">
        <v>0.1532</v>
      </c>
      <c r="L944" s="79">
        <v>0</v>
      </c>
      <c r="M944" s="79">
        <v>0</v>
      </c>
      <c r="N944" s="79">
        <v>0</v>
      </c>
      <c r="O944" s="79">
        <v>0</v>
      </c>
      <c r="P944" s="79">
        <v>0</v>
      </c>
      <c r="Q944" s="79">
        <v>4</v>
      </c>
      <c r="R944" s="80">
        <v>1</v>
      </c>
      <c r="S944" s="79">
        <v>3</v>
      </c>
      <c r="T944" s="76"/>
      <c r="V944" s="76">
        <v>3503</v>
      </c>
      <c r="W944" s="76">
        <v>160</v>
      </c>
      <c r="X944" s="76">
        <v>48</v>
      </c>
      <c r="Y944" s="78">
        <v>9480</v>
      </c>
    </row>
    <row r="945" spans="1:25" s="78" customFormat="1">
      <c r="A945" s="81">
        <v>3503</v>
      </c>
      <c r="B945" s="76">
        <v>3503160056</v>
      </c>
      <c r="C945" s="77" t="s">
        <v>559</v>
      </c>
      <c r="D945" s="79">
        <v>0</v>
      </c>
      <c r="E945" s="79">
        <v>0</v>
      </c>
      <c r="F945" s="79">
        <v>0</v>
      </c>
      <c r="G945" s="79">
        <v>5</v>
      </c>
      <c r="H945" s="79">
        <v>2</v>
      </c>
      <c r="I945" s="79">
        <v>1</v>
      </c>
      <c r="J945" s="79">
        <v>0</v>
      </c>
      <c r="K945" s="80">
        <v>0.30640000000000001</v>
      </c>
      <c r="L945" s="79">
        <v>0</v>
      </c>
      <c r="M945" s="79">
        <v>1</v>
      </c>
      <c r="N945" s="79">
        <v>1</v>
      </c>
      <c r="O945" s="79">
        <v>0</v>
      </c>
      <c r="P945" s="79">
        <v>6</v>
      </c>
      <c r="Q945" s="79">
        <v>8</v>
      </c>
      <c r="R945" s="80">
        <v>1</v>
      </c>
      <c r="S945" s="79">
        <v>3</v>
      </c>
      <c r="T945" s="76"/>
      <c r="V945" s="76">
        <v>3503</v>
      </c>
      <c r="W945" s="76">
        <v>160</v>
      </c>
      <c r="X945" s="76">
        <v>56</v>
      </c>
      <c r="Y945" s="78">
        <v>13270</v>
      </c>
    </row>
    <row r="946" spans="1:25" s="78" customFormat="1">
      <c r="A946" s="81">
        <v>3503</v>
      </c>
      <c r="B946" s="76">
        <v>3503160079</v>
      </c>
      <c r="C946" s="77" t="s">
        <v>559</v>
      </c>
      <c r="D946" s="79">
        <v>0</v>
      </c>
      <c r="E946" s="79">
        <v>0</v>
      </c>
      <c r="F946" s="79">
        <v>4</v>
      </c>
      <c r="G946" s="79">
        <v>34</v>
      </c>
      <c r="H946" s="79">
        <v>17</v>
      </c>
      <c r="I946" s="79">
        <v>4</v>
      </c>
      <c r="J946" s="79">
        <v>0</v>
      </c>
      <c r="K946" s="80">
        <v>2.2597</v>
      </c>
      <c r="L946" s="79">
        <v>0</v>
      </c>
      <c r="M946" s="79">
        <v>4</v>
      </c>
      <c r="N946" s="79">
        <v>0</v>
      </c>
      <c r="O946" s="79">
        <v>0</v>
      </c>
      <c r="P946" s="79">
        <v>14</v>
      </c>
      <c r="Q946" s="79">
        <v>59</v>
      </c>
      <c r="R946" s="80">
        <v>1</v>
      </c>
      <c r="S946" s="79">
        <v>6</v>
      </c>
      <c r="T946" s="76"/>
      <c r="V946" s="76">
        <v>3503</v>
      </c>
      <c r="W946" s="76">
        <v>160</v>
      </c>
      <c r="X946" s="76">
        <v>79</v>
      </c>
      <c r="Y946" s="78">
        <v>10784</v>
      </c>
    </row>
    <row r="947" spans="1:25" s="78" customFormat="1">
      <c r="A947" s="81">
        <v>3503</v>
      </c>
      <c r="B947" s="76">
        <v>3503160160</v>
      </c>
      <c r="C947" s="77" t="s">
        <v>559</v>
      </c>
      <c r="D947" s="79">
        <v>0</v>
      </c>
      <c r="E947" s="79">
        <v>0</v>
      </c>
      <c r="F947" s="79">
        <v>70</v>
      </c>
      <c r="G947" s="79">
        <v>509</v>
      </c>
      <c r="H947" s="79">
        <v>287</v>
      </c>
      <c r="I947" s="79">
        <v>63</v>
      </c>
      <c r="J947" s="79">
        <v>0</v>
      </c>
      <c r="K947" s="80">
        <v>35.5807</v>
      </c>
      <c r="L947" s="79">
        <v>0</v>
      </c>
      <c r="M947" s="79">
        <v>150</v>
      </c>
      <c r="N947" s="79">
        <v>54</v>
      </c>
      <c r="O947" s="79">
        <v>20</v>
      </c>
      <c r="P947" s="79">
        <v>562</v>
      </c>
      <c r="Q947" s="79">
        <v>929</v>
      </c>
      <c r="R947" s="80">
        <v>1</v>
      </c>
      <c r="S947" s="79">
        <v>11</v>
      </c>
      <c r="T947" s="76"/>
      <c r="V947" s="76">
        <v>3503</v>
      </c>
      <c r="W947" s="76">
        <v>160</v>
      </c>
      <c r="X947" s="76">
        <v>160</v>
      </c>
      <c r="Y947" s="78">
        <v>13354</v>
      </c>
    </row>
    <row r="948" spans="1:25" s="78" customFormat="1">
      <c r="A948" s="81">
        <v>3503</v>
      </c>
      <c r="B948" s="76">
        <v>3503160301</v>
      </c>
      <c r="C948" s="77" t="s">
        <v>559</v>
      </c>
      <c r="D948" s="79">
        <v>0</v>
      </c>
      <c r="E948" s="79">
        <v>0</v>
      </c>
      <c r="F948" s="79">
        <v>1</v>
      </c>
      <c r="G948" s="79">
        <v>1</v>
      </c>
      <c r="H948" s="79">
        <v>2</v>
      </c>
      <c r="I948" s="79">
        <v>1</v>
      </c>
      <c r="J948" s="79">
        <v>0</v>
      </c>
      <c r="K948" s="80">
        <v>0.1915</v>
      </c>
      <c r="L948" s="79">
        <v>0</v>
      </c>
      <c r="M948" s="79">
        <v>2</v>
      </c>
      <c r="N948" s="79">
        <v>0</v>
      </c>
      <c r="O948" s="79">
        <v>0</v>
      </c>
      <c r="P948" s="79">
        <v>5</v>
      </c>
      <c r="Q948" s="79">
        <v>5</v>
      </c>
      <c r="R948" s="80">
        <v>1</v>
      </c>
      <c r="S948" s="79">
        <v>4</v>
      </c>
      <c r="T948" s="76"/>
      <c r="V948" s="76">
        <v>3503</v>
      </c>
      <c r="W948" s="76">
        <v>160</v>
      </c>
      <c r="X948" s="76">
        <v>301</v>
      </c>
      <c r="Y948" s="78">
        <v>14734</v>
      </c>
    </row>
    <row r="949" spans="1:25" s="78" customFormat="1">
      <c r="A949" s="81">
        <v>3503</v>
      </c>
      <c r="B949" s="76">
        <v>3503160326</v>
      </c>
      <c r="C949" s="77" t="s">
        <v>559</v>
      </c>
      <c r="D949" s="79">
        <v>0</v>
      </c>
      <c r="E949" s="79">
        <v>0</v>
      </c>
      <c r="F949" s="79">
        <v>1</v>
      </c>
      <c r="G949" s="79">
        <v>0</v>
      </c>
      <c r="H949" s="79">
        <v>0</v>
      </c>
      <c r="I949" s="79">
        <v>0</v>
      </c>
      <c r="J949" s="79">
        <v>0</v>
      </c>
      <c r="K949" s="80">
        <v>3.8300000000000001E-2</v>
      </c>
      <c r="L949" s="79">
        <v>0</v>
      </c>
      <c r="M949" s="79">
        <v>0</v>
      </c>
      <c r="N949" s="79">
        <v>0</v>
      </c>
      <c r="O949" s="79">
        <v>0</v>
      </c>
      <c r="P949" s="79">
        <v>0</v>
      </c>
      <c r="Q949" s="79">
        <v>1</v>
      </c>
      <c r="R949" s="80">
        <v>1</v>
      </c>
      <c r="S949" s="79">
        <v>2</v>
      </c>
      <c r="T949" s="76"/>
      <c r="V949" s="76">
        <v>3503</v>
      </c>
      <c r="W949" s="76">
        <v>160</v>
      </c>
      <c r="X949" s="76">
        <v>326</v>
      </c>
      <c r="Y949" s="78">
        <v>9518</v>
      </c>
    </row>
    <row r="950" spans="1:25" s="78" customFormat="1">
      <c r="A950" s="81">
        <v>3503</v>
      </c>
      <c r="B950" s="76">
        <v>3503160600</v>
      </c>
      <c r="C950" s="77" t="s">
        <v>559</v>
      </c>
      <c r="D950" s="79">
        <v>0</v>
      </c>
      <c r="E950" s="79">
        <v>0</v>
      </c>
      <c r="F950" s="79">
        <v>0</v>
      </c>
      <c r="G950" s="79">
        <v>0</v>
      </c>
      <c r="H950" s="79">
        <v>1</v>
      </c>
      <c r="I950" s="79">
        <v>0</v>
      </c>
      <c r="J950" s="79">
        <v>0</v>
      </c>
      <c r="K950" s="80">
        <v>3.8300000000000001E-2</v>
      </c>
      <c r="L950" s="79">
        <v>0</v>
      </c>
      <c r="M950" s="79">
        <v>0</v>
      </c>
      <c r="N950" s="79">
        <v>0</v>
      </c>
      <c r="O950" s="79">
        <v>0</v>
      </c>
      <c r="P950" s="79">
        <v>1</v>
      </c>
      <c r="Q950" s="79">
        <v>1</v>
      </c>
      <c r="R950" s="80">
        <v>1</v>
      </c>
      <c r="S950" s="79">
        <v>2</v>
      </c>
      <c r="T950" s="76"/>
      <c r="V950" s="76">
        <v>3503</v>
      </c>
      <c r="W950" s="76">
        <v>160</v>
      </c>
      <c r="X950" s="76">
        <v>600</v>
      </c>
      <c r="Y950" s="78">
        <v>13137</v>
      </c>
    </row>
    <row r="951" spans="1:25" s="78" customFormat="1">
      <c r="A951" s="81">
        <v>3503</v>
      </c>
      <c r="B951" s="76">
        <v>3503160673</v>
      </c>
      <c r="C951" s="77" t="s">
        <v>559</v>
      </c>
      <c r="D951" s="79">
        <v>0</v>
      </c>
      <c r="E951" s="79">
        <v>0</v>
      </c>
      <c r="F951" s="79">
        <v>0</v>
      </c>
      <c r="G951" s="79">
        <v>1</v>
      </c>
      <c r="H951" s="79">
        <v>0</v>
      </c>
      <c r="I951" s="79">
        <v>0</v>
      </c>
      <c r="J951" s="79">
        <v>0</v>
      </c>
      <c r="K951" s="80">
        <v>3.8300000000000001E-2</v>
      </c>
      <c r="L951" s="79">
        <v>0</v>
      </c>
      <c r="M951" s="79">
        <v>0</v>
      </c>
      <c r="N951" s="79">
        <v>0</v>
      </c>
      <c r="O951" s="79">
        <v>0</v>
      </c>
      <c r="P951" s="79">
        <v>0</v>
      </c>
      <c r="Q951" s="79">
        <v>1</v>
      </c>
      <c r="R951" s="80">
        <v>1</v>
      </c>
      <c r="S951" s="79">
        <v>2</v>
      </c>
      <c r="T951" s="76"/>
      <c r="V951" s="76">
        <v>3503</v>
      </c>
      <c r="W951" s="76">
        <v>160</v>
      </c>
      <c r="X951" s="76">
        <v>673</v>
      </c>
      <c r="Y951" s="78">
        <v>9567</v>
      </c>
    </row>
    <row r="952" spans="1:25" s="78" customFormat="1">
      <c r="A952" s="81">
        <v>3503</v>
      </c>
      <c r="B952" s="76">
        <v>3503160735</v>
      </c>
      <c r="C952" s="77" t="s">
        <v>559</v>
      </c>
      <c r="D952" s="79">
        <v>0</v>
      </c>
      <c r="E952" s="79">
        <v>0</v>
      </c>
      <c r="F952" s="79">
        <v>1</v>
      </c>
      <c r="G952" s="79">
        <v>2</v>
      </c>
      <c r="H952" s="79">
        <v>0</v>
      </c>
      <c r="I952" s="79">
        <v>0</v>
      </c>
      <c r="J952" s="79">
        <v>0</v>
      </c>
      <c r="K952" s="80">
        <v>0.1149</v>
      </c>
      <c r="L952" s="79">
        <v>0</v>
      </c>
      <c r="M952" s="79">
        <v>0</v>
      </c>
      <c r="N952" s="79">
        <v>0</v>
      </c>
      <c r="O952" s="79">
        <v>0</v>
      </c>
      <c r="P952" s="79">
        <v>1</v>
      </c>
      <c r="Q952" s="79">
        <v>3</v>
      </c>
      <c r="R952" s="80">
        <v>1</v>
      </c>
      <c r="S952" s="79">
        <v>4</v>
      </c>
      <c r="T952" s="76"/>
      <c r="V952" s="76">
        <v>3503</v>
      </c>
      <c r="W952" s="76">
        <v>160</v>
      </c>
      <c r="X952" s="76">
        <v>735</v>
      </c>
      <c r="Y952" s="78">
        <v>10906</v>
      </c>
    </row>
    <row r="953" spans="1:25" s="78" customFormat="1">
      <c r="A953" s="81">
        <v>3506</v>
      </c>
      <c r="B953" s="76">
        <v>3506262030</v>
      </c>
      <c r="C953" s="77" t="s">
        <v>560</v>
      </c>
      <c r="D953" s="79">
        <v>0</v>
      </c>
      <c r="E953" s="79">
        <v>0</v>
      </c>
      <c r="F953" s="79">
        <v>0</v>
      </c>
      <c r="G953" s="79">
        <v>0</v>
      </c>
      <c r="H953" s="79">
        <v>0</v>
      </c>
      <c r="I953" s="79">
        <v>2</v>
      </c>
      <c r="J953" s="79">
        <v>0</v>
      </c>
      <c r="K953" s="80">
        <v>7.6600000000000001E-2</v>
      </c>
      <c r="L953" s="79">
        <v>0</v>
      </c>
      <c r="M953" s="79">
        <v>0</v>
      </c>
      <c r="N953" s="79">
        <v>0</v>
      </c>
      <c r="O953" s="79">
        <v>1</v>
      </c>
      <c r="P953" s="79">
        <v>0</v>
      </c>
      <c r="Q953" s="79">
        <v>2</v>
      </c>
      <c r="R953" s="80">
        <v>1</v>
      </c>
      <c r="S953" s="79">
        <v>6</v>
      </c>
      <c r="T953" s="76"/>
      <c r="V953" s="76">
        <v>3506</v>
      </c>
      <c r="W953" s="76">
        <v>262</v>
      </c>
      <c r="X953" s="76">
        <v>30</v>
      </c>
      <c r="Y953" s="78">
        <v>12106</v>
      </c>
    </row>
    <row r="954" spans="1:25" s="78" customFormat="1">
      <c r="A954" s="81">
        <v>3506</v>
      </c>
      <c r="B954" s="76">
        <v>3506262049</v>
      </c>
      <c r="C954" s="77" t="s">
        <v>560</v>
      </c>
      <c r="D954" s="79">
        <v>0</v>
      </c>
      <c r="E954" s="79">
        <v>0</v>
      </c>
      <c r="F954" s="79">
        <v>0</v>
      </c>
      <c r="G954" s="79">
        <v>0</v>
      </c>
      <c r="H954" s="79">
        <v>0</v>
      </c>
      <c r="I954" s="79">
        <v>2</v>
      </c>
      <c r="J954" s="79">
        <v>0</v>
      </c>
      <c r="K954" s="80">
        <v>7.6600000000000001E-2</v>
      </c>
      <c r="L954" s="79">
        <v>0</v>
      </c>
      <c r="M954" s="79">
        <v>0</v>
      </c>
      <c r="N954" s="79">
        <v>0</v>
      </c>
      <c r="O954" s="79">
        <v>1</v>
      </c>
      <c r="P954" s="79">
        <v>2</v>
      </c>
      <c r="Q954" s="79">
        <v>2</v>
      </c>
      <c r="R954" s="80">
        <v>1</v>
      </c>
      <c r="S954" s="79">
        <v>8</v>
      </c>
      <c r="T954" s="76"/>
      <c r="V954" s="76">
        <v>3506</v>
      </c>
      <c r="W954" s="76">
        <v>262</v>
      </c>
      <c r="X954" s="76">
        <v>49</v>
      </c>
      <c r="Y954" s="78">
        <v>16921</v>
      </c>
    </row>
    <row r="955" spans="1:25" s="78" customFormat="1">
      <c r="A955" s="81">
        <v>3506</v>
      </c>
      <c r="B955" s="76">
        <v>3506262071</v>
      </c>
      <c r="C955" s="77" t="s">
        <v>560</v>
      </c>
      <c r="D955" s="79">
        <v>0</v>
      </c>
      <c r="E955" s="79">
        <v>0</v>
      </c>
      <c r="F955" s="79">
        <v>0</v>
      </c>
      <c r="G955" s="79">
        <v>0</v>
      </c>
      <c r="H955" s="79">
        <v>1</v>
      </c>
      <c r="I955" s="79">
        <v>2</v>
      </c>
      <c r="J955" s="79">
        <v>0</v>
      </c>
      <c r="K955" s="80">
        <v>0.1149</v>
      </c>
      <c r="L955" s="79">
        <v>0</v>
      </c>
      <c r="M955" s="79">
        <v>0</v>
      </c>
      <c r="N955" s="79">
        <v>0</v>
      </c>
      <c r="O955" s="79">
        <v>0</v>
      </c>
      <c r="P955" s="79">
        <v>0</v>
      </c>
      <c r="Q955" s="79">
        <v>3</v>
      </c>
      <c r="R955" s="80">
        <v>1</v>
      </c>
      <c r="S955" s="79">
        <v>4</v>
      </c>
      <c r="T955" s="76"/>
      <c r="V955" s="76">
        <v>3506</v>
      </c>
      <c r="W955" s="76">
        <v>262</v>
      </c>
      <c r="X955" s="76">
        <v>71</v>
      </c>
      <c r="Y955" s="78">
        <v>10422</v>
      </c>
    </row>
    <row r="956" spans="1:25" s="78" customFormat="1">
      <c r="A956" s="81">
        <v>3506</v>
      </c>
      <c r="B956" s="76">
        <v>3506262093</v>
      </c>
      <c r="C956" s="77" t="s">
        <v>560</v>
      </c>
      <c r="D956" s="79">
        <v>0</v>
      </c>
      <c r="E956" s="79">
        <v>0</v>
      </c>
      <c r="F956" s="79">
        <v>0</v>
      </c>
      <c r="G956" s="79">
        <v>0</v>
      </c>
      <c r="H956" s="79">
        <v>3</v>
      </c>
      <c r="I956" s="79">
        <v>1</v>
      </c>
      <c r="J956" s="79">
        <v>0</v>
      </c>
      <c r="K956" s="80">
        <v>0.1532</v>
      </c>
      <c r="L956" s="79">
        <v>0</v>
      </c>
      <c r="M956" s="79">
        <v>0</v>
      </c>
      <c r="N956" s="79">
        <v>0</v>
      </c>
      <c r="O956" s="79">
        <v>0</v>
      </c>
      <c r="P956" s="79">
        <v>3</v>
      </c>
      <c r="Q956" s="79">
        <v>4</v>
      </c>
      <c r="R956" s="80">
        <v>1</v>
      </c>
      <c r="S956" s="79">
        <v>11</v>
      </c>
      <c r="T956" s="76"/>
      <c r="V956" s="76">
        <v>3506</v>
      </c>
      <c r="W956" s="76">
        <v>262</v>
      </c>
      <c r="X956" s="76">
        <v>93</v>
      </c>
      <c r="Y956" s="78">
        <v>13661</v>
      </c>
    </row>
    <row r="957" spans="1:25" s="78" customFormat="1">
      <c r="A957" s="81">
        <v>3506</v>
      </c>
      <c r="B957" s="76">
        <v>3506262149</v>
      </c>
      <c r="C957" s="77" t="s">
        <v>560</v>
      </c>
      <c r="D957" s="79">
        <v>0</v>
      </c>
      <c r="E957" s="79">
        <v>0</v>
      </c>
      <c r="F957" s="79">
        <v>0</v>
      </c>
      <c r="G957" s="79">
        <v>0</v>
      </c>
      <c r="H957" s="79">
        <v>0</v>
      </c>
      <c r="I957" s="79">
        <v>2</v>
      </c>
      <c r="J957" s="79">
        <v>0</v>
      </c>
      <c r="K957" s="80">
        <v>7.6600000000000001E-2</v>
      </c>
      <c r="L957" s="79">
        <v>0</v>
      </c>
      <c r="M957" s="79">
        <v>0</v>
      </c>
      <c r="N957" s="79">
        <v>0</v>
      </c>
      <c r="O957" s="79">
        <v>0</v>
      </c>
      <c r="P957" s="79">
        <v>2</v>
      </c>
      <c r="Q957" s="79">
        <v>2</v>
      </c>
      <c r="R957" s="80">
        <v>1</v>
      </c>
      <c r="S957" s="79">
        <v>12</v>
      </c>
      <c r="T957" s="76"/>
      <c r="V957" s="76">
        <v>3506</v>
      </c>
      <c r="W957" s="76">
        <v>262</v>
      </c>
      <c r="X957" s="76">
        <v>149</v>
      </c>
      <c r="Y957" s="78">
        <v>16496</v>
      </c>
    </row>
    <row r="958" spans="1:25" s="78" customFormat="1">
      <c r="A958" s="81">
        <v>3506</v>
      </c>
      <c r="B958" s="76">
        <v>3506262163</v>
      </c>
      <c r="C958" s="77" t="s">
        <v>560</v>
      </c>
      <c r="D958" s="79">
        <v>0</v>
      </c>
      <c r="E958" s="79">
        <v>0</v>
      </c>
      <c r="F958" s="79">
        <v>0</v>
      </c>
      <c r="G958" s="79">
        <v>0</v>
      </c>
      <c r="H958" s="79">
        <v>59</v>
      </c>
      <c r="I958" s="79">
        <v>97</v>
      </c>
      <c r="J958" s="79">
        <v>0</v>
      </c>
      <c r="K958" s="80">
        <v>5.9748000000000001</v>
      </c>
      <c r="L958" s="79">
        <v>0</v>
      </c>
      <c r="M958" s="79">
        <v>0</v>
      </c>
      <c r="N958" s="79">
        <v>15</v>
      </c>
      <c r="O958" s="79">
        <v>21</v>
      </c>
      <c r="P958" s="79">
        <v>107</v>
      </c>
      <c r="Q958" s="79">
        <v>156</v>
      </c>
      <c r="R958" s="80">
        <v>1</v>
      </c>
      <c r="S958" s="79">
        <v>12</v>
      </c>
      <c r="T958" s="76"/>
      <c r="V958" s="76">
        <v>3506</v>
      </c>
      <c r="W958" s="76">
        <v>262</v>
      </c>
      <c r="X958" s="76">
        <v>163</v>
      </c>
      <c r="Y958" s="78">
        <v>14629</v>
      </c>
    </row>
    <row r="959" spans="1:25" s="78" customFormat="1">
      <c r="A959" s="81">
        <v>3506</v>
      </c>
      <c r="B959" s="76">
        <v>3506262165</v>
      </c>
      <c r="C959" s="77" t="s">
        <v>560</v>
      </c>
      <c r="D959" s="79">
        <v>0</v>
      </c>
      <c r="E959" s="79">
        <v>0</v>
      </c>
      <c r="F959" s="79">
        <v>0</v>
      </c>
      <c r="G959" s="79">
        <v>0</v>
      </c>
      <c r="H959" s="79">
        <v>6</v>
      </c>
      <c r="I959" s="79">
        <v>28</v>
      </c>
      <c r="J959" s="79">
        <v>0</v>
      </c>
      <c r="K959" s="80">
        <v>1.3022</v>
      </c>
      <c r="L959" s="79">
        <v>0</v>
      </c>
      <c r="M959" s="79">
        <v>0</v>
      </c>
      <c r="N959" s="79">
        <v>1</v>
      </c>
      <c r="O959" s="79">
        <v>5</v>
      </c>
      <c r="P959" s="79">
        <v>18</v>
      </c>
      <c r="Q959" s="79">
        <v>34</v>
      </c>
      <c r="R959" s="80">
        <v>1</v>
      </c>
      <c r="S959" s="79">
        <v>10</v>
      </c>
      <c r="T959" s="76"/>
      <c r="V959" s="76">
        <v>3506</v>
      </c>
      <c r="W959" s="76">
        <v>262</v>
      </c>
      <c r="X959" s="76">
        <v>165</v>
      </c>
      <c r="Y959" s="78">
        <v>13834</v>
      </c>
    </row>
    <row r="960" spans="1:25" s="78" customFormat="1">
      <c r="A960" s="81">
        <v>3506</v>
      </c>
      <c r="B960" s="76">
        <v>3506262176</v>
      </c>
      <c r="C960" s="77" t="s">
        <v>560</v>
      </c>
      <c r="D960" s="79">
        <v>0</v>
      </c>
      <c r="E960" s="79">
        <v>0</v>
      </c>
      <c r="F960" s="79">
        <v>0</v>
      </c>
      <c r="G960" s="79">
        <v>0</v>
      </c>
      <c r="H960" s="79">
        <v>4</v>
      </c>
      <c r="I960" s="79">
        <v>7</v>
      </c>
      <c r="J960" s="79">
        <v>0</v>
      </c>
      <c r="K960" s="80">
        <v>0.42130000000000001</v>
      </c>
      <c r="L960" s="79">
        <v>0</v>
      </c>
      <c r="M960" s="79">
        <v>0</v>
      </c>
      <c r="N960" s="79">
        <v>2</v>
      </c>
      <c r="O960" s="79">
        <v>0</v>
      </c>
      <c r="P960" s="79">
        <v>8</v>
      </c>
      <c r="Q960" s="79">
        <v>11</v>
      </c>
      <c r="R960" s="80">
        <v>1</v>
      </c>
      <c r="S960" s="79">
        <v>7</v>
      </c>
      <c r="T960" s="76"/>
      <c r="V960" s="76">
        <v>3506</v>
      </c>
      <c r="W960" s="76">
        <v>262</v>
      </c>
      <c r="X960" s="76">
        <v>176</v>
      </c>
      <c r="Y960" s="78">
        <v>14199</v>
      </c>
    </row>
    <row r="961" spans="1:25" s="78" customFormat="1">
      <c r="A961" s="81">
        <v>3506</v>
      </c>
      <c r="B961" s="76">
        <v>3506262178</v>
      </c>
      <c r="C961" s="77" t="s">
        <v>560</v>
      </c>
      <c r="D961" s="79">
        <v>0</v>
      </c>
      <c r="E961" s="79">
        <v>0</v>
      </c>
      <c r="F961" s="79">
        <v>0</v>
      </c>
      <c r="G961" s="79">
        <v>0</v>
      </c>
      <c r="H961" s="79">
        <v>1</v>
      </c>
      <c r="I961" s="79">
        <v>5</v>
      </c>
      <c r="J961" s="79">
        <v>0</v>
      </c>
      <c r="K961" s="80">
        <v>0.2298</v>
      </c>
      <c r="L961" s="79">
        <v>0</v>
      </c>
      <c r="M961" s="79">
        <v>0</v>
      </c>
      <c r="N961" s="79">
        <v>0</v>
      </c>
      <c r="O961" s="79">
        <v>1</v>
      </c>
      <c r="P961" s="79">
        <v>5</v>
      </c>
      <c r="Q961" s="79">
        <v>6</v>
      </c>
      <c r="R961" s="80">
        <v>1</v>
      </c>
      <c r="S961" s="79">
        <v>4</v>
      </c>
      <c r="T961" s="76"/>
      <c r="V961" s="76">
        <v>3506</v>
      </c>
      <c r="W961" s="76">
        <v>262</v>
      </c>
      <c r="X961" s="76">
        <v>178</v>
      </c>
      <c r="Y961" s="78">
        <v>14471</v>
      </c>
    </row>
    <row r="962" spans="1:25" s="78" customFormat="1">
      <c r="A962" s="81">
        <v>3506</v>
      </c>
      <c r="B962" s="76">
        <v>3506262229</v>
      </c>
      <c r="C962" s="77" t="s">
        <v>560</v>
      </c>
      <c r="D962" s="79">
        <v>0</v>
      </c>
      <c r="E962" s="79">
        <v>0</v>
      </c>
      <c r="F962" s="79">
        <v>0</v>
      </c>
      <c r="G962" s="79">
        <v>0</v>
      </c>
      <c r="H962" s="79">
        <v>9</v>
      </c>
      <c r="I962" s="79">
        <v>12</v>
      </c>
      <c r="J962" s="79">
        <v>0</v>
      </c>
      <c r="K962" s="80">
        <v>0.80430000000000001</v>
      </c>
      <c r="L962" s="79">
        <v>0</v>
      </c>
      <c r="M962" s="79">
        <v>0</v>
      </c>
      <c r="N962" s="79">
        <v>2</v>
      </c>
      <c r="O962" s="79">
        <v>0</v>
      </c>
      <c r="P962" s="79">
        <v>11</v>
      </c>
      <c r="Q962" s="79">
        <v>21</v>
      </c>
      <c r="R962" s="80">
        <v>1</v>
      </c>
      <c r="S962" s="79">
        <v>7</v>
      </c>
      <c r="T962" s="76"/>
      <c r="V962" s="76">
        <v>3506</v>
      </c>
      <c r="W962" s="76">
        <v>262</v>
      </c>
      <c r="X962" s="76">
        <v>229</v>
      </c>
      <c r="Y962" s="78">
        <v>12920</v>
      </c>
    </row>
    <row r="963" spans="1:25" s="78" customFormat="1">
      <c r="A963" s="81">
        <v>3506</v>
      </c>
      <c r="B963" s="76">
        <v>3506262248</v>
      </c>
      <c r="C963" s="77" t="s">
        <v>560</v>
      </c>
      <c r="D963" s="79">
        <v>0</v>
      </c>
      <c r="E963" s="79">
        <v>0</v>
      </c>
      <c r="F963" s="79">
        <v>0</v>
      </c>
      <c r="G963" s="79">
        <v>0</v>
      </c>
      <c r="H963" s="79">
        <v>6</v>
      </c>
      <c r="I963" s="79">
        <v>8</v>
      </c>
      <c r="J963" s="79">
        <v>0</v>
      </c>
      <c r="K963" s="80">
        <v>0.53620000000000001</v>
      </c>
      <c r="L963" s="79">
        <v>0</v>
      </c>
      <c r="M963" s="79">
        <v>0</v>
      </c>
      <c r="N963" s="79">
        <v>1</v>
      </c>
      <c r="O963" s="79">
        <v>1</v>
      </c>
      <c r="P963" s="79">
        <v>11</v>
      </c>
      <c r="Q963" s="79">
        <v>14</v>
      </c>
      <c r="R963" s="80">
        <v>1</v>
      </c>
      <c r="S963" s="79">
        <v>12</v>
      </c>
      <c r="T963" s="76"/>
      <c r="V963" s="76">
        <v>3506</v>
      </c>
      <c r="W963" s="76">
        <v>262</v>
      </c>
      <c r="X963" s="76">
        <v>248</v>
      </c>
      <c r="Y963" s="78">
        <v>14885</v>
      </c>
    </row>
    <row r="964" spans="1:25" s="78" customFormat="1">
      <c r="A964" s="81">
        <v>3506</v>
      </c>
      <c r="B964" s="76">
        <v>3506262258</v>
      </c>
      <c r="C964" s="77" t="s">
        <v>560</v>
      </c>
      <c r="D964" s="79">
        <v>0</v>
      </c>
      <c r="E964" s="79">
        <v>0</v>
      </c>
      <c r="F964" s="79">
        <v>0</v>
      </c>
      <c r="G964" s="79">
        <v>0</v>
      </c>
      <c r="H964" s="79">
        <v>1</v>
      </c>
      <c r="I964" s="79">
        <v>7</v>
      </c>
      <c r="J964" s="79">
        <v>0</v>
      </c>
      <c r="K964" s="80">
        <v>0.30640000000000001</v>
      </c>
      <c r="L964" s="79">
        <v>0</v>
      </c>
      <c r="M964" s="79">
        <v>0</v>
      </c>
      <c r="N964" s="79">
        <v>0</v>
      </c>
      <c r="O964" s="79">
        <v>3</v>
      </c>
      <c r="P964" s="79">
        <v>4</v>
      </c>
      <c r="Q964" s="79">
        <v>8</v>
      </c>
      <c r="R964" s="80">
        <v>1</v>
      </c>
      <c r="S964" s="79">
        <v>10</v>
      </c>
      <c r="T964" s="76"/>
      <c r="V964" s="76">
        <v>3506</v>
      </c>
      <c r="W964" s="76">
        <v>262</v>
      </c>
      <c r="X964" s="76">
        <v>258</v>
      </c>
      <c r="Y964" s="78">
        <v>14194</v>
      </c>
    </row>
    <row r="965" spans="1:25" s="78" customFormat="1">
      <c r="A965" s="81">
        <v>3506</v>
      </c>
      <c r="B965" s="76">
        <v>3506262262</v>
      </c>
      <c r="C965" s="77" t="s">
        <v>560</v>
      </c>
      <c r="D965" s="79">
        <v>0</v>
      </c>
      <c r="E965" s="79">
        <v>0</v>
      </c>
      <c r="F965" s="79">
        <v>0</v>
      </c>
      <c r="G965" s="79">
        <v>0</v>
      </c>
      <c r="H965" s="79">
        <v>37</v>
      </c>
      <c r="I965" s="79">
        <v>53</v>
      </c>
      <c r="J965" s="79">
        <v>0</v>
      </c>
      <c r="K965" s="80">
        <v>3.4470000000000001</v>
      </c>
      <c r="L965" s="79">
        <v>0</v>
      </c>
      <c r="M965" s="79">
        <v>0</v>
      </c>
      <c r="N965" s="79">
        <v>7</v>
      </c>
      <c r="O965" s="79">
        <v>9</v>
      </c>
      <c r="P965" s="79">
        <v>34</v>
      </c>
      <c r="Q965" s="79">
        <v>90</v>
      </c>
      <c r="R965" s="80">
        <v>1</v>
      </c>
      <c r="S965" s="79">
        <v>7</v>
      </c>
      <c r="T965" s="76"/>
      <c r="V965" s="76">
        <v>3506</v>
      </c>
      <c r="W965" s="76">
        <v>262</v>
      </c>
      <c r="X965" s="76">
        <v>262</v>
      </c>
      <c r="Y965" s="78">
        <v>12447</v>
      </c>
    </row>
    <row r="966" spans="1:25" s="78" customFormat="1">
      <c r="A966" s="81">
        <v>3506</v>
      </c>
      <c r="B966" s="76">
        <v>3506262274</v>
      </c>
      <c r="C966" s="77" t="s">
        <v>560</v>
      </c>
      <c r="D966" s="79">
        <v>0</v>
      </c>
      <c r="E966" s="79">
        <v>0</v>
      </c>
      <c r="F966" s="79">
        <v>0</v>
      </c>
      <c r="G966" s="79">
        <v>0</v>
      </c>
      <c r="H966" s="79">
        <v>0</v>
      </c>
      <c r="I966" s="79">
        <v>4</v>
      </c>
      <c r="J966" s="79">
        <v>0</v>
      </c>
      <c r="K966" s="80">
        <v>0.1532</v>
      </c>
      <c r="L966" s="79">
        <v>0</v>
      </c>
      <c r="M966" s="79">
        <v>0</v>
      </c>
      <c r="N966" s="79">
        <v>0</v>
      </c>
      <c r="O966" s="79">
        <v>1</v>
      </c>
      <c r="P966" s="79">
        <v>2</v>
      </c>
      <c r="Q966" s="79">
        <v>4</v>
      </c>
      <c r="R966" s="80">
        <v>1</v>
      </c>
      <c r="S966" s="79">
        <v>10</v>
      </c>
      <c r="T966" s="76"/>
      <c r="V966" s="76">
        <v>3506</v>
      </c>
      <c r="W966" s="76">
        <v>262</v>
      </c>
      <c r="X966" s="76">
        <v>274</v>
      </c>
      <c r="Y966" s="78">
        <v>14149</v>
      </c>
    </row>
    <row r="967" spans="1:25" s="78" customFormat="1">
      <c r="A967" s="81">
        <v>3506</v>
      </c>
      <c r="B967" s="76">
        <v>3506262284</v>
      </c>
      <c r="C967" s="77" t="s">
        <v>560</v>
      </c>
      <c r="D967" s="79">
        <v>0</v>
      </c>
      <c r="E967" s="79">
        <v>0</v>
      </c>
      <c r="F967" s="79">
        <v>0</v>
      </c>
      <c r="G967" s="79">
        <v>0</v>
      </c>
      <c r="H967" s="79">
        <v>1</v>
      </c>
      <c r="I967" s="79">
        <v>3</v>
      </c>
      <c r="J967" s="79">
        <v>0</v>
      </c>
      <c r="K967" s="80">
        <v>0.1532</v>
      </c>
      <c r="L967" s="79">
        <v>0</v>
      </c>
      <c r="M967" s="79">
        <v>0</v>
      </c>
      <c r="N967" s="79">
        <v>1</v>
      </c>
      <c r="O967" s="79">
        <v>1</v>
      </c>
      <c r="P967" s="79">
        <v>1</v>
      </c>
      <c r="Q967" s="79">
        <v>4</v>
      </c>
      <c r="R967" s="80">
        <v>1</v>
      </c>
      <c r="S967" s="79">
        <v>5</v>
      </c>
      <c r="T967" s="76"/>
      <c r="V967" s="76">
        <v>3506</v>
      </c>
      <c r="W967" s="76">
        <v>262</v>
      </c>
      <c r="X967" s="76">
        <v>284</v>
      </c>
      <c r="Y967" s="78">
        <v>12778</v>
      </c>
    </row>
    <row r="968" spans="1:25" s="78" customFormat="1">
      <c r="A968" s="81">
        <v>3506</v>
      </c>
      <c r="B968" s="76">
        <v>3506262295</v>
      </c>
      <c r="C968" s="77" t="s">
        <v>560</v>
      </c>
      <c r="D968" s="79">
        <v>0</v>
      </c>
      <c r="E968" s="79">
        <v>0</v>
      </c>
      <c r="F968" s="79">
        <v>0</v>
      </c>
      <c r="G968" s="79">
        <v>0</v>
      </c>
      <c r="H968" s="79">
        <v>0</v>
      </c>
      <c r="I968" s="79">
        <v>1</v>
      </c>
      <c r="J968" s="79">
        <v>0</v>
      </c>
      <c r="K968" s="80">
        <v>3.8300000000000001E-2</v>
      </c>
      <c r="L968" s="79">
        <v>0</v>
      </c>
      <c r="M968" s="79">
        <v>0</v>
      </c>
      <c r="N968" s="79">
        <v>0</v>
      </c>
      <c r="O968" s="79">
        <v>0</v>
      </c>
      <c r="P968" s="79">
        <v>0</v>
      </c>
      <c r="Q968" s="79">
        <v>1</v>
      </c>
      <c r="R968" s="80">
        <v>1</v>
      </c>
      <c r="S968" s="79">
        <v>4</v>
      </c>
      <c r="T968" s="76"/>
      <c r="V968" s="76">
        <v>3506</v>
      </c>
      <c r="W968" s="76">
        <v>262</v>
      </c>
      <c r="X968" s="76">
        <v>295</v>
      </c>
      <c r="Y968" s="78">
        <v>11023</v>
      </c>
    </row>
    <row r="969" spans="1:25" s="78" customFormat="1">
      <c r="A969" s="81">
        <v>3506</v>
      </c>
      <c r="B969" s="76">
        <v>3506262346</v>
      </c>
      <c r="C969" s="77" t="s">
        <v>560</v>
      </c>
      <c r="D969" s="79">
        <v>0</v>
      </c>
      <c r="E969" s="79">
        <v>0</v>
      </c>
      <c r="F969" s="79">
        <v>0</v>
      </c>
      <c r="G969" s="79">
        <v>0</v>
      </c>
      <c r="H969" s="79">
        <v>0</v>
      </c>
      <c r="I969" s="79">
        <v>2</v>
      </c>
      <c r="J969" s="79">
        <v>0</v>
      </c>
      <c r="K969" s="80">
        <v>7.6600000000000001E-2</v>
      </c>
      <c r="L969" s="79">
        <v>0</v>
      </c>
      <c r="M969" s="79">
        <v>0</v>
      </c>
      <c r="N969" s="79">
        <v>0</v>
      </c>
      <c r="O969" s="79">
        <v>0</v>
      </c>
      <c r="P969" s="79">
        <v>1</v>
      </c>
      <c r="Q969" s="79">
        <v>2</v>
      </c>
      <c r="R969" s="80">
        <v>1</v>
      </c>
      <c r="S969" s="79">
        <v>6</v>
      </c>
      <c r="T969" s="76"/>
      <c r="V969" s="76">
        <v>3506</v>
      </c>
      <c r="W969" s="76">
        <v>262</v>
      </c>
      <c r="X969" s="76">
        <v>346</v>
      </c>
      <c r="Y969" s="78">
        <v>13254</v>
      </c>
    </row>
    <row r="970" spans="1:25" s="78" customFormat="1">
      <c r="A970" s="81">
        <v>3506</v>
      </c>
      <c r="B970" s="76">
        <v>3506262347</v>
      </c>
      <c r="C970" s="77" t="s">
        <v>560</v>
      </c>
      <c r="D970" s="79">
        <v>0</v>
      </c>
      <c r="E970" s="79">
        <v>0</v>
      </c>
      <c r="F970" s="79">
        <v>0</v>
      </c>
      <c r="G970" s="79">
        <v>0</v>
      </c>
      <c r="H970" s="79">
        <v>3</v>
      </c>
      <c r="I970" s="79">
        <v>3</v>
      </c>
      <c r="J970" s="79">
        <v>0</v>
      </c>
      <c r="K970" s="80">
        <v>0.2298</v>
      </c>
      <c r="L970" s="79">
        <v>0</v>
      </c>
      <c r="M970" s="79">
        <v>0</v>
      </c>
      <c r="N970" s="79">
        <v>1</v>
      </c>
      <c r="O970" s="79">
        <v>1</v>
      </c>
      <c r="P970" s="79">
        <v>3</v>
      </c>
      <c r="Q970" s="79">
        <v>6</v>
      </c>
      <c r="R970" s="80">
        <v>1</v>
      </c>
      <c r="S970" s="79">
        <v>6</v>
      </c>
      <c r="T970" s="76"/>
      <c r="V970" s="76">
        <v>3506</v>
      </c>
      <c r="W970" s="76">
        <v>262</v>
      </c>
      <c r="X970" s="76">
        <v>347</v>
      </c>
      <c r="Y970" s="78">
        <v>13133</v>
      </c>
    </row>
    <row r="971" spans="1:25" s="78" customFormat="1">
      <c r="A971" s="81">
        <v>3508</v>
      </c>
      <c r="B971" s="76">
        <v>3508281061</v>
      </c>
      <c r="C971" s="77" t="s">
        <v>577</v>
      </c>
      <c r="D971" s="79">
        <v>0</v>
      </c>
      <c r="E971" s="79">
        <v>0</v>
      </c>
      <c r="F971" s="79">
        <v>0</v>
      </c>
      <c r="G971" s="79">
        <v>0</v>
      </c>
      <c r="H971" s="79">
        <v>0</v>
      </c>
      <c r="I971" s="79">
        <v>2</v>
      </c>
      <c r="J971" s="79">
        <v>0</v>
      </c>
      <c r="K971" s="80">
        <v>7.6600000000000001E-2</v>
      </c>
      <c r="L971" s="79">
        <v>0</v>
      </c>
      <c r="M971" s="79">
        <v>0</v>
      </c>
      <c r="N971" s="79">
        <v>0</v>
      </c>
      <c r="O971" s="79">
        <v>1</v>
      </c>
      <c r="P971" s="79">
        <v>2</v>
      </c>
      <c r="Q971" s="79">
        <v>2</v>
      </c>
      <c r="R971" s="80">
        <v>1</v>
      </c>
      <c r="S971" s="79">
        <v>10</v>
      </c>
      <c r="T971" s="76"/>
      <c r="V971" s="76">
        <v>3508</v>
      </c>
      <c r="W971" s="76">
        <v>281</v>
      </c>
      <c r="X971" s="76">
        <v>61</v>
      </c>
      <c r="Y971" s="78">
        <v>17275</v>
      </c>
    </row>
    <row r="972" spans="1:25" s="78" customFormat="1">
      <c r="A972" s="81">
        <v>3508</v>
      </c>
      <c r="B972" s="76">
        <v>3508281137</v>
      </c>
      <c r="C972" s="77" t="s">
        <v>577</v>
      </c>
      <c r="D972" s="79">
        <v>0</v>
      </c>
      <c r="E972" s="79">
        <v>0</v>
      </c>
      <c r="F972" s="79">
        <v>0</v>
      </c>
      <c r="G972" s="79">
        <v>0</v>
      </c>
      <c r="H972" s="79">
        <v>0</v>
      </c>
      <c r="I972" s="79">
        <v>3</v>
      </c>
      <c r="J972" s="79">
        <v>0</v>
      </c>
      <c r="K972" s="80">
        <v>0.1149</v>
      </c>
      <c r="L972" s="79">
        <v>0</v>
      </c>
      <c r="M972" s="79">
        <v>0</v>
      </c>
      <c r="N972" s="79">
        <v>0</v>
      </c>
      <c r="O972" s="79">
        <v>0</v>
      </c>
      <c r="P972" s="79">
        <v>3</v>
      </c>
      <c r="Q972" s="79">
        <v>3</v>
      </c>
      <c r="R972" s="80">
        <v>1</v>
      </c>
      <c r="S972" s="79">
        <v>12</v>
      </c>
      <c r="T972" s="76"/>
      <c r="V972" s="76">
        <v>3508</v>
      </c>
      <c r="W972" s="76">
        <v>281</v>
      </c>
      <c r="X972" s="76">
        <v>137</v>
      </c>
      <c r="Y972" s="78">
        <v>16496</v>
      </c>
    </row>
    <row r="973" spans="1:25" s="78" customFormat="1">
      <c r="A973" s="81">
        <v>3508</v>
      </c>
      <c r="B973" s="76">
        <v>3508281227</v>
      </c>
      <c r="C973" s="77" t="s">
        <v>577</v>
      </c>
      <c r="D973" s="79">
        <v>0</v>
      </c>
      <c r="E973" s="79">
        <v>0</v>
      </c>
      <c r="F973" s="79">
        <v>0</v>
      </c>
      <c r="G973" s="79">
        <v>0</v>
      </c>
      <c r="H973" s="79">
        <v>0</v>
      </c>
      <c r="I973" s="79">
        <v>1</v>
      </c>
      <c r="J973" s="79">
        <v>0</v>
      </c>
      <c r="K973" s="80">
        <v>3.8300000000000001E-2</v>
      </c>
      <c r="L973" s="79">
        <v>0</v>
      </c>
      <c r="M973" s="79">
        <v>0</v>
      </c>
      <c r="N973" s="79">
        <v>0</v>
      </c>
      <c r="O973" s="79">
        <v>0</v>
      </c>
      <c r="P973" s="79">
        <v>1</v>
      </c>
      <c r="Q973" s="79">
        <v>1</v>
      </c>
      <c r="R973" s="80">
        <v>1</v>
      </c>
      <c r="S973" s="79">
        <v>9</v>
      </c>
      <c r="T973" s="76"/>
      <c r="V973" s="76">
        <v>3508</v>
      </c>
      <c r="W973" s="76">
        <v>281</v>
      </c>
      <c r="X973" s="76">
        <v>227</v>
      </c>
      <c r="Y973" s="78">
        <v>16015</v>
      </c>
    </row>
    <row r="974" spans="1:25" s="78" customFormat="1">
      <c r="A974" s="81">
        <v>3508</v>
      </c>
      <c r="B974" s="76">
        <v>3508281281</v>
      </c>
      <c r="C974" s="77" t="s">
        <v>577</v>
      </c>
      <c r="D974" s="79">
        <v>0</v>
      </c>
      <c r="E974" s="79">
        <v>0</v>
      </c>
      <c r="F974" s="79">
        <v>0</v>
      </c>
      <c r="G974" s="79">
        <v>0</v>
      </c>
      <c r="H974" s="79">
        <v>0</v>
      </c>
      <c r="I974" s="79">
        <v>200</v>
      </c>
      <c r="J974" s="79">
        <v>0</v>
      </c>
      <c r="K974" s="80">
        <v>7.66</v>
      </c>
      <c r="L974" s="79">
        <v>0</v>
      </c>
      <c r="M974" s="79">
        <v>0</v>
      </c>
      <c r="N974" s="79">
        <v>0</v>
      </c>
      <c r="O974" s="79">
        <v>49</v>
      </c>
      <c r="P974" s="79">
        <v>185</v>
      </c>
      <c r="Q974" s="79">
        <v>200</v>
      </c>
      <c r="R974" s="80">
        <v>1</v>
      </c>
      <c r="S974" s="79">
        <v>12</v>
      </c>
      <c r="T974" s="76"/>
      <c r="V974" s="76">
        <v>3508</v>
      </c>
      <c r="W974" s="76">
        <v>281</v>
      </c>
      <c r="X974" s="76">
        <v>281</v>
      </c>
      <c r="Y974" s="78">
        <v>16616</v>
      </c>
    </row>
    <row r="975" spans="1:25" s="78" customFormat="1">
      <c r="A975" s="81">
        <v>3508</v>
      </c>
      <c r="B975" s="76">
        <v>3508281325</v>
      </c>
      <c r="C975" s="77" t="s">
        <v>577</v>
      </c>
      <c r="D975" s="79">
        <v>0</v>
      </c>
      <c r="E975" s="79">
        <v>0</v>
      </c>
      <c r="F975" s="79">
        <v>0</v>
      </c>
      <c r="G975" s="79">
        <v>0</v>
      </c>
      <c r="H975" s="79">
        <v>0</v>
      </c>
      <c r="I975" s="79">
        <v>1</v>
      </c>
      <c r="J975" s="79">
        <v>0</v>
      </c>
      <c r="K975" s="80">
        <v>3.8300000000000001E-2</v>
      </c>
      <c r="L975" s="79">
        <v>0</v>
      </c>
      <c r="M975" s="79">
        <v>0</v>
      </c>
      <c r="N975" s="79">
        <v>0</v>
      </c>
      <c r="O975" s="79">
        <v>0</v>
      </c>
      <c r="P975" s="79">
        <v>1</v>
      </c>
      <c r="Q975" s="79">
        <v>1</v>
      </c>
      <c r="R975" s="80">
        <v>1</v>
      </c>
      <c r="S975" s="79">
        <v>8</v>
      </c>
      <c r="T975" s="76"/>
      <c r="V975" s="76">
        <v>3508</v>
      </c>
      <c r="W975" s="76">
        <v>281</v>
      </c>
      <c r="X975" s="76">
        <v>325</v>
      </c>
      <c r="Y975" s="78">
        <v>15838</v>
      </c>
    </row>
    <row r="976" spans="1:25" s="78" customFormat="1">
      <c r="A976" s="81">
        <v>3508</v>
      </c>
      <c r="B976" s="76">
        <v>3508281332</v>
      </c>
      <c r="C976" s="77" t="s">
        <v>577</v>
      </c>
      <c r="D976" s="79">
        <v>0</v>
      </c>
      <c r="E976" s="79">
        <v>0</v>
      </c>
      <c r="F976" s="79">
        <v>0</v>
      </c>
      <c r="G976" s="79">
        <v>0</v>
      </c>
      <c r="H976" s="79">
        <v>0</v>
      </c>
      <c r="I976" s="79">
        <v>1</v>
      </c>
      <c r="J976" s="79">
        <v>0</v>
      </c>
      <c r="K976" s="80">
        <v>3.8300000000000001E-2</v>
      </c>
      <c r="L976" s="79">
        <v>0</v>
      </c>
      <c r="M976" s="79">
        <v>0</v>
      </c>
      <c r="N976" s="79">
        <v>0</v>
      </c>
      <c r="O976" s="79">
        <v>0</v>
      </c>
      <c r="P976" s="79">
        <v>1</v>
      </c>
      <c r="Q976" s="79">
        <v>1</v>
      </c>
      <c r="R976" s="80">
        <v>1</v>
      </c>
      <c r="S976" s="79">
        <v>10</v>
      </c>
      <c r="T976" s="76"/>
      <c r="V976" s="76">
        <v>3508</v>
      </c>
      <c r="W976" s="76">
        <v>281</v>
      </c>
      <c r="X976" s="76">
        <v>332</v>
      </c>
      <c r="Y976" s="78">
        <v>16192</v>
      </c>
    </row>
    <row r="977" spans="1:25" s="78" customFormat="1">
      <c r="A977" s="81">
        <v>3509</v>
      </c>
      <c r="B977" s="76">
        <v>3509095027</v>
      </c>
      <c r="C977" s="77" t="s">
        <v>561</v>
      </c>
      <c r="D977" s="79">
        <v>0</v>
      </c>
      <c r="E977" s="79">
        <v>0</v>
      </c>
      <c r="F977" s="79">
        <v>0</v>
      </c>
      <c r="G977" s="79">
        <v>0</v>
      </c>
      <c r="H977" s="79">
        <v>1</v>
      </c>
      <c r="I977" s="79">
        <v>0</v>
      </c>
      <c r="J977" s="79">
        <v>0</v>
      </c>
      <c r="K977" s="80">
        <v>3.8300000000000001E-2</v>
      </c>
      <c r="L977" s="79">
        <v>0</v>
      </c>
      <c r="M977" s="79">
        <v>0</v>
      </c>
      <c r="N977" s="79">
        <v>1</v>
      </c>
      <c r="O977" s="79">
        <v>0</v>
      </c>
      <c r="P977" s="79">
        <v>0</v>
      </c>
      <c r="Q977" s="79">
        <v>1</v>
      </c>
      <c r="R977" s="80">
        <v>1</v>
      </c>
      <c r="S977" s="79">
        <v>4</v>
      </c>
      <c r="T977" s="76"/>
      <c r="V977" s="76">
        <v>3509</v>
      </c>
      <c r="W977" s="76">
        <v>95</v>
      </c>
      <c r="X977" s="76">
        <v>27</v>
      </c>
      <c r="Y977" s="78">
        <v>11741</v>
      </c>
    </row>
    <row r="978" spans="1:25" s="78" customFormat="1">
      <c r="A978" s="81">
        <v>3509</v>
      </c>
      <c r="B978" s="76">
        <v>3509095072</v>
      </c>
      <c r="C978" s="77" t="s">
        <v>561</v>
      </c>
      <c r="D978" s="79">
        <v>0</v>
      </c>
      <c r="E978" s="79">
        <v>0</v>
      </c>
      <c r="F978" s="79">
        <v>0</v>
      </c>
      <c r="G978" s="79">
        <v>0</v>
      </c>
      <c r="H978" s="79">
        <v>0</v>
      </c>
      <c r="I978" s="79">
        <v>1</v>
      </c>
      <c r="J978" s="79">
        <v>0</v>
      </c>
      <c r="K978" s="80">
        <v>3.8300000000000001E-2</v>
      </c>
      <c r="L978" s="79">
        <v>0</v>
      </c>
      <c r="M978" s="79">
        <v>0</v>
      </c>
      <c r="N978" s="79">
        <v>0</v>
      </c>
      <c r="O978" s="79">
        <v>0</v>
      </c>
      <c r="P978" s="79">
        <v>1</v>
      </c>
      <c r="Q978" s="79">
        <v>1</v>
      </c>
      <c r="R978" s="80">
        <v>1</v>
      </c>
      <c r="S978" s="79">
        <v>5</v>
      </c>
      <c r="T978" s="76"/>
      <c r="V978" s="76">
        <v>3509</v>
      </c>
      <c r="W978" s="76">
        <v>95</v>
      </c>
      <c r="X978" s="76">
        <v>72</v>
      </c>
      <c r="Y978" s="78">
        <v>15161</v>
      </c>
    </row>
    <row r="979" spans="1:25" s="78" customFormat="1">
      <c r="A979" s="81">
        <v>3509</v>
      </c>
      <c r="B979" s="76">
        <v>3509095095</v>
      </c>
      <c r="C979" s="77" t="s">
        <v>561</v>
      </c>
      <c r="D979" s="79">
        <v>0</v>
      </c>
      <c r="E979" s="79">
        <v>0</v>
      </c>
      <c r="F979" s="79">
        <v>0</v>
      </c>
      <c r="G979" s="79">
        <v>0</v>
      </c>
      <c r="H979" s="79">
        <v>321</v>
      </c>
      <c r="I979" s="79">
        <v>237</v>
      </c>
      <c r="J979" s="79">
        <v>0</v>
      </c>
      <c r="K979" s="80">
        <v>21.371400000000001</v>
      </c>
      <c r="L979" s="79">
        <v>0</v>
      </c>
      <c r="M979" s="79">
        <v>0</v>
      </c>
      <c r="N979" s="79">
        <v>66</v>
      </c>
      <c r="O979" s="79">
        <v>41</v>
      </c>
      <c r="P979" s="79">
        <v>392</v>
      </c>
      <c r="Q979" s="79">
        <v>558</v>
      </c>
      <c r="R979" s="80">
        <v>1</v>
      </c>
      <c r="S979" s="79">
        <v>11</v>
      </c>
      <c r="T979" s="76"/>
      <c r="V979" s="76">
        <v>3509</v>
      </c>
      <c r="W979" s="76">
        <v>95</v>
      </c>
      <c r="X979" s="76">
        <v>95</v>
      </c>
      <c r="Y979" s="78">
        <v>14181</v>
      </c>
    </row>
    <row r="980" spans="1:25" s="78" customFormat="1">
      <c r="A980" s="81">
        <v>3509</v>
      </c>
      <c r="B980" s="76">
        <v>3509095201</v>
      </c>
      <c r="C980" s="77" t="s">
        <v>561</v>
      </c>
      <c r="D980" s="79">
        <v>0</v>
      </c>
      <c r="E980" s="79">
        <v>0</v>
      </c>
      <c r="F980" s="79">
        <v>0</v>
      </c>
      <c r="G980" s="79">
        <v>0</v>
      </c>
      <c r="H980" s="79">
        <v>1</v>
      </c>
      <c r="I980" s="79">
        <v>2</v>
      </c>
      <c r="J980" s="79">
        <v>0</v>
      </c>
      <c r="K980" s="80">
        <v>0.1149</v>
      </c>
      <c r="L980" s="79">
        <v>0</v>
      </c>
      <c r="M980" s="79">
        <v>0</v>
      </c>
      <c r="N980" s="79">
        <v>1</v>
      </c>
      <c r="O980" s="79">
        <v>0</v>
      </c>
      <c r="P980" s="79">
        <v>3</v>
      </c>
      <c r="Q980" s="79">
        <v>3</v>
      </c>
      <c r="R980" s="80">
        <v>1</v>
      </c>
      <c r="S980" s="79">
        <v>11</v>
      </c>
      <c r="T980" s="76"/>
      <c r="V980" s="76">
        <v>3509</v>
      </c>
      <c r="W980" s="76">
        <v>95</v>
      </c>
      <c r="X980" s="76">
        <v>201</v>
      </c>
      <c r="Y980" s="78">
        <v>16583</v>
      </c>
    </row>
    <row r="981" spans="1:25" s="78" customFormat="1">
      <c r="A981" s="81">
        <v>3509</v>
      </c>
      <c r="B981" s="76">
        <v>3509095265</v>
      </c>
      <c r="C981" s="77" t="s">
        <v>561</v>
      </c>
      <c r="D981" s="79">
        <v>0</v>
      </c>
      <c r="E981" s="79">
        <v>0</v>
      </c>
      <c r="F981" s="79">
        <v>0</v>
      </c>
      <c r="G981" s="79">
        <v>0</v>
      </c>
      <c r="H981" s="79">
        <v>0</v>
      </c>
      <c r="I981" s="79">
        <v>1</v>
      </c>
      <c r="J981" s="79">
        <v>0</v>
      </c>
      <c r="K981" s="80">
        <v>3.8300000000000001E-2</v>
      </c>
      <c r="L981" s="79">
        <v>0</v>
      </c>
      <c r="M981" s="79">
        <v>0</v>
      </c>
      <c r="N981" s="79">
        <v>0</v>
      </c>
      <c r="O981" s="79">
        <v>1</v>
      </c>
      <c r="P981" s="79">
        <v>1</v>
      </c>
      <c r="Q981" s="79">
        <v>1</v>
      </c>
      <c r="R981" s="80">
        <v>1</v>
      </c>
      <c r="S981" s="79">
        <v>4</v>
      </c>
      <c r="T981" s="76"/>
      <c r="V981" s="76">
        <v>3509</v>
      </c>
      <c r="W981" s="76">
        <v>95</v>
      </c>
      <c r="X981" s="76">
        <v>265</v>
      </c>
      <c r="Y981" s="78">
        <v>17252</v>
      </c>
    </row>
    <row r="982" spans="1:25" s="78" customFormat="1">
      <c r="A982" s="81">
        <v>3509</v>
      </c>
      <c r="B982" s="76">
        <v>3509095273</v>
      </c>
      <c r="C982" s="77" t="s">
        <v>561</v>
      </c>
      <c r="D982" s="79">
        <v>0</v>
      </c>
      <c r="E982" s="79">
        <v>0</v>
      </c>
      <c r="F982" s="79">
        <v>0</v>
      </c>
      <c r="G982" s="79">
        <v>0</v>
      </c>
      <c r="H982" s="79">
        <v>1</v>
      </c>
      <c r="I982" s="79">
        <v>0</v>
      </c>
      <c r="J982" s="79">
        <v>0</v>
      </c>
      <c r="K982" s="80">
        <v>3.8300000000000001E-2</v>
      </c>
      <c r="L982" s="79">
        <v>0</v>
      </c>
      <c r="M982" s="79">
        <v>0</v>
      </c>
      <c r="N982" s="79">
        <v>0</v>
      </c>
      <c r="O982" s="79">
        <v>0</v>
      </c>
      <c r="P982" s="79">
        <v>1</v>
      </c>
      <c r="Q982" s="79">
        <v>1</v>
      </c>
      <c r="R982" s="80">
        <v>1</v>
      </c>
      <c r="S982" s="79">
        <v>5</v>
      </c>
      <c r="T982" s="76"/>
      <c r="V982" s="76">
        <v>3509</v>
      </c>
      <c r="W982" s="76">
        <v>95</v>
      </c>
      <c r="X982" s="76">
        <v>273</v>
      </c>
      <c r="Y982" s="78">
        <v>13358</v>
      </c>
    </row>
    <row r="983" spans="1:25" s="78" customFormat="1">
      <c r="A983" s="81">
        <v>3509</v>
      </c>
      <c r="B983" s="76">
        <v>3509095292</v>
      </c>
      <c r="C983" s="77" t="s">
        <v>561</v>
      </c>
      <c r="D983" s="79">
        <v>0</v>
      </c>
      <c r="E983" s="79">
        <v>0</v>
      </c>
      <c r="F983" s="79">
        <v>0</v>
      </c>
      <c r="G983" s="79">
        <v>0</v>
      </c>
      <c r="H983" s="79">
        <v>0</v>
      </c>
      <c r="I983" s="79">
        <v>1</v>
      </c>
      <c r="J983" s="79">
        <v>0</v>
      </c>
      <c r="K983" s="80">
        <v>3.8300000000000001E-2</v>
      </c>
      <c r="L983" s="79">
        <v>0</v>
      </c>
      <c r="M983" s="79">
        <v>0</v>
      </c>
      <c r="N983" s="79">
        <v>0</v>
      </c>
      <c r="O983" s="79">
        <v>0</v>
      </c>
      <c r="P983" s="79">
        <v>1</v>
      </c>
      <c r="Q983" s="79">
        <v>1</v>
      </c>
      <c r="R983" s="80">
        <v>1</v>
      </c>
      <c r="S983" s="79">
        <v>6</v>
      </c>
      <c r="T983" s="76"/>
      <c r="V983" s="76">
        <v>3509</v>
      </c>
      <c r="W983" s="76">
        <v>95</v>
      </c>
      <c r="X983" s="76">
        <v>292</v>
      </c>
      <c r="Y983" s="78">
        <v>15484</v>
      </c>
    </row>
    <row r="984" spans="1:25" s="78" customFormat="1">
      <c r="A984" s="81">
        <v>3509</v>
      </c>
      <c r="B984" s="76">
        <v>3509095310</v>
      </c>
      <c r="C984" s="77" t="s">
        <v>561</v>
      </c>
      <c r="D984" s="79">
        <v>0</v>
      </c>
      <c r="E984" s="79">
        <v>0</v>
      </c>
      <c r="F984" s="79">
        <v>0</v>
      </c>
      <c r="G984" s="79">
        <v>0</v>
      </c>
      <c r="H984" s="79">
        <v>1</v>
      </c>
      <c r="I984" s="79">
        <v>0</v>
      </c>
      <c r="J984" s="79">
        <v>0</v>
      </c>
      <c r="K984" s="80">
        <v>3.8300000000000001E-2</v>
      </c>
      <c r="L984" s="79">
        <v>0</v>
      </c>
      <c r="M984" s="79">
        <v>0</v>
      </c>
      <c r="N984" s="79">
        <v>0</v>
      </c>
      <c r="O984" s="79">
        <v>0</v>
      </c>
      <c r="P984" s="79">
        <v>1</v>
      </c>
      <c r="Q984" s="79">
        <v>1</v>
      </c>
      <c r="R984" s="80">
        <v>1</v>
      </c>
      <c r="S984" s="79">
        <v>10</v>
      </c>
      <c r="T984" s="76"/>
      <c r="V984" s="76">
        <v>3509</v>
      </c>
      <c r="W984" s="76">
        <v>95</v>
      </c>
      <c r="X984" s="76">
        <v>310</v>
      </c>
      <c r="Y984" s="78">
        <v>14389</v>
      </c>
    </row>
    <row r="985" spans="1:25" s="78" customFormat="1">
      <c r="A985" s="81">
        <v>3509</v>
      </c>
      <c r="B985" s="76">
        <v>3509095331</v>
      </c>
      <c r="C985" s="77" t="s">
        <v>561</v>
      </c>
      <c r="D985" s="79">
        <v>0</v>
      </c>
      <c r="E985" s="79">
        <v>0</v>
      </c>
      <c r="F985" s="79">
        <v>0</v>
      </c>
      <c r="G985" s="79">
        <v>0</v>
      </c>
      <c r="H985" s="79">
        <v>0</v>
      </c>
      <c r="I985" s="79">
        <v>2</v>
      </c>
      <c r="J985" s="79">
        <v>0</v>
      </c>
      <c r="K985" s="80">
        <v>7.6600000000000001E-2</v>
      </c>
      <c r="L985" s="79">
        <v>0</v>
      </c>
      <c r="M985" s="79">
        <v>0</v>
      </c>
      <c r="N985" s="79">
        <v>0</v>
      </c>
      <c r="O985" s="79">
        <v>0</v>
      </c>
      <c r="P985" s="79">
        <v>1</v>
      </c>
      <c r="Q985" s="79">
        <v>2</v>
      </c>
      <c r="R985" s="80">
        <v>1</v>
      </c>
      <c r="S985" s="79">
        <v>6</v>
      </c>
      <c r="T985" s="76"/>
      <c r="V985" s="76">
        <v>3509</v>
      </c>
      <c r="W985" s="76">
        <v>95</v>
      </c>
      <c r="X985" s="76">
        <v>331</v>
      </c>
      <c r="Y985" s="78">
        <v>13254</v>
      </c>
    </row>
    <row r="986" spans="1:25" s="78" customFormat="1">
      <c r="A986" s="81">
        <v>3509</v>
      </c>
      <c r="B986" s="76">
        <v>3509095650</v>
      </c>
      <c r="C986" s="77" t="s">
        <v>561</v>
      </c>
      <c r="D986" s="79">
        <v>0</v>
      </c>
      <c r="E986" s="79">
        <v>0</v>
      </c>
      <c r="F986" s="79">
        <v>0</v>
      </c>
      <c r="G986" s="79">
        <v>0</v>
      </c>
      <c r="H986" s="79">
        <v>1</v>
      </c>
      <c r="I986" s="79">
        <v>0</v>
      </c>
      <c r="J986" s="79">
        <v>0</v>
      </c>
      <c r="K986" s="80">
        <v>3.8300000000000001E-2</v>
      </c>
      <c r="L986" s="79">
        <v>0</v>
      </c>
      <c r="M986" s="79">
        <v>0</v>
      </c>
      <c r="N986" s="79">
        <v>0</v>
      </c>
      <c r="O986" s="79">
        <v>0</v>
      </c>
      <c r="P986" s="79">
        <v>0</v>
      </c>
      <c r="Q986" s="79">
        <v>1</v>
      </c>
      <c r="R986" s="80">
        <v>1</v>
      </c>
      <c r="S986" s="79">
        <v>4</v>
      </c>
      <c r="T986" s="76"/>
      <c r="V986" s="76">
        <v>3509</v>
      </c>
      <c r="W986" s="76">
        <v>95</v>
      </c>
      <c r="X986" s="76">
        <v>650</v>
      </c>
      <c r="Y986" s="78">
        <v>9220</v>
      </c>
    </row>
    <row r="987" spans="1:25" s="78" customFormat="1">
      <c r="A987" s="81">
        <v>3509</v>
      </c>
      <c r="B987" s="76">
        <v>3509095763</v>
      </c>
      <c r="C987" s="77" t="s">
        <v>561</v>
      </c>
      <c r="D987" s="79">
        <v>0</v>
      </c>
      <c r="E987" s="79">
        <v>0</v>
      </c>
      <c r="F987" s="79">
        <v>0</v>
      </c>
      <c r="G987" s="79">
        <v>0</v>
      </c>
      <c r="H987" s="79">
        <v>0</v>
      </c>
      <c r="I987" s="79">
        <v>1</v>
      </c>
      <c r="J987" s="79">
        <v>0</v>
      </c>
      <c r="K987" s="80">
        <v>3.8300000000000001E-2</v>
      </c>
      <c r="L987" s="79">
        <v>0</v>
      </c>
      <c r="M987" s="79">
        <v>0</v>
      </c>
      <c r="N987" s="79">
        <v>0</v>
      </c>
      <c r="O987" s="79">
        <v>0</v>
      </c>
      <c r="P987" s="79">
        <v>1</v>
      </c>
      <c r="Q987" s="79">
        <v>1</v>
      </c>
      <c r="R987" s="80">
        <v>1</v>
      </c>
      <c r="S987" s="79">
        <v>4</v>
      </c>
      <c r="T987" s="76"/>
      <c r="V987" s="76">
        <v>3509</v>
      </c>
      <c r="W987" s="76">
        <v>95</v>
      </c>
      <c r="X987" s="76">
        <v>763</v>
      </c>
      <c r="Y987" s="78">
        <v>15088</v>
      </c>
    </row>
    <row r="988" spans="1:25" s="78" customFormat="1">
      <c r="A988" s="81">
        <v>3510</v>
      </c>
      <c r="B988" s="76">
        <v>3510281061</v>
      </c>
      <c r="C988" s="77" t="s">
        <v>562</v>
      </c>
      <c r="D988" s="79">
        <v>0</v>
      </c>
      <c r="E988" s="79">
        <v>0</v>
      </c>
      <c r="F988" s="79">
        <v>0</v>
      </c>
      <c r="G988" s="79">
        <v>2</v>
      </c>
      <c r="H988" s="79">
        <v>1</v>
      </c>
      <c r="I988" s="79">
        <v>0</v>
      </c>
      <c r="J988" s="79">
        <v>0</v>
      </c>
      <c r="K988" s="80">
        <v>0.1149</v>
      </c>
      <c r="L988" s="79">
        <v>0</v>
      </c>
      <c r="M988" s="79">
        <v>0</v>
      </c>
      <c r="N988" s="79">
        <v>0</v>
      </c>
      <c r="O988" s="79">
        <v>0</v>
      </c>
      <c r="P988" s="79">
        <v>2</v>
      </c>
      <c r="Q988" s="79">
        <v>3</v>
      </c>
      <c r="R988" s="80">
        <v>1</v>
      </c>
      <c r="S988" s="79">
        <v>10</v>
      </c>
      <c r="T988" s="76"/>
      <c r="V988" s="76">
        <v>3510</v>
      </c>
      <c r="W988" s="76">
        <v>281</v>
      </c>
      <c r="X988" s="76">
        <v>61</v>
      </c>
      <c r="Y988" s="78">
        <v>12897</v>
      </c>
    </row>
    <row r="989" spans="1:25" s="78" customFormat="1">
      <c r="A989" s="81">
        <v>3510</v>
      </c>
      <c r="B989" s="76">
        <v>3510281087</v>
      </c>
      <c r="C989" s="77" t="s">
        <v>562</v>
      </c>
      <c r="D989" s="79">
        <v>0</v>
      </c>
      <c r="E989" s="79">
        <v>0</v>
      </c>
      <c r="F989" s="79">
        <v>0</v>
      </c>
      <c r="G989" s="79">
        <v>1</v>
      </c>
      <c r="H989" s="79">
        <v>0</v>
      </c>
      <c r="I989" s="79">
        <v>0</v>
      </c>
      <c r="J989" s="79">
        <v>0</v>
      </c>
      <c r="K989" s="80">
        <v>3.8300000000000001E-2</v>
      </c>
      <c r="L989" s="79">
        <v>0</v>
      </c>
      <c r="M989" s="79">
        <v>1</v>
      </c>
      <c r="N989" s="79">
        <v>0</v>
      </c>
      <c r="O989" s="79">
        <v>0</v>
      </c>
      <c r="P989" s="79">
        <v>0</v>
      </c>
      <c r="Q989" s="79">
        <v>1</v>
      </c>
      <c r="R989" s="80">
        <v>1</v>
      </c>
      <c r="S989" s="79">
        <v>5</v>
      </c>
      <c r="T989" s="76"/>
      <c r="V989" s="76">
        <v>3510</v>
      </c>
      <c r="W989" s="76">
        <v>281</v>
      </c>
      <c r="X989" s="76">
        <v>87</v>
      </c>
      <c r="Y989" s="78">
        <v>11966</v>
      </c>
    </row>
    <row r="990" spans="1:25" s="78" customFormat="1">
      <c r="A990" s="81">
        <v>3510</v>
      </c>
      <c r="B990" s="76">
        <v>3510281137</v>
      </c>
      <c r="C990" s="77" t="s">
        <v>562</v>
      </c>
      <c r="D990" s="79">
        <v>0</v>
      </c>
      <c r="E990" s="79">
        <v>0</v>
      </c>
      <c r="F990" s="79">
        <v>0</v>
      </c>
      <c r="G990" s="79">
        <v>5</v>
      </c>
      <c r="H990" s="79">
        <v>1</v>
      </c>
      <c r="I990" s="79">
        <v>0</v>
      </c>
      <c r="J990" s="79">
        <v>0</v>
      </c>
      <c r="K990" s="80">
        <v>0.2298</v>
      </c>
      <c r="L990" s="79">
        <v>0</v>
      </c>
      <c r="M990" s="79">
        <v>0</v>
      </c>
      <c r="N990" s="79">
        <v>0</v>
      </c>
      <c r="O990" s="79">
        <v>0</v>
      </c>
      <c r="P990" s="79">
        <v>6</v>
      </c>
      <c r="Q990" s="79">
        <v>6</v>
      </c>
      <c r="R990" s="80">
        <v>1</v>
      </c>
      <c r="S990" s="79">
        <v>12</v>
      </c>
      <c r="T990" s="76"/>
      <c r="V990" s="76">
        <v>3510</v>
      </c>
      <c r="W990" s="76">
        <v>281</v>
      </c>
      <c r="X990" s="76">
        <v>137</v>
      </c>
      <c r="Y990" s="78">
        <v>14981</v>
      </c>
    </row>
    <row r="991" spans="1:25" s="78" customFormat="1">
      <c r="A991" s="81">
        <v>3510</v>
      </c>
      <c r="B991" s="76">
        <v>3510281159</v>
      </c>
      <c r="C991" s="77" t="s">
        <v>562</v>
      </c>
      <c r="D991" s="79">
        <v>0</v>
      </c>
      <c r="E991" s="79">
        <v>0</v>
      </c>
      <c r="F991" s="79">
        <v>0</v>
      </c>
      <c r="G991" s="79">
        <v>1</v>
      </c>
      <c r="H991" s="79">
        <v>0</v>
      </c>
      <c r="I991" s="79">
        <v>0</v>
      </c>
      <c r="J991" s="79">
        <v>0</v>
      </c>
      <c r="K991" s="80">
        <v>3.8300000000000001E-2</v>
      </c>
      <c r="L991" s="79">
        <v>0</v>
      </c>
      <c r="M991" s="79">
        <v>0</v>
      </c>
      <c r="N991" s="79">
        <v>0</v>
      </c>
      <c r="O991" s="79">
        <v>0</v>
      </c>
      <c r="P991" s="79">
        <v>0</v>
      </c>
      <c r="Q991" s="79">
        <v>1</v>
      </c>
      <c r="R991" s="80">
        <v>1</v>
      </c>
      <c r="S991" s="79">
        <v>2</v>
      </c>
      <c r="T991" s="76"/>
      <c r="V991" s="76">
        <v>3510</v>
      </c>
      <c r="W991" s="76">
        <v>281</v>
      </c>
      <c r="X991" s="76">
        <v>159</v>
      </c>
      <c r="Y991" s="78">
        <v>9567</v>
      </c>
    </row>
    <row r="992" spans="1:25" s="78" customFormat="1">
      <c r="A992" s="81">
        <v>3510</v>
      </c>
      <c r="B992" s="76">
        <v>3510281281</v>
      </c>
      <c r="C992" s="77" t="s">
        <v>562</v>
      </c>
      <c r="D992" s="79">
        <v>0</v>
      </c>
      <c r="E992" s="79">
        <v>0</v>
      </c>
      <c r="F992" s="79">
        <v>50</v>
      </c>
      <c r="G992" s="79">
        <v>257</v>
      </c>
      <c r="H992" s="79">
        <v>50</v>
      </c>
      <c r="I992" s="79">
        <v>0</v>
      </c>
      <c r="J992" s="79">
        <v>0</v>
      </c>
      <c r="K992" s="80">
        <v>13.6731</v>
      </c>
      <c r="L992" s="79">
        <v>0</v>
      </c>
      <c r="M992" s="79">
        <v>56</v>
      </c>
      <c r="N992" s="79">
        <v>5</v>
      </c>
      <c r="O992" s="79">
        <v>0</v>
      </c>
      <c r="P992" s="79">
        <v>295</v>
      </c>
      <c r="Q992" s="79">
        <v>357</v>
      </c>
      <c r="R992" s="80">
        <v>1</v>
      </c>
      <c r="S992" s="79">
        <v>12</v>
      </c>
      <c r="T992" s="76"/>
      <c r="V992" s="76">
        <v>3510</v>
      </c>
      <c r="W992" s="76">
        <v>281</v>
      </c>
      <c r="X992" s="76">
        <v>281</v>
      </c>
      <c r="Y992" s="78">
        <v>14445</v>
      </c>
    </row>
    <row r="993" spans="1:25" s="78" customFormat="1">
      <c r="A993" s="81">
        <v>3510</v>
      </c>
      <c r="B993" s="76">
        <v>3510281293</v>
      </c>
      <c r="C993" s="77" t="s">
        <v>562</v>
      </c>
      <c r="D993" s="79">
        <v>0</v>
      </c>
      <c r="E993" s="79">
        <v>0</v>
      </c>
      <c r="F993" s="79">
        <v>3</v>
      </c>
      <c r="G993" s="79">
        <v>0</v>
      </c>
      <c r="H993" s="79">
        <v>0</v>
      </c>
      <c r="I993" s="79">
        <v>0</v>
      </c>
      <c r="J993" s="79">
        <v>0</v>
      </c>
      <c r="K993" s="80">
        <v>0.1149</v>
      </c>
      <c r="L993" s="79">
        <v>0</v>
      </c>
      <c r="M993" s="79">
        <v>0</v>
      </c>
      <c r="N993" s="79">
        <v>0</v>
      </c>
      <c r="O993" s="79">
        <v>0</v>
      </c>
      <c r="P993" s="79">
        <v>2</v>
      </c>
      <c r="Q993" s="79">
        <v>3</v>
      </c>
      <c r="R993" s="80">
        <v>1</v>
      </c>
      <c r="S993" s="79">
        <v>10</v>
      </c>
      <c r="T993" s="76"/>
      <c r="V993" s="76">
        <v>3510</v>
      </c>
      <c r="W993" s="76">
        <v>281</v>
      </c>
      <c r="X993" s="76">
        <v>293</v>
      </c>
      <c r="Y993" s="78">
        <v>12964</v>
      </c>
    </row>
    <row r="994" spans="1:25" s="78" customFormat="1">
      <c r="A994" s="81">
        <v>3510</v>
      </c>
      <c r="B994" s="76">
        <v>3510281325</v>
      </c>
      <c r="C994" s="77" t="s">
        <v>562</v>
      </c>
      <c r="D994" s="79">
        <v>0</v>
      </c>
      <c r="E994" s="79">
        <v>0</v>
      </c>
      <c r="F994" s="79">
        <v>0</v>
      </c>
      <c r="G994" s="79">
        <v>1</v>
      </c>
      <c r="H994" s="79">
        <v>0</v>
      </c>
      <c r="I994" s="79">
        <v>0</v>
      </c>
      <c r="J994" s="79">
        <v>0</v>
      </c>
      <c r="K994" s="80">
        <v>3.8300000000000001E-2</v>
      </c>
      <c r="L994" s="79">
        <v>0</v>
      </c>
      <c r="M994" s="79">
        <v>0</v>
      </c>
      <c r="N994" s="79">
        <v>0</v>
      </c>
      <c r="O994" s="79">
        <v>0</v>
      </c>
      <c r="P994" s="79">
        <v>1</v>
      </c>
      <c r="Q994" s="79">
        <v>1</v>
      </c>
      <c r="R994" s="80">
        <v>1</v>
      </c>
      <c r="S994" s="79">
        <v>8</v>
      </c>
      <c r="T994" s="76"/>
      <c r="V994" s="76">
        <v>3510</v>
      </c>
      <c r="W994" s="76">
        <v>281</v>
      </c>
      <c r="X994" s="76">
        <v>325</v>
      </c>
      <c r="Y994" s="78">
        <v>14382</v>
      </c>
    </row>
    <row r="995" spans="1:25" s="78" customFormat="1">
      <c r="A995" s="81">
        <v>3510</v>
      </c>
      <c r="B995" s="76">
        <v>3510281332</v>
      </c>
      <c r="C995" s="77" t="s">
        <v>562</v>
      </c>
      <c r="D995" s="79">
        <v>0</v>
      </c>
      <c r="E995" s="79">
        <v>0</v>
      </c>
      <c r="F995" s="79">
        <v>1</v>
      </c>
      <c r="G995" s="79">
        <v>3</v>
      </c>
      <c r="H995" s="79">
        <v>1</v>
      </c>
      <c r="I995" s="79">
        <v>0</v>
      </c>
      <c r="J995" s="79">
        <v>0</v>
      </c>
      <c r="K995" s="80">
        <v>0.1915</v>
      </c>
      <c r="L995" s="79">
        <v>0</v>
      </c>
      <c r="M995" s="79">
        <v>2</v>
      </c>
      <c r="N995" s="79">
        <v>0</v>
      </c>
      <c r="O995" s="79">
        <v>0</v>
      </c>
      <c r="P995" s="79">
        <v>4</v>
      </c>
      <c r="Q995" s="79">
        <v>5</v>
      </c>
      <c r="R995" s="80">
        <v>1</v>
      </c>
      <c r="S995" s="79">
        <v>10</v>
      </c>
      <c r="T995" s="76"/>
      <c r="V995" s="76">
        <v>3510</v>
      </c>
      <c r="W995" s="76">
        <v>281</v>
      </c>
      <c r="X995" s="76">
        <v>332</v>
      </c>
      <c r="Y995" s="78">
        <v>14583</v>
      </c>
    </row>
    <row r="996" spans="1:25" s="78" customFormat="1">
      <c r="A996" s="81">
        <v>3510</v>
      </c>
      <c r="B996" s="76">
        <v>3510281680</v>
      </c>
      <c r="C996" s="77" t="s">
        <v>562</v>
      </c>
      <c r="D996" s="79">
        <v>0</v>
      </c>
      <c r="E996" s="79">
        <v>0</v>
      </c>
      <c r="F996" s="79">
        <v>0</v>
      </c>
      <c r="G996" s="79">
        <v>1</v>
      </c>
      <c r="H996" s="79">
        <v>0</v>
      </c>
      <c r="I996" s="79">
        <v>0</v>
      </c>
      <c r="J996" s="79">
        <v>0</v>
      </c>
      <c r="K996" s="80">
        <v>3.8300000000000001E-2</v>
      </c>
      <c r="L996" s="79">
        <v>0</v>
      </c>
      <c r="M996" s="79">
        <v>0</v>
      </c>
      <c r="N996" s="79">
        <v>0</v>
      </c>
      <c r="O996" s="79">
        <v>0</v>
      </c>
      <c r="P996" s="79">
        <v>1</v>
      </c>
      <c r="Q996" s="79">
        <v>1</v>
      </c>
      <c r="R996" s="80">
        <v>1</v>
      </c>
      <c r="S996" s="79">
        <v>4</v>
      </c>
      <c r="T996" s="76"/>
      <c r="V996" s="76">
        <v>3510</v>
      </c>
      <c r="W996" s="76">
        <v>281</v>
      </c>
      <c r="X996" s="76">
        <v>680</v>
      </c>
      <c r="Y996" s="78">
        <v>13631</v>
      </c>
    </row>
    <row r="997" spans="1:25" s="78" customFormat="1">
      <c r="A997" s="81">
        <v>3513</v>
      </c>
      <c r="B997" s="76">
        <v>3513044001</v>
      </c>
      <c r="C997" s="77" t="s">
        <v>563</v>
      </c>
      <c r="D997" s="79">
        <v>0</v>
      </c>
      <c r="E997" s="79">
        <v>0</v>
      </c>
      <c r="F997" s="79">
        <v>0</v>
      </c>
      <c r="G997" s="79">
        <v>0</v>
      </c>
      <c r="H997" s="79">
        <v>1</v>
      </c>
      <c r="I997" s="79">
        <v>0</v>
      </c>
      <c r="J997" s="79">
        <v>0</v>
      </c>
      <c r="K997" s="80">
        <v>3.8300000000000001E-2</v>
      </c>
      <c r="L997" s="79">
        <v>0</v>
      </c>
      <c r="M997" s="79">
        <v>0</v>
      </c>
      <c r="N997" s="79">
        <v>0</v>
      </c>
      <c r="O997" s="79">
        <v>0</v>
      </c>
      <c r="P997" s="79">
        <v>1</v>
      </c>
      <c r="Q997" s="79">
        <v>1</v>
      </c>
      <c r="R997" s="80">
        <v>1</v>
      </c>
      <c r="S997" s="79">
        <v>6</v>
      </c>
      <c r="T997" s="76"/>
      <c r="V997" s="76">
        <v>3513</v>
      </c>
      <c r="W997" s="76">
        <v>44</v>
      </c>
      <c r="X997" s="76">
        <v>1</v>
      </c>
      <c r="Y997" s="78">
        <v>13681</v>
      </c>
    </row>
    <row r="998" spans="1:25" s="78" customFormat="1">
      <c r="A998" s="81">
        <v>3513</v>
      </c>
      <c r="B998" s="76">
        <v>3513044018</v>
      </c>
      <c r="C998" s="77" t="s">
        <v>563</v>
      </c>
      <c r="D998" s="79">
        <v>0</v>
      </c>
      <c r="E998" s="79">
        <v>0</v>
      </c>
      <c r="F998" s="79">
        <v>0</v>
      </c>
      <c r="G998" s="79">
        <v>0</v>
      </c>
      <c r="H998" s="79">
        <v>1</v>
      </c>
      <c r="I998" s="79">
        <v>1</v>
      </c>
      <c r="J998" s="79">
        <v>0</v>
      </c>
      <c r="K998" s="80">
        <v>7.6600000000000001E-2</v>
      </c>
      <c r="L998" s="79">
        <v>0</v>
      </c>
      <c r="M998" s="79">
        <v>0</v>
      </c>
      <c r="N998" s="79">
        <v>0</v>
      </c>
      <c r="O998" s="79">
        <v>0</v>
      </c>
      <c r="P998" s="79">
        <v>2</v>
      </c>
      <c r="Q998" s="79">
        <v>2</v>
      </c>
      <c r="R998" s="80">
        <v>1</v>
      </c>
      <c r="S998" s="79">
        <v>7</v>
      </c>
      <c r="T998" s="76"/>
      <c r="V998" s="76">
        <v>3513</v>
      </c>
      <c r="W998" s="76">
        <v>44</v>
      </c>
      <c r="X998" s="76">
        <v>18</v>
      </c>
      <c r="Y998" s="78">
        <v>14760</v>
      </c>
    </row>
    <row r="999" spans="1:25" s="78" customFormat="1">
      <c r="A999" s="81">
        <v>3513</v>
      </c>
      <c r="B999" s="76">
        <v>3513044035</v>
      </c>
      <c r="C999" s="77" t="s">
        <v>563</v>
      </c>
      <c r="D999" s="79">
        <v>0</v>
      </c>
      <c r="E999" s="79">
        <v>0</v>
      </c>
      <c r="F999" s="79">
        <v>0</v>
      </c>
      <c r="G999" s="79">
        <v>0</v>
      </c>
      <c r="H999" s="79">
        <v>3</v>
      </c>
      <c r="I999" s="79">
        <v>3</v>
      </c>
      <c r="J999" s="79">
        <v>0</v>
      </c>
      <c r="K999" s="80">
        <v>0.2298</v>
      </c>
      <c r="L999" s="79">
        <v>0</v>
      </c>
      <c r="M999" s="79">
        <v>0</v>
      </c>
      <c r="N999" s="79">
        <v>2</v>
      </c>
      <c r="O999" s="79">
        <v>0</v>
      </c>
      <c r="P999" s="79">
        <v>5</v>
      </c>
      <c r="Q999" s="79">
        <v>6</v>
      </c>
      <c r="R999" s="80">
        <v>1</v>
      </c>
      <c r="S999" s="79">
        <v>11</v>
      </c>
      <c r="T999" s="76"/>
      <c r="V999" s="76">
        <v>3513</v>
      </c>
      <c r="W999" s="76">
        <v>44</v>
      </c>
      <c r="X999" s="76">
        <v>35</v>
      </c>
      <c r="Y999" s="78">
        <v>15396</v>
      </c>
    </row>
    <row r="1000" spans="1:25" s="78" customFormat="1">
      <c r="A1000" s="81">
        <v>3513</v>
      </c>
      <c r="B1000" s="76">
        <v>3513044044</v>
      </c>
      <c r="C1000" s="77" t="s">
        <v>563</v>
      </c>
      <c r="D1000" s="79">
        <v>0</v>
      </c>
      <c r="E1000" s="79">
        <v>0</v>
      </c>
      <c r="F1000" s="79">
        <v>0</v>
      </c>
      <c r="G1000" s="79">
        <v>0</v>
      </c>
      <c r="H1000" s="79">
        <v>295</v>
      </c>
      <c r="I1000" s="79">
        <v>303</v>
      </c>
      <c r="J1000" s="79">
        <v>0</v>
      </c>
      <c r="K1000" s="80">
        <v>22.903400000000001</v>
      </c>
      <c r="L1000" s="79">
        <v>0</v>
      </c>
      <c r="M1000" s="79">
        <v>0</v>
      </c>
      <c r="N1000" s="79">
        <v>39</v>
      </c>
      <c r="O1000" s="79">
        <v>26</v>
      </c>
      <c r="P1000" s="79">
        <v>485</v>
      </c>
      <c r="Q1000" s="79">
        <v>598</v>
      </c>
      <c r="R1000" s="80">
        <v>1</v>
      </c>
      <c r="S1000" s="79">
        <v>12</v>
      </c>
      <c r="T1000" s="76"/>
      <c r="V1000" s="76">
        <v>3513</v>
      </c>
      <c r="W1000" s="76">
        <v>44</v>
      </c>
      <c r="X1000" s="76">
        <v>44</v>
      </c>
      <c r="Y1000" s="78">
        <v>14831</v>
      </c>
    </row>
    <row r="1001" spans="1:25" s="78" customFormat="1">
      <c r="A1001" s="81">
        <v>3513</v>
      </c>
      <c r="B1001" s="76">
        <v>3513044050</v>
      </c>
      <c r="C1001" s="77" t="s">
        <v>563</v>
      </c>
      <c r="D1001" s="79">
        <v>0</v>
      </c>
      <c r="E1001" s="79">
        <v>0</v>
      </c>
      <c r="F1001" s="79">
        <v>0</v>
      </c>
      <c r="G1001" s="79">
        <v>0</v>
      </c>
      <c r="H1001" s="79">
        <v>1</v>
      </c>
      <c r="I1001" s="79">
        <v>1</v>
      </c>
      <c r="J1001" s="79">
        <v>0</v>
      </c>
      <c r="K1001" s="80">
        <v>7.6600000000000001E-2</v>
      </c>
      <c r="L1001" s="79">
        <v>0</v>
      </c>
      <c r="M1001" s="79">
        <v>0</v>
      </c>
      <c r="N1001" s="79">
        <v>0</v>
      </c>
      <c r="O1001" s="79">
        <v>0</v>
      </c>
      <c r="P1001" s="79">
        <v>2</v>
      </c>
      <c r="Q1001" s="79">
        <v>2</v>
      </c>
      <c r="R1001" s="80">
        <v>1</v>
      </c>
      <c r="S1001" s="79">
        <v>4</v>
      </c>
      <c r="T1001" s="76"/>
      <c r="V1001" s="76">
        <v>3513</v>
      </c>
      <c r="W1001" s="76">
        <v>44</v>
      </c>
      <c r="X1001" s="76">
        <v>50</v>
      </c>
      <c r="Y1001" s="78">
        <v>14186</v>
      </c>
    </row>
    <row r="1002" spans="1:25" s="78" customFormat="1">
      <c r="A1002" s="81">
        <v>3513</v>
      </c>
      <c r="B1002" s="76">
        <v>3513044093</v>
      </c>
      <c r="C1002" s="77" t="s">
        <v>563</v>
      </c>
      <c r="D1002" s="79">
        <v>0</v>
      </c>
      <c r="E1002" s="79">
        <v>0</v>
      </c>
      <c r="F1002" s="79">
        <v>0</v>
      </c>
      <c r="G1002" s="79">
        <v>0</v>
      </c>
      <c r="H1002" s="79">
        <v>0</v>
      </c>
      <c r="I1002" s="79">
        <v>1</v>
      </c>
      <c r="J1002" s="79">
        <v>0</v>
      </c>
      <c r="K1002" s="80">
        <v>3.8300000000000001E-2</v>
      </c>
      <c r="L1002" s="79">
        <v>0</v>
      </c>
      <c r="M1002" s="79">
        <v>0</v>
      </c>
      <c r="N1002" s="79">
        <v>0</v>
      </c>
      <c r="O1002" s="79">
        <v>0</v>
      </c>
      <c r="P1002" s="79">
        <v>1</v>
      </c>
      <c r="Q1002" s="79">
        <v>1</v>
      </c>
      <c r="R1002" s="80">
        <v>1</v>
      </c>
      <c r="S1002" s="79">
        <v>11</v>
      </c>
      <c r="T1002" s="76"/>
      <c r="V1002" s="76">
        <v>3513</v>
      </c>
      <c r="W1002" s="76">
        <v>44</v>
      </c>
      <c r="X1002" s="76">
        <v>93</v>
      </c>
      <c r="Y1002" s="78">
        <v>16344</v>
      </c>
    </row>
    <row r="1003" spans="1:25" s="78" customFormat="1">
      <c r="A1003" s="81">
        <v>3513</v>
      </c>
      <c r="B1003" s="76">
        <v>3513044095</v>
      </c>
      <c r="C1003" s="77" t="s">
        <v>563</v>
      </c>
      <c r="D1003" s="79">
        <v>0</v>
      </c>
      <c r="E1003" s="79">
        <v>0</v>
      </c>
      <c r="F1003" s="79">
        <v>0</v>
      </c>
      <c r="G1003" s="79">
        <v>0</v>
      </c>
      <c r="H1003" s="79">
        <v>2</v>
      </c>
      <c r="I1003" s="79">
        <v>1</v>
      </c>
      <c r="J1003" s="79">
        <v>0</v>
      </c>
      <c r="K1003" s="80">
        <v>0.1149</v>
      </c>
      <c r="L1003" s="79">
        <v>0</v>
      </c>
      <c r="M1003" s="79">
        <v>0</v>
      </c>
      <c r="N1003" s="79">
        <v>1</v>
      </c>
      <c r="O1003" s="79">
        <v>1</v>
      </c>
      <c r="P1003" s="79">
        <v>3</v>
      </c>
      <c r="Q1003" s="79">
        <v>3</v>
      </c>
      <c r="R1003" s="80">
        <v>1</v>
      </c>
      <c r="S1003" s="79">
        <v>11</v>
      </c>
      <c r="T1003" s="76"/>
      <c r="V1003" s="76">
        <v>3513</v>
      </c>
      <c r="W1003" s="76">
        <v>44</v>
      </c>
      <c r="X1003" s="76">
        <v>95</v>
      </c>
      <c r="Y1003" s="78">
        <v>16704</v>
      </c>
    </row>
    <row r="1004" spans="1:25" s="78" customFormat="1">
      <c r="A1004" s="81">
        <v>3513</v>
      </c>
      <c r="B1004" s="76">
        <v>3513044133</v>
      </c>
      <c r="C1004" s="77" t="s">
        <v>563</v>
      </c>
      <c r="D1004" s="79">
        <v>0</v>
      </c>
      <c r="E1004" s="79">
        <v>0</v>
      </c>
      <c r="F1004" s="79">
        <v>0</v>
      </c>
      <c r="G1004" s="79">
        <v>0</v>
      </c>
      <c r="H1004" s="79">
        <v>1</v>
      </c>
      <c r="I1004" s="79">
        <v>1</v>
      </c>
      <c r="J1004" s="79">
        <v>0</v>
      </c>
      <c r="K1004" s="80">
        <v>7.6600000000000001E-2</v>
      </c>
      <c r="L1004" s="79">
        <v>0</v>
      </c>
      <c r="M1004" s="79">
        <v>0</v>
      </c>
      <c r="N1004" s="79">
        <v>0</v>
      </c>
      <c r="O1004" s="79">
        <v>0</v>
      </c>
      <c r="P1004" s="79">
        <v>2</v>
      </c>
      <c r="Q1004" s="79">
        <v>2</v>
      </c>
      <c r="R1004" s="80">
        <v>1</v>
      </c>
      <c r="S1004" s="79">
        <v>9</v>
      </c>
      <c r="T1004" s="76"/>
      <c r="V1004" s="76">
        <v>3513</v>
      </c>
      <c r="W1004" s="76">
        <v>44</v>
      </c>
      <c r="X1004" s="76">
        <v>133</v>
      </c>
      <c r="Y1004" s="78">
        <v>15114</v>
      </c>
    </row>
    <row r="1005" spans="1:25" s="78" customFormat="1">
      <c r="A1005" s="81">
        <v>3513</v>
      </c>
      <c r="B1005" s="76">
        <v>3513044182</v>
      </c>
      <c r="C1005" s="77" t="s">
        <v>563</v>
      </c>
      <c r="D1005" s="79">
        <v>0</v>
      </c>
      <c r="E1005" s="79">
        <v>0</v>
      </c>
      <c r="F1005" s="79">
        <v>0</v>
      </c>
      <c r="G1005" s="79">
        <v>0</v>
      </c>
      <c r="H1005" s="79">
        <v>1</v>
      </c>
      <c r="I1005" s="79">
        <v>3</v>
      </c>
      <c r="J1005" s="79">
        <v>0</v>
      </c>
      <c r="K1005" s="80">
        <v>0.1532</v>
      </c>
      <c r="L1005" s="79">
        <v>0</v>
      </c>
      <c r="M1005" s="79">
        <v>0</v>
      </c>
      <c r="N1005" s="79">
        <v>1</v>
      </c>
      <c r="O1005" s="79">
        <v>0</v>
      </c>
      <c r="P1005" s="79">
        <v>2</v>
      </c>
      <c r="Q1005" s="79">
        <v>4</v>
      </c>
      <c r="R1005" s="80">
        <v>1</v>
      </c>
      <c r="S1005" s="79">
        <v>6</v>
      </c>
      <c r="T1005" s="76"/>
      <c r="V1005" s="76">
        <v>3513</v>
      </c>
      <c r="W1005" s="76">
        <v>44</v>
      </c>
      <c r="X1005" s="76">
        <v>182</v>
      </c>
      <c r="Y1005" s="78">
        <v>13433</v>
      </c>
    </row>
    <row r="1006" spans="1:25" s="78" customFormat="1">
      <c r="A1006" s="81">
        <v>3513</v>
      </c>
      <c r="B1006" s="76">
        <v>3513044244</v>
      </c>
      <c r="C1006" s="77" t="s">
        <v>563</v>
      </c>
      <c r="D1006" s="79">
        <v>0</v>
      </c>
      <c r="E1006" s="79">
        <v>0</v>
      </c>
      <c r="F1006" s="79">
        <v>0</v>
      </c>
      <c r="G1006" s="79">
        <v>0</v>
      </c>
      <c r="H1006" s="79">
        <v>41</v>
      </c>
      <c r="I1006" s="79">
        <v>38</v>
      </c>
      <c r="J1006" s="79">
        <v>0</v>
      </c>
      <c r="K1006" s="80">
        <v>3.0257000000000001</v>
      </c>
      <c r="L1006" s="79">
        <v>0</v>
      </c>
      <c r="M1006" s="79">
        <v>0</v>
      </c>
      <c r="N1006" s="79">
        <v>3</v>
      </c>
      <c r="O1006" s="79">
        <v>2</v>
      </c>
      <c r="P1006" s="79">
        <v>43</v>
      </c>
      <c r="Q1006" s="79">
        <v>79</v>
      </c>
      <c r="R1006" s="80">
        <v>1</v>
      </c>
      <c r="S1006" s="79">
        <v>10</v>
      </c>
      <c r="T1006" s="76"/>
      <c r="V1006" s="76">
        <v>3513</v>
      </c>
      <c r="W1006" s="76">
        <v>44</v>
      </c>
      <c r="X1006" s="76">
        <v>244</v>
      </c>
      <c r="Y1006" s="78">
        <v>13052</v>
      </c>
    </row>
    <row r="1007" spans="1:25" s="78" customFormat="1">
      <c r="A1007" s="81">
        <v>3513</v>
      </c>
      <c r="B1007" s="76">
        <v>3513044293</v>
      </c>
      <c r="C1007" s="77" t="s">
        <v>563</v>
      </c>
      <c r="D1007" s="79">
        <v>0</v>
      </c>
      <c r="E1007" s="79">
        <v>0</v>
      </c>
      <c r="F1007" s="79">
        <v>0</v>
      </c>
      <c r="G1007" s="79">
        <v>0</v>
      </c>
      <c r="H1007" s="79">
        <v>14</v>
      </c>
      <c r="I1007" s="79">
        <v>24</v>
      </c>
      <c r="J1007" s="79">
        <v>0</v>
      </c>
      <c r="K1007" s="80">
        <v>1.4554</v>
      </c>
      <c r="L1007" s="79">
        <v>0</v>
      </c>
      <c r="M1007" s="79">
        <v>0</v>
      </c>
      <c r="N1007" s="79">
        <v>2</v>
      </c>
      <c r="O1007" s="79">
        <v>0</v>
      </c>
      <c r="P1007" s="79">
        <v>20</v>
      </c>
      <c r="Q1007" s="79">
        <v>38</v>
      </c>
      <c r="R1007" s="80">
        <v>1</v>
      </c>
      <c r="S1007" s="79">
        <v>10</v>
      </c>
      <c r="T1007" s="76"/>
      <c r="V1007" s="76">
        <v>3513</v>
      </c>
      <c r="W1007" s="76">
        <v>44</v>
      </c>
      <c r="X1007" s="76">
        <v>293</v>
      </c>
      <c r="Y1007" s="78">
        <v>13212</v>
      </c>
    </row>
    <row r="1008" spans="1:25" s="78" customFormat="1">
      <c r="A1008" s="81">
        <v>3513</v>
      </c>
      <c r="B1008" s="76">
        <v>3513044323</v>
      </c>
      <c r="C1008" s="77" t="s">
        <v>563</v>
      </c>
      <c r="D1008" s="79">
        <v>0</v>
      </c>
      <c r="E1008" s="79">
        <v>0</v>
      </c>
      <c r="F1008" s="79">
        <v>0</v>
      </c>
      <c r="G1008" s="79">
        <v>0</v>
      </c>
      <c r="H1008" s="79">
        <v>2</v>
      </c>
      <c r="I1008" s="79">
        <v>0</v>
      </c>
      <c r="J1008" s="79">
        <v>0</v>
      </c>
      <c r="K1008" s="80">
        <v>7.6600000000000001E-2</v>
      </c>
      <c r="L1008" s="79">
        <v>0</v>
      </c>
      <c r="M1008" s="79">
        <v>0</v>
      </c>
      <c r="N1008" s="79">
        <v>0</v>
      </c>
      <c r="O1008" s="79">
        <v>0</v>
      </c>
      <c r="P1008" s="79">
        <v>2</v>
      </c>
      <c r="Q1008" s="79">
        <v>2</v>
      </c>
      <c r="R1008" s="80">
        <v>1</v>
      </c>
      <c r="S1008" s="79">
        <v>4</v>
      </c>
      <c r="T1008" s="76"/>
      <c r="V1008" s="76">
        <v>3513</v>
      </c>
      <c r="W1008" s="76">
        <v>44</v>
      </c>
      <c r="X1008" s="76">
        <v>323</v>
      </c>
      <c r="Y1008" s="78">
        <v>13285</v>
      </c>
    </row>
    <row r="1009" spans="1:25" s="78" customFormat="1">
      <c r="A1009" s="81">
        <v>3513</v>
      </c>
      <c r="B1009" s="76">
        <v>3513044625</v>
      </c>
      <c r="C1009" s="77" t="s">
        <v>563</v>
      </c>
      <c r="D1009" s="79">
        <v>0</v>
      </c>
      <c r="E1009" s="79">
        <v>0</v>
      </c>
      <c r="F1009" s="79">
        <v>0</v>
      </c>
      <c r="G1009" s="79">
        <v>0</v>
      </c>
      <c r="H1009" s="79">
        <v>0</v>
      </c>
      <c r="I1009" s="79">
        <v>1</v>
      </c>
      <c r="J1009" s="79">
        <v>0</v>
      </c>
      <c r="K1009" s="80">
        <v>3.8300000000000001E-2</v>
      </c>
      <c r="L1009" s="79">
        <v>0</v>
      </c>
      <c r="M1009" s="79">
        <v>0</v>
      </c>
      <c r="N1009" s="79">
        <v>0</v>
      </c>
      <c r="O1009" s="79">
        <v>0</v>
      </c>
      <c r="P1009" s="79">
        <v>1</v>
      </c>
      <c r="Q1009" s="79">
        <v>1</v>
      </c>
      <c r="R1009" s="80">
        <v>1</v>
      </c>
      <c r="S1009" s="79">
        <v>4</v>
      </c>
      <c r="T1009" s="76"/>
      <c r="V1009" s="76">
        <v>3513</v>
      </c>
      <c r="W1009" s="76">
        <v>44</v>
      </c>
      <c r="X1009" s="76">
        <v>625</v>
      </c>
      <c r="Y1009" s="78">
        <v>15088</v>
      </c>
    </row>
    <row r="1010" spans="1:25" s="78" customFormat="1">
      <c r="A1010" s="81">
        <v>3513</v>
      </c>
      <c r="B1010" s="76">
        <v>3513044760</v>
      </c>
      <c r="C1010" s="77" t="s">
        <v>563</v>
      </c>
      <c r="D1010" s="79">
        <v>0</v>
      </c>
      <c r="E1010" s="79">
        <v>0</v>
      </c>
      <c r="F1010" s="79">
        <v>0</v>
      </c>
      <c r="G1010" s="79">
        <v>0</v>
      </c>
      <c r="H1010" s="79">
        <v>0</v>
      </c>
      <c r="I1010" s="79">
        <v>2</v>
      </c>
      <c r="J1010" s="79">
        <v>0</v>
      </c>
      <c r="K1010" s="80">
        <v>7.6600000000000001E-2</v>
      </c>
      <c r="L1010" s="79">
        <v>0</v>
      </c>
      <c r="M1010" s="79">
        <v>0</v>
      </c>
      <c r="N1010" s="79">
        <v>0</v>
      </c>
      <c r="O1010" s="79">
        <v>0</v>
      </c>
      <c r="P1010" s="79">
        <v>2</v>
      </c>
      <c r="Q1010" s="79">
        <v>2</v>
      </c>
      <c r="R1010" s="80">
        <v>1</v>
      </c>
      <c r="S1010" s="79">
        <v>4</v>
      </c>
      <c r="T1010" s="76"/>
      <c r="V1010" s="76">
        <v>3513</v>
      </c>
      <c r="W1010" s="76">
        <v>44</v>
      </c>
      <c r="X1010" s="76">
        <v>760</v>
      </c>
      <c r="Y1010" s="78">
        <v>15088</v>
      </c>
    </row>
    <row r="1011" spans="1:25" s="78" customFormat="1">
      <c r="A1011" s="81">
        <v>3513</v>
      </c>
      <c r="B1011" s="76">
        <v>3513044780</v>
      </c>
      <c r="C1011" s="77" t="s">
        <v>563</v>
      </c>
      <c r="D1011" s="79">
        <v>0</v>
      </c>
      <c r="E1011" s="79">
        <v>0</v>
      </c>
      <c r="F1011" s="79">
        <v>0</v>
      </c>
      <c r="G1011" s="79">
        <v>0</v>
      </c>
      <c r="H1011" s="79">
        <v>0</v>
      </c>
      <c r="I1011" s="79">
        <v>1</v>
      </c>
      <c r="J1011" s="79">
        <v>0</v>
      </c>
      <c r="K1011" s="80">
        <v>3.8300000000000001E-2</v>
      </c>
      <c r="L1011" s="79">
        <v>0</v>
      </c>
      <c r="M1011" s="79">
        <v>0</v>
      </c>
      <c r="N1011" s="79">
        <v>0</v>
      </c>
      <c r="O1011" s="79">
        <v>0</v>
      </c>
      <c r="P1011" s="79">
        <v>0</v>
      </c>
      <c r="Q1011" s="79">
        <v>1</v>
      </c>
      <c r="R1011" s="80">
        <v>1</v>
      </c>
      <c r="S1011" s="79">
        <v>5</v>
      </c>
      <c r="T1011" s="76"/>
      <c r="V1011" s="76">
        <v>3513</v>
      </c>
      <c r="W1011" s="76">
        <v>44</v>
      </c>
      <c r="X1011" s="76">
        <v>780</v>
      </c>
      <c r="Y1011" s="78">
        <v>11023</v>
      </c>
    </row>
    <row r="1012" spans="1:25" s="78" customFormat="1">
      <c r="A1012" s="81">
        <v>3514</v>
      </c>
      <c r="B1012" s="76">
        <v>3514281061</v>
      </c>
      <c r="C1012" s="77" t="s">
        <v>564</v>
      </c>
      <c r="D1012" s="79">
        <v>0</v>
      </c>
      <c r="E1012" s="79">
        <v>0</v>
      </c>
      <c r="F1012" s="79">
        <v>0</v>
      </c>
      <c r="G1012" s="79">
        <v>0</v>
      </c>
      <c r="H1012" s="79">
        <v>2</v>
      </c>
      <c r="I1012" s="79">
        <v>0</v>
      </c>
      <c r="J1012" s="79">
        <v>0</v>
      </c>
      <c r="K1012" s="80">
        <v>7.6600000000000001E-2</v>
      </c>
      <c r="L1012" s="79">
        <v>0</v>
      </c>
      <c r="M1012" s="79">
        <v>0</v>
      </c>
      <c r="N1012" s="79">
        <v>0</v>
      </c>
      <c r="O1012" s="79">
        <v>0</v>
      </c>
      <c r="P1012" s="79">
        <v>2</v>
      </c>
      <c r="Q1012" s="79">
        <v>2</v>
      </c>
      <c r="R1012" s="80">
        <v>1</v>
      </c>
      <c r="S1012" s="79">
        <v>10</v>
      </c>
      <c r="T1012" s="76"/>
      <c r="V1012" s="76">
        <v>3514</v>
      </c>
      <c r="W1012" s="76">
        <v>281</v>
      </c>
      <c r="X1012" s="76">
        <v>61</v>
      </c>
      <c r="Y1012" s="78">
        <v>14389</v>
      </c>
    </row>
    <row r="1013" spans="1:25" s="78" customFormat="1">
      <c r="A1013" s="81">
        <v>3514</v>
      </c>
      <c r="B1013" s="76">
        <v>3514281281</v>
      </c>
      <c r="C1013" s="77" t="s">
        <v>564</v>
      </c>
      <c r="D1013" s="79">
        <v>0</v>
      </c>
      <c r="E1013" s="79">
        <v>0</v>
      </c>
      <c r="F1013" s="79">
        <v>0</v>
      </c>
      <c r="G1013" s="79">
        <v>0</v>
      </c>
      <c r="H1013" s="79">
        <v>258</v>
      </c>
      <c r="I1013" s="79">
        <v>0</v>
      </c>
      <c r="J1013" s="79">
        <v>0</v>
      </c>
      <c r="K1013" s="80">
        <v>9.8813999999999993</v>
      </c>
      <c r="L1013" s="79">
        <v>0</v>
      </c>
      <c r="M1013" s="79">
        <v>0</v>
      </c>
      <c r="N1013" s="79">
        <v>96</v>
      </c>
      <c r="O1013" s="79">
        <v>0</v>
      </c>
      <c r="P1013" s="79">
        <v>216</v>
      </c>
      <c r="Q1013" s="79">
        <v>258</v>
      </c>
      <c r="R1013" s="80">
        <v>1</v>
      </c>
      <c r="S1013" s="79">
        <v>12</v>
      </c>
      <c r="T1013" s="76"/>
      <c r="V1013" s="76">
        <v>3514</v>
      </c>
      <c r="W1013" s="76">
        <v>281</v>
      </c>
      <c r="X1013" s="76">
        <v>281</v>
      </c>
      <c r="Y1013" s="78">
        <v>14740</v>
      </c>
    </row>
    <row r="1014" spans="1:25" s="78" customFormat="1">
      <c r="A1014" s="81">
        <v>3515</v>
      </c>
      <c r="B1014" s="76">
        <v>3515287005</v>
      </c>
      <c r="C1014" s="77" t="s">
        <v>578</v>
      </c>
      <c r="D1014" s="79">
        <v>0</v>
      </c>
      <c r="E1014" s="79">
        <v>0</v>
      </c>
      <c r="F1014" s="79">
        <v>0</v>
      </c>
      <c r="G1014" s="79">
        <v>2</v>
      </c>
      <c r="H1014" s="79">
        <v>0</v>
      </c>
      <c r="I1014" s="79">
        <v>0</v>
      </c>
      <c r="J1014" s="79">
        <v>0</v>
      </c>
      <c r="K1014" s="80">
        <v>7.6600000000000001E-2</v>
      </c>
      <c r="L1014" s="79">
        <v>0</v>
      </c>
      <c r="M1014" s="79">
        <v>0</v>
      </c>
      <c r="N1014" s="79">
        <v>0</v>
      </c>
      <c r="O1014" s="79">
        <v>0</v>
      </c>
      <c r="P1014" s="79">
        <v>0</v>
      </c>
      <c r="Q1014" s="79">
        <v>2</v>
      </c>
      <c r="R1014" s="80">
        <v>1</v>
      </c>
      <c r="S1014" s="79">
        <v>7</v>
      </c>
      <c r="T1014" s="76"/>
      <c r="V1014" s="76">
        <v>3515</v>
      </c>
      <c r="W1014" s="76">
        <v>287</v>
      </c>
      <c r="X1014" s="76">
        <v>5</v>
      </c>
      <c r="Y1014" s="78">
        <v>9567</v>
      </c>
    </row>
    <row r="1015" spans="1:25" s="78" customFormat="1">
      <c r="A1015" s="81">
        <v>3515</v>
      </c>
      <c r="B1015" s="76">
        <v>3515287043</v>
      </c>
      <c r="C1015" s="77" t="s">
        <v>578</v>
      </c>
      <c r="D1015" s="79">
        <v>0</v>
      </c>
      <c r="E1015" s="79">
        <v>0</v>
      </c>
      <c r="F1015" s="79">
        <v>0</v>
      </c>
      <c r="G1015" s="79">
        <v>2</v>
      </c>
      <c r="H1015" s="79">
        <v>1</v>
      </c>
      <c r="I1015" s="79">
        <v>0</v>
      </c>
      <c r="J1015" s="79">
        <v>0</v>
      </c>
      <c r="K1015" s="80">
        <v>0.1149</v>
      </c>
      <c r="L1015" s="79">
        <v>0</v>
      </c>
      <c r="M1015" s="79">
        <v>0</v>
      </c>
      <c r="N1015" s="79">
        <v>0</v>
      </c>
      <c r="O1015" s="79">
        <v>0</v>
      </c>
      <c r="P1015" s="79">
        <v>0</v>
      </c>
      <c r="Q1015" s="79">
        <v>3</v>
      </c>
      <c r="R1015" s="80">
        <v>1</v>
      </c>
      <c r="S1015" s="79">
        <v>5</v>
      </c>
      <c r="T1015" s="76"/>
      <c r="V1015" s="76">
        <v>3515</v>
      </c>
      <c r="W1015" s="76">
        <v>287</v>
      </c>
      <c r="X1015" s="76">
        <v>43</v>
      </c>
      <c r="Y1015" s="78">
        <v>9451</v>
      </c>
    </row>
    <row r="1016" spans="1:25" s="78" customFormat="1">
      <c r="A1016" s="81">
        <v>3515</v>
      </c>
      <c r="B1016" s="76">
        <v>3515287045</v>
      </c>
      <c r="C1016" s="77" t="s">
        <v>578</v>
      </c>
      <c r="D1016" s="79">
        <v>0</v>
      </c>
      <c r="E1016" s="79">
        <v>0</v>
      </c>
      <c r="F1016" s="79">
        <v>0</v>
      </c>
      <c r="G1016" s="79">
        <v>7</v>
      </c>
      <c r="H1016" s="79">
        <v>0</v>
      </c>
      <c r="I1016" s="79">
        <v>0</v>
      </c>
      <c r="J1016" s="79">
        <v>0</v>
      </c>
      <c r="K1016" s="80">
        <v>0.2681</v>
      </c>
      <c r="L1016" s="79">
        <v>0</v>
      </c>
      <c r="M1016" s="79">
        <v>0</v>
      </c>
      <c r="N1016" s="79">
        <v>0</v>
      </c>
      <c r="O1016" s="79">
        <v>0</v>
      </c>
      <c r="P1016" s="79">
        <v>2</v>
      </c>
      <c r="Q1016" s="79">
        <v>7</v>
      </c>
      <c r="R1016" s="80">
        <v>1</v>
      </c>
      <c r="S1016" s="79">
        <v>7</v>
      </c>
      <c r="T1016" s="76"/>
      <c r="V1016" s="76">
        <v>3515</v>
      </c>
      <c r="W1016" s="76">
        <v>287</v>
      </c>
      <c r="X1016" s="76">
        <v>45</v>
      </c>
      <c r="Y1016" s="78">
        <v>10892</v>
      </c>
    </row>
    <row r="1017" spans="1:25" s="78" customFormat="1">
      <c r="A1017" s="81">
        <v>3515</v>
      </c>
      <c r="B1017" s="76">
        <v>3515287135</v>
      </c>
      <c r="C1017" s="77" t="s">
        <v>578</v>
      </c>
      <c r="D1017" s="79">
        <v>0</v>
      </c>
      <c r="E1017" s="79">
        <v>0</v>
      </c>
      <c r="F1017" s="79">
        <v>1</v>
      </c>
      <c r="G1017" s="79">
        <v>4</v>
      </c>
      <c r="H1017" s="79">
        <v>0</v>
      </c>
      <c r="I1017" s="79">
        <v>0</v>
      </c>
      <c r="J1017" s="79">
        <v>0</v>
      </c>
      <c r="K1017" s="80">
        <v>0.1915</v>
      </c>
      <c r="L1017" s="79">
        <v>0</v>
      </c>
      <c r="M1017" s="79">
        <v>0</v>
      </c>
      <c r="N1017" s="79">
        <v>0</v>
      </c>
      <c r="O1017" s="79">
        <v>0</v>
      </c>
      <c r="P1017" s="79">
        <v>0</v>
      </c>
      <c r="Q1017" s="79">
        <v>5</v>
      </c>
      <c r="R1017" s="80">
        <v>1</v>
      </c>
      <c r="S1017" s="79">
        <v>6</v>
      </c>
      <c r="T1017" s="76"/>
      <c r="V1017" s="76">
        <v>3515</v>
      </c>
      <c r="W1017" s="76">
        <v>287</v>
      </c>
      <c r="X1017" s="76">
        <v>135</v>
      </c>
      <c r="Y1017" s="78">
        <v>9557</v>
      </c>
    </row>
    <row r="1018" spans="1:25" s="78" customFormat="1">
      <c r="A1018" s="81">
        <v>3515</v>
      </c>
      <c r="B1018" s="76">
        <v>3515287151</v>
      </c>
      <c r="C1018" s="77" t="s">
        <v>578</v>
      </c>
      <c r="D1018" s="79">
        <v>0</v>
      </c>
      <c r="E1018" s="79">
        <v>0</v>
      </c>
      <c r="F1018" s="79">
        <v>0</v>
      </c>
      <c r="G1018" s="79">
        <v>1</v>
      </c>
      <c r="H1018" s="79">
        <v>0</v>
      </c>
      <c r="I1018" s="79">
        <v>0</v>
      </c>
      <c r="J1018" s="79">
        <v>0</v>
      </c>
      <c r="K1018" s="80">
        <v>3.8300000000000001E-2</v>
      </c>
      <c r="L1018" s="79">
        <v>0</v>
      </c>
      <c r="M1018" s="79">
        <v>0</v>
      </c>
      <c r="N1018" s="79">
        <v>0</v>
      </c>
      <c r="O1018" s="79">
        <v>0</v>
      </c>
      <c r="P1018" s="79">
        <v>0</v>
      </c>
      <c r="Q1018" s="79">
        <v>1</v>
      </c>
      <c r="R1018" s="80">
        <v>1</v>
      </c>
      <c r="S1018" s="79">
        <v>7</v>
      </c>
      <c r="T1018" s="76"/>
      <c r="V1018" s="76">
        <v>3515</v>
      </c>
      <c r="W1018" s="76">
        <v>287</v>
      </c>
      <c r="X1018" s="76">
        <v>151</v>
      </c>
      <c r="Y1018" s="78">
        <v>9567</v>
      </c>
    </row>
    <row r="1019" spans="1:25" s="78" customFormat="1">
      <c r="A1019" s="81">
        <v>3515</v>
      </c>
      <c r="B1019" s="76">
        <v>3515287191</v>
      </c>
      <c r="C1019" s="77" t="s">
        <v>578</v>
      </c>
      <c r="D1019" s="79">
        <v>0</v>
      </c>
      <c r="E1019" s="79">
        <v>0</v>
      </c>
      <c r="F1019" s="79">
        <v>5</v>
      </c>
      <c r="G1019" s="79">
        <v>24</v>
      </c>
      <c r="H1019" s="79">
        <v>5</v>
      </c>
      <c r="I1019" s="79">
        <v>0</v>
      </c>
      <c r="J1019" s="79">
        <v>0</v>
      </c>
      <c r="K1019" s="80">
        <v>1.3022</v>
      </c>
      <c r="L1019" s="79">
        <v>0</v>
      </c>
      <c r="M1019" s="79">
        <v>0</v>
      </c>
      <c r="N1019" s="79">
        <v>0</v>
      </c>
      <c r="O1019" s="79">
        <v>0</v>
      </c>
      <c r="P1019" s="79">
        <v>5</v>
      </c>
      <c r="Q1019" s="79">
        <v>34</v>
      </c>
      <c r="R1019" s="80">
        <v>1</v>
      </c>
      <c r="S1019" s="79">
        <v>6</v>
      </c>
      <c r="T1019" s="76"/>
      <c r="V1019" s="76">
        <v>3515</v>
      </c>
      <c r="W1019" s="76">
        <v>287</v>
      </c>
      <c r="X1019" s="76">
        <v>191</v>
      </c>
      <c r="Y1019" s="78">
        <v>10165</v>
      </c>
    </row>
    <row r="1020" spans="1:25" s="78" customFormat="1">
      <c r="A1020" s="81">
        <v>3515</v>
      </c>
      <c r="B1020" s="76">
        <v>3515287215</v>
      </c>
      <c r="C1020" s="77" t="s">
        <v>578</v>
      </c>
      <c r="D1020" s="79">
        <v>0</v>
      </c>
      <c r="E1020" s="79">
        <v>0</v>
      </c>
      <c r="F1020" s="79">
        <v>4</v>
      </c>
      <c r="G1020" s="79">
        <v>7</v>
      </c>
      <c r="H1020" s="79">
        <v>1</v>
      </c>
      <c r="I1020" s="79">
        <v>0</v>
      </c>
      <c r="J1020" s="79">
        <v>0</v>
      </c>
      <c r="K1020" s="80">
        <v>0.45960000000000001</v>
      </c>
      <c r="L1020" s="79">
        <v>0</v>
      </c>
      <c r="M1020" s="79">
        <v>0</v>
      </c>
      <c r="N1020" s="79">
        <v>0</v>
      </c>
      <c r="O1020" s="79">
        <v>0</v>
      </c>
      <c r="P1020" s="79">
        <v>4</v>
      </c>
      <c r="Q1020" s="79">
        <v>12</v>
      </c>
      <c r="R1020" s="80">
        <v>1</v>
      </c>
      <c r="S1020" s="79">
        <v>8</v>
      </c>
      <c r="T1020" s="76"/>
      <c r="V1020" s="76">
        <v>3515</v>
      </c>
      <c r="W1020" s="76">
        <v>287</v>
      </c>
      <c r="X1020" s="76">
        <v>215</v>
      </c>
      <c r="Y1020" s="78">
        <v>11127</v>
      </c>
    </row>
    <row r="1021" spans="1:25" s="78" customFormat="1">
      <c r="A1021" s="81">
        <v>3515</v>
      </c>
      <c r="B1021" s="76">
        <v>3515287227</v>
      </c>
      <c r="C1021" s="77" t="s">
        <v>578</v>
      </c>
      <c r="D1021" s="79">
        <v>0</v>
      </c>
      <c r="E1021" s="79">
        <v>0</v>
      </c>
      <c r="F1021" s="79">
        <v>2</v>
      </c>
      <c r="G1021" s="79">
        <v>10</v>
      </c>
      <c r="H1021" s="79">
        <v>0</v>
      </c>
      <c r="I1021" s="79">
        <v>0</v>
      </c>
      <c r="J1021" s="79">
        <v>0</v>
      </c>
      <c r="K1021" s="80">
        <v>0.45960000000000001</v>
      </c>
      <c r="L1021" s="79">
        <v>0</v>
      </c>
      <c r="M1021" s="79">
        <v>1</v>
      </c>
      <c r="N1021" s="79">
        <v>0</v>
      </c>
      <c r="O1021" s="79">
        <v>0</v>
      </c>
      <c r="P1021" s="79">
        <v>6</v>
      </c>
      <c r="Q1021" s="79">
        <v>12</v>
      </c>
      <c r="R1021" s="80">
        <v>1</v>
      </c>
      <c r="S1021" s="79">
        <v>9</v>
      </c>
      <c r="T1021" s="76"/>
      <c r="V1021" s="76">
        <v>3515</v>
      </c>
      <c r="W1021" s="76">
        <v>287</v>
      </c>
      <c r="X1021" s="76">
        <v>227</v>
      </c>
      <c r="Y1021" s="78">
        <v>12255</v>
      </c>
    </row>
    <row r="1022" spans="1:25" s="78" customFormat="1">
      <c r="A1022" s="81">
        <v>3515</v>
      </c>
      <c r="B1022" s="76">
        <v>3515287277</v>
      </c>
      <c r="C1022" s="77" t="s">
        <v>578</v>
      </c>
      <c r="D1022" s="79">
        <v>0</v>
      </c>
      <c r="E1022" s="79">
        <v>0</v>
      </c>
      <c r="F1022" s="79">
        <v>15</v>
      </c>
      <c r="G1022" s="79">
        <v>65</v>
      </c>
      <c r="H1022" s="79">
        <v>22</v>
      </c>
      <c r="I1022" s="79">
        <v>0</v>
      </c>
      <c r="J1022" s="79">
        <v>0</v>
      </c>
      <c r="K1022" s="80">
        <v>3.9066000000000001</v>
      </c>
      <c r="L1022" s="79">
        <v>0</v>
      </c>
      <c r="M1022" s="79">
        <v>7</v>
      </c>
      <c r="N1022" s="79">
        <v>0</v>
      </c>
      <c r="O1022" s="79">
        <v>0</v>
      </c>
      <c r="P1022" s="79">
        <v>72</v>
      </c>
      <c r="Q1022" s="79">
        <v>102</v>
      </c>
      <c r="R1022" s="80">
        <v>1</v>
      </c>
      <c r="S1022" s="79">
        <v>12</v>
      </c>
      <c r="T1022" s="76"/>
      <c r="V1022" s="76">
        <v>3515</v>
      </c>
      <c r="W1022" s="76">
        <v>287</v>
      </c>
      <c r="X1022" s="76">
        <v>277</v>
      </c>
      <c r="Y1022" s="78">
        <v>13512</v>
      </c>
    </row>
    <row r="1023" spans="1:25" s="78" customFormat="1">
      <c r="A1023" s="81">
        <v>3515</v>
      </c>
      <c r="B1023" s="76">
        <v>3515287287</v>
      </c>
      <c r="C1023" s="77" t="s">
        <v>578</v>
      </c>
      <c r="D1023" s="79">
        <v>0</v>
      </c>
      <c r="E1023" s="79">
        <v>0</v>
      </c>
      <c r="F1023" s="79">
        <v>2</v>
      </c>
      <c r="G1023" s="79">
        <v>8</v>
      </c>
      <c r="H1023" s="79">
        <v>2</v>
      </c>
      <c r="I1023" s="79">
        <v>0</v>
      </c>
      <c r="J1023" s="79">
        <v>0</v>
      </c>
      <c r="K1023" s="80">
        <v>0.45960000000000001</v>
      </c>
      <c r="L1023" s="79">
        <v>0</v>
      </c>
      <c r="M1023" s="79">
        <v>0</v>
      </c>
      <c r="N1023" s="79">
        <v>0</v>
      </c>
      <c r="O1023" s="79">
        <v>0</v>
      </c>
      <c r="P1023" s="79">
        <v>3</v>
      </c>
      <c r="Q1023" s="79">
        <v>12</v>
      </c>
      <c r="R1023" s="80">
        <v>1</v>
      </c>
      <c r="S1023" s="79">
        <v>4</v>
      </c>
      <c r="T1023" s="76"/>
      <c r="V1023" s="76">
        <v>3515</v>
      </c>
      <c r="W1023" s="76">
        <v>287</v>
      </c>
      <c r="X1023" s="76">
        <v>287</v>
      </c>
      <c r="Y1023" s="78">
        <v>10517</v>
      </c>
    </row>
    <row r="1024" spans="1:25" s="78" customFormat="1">
      <c r="A1024" s="81">
        <v>3515</v>
      </c>
      <c r="B1024" s="76">
        <v>3515287306</v>
      </c>
      <c r="C1024" s="77" t="s">
        <v>578</v>
      </c>
      <c r="D1024" s="79">
        <v>0</v>
      </c>
      <c r="E1024" s="79">
        <v>0</v>
      </c>
      <c r="F1024" s="79">
        <v>0</v>
      </c>
      <c r="G1024" s="79">
        <v>9</v>
      </c>
      <c r="H1024" s="79">
        <v>0</v>
      </c>
      <c r="I1024" s="79">
        <v>0</v>
      </c>
      <c r="J1024" s="79">
        <v>0</v>
      </c>
      <c r="K1024" s="80">
        <v>0.34470000000000001</v>
      </c>
      <c r="L1024" s="79">
        <v>0</v>
      </c>
      <c r="M1024" s="79">
        <v>0</v>
      </c>
      <c r="N1024" s="79">
        <v>0</v>
      </c>
      <c r="O1024" s="79">
        <v>0</v>
      </c>
      <c r="P1024" s="79">
        <v>1</v>
      </c>
      <c r="Q1024" s="79">
        <v>9</v>
      </c>
      <c r="R1024" s="80">
        <v>1</v>
      </c>
      <c r="S1024" s="79">
        <v>8</v>
      </c>
      <c r="T1024" s="76"/>
      <c r="V1024" s="76">
        <v>3515</v>
      </c>
      <c r="W1024" s="76">
        <v>287</v>
      </c>
      <c r="X1024" s="76">
        <v>306</v>
      </c>
      <c r="Y1024" s="78">
        <v>10102</v>
      </c>
    </row>
    <row r="1025" spans="1:25" s="78" customFormat="1">
      <c r="A1025" s="81">
        <v>3515</v>
      </c>
      <c r="B1025" s="76">
        <v>3515287316</v>
      </c>
      <c r="C1025" s="77" t="s">
        <v>578</v>
      </c>
      <c r="D1025" s="79">
        <v>0</v>
      </c>
      <c r="E1025" s="79">
        <v>0</v>
      </c>
      <c r="F1025" s="79">
        <v>5</v>
      </c>
      <c r="G1025" s="79">
        <v>7</v>
      </c>
      <c r="H1025" s="79">
        <v>2</v>
      </c>
      <c r="I1025" s="79">
        <v>0</v>
      </c>
      <c r="J1025" s="79">
        <v>0</v>
      </c>
      <c r="K1025" s="80">
        <v>0.53620000000000001</v>
      </c>
      <c r="L1025" s="79">
        <v>0</v>
      </c>
      <c r="M1025" s="79">
        <v>1</v>
      </c>
      <c r="N1025" s="79">
        <v>0</v>
      </c>
      <c r="O1025" s="79">
        <v>0</v>
      </c>
      <c r="P1025" s="79">
        <v>8</v>
      </c>
      <c r="Q1025" s="79">
        <v>14</v>
      </c>
      <c r="R1025" s="80">
        <v>1</v>
      </c>
      <c r="S1025" s="79">
        <v>10</v>
      </c>
      <c r="T1025" s="76"/>
      <c r="V1025" s="76">
        <v>3515</v>
      </c>
      <c r="W1025" s="76">
        <v>287</v>
      </c>
      <c r="X1025" s="76">
        <v>316</v>
      </c>
      <c r="Y1025" s="78">
        <v>12625</v>
      </c>
    </row>
    <row r="1026" spans="1:25" s="78" customFormat="1">
      <c r="A1026" s="81">
        <v>3515</v>
      </c>
      <c r="B1026" s="76">
        <v>3515287658</v>
      </c>
      <c r="C1026" s="77" t="s">
        <v>578</v>
      </c>
      <c r="D1026" s="79">
        <v>0</v>
      </c>
      <c r="E1026" s="79">
        <v>0</v>
      </c>
      <c r="F1026" s="79">
        <v>0</v>
      </c>
      <c r="G1026" s="79">
        <v>9</v>
      </c>
      <c r="H1026" s="79">
        <v>2</v>
      </c>
      <c r="I1026" s="79">
        <v>0</v>
      </c>
      <c r="J1026" s="79">
        <v>0</v>
      </c>
      <c r="K1026" s="80">
        <v>0.42130000000000001</v>
      </c>
      <c r="L1026" s="79">
        <v>0</v>
      </c>
      <c r="M1026" s="79">
        <v>0</v>
      </c>
      <c r="N1026" s="79">
        <v>0</v>
      </c>
      <c r="O1026" s="79">
        <v>0</v>
      </c>
      <c r="P1026" s="79">
        <v>2</v>
      </c>
      <c r="Q1026" s="79">
        <v>11</v>
      </c>
      <c r="R1026" s="80">
        <v>1</v>
      </c>
      <c r="S1026" s="79">
        <v>5</v>
      </c>
      <c r="T1026" s="76"/>
      <c r="V1026" s="76">
        <v>3515</v>
      </c>
      <c r="W1026" s="76">
        <v>287</v>
      </c>
      <c r="X1026" s="76">
        <v>658</v>
      </c>
      <c r="Y1026" s="78">
        <v>10256</v>
      </c>
    </row>
    <row r="1027" spans="1:25" s="78" customFormat="1">
      <c r="A1027" s="81">
        <v>3515</v>
      </c>
      <c r="B1027" s="76">
        <v>3515287767</v>
      </c>
      <c r="C1027" s="77" t="s">
        <v>578</v>
      </c>
      <c r="D1027" s="79">
        <v>0</v>
      </c>
      <c r="E1027" s="79">
        <v>0</v>
      </c>
      <c r="F1027" s="79">
        <v>6</v>
      </c>
      <c r="G1027" s="79">
        <v>42</v>
      </c>
      <c r="H1027" s="79">
        <v>5</v>
      </c>
      <c r="I1027" s="79">
        <v>0</v>
      </c>
      <c r="J1027" s="79">
        <v>0</v>
      </c>
      <c r="K1027" s="80">
        <v>2.0299</v>
      </c>
      <c r="L1027" s="79">
        <v>0</v>
      </c>
      <c r="M1027" s="79">
        <v>0</v>
      </c>
      <c r="N1027" s="79">
        <v>0</v>
      </c>
      <c r="O1027" s="79">
        <v>0</v>
      </c>
      <c r="P1027" s="79">
        <v>14</v>
      </c>
      <c r="Q1027" s="79">
        <v>53</v>
      </c>
      <c r="R1027" s="80">
        <v>1</v>
      </c>
      <c r="S1027" s="79">
        <v>8</v>
      </c>
      <c r="T1027" s="76"/>
      <c r="V1027" s="76">
        <v>3515</v>
      </c>
      <c r="W1027" s="76">
        <v>287</v>
      </c>
      <c r="X1027" s="76">
        <v>767</v>
      </c>
      <c r="Y1027" s="78">
        <v>10801</v>
      </c>
    </row>
    <row r="1028" spans="1:25" s="78" customFormat="1">
      <c r="A1028" s="81">
        <v>3515</v>
      </c>
      <c r="B1028" s="76">
        <v>3515287778</v>
      </c>
      <c r="C1028" s="77" t="s">
        <v>578</v>
      </c>
      <c r="D1028" s="79">
        <v>0</v>
      </c>
      <c r="E1028" s="79">
        <v>0</v>
      </c>
      <c r="F1028" s="79">
        <v>0</v>
      </c>
      <c r="G1028" s="79">
        <v>3</v>
      </c>
      <c r="H1028" s="79">
        <v>0</v>
      </c>
      <c r="I1028" s="79">
        <v>0</v>
      </c>
      <c r="J1028" s="79">
        <v>0</v>
      </c>
      <c r="K1028" s="80">
        <v>0.1149</v>
      </c>
      <c r="L1028" s="79">
        <v>0</v>
      </c>
      <c r="M1028" s="79">
        <v>1</v>
      </c>
      <c r="N1028" s="79">
        <v>0</v>
      </c>
      <c r="O1028" s="79">
        <v>0</v>
      </c>
      <c r="P1028" s="79">
        <v>2</v>
      </c>
      <c r="Q1028" s="79">
        <v>3</v>
      </c>
      <c r="R1028" s="80">
        <v>1</v>
      </c>
      <c r="S1028" s="79">
        <v>9</v>
      </c>
      <c r="T1028" s="76"/>
      <c r="V1028" s="76">
        <v>3515</v>
      </c>
      <c r="W1028" s="76">
        <v>287</v>
      </c>
      <c r="X1028" s="76">
        <v>778</v>
      </c>
      <c r="Y1028" s="78">
        <v>13695</v>
      </c>
    </row>
    <row r="1029" spans="1:25" s="78" customFormat="1">
      <c r="A1029" s="81">
        <v>3516</v>
      </c>
      <c r="B1029" s="76">
        <v>3516332005</v>
      </c>
      <c r="C1029" s="77" t="s">
        <v>565</v>
      </c>
      <c r="D1029" s="79">
        <v>0</v>
      </c>
      <c r="E1029" s="79">
        <v>0</v>
      </c>
      <c r="F1029" s="79">
        <v>0</v>
      </c>
      <c r="G1029" s="79">
        <v>0</v>
      </c>
      <c r="H1029" s="79">
        <v>21</v>
      </c>
      <c r="I1029" s="79">
        <v>17</v>
      </c>
      <c r="J1029" s="79">
        <v>0</v>
      </c>
      <c r="K1029" s="80">
        <v>1.4554</v>
      </c>
      <c r="L1029" s="79">
        <v>0</v>
      </c>
      <c r="M1029" s="79">
        <v>0</v>
      </c>
      <c r="N1029" s="79">
        <v>1</v>
      </c>
      <c r="O1029" s="79">
        <v>2</v>
      </c>
      <c r="P1029" s="79">
        <v>10</v>
      </c>
      <c r="Q1029" s="79">
        <v>38</v>
      </c>
      <c r="R1029" s="80">
        <v>1</v>
      </c>
      <c r="S1029" s="79">
        <v>7</v>
      </c>
      <c r="T1029" s="76"/>
      <c r="V1029" s="76">
        <v>3516</v>
      </c>
      <c r="W1029" s="76">
        <v>332</v>
      </c>
      <c r="X1029" s="76">
        <v>5</v>
      </c>
      <c r="Y1029" s="78">
        <v>11428</v>
      </c>
    </row>
    <row r="1030" spans="1:25" s="78" customFormat="1">
      <c r="A1030" s="81">
        <v>3516</v>
      </c>
      <c r="B1030" s="76">
        <v>3516332061</v>
      </c>
      <c r="C1030" s="77" t="s">
        <v>565</v>
      </c>
      <c r="D1030" s="79">
        <v>0</v>
      </c>
      <c r="E1030" s="79">
        <v>0</v>
      </c>
      <c r="F1030" s="79">
        <v>0</v>
      </c>
      <c r="G1030" s="79">
        <v>0</v>
      </c>
      <c r="H1030" s="79">
        <v>8</v>
      </c>
      <c r="I1030" s="79">
        <v>2</v>
      </c>
      <c r="J1030" s="79">
        <v>0</v>
      </c>
      <c r="K1030" s="80">
        <v>0.38300000000000001</v>
      </c>
      <c r="L1030" s="79">
        <v>0</v>
      </c>
      <c r="M1030" s="79">
        <v>0</v>
      </c>
      <c r="N1030" s="79">
        <v>0</v>
      </c>
      <c r="O1030" s="79">
        <v>0</v>
      </c>
      <c r="P1030" s="79">
        <v>7</v>
      </c>
      <c r="Q1030" s="79">
        <v>10</v>
      </c>
      <c r="R1030" s="80">
        <v>1</v>
      </c>
      <c r="S1030" s="79">
        <v>10</v>
      </c>
      <c r="T1030" s="76"/>
      <c r="V1030" s="76">
        <v>3516</v>
      </c>
      <c r="W1030" s="76">
        <v>332</v>
      </c>
      <c r="X1030" s="76">
        <v>61</v>
      </c>
      <c r="Y1030" s="78">
        <v>13199</v>
      </c>
    </row>
    <row r="1031" spans="1:25" s="78" customFormat="1">
      <c r="A1031" s="81">
        <v>3516</v>
      </c>
      <c r="B1031" s="76">
        <v>3516332086</v>
      </c>
      <c r="C1031" s="77" t="s">
        <v>565</v>
      </c>
      <c r="D1031" s="79">
        <v>0</v>
      </c>
      <c r="E1031" s="79">
        <v>0</v>
      </c>
      <c r="F1031" s="79">
        <v>0</v>
      </c>
      <c r="G1031" s="79">
        <v>0</v>
      </c>
      <c r="H1031" s="79">
        <v>1</v>
      </c>
      <c r="I1031" s="79">
        <v>0</v>
      </c>
      <c r="J1031" s="79">
        <v>0</v>
      </c>
      <c r="K1031" s="80">
        <v>3.8300000000000001E-2</v>
      </c>
      <c r="L1031" s="79">
        <v>0</v>
      </c>
      <c r="M1031" s="79">
        <v>0</v>
      </c>
      <c r="N1031" s="79">
        <v>0</v>
      </c>
      <c r="O1031" s="79">
        <v>0</v>
      </c>
      <c r="P1031" s="79">
        <v>0</v>
      </c>
      <c r="Q1031" s="79">
        <v>1</v>
      </c>
      <c r="R1031" s="80">
        <v>1</v>
      </c>
      <c r="S1031" s="79">
        <v>7</v>
      </c>
      <c r="T1031" s="76"/>
      <c r="V1031" s="76">
        <v>3516</v>
      </c>
      <c r="W1031" s="76">
        <v>332</v>
      </c>
      <c r="X1031" s="76">
        <v>86</v>
      </c>
      <c r="Y1031" s="78">
        <v>9220</v>
      </c>
    </row>
    <row r="1032" spans="1:25" s="78" customFormat="1">
      <c r="A1032" s="81">
        <v>3516</v>
      </c>
      <c r="B1032" s="76">
        <v>3516332087</v>
      </c>
      <c r="C1032" s="77" t="s">
        <v>565</v>
      </c>
      <c r="D1032" s="79">
        <v>0</v>
      </c>
      <c r="E1032" s="79">
        <v>0</v>
      </c>
      <c r="F1032" s="79">
        <v>0</v>
      </c>
      <c r="G1032" s="79">
        <v>0</v>
      </c>
      <c r="H1032" s="79">
        <v>1</v>
      </c>
      <c r="I1032" s="79">
        <v>1</v>
      </c>
      <c r="J1032" s="79">
        <v>0</v>
      </c>
      <c r="K1032" s="80">
        <v>7.6600000000000001E-2</v>
      </c>
      <c r="L1032" s="79">
        <v>0</v>
      </c>
      <c r="M1032" s="79">
        <v>0</v>
      </c>
      <c r="N1032" s="79">
        <v>0</v>
      </c>
      <c r="O1032" s="79">
        <v>1</v>
      </c>
      <c r="P1032" s="79">
        <v>1</v>
      </c>
      <c r="Q1032" s="79">
        <v>2</v>
      </c>
      <c r="R1032" s="80">
        <v>1</v>
      </c>
      <c r="S1032" s="79">
        <v>5</v>
      </c>
      <c r="T1032" s="76"/>
      <c r="V1032" s="76">
        <v>3516</v>
      </c>
      <c r="W1032" s="76">
        <v>332</v>
      </c>
      <c r="X1032" s="76">
        <v>87</v>
      </c>
      <c r="Y1032" s="78">
        <v>13273</v>
      </c>
    </row>
    <row r="1033" spans="1:25" s="78" customFormat="1">
      <c r="A1033" s="81">
        <v>3516</v>
      </c>
      <c r="B1033" s="76">
        <v>3516332137</v>
      </c>
      <c r="C1033" s="77" t="s">
        <v>565</v>
      </c>
      <c r="D1033" s="79">
        <v>0</v>
      </c>
      <c r="E1033" s="79">
        <v>0</v>
      </c>
      <c r="F1033" s="79">
        <v>0</v>
      </c>
      <c r="G1033" s="79">
        <v>0</v>
      </c>
      <c r="H1033" s="79">
        <v>33</v>
      </c>
      <c r="I1033" s="79">
        <v>23</v>
      </c>
      <c r="J1033" s="79">
        <v>0</v>
      </c>
      <c r="K1033" s="80">
        <v>2.1448</v>
      </c>
      <c r="L1033" s="79">
        <v>0</v>
      </c>
      <c r="M1033" s="79">
        <v>0</v>
      </c>
      <c r="N1033" s="79">
        <v>3</v>
      </c>
      <c r="O1033" s="79">
        <v>1</v>
      </c>
      <c r="P1033" s="79">
        <v>45</v>
      </c>
      <c r="Q1033" s="79">
        <v>56</v>
      </c>
      <c r="R1033" s="80">
        <v>1</v>
      </c>
      <c r="S1033" s="79">
        <v>12</v>
      </c>
      <c r="T1033" s="76"/>
      <c r="V1033" s="76">
        <v>3516</v>
      </c>
      <c r="W1033" s="76">
        <v>332</v>
      </c>
      <c r="X1033" s="76">
        <v>137</v>
      </c>
      <c r="Y1033" s="78">
        <v>14532</v>
      </c>
    </row>
    <row r="1034" spans="1:25" s="78" customFormat="1">
      <c r="A1034" s="81">
        <v>3516</v>
      </c>
      <c r="B1034" s="76">
        <v>3516332275</v>
      </c>
      <c r="C1034" s="77" t="s">
        <v>565</v>
      </c>
      <c r="D1034" s="79">
        <v>0</v>
      </c>
      <c r="E1034" s="79">
        <v>0</v>
      </c>
      <c r="F1034" s="79">
        <v>0</v>
      </c>
      <c r="G1034" s="79">
        <v>0</v>
      </c>
      <c r="H1034" s="79">
        <v>1</v>
      </c>
      <c r="I1034" s="79">
        <v>0</v>
      </c>
      <c r="J1034" s="79">
        <v>0</v>
      </c>
      <c r="K1034" s="80">
        <v>3.8300000000000001E-2</v>
      </c>
      <c r="L1034" s="79">
        <v>0</v>
      </c>
      <c r="M1034" s="79">
        <v>0</v>
      </c>
      <c r="N1034" s="79">
        <v>0</v>
      </c>
      <c r="O1034" s="79">
        <v>0</v>
      </c>
      <c r="P1034" s="79">
        <v>1</v>
      </c>
      <c r="Q1034" s="79">
        <v>1</v>
      </c>
      <c r="R1034" s="80">
        <v>1</v>
      </c>
      <c r="S1034" s="79">
        <v>4</v>
      </c>
      <c r="T1034" s="76"/>
      <c r="V1034" s="76">
        <v>3516</v>
      </c>
      <c r="W1034" s="76">
        <v>332</v>
      </c>
      <c r="X1034" s="76">
        <v>275</v>
      </c>
      <c r="Y1034" s="78">
        <v>13285</v>
      </c>
    </row>
    <row r="1035" spans="1:25" s="78" customFormat="1">
      <c r="A1035" s="81">
        <v>3516</v>
      </c>
      <c r="B1035" s="76">
        <v>3516332278</v>
      </c>
      <c r="C1035" s="77" t="s">
        <v>565</v>
      </c>
      <c r="D1035" s="79">
        <v>0</v>
      </c>
      <c r="E1035" s="79">
        <v>0</v>
      </c>
      <c r="F1035" s="79">
        <v>0</v>
      </c>
      <c r="G1035" s="79">
        <v>0</v>
      </c>
      <c r="H1035" s="79">
        <v>1</v>
      </c>
      <c r="I1035" s="79">
        <v>3</v>
      </c>
      <c r="J1035" s="79">
        <v>0</v>
      </c>
      <c r="K1035" s="80">
        <v>0.1532</v>
      </c>
      <c r="L1035" s="79">
        <v>0</v>
      </c>
      <c r="M1035" s="79">
        <v>0</v>
      </c>
      <c r="N1035" s="79">
        <v>0</v>
      </c>
      <c r="O1035" s="79">
        <v>0</v>
      </c>
      <c r="P1035" s="79">
        <v>0</v>
      </c>
      <c r="Q1035" s="79">
        <v>4</v>
      </c>
      <c r="R1035" s="80">
        <v>1</v>
      </c>
      <c r="S1035" s="79">
        <v>6</v>
      </c>
      <c r="T1035" s="76"/>
      <c r="V1035" s="76">
        <v>3516</v>
      </c>
      <c r="W1035" s="76">
        <v>332</v>
      </c>
      <c r="X1035" s="76">
        <v>278</v>
      </c>
      <c r="Y1035" s="78">
        <v>10573</v>
      </c>
    </row>
    <row r="1036" spans="1:25" s="78" customFormat="1">
      <c r="A1036" s="81">
        <v>3516</v>
      </c>
      <c r="B1036" s="76">
        <v>3516332281</v>
      </c>
      <c r="C1036" s="77" t="s">
        <v>565</v>
      </c>
      <c r="D1036" s="79">
        <v>0</v>
      </c>
      <c r="E1036" s="79">
        <v>0</v>
      </c>
      <c r="F1036" s="79">
        <v>0</v>
      </c>
      <c r="G1036" s="79">
        <v>0</v>
      </c>
      <c r="H1036" s="79">
        <v>83</v>
      </c>
      <c r="I1036" s="79">
        <v>51</v>
      </c>
      <c r="J1036" s="79">
        <v>0</v>
      </c>
      <c r="K1036" s="80">
        <v>5.1322000000000001</v>
      </c>
      <c r="L1036" s="79">
        <v>0</v>
      </c>
      <c r="M1036" s="79">
        <v>0</v>
      </c>
      <c r="N1036" s="79">
        <v>6</v>
      </c>
      <c r="O1036" s="79">
        <v>7</v>
      </c>
      <c r="P1036" s="79">
        <v>111</v>
      </c>
      <c r="Q1036" s="79">
        <v>134</v>
      </c>
      <c r="R1036" s="80">
        <v>1</v>
      </c>
      <c r="S1036" s="79">
        <v>12</v>
      </c>
      <c r="T1036" s="76"/>
      <c r="V1036" s="76">
        <v>3516</v>
      </c>
      <c r="W1036" s="76">
        <v>332</v>
      </c>
      <c r="X1036" s="76">
        <v>281</v>
      </c>
      <c r="Y1036" s="78">
        <v>14665</v>
      </c>
    </row>
    <row r="1037" spans="1:25" s="78" customFormat="1">
      <c r="A1037" s="81">
        <v>3516</v>
      </c>
      <c r="B1037" s="76">
        <v>3516332325</v>
      </c>
      <c r="C1037" s="77" t="s">
        <v>565</v>
      </c>
      <c r="D1037" s="79">
        <v>0</v>
      </c>
      <c r="E1037" s="79">
        <v>0</v>
      </c>
      <c r="F1037" s="79">
        <v>0</v>
      </c>
      <c r="G1037" s="79">
        <v>0</v>
      </c>
      <c r="H1037" s="79">
        <v>23</v>
      </c>
      <c r="I1037" s="79">
        <v>19</v>
      </c>
      <c r="J1037" s="79">
        <v>0</v>
      </c>
      <c r="K1037" s="80">
        <v>1.6086</v>
      </c>
      <c r="L1037" s="79">
        <v>0</v>
      </c>
      <c r="M1037" s="79">
        <v>0</v>
      </c>
      <c r="N1037" s="79">
        <v>0</v>
      </c>
      <c r="O1037" s="79">
        <v>0</v>
      </c>
      <c r="P1037" s="79">
        <v>13</v>
      </c>
      <c r="Q1037" s="79">
        <v>42</v>
      </c>
      <c r="R1037" s="80">
        <v>1</v>
      </c>
      <c r="S1037" s="79">
        <v>8</v>
      </c>
      <c r="T1037" s="76"/>
      <c r="V1037" s="76">
        <v>3516</v>
      </c>
      <c r="W1037" s="76">
        <v>332</v>
      </c>
      <c r="X1037" s="76">
        <v>325</v>
      </c>
      <c r="Y1037" s="78">
        <v>11526</v>
      </c>
    </row>
    <row r="1038" spans="1:25" s="78" customFormat="1">
      <c r="A1038" s="81">
        <v>3516</v>
      </c>
      <c r="B1038" s="76">
        <v>3516332332</v>
      </c>
      <c r="C1038" s="77" t="s">
        <v>565</v>
      </c>
      <c r="D1038" s="79">
        <v>0</v>
      </c>
      <c r="E1038" s="79">
        <v>0</v>
      </c>
      <c r="F1038" s="79">
        <v>0</v>
      </c>
      <c r="G1038" s="79">
        <v>0</v>
      </c>
      <c r="H1038" s="79">
        <v>21</v>
      </c>
      <c r="I1038" s="79">
        <v>11</v>
      </c>
      <c r="J1038" s="79">
        <v>0</v>
      </c>
      <c r="K1038" s="80">
        <v>1.2256</v>
      </c>
      <c r="L1038" s="79">
        <v>0</v>
      </c>
      <c r="M1038" s="79">
        <v>0</v>
      </c>
      <c r="N1038" s="79">
        <v>1</v>
      </c>
      <c r="O1038" s="79">
        <v>3</v>
      </c>
      <c r="P1038" s="79">
        <v>18</v>
      </c>
      <c r="Q1038" s="79">
        <v>32</v>
      </c>
      <c r="R1038" s="80">
        <v>1</v>
      </c>
      <c r="S1038" s="79">
        <v>10</v>
      </c>
      <c r="T1038" s="76"/>
      <c r="V1038" s="76">
        <v>3516</v>
      </c>
      <c r="W1038" s="76">
        <v>332</v>
      </c>
      <c r="X1038" s="76">
        <v>332</v>
      </c>
      <c r="Y1038" s="78">
        <v>13029</v>
      </c>
    </row>
    <row r="1039" spans="1:25" s="78" customFormat="1">
      <c r="A1039" s="81">
        <v>3517</v>
      </c>
      <c r="B1039" s="76">
        <v>3517239020</v>
      </c>
      <c r="C1039" s="77" t="s">
        <v>566</v>
      </c>
      <c r="D1039" s="79">
        <v>0</v>
      </c>
      <c r="E1039" s="79">
        <v>0</v>
      </c>
      <c r="F1039" s="79">
        <v>0</v>
      </c>
      <c r="G1039" s="79">
        <v>0</v>
      </c>
      <c r="H1039" s="79">
        <v>0</v>
      </c>
      <c r="I1039" s="79">
        <v>1</v>
      </c>
      <c r="J1039" s="79">
        <v>0</v>
      </c>
      <c r="K1039" s="80">
        <v>3.8300000000000001E-2</v>
      </c>
      <c r="L1039" s="79">
        <v>0</v>
      </c>
      <c r="M1039" s="79">
        <v>0</v>
      </c>
      <c r="N1039" s="79">
        <v>0</v>
      </c>
      <c r="O1039" s="79">
        <v>0</v>
      </c>
      <c r="P1039" s="79">
        <v>0</v>
      </c>
      <c r="Q1039" s="79">
        <v>1</v>
      </c>
      <c r="R1039" s="80">
        <v>1.038</v>
      </c>
      <c r="S1039" s="79">
        <v>8</v>
      </c>
      <c r="T1039" s="76"/>
      <c r="V1039" s="76">
        <v>3517</v>
      </c>
      <c r="W1039" s="76">
        <v>239</v>
      </c>
      <c r="X1039" s="76">
        <v>20</v>
      </c>
      <c r="Y1039" s="78">
        <v>11365</v>
      </c>
    </row>
    <row r="1040" spans="1:25" s="78" customFormat="1">
      <c r="A1040" s="81">
        <v>3517</v>
      </c>
      <c r="B1040" s="76">
        <v>3517239036</v>
      </c>
      <c r="C1040" s="77" t="s">
        <v>566</v>
      </c>
      <c r="D1040" s="79">
        <v>0</v>
      </c>
      <c r="E1040" s="79">
        <v>0</v>
      </c>
      <c r="F1040" s="79">
        <v>0</v>
      </c>
      <c r="G1040" s="79">
        <v>0</v>
      </c>
      <c r="H1040" s="79">
        <v>0</v>
      </c>
      <c r="I1040" s="79">
        <v>5</v>
      </c>
      <c r="J1040" s="79">
        <v>0</v>
      </c>
      <c r="K1040" s="80">
        <v>0.1915</v>
      </c>
      <c r="L1040" s="79">
        <v>0</v>
      </c>
      <c r="M1040" s="79">
        <v>0</v>
      </c>
      <c r="N1040" s="79">
        <v>0</v>
      </c>
      <c r="O1040" s="79">
        <v>0</v>
      </c>
      <c r="P1040" s="79">
        <v>4</v>
      </c>
      <c r="Q1040" s="79">
        <v>5</v>
      </c>
      <c r="R1040" s="80">
        <v>1.038</v>
      </c>
      <c r="S1040" s="79">
        <v>6</v>
      </c>
      <c r="T1040" s="76"/>
      <c r="V1040" s="76">
        <v>3517</v>
      </c>
      <c r="W1040" s="76">
        <v>239</v>
      </c>
      <c r="X1040" s="76">
        <v>36</v>
      </c>
      <c r="Y1040" s="78">
        <v>15056</v>
      </c>
    </row>
    <row r="1041" spans="1:25" s="78" customFormat="1">
      <c r="A1041" s="81">
        <v>3517</v>
      </c>
      <c r="B1041" s="76">
        <v>3517239052</v>
      </c>
      <c r="C1041" s="77" t="s">
        <v>566</v>
      </c>
      <c r="D1041" s="79">
        <v>0</v>
      </c>
      <c r="E1041" s="79">
        <v>0</v>
      </c>
      <c r="F1041" s="79">
        <v>0</v>
      </c>
      <c r="G1041" s="79">
        <v>0</v>
      </c>
      <c r="H1041" s="79">
        <v>0</v>
      </c>
      <c r="I1041" s="79">
        <v>18</v>
      </c>
      <c r="J1041" s="79">
        <v>0</v>
      </c>
      <c r="K1041" s="80">
        <v>0.68940000000000001</v>
      </c>
      <c r="L1041" s="79">
        <v>0</v>
      </c>
      <c r="M1041" s="79">
        <v>0</v>
      </c>
      <c r="N1041" s="79">
        <v>0</v>
      </c>
      <c r="O1041" s="79">
        <v>0</v>
      </c>
      <c r="P1041" s="79">
        <v>10</v>
      </c>
      <c r="Q1041" s="79">
        <v>18</v>
      </c>
      <c r="R1041" s="80">
        <v>1.038</v>
      </c>
      <c r="S1041" s="79">
        <v>5</v>
      </c>
      <c r="T1041" s="76"/>
      <c r="V1041" s="76">
        <v>3517</v>
      </c>
      <c r="W1041" s="76">
        <v>239</v>
      </c>
      <c r="X1041" s="76">
        <v>52</v>
      </c>
      <c r="Y1041" s="78">
        <v>13742</v>
      </c>
    </row>
    <row r="1042" spans="1:25" s="78" customFormat="1">
      <c r="A1042" s="81">
        <v>3517</v>
      </c>
      <c r="B1042" s="76">
        <v>3517239072</v>
      </c>
      <c r="C1042" s="77" t="s">
        <v>566</v>
      </c>
      <c r="D1042" s="79">
        <v>0</v>
      </c>
      <c r="E1042" s="79">
        <v>0</v>
      </c>
      <c r="F1042" s="79">
        <v>0</v>
      </c>
      <c r="G1042" s="79">
        <v>0</v>
      </c>
      <c r="H1042" s="79">
        <v>0</v>
      </c>
      <c r="I1042" s="79">
        <v>1</v>
      </c>
      <c r="J1042" s="79">
        <v>0</v>
      </c>
      <c r="K1042" s="80">
        <v>3.8300000000000001E-2</v>
      </c>
      <c r="L1042" s="79">
        <v>0</v>
      </c>
      <c r="M1042" s="79">
        <v>0</v>
      </c>
      <c r="N1042" s="79">
        <v>0</v>
      </c>
      <c r="O1042" s="79">
        <v>0</v>
      </c>
      <c r="P1042" s="79">
        <v>1</v>
      </c>
      <c r="Q1042" s="79">
        <v>1</v>
      </c>
      <c r="R1042" s="80">
        <v>1.038</v>
      </c>
      <c r="S1042" s="79">
        <v>5</v>
      </c>
      <c r="T1042" s="76"/>
      <c r="V1042" s="76">
        <v>3517</v>
      </c>
      <c r="W1042" s="76">
        <v>239</v>
      </c>
      <c r="X1042" s="76">
        <v>72</v>
      </c>
      <c r="Y1042" s="78">
        <v>15644</v>
      </c>
    </row>
    <row r="1043" spans="1:25" s="78" customFormat="1">
      <c r="A1043" s="81">
        <v>3517</v>
      </c>
      <c r="B1043" s="76">
        <v>3517239083</v>
      </c>
      <c r="C1043" s="77" t="s">
        <v>566</v>
      </c>
      <c r="D1043" s="79">
        <v>0</v>
      </c>
      <c r="E1043" s="79">
        <v>0</v>
      </c>
      <c r="F1043" s="79">
        <v>0</v>
      </c>
      <c r="G1043" s="79">
        <v>0</v>
      </c>
      <c r="H1043" s="79">
        <v>0</v>
      </c>
      <c r="I1043" s="79">
        <v>1</v>
      </c>
      <c r="J1043" s="79">
        <v>0</v>
      </c>
      <c r="K1043" s="80">
        <v>3.8300000000000001E-2</v>
      </c>
      <c r="L1043" s="79">
        <v>0</v>
      </c>
      <c r="M1043" s="79">
        <v>0</v>
      </c>
      <c r="N1043" s="79">
        <v>0</v>
      </c>
      <c r="O1043" s="79">
        <v>0</v>
      </c>
      <c r="P1043" s="79">
        <v>0</v>
      </c>
      <c r="Q1043" s="79">
        <v>1</v>
      </c>
      <c r="R1043" s="80">
        <v>1.038</v>
      </c>
      <c r="S1043" s="79">
        <v>5</v>
      </c>
      <c r="T1043" s="76"/>
      <c r="V1043" s="76">
        <v>3517</v>
      </c>
      <c r="W1043" s="76">
        <v>239</v>
      </c>
      <c r="X1043" s="76">
        <v>83</v>
      </c>
      <c r="Y1043" s="78">
        <v>11365</v>
      </c>
    </row>
    <row r="1044" spans="1:25" s="78" customFormat="1">
      <c r="A1044" s="81">
        <v>3517</v>
      </c>
      <c r="B1044" s="76">
        <v>3517239095</v>
      </c>
      <c r="C1044" s="77" t="s">
        <v>566</v>
      </c>
      <c r="D1044" s="79">
        <v>0</v>
      </c>
      <c r="E1044" s="79">
        <v>0</v>
      </c>
      <c r="F1044" s="79">
        <v>0</v>
      </c>
      <c r="G1044" s="79">
        <v>0</v>
      </c>
      <c r="H1044" s="79">
        <v>0</v>
      </c>
      <c r="I1044" s="79">
        <v>2</v>
      </c>
      <c r="J1044" s="79">
        <v>0</v>
      </c>
      <c r="K1044" s="80">
        <v>7.6600000000000001E-2</v>
      </c>
      <c r="L1044" s="79">
        <v>0</v>
      </c>
      <c r="M1044" s="78">
        <v>0</v>
      </c>
      <c r="N1044" s="79">
        <v>0</v>
      </c>
      <c r="O1044" s="79">
        <v>0</v>
      </c>
      <c r="P1044" s="79">
        <v>2</v>
      </c>
      <c r="Q1044" s="79">
        <v>2</v>
      </c>
      <c r="R1044" s="80">
        <v>1.038</v>
      </c>
      <c r="S1044" s="79">
        <v>11</v>
      </c>
      <c r="T1044" s="76"/>
      <c r="V1044" s="76">
        <v>3517</v>
      </c>
      <c r="W1044" s="76">
        <v>239</v>
      </c>
      <c r="X1044" s="76">
        <v>95</v>
      </c>
      <c r="Y1044" s="78">
        <v>16867</v>
      </c>
    </row>
    <row r="1045" spans="1:25" s="78" customFormat="1">
      <c r="A1045" s="81">
        <v>3517</v>
      </c>
      <c r="B1045" s="76">
        <v>3517239096</v>
      </c>
      <c r="C1045" s="77" t="s">
        <v>566</v>
      </c>
      <c r="D1045" s="79">
        <v>0</v>
      </c>
      <c r="E1045" s="79">
        <v>0</v>
      </c>
      <c r="F1045" s="79">
        <v>0</v>
      </c>
      <c r="G1045" s="79">
        <v>0</v>
      </c>
      <c r="H1045" s="79">
        <v>0</v>
      </c>
      <c r="I1045" s="79">
        <v>3</v>
      </c>
      <c r="J1045" s="79">
        <v>0</v>
      </c>
      <c r="K1045" s="80">
        <v>0.1149</v>
      </c>
      <c r="L1045" s="79">
        <v>0</v>
      </c>
      <c r="M1045" s="79">
        <v>0</v>
      </c>
      <c r="N1045" s="79">
        <v>0</v>
      </c>
      <c r="O1045" s="79">
        <v>0</v>
      </c>
      <c r="P1045" s="79">
        <v>2</v>
      </c>
      <c r="Q1045" s="79">
        <v>3</v>
      </c>
      <c r="R1045" s="80">
        <v>1.038</v>
      </c>
      <c r="S1045" s="79">
        <v>6</v>
      </c>
      <c r="T1045" s="76"/>
      <c r="V1045" s="76">
        <v>3517</v>
      </c>
      <c r="W1045" s="76">
        <v>239</v>
      </c>
      <c r="X1045" s="76">
        <v>96</v>
      </c>
      <c r="Y1045" s="78">
        <v>14441</v>
      </c>
    </row>
    <row r="1046" spans="1:25" s="78" customFormat="1">
      <c r="A1046" s="81">
        <v>3517</v>
      </c>
      <c r="B1046" s="76">
        <v>3517239099</v>
      </c>
      <c r="C1046" s="77" t="s">
        <v>566</v>
      </c>
      <c r="D1046" s="79">
        <v>0</v>
      </c>
      <c r="E1046" s="79">
        <v>0</v>
      </c>
      <c r="F1046" s="79">
        <v>0</v>
      </c>
      <c r="G1046" s="79">
        <v>0</v>
      </c>
      <c r="H1046" s="79">
        <v>0</v>
      </c>
      <c r="I1046" s="79">
        <v>1</v>
      </c>
      <c r="J1046" s="79">
        <v>0</v>
      </c>
      <c r="K1046" s="80">
        <v>3.8300000000000001E-2</v>
      </c>
      <c r="L1046" s="79">
        <v>0</v>
      </c>
      <c r="M1046" s="79">
        <v>0</v>
      </c>
      <c r="N1046" s="79">
        <v>0</v>
      </c>
      <c r="O1046" s="79">
        <v>0</v>
      </c>
      <c r="P1046" s="79">
        <v>1</v>
      </c>
      <c r="Q1046" s="79">
        <v>1</v>
      </c>
      <c r="R1046" s="80">
        <v>1.038</v>
      </c>
      <c r="S1046" s="79">
        <v>4</v>
      </c>
      <c r="T1046" s="76"/>
      <c r="V1046" s="76">
        <v>3517</v>
      </c>
      <c r="W1046" s="76">
        <v>239</v>
      </c>
      <c r="X1046" s="76">
        <v>99</v>
      </c>
      <c r="Y1046" s="78">
        <v>15568</v>
      </c>
    </row>
    <row r="1047" spans="1:25" s="78" customFormat="1">
      <c r="A1047" s="81">
        <v>3517</v>
      </c>
      <c r="B1047" s="76">
        <v>3517239131</v>
      </c>
      <c r="C1047" s="77" t="s">
        <v>566</v>
      </c>
      <c r="D1047" s="79">
        <v>0</v>
      </c>
      <c r="E1047" s="79">
        <v>0</v>
      </c>
      <c r="F1047" s="79">
        <v>0</v>
      </c>
      <c r="G1047" s="79">
        <v>0</v>
      </c>
      <c r="H1047" s="79">
        <v>0</v>
      </c>
      <c r="I1047" s="79">
        <v>2</v>
      </c>
      <c r="J1047" s="79">
        <v>0</v>
      </c>
      <c r="K1047" s="80">
        <v>7.6600000000000001E-2</v>
      </c>
      <c r="L1047" s="79">
        <v>0</v>
      </c>
      <c r="M1047" s="79">
        <v>0</v>
      </c>
      <c r="N1047" s="79">
        <v>0</v>
      </c>
      <c r="O1047" s="79">
        <v>0</v>
      </c>
      <c r="P1047" s="79">
        <v>0</v>
      </c>
      <c r="Q1047" s="79">
        <v>2</v>
      </c>
      <c r="R1047" s="80">
        <v>1.038</v>
      </c>
      <c r="S1047" s="79">
        <v>2</v>
      </c>
      <c r="T1047" s="76"/>
      <c r="V1047" s="76">
        <v>3517</v>
      </c>
      <c r="W1047" s="76">
        <v>239</v>
      </c>
      <c r="X1047" s="76">
        <v>131</v>
      </c>
      <c r="Y1047" s="78">
        <v>11365</v>
      </c>
    </row>
    <row r="1048" spans="1:25" s="78" customFormat="1">
      <c r="A1048" s="81">
        <v>3517</v>
      </c>
      <c r="B1048" s="76">
        <v>3517239167</v>
      </c>
      <c r="C1048" s="77" t="s">
        <v>566</v>
      </c>
      <c r="D1048" s="79">
        <v>0</v>
      </c>
      <c r="E1048" s="79">
        <v>0</v>
      </c>
      <c r="F1048" s="79">
        <v>0</v>
      </c>
      <c r="G1048" s="79">
        <v>0</v>
      </c>
      <c r="H1048" s="79">
        <v>0</v>
      </c>
      <c r="I1048" s="79">
        <v>1</v>
      </c>
      <c r="J1048" s="79">
        <v>0</v>
      </c>
      <c r="K1048" s="80">
        <v>3.8300000000000001E-2</v>
      </c>
      <c r="L1048" s="79">
        <v>0</v>
      </c>
      <c r="M1048" s="79">
        <v>0</v>
      </c>
      <c r="N1048" s="79">
        <v>0</v>
      </c>
      <c r="O1048" s="79">
        <v>0</v>
      </c>
      <c r="P1048" s="79">
        <v>0</v>
      </c>
      <c r="Q1048" s="79">
        <v>1</v>
      </c>
      <c r="R1048" s="80">
        <v>1.038</v>
      </c>
      <c r="S1048" s="79">
        <v>4</v>
      </c>
      <c r="T1048" s="76"/>
      <c r="V1048" s="76">
        <v>3517</v>
      </c>
      <c r="W1048" s="76">
        <v>239</v>
      </c>
      <c r="X1048" s="76">
        <v>167</v>
      </c>
      <c r="Y1048" s="78">
        <v>11365</v>
      </c>
    </row>
    <row r="1049" spans="1:25" s="78" customFormat="1">
      <c r="A1049" s="81">
        <v>3517</v>
      </c>
      <c r="B1049" s="76">
        <v>3517239171</v>
      </c>
      <c r="C1049" s="77" t="s">
        <v>566</v>
      </c>
      <c r="D1049" s="79">
        <v>0</v>
      </c>
      <c r="E1049" s="79">
        <v>0</v>
      </c>
      <c r="F1049" s="79">
        <v>0</v>
      </c>
      <c r="G1049" s="79">
        <v>0</v>
      </c>
      <c r="H1049" s="79">
        <v>0</v>
      </c>
      <c r="I1049" s="79">
        <v>6</v>
      </c>
      <c r="J1049" s="79">
        <v>0</v>
      </c>
      <c r="K1049" s="80">
        <v>0.2298</v>
      </c>
      <c r="L1049" s="79">
        <v>0</v>
      </c>
      <c r="M1049" s="79">
        <v>0</v>
      </c>
      <c r="N1049" s="79">
        <v>0</v>
      </c>
      <c r="O1049" s="79">
        <v>0</v>
      </c>
      <c r="P1049" s="79">
        <v>3</v>
      </c>
      <c r="Q1049" s="79">
        <v>6</v>
      </c>
      <c r="R1049" s="80">
        <v>1.038</v>
      </c>
      <c r="S1049" s="79">
        <v>3</v>
      </c>
      <c r="T1049" s="76"/>
      <c r="V1049" s="76">
        <v>3517</v>
      </c>
      <c r="W1049" s="76">
        <v>239</v>
      </c>
      <c r="X1049" s="76">
        <v>171</v>
      </c>
      <c r="Y1049" s="78">
        <v>13429</v>
      </c>
    </row>
    <row r="1050" spans="1:25" s="78" customFormat="1">
      <c r="A1050" s="81">
        <v>3517</v>
      </c>
      <c r="B1050" s="76">
        <v>3517239182</v>
      </c>
      <c r="C1050" s="77" t="s">
        <v>566</v>
      </c>
      <c r="D1050" s="79">
        <v>0</v>
      </c>
      <c r="E1050" s="79">
        <v>0</v>
      </c>
      <c r="F1050" s="79">
        <v>0</v>
      </c>
      <c r="G1050" s="79">
        <v>0</v>
      </c>
      <c r="H1050" s="79">
        <v>0</v>
      </c>
      <c r="I1050" s="79">
        <v>9</v>
      </c>
      <c r="J1050" s="79">
        <v>0</v>
      </c>
      <c r="K1050" s="80">
        <v>0.34470000000000001</v>
      </c>
      <c r="L1050" s="79">
        <v>0</v>
      </c>
      <c r="M1050" s="79">
        <v>0</v>
      </c>
      <c r="N1050" s="79">
        <v>0</v>
      </c>
      <c r="O1050" s="79">
        <v>0</v>
      </c>
      <c r="P1050" s="79">
        <v>7</v>
      </c>
      <c r="Q1050" s="79">
        <v>9</v>
      </c>
      <c r="R1050" s="80">
        <v>1.038</v>
      </c>
      <c r="S1050" s="79">
        <v>6</v>
      </c>
      <c r="T1050" s="76"/>
      <c r="V1050" s="76">
        <v>3517</v>
      </c>
      <c r="W1050" s="76">
        <v>239</v>
      </c>
      <c r="X1050" s="76">
        <v>182</v>
      </c>
      <c r="Y1050" s="78">
        <v>14953</v>
      </c>
    </row>
    <row r="1051" spans="1:25" s="78" customFormat="1">
      <c r="A1051" s="81">
        <v>3517</v>
      </c>
      <c r="B1051" s="76">
        <v>3517239201</v>
      </c>
      <c r="C1051" s="77" t="s">
        <v>566</v>
      </c>
      <c r="D1051" s="79">
        <v>0</v>
      </c>
      <c r="E1051" s="79">
        <v>0</v>
      </c>
      <c r="F1051" s="79">
        <v>0</v>
      </c>
      <c r="G1051" s="79">
        <v>0</v>
      </c>
      <c r="H1051" s="79">
        <v>0</v>
      </c>
      <c r="I1051" s="79">
        <v>1</v>
      </c>
      <c r="J1051" s="79">
        <v>0</v>
      </c>
      <c r="K1051" s="80">
        <v>3.8300000000000001E-2</v>
      </c>
      <c r="L1051" s="79">
        <v>0</v>
      </c>
      <c r="M1051" s="79">
        <v>0</v>
      </c>
      <c r="N1051" s="79">
        <v>0</v>
      </c>
      <c r="O1051" s="79">
        <v>0</v>
      </c>
      <c r="P1051" s="79">
        <v>1</v>
      </c>
      <c r="Q1051" s="79">
        <v>1</v>
      </c>
      <c r="R1051" s="80">
        <v>1.038</v>
      </c>
      <c r="S1051" s="79">
        <v>11</v>
      </c>
      <c r="T1051" s="76"/>
      <c r="V1051" s="76">
        <v>3517</v>
      </c>
      <c r="W1051" s="76">
        <v>239</v>
      </c>
      <c r="X1051" s="76">
        <v>201</v>
      </c>
      <c r="Y1051" s="78">
        <v>16867</v>
      </c>
    </row>
    <row r="1052" spans="1:25" s="78" customFormat="1">
      <c r="A1052" s="81">
        <v>3517</v>
      </c>
      <c r="B1052" s="76">
        <v>3517239207</v>
      </c>
      <c r="C1052" s="77" t="s">
        <v>566</v>
      </c>
      <c r="D1052" s="79">
        <v>0</v>
      </c>
      <c r="E1052" s="79">
        <v>0</v>
      </c>
      <c r="F1052" s="79">
        <v>0</v>
      </c>
      <c r="G1052" s="79">
        <v>0</v>
      </c>
      <c r="H1052" s="79">
        <v>0</v>
      </c>
      <c r="I1052" s="79">
        <v>1</v>
      </c>
      <c r="J1052" s="79">
        <v>0</v>
      </c>
      <c r="K1052" s="80">
        <v>3.8300000000000001E-2</v>
      </c>
      <c r="L1052" s="79">
        <v>0</v>
      </c>
      <c r="M1052" s="79">
        <v>0</v>
      </c>
      <c r="N1052" s="79">
        <v>0</v>
      </c>
      <c r="O1052" s="79">
        <v>0</v>
      </c>
      <c r="P1052" s="79">
        <v>0</v>
      </c>
      <c r="Q1052" s="79">
        <v>1</v>
      </c>
      <c r="R1052" s="80">
        <v>1.038</v>
      </c>
      <c r="S1052" s="79">
        <v>3</v>
      </c>
      <c r="T1052" s="76"/>
      <c r="V1052" s="76">
        <v>3517</v>
      </c>
      <c r="W1052" s="76">
        <v>239</v>
      </c>
      <c r="X1052" s="76">
        <v>207</v>
      </c>
      <c r="Y1052" s="78">
        <v>11365</v>
      </c>
    </row>
    <row r="1053" spans="1:25" s="78" customFormat="1">
      <c r="A1053" s="81">
        <v>3517</v>
      </c>
      <c r="B1053" s="76">
        <v>3517239231</v>
      </c>
      <c r="C1053" s="77" t="s">
        <v>566</v>
      </c>
      <c r="D1053" s="79">
        <v>0</v>
      </c>
      <c r="E1053" s="79">
        <v>0</v>
      </c>
      <c r="F1053" s="79">
        <v>0</v>
      </c>
      <c r="G1053" s="79">
        <v>0</v>
      </c>
      <c r="H1053" s="79">
        <v>0</v>
      </c>
      <c r="I1053" s="79">
        <v>13</v>
      </c>
      <c r="J1053" s="79">
        <v>0</v>
      </c>
      <c r="K1053" s="80">
        <v>0.49790000000000001</v>
      </c>
      <c r="L1053" s="79">
        <v>0</v>
      </c>
      <c r="M1053" s="79">
        <v>0</v>
      </c>
      <c r="N1053" s="79">
        <v>0</v>
      </c>
      <c r="O1053" s="79">
        <v>0</v>
      </c>
      <c r="P1053" s="79">
        <v>11</v>
      </c>
      <c r="Q1053" s="79">
        <v>13</v>
      </c>
      <c r="R1053" s="80">
        <v>1.038</v>
      </c>
      <c r="S1053" s="79">
        <v>4</v>
      </c>
      <c r="T1053" s="76"/>
      <c r="V1053" s="76">
        <v>3517</v>
      </c>
      <c r="W1053" s="76">
        <v>239</v>
      </c>
      <c r="X1053" s="76">
        <v>231</v>
      </c>
      <c r="Y1053" s="78">
        <v>14921</v>
      </c>
    </row>
    <row r="1054" spans="1:25" s="78" customFormat="1">
      <c r="A1054" s="81">
        <v>3517</v>
      </c>
      <c r="B1054" s="76">
        <v>3517239239</v>
      </c>
      <c r="C1054" s="77" t="s">
        <v>566</v>
      </c>
      <c r="D1054" s="79">
        <v>0</v>
      </c>
      <c r="E1054" s="79">
        <v>0</v>
      </c>
      <c r="F1054" s="79">
        <v>0</v>
      </c>
      <c r="G1054" s="79">
        <v>0</v>
      </c>
      <c r="H1054" s="79">
        <v>0</v>
      </c>
      <c r="I1054" s="79">
        <v>86</v>
      </c>
      <c r="J1054" s="79">
        <v>0</v>
      </c>
      <c r="K1054" s="80">
        <v>3.2938000000000001</v>
      </c>
      <c r="L1054" s="79">
        <v>0</v>
      </c>
      <c r="M1054" s="79">
        <v>0</v>
      </c>
      <c r="N1054" s="79">
        <v>0</v>
      </c>
      <c r="O1054" s="79">
        <v>0</v>
      </c>
      <c r="P1054" s="79">
        <v>49</v>
      </c>
      <c r="Q1054" s="79">
        <v>86</v>
      </c>
      <c r="R1054" s="80">
        <v>1.038</v>
      </c>
      <c r="S1054" s="79">
        <v>6</v>
      </c>
      <c r="T1054" s="76"/>
      <c r="V1054" s="76">
        <v>3517</v>
      </c>
      <c r="W1054" s="76">
        <v>239</v>
      </c>
      <c r="X1054" s="76">
        <v>239</v>
      </c>
      <c r="Y1054" s="78">
        <v>13994</v>
      </c>
    </row>
    <row r="1055" spans="1:25" s="78" customFormat="1">
      <c r="A1055" s="81">
        <v>3517</v>
      </c>
      <c r="B1055" s="76">
        <v>3517239243</v>
      </c>
      <c r="C1055" s="77" t="s">
        <v>566</v>
      </c>
      <c r="D1055" s="79">
        <v>0</v>
      </c>
      <c r="E1055" s="79">
        <v>0</v>
      </c>
      <c r="F1055" s="79">
        <v>0</v>
      </c>
      <c r="G1055" s="79">
        <v>0</v>
      </c>
      <c r="H1055" s="79">
        <v>0</v>
      </c>
      <c r="I1055" s="79">
        <v>1</v>
      </c>
      <c r="J1055" s="79">
        <v>0</v>
      </c>
      <c r="K1055" s="80">
        <v>3.8300000000000001E-2</v>
      </c>
      <c r="L1055" s="79">
        <v>0</v>
      </c>
      <c r="M1055" s="79">
        <v>0</v>
      </c>
      <c r="N1055" s="79">
        <v>0</v>
      </c>
      <c r="O1055" s="79">
        <v>0</v>
      </c>
      <c r="P1055" s="79">
        <v>1</v>
      </c>
      <c r="Q1055" s="79">
        <v>1</v>
      </c>
      <c r="R1055" s="80">
        <v>1.038</v>
      </c>
      <c r="S1055" s="79">
        <v>9</v>
      </c>
      <c r="T1055" s="76"/>
      <c r="V1055" s="76">
        <v>3517</v>
      </c>
      <c r="W1055" s="76">
        <v>239</v>
      </c>
      <c r="X1055" s="76">
        <v>243</v>
      </c>
      <c r="Y1055" s="78">
        <v>16527</v>
      </c>
    </row>
    <row r="1056" spans="1:25" s="78" customFormat="1">
      <c r="A1056" s="81">
        <v>3517</v>
      </c>
      <c r="B1056" s="76">
        <v>3517239261</v>
      </c>
      <c r="C1056" s="77" t="s">
        <v>566</v>
      </c>
      <c r="D1056" s="79">
        <v>0</v>
      </c>
      <c r="E1056" s="79">
        <v>0</v>
      </c>
      <c r="F1056" s="79">
        <v>0</v>
      </c>
      <c r="G1056" s="79">
        <v>0</v>
      </c>
      <c r="H1056" s="79">
        <v>0</v>
      </c>
      <c r="I1056" s="79">
        <v>1</v>
      </c>
      <c r="J1056" s="79">
        <v>0</v>
      </c>
      <c r="K1056" s="80">
        <v>3.8300000000000001E-2</v>
      </c>
      <c r="L1056" s="79">
        <v>0</v>
      </c>
      <c r="M1056" s="79">
        <v>0</v>
      </c>
      <c r="N1056" s="79">
        <v>0</v>
      </c>
      <c r="O1056" s="79">
        <v>0</v>
      </c>
      <c r="P1056" s="79">
        <v>0</v>
      </c>
      <c r="Q1056" s="79">
        <v>1</v>
      </c>
      <c r="R1056" s="80">
        <v>1.038</v>
      </c>
      <c r="S1056" s="79">
        <v>4</v>
      </c>
      <c r="T1056" s="76"/>
      <c r="V1056" s="76">
        <v>3517</v>
      </c>
      <c r="W1056" s="76">
        <v>239</v>
      </c>
      <c r="X1056" s="76">
        <v>261</v>
      </c>
      <c r="Y1056" s="78">
        <v>11365</v>
      </c>
    </row>
    <row r="1057" spans="1:25" s="78" customFormat="1">
      <c r="A1057" s="81">
        <v>3517</v>
      </c>
      <c r="B1057" s="76">
        <v>3517239274</v>
      </c>
      <c r="C1057" s="77" t="s">
        <v>566</v>
      </c>
      <c r="D1057" s="79">
        <v>0</v>
      </c>
      <c r="E1057" s="79">
        <v>0</v>
      </c>
      <c r="F1057" s="79">
        <v>0</v>
      </c>
      <c r="G1057" s="79">
        <v>0</v>
      </c>
      <c r="H1057" s="79">
        <v>0</v>
      </c>
      <c r="I1057" s="79">
        <v>1</v>
      </c>
      <c r="J1057" s="79">
        <v>0</v>
      </c>
      <c r="K1057" s="80">
        <v>3.8300000000000001E-2</v>
      </c>
      <c r="L1057" s="79">
        <v>0</v>
      </c>
      <c r="M1057" s="79">
        <v>0</v>
      </c>
      <c r="N1057" s="79">
        <v>0</v>
      </c>
      <c r="O1057" s="79">
        <v>0</v>
      </c>
      <c r="P1057" s="79">
        <v>1</v>
      </c>
      <c r="Q1057" s="79">
        <v>1</v>
      </c>
      <c r="R1057" s="80">
        <v>1.038</v>
      </c>
      <c r="S1057" s="79">
        <v>10</v>
      </c>
      <c r="T1057" s="76"/>
      <c r="V1057" s="76">
        <v>3517</v>
      </c>
      <c r="W1057" s="76">
        <v>239</v>
      </c>
      <c r="X1057" s="76">
        <v>274</v>
      </c>
      <c r="Y1057" s="78">
        <v>16710</v>
      </c>
    </row>
    <row r="1058" spans="1:25" s="78" customFormat="1">
      <c r="A1058" s="81">
        <v>3517</v>
      </c>
      <c r="B1058" s="76">
        <v>3517239293</v>
      </c>
      <c r="C1058" s="77" t="s">
        <v>566</v>
      </c>
      <c r="D1058" s="79">
        <v>0</v>
      </c>
      <c r="E1058" s="79">
        <v>0</v>
      </c>
      <c r="F1058" s="79">
        <v>0</v>
      </c>
      <c r="G1058" s="79">
        <v>0</v>
      </c>
      <c r="H1058" s="79">
        <v>0</v>
      </c>
      <c r="I1058" s="79">
        <v>3</v>
      </c>
      <c r="J1058" s="79">
        <v>0</v>
      </c>
      <c r="K1058" s="80">
        <v>0.1149</v>
      </c>
      <c r="L1058" s="79">
        <v>0</v>
      </c>
      <c r="M1058" s="79">
        <v>0</v>
      </c>
      <c r="N1058" s="79">
        <v>0</v>
      </c>
      <c r="O1058" s="79">
        <v>0</v>
      </c>
      <c r="P1058" s="79">
        <v>2</v>
      </c>
      <c r="Q1058" s="79">
        <v>3</v>
      </c>
      <c r="R1058" s="80">
        <v>1.038</v>
      </c>
      <c r="S1058" s="79">
        <v>10</v>
      </c>
      <c r="T1058" s="76"/>
      <c r="V1058" s="76">
        <v>3517</v>
      </c>
      <c r="W1058" s="76">
        <v>239</v>
      </c>
      <c r="X1058" s="76">
        <v>293</v>
      </c>
      <c r="Y1058" s="78">
        <v>14928</v>
      </c>
    </row>
    <row r="1059" spans="1:25" s="78" customFormat="1">
      <c r="A1059" s="81">
        <v>3517</v>
      </c>
      <c r="B1059" s="76">
        <v>3517239310</v>
      </c>
      <c r="C1059" s="77" t="s">
        <v>566</v>
      </c>
      <c r="D1059" s="79">
        <v>0</v>
      </c>
      <c r="E1059" s="79">
        <v>0</v>
      </c>
      <c r="F1059" s="79">
        <v>0</v>
      </c>
      <c r="G1059" s="79">
        <v>0</v>
      </c>
      <c r="H1059" s="79">
        <v>0</v>
      </c>
      <c r="I1059" s="79">
        <v>24</v>
      </c>
      <c r="J1059" s="79">
        <v>0</v>
      </c>
      <c r="K1059" s="80">
        <v>0.91920000000000002</v>
      </c>
      <c r="L1059" s="79">
        <v>0</v>
      </c>
      <c r="M1059" s="79">
        <v>0</v>
      </c>
      <c r="N1059" s="79">
        <v>0</v>
      </c>
      <c r="O1059" s="79">
        <v>0</v>
      </c>
      <c r="P1059" s="79">
        <v>17</v>
      </c>
      <c r="Q1059" s="79">
        <v>24</v>
      </c>
      <c r="R1059" s="80">
        <v>1.038</v>
      </c>
      <c r="S1059" s="79">
        <v>10</v>
      </c>
      <c r="T1059" s="76"/>
      <c r="V1059" s="76">
        <v>3517</v>
      </c>
      <c r="W1059" s="76">
        <v>239</v>
      </c>
      <c r="X1059" s="76">
        <v>310</v>
      </c>
      <c r="Y1059" s="78">
        <v>15151</v>
      </c>
    </row>
    <row r="1060" spans="1:25" s="78" customFormat="1">
      <c r="A1060" s="81">
        <v>3517</v>
      </c>
      <c r="B1060" s="76">
        <v>3517239336</v>
      </c>
      <c r="C1060" s="77" t="s">
        <v>566</v>
      </c>
      <c r="D1060" s="79">
        <v>0</v>
      </c>
      <c r="E1060" s="79">
        <v>0</v>
      </c>
      <c r="F1060" s="79">
        <v>0</v>
      </c>
      <c r="G1060" s="79">
        <v>0</v>
      </c>
      <c r="H1060" s="79">
        <v>0</v>
      </c>
      <c r="I1060" s="79">
        <v>1</v>
      </c>
      <c r="J1060" s="79">
        <v>0</v>
      </c>
      <c r="K1060" s="80">
        <v>3.8300000000000001E-2</v>
      </c>
      <c r="L1060" s="79">
        <v>0</v>
      </c>
      <c r="M1060" s="79">
        <v>0</v>
      </c>
      <c r="N1060" s="79">
        <v>0</v>
      </c>
      <c r="O1060" s="79">
        <v>0</v>
      </c>
      <c r="P1060" s="79">
        <v>1</v>
      </c>
      <c r="Q1060" s="79">
        <v>1</v>
      </c>
      <c r="R1060" s="80">
        <v>1.038</v>
      </c>
      <c r="S1060" s="79">
        <v>7</v>
      </c>
      <c r="T1060" s="76"/>
      <c r="V1060" s="76">
        <v>3517</v>
      </c>
      <c r="W1060" s="76">
        <v>239</v>
      </c>
      <c r="X1060" s="76">
        <v>336</v>
      </c>
      <c r="Y1060" s="78">
        <v>16161</v>
      </c>
    </row>
    <row r="1061" spans="1:25" s="78" customFormat="1">
      <c r="A1061" s="81">
        <v>3517</v>
      </c>
      <c r="B1061" s="76">
        <v>3517239625</v>
      </c>
      <c r="C1061" s="77" t="s">
        <v>566</v>
      </c>
      <c r="D1061" s="79">
        <v>0</v>
      </c>
      <c r="E1061" s="79">
        <v>0</v>
      </c>
      <c r="F1061" s="79">
        <v>0</v>
      </c>
      <c r="G1061" s="79">
        <v>0</v>
      </c>
      <c r="H1061" s="79">
        <v>0</v>
      </c>
      <c r="I1061" s="79">
        <v>1</v>
      </c>
      <c r="J1061" s="79">
        <v>0</v>
      </c>
      <c r="K1061" s="80">
        <v>3.8300000000000001E-2</v>
      </c>
      <c r="L1061" s="79">
        <v>0</v>
      </c>
      <c r="M1061" s="79">
        <v>0</v>
      </c>
      <c r="N1061" s="79">
        <v>0</v>
      </c>
      <c r="O1061" s="79">
        <v>0</v>
      </c>
      <c r="P1061" s="79">
        <v>0</v>
      </c>
      <c r="Q1061" s="79">
        <v>1</v>
      </c>
      <c r="R1061" s="80">
        <v>1.038</v>
      </c>
      <c r="S1061" s="79">
        <v>4</v>
      </c>
      <c r="T1061" s="76"/>
      <c r="V1061" s="76">
        <v>3517</v>
      </c>
      <c r="W1061" s="76">
        <v>239</v>
      </c>
      <c r="X1061" s="76">
        <v>625</v>
      </c>
      <c r="Y1061" s="78">
        <v>11365</v>
      </c>
    </row>
    <row r="1062" spans="1:25" s="78" customFormat="1">
      <c r="A1062" s="81">
        <v>3517</v>
      </c>
      <c r="B1062" s="76">
        <v>3517239665</v>
      </c>
      <c r="C1062" s="77" t="s">
        <v>566</v>
      </c>
      <c r="D1062" s="79">
        <v>0</v>
      </c>
      <c r="E1062" s="79">
        <v>0</v>
      </c>
      <c r="F1062" s="79">
        <v>0</v>
      </c>
      <c r="G1062" s="79">
        <v>0</v>
      </c>
      <c r="H1062" s="79">
        <v>0</v>
      </c>
      <c r="I1062" s="79">
        <v>1</v>
      </c>
      <c r="J1062" s="79">
        <v>0</v>
      </c>
      <c r="K1062" s="80">
        <v>3.8300000000000001E-2</v>
      </c>
      <c r="L1062" s="79">
        <v>0</v>
      </c>
      <c r="M1062" s="79">
        <v>0</v>
      </c>
      <c r="N1062" s="79">
        <v>0</v>
      </c>
      <c r="O1062" s="79">
        <v>0</v>
      </c>
      <c r="P1062" s="79">
        <v>1</v>
      </c>
      <c r="Q1062" s="79">
        <v>1</v>
      </c>
      <c r="R1062" s="80">
        <v>1.038</v>
      </c>
      <c r="S1062" s="79">
        <v>4</v>
      </c>
      <c r="T1062" s="76"/>
      <c r="V1062" s="76">
        <v>3517</v>
      </c>
      <c r="W1062" s="76">
        <v>239</v>
      </c>
      <c r="X1062" s="76">
        <v>665</v>
      </c>
      <c r="Y1062" s="78">
        <v>15568</v>
      </c>
    </row>
    <row r="1063" spans="1:25" s="78" customFormat="1">
      <c r="A1063" s="81">
        <v>3517</v>
      </c>
      <c r="B1063" s="76">
        <v>3517239740</v>
      </c>
      <c r="C1063" s="77" t="s">
        <v>566</v>
      </c>
      <c r="D1063" s="79">
        <v>0</v>
      </c>
      <c r="E1063" s="79">
        <v>0</v>
      </c>
      <c r="F1063" s="79">
        <v>0</v>
      </c>
      <c r="G1063" s="79">
        <v>0</v>
      </c>
      <c r="H1063" s="79">
        <v>0</v>
      </c>
      <c r="I1063" s="79">
        <v>1</v>
      </c>
      <c r="J1063" s="79">
        <v>0</v>
      </c>
      <c r="K1063" s="80">
        <v>3.8300000000000001E-2</v>
      </c>
      <c r="L1063" s="79">
        <v>0</v>
      </c>
      <c r="M1063" s="79">
        <v>0</v>
      </c>
      <c r="N1063" s="79">
        <v>0</v>
      </c>
      <c r="O1063" s="79">
        <v>0</v>
      </c>
      <c r="P1063" s="79">
        <v>1</v>
      </c>
      <c r="Q1063" s="79">
        <v>1</v>
      </c>
      <c r="R1063" s="80">
        <v>1.038</v>
      </c>
      <c r="S1063" s="79">
        <v>3</v>
      </c>
      <c r="T1063" s="76"/>
      <c r="V1063" s="76">
        <v>3517</v>
      </c>
      <c r="W1063" s="76">
        <v>239</v>
      </c>
      <c r="X1063" s="76">
        <v>740</v>
      </c>
      <c r="Y1063" s="78">
        <v>15492</v>
      </c>
    </row>
    <row r="1064" spans="1:25" s="78" customFormat="1">
      <c r="A1064" s="81">
        <v>3517</v>
      </c>
      <c r="B1064" s="76">
        <v>3517239760</v>
      </c>
      <c r="C1064" s="77" t="s">
        <v>566</v>
      </c>
      <c r="D1064" s="79">
        <v>0</v>
      </c>
      <c r="E1064" s="79">
        <v>0</v>
      </c>
      <c r="F1064" s="79">
        <v>0</v>
      </c>
      <c r="G1064" s="79">
        <v>0</v>
      </c>
      <c r="H1064" s="79">
        <v>0</v>
      </c>
      <c r="I1064" s="79">
        <v>17</v>
      </c>
      <c r="J1064" s="79">
        <v>0</v>
      </c>
      <c r="K1064" s="80">
        <v>0.65110000000000001</v>
      </c>
      <c r="L1064" s="79">
        <v>0</v>
      </c>
      <c r="M1064" s="79">
        <v>0</v>
      </c>
      <c r="N1064" s="79">
        <v>0</v>
      </c>
      <c r="O1064" s="79">
        <v>0</v>
      </c>
      <c r="P1064" s="79">
        <v>8</v>
      </c>
      <c r="Q1064" s="79">
        <v>17</v>
      </c>
      <c r="R1064" s="80">
        <v>1.038</v>
      </c>
      <c r="S1064" s="79">
        <v>4</v>
      </c>
      <c r="T1064" s="76"/>
      <c r="V1064" s="76">
        <v>3517</v>
      </c>
      <c r="W1064" s="76">
        <v>239</v>
      </c>
      <c r="X1064" s="76">
        <v>760</v>
      </c>
      <c r="Y1064" s="78">
        <v>13343</v>
      </c>
    </row>
    <row r="1065" spans="1:25" s="78" customFormat="1">
      <c r="A1065" s="81">
        <v>3517</v>
      </c>
      <c r="B1065" s="76">
        <v>3517239763</v>
      </c>
      <c r="C1065" s="77" t="s">
        <v>566</v>
      </c>
      <c r="D1065" s="79">
        <v>0</v>
      </c>
      <c r="E1065" s="79">
        <v>0</v>
      </c>
      <c r="F1065" s="79">
        <v>0</v>
      </c>
      <c r="G1065" s="79">
        <v>0</v>
      </c>
      <c r="H1065" s="79">
        <v>0</v>
      </c>
      <c r="I1065" s="79">
        <v>1</v>
      </c>
      <c r="J1065" s="79">
        <v>0</v>
      </c>
      <c r="K1065" s="80">
        <v>3.8300000000000001E-2</v>
      </c>
      <c r="L1065" s="79">
        <v>0</v>
      </c>
      <c r="M1065" s="79">
        <v>0</v>
      </c>
      <c r="N1065" s="79">
        <v>0</v>
      </c>
      <c r="O1065" s="79">
        <v>0</v>
      </c>
      <c r="P1065" s="79">
        <v>1</v>
      </c>
      <c r="Q1065" s="79">
        <v>1</v>
      </c>
      <c r="R1065" s="80">
        <v>1.038</v>
      </c>
      <c r="S1065" s="79">
        <v>4</v>
      </c>
      <c r="T1065" s="76"/>
      <c r="V1065" s="76">
        <v>3517</v>
      </c>
      <c r="W1065" s="76">
        <v>239</v>
      </c>
      <c r="X1065" s="76">
        <v>763</v>
      </c>
      <c r="Y1065" s="78">
        <v>15568</v>
      </c>
    </row>
    <row r="1066" spans="1:25" s="78" customFormat="1">
      <c r="A1066" s="81">
        <v>3517</v>
      </c>
      <c r="B1066" s="76">
        <v>3517239780</v>
      </c>
      <c r="C1066" s="77" t="s">
        <v>566</v>
      </c>
      <c r="D1066" s="79">
        <v>0</v>
      </c>
      <c r="E1066" s="79">
        <v>0</v>
      </c>
      <c r="F1066" s="79">
        <v>0</v>
      </c>
      <c r="G1066" s="79">
        <v>0</v>
      </c>
      <c r="H1066" s="79">
        <v>0</v>
      </c>
      <c r="I1066" s="79">
        <v>3</v>
      </c>
      <c r="J1066" s="79">
        <v>0</v>
      </c>
      <c r="K1066" s="80">
        <v>0.1149</v>
      </c>
      <c r="L1066" s="79">
        <v>0</v>
      </c>
      <c r="M1066" s="79">
        <v>0</v>
      </c>
      <c r="N1066" s="79">
        <v>0</v>
      </c>
      <c r="O1066" s="79">
        <v>0</v>
      </c>
      <c r="P1066" s="79">
        <v>0</v>
      </c>
      <c r="Q1066" s="79">
        <v>3</v>
      </c>
      <c r="R1066" s="80">
        <v>1.038</v>
      </c>
      <c r="S1066" s="79">
        <v>5</v>
      </c>
      <c r="T1066" s="76"/>
      <c r="V1066" s="76">
        <v>3517</v>
      </c>
      <c r="W1066" s="76">
        <v>239</v>
      </c>
      <c r="X1066" s="76">
        <v>780</v>
      </c>
      <c r="Y1066" s="78">
        <v>11365</v>
      </c>
    </row>
    <row r="1067" spans="1:25" s="78" customFormat="1">
      <c r="A1067" s="81">
        <v>3518</v>
      </c>
      <c r="B1067" s="76">
        <v>3518149128</v>
      </c>
      <c r="C1067" s="77" t="s">
        <v>579</v>
      </c>
      <c r="D1067" s="79">
        <v>0</v>
      </c>
      <c r="E1067" s="79">
        <v>0</v>
      </c>
      <c r="F1067" s="79">
        <v>0</v>
      </c>
      <c r="G1067" s="79">
        <v>0</v>
      </c>
      <c r="H1067" s="79">
        <v>0</v>
      </c>
      <c r="I1067" s="79">
        <v>22</v>
      </c>
      <c r="J1067" s="79">
        <v>0</v>
      </c>
      <c r="K1067" s="80">
        <v>0.84260000000000002</v>
      </c>
      <c r="L1067" s="79">
        <v>0</v>
      </c>
      <c r="M1067" s="79">
        <v>0</v>
      </c>
      <c r="N1067" s="79">
        <v>0</v>
      </c>
      <c r="O1067" s="79">
        <v>4</v>
      </c>
      <c r="P1067" s="79">
        <v>18</v>
      </c>
      <c r="Q1067" s="79">
        <v>22</v>
      </c>
      <c r="R1067" s="80">
        <v>1</v>
      </c>
      <c r="S1067" s="79">
        <v>10</v>
      </c>
      <c r="T1067" s="76"/>
      <c r="V1067" s="76">
        <v>3518</v>
      </c>
      <c r="W1067" s="76">
        <v>149</v>
      </c>
      <c r="X1067" s="76">
        <v>128</v>
      </c>
      <c r="Y1067" s="78">
        <v>15646</v>
      </c>
    </row>
    <row r="1068" spans="1:25" s="78" customFormat="1">
      <c r="A1068" s="81">
        <v>3518</v>
      </c>
      <c r="B1068" s="76">
        <v>3518149149</v>
      </c>
      <c r="C1068" s="77" t="s">
        <v>579</v>
      </c>
      <c r="D1068" s="79">
        <v>0</v>
      </c>
      <c r="E1068" s="79">
        <v>0</v>
      </c>
      <c r="F1068" s="79">
        <v>0</v>
      </c>
      <c r="G1068" s="79">
        <v>0</v>
      </c>
      <c r="H1068" s="79">
        <v>0</v>
      </c>
      <c r="I1068" s="79">
        <v>128</v>
      </c>
      <c r="J1068" s="79">
        <v>0</v>
      </c>
      <c r="K1068" s="80">
        <v>4.9024000000000001</v>
      </c>
      <c r="L1068" s="79">
        <v>0</v>
      </c>
      <c r="M1068" s="79">
        <v>0</v>
      </c>
      <c r="N1068" s="79">
        <v>0</v>
      </c>
      <c r="O1068" s="79">
        <v>46</v>
      </c>
      <c r="P1068" s="79">
        <v>117</v>
      </c>
      <c r="Q1068" s="79">
        <v>128</v>
      </c>
      <c r="R1068" s="80">
        <v>1</v>
      </c>
      <c r="S1068" s="79">
        <v>12</v>
      </c>
      <c r="T1068" s="76"/>
      <c r="V1068" s="76">
        <v>3518</v>
      </c>
      <c r="W1068" s="76">
        <v>149</v>
      </c>
      <c r="X1068" s="76">
        <v>149</v>
      </c>
      <c r="Y1068" s="78">
        <v>16803</v>
      </c>
    </row>
    <row r="1069" spans="1:25" s="78" customFormat="1">
      <c r="A1069" s="81">
        <v>3518</v>
      </c>
      <c r="B1069" s="76">
        <v>3518149181</v>
      </c>
      <c r="C1069" s="77" t="s">
        <v>579</v>
      </c>
      <c r="D1069" s="79">
        <v>0</v>
      </c>
      <c r="E1069" s="79">
        <v>0</v>
      </c>
      <c r="F1069" s="79">
        <v>0</v>
      </c>
      <c r="G1069" s="79">
        <v>0</v>
      </c>
      <c r="H1069" s="79">
        <v>0</v>
      </c>
      <c r="I1069" s="79">
        <v>9</v>
      </c>
      <c r="J1069" s="79">
        <v>0</v>
      </c>
      <c r="K1069" s="80">
        <v>0.34470000000000001</v>
      </c>
      <c r="L1069" s="79">
        <v>0</v>
      </c>
      <c r="M1069" s="79">
        <v>0</v>
      </c>
      <c r="N1069" s="79">
        <v>0</v>
      </c>
      <c r="O1069" s="79">
        <v>2</v>
      </c>
      <c r="P1069" s="79">
        <v>7</v>
      </c>
      <c r="Q1069" s="79">
        <v>9</v>
      </c>
      <c r="R1069" s="80">
        <v>1</v>
      </c>
      <c r="S1069" s="79">
        <v>9</v>
      </c>
      <c r="T1069" s="76"/>
      <c r="V1069" s="76">
        <v>3518</v>
      </c>
      <c r="W1069" s="76">
        <v>149</v>
      </c>
      <c r="X1069" s="76">
        <v>181</v>
      </c>
      <c r="Y1069" s="78">
        <v>15387</v>
      </c>
    </row>
    <row r="1070" spans="1:25" s="78" customFormat="1">
      <c r="A1070" s="81"/>
      <c r="B1070" s="76"/>
      <c r="C1070" s="77"/>
      <c r="D1070" s="79"/>
      <c r="E1070" s="79"/>
      <c r="F1070" s="79"/>
      <c r="G1070" s="79"/>
      <c r="H1070" s="79"/>
      <c r="I1070" s="79"/>
      <c r="J1070" s="79"/>
      <c r="K1070" s="80"/>
      <c r="L1070" s="79"/>
      <c r="M1070" s="79"/>
      <c r="N1070" s="79"/>
      <c r="O1070" s="79"/>
      <c r="P1070" s="79"/>
      <c r="Q1070" s="79"/>
      <c r="R1070" s="80"/>
      <c r="S1070" s="79"/>
      <c r="T1070" s="76"/>
      <c r="W1070" s="76"/>
      <c r="X1070" s="76"/>
    </row>
    <row r="1071" spans="1:25" s="78" customFormat="1">
      <c r="A1071" s="81"/>
      <c r="B1071" s="76"/>
      <c r="C1071" s="77"/>
      <c r="D1071" s="79"/>
      <c r="E1071" s="79"/>
      <c r="F1071" s="79"/>
      <c r="G1071" s="79"/>
      <c r="H1071" s="79"/>
      <c r="I1071" s="79"/>
      <c r="J1071" s="79"/>
      <c r="K1071" s="80"/>
      <c r="L1071" s="79"/>
      <c r="M1071" s="79"/>
      <c r="N1071" s="79"/>
      <c r="O1071" s="79"/>
      <c r="P1071" s="79"/>
      <c r="Q1071" s="79"/>
      <c r="R1071" s="80"/>
      <c r="S1071" s="79"/>
      <c r="T1071" s="76"/>
      <c r="W1071" s="76"/>
      <c r="X1071" s="76"/>
    </row>
    <row r="1072" spans="1:25" s="78" customFormat="1">
      <c r="A1072" s="81"/>
      <c r="B1072" s="76"/>
      <c r="C1072" s="77"/>
      <c r="D1072" s="79"/>
      <c r="E1072" s="79"/>
      <c r="F1072" s="79"/>
      <c r="G1072" s="79"/>
      <c r="H1072" s="79"/>
      <c r="I1072" s="79"/>
      <c r="J1072" s="79"/>
      <c r="K1072" s="80"/>
      <c r="L1072" s="79"/>
      <c r="M1072" s="79"/>
      <c r="N1072" s="79"/>
      <c r="O1072" s="79"/>
      <c r="P1072" s="79"/>
      <c r="Q1072" s="79"/>
      <c r="R1072" s="80"/>
      <c r="S1072" s="79"/>
      <c r="T1072" s="76"/>
      <c r="W1072" s="76"/>
      <c r="X1072" s="76"/>
    </row>
    <row r="1073" spans="1:24" s="78" customFormat="1">
      <c r="A1073" s="81"/>
      <c r="B1073" s="76"/>
      <c r="C1073" s="77"/>
      <c r="D1073" s="79"/>
      <c r="E1073" s="79"/>
      <c r="F1073" s="79"/>
      <c r="G1073" s="79"/>
      <c r="H1073" s="79"/>
      <c r="I1073" s="79"/>
      <c r="J1073" s="79"/>
      <c r="K1073" s="80"/>
      <c r="L1073" s="79"/>
      <c r="M1073" s="79"/>
      <c r="N1073" s="79"/>
      <c r="O1073" s="79"/>
      <c r="P1073" s="79"/>
      <c r="Q1073" s="79"/>
      <c r="R1073" s="80"/>
      <c r="S1073" s="79"/>
      <c r="T1073" s="76"/>
      <c r="W1073" s="76"/>
      <c r="X1073" s="76"/>
    </row>
    <row r="1074" spans="1:24" s="78" customFormat="1">
      <c r="A1074" s="81"/>
      <c r="B1074" s="76"/>
      <c r="C1074" s="77"/>
      <c r="D1074" s="79"/>
      <c r="E1074" s="79"/>
      <c r="F1074" s="79"/>
      <c r="G1074" s="79"/>
      <c r="H1074" s="79"/>
      <c r="I1074" s="79"/>
      <c r="J1074" s="79"/>
      <c r="K1074" s="80"/>
      <c r="L1074" s="79"/>
      <c r="M1074" s="79"/>
      <c r="N1074" s="79"/>
      <c r="O1074" s="79"/>
      <c r="P1074" s="79"/>
      <c r="Q1074" s="79"/>
      <c r="R1074" s="80"/>
      <c r="S1074" s="79"/>
      <c r="T1074" s="76"/>
      <c r="W1074" s="76"/>
      <c r="X1074" s="76"/>
    </row>
    <row r="1075" spans="1:24" s="78" customFormat="1">
      <c r="A1075" s="81"/>
      <c r="B1075" s="76"/>
      <c r="C1075" s="77"/>
      <c r="D1075" s="79"/>
      <c r="E1075" s="79"/>
      <c r="F1075" s="79"/>
      <c r="G1075" s="79"/>
      <c r="H1075" s="79"/>
      <c r="I1075" s="79"/>
      <c r="J1075" s="79"/>
      <c r="K1075" s="80"/>
      <c r="L1075" s="79"/>
      <c r="M1075" s="79"/>
      <c r="N1075" s="79"/>
      <c r="O1075" s="79"/>
      <c r="P1075" s="79"/>
      <c r="Q1075" s="79"/>
      <c r="R1075" s="80"/>
      <c r="S1075" s="79"/>
      <c r="T1075" s="76"/>
      <c r="W1075" s="76"/>
      <c r="X1075" s="76"/>
    </row>
    <row r="1076" spans="1:24" s="78" customFormat="1">
      <c r="A1076" s="81"/>
      <c r="B1076" s="76"/>
      <c r="C1076" s="77"/>
      <c r="D1076" s="79"/>
      <c r="E1076" s="79"/>
      <c r="F1076" s="79"/>
      <c r="G1076" s="79"/>
      <c r="H1076" s="79"/>
      <c r="I1076" s="79"/>
      <c r="J1076" s="79"/>
      <c r="K1076" s="80"/>
      <c r="L1076" s="79"/>
      <c r="M1076" s="79"/>
      <c r="N1076" s="79"/>
      <c r="O1076" s="79"/>
      <c r="P1076" s="79"/>
      <c r="Q1076" s="79"/>
      <c r="R1076" s="80"/>
      <c r="S1076" s="79"/>
      <c r="T1076" s="76"/>
      <c r="W1076" s="76"/>
      <c r="X1076" s="76"/>
    </row>
    <row r="1077" spans="1:24" s="78" customFormat="1">
      <c r="A1077" s="81"/>
      <c r="B1077" s="76"/>
      <c r="C1077" s="77"/>
      <c r="D1077" s="79"/>
      <c r="E1077" s="79"/>
      <c r="F1077" s="79"/>
      <c r="G1077" s="79"/>
      <c r="H1077" s="79"/>
      <c r="I1077" s="79"/>
      <c r="J1077" s="79"/>
      <c r="K1077" s="80"/>
      <c r="L1077" s="79"/>
      <c r="M1077" s="79"/>
      <c r="N1077" s="79"/>
      <c r="O1077" s="79"/>
      <c r="P1077" s="79"/>
      <c r="Q1077" s="79"/>
      <c r="R1077" s="80"/>
      <c r="S1077" s="79"/>
      <c r="T1077" s="76"/>
      <c r="W1077" s="76"/>
      <c r="X1077" s="76"/>
    </row>
    <row r="1078" spans="1:24" s="78" customFormat="1">
      <c r="A1078" s="81"/>
      <c r="B1078" s="76"/>
      <c r="C1078" s="77"/>
      <c r="D1078" s="79"/>
      <c r="E1078" s="79"/>
      <c r="F1078" s="79"/>
      <c r="G1078" s="79"/>
      <c r="H1078" s="79"/>
      <c r="I1078" s="79"/>
      <c r="J1078" s="79"/>
      <c r="K1078" s="80"/>
      <c r="L1078" s="79"/>
      <c r="M1078" s="79"/>
      <c r="N1078" s="79"/>
      <c r="O1078" s="79"/>
      <c r="P1078" s="79"/>
      <c r="Q1078" s="79"/>
      <c r="R1078" s="80"/>
      <c r="S1078" s="79"/>
      <c r="T1078" s="76"/>
      <c r="W1078" s="76"/>
      <c r="X1078" s="76"/>
    </row>
    <row r="1079" spans="1:24" s="78" customFormat="1">
      <c r="A1079" s="81"/>
      <c r="B1079" s="76"/>
      <c r="C1079" s="77"/>
      <c r="D1079" s="79"/>
      <c r="E1079" s="79"/>
      <c r="F1079" s="79"/>
      <c r="G1079" s="79"/>
      <c r="H1079" s="79"/>
      <c r="I1079" s="79"/>
      <c r="J1079" s="79"/>
      <c r="K1079" s="80"/>
      <c r="L1079" s="79"/>
      <c r="M1079" s="79"/>
      <c r="N1079" s="79"/>
      <c r="O1079" s="79"/>
      <c r="P1079" s="79"/>
      <c r="Q1079" s="79"/>
      <c r="R1079" s="80"/>
      <c r="S1079" s="79"/>
      <c r="T1079" s="76"/>
      <c r="W1079" s="76"/>
      <c r="X1079" s="76"/>
    </row>
    <row r="1080" spans="1:24" s="78" customFormat="1">
      <c r="A1080" s="81"/>
      <c r="B1080" s="76"/>
      <c r="C1080" s="77"/>
      <c r="D1080" s="79"/>
      <c r="E1080" s="79"/>
      <c r="F1080" s="79"/>
      <c r="G1080" s="79"/>
      <c r="H1080" s="79"/>
      <c r="I1080" s="79"/>
      <c r="J1080" s="79"/>
      <c r="K1080" s="80"/>
      <c r="L1080" s="79"/>
      <c r="M1080" s="79"/>
      <c r="N1080" s="79"/>
      <c r="O1080" s="79"/>
      <c r="P1080" s="79"/>
      <c r="Q1080" s="79"/>
      <c r="R1080" s="80"/>
      <c r="S1080" s="79"/>
      <c r="T1080" s="76"/>
      <c r="W1080" s="76"/>
      <c r="X1080" s="76"/>
    </row>
    <row r="1081" spans="1:24" s="78" customFormat="1">
      <c r="A1081" s="81"/>
      <c r="B1081" s="76"/>
      <c r="C1081" s="77"/>
      <c r="D1081" s="79"/>
      <c r="E1081" s="79"/>
      <c r="F1081" s="79"/>
      <c r="G1081" s="79"/>
      <c r="H1081" s="79"/>
      <c r="I1081" s="79"/>
      <c r="J1081" s="79"/>
      <c r="K1081" s="80"/>
      <c r="L1081" s="79"/>
      <c r="M1081" s="79"/>
      <c r="N1081" s="79"/>
      <c r="O1081" s="79"/>
      <c r="P1081" s="79"/>
      <c r="Q1081" s="79"/>
      <c r="R1081" s="80"/>
      <c r="S1081" s="79"/>
      <c r="T1081" s="76"/>
      <c r="W1081" s="76"/>
      <c r="X1081" s="76"/>
    </row>
    <row r="1082" spans="1:24" s="78" customFormat="1">
      <c r="A1082" s="81"/>
      <c r="B1082" s="76"/>
      <c r="C1082" s="77"/>
      <c r="D1082" s="79"/>
      <c r="E1082" s="79"/>
      <c r="F1082" s="79"/>
      <c r="G1082" s="79"/>
      <c r="H1082" s="79"/>
      <c r="I1082" s="79"/>
      <c r="J1082" s="79"/>
      <c r="K1082" s="80"/>
      <c r="L1082" s="79"/>
      <c r="M1082" s="79"/>
      <c r="N1082" s="79"/>
      <c r="O1082" s="79"/>
      <c r="P1082" s="79"/>
      <c r="Q1082" s="79"/>
      <c r="R1082" s="80"/>
      <c r="S1082" s="79"/>
      <c r="T1082" s="76"/>
      <c r="W1082" s="76"/>
      <c r="X1082" s="76"/>
    </row>
    <row r="1083" spans="1:24" s="78" customFormat="1">
      <c r="A1083" s="81"/>
      <c r="B1083" s="76"/>
      <c r="C1083" s="77"/>
      <c r="D1083" s="79"/>
      <c r="E1083" s="79"/>
      <c r="F1083" s="79"/>
      <c r="G1083" s="79"/>
      <c r="H1083" s="79"/>
      <c r="I1083" s="79"/>
      <c r="J1083" s="79"/>
      <c r="K1083" s="80"/>
      <c r="L1083" s="79"/>
      <c r="M1083" s="79"/>
      <c r="N1083" s="79"/>
      <c r="O1083" s="79"/>
      <c r="P1083" s="79"/>
      <c r="Q1083" s="79"/>
      <c r="R1083" s="80"/>
      <c r="S1083" s="79"/>
      <c r="T1083" s="76"/>
      <c r="W1083" s="76"/>
      <c r="X1083" s="76"/>
    </row>
    <row r="1084" spans="1:24" s="78" customFormat="1">
      <c r="A1084" s="81"/>
      <c r="B1084" s="76"/>
      <c r="C1084" s="77"/>
      <c r="D1084" s="79"/>
      <c r="E1084" s="79"/>
      <c r="F1084" s="79"/>
      <c r="G1084" s="79"/>
      <c r="H1084" s="79"/>
      <c r="I1084" s="79"/>
      <c r="J1084" s="79"/>
      <c r="K1084" s="80"/>
      <c r="L1084" s="79"/>
      <c r="M1084" s="79"/>
      <c r="N1084" s="79"/>
      <c r="O1084" s="79"/>
      <c r="P1084" s="79"/>
      <c r="Q1084" s="79"/>
      <c r="R1084" s="80"/>
      <c r="S1084" s="79"/>
      <c r="T1084" s="76"/>
      <c r="W1084" s="76"/>
      <c r="X1084" s="76"/>
    </row>
    <row r="1085" spans="1:24" s="78" customFormat="1">
      <c r="A1085" s="81"/>
      <c r="B1085" s="76"/>
      <c r="C1085" s="77"/>
      <c r="D1085" s="79"/>
      <c r="E1085" s="79"/>
      <c r="F1085" s="79"/>
      <c r="G1085" s="79"/>
      <c r="H1085" s="79"/>
      <c r="I1085" s="79"/>
      <c r="J1085" s="79"/>
      <c r="K1085" s="80"/>
      <c r="L1085" s="79"/>
      <c r="M1085" s="79"/>
      <c r="N1085" s="79"/>
      <c r="O1085" s="79"/>
      <c r="P1085" s="79"/>
      <c r="Q1085" s="79"/>
      <c r="R1085" s="80"/>
      <c r="S1085" s="79"/>
      <c r="T1085" s="76"/>
      <c r="W1085" s="76"/>
      <c r="X1085" s="76"/>
    </row>
    <row r="1086" spans="1:24" s="78" customFormat="1">
      <c r="A1086" s="81"/>
      <c r="B1086" s="76"/>
      <c r="C1086" s="77"/>
      <c r="D1086" s="79"/>
      <c r="E1086" s="79"/>
      <c r="F1086" s="79"/>
      <c r="G1086" s="79"/>
      <c r="H1086" s="79"/>
      <c r="I1086" s="79"/>
      <c r="J1086" s="79"/>
      <c r="K1086" s="80"/>
      <c r="L1086" s="79"/>
      <c r="M1086" s="79"/>
      <c r="N1086" s="79"/>
      <c r="O1086" s="79"/>
      <c r="P1086" s="79"/>
      <c r="Q1086" s="79"/>
      <c r="R1086" s="80"/>
      <c r="S1086" s="79"/>
      <c r="T1086" s="76"/>
      <c r="W1086" s="76"/>
      <c r="X1086" s="76"/>
    </row>
    <row r="1087" spans="1:24" s="78" customFormat="1">
      <c r="A1087" s="81"/>
      <c r="B1087" s="76"/>
      <c r="C1087" s="77"/>
      <c r="D1087" s="79"/>
      <c r="E1087" s="79"/>
      <c r="F1087" s="79"/>
      <c r="G1087" s="79"/>
      <c r="H1087" s="79"/>
      <c r="I1087" s="79"/>
      <c r="J1087" s="79"/>
      <c r="K1087" s="80"/>
      <c r="L1087" s="79"/>
      <c r="M1087" s="79"/>
      <c r="N1087" s="79"/>
      <c r="O1087" s="79"/>
      <c r="P1087" s="79"/>
      <c r="Q1087" s="79"/>
      <c r="R1087" s="80"/>
      <c r="S1087" s="79"/>
      <c r="T1087" s="76"/>
      <c r="W1087" s="76"/>
      <c r="X1087" s="76"/>
    </row>
    <row r="1088" spans="1:24" s="78" customFormat="1">
      <c r="A1088" s="81"/>
      <c r="B1088" s="76"/>
      <c r="C1088" s="77"/>
      <c r="D1088" s="79"/>
      <c r="E1088" s="79"/>
      <c r="F1088" s="79"/>
      <c r="G1088" s="79"/>
      <c r="H1088" s="79"/>
      <c r="I1088" s="79"/>
      <c r="J1088" s="79"/>
      <c r="K1088" s="80"/>
      <c r="L1088" s="79"/>
      <c r="M1088" s="79"/>
      <c r="N1088" s="79"/>
      <c r="O1088" s="79"/>
      <c r="P1088" s="79"/>
      <c r="Q1088" s="79"/>
      <c r="R1088" s="80"/>
      <c r="S1088" s="79"/>
      <c r="T1088" s="76"/>
      <c r="W1088" s="76"/>
      <c r="X1088" s="76"/>
    </row>
    <row r="1089" spans="1:24" s="78" customFormat="1">
      <c r="A1089" s="81"/>
      <c r="B1089" s="76"/>
      <c r="C1089" s="77"/>
      <c r="D1089" s="79"/>
      <c r="E1089" s="79"/>
      <c r="F1089" s="79"/>
      <c r="G1089" s="79"/>
      <c r="H1089" s="79"/>
      <c r="I1089" s="79"/>
      <c r="J1089" s="79"/>
      <c r="K1089" s="80"/>
      <c r="L1089" s="79"/>
      <c r="M1089" s="79"/>
      <c r="N1089" s="79"/>
      <c r="O1089" s="79"/>
      <c r="P1089" s="79"/>
      <c r="Q1089" s="79"/>
      <c r="R1089" s="80"/>
      <c r="S1089" s="79"/>
      <c r="T1089" s="76"/>
      <c r="W1089" s="76"/>
      <c r="X1089" s="76"/>
    </row>
    <row r="1090" spans="1:24" s="78" customFormat="1">
      <c r="A1090" s="81"/>
      <c r="B1090" s="76"/>
      <c r="C1090" s="77"/>
      <c r="D1090" s="79"/>
      <c r="E1090" s="79"/>
      <c r="F1090" s="79"/>
      <c r="G1090" s="79"/>
      <c r="H1090" s="79"/>
      <c r="I1090" s="79"/>
      <c r="J1090" s="79"/>
      <c r="K1090" s="80"/>
      <c r="L1090" s="79"/>
      <c r="M1090" s="79"/>
      <c r="N1090" s="79"/>
      <c r="O1090" s="79"/>
      <c r="P1090" s="79"/>
      <c r="Q1090" s="79"/>
      <c r="R1090" s="80"/>
      <c r="S1090" s="79"/>
      <c r="T1090" s="76"/>
      <c r="W1090" s="76"/>
      <c r="X1090" s="76"/>
    </row>
    <row r="1091" spans="1:24" s="78" customFormat="1">
      <c r="A1091" s="81"/>
      <c r="B1091" s="76"/>
      <c r="C1091" s="77"/>
      <c r="D1091" s="79"/>
      <c r="E1091" s="79"/>
      <c r="F1091" s="79"/>
      <c r="G1091" s="79"/>
      <c r="H1091" s="79"/>
      <c r="I1091" s="79"/>
      <c r="J1091" s="79"/>
      <c r="K1091" s="80"/>
      <c r="L1091" s="79"/>
      <c r="M1091" s="79"/>
      <c r="N1091" s="79"/>
      <c r="O1091" s="79"/>
      <c r="P1091" s="79"/>
      <c r="Q1091" s="79"/>
      <c r="R1091" s="80"/>
      <c r="S1091" s="79"/>
      <c r="T1091" s="76"/>
      <c r="W1091" s="76"/>
      <c r="X1091" s="76"/>
    </row>
    <row r="1092" spans="1:24" s="78" customFormat="1">
      <c r="A1092" s="81"/>
      <c r="B1092" s="76"/>
      <c r="C1092" s="77"/>
      <c r="D1092" s="79"/>
      <c r="E1092" s="79"/>
      <c r="F1092" s="79"/>
      <c r="G1092" s="79"/>
      <c r="H1092" s="79"/>
      <c r="I1092" s="79"/>
      <c r="J1092" s="79"/>
      <c r="K1092" s="80"/>
      <c r="L1092" s="79"/>
      <c r="M1092" s="79"/>
      <c r="N1092" s="79"/>
      <c r="O1092" s="79"/>
      <c r="P1092" s="79"/>
      <c r="Q1092" s="79"/>
      <c r="R1092" s="80"/>
      <c r="S1092" s="79"/>
      <c r="T1092" s="76"/>
      <c r="W1092" s="76"/>
      <c r="X1092" s="76"/>
    </row>
    <row r="1093" spans="1:24" s="78" customFormat="1">
      <c r="A1093" s="81"/>
      <c r="B1093" s="76"/>
      <c r="C1093" s="77"/>
      <c r="D1093" s="79"/>
      <c r="E1093" s="79"/>
      <c r="F1093" s="79"/>
      <c r="G1093" s="79"/>
      <c r="H1093" s="79"/>
      <c r="I1093" s="79"/>
      <c r="J1093" s="79"/>
      <c r="K1093" s="80"/>
      <c r="L1093" s="79"/>
      <c r="M1093" s="79"/>
      <c r="N1093" s="79"/>
      <c r="O1093" s="79"/>
      <c r="P1093" s="79"/>
      <c r="Q1093" s="79"/>
      <c r="R1093" s="80"/>
      <c r="S1093" s="79"/>
      <c r="T1093" s="76"/>
      <c r="W1093" s="76"/>
      <c r="X1093" s="76"/>
    </row>
    <row r="1094" spans="1:24" s="78" customFormat="1">
      <c r="A1094" s="81"/>
      <c r="B1094" s="76"/>
      <c r="C1094" s="77"/>
      <c r="D1094" s="79"/>
      <c r="E1094" s="79"/>
      <c r="F1094" s="79"/>
      <c r="G1094" s="79"/>
      <c r="H1094" s="79"/>
      <c r="I1094" s="79"/>
      <c r="J1094" s="79"/>
      <c r="K1094" s="80"/>
      <c r="L1094" s="79"/>
      <c r="M1094" s="79"/>
      <c r="N1094" s="79"/>
      <c r="O1094" s="79"/>
      <c r="P1094" s="79"/>
      <c r="Q1094" s="79"/>
      <c r="R1094" s="80"/>
      <c r="S1094" s="79"/>
      <c r="T1094" s="76"/>
      <c r="W1094" s="76"/>
      <c r="X1094" s="76"/>
    </row>
    <row r="1095" spans="1:24" s="78" customFormat="1">
      <c r="A1095" s="81"/>
      <c r="B1095" s="76"/>
      <c r="C1095" s="77"/>
      <c r="D1095" s="79"/>
      <c r="E1095" s="79"/>
      <c r="F1095" s="79"/>
      <c r="G1095" s="79"/>
      <c r="H1095" s="79"/>
      <c r="I1095" s="79"/>
      <c r="J1095" s="79"/>
      <c r="K1095" s="80"/>
      <c r="L1095" s="79"/>
      <c r="M1095" s="79"/>
      <c r="N1095" s="79"/>
      <c r="O1095" s="79"/>
      <c r="P1095" s="79"/>
      <c r="Q1095" s="79"/>
      <c r="R1095" s="80"/>
      <c r="S1095" s="79"/>
      <c r="T1095" s="76"/>
      <c r="W1095" s="76"/>
      <c r="X1095" s="76"/>
    </row>
    <row r="1096" spans="1:24" s="78" customFormat="1">
      <c r="A1096" s="81"/>
      <c r="B1096" s="76"/>
      <c r="C1096" s="77"/>
      <c r="D1096" s="79"/>
      <c r="E1096" s="79"/>
      <c r="F1096" s="79"/>
      <c r="G1096" s="79"/>
      <c r="H1096" s="79"/>
      <c r="I1096" s="79"/>
      <c r="J1096" s="79"/>
      <c r="K1096" s="80"/>
      <c r="L1096" s="79"/>
      <c r="M1096" s="79"/>
      <c r="N1096" s="79"/>
      <c r="O1096" s="79"/>
      <c r="P1096" s="79"/>
      <c r="Q1096" s="79"/>
      <c r="R1096" s="80"/>
      <c r="S1096" s="79"/>
      <c r="T1096" s="76"/>
      <c r="W1096" s="76"/>
      <c r="X1096" s="76"/>
    </row>
    <row r="1097" spans="1:24" s="78" customFormat="1">
      <c r="A1097" s="81"/>
      <c r="B1097" s="76"/>
      <c r="C1097" s="77"/>
      <c r="D1097" s="79"/>
      <c r="E1097" s="79"/>
      <c r="F1097" s="79"/>
      <c r="G1097" s="79"/>
      <c r="H1097" s="79"/>
      <c r="I1097" s="79"/>
      <c r="J1097" s="79"/>
      <c r="K1097" s="80"/>
      <c r="L1097" s="79"/>
      <c r="M1097" s="79"/>
      <c r="N1097" s="79"/>
      <c r="O1097" s="79"/>
      <c r="P1097" s="79"/>
      <c r="Q1097" s="79"/>
      <c r="R1097" s="80"/>
      <c r="S1097" s="79"/>
      <c r="T1097" s="76"/>
      <c r="W1097" s="76"/>
      <c r="X1097" s="76"/>
    </row>
    <row r="1098" spans="1:24" s="78" customFormat="1">
      <c r="A1098" s="81"/>
      <c r="B1098" s="76"/>
      <c r="C1098" s="77"/>
      <c r="D1098" s="79"/>
      <c r="E1098" s="79"/>
      <c r="F1098" s="79"/>
      <c r="G1098" s="79"/>
      <c r="H1098" s="79"/>
      <c r="I1098" s="79"/>
      <c r="J1098" s="79"/>
      <c r="K1098" s="80"/>
      <c r="L1098" s="79"/>
      <c r="M1098" s="79"/>
      <c r="N1098" s="79"/>
      <c r="O1098" s="79"/>
      <c r="P1098" s="79"/>
      <c r="Q1098" s="79"/>
      <c r="R1098" s="80"/>
      <c r="S1098" s="79"/>
      <c r="T1098" s="76"/>
      <c r="W1098" s="76"/>
      <c r="X1098" s="76"/>
    </row>
    <row r="1099" spans="1:24" s="78" customFormat="1">
      <c r="A1099" s="81"/>
      <c r="B1099" s="76"/>
      <c r="C1099" s="77"/>
      <c r="D1099" s="79"/>
      <c r="E1099" s="79"/>
      <c r="F1099" s="79"/>
      <c r="G1099" s="79"/>
      <c r="H1099" s="79"/>
      <c r="I1099" s="79"/>
      <c r="J1099" s="79"/>
      <c r="K1099" s="80"/>
      <c r="L1099" s="79"/>
      <c r="M1099" s="79"/>
      <c r="N1099" s="79"/>
      <c r="O1099" s="79"/>
      <c r="P1099" s="79"/>
      <c r="Q1099" s="79"/>
      <c r="R1099" s="80"/>
      <c r="S1099" s="79"/>
      <c r="T1099" s="76"/>
      <c r="W1099" s="76"/>
      <c r="X1099" s="76"/>
    </row>
    <row r="1100" spans="1:24" s="78" customFormat="1">
      <c r="A1100" s="81"/>
      <c r="B1100" s="76"/>
      <c r="C1100" s="77"/>
      <c r="D1100" s="79"/>
      <c r="E1100" s="79"/>
      <c r="F1100" s="79"/>
      <c r="G1100" s="79"/>
      <c r="H1100" s="79"/>
      <c r="I1100" s="79"/>
      <c r="J1100" s="79"/>
      <c r="K1100" s="80"/>
      <c r="L1100" s="79"/>
      <c r="M1100" s="79"/>
      <c r="N1100" s="79"/>
      <c r="O1100" s="79"/>
      <c r="P1100" s="79"/>
      <c r="Q1100" s="79"/>
      <c r="R1100" s="80"/>
      <c r="S1100" s="79"/>
      <c r="T1100" s="76"/>
      <c r="W1100" s="76"/>
      <c r="X1100" s="76"/>
    </row>
    <row r="1101" spans="1:24" s="78" customFormat="1">
      <c r="A1101" s="81"/>
      <c r="B1101" s="76"/>
      <c r="C1101" s="77"/>
      <c r="D1101" s="79"/>
      <c r="E1101" s="79"/>
      <c r="F1101" s="79"/>
      <c r="G1101" s="79"/>
      <c r="H1101" s="79"/>
      <c r="I1101" s="79"/>
      <c r="J1101" s="79"/>
      <c r="K1101" s="80"/>
      <c r="L1101" s="79"/>
      <c r="M1101" s="79"/>
      <c r="N1101" s="79"/>
      <c r="O1101" s="79"/>
      <c r="P1101" s="79"/>
      <c r="Q1101" s="79"/>
      <c r="R1101" s="80"/>
      <c r="S1101" s="79"/>
      <c r="T1101" s="76"/>
      <c r="W1101" s="76"/>
      <c r="X1101" s="76"/>
    </row>
    <row r="1102" spans="1:24" s="78" customFormat="1">
      <c r="A1102" s="81"/>
      <c r="B1102" s="76"/>
      <c r="C1102" s="77"/>
      <c r="D1102" s="79"/>
      <c r="E1102" s="79"/>
      <c r="F1102" s="79"/>
      <c r="G1102" s="79"/>
      <c r="H1102" s="79"/>
      <c r="I1102" s="79"/>
      <c r="J1102" s="79"/>
      <c r="K1102" s="80"/>
      <c r="L1102" s="79"/>
      <c r="M1102" s="79"/>
      <c r="N1102" s="79"/>
      <c r="O1102" s="79"/>
      <c r="P1102" s="79"/>
      <c r="Q1102" s="79"/>
      <c r="R1102" s="80"/>
      <c r="S1102" s="79"/>
      <c r="T1102" s="76"/>
      <c r="W1102" s="76"/>
      <c r="X1102" s="76"/>
    </row>
    <row r="1103" spans="1:24" s="78" customFormat="1">
      <c r="A1103" s="81"/>
      <c r="B1103" s="76"/>
      <c r="C1103" s="77"/>
      <c r="D1103" s="79"/>
      <c r="E1103" s="79"/>
      <c r="F1103" s="79"/>
      <c r="G1103" s="79"/>
      <c r="H1103" s="79"/>
      <c r="I1103" s="79"/>
      <c r="J1103" s="79"/>
      <c r="K1103" s="80"/>
      <c r="L1103" s="79"/>
      <c r="M1103" s="79"/>
      <c r="N1103" s="79"/>
      <c r="O1103" s="79"/>
      <c r="P1103" s="79"/>
      <c r="Q1103" s="79"/>
      <c r="R1103" s="80"/>
      <c r="S1103" s="79"/>
      <c r="T1103" s="76"/>
      <c r="W1103" s="76"/>
      <c r="X1103" s="76"/>
    </row>
    <row r="1104" spans="1:24" s="78" customFormat="1">
      <c r="A1104" s="81"/>
      <c r="B1104" s="76"/>
      <c r="C1104" s="77"/>
      <c r="D1104" s="79"/>
      <c r="E1104" s="79"/>
      <c r="F1104" s="79"/>
      <c r="G1104" s="79"/>
      <c r="H1104" s="79"/>
      <c r="I1104" s="79"/>
      <c r="J1104" s="79"/>
      <c r="K1104" s="80"/>
      <c r="L1104" s="79"/>
      <c r="M1104" s="79"/>
      <c r="N1104" s="79"/>
      <c r="O1104" s="79"/>
      <c r="P1104" s="79"/>
      <c r="Q1104" s="79"/>
      <c r="R1104" s="80"/>
      <c r="S1104" s="79"/>
      <c r="T1104" s="76"/>
      <c r="W1104" s="76"/>
      <c r="X1104" s="76"/>
    </row>
    <row r="1105" spans="1:24" s="78" customFormat="1">
      <c r="A1105" s="81"/>
      <c r="B1105" s="76"/>
      <c r="C1105" s="77"/>
      <c r="D1105" s="79"/>
      <c r="E1105" s="79"/>
      <c r="F1105" s="79"/>
      <c r="G1105" s="79"/>
      <c r="H1105" s="79"/>
      <c r="I1105" s="79"/>
      <c r="J1105" s="79"/>
      <c r="K1105" s="80"/>
      <c r="L1105" s="79"/>
      <c r="M1105" s="79"/>
      <c r="N1105" s="79"/>
      <c r="O1105" s="79"/>
      <c r="P1105" s="79"/>
      <c r="Q1105" s="79"/>
      <c r="R1105" s="80"/>
      <c r="S1105" s="79"/>
      <c r="T1105" s="76"/>
      <c r="W1105" s="76"/>
      <c r="X1105" s="76"/>
    </row>
    <row r="1106" spans="1:24" s="78" customFormat="1">
      <c r="A1106" s="81"/>
      <c r="B1106" s="76"/>
      <c r="C1106" s="77"/>
      <c r="D1106" s="79"/>
      <c r="E1106" s="79"/>
      <c r="F1106" s="79"/>
      <c r="G1106" s="79"/>
      <c r="H1106" s="79"/>
      <c r="I1106" s="79"/>
      <c r="J1106" s="79"/>
      <c r="K1106" s="80"/>
      <c r="L1106" s="79"/>
      <c r="M1106" s="79"/>
      <c r="N1106" s="79"/>
      <c r="O1106" s="79"/>
      <c r="P1106" s="79"/>
      <c r="Q1106" s="79"/>
      <c r="R1106" s="80"/>
      <c r="S1106" s="79"/>
      <c r="T1106" s="76"/>
      <c r="W1106" s="76"/>
      <c r="X1106" s="76"/>
    </row>
    <row r="1107" spans="1:24" s="78" customFormat="1">
      <c r="A1107" s="81"/>
      <c r="B1107" s="76"/>
      <c r="C1107" s="77"/>
      <c r="D1107" s="79"/>
      <c r="E1107" s="79"/>
      <c r="F1107" s="79"/>
      <c r="G1107" s="79"/>
      <c r="H1107" s="79"/>
      <c r="I1107" s="79"/>
      <c r="J1107" s="79"/>
      <c r="K1107" s="80"/>
      <c r="L1107" s="79"/>
      <c r="M1107" s="79"/>
      <c r="N1107" s="79"/>
      <c r="O1107" s="79"/>
      <c r="P1107" s="79"/>
      <c r="Q1107" s="79"/>
      <c r="R1107" s="80"/>
      <c r="S1107" s="79"/>
      <c r="T1107" s="76"/>
      <c r="W1107" s="76"/>
      <c r="X1107" s="76"/>
    </row>
    <row r="1108" spans="1:24" s="78" customFormat="1">
      <c r="A1108" s="81"/>
      <c r="B1108" s="76"/>
      <c r="C1108" s="77"/>
      <c r="D1108" s="79"/>
      <c r="E1108" s="79"/>
      <c r="F1108" s="79"/>
      <c r="G1108" s="79"/>
      <c r="H1108" s="79"/>
      <c r="I1108" s="79"/>
      <c r="J1108" s="79"/>
      <c r="K1108" s="80"/>
      <c r="L1108" s="79"/>
      <c r="M1108" s="79"/>
      <c r="N1108" s="79"/>
      <c r="O1108" s="79"/>
      <c r="P1108" s="79"/>
      <c r="Q1108" s="79"/>
      <c r="R1108" s="80"/>
      <c r="S1108" s="79"/>
      <c r="T1108" s="76"/>
      <c r="W1108" s="76"/>
      <c r="X1108" s="76"/>
    </row>
    <row r="1109" spans="1:24" s="78" customFormat="1">
      <c r="A1109" s="81"/>
      <c r="B1109" s="76"/>
      <c r="C1109" s="77"/>
      <c r="D1109" s="79"/>
      <c r="E1109" s="79"/>
      <c r="F1109" s="79"/>
      <c r="G1109" s="79"/>
      <c r="H1109" s="79"/>
      <c r="I1109" s="79"/>
      <c r="J1109" s="79"/>
      <c r="K1109" s="80"/>
      <c r="L1109" s="79"/>
      <c r="M1109" s="79"/>
      <c r="N1109" s="79"/>
      <c r="O1109" s="79"/>
      <c r="P1109" s="79"/>
      <c r="Q1109" s="79"/>
      <c r="R1109" s="80"/>
      <c r="S1109" s="79"/>
      <c r="T1109" s="76"/>
      <c r="W1109" s="76"/>
      <c r="X1109" s="76"/>
    </row>
    <row r="1110" spans="1:24" s="78" customFormat="1">
      <c r="A1110" s="81"/>
      <c r="B1110" s="76"/>
      <c r="C1110" s="77"/>
      <c r="D1110" s="79"/>
      <c r="E1110" s="79"/>
      <c r="F1110" s="79"/>
      <c r="G1110" s="79"/>
      <c r="H1110" s="79"/>
      <c r="I1110" s="79"/>
      <c r="J1110" s="79"/>
      <c r="K1110" s="80"/>
      <c r="L1110" s="79"/>
      <c r="M1110" s="79"/>
      <c r="N1110" s="79"/>
      <c r="O1110" s="79"/>
      <c r="P1110" s="79"/>
      <c r="Q1110" s="79"/>
      <c r="R1110" s="80"/>
      <c r="S1110" s="79"/>
      <c r="T1110" s="76"/>
      <c r="W1110" s="76"/>
      <c r="X1110" s="76"/>
    </row>
    <row r="1111" spans="1:24" s="78" customFormat="1">
      <c r="A1111" s="81"/>
      <c r="B1111" s="76"/>
      <c r="C1111" s="77"/>
      <c r="D1111" s="79"/>
      <c r="E1111" s="79"/>
      <c r="F1111" s="79"/>
      <c r="G1111" s="79"/>
      <c r="H1111" s="79"/>
      <c r="I1111" s="79"/>
      <c r="J1111" s="79"/>
      <c r="K1111" s="80"/>
      <c r="L1111" s="79"/>
      <c r="M1111" s="79"/>
      <c r="N1111" s="79"/>
      <c r="O1111" s="79"/>
      <c r="P1111" s="79"/>
      <c r="Q1111" s="79"/>
      <c r="R1111" s="80"/>
      <c r="S1111" s="79"/>
      <c r="T1111" s="76"/>
      <c r="W1111" s="76"/>
      <c r="X1111" s="76"/>
    </row>
    <row r="1112" spans="1:24" s="78" customFormat="1">
      <c r="A1112" s="81"/>
      <c r="B1112" s="76"/>
      <c r="C1112" s="77"/>
      <c r="D1112" s="79"/>
      <c r="E1112" s="79"/>
      <c r="F1112" s="79"/>
      <c r="G1112" s="79"/>
      <c r="H1112" s="79"/>
      <c r="I1112" s="79"/>
      <c r="J1112" s="79"/>
      <c r="K1112" s="80"/>
      <c r="L1112" s="79"/>
      <c r="M1112" s="79"/>
      <c r="N1112" s="79"/>
      <c r="O1112" s="79"/>
      <c r="P1112" s="79"/>
      <c r="Q1112" s="79"/>
      <c r="R1112" s="80"/>
      <c r="S1112" s="79"/>
      <c r="T1112" s="76"/>
      <c r="W1112" s="76"/>
      <c r="X1112" s="76"/>
    </row>
    <row r="1113" spans="1:24" s="78" customFormat="1">
      <c r="A1113" s="81"/>
      <c r="B1113" s="76"/>
      <c r="C1113" s="77"/>
      <c r="D1113" s="79"/>
      <c r="E1113" s="79"/>
      <c r="F1113" s="79"/>
      <c r="G1113" s="79"/>
      <c r="H1113" s="79"/>
      <c r="I1113" s="79"/>
      <c r="J1113" s="79"/>
      <c r="K1113" s="80"/>
      <c r="L1113" s="79"/>
      <c r="M1113" s="79"/>
      <c r="N1113" s="79"/>
      <c r="O1113" s="79"/>
      <c r="P1113" s="79"/>
      <c r="Q1113" s="79"/>
      <c r="R1113" s="80"/>
      <c r="S1113" s="79"/>
      <c r="T1113" s="76"/>
      <c r="W1113" s="76"/>
      <c r="X1113" s="76"/>
    </row>
    <row r="1114" spans="1:24" s="78" customFormat="1">
      <c r="A1114" s="81"/>
      <c r="B1114" s="76"/>
      <c r="C1114" s="77"/>
      <c r="D1114" s="79"/>
      <c r="E1114" s="79"/>
      <c r="F1114" s="79"/>
      <c r="G1114" s="79"/>
      <c r="H1114" s="79"/>
      <c r="I1114" s="79"/>
      <c r="J1114" s="79"/>
      <c r="K1114" s="80"/>
      <c r="L1114" s="79"/>
      <c r="M1114" s="79"/>
      <c r="N1114" s="79"/>
      <c r="O1114" s="79"/>
      <c r="P1114" s="79"/>
      <c r="Q1114" s="79"/>
      <c r="R1114" s="80"/>
      <c r="S1114" s="79"/>
      <c r="T1114" s="76"/>
      <c r="W1114" s="76"/>
      <c r="X1114" s="76"/>
    </row>
    <row r="1115" spans="1:24" s="78" customFormat="1">
      <c r="A1115" s="81"/>
      <c r="B1115" s="76"/>
      <c r="C1115" s="77"/>
      <c r="D1115" s="79"/>
      <c r="E1115" s="79"/>
      <c r="F1115" s="79"/>
      <c r="G1115" s="79"/>
      <c r="H1115" s="79"/>
      <c r="I1115" s="79"/>
      <c r="J1115" s="79"/>
      <c r="K1115" s="80"/>
      <c r="L1115" s="79"/>
      <c r="M1115" s="79"/>
      <c r="N1115" s="79"/>
      <c r="O1115" s="79"/>
      <c r="P1115" s="79"/>
      <c r="Q1115" s="79"/>
      <c r="R1115" s="80"/>
      <c r="S1115" s="79"/>
      <c r="T1115" s="76"/>
      <c r="W1115" s="76"/>
      <c r="X1115" s="76"/>
    </row>
    <row r="1116" spans="1:24" s="78" customFormat="1">
      <c r="A1116" s="81"/>
      <c r="B1116" s="76"/>
      <c r="C1116" s="77"/>
      <c r="D1116" s="79"/>
      <c r="E1116" s="79"/>
      <c r="F1116" s="79"/>
      <c r="G1116" s="79"/>
      <c r="H1116" s="79"/>
      <c r="I1116" s="79"/>
      <c r="J1116" s="79"/>
      <c r="K1116" s="80"/>
      <c r="L1116" s="79"/>
      <c r="M1116" s="79"/>
      <c r="N1116" s="79"/>
      <c r="O1116" s="79"/>
      <c r="P1116" s="79"/>
      <c r="Q1116" s="79"/>
      <c r="R1116" s="80"/>
      <c r="S1116" s="79"/>
      <c r="T1116" s="76"/>
      <c r="W1116" s="76"/>
      <c r="X1116" s="76"/>
    </row>
    <row r="1117" spans="1:24" s="78" customFormat="1">
      <c r="A1117" s="81"/>
      <c r="B1117" s="76"/>
      <c r="C1117" s="77"/>
      <c r="D1117" s="79"/>
      <c r="E1117" s="79"/>
      <c r="F1117" s="79"/>
      <c r="G1117" s="79"/>
      <c r="H1117" s="79"/>
      <c r="I1117" s="79"/>
      <c r="J1117" s="79"/>
      <c r="K1117" s="80"/>
      <c r="L1117" s="79"/>
      <c r="M1117" s="79"/>
      <c r="N1117" s="79"/>
      <c r="O1117" s="79"/>
      <c r="P1117" s="79"/>
      <c r="Q1117" s="79"/>
      <c r="R1117" s="80"/>
      <c r="S1117" s="79"/>
      <c r="T1117" s="76"/>
      <c r="W1117" s="76"/>
      <c r="X1117" s="76"/>
    </row>
    <row r="1118" spans="1:24" s="78" customFormat="1">
      <c r="A1118" s="81"/>
      <c r="B1118" s="76"/>
      <c r="C1118" s="77"/>
      <c r="D1118" s="79"/>
      <c r="E1118" s="79"/>
      <c r="F1118" s="79"/>
      <c r="G1118" s="79"/>
      <c r="H1118" s="79"/>
      <c r="I1118" s="79"/>
      <c r="J1118" s="79"/>
      <c r="K1118" s="80"/>
      <c r="L1118" s="79"/>
      <c r="M1118" s="79"/>
      <c r="N1118" s="79"/>
      <c r="O1118" s="79"/>
      <c r="P1118" s="79"/>
      <c r="Q1118" s="79"/>
      <c r="R1118" s="80"/>
      <c r="S1118" s="79"/>
      <c r="T1118" s="76"/>
      <c r="W1118" s="76"/>
      <c r="X1118" s="76"/>
    </row>
    <row r="1119" spans="1:24" s="78" customFormat="1">
      <c r="A1119" s="81"/>
      <c r="B1119" s="76"/>
      <c r="C1119" s="77"/>
      <c r="D1119" s="79"/>
      <c r="E1119" s="79"/>
      <c r="F1119" s="79"/>
      <c r="G1119" s="79"/>
      <c r="H1119" s="79"/>
      <c r="I1119" s="79"/>
      <c r="J1119" s="79"/>
      <c r="K1119" s="80"/>
      <c r="L1119" s="79"/>
      <c r="M1119" s="79"/>
      <c r="N1119" s="79"/>
      <c r="O1119" s="79"/>
      <c r="P1119" s="79"/>
      <c r="Q1119" s="79"/>
      <c r="R1119" s="80"/>
      <c r="S1119" s="79"/>
      <c r="T1119" s="76"/>
      <c r="W1119" s="76"/>
      <c r="X1119" s="76"/>
    </row>
    <row r="1120" spans="1:24" s="78" customFormat="1">
      <c r="A1120" s="81"/>
      <c r="B1120" s="76"/>
      <c r="C1120" s="77"/>
      <c r="D1120" s="79"/>
      <c r="E1120" s="79"/>
      <c r="F1120" s="79"/>
      <c r="G1120" s="79"/>
      <c r="H1120" s="79"/>
      <c r="I1120" s="79"/>
      <c r="J1120" s="79"/>
      <c r="K1120" s="80"/>
      <c r="L1120" s="79"/>
      <c r="M1120" s="79"/>
      <c r="N1120" s="79"/>
      <c r="O1120" s="79"/>
      <c r="P1120" s="79"/>
      <c r="Q1120" s="79"/>
      <c r="R1120" s="80"/>
      <c r="S1120" s="79"/>
      <c r="T1120" s="76"/>
      <c r="W1120" s="76"/>
      <c r="X1120" s="76"/>
    </row>
    <row r="1121" spans="1:24" s="78" customFormat="1">
      <c r="A1121" s="81"/>
      <c r="B1121" s="76"/>
      <c r="C1121" s="77"/>
      <c r="D1121" s="79"/>
      <c r="E1121" s="79"/>
      <c r="F1121" s="79"/>
      <c r="G1121" s="79"/>
      <c r="H1121" s="79"/>
      <c r="I1121" s="79"/>
      <c r="J1121" s="79"/>
      <c r="K1121" s="80"/>
      <c r="L1121" s="79"/>
      <c r="M1121" s="79"/>
      <c r="N1121" s="79"/>
      <c r="O1121" s="79"/>
      <c r="P1121" s="79"/>
      <c r="Q1121" s="79"/>
      <c r="R1121" s="80"/>
      <c r="S1121" s="79"/>
      <c r="T1121" s="76"/>
      <c r="W1121" s="76"/>
      <c r="X1121" s="76"/>
    </row>
    <row r="1122" spans="1:24" s="78" customFormat="1">
      <c r="A1122" s="81"/>
      <c r="B1122" s="76"/>
      <c r="C1122" s="77"/>
      <c r="D1122" s="79"/>
      <c r="E1122" s="79"/>
      <c r="F1122" s="79"/>
      <c r="G1122" s="79"/>
      <c r="H1122" s="79"/>
      <c r="I1122" s="79"/>
      <c r="J1122" s="79"/>
      <c r="K1122" s="80"/>
      <c r="L1122" s="79"/>
      <c r="M1122" s="79"/>
      <c r="N1122" s="79"/>
      <c r="O1122" s="79"/>
      <c r="P1122" s="79"/>
      <c r="Q1122" s="79"/>
      <c r="R1122" s="80"/>
      <c r="S1122" s="79"/>
      <c r="T1122" s="76"/>
      <c r="W1122" s="76"/>
      <c r="X1122" s="76"/>
    </row>
    <row r="1123" spans="1:24" s="78" customFormat="1">
      <c r="A1123" s="81"/>
      <c r="B1123" s="76"/>
      <c r="C1123" s="77"/>
      <c r="D1123" s="79"/>
      <c r="E1123" s="79"/>
      <c r="F1123" s="79"/>
      <c r="G1123" s="79"/>
      <c r="H1123" s="79"/>
      <c r="I1123" s="79"/>
      <c r="J1123" s="79"/>
      <c r="K1123" s="80"/>
      <c r="L1123" s="79"/>
      <c r="M1123" s="79"/>
      <c r="N1123" s="79"/>
      <c r="O1123" s="79"/>
      <c r="P1123" s="79"/>
      <c r="Q1123" s="79"/>
      <c r="R1123" s="80"/>
      <c r="S1123" s="79"/>
      <c r="T1123" s="76"/>
      <c r="W1123" s="76"/>
      <c r="X1123" s="76"/>
    </row>
    <row r="1124" spans="1:24" s="78" customFormat="1">
      <c r="A1124" s="81"/>
      <c r="B1124" s="76"/>
      <c r="C1124" s="77"/>
      <c r="D1124" s="79"/>
      <c r="E1124" s="79"/>
      <c r="F1124" s="79"/>
      <c r="G1124" s="79"/>
      <c r="H1124" s="79"/>
      <c r="I1124" s="79"/>
      <c r="J1124" s="79"/>
      <c r="K1124" s="80"/>
      <c r="L1124" s="79"/>
      <c r="M1124" s="79"/>
      <c r="N1124" s="79"/>
      <c r="O1124" s="79"/>
      <c r="P1124" s="79"/>
      <c r="Q1124" s="79"/>
      <c r="R1124" s="80"/>
      <c r="S1124" s="79"/>
      <c r="T1124" s="76"/>
      <c r="W1124" s="76"/>
      <c r="X1124" s="76"/>
    </row>
    <row r="1125" spans="1:24" s="78" customFormat="1">
      <c r="A1125" s="81"/>
      <c r="B1125" s="76"/>
      <c r="C1125" s="77"/>
      <c r="D1125" s="79"/>
      <c r="E1125" s="79"/>
      <c r="F1125" s="79"/>
      <c r="G1125" s="79"/>
      <c r="H1125" s="79"/>
      <c r="I1125" s="79"/>
      <c r="J1125" s="79"/>
      <c r="K1125" s="80"/>
      <c r="L1125" s="79"/>
      <c r="M1125" s="79"/>
      <c r="N1125" s="79"/>
      <c r="O1125" s="79"/>
      <c r="P1125" s="79"/>
      <c r="Q1125" s="79"/>
      <c r="R1125" s="80"/>
      <c r="S1125" s="79"/>
      <c r="T1125" s="76"/>
      <c r="W1125" s="76"/>
      <c r="X1125" s="76"/>
    </row>
    <row r="1126" spans="1:24" s="78" customFormat="1">
      <c r="A1126" s="81"/>
      <c r="B1126" s="76"/>
      <c r="C1126" s="77"/>
      <c r="D1126" s="79"/>
      <c r="E1126" s="79"/>
      <c r="F1126" s="79"/>
      <c r="G1126" s="79"/>
      <c r="H1126" s="79"/>
      <c r="I1126" s="79"/>
      <c r="J1126" s="79"/>
      <c r="K1126" s="80"/>
      <c r="L1126" s="79"/>
      <c r="M1126" s="79"/>
      <c r="N1126" s="79"/>
      <c r="O1126" s="79"/>
      <c r="P1126" s="79"/>
      <c r="Q1126" s="79"/>
      <c r="R1126" s="80"/>
      <c r="S1126" s="79"/>
      <c r="T1126" s="76"/>
      <c r="W1126" s="76"/>
      <c r="X1126" s="76"/>
    </row>
    <row r="1127" spans="1:24" s="78" customFormat="1">
      <c r="A1127" s="81"/>
      <c r="B1127" s="76"/>
      <c r="C1127" s="77"/>
      <c r="D1127" s="79"/>
      <c r="E1127" s="79"/>
      <c r="F1127" s="79"/>
      <c r="G1127" s="79"/>
      <c r="H1127" s="79"/>
      <c r="I1127" s="79"/>
      <c r="J1127" s="79"/>
      <c r="K1127" s="80"/>
      <c r="L1127" s="79"/>
      <c r="M1127" s="79"/>
      <c r="N1127" s="79"/>
      <c r="O1127" s="79"/>
      <c r="P1127" s="79"/>
      <c r="Q1127" s="79"/>
      <c r="R1127" s="80"/>
      <c r="S1127" s="79"/>
      <c r="T1127" s="76"/>
      <c r="W1127" s="76"/>
      <c r="X1127" s="76"/>
    </row>
    <row r="1128" spans="1:24" s="78" customFormat="1">
      <c r="A1128" s="81"/>
      <c r="B1128" s="76"/>
      <c r="C1128" s="77"/>
      <c r="D1128" s="79"/>
      <c r="E1128" s="79"/>
      <c r="F1128" s="79"/>
      <c r="G1128" s="79"/>
      <c r="H1128" s="79"/>
      <c r="I1128" s="79"/>
      <c r="J1128" s="79"/>
      <c r="K1128" s="80"/>
      <c r="L1128" s="79"/>
      <c r="M1128" s="79"/>
      <c r="N1128" s="79"/>
      <c r="O1128" s="79"/>
      <c r="P1128" s="79"/>
      <c r="Q1128" s="79"/>
      <c r="R1128" s="80"/>
      <c r="S1128" s="79"/>
      <c r="T1128" s="76"/>
      <c r="W1128" s="76"/>
      <c r="X1128" s="76"/>
    </row>
    <row r="1129" spans="1:24" s="78" customFormat="1">
      <c r="A1129" s="81"/>
      <c r="B1129" s="76"/>
      <c r="C1129" s="77"/>
      <c r="D1129" s="79"/>
      <c r="E1129" s="79"/>
      <c r="F1129" s="79"/>
      <c r="G1129" s="79"/>
      <c r="H1129" s="79"/>
      <c r="I1129" s="79"/>
      <c r="J1129" s="79"/>
      <c r="K1129" s="80"/>
      <c r="L1129" s="79"/>
      <c r="M1129" s="79"/>
      <c r="N1129" s="79"/>
      <c r="O1129" s="79"/>
      <c r="P1129" s="79"/>
      <c r="Q1129" s="79"/>
      <c r="R1129" s="80"/>
      <c r="S1129" s="79"/>
      <c r="T1129" s="76"/>
      <c r="W1129" s="76"/>
      <c r="X1129" s="76"/>
    </row>
    <row r="1130" spans="1:24" s="78" customFormat="1">
      <c r="A1130" s="81"/>
      <c r="B1130" s="76"/>
      <c r="C1130" s="77"/>
      <c r="D1130" s="79"/>
      <c r="E1130" s="79"/>
      <c r="F1130" s="79"/>
      <c r="G1130" s="79"/>
      <c r="H1130" s="79"/>
      <c r="I1130" s="79"/>
      <c r="J1130" s="79"/>
      <c r="K1130" s="80"/>
      <c r="L1130" s="79"/>
      <c r="M1130" s="79"/>
      <c r="N1130" s="79"/>
      <c r="O1130" s="79"/>
      <c r="P1130" s="79"/>
      <c r="Q1130" s="79"/>
      <c r="R1130" s="80"/>
      <c r="S1130" s="79"/>
      <c r="T1130" s="76"/>
      <c r="W1130" s="76"/>
      <c r="X1130" s="76"/>
    </row>
    <row r="1131" spans="1:24" s="78" customFormat="1">
      <c r="A1131" s="81"/>
      <c r="B1131" s="76"/>
      <c r="C1131" s="77"/>
      <c r="D1131" s="79"/>
      <c r="E1131" s="79"/>
      <c r="F1131" s="79"/>
      <c r="G1131" s="79"/>
      <c r="H1131" s="79"/>
      <c r="I1131" s="79"/>
      <c r="J1131" s="79"/>
      <c r="K1131" s="80"/>
      <c r="L1131" s="79"/>
      <c r="M1131" s="79"/>
      <c r="N1131" s="79"/>
      <c r="O1131" s="79"/>
      <c r="P1131" s="79"/>
      <c r="Q1131" s="79"/>
      <c r="R1131" s="80"/>
      <c r="S1131" s="79"/>
      <c r="T1131" s="76"/>
      <c r="W1131" s="76"/>
      <c r="X1131" s="76"/>
    </row>
    <row r="1132" spans="1:24" s="78" customFormat="1">
      <c r="A1132" s="81"/>
      <c r="B1132" s="76"/>
      <c r="C1132" s="77"/>
      <c r="D1132" s="79"/>
      <c r="E1132" s="79"/>
      <c r="F1132" s="79"/>
      <c r="G1132" s="79"/>
      <c r="H1132" s="79"/>
      <c r="I1132" s="79"/>
      <c r="J1132" s="79"/>
      <c r="K1132" s="80"/>
      <c r="L1132" s="79"/>
      <c r="M1132" s="79"/>
      <c r="N1132" s="79"/>
      <c r="O1132" s="79"/>
      <c r="P1132" s="79"/>
      <c r="Q1132" s="79"/>
      <c r="R1132" s="80"/>
      <c r="S1132" s="79"/>
      <c r="T1132" s="76"/>
      <c r="W1132" s="76"/>
      <c r="X1132" s="76"/>
    </row>
    <row r="1133" spans="1:24" s="78" customFormat="1">
      <c r="A1133" s="81"/>
      <c r="B1133" s="76"/>
      <c r="C1133" s="77"/>
      <c r="D1133" s="79"/>
      <c r="E1133" s="79"/>
      <c r="F1133" s="79"/>
      <c r="G1133" s="79"/>
      <c r="H1133" s="79"/>
      <c r="I1133" s="79"/>
      <c r="J1133" s="79"/>
      <c r="K1133" s="80"/>
      <c r="L1133" s="79"/>
      <c r="M1133" s="79"/>
      <c r="N1133" s="79"/>
      <c r="O1133" s="79"/>
      <c r="P1133" s="79"/>
      <c r="Q1133" s="79"/>
      <c r="R1133" s="80"/>
      <c r="S1133" s="79"/>
      <c r="T1133" s="76"/>
      <c r="W1133" s="76"/>
      <c r="X1133" s="76"/>
    </row>
    <row r="1134" spans="1:24" s="78" customFormat="1">
      <c r="A1134" s="81"/>
      <c r="B1134" s="76"/>
      <c r="C1134" s="77"/>
      <c r="D1134" s="79"/>
      <c r="E1134" s="79"/>
      <c r="F1134" s="79"/>
      <c r="G1134" s="79"/>
      <c r="H1134" s="79"/>
      <c r="I1134" s="79"/>
      <c r="J1134" s="79"/>
      <c r="K1134" s="80"/>
      <c r="L1134" s="79"/>
      <c r="M1134" s="79"/>
      <c r="N1134" s="79"/>
      <c r="O1134" s="79"/>
      <c r="P1134" s="79"/>
      <c r="Q1134" s="79"/>
      <c r="R1134" s="80"/>
      <c r="S1134" s="79"/>
      <c r="T1134" s="76"/>
      <c r="W1134" s="76"/>
      <c r="X1134" s="76"/>
    </row>
    <row r="1135" spans="1:24" s="78" customFormat="1">
      <c r="A1135" s="81"/>
      <c r="B1135" s="76"/>
      <c r="C1135" s="77"/>
      <c r="D1135" s="79"/>
      <c r="E1135" s="79"/>
      <c r="F1135" s="79"/>
      <c r="G1135" s="79"/>
      <c r="H1135" s="79"/>
      <c r="I1135" s="79"/>
      <c r="J1135" s="79"/>
      <c r="K1135" s="80"/>
      <c r="L1135" s="79"/>
      <c r="M1135" s="79"/>
      <c r="N1135" s="79"/>
      <c r="O1135" s="79"/>
      <c r="P1135" s="79"/>
      <c r="Q1135" s="79"/>
      <c r="R1135" s="80"/>
      <c r="S1135" s="79"/>
      <c r="T1135" s="76"/>
      <c r="W1135" s="76"/>
      <c r="X1135" s="76"/>
    </row>
    <row r="1136" spans="1:24" s="78" customFormat="1">
      <c r="A1136" s="81"/>
      <c r="B1136" s="76"/>
      <c r="C1136" s="77"/>
      <c r="D1136" s="79"/>
      <c r="E1136" s="79"/>
      <c r="F1136" s="79"/>
      <c r="G1136" s="79"/>
      <c r="H1136" s="79"/>
      <c r="I1136" s="79"/>
      <c r="J1136" s="79"/>
      <c r="K1136" s="80"/>
      <c r="L1136" s="79"/>
      <c r="M1136" s="79"/>
      <c r="N1136" s="79"/>
      <c r="O1136" s="79"/>
      <c r="P1136" s="79"/>
      <c r="Q1136" s="79"/>
      <c r="R1136" s="80"/>
      <c r="S1136" s="79"/>
      <c r="T1136" s="76"/>
      <c r="W1136" s="76"/>
      <c r="X1136" s="76"/>
    </row>
    <row r="1137" spans="1:24" s="78" customFormat="1">
      <c r="A1137" s="81"/>
      <c r="B1137" s="76"/>
      <c r="C1137" s="77"/>
      <c r="D1137" s="79"/>
      <c r="E1137" s="79"/>
      <c r="F1137" s="79"/>
      <c r="G1137" s="79"/>
      <c r="H1137" s="79"/>
      <c r="I1137" s="79"/>
      <c r="J1137" s="79"/>
      <c r="K1137" s="80"/>
      <c r="L1137" s="79"/>
      <c r="M1137" s="79"/>
      <c r="N1137" s="79"/>
      <c r="O1137" s="79"/>
      <c r="P1137" s="79"/>
      <c r="Q1137" s="79"/>
      <c r="R1137" s="80"/>
      <c r="S1137" s="79"/>
      <c r="T1137" s="76"/>
      <c r="W1137" s="76"/>
      <c r="X1137" s="76"/>
    </row>
    <row r="1138" spans="1:24" s="78" customFormat="1">
      <c r="A1138" s="81"/>
      <c r="B1138" s="76"/>
      <c r="C1138" s="77"/>
      <c r="D1138" s="79"/>
      <c r="E1138" s="79"/>
      <c r="F1138" s="79"/>
      <c r="G1138" s="79"/>
      <c r="H1138" s="79"/>
      <c r="I1138" s="79"/>
      <c r="J1138" s="79"/>
      <c r="K1138" s="80"/>
      <c r="L1138" s="79"/>
      <c r="M1138" s="79"/>
      <c r="N1138" s="79"/>
      <c r="O1138" s="79"/>
      <c r="P1138" s="79"/>
      <c r="Q1138" s="79"/>
      <c r="R1138" s="80"/>
      <c r="S1138" s="79"/>
      <c r="T1138" s="76"/>
      <c r="W1138" s="76"/>
      <c r="X1138" s="76"/>
    </row>
    <row r="1139" spans="1:24" s="78" customFormat="1">
      <c r="A1139" s="81"/>
      <c r="B1139" s="76"/>
      <c r="C1139" s="77"/>
      <c r="D1139" s="79"/>
      <c r="E1139" s="79"/>
      <c r="F1139" s="79"/>
      <c r="G1139" s="79"/>
      <c r="H1139" s="79"/>
      <c r="I1139" s="79"/>
      <c r="J1139" s="79"/>
      <c r="K1139" s="80"/>
      <c r="L1139" s="79"/>
      <c r="M1139" s="79"/>
      <c r="N1139" s="79"/>
      <c r="O1139" s="79"/>
      <c r="P1139" s="79"/>
      <c r="Q1139" s="79"/>
      <c r="R1139" s="80"/>
      <c r="S1139" s="79"/>
      <c r="T1139" s="76"/>
      <c r="W1139" s="76"/>
      <c r="X1139" s="76"/>
    </row>
    <row r="1140" spans="1:24" s="78" customFormat="1">
      <c r="A1140" s="81"/>
      <c r="B1140" s="76"/>
      <c r="C1140" s="77"/>
      <c r="D1140" s="79"/>
      <c r="E1140" s="79"/>
      <c r="F1140" s="79"/>
      <c r="G1140" s="79"/>
      <c r="H1140" s="79"/>
      <c r="I1140" s="79"/>
      <c r="J1140" s="79"/>
      <c r="K1140" s="80"/>
      <c r="L1140" s="79"/>
      <c r="M1140" s="79"/>
      <c r="N1140" s="79"/>
      <c r="O1140" s="79"/>
      <c r="P1140" s="79"/>
      <c r="Q1140" s="79"/>
      <c r="R1140" s="80"/>
      <c r="S1140" s="79"/>
      <c r="T1140" s="76"/>
      <c r="W1140" s="76"/>
      <c r="X1140" s="76"/>
    </row>
    <row r="1141" spans="1:24" s="78" customFormat="1">
      <c r="A1141" s="81"/>
      <c r="B1141" s="76"/>
      <c r="C1141" s="77"/>
      <c r="D1141" s="79"/>
      <c r="E1141" s="79"/>
      <c r="F1141" s="79"/>
      <c r="G1141" s="79"/>
      <c r="H1141" s="79"/>
      <c r="I1141" s="79"/>
      <c r="J1141" s="79"/>
      <c r="K1141" s="80"/>
      <c r="L1141" s="79"/>
      <c r="M1141" s="79"/>
      <c r="N1141" s="79"/>
      <c r="O1141" s="79"/>
      <c r="P1141" s="79"/>
      <c r="Q1141" s="79"/>
      <c r="R1141" s="80"/>
      <c r="S1141" s="79"/>
      <c r="T1141" s="76"/>
      <c r="W1141" s="76"/>
      <c r="X1141" s="76"/>
    </row>
    <row r="1142" spans="1:24" s="78" customFormat="1">
      <c r="A1142" s="81"/>
      <c r="B1142" s="76"/>
      <c r="C1142" s="77"/>
      <c r="D1142" s="79"/>
      <c r="E1142" s="79"/>
      <c r="F1142" s="79"/>
      <c r="G1142" s="79"/>
      <c r="H1142" s="79"/>
      <c r="I1142" s="79"/>
      <c r="J1142" s="79"/>
      <c r="K1142" s="80"/>
      <c r="L1142" s="79"/>
      <c r="M1142" s="79"/>
      <c r="N1142" s="79"/>
      <c r="O1142" s="79"/>
      <c r="P1142" s="79"/>
      <c r="Q1142" s="79"/>
      <c r="R1142" s="80"/>
      <c r="S1142" s="79"/>
      <c r="T1142" s="76"/>
      <c r="W1142" s="76"/>
      <c r="X1142" s="76"/>
    </row>
    <row r="1143" spans="1:24" s="78" customFormat="1">
      <c r="A1143" s="81"/>
      <c r="B1143" s="76"/>
      <c r="C1143" s="77"/>
      <c r="D1143" s="79"/>
      <c r="E1143" s="79"/>
      <c r="F1143" s="79"/>
      <c r="G1143" s="79"/>
      <c r="H1143" s="79"/>
      <c r="I1143" s="79"/>
      <c r="J1143" s="79"/>
      <c r="K1143" s="80"/>
      <c r="L1143" s="79"/>
      <c r="M1143" s="79"/>
      <c r="N1143" s="79"/>
      <c r="O1143" s="79"/>
      <c r="P1143" s="79"/>
      <c r="Q1143" s="79"/>
      <c r="R1143" s="80"/>
      <c r="S1143" s="79"/>
      <c r="T1143" s="76"/>
      <c r="W1143" s="76"/>
      <c r="X1143" s="76"/>
    </row>
    <row r="1144" spans="1:24" s="78" customFormat="1">
      <c r="A1144" s="81"/>
      <c r="B1144" s="76"/>
      <c r="C1144" s="77"/>
      <c r="D1144" s="79"/>
      <c r="E1144" s="79"/>
      <c r="F1144" s="79"/>
      <c r="G1144" s="79"/>
      <c r="H1144" s="79"/>
      <c r="I1144" s="79"/>
      <c r="J1144" s="79"/>
      <c r="K1144" s="80"/>
      <c r="L1144" s="79"/>
      <c r="M1144" s="79"/>
      <c r="N1144" s="79"/>
      <c r="O1144" s="79"/>
      <c r="P1144" s="79"/>
      <c r="Q1144" s="79"/>
      <c r="R1144" s="80"/>
      <c r="S1144" s="79"/>
      <c r="T1144" s="76"/>
      <c r="W1144" s="76"/>
      <c r="X1144" s="76"/>
    </row>
    <row r="1145" spans="1:24" s="78" customFormat="1">
      <c r="A1145" s="81"/>
      <c r="B1145" s="76"/>
      <c r="C1145" s="77"/>
      <c r="D1145" s="79"/>
      <c r="E1145" s="79"/>
      <c r="F1145" s="79"/>
      <c r="G1145" s="79"/>
      <c r="H1145" s="79"/>
      <c r="I1145" s="79"/>
      <c r="J1145" s="79"/>
      <c r="K1145" s="80"/>
      <c r="L1145" s="79"/>
      <c r="M1145" s="79"/>
      <c r="N1145" s="79"/>
      <c r="O1145" s="79"/>
      <c r="P1145" s="79"/>
      <c r="Q1145" s="79"/>
      <c r="R1145" s="80"/>
      <c r="S1145" s="79"/>
      <c r="T1145" s="76"/>
      <c r="W1145" s="76"/>
      <c r="X1145" s="76"/>
    </row>
    <row r="1146" spans="1:24" s="78" customFormat="1">
      <c r="A1146" s="81"/>
      <c r="B1146" s="76"/>
      <c r="C1146" s="77"/>
      <c r="D1146" s="79"/>
      <c r="E1146" s="79"/>
      <c r="F1146" s="79"/>
      <c r="G1146" s="79"/>
      <c r="H1146" s="79"/>
      <c r="I1146" s="79"/>
      <c r="J1146" s="79"/>
      <c r="K1146" s="80"/>
      <c r="L1146" s="79"/>
      <c r="M1146" s="79"/>
      <c r="N1146" s="79"/>
      <c r="O1146" s="79"/>
      <c r="P1146" s="79"/>
      <c r="Q1146" s="79"/>
      <c r="R1146" s="80"/>
      <c r="S1146" s="79"/>
      <c r="T1146" s="76"/>
      <c r="W1146" s="76"/>
      <c r="X1146" s="76"/>
    </row>
    <row r="1147" spans="1:24" s="78" customFormat="1">
      <c r="A1147" s="81"/>
      <c r="B1147" s="76"/>
      <c r="C1147" s="77"/>
      <c r="D1147" s="79"/>
      <c r="E1147" s="79"/>
      <c r="F1147" s="79"/>
      <c r="G1147" s="79"/>
      <c r="H1147" s="79"/>
      <c r="I1147" s="79"/>
      <c r="J1147" s="79"/>
      <c r="K1147" s="80"/>
      <c r="L1147" s="79"/>
      <c r="M1147" s="79"/>
      <c r="N1147" s="79"/>
      <c r="O1147" s="79"/>
      <c r="P1147" s="79"/>
      <c r="Q1147" s="79"/>
      <c r="R1147" s="80"/>
      <c r="S1147" s="79"/>
      <c r="T1147" s="76"/>
      <c r="W1147" s="76"/>
      <c r="X1147" s="76"/>
    </row>
    <row r="1148" spans="1:24" s="78" customFormat="1">
      <c r="A1148" s="81"/>
      <c r="B1148" s="76"/>
      <c r="C1148" s="77"/>
      <c r="D1148" s="79"/>
      <c r="E1148" s="79"/>
      <c r="F1148" s="79"/>
      <c r="G1148" s="79"/>
      <c r="H1148" s="79"/>
      <c r="I1148" s="79"/>
      <c r="J1148" s="79"/>
      <c r="K1148" s="80"/>
      <c r="L1148" s="79"/>
      <c r="M1148" s="79"/>
      <c r="N1148" s="79"/>
      <c r="O1148" s="79"/>
      <c r="P1148" s="79"/>
      <c r="Q1148" s="79"/>
      <c r="R1148" s="80"/>
      <c r="S1148" s="79"/>
      <c r="T1148" s="76"/>
      <c r="W1148" s="76"/>
      <c r="X1148" s="76"/>
    </row>
    <row r="1149" spans="1:24" s="78" customFormat="1">
      <c r="A1149" s="81"/>
      <c r="B1149" s="76"/>
      <c r="C1149" s="77"/>
      <c r="D1149" s="79"/>
      <c r="E1149" s="79"/>
      <c r="F1149" s="79"/>
      <c r="G1149" s="79"/>
      <c r="H1149" s="79"/>
      <c r="I1149" s="79"/>
      <c r="J1149" s="79"/>
      <c r="K1149" s="80"/>
      <c r="L1149" s="79"/>
      <c r="M1149" s="79"/>
      <c r="N1149" s="79"/>
      <c r="O1149" s="79"/>
      <c r="P1149" s="79"/>
      <c r="Q1149" s="79"/>
      <c r="R1149" s="80"/>
      <c r="S1149" s="79"/>
      <c r="T1149" s="76"/>
      <c r="W1149" s="76"/>
      <c r="X1149" s="76"/>
    </row>
    <row r="1150" spans="1:24" s="78" customFormat="1">
      <c r="A1150" s="81"/>
      <c r="B1150" s="76"/>
      <c r="C1150" s="77"/>
      <c r="D1150" s="79"/>
      <c r="E1150" s="79"/>
      <c r="F1150" s="79"/>
      <c r="G1150" s="79"/>
      <c r="H1150" s="79"/>
      <c r="I1150" s="79"/>
      <c r="J1150" s="79"/>
      <c r="K1150" s="80"/>
      <c r="L1150" s="79"/>
      <c r="M1150" s="79"/>
      <c r="N1150" s="79"/>
      <c r="O1150" s="79"/>
      <c r="P1150" s="79"/>
      <c r="Q1150" s="79"/>
      <c r="R1150" s="80"/>
      <c r="S1150" s="79"/>
      <c r="T1150" s="76"/>
      <c r="W1150" s="76"/>
      <c r="X1150" s="76"/>
    </row>
    <row r="1151" spans="1:24" s="78" customFormat="1">
      <c r="A1151" s="81"/>
      <c r="B1151" s="76"/>
      <c r="C1151" s="77"/>
      <c r="D1151" s="79"/>
      <c r="E1151" s="79"/>
      <c r="F1151" s="79"/>
      <c r="G1151" s="79"/>
      <c r="H1151" s="79"/>
      <c r="I1151" s="79"/>
      <c r="J1151" s="79"/>
      <c r="K1151" s="80"/>
      <c r="L1151" s="79"/>
      <c r="M1151" s="79"/>
      <c r="N1151" s="79"/>
      <c r="O1151" s="79"/>
      <c r="P1151" s="79"/>
      <c r="Q1151" s="79"/>
      <c r="R1151" s="80"/>
      <c r="S1151" s="79"/>
      <c r="T1151" s="76"/>
      <c r="W1151" s="76"/>
      <c r="X1151" s="76"/>
    </row>
    <row r="1152" spans="1:24" s="78" customFormat="1">
      <c r="A1152" s="81"/>
      <c r="B1152" s="76"/>
      <c r="C1152" s="77"/>
      <c r="D1152" s="79"/>
      <c r="E1152" s="79"/>
      <c r="F1152" s="79"/>
      <c r="G1152" s="79"/>
      <c r="H1152" s="79"/>
      <c r="I1152" s="79"/>
      <c r="J1152" s="79"/>
      <c r="K1152" s="80"/>
      <c r="L1152" s="79"/>
      <c r="M1152" s="79"/>
      <c r="N1152" s="79"/>
      <c r="O1152" s="79"/>
      <c r="P1152" s="79"/>
      <c r="Q1152" s="79"/>
      <c r="R1152" s="80"/>
      <c r="S1152" s="79"/>
      <c r="T1152" s="76"/>
      <c r="W1152" s="76"/>
      <c r="X1152" s="76"/>
    </row>
    <row r="1153" spans="1:24" s="78" customFormat="1">
      <c r="A1153" s="81"/>
      <c r="B1153" s="76"/>
      <c r="C1153" s="77"/>
      <c r="D1153" s="79"/>
      <c r="E1153" s="79"/>
      <c r="F1153" s="79"/>
      <c r="G1153" s="79"/>
      <c r="H1153" s="79"/>
      <c r="I1153" s="79"/>
      <c r="J1153" s="79"/>
      <c r="K1153" s="80"/>
      <c r="L1153" s="79"/>
      <c r="M1153" s="79"/>
      <c r="N1153" s="79"/>
      <c r="O1153" s="79"/>
      <c r="P1153" s="79"/>
      <c r="Q1153" s="79"/>
      <c r="R1153" s="80"/>
      <c r="S1153" s="79"/>
      <c r="T1153" s="76"/>
      <c r="W1153" s="76"/>
      <c r="X1153" s="76"/>
    </row>
    <row r="1154" spans="1:24" s="78" customFormat="1">
      <c r="A1154" s="81"/>
      <c r="B1154" s="76"/>
      <c r="C1154" s="77"/>
      <c r="D1154" s="79"/>
      <c r="E1154" s="79"/>
      <c r="F1154" s="79"/>
      <c r="G1154" s="79"/>
      <c r="H1154" s="79"/>
      <c r="I1154" s="79"/>
      <c r="J1154" s="79"/>
      <c r="K1154" s="80"/>
      <c r="L1154" s="79"/>
      <c r="M1154" s="79"/>
      <c r="N1154" s="79"/>
      <c r="O1154" s="79"/>
      <c r="P1154" s="79"/>
      <c r="Q1154" s="79"/>
      <c r="R1154" s="80"/>
      <c r="S1154" s="79"/>
      <c r="T1154" s="76"/>
      <c r="W1154" s="76"/>
      <c r="X1154" s="76"/>
    </row>
    <row r="1155" spans="1:24" s="78" customFormat="1">
      <c r="A1155" s="81"/>
      <c r="B1155" s="76"/>
      <c r="C1155" s="77"/>
      <c r="D1155" s="79"/>
      <c r="E1155" s="79"/>
      <c r="F1155" s="79"/>
      <c r="G1155" s="79"/>
      <c r="H1155" s="79"/>
      <c r="I1155" s="79"/>
      <c r="J1155" s="79"/>
      <c r="K1155" s="80"/>
      <c r="L1155" s="79"/>
      <c r="M1155" s="79"/>
      <c r="N1155" s="79"/>
      <c r="O1155" s="79"/>
      <c r="P1155" s="79"/>
      <c r="Q1155" s="79"/>
      <c r="R1155" s="80"/>
      <c r="S1155" s="79"/>
      <c r="T1155" s="76"/>
      <c r="W1155" s="76"/>
      <c r="X1155" s="76"/>
    </row>
    <row r="1156" spans="1:24" s="78" customFormat="1">
      <c r="A1156" s="81"/>
      <c r="B1156" s="76"/>
      <c r="C1156" s="77"/>
      <c r="D1156" s="79"/>
      <c r="E1156" s="79"/>
      <c r="F1156" s="79"/>
      <c r="G1156" s="79"/>
      <c r="H1156" s="79"/>
      <c r="I1156" s="79"/>
      <c r="J1156" s="79"/>
      <c r="K1156" s="80"/>
      <c r="L1156" s="79"/>
      <c r="M1156" s="79"/>
      <c r="N1156" s="79"/>
      <c r="O1156" s="79"/>
      <c r="P1156" s="79"/>
      <c r="Q1156" s="79"/>
      <c r="R1156" s="80"/>
      <c r="S1156" s="79"/>
      <c r="T1156" s="76"/>
      <c r="W1156" s="76"/>
      <c r="X1156" s="76"/>
    </row>
    <row r="1157" spans="1:24" s="78" customFormat="1">
      <c r="A1157" s="81"/>
      <c r="B1157" s="76"/>
      <c r="C1157" s="77"/>
      <c r="D1157" s="79"/>
      <c r="E1157" s="79"/>
      <c r="F1157" s="79"/>
      <c r="G1157" s="79"/>
      <c r="H1157" s="79"/>
      <c r="I1157" s="79"/>
      <c r="J1157" s="79"/>
      <c r="K1157" s="80"/>
      <c r="L1157" s="79"/>
      <c r="M1157" s="79"/>
      <c r="N1157" s="79"/>
      <c r="O1157" s="79"/>
      <c r="P1157" s="79"/>
      <c r="Q1157" s="79"/>
      <c r="R1157" s="80"/>
      <c r="S1157" s="79"/>
      <c r="T1157" s="76"/>
      <c r="W1157" s="76"/>
      <c r="X1157" s="76"/>
    </row>
    <row r="1158" spans="1:24" s="78" customFormat="1">
      <c r="A1158" s="81"/>
      <c r="B1158" s="76"/>
      <c r="C1158" s="77"/>
      <c r="D1158" s="79"/>
      <c r="E1158" s="79"/>
      <c r="F1158" s="79"/>
      <c r="G1158" s="79"/>
      <c r="H1158" s="79"/>
      <c r="I1158" s="79"/>
      <c r="J1158" s="79"/>
      <c r="K1158" s="80"/>
      <c r="L1158" s="79"/>
      <c r="M1158" s="79"/>
      <c r="N1158" s="79"/>
      <c r="O1158" s="79"/>
      <c r="P1158" s="79"/>
      <c r="Q1158" s="79"/>
      <c r="R1158" s="80"/>
      <c r="S1158" s="79"/>
      <c r="T1158" s="76"/>
      <c r="W1158" s="76"/>
      <c r="X1158" s="76"/>
    </row>
    <row r="1159" spans="1:24" s="78" customFormat="1">
      <c r="A1159" s="81"/>
      <c r="B1159" s="76"/>
      <c r="C1159" s="77"/>
      <c r="D1159" s="79"/>
      <c r="E1159" s="79"/>
      <c r="F1159" s="79"/>
      <c r="G1159" s="79"/>
      <c r="H1159" s="79"/>
      <c r="I1159" s="79"/>
      <c r="J1159" s="79"/>
      <c r="K1159" s="80"/>
      <c r="L1159" s="79"/>
      <c r="M1159" s="79"/>
      <c r="N1159" s="79"/>
      <c r="O1159" s="79"/>
      <c r="P1159" s="79"/>
      <c r="Q1159" s="79"/>
      <c r="R1159" s="80"/>
      <c r="S1159" s="79"/>
      <c r="T1159" s="76"/>
      <c r="W1159" s="76"/>
      <c r="X1159" s="76"/>
    </row>
    <row r="1160" spans="1:24" s="78" customFormat="1">
      <c r="A1160" s="81"/>
      <c r="B1160" s="76"/>
      <c r="C1160" s="77"/>
      <c r="D1160" s="79"/>
      <c r="E1160" s="79"/>
      <c r="F1160" s="79"/>
      <c r="G1160" s="79"/>
      <c r="H1160" s="79"/>
      <c r="I1160" s="79"/>
      <c r="J1160" s="79"/>
      <c r="K1160" s="80"/>
      <c r="L1160" s="79"/>
      <c r="M1160" s="79"/>
      <c r="N1160" s="79"/>
      <c r="O1160" s="79"/>
      <c r="P1160" s="79"/>
      <c r="Q1160" s="79"/>
      <c r="R1160" s="80"/>
      <c r="S1160" s="79"/>
      <c r="T1160" s="76"/>
      <c r="W1160" s="76"/>
      <c r="X1160" s="76"/>
    </row>
    <row r="1161" spans="1:24" s="78" customFormat="1">
      <c r="A1161" s="81"/>
      <c r="B1161" s="76"/>
      <c r="C1161" s="77"/>
      <c r="D1161" s="79"/>
      <c r="E1161" s="79"/>
      <c r="F1161" s="79"/>
      <c r="G1161" s="79"/>
      <c r="H1161" s="79"/>
      <c r="I1161" s="79"/>
      <c r="J1161" s="79"/>
      <c r="K1161" s="80"/>
      <c r="L1161" s="79"/>
      <c r="M1161" s="79"/>
      <c r="N1161" s="79"/>
      <c r="O1161" s="79"/>
      <c r="P1161" s="79"/>
      <c r="Q1161" s="79"/>
      <c r="R1161" s="80"/>
      <c r="S1161" s="79"/>
      <c r="T1161" s="76"/>
      <c r="W1161" s="76"/>
      <c r="X1161" s="76"/>
    </row>
    <row r="1162" spans="1:24" s="78" customFormat="1">
      <c r="A1162" s="81"/>
      <c r="B1162" s="76"/>
      <c r="C1162" s="77"/>
      <c r="D1162" s="79"/>
      <c r="E1162" s="79"/>
      <c r="F1162" s="79"/>
      <c r="G1162" s="79"/>
      <c r="H1162" s="79"/>
      <c r="I1162" s="79"/>
      <c r="J1162" s="79"/>
      <c r="K1162" s="80"/>
      <c r="L1162" s="79"/>
      <c r="M1162" s="79"/>
      <c r="N1162" s="79"/>
      <c r="O1162" s="79"/>
      <c r="P1162" s="79"/>
      <c r="Q1162" s="79"/>
      <c r="R1162" s="80"/>
      <c r="S1162" s="79"/>
      <c r="T1162" s="76"/>
      <c r="W1162" s="76"/>
      <c r="X1162" s="76"/>
    </row>
    <row r="1163" spans="1:24" s="78" customFormat="1">
      <c r="A1163" s="81"/>
      <c r="B1163" s="76"/>
      <c r="C1163" s="77"/>
      <c r="D1163" s="79"/>
      <c r="E1163" s="79"/>
      <c r="F1163" s="79"/>
      <c r="G1163" s="79"/>
      <c r="H1163" s="79"/>
      <c r="I1163" s="79"/>
      <c r="J1163" s="79"/>
      <c r="K1163" s="80"/>
      <c r="L1163" s="79"/>
      <c r="M1163" s="79"/>
      <c r="N1163" s="79"/>
      <c r="O1163" s="79"/>
      <c r="P1163" s="79"/>
      <c r="Q1163" s="79"/>
      <c r="R1163" s="80"/>
      <c r="S1163" s="79"/>
      <c r="T1163" s="76"/>
      <c r="W1163" s="76"/>
      <c r="X1163" s="76"/>
    </row>
    <row r="1164" spans="1:24" s="78" customFormat="1">
      <c r="A1164" s="81"/>
      <c r="B1164" s="76"/>
      <c r="C1164" s="77"/>
      <c r="D1164" s="79"/>
      <c r="E1164" s="79"/>
      <c r="F1164" s="79"/>
      <c r="G1164" s="79"/>
      <c r="H1164" s="79"/>
      <c r="I1164" s="79"/>
      <c r="J1164" s="79"/>
      <c r="K1164" s="80"/>
      <c r="L1164" s="79"/>
      <c r="M1164" s="79"/>
      <c r="N1164" s="79"/>
      <c r="O1164" s="79"/>
      <c r="P1164" s="79"/>
      <c r="Q1164" s="79"/>
      <c r="R1164" s="80"/>
      <c r="S1164" s="79"/>
      <c r="T1164" s="76"/>
      <c r="W1164" s="76"/>
      <c r="X1164" s="76"/>
    </row>
    <row r="1165" spans="1:24" s="78" customFormat="1">
      <c r="A1165" s="81"/>
      <c r="B1165" s="76"/>
      <c r="C1165" s="77"/>
      <c r="D1165" s="79"/>
      <c r="E1165" s="79"/>
      <c r="F1165" s="79"/>
      <c r="G1165" s="79"/>
      <c r="H1165" s="79"/>
      <c r="I1165" s="79"/>
      <c r="J1165" s="79"/>
      <c r="K1165" s="80"/>
      <c r="L1165" s="79"/>
      <c r="M1165" s="79"/>
      <c r="N1165" s="79"/>
      <c r="O1165" s="79"/>
      <c r="P1165" s="79"/>
      <c r="Q1165" s="79"/>
      <c r="R1165" s="80"/>
      <c r="S1165" s="79"/>
      <c r="T1165" s="76"/>
      <c r="W1165" s="76"/>
      <c r="X1165" s="76"/>
    </row>
    <row r="1166" spans="1:24" s="78" customFormat="1">
      <c r="A1166" s="81"/>
      <c r="B1166" s="76"/>
      <c r="C1166" s="77"/>
      <c r="D1166" s="79"/>
      <c r="E1166" s="79"/>
      <c r="F1166" s="79"/>
      <c r="G1166" s="79"/>
      <c r="H1166" s="79"/>
      <c r="I1166" s="79"/>
      <c r="J1166" s="79"/>
      <c r="K1166" s="80"/>
      <c r="L1166" s="79"/>
      <c r="M1166" s="79"/>
      <c r="N1166" s="79"/>
      <c r="O1166" s="79"/>
      <c r="P1166" s="79"/>
      <c r="Q1166" s="79"/>
      <c r="R1166" s="80"/>
      <c r="S1166" s="79"/>
      <c r="T1166" s="76"/>
      <c r="W1166" s="76"/>
      <c r="X1166" s="76"/>
    </row>
    <row r="1167" spans="1:24" s="78" customFormat="1">
      <c r="A1167" s="81"/>
      <c r="B1167" s="76"/>
      <c r="C1167" s="77"/>
      <c r="D1167" s="79"/>
      <c r="E1167" s="79"/>
      <c r="F1167" s="79"/>
      <c r="G1167" s="79"/>
      <c r="H1167" s="79"/>
      <c r="I1167" s="79"/>
      <c r="J1167" s="79"/>
      <c r="K1167" s="80"/>
      <c r="L1167" s="79"/>
      <c r="M1167" s="79"/>
      <c r="N1167" s="79"/>
      <c r="O1167" s="79"/>
      <c r="P1167" s="79"/>
      <c r="Q1167" s="79"/>
      <c r="R1167" s="80"/>
      <c r="S1167" s="79"/>
      <c r="T1167" s="76"/>
      <c r="W1167" s="76"/>
      <c r="X1167" s="76"/>
    </row>
    <row r="1168" spans="1:24" s="78" customFormat="1">
      <c r="A1168" s="81"/>
      <c r="B1168" s="76"/>
      <c r="C1168" s="77"/>
      <c r="D1168" s="79"/>
      <c r="E1168" s="79"/>
      <c r="F1168" s="79"/>
      <c r="G1168" s="79"/>
      <c r="H1168" s="79"/>
      <c r="I1168" s="79"/>
      <c r="J1168" s="79"/>
      <c r="K1168" s="80"/>
      <c r="L1168" s="79"/>
      <c r="M1168" s="79"/>
      <c r="N1168" s="79"/>
      <c r="O1168" s="79"/>
      <c r="P1168" s="79"/>
      <c r="Q1168" s="79"/>
      <c r="R1168" s="80"/>
      <c r="S1168" s="79"/>
      <c r="T1168" s="76"/>
      <c r="W1168" s="76"/>
      <c r="X1168" s="76"/>
    </row>
    <row r="1169" spans="1:24" s="78" customFormat="1">
      <c r="A1169" s="81"/>
      <c r="B1169" s="76"/>
      <c r="C1169" s="77"/>
      <c r="D1169" s="79"/>
      <c r="E1169" s="79"/>
      <c r="F1169" s="79"/>
      <c r="G1169" s="79"/>
      <c r="H1169" s="79"/>
      <c r="I1169" s="79"/>
      <c r="J1169" s="79"/>
      <c r="K1169" s="80"/>
      <c r="L1169" s="79"/>
      <c r="M1169" s="79"/>
      <c r="N1169" s="79"/>
      <c r="O1169" s="79"/>
      <c r="P1169" s="79"/>
      <c r="Q1169" s="79"/>
      <c r="R1169" s="80"/>
      <c r="S1169" s="79"/>
      <c r="T1169" s="76"/>
      <c r="W1169" s="76"/>
      <c r="X1169" s="76"/>
    </row>
    <row r="1170" spans="1:24" s="78" customFormat="1">
      <c r="A1170" s="81"/>
      <c r="B1170" s="76"/>
      <c r="C1170" s="77"/>
      <c r="D1170" s="79"/>
      <c r="E1170" s="79"/>
      <c r="F1170" s="79"/>
      <c r="G1170" s="79"/>
      <c r="H1170" s="79"/>
      <c r="I1170" s="79"/>
      <c r="J1170" s="79"/>
      <c r="K1170" s="80"/>
      <c r="L1170" s="79"/>
      <c r="M1170" s="79"/>
      <c r="N1170" s="79"/>
      <c r="O1170" s="79"/>
      <c r="P1170" s="79"/>
      <c r="Q1170" s="79"/>
      <c r="R1170" s="80"/>
      <c r="S1170" s="79"/>
      <c r="T1170" s="76"/>
      <c r="W1170" s="76"/>
      <c r="X1170" s="76"/>
    </row>
    <row r="1171" spans="1:24" s="78" customFormat="1">
      <c r="A1171" s="81"/>
      <c r="B1171" s="76"/>
      <c r="C1171" s="77"/>
      <c r="D1171" s="79"/>
      <c r="E1171" s="79"/>
      <c r="F1171" s="79"/>
      <c r="G1171" s="79"/>
      <c r="H1171" s="79"/>
      <c r="I1171" s="79"/>
      <c r="J1171" s="79"/>
      <c r="K1171" s="80"/>
      <c r="L1171" s="79"/>
      <c r="M1171" s="79"/>
      <c r="N1171" s="79"/>
      <c r="O1171" s="79"/>
      <c r="P1171" s="79"/>
      <c r="Q1171" s="79"/>
      <c r="R1171" s="80"/>
      <c r="S1171" s="79"/>
      <c r="T1171" s="76"/>
      <c r="W1171" s="76"/>
      <c r="X1171" s="76"/>
    </row>
    <row r="1172" spans="1:24" s="78" customFormat="1">
      <c r="A1172" s="81"/>
      <c r="B1172" s="76"/>
      <c r="C1172" s="77"/>
      <c r="D1172" s="79"/>
      <c r="E1172" s="79"/>
      <c r="F1172" s="79"/>
      <c r="G1172" s="79"/>
      <c r="H1172" s="79"/>
      <c r="I1172" s="79"/>
      <c r="J1172" s="79"/>
      <c r="K1172" s="80"/>
      <c r="L1172" s="79"/>
      <c r="M1172" s="79"/>
      <c r="N1172" s="79"/>
      <c r="O1172" s="79"/>
      <c r="P1172" s="79"/>
      <c r="Q1172" s="79"/>
      <c r="R1172" s="80"/>
      <c r="S1172" s="79"/>
      <c r="T1172" s="76"/>
      <c r="W1172" s="76"/>
      <c r="X1172" s="76"/>
    </row>
    <row r="1173" spans="1:24" s="78" customFormat="1">
      <c r="A1173" s="81"/>
      <c r="B1173" s="76"/>
      <c r="C1173" s="77"/>
      <c r="D1173" s="79"/>
      <c r="E1173" s="79"/>
      <c r="F1173" s="79"/>
      <c r="G1173" s="79"/>
      <c r="H1173" s="79"/>
      <c r="I1173" s="79"/>
      <c r="J1173" s="79"/>
      <c r="K1173" s="80"/>
      <c r="L1173" s="79"/>
      <c r="M1173" s="79"/>
      <c r="N1173" s="79"/>
      <c r="O1173" s="79"/>
      <c r="P1173" s="79"/>
      <c r="Q1173" s="79"/>
      <c r="R1173" s="80"/>
      <c r="S1173" s="79"/>
      <c r="T1173" s="76"/>
      <c r="W1173" s="76"/>
      <c r="X1173" s="76"/>
    </row>
    <row r="1174" spans="1:24" s="78" customFormat="1">
      <c r="A1174" s="81"/>
      <c r="B1174" s="76"/>
      <c r="C1174" s="77"/>
      <c r="D1174" s="79"/>
      <c r="E1174" s="79"/>
      <c r="F1174" s="79"/>
      <c r="G1174" s="79"/>
      <c r="H1174" s="79"/>
      <c r="I1174" s="79"/>
      <c r="J1174" s="79"/>
      <c r="K1174" s="80"/>
      <c r="L1174" s="79"/>
      <c r="M1174" s="79"/>
      <c r="N1174" s="79"/>
      <c r="O1174" s="79"/>
      <c r="P1174" s="79"/>
      <c r="Q1174" s="79"/>
      <c r="R1174" s="80"/>
      <c r="S1174" s="79"/>
      <c r="T1174" s="76"/>
      <c r="W1174" s="76"/>
      <c r="X1174" s="76"/>
    </row>
    <row r="1175" spans="1:24" s="78" customFormat="1">
      <c r="A1175" s="81"/>
      <c r="B1175" s="76"/>
      <c r="C1175" s="77"/>
      <c r="D1175" s="79"/>
      <c r="E1175" s="79"/>
      <c r="F1175" s="79"/>
      <c r="G1175" s="79"/>
      <c r="H1175" s="79"/>
      <c r="I1175" s="79"/>
      <c r="J1175" s="79"/>
      <c r="K1175" s="80"/>
      <c r="L1175" s="79"/>
      <c r="M1175" s="79"/>
      <c r="N1175" s="79"/>
      <c r="O1175" s="79"/>
      <c r="P1175" s="79"/>
      <c r="Q1175" s="79"/>
      <c r="R1175" s="80"/>
      <c r="S1175" s="79"/>
      <c r="T1175" s="76"/>
      <c r="W1175" s="76"/>
      <c r="X1175" s="76"/>
    </row>
    <row r="1176" spans="1:24" s="78" customFormat="1">
      <c r="A1176" s="81"/>
      <c r="B1176" s="76"/>
      <c r="C1176" s="77"/>
      <c r="D1176" s="79"/>
      <c r="E1176" s="79"/>
      <c r="F1176" s="79"/>
      <c r="G1176" s="79"/>
      <c r="H1176" s="79"/>
      <c r="I1176" s="79"/>
      <c r="J1176" s="79"/>
      <c r="K1176" s="80"/>
      <c r="L1176" s="79"/>
      <c r="M1176" s="79"/>
      <c r="N1176" s="79"/>
      <c r="O1176" s="79"/>
      <c r="P1176" s="79"/>
      <c r="Q1176" s="79"/>
      <c r="R1176" s="80"/>
      <c r="S1176" s="79"/>
      <c r="T1176" s="76"/>
      <c r="W1176" s="76"/>
      <c r="X1176" s="76"/>
    </row>
    <row r="1177" spans="1:24" s="78" customFormat="1">
      <c r="A1177" s="81"/>
      <c r="B1177" s="76"/>
      <c r="C1177" s="77"/>
      <c r="D1177" s="79"/>
      <c r="E1177" s="79"/>
      <c r="F1177" s="79"/>
      <c r="G1177" s="79"/>
      <c r="H1177" s="79"/>
      <c r="I1177" s="79"/>
      <c r="J1177" s="79"/>
      <c r="K1177" s="80"/>
      <c r="L1177" s="79"/>
      <c r="M1177" s="79"/>
      <c r="N1177" s="79"/>
      <c r="O1177" s="79"/>
      <c r="P1177" s="79"/>
      <c r="Q1177" s="79"/>
      <c r="R1177" s="80"/>
      <c r="S1177" s="79"/>
      <c r="T1177" s="76"/>
      <c r="W1177" s="76"/>
      <c r="X1177" s="76"/>
    </row>
    <row r="1178" spans="1:24" s="78" customFormat="1">
      <c r="A1178" s="81"/>
      <c r="B1178" s="76"/>
      <c r="C1178" s="77"/>
      <c r="D1178" s="79"/>
      <c r="E1178" s="79"/>
      <c r="F1178" s="79"/>
      <c r="G1178" s="79"/>
      <c r="H1178" s="79"/>
      <c r="I1178" s="79"/>
      <c r="J1178" s="79"/>
      <c r="K1178" s="80"/>
      <c r="L1178" s="79"/>
      <c r="M1178" s="79"/>
      <c r="N1178" s="79"/>
      <c r="O1178" s="79"/>
      <c r="P1178" s="79"/>
      <c r="Q1178" s="79"/>
      <c r="R1178" s="80"/>
      <c r="S1178" s="79"/>
      <c r="T1178" s="76"/>
      <c r="W1178" s="76"/>
      <c r="X1178" s="76"/>
    </row>
    <row r="1179" spans="1:24" s="78" customFormat="1">
      <c r="A1179" s="81"/>
      <c r="B1179" s="76"/>
      <c r="C1179" s="77"/>
      <c r="D1179" s="79"/>
      <c r="E1179" s="79"/>
      <c r="F1179" s="79"/>
      <c r="G1179" s="79"/>
      <c r="H1179" s="79"/>
      <c r="I1179" s="79"/>
      <c r="J1179" s="79"/>
      <c r="K1179" s="80"/>
      <c r="L1179" s="79"/>
      <c r="M1179" s="79"/>
      <c r="N1179" s="79"/>
      <c r="O1179" s="79"/>
      <c r="P1179" s="79"/>
      <c r="Q1179" s="79"/>
      <c r="R1179" s="80"/>
      <c r="S1179" s="79"/>
      <c r="T1179" s="76"/>
      <c r="W1179" s="76"/>
      <c r="X1179" s="76"/>
    </row>
    <row r="1180" spans="1:24" s="78" customFormat="1">
      <c r="A1180" s="81"/>
      <c r="B1180" s="76"/>
      <c r="C1180" s="77"/>
      <c r="D1180" s="79"/>
      <c r="E1180" s="79"/>
      <c r="F1180" s="79"/>
      <c r="G1180" s="79"/>
      <c r="H1180" s="79"/>
      <c r="I1180" s="79"/>
      <c r="J1180" s="79"/>
      <c r="K1180" s="80"/>
      <c r="L1180" s="79"/>
      <c r="M1180" s="79"/>
      <c r="N1180" s="79"/>
      <c r="O1180" s="79"/>
      <c r="P1180" s="79"/>
      <c r="Q1180" s="79"/>
      <c r="R1180" s="80"/>
      <c r="S1180" s="79"/>
      <c r="T1180" s="76"/>
      <c r="W1180" s="76"/>
      <c r="X1180" s="76"/>
    </row>
    <row r="1181" spans="1:24" s="78" customFormat="1">
      <c r="A1181" s="81"/>
      <c r="B1181" s="76"/>
      <c r="C1181" s="77"/>
      <c r="D1181" s="79"/>
      <c r="E1181" s="79"/>
      <c r="F1181" s="79"/>
      <c r="G1181" s="79"/>
      <c r="H1181" s="79"/>
      <c r="I1181" s="79"/>
      <c r="J1181" s="79"/>
      <c r="K1181" s="80"/>
      <c r="L1181" s="79"/>
      <c r="M1181" s="79"/>
      <c r="N1181" s="79"/>
      <c r="O1181" s="79"/>
      <c r="P1181" s="79"/>
      <c r="Q1181" s="79"/>
      <c r="R1181" s="80"/>
      <c r="S1181" s="79"/>
      <c r="T1181" s="76"/>
      <c r="W1181" s="76"/>
      <c r="X1181" s="76"/>
    </row>
    <row r="1182" spans="1:24" s="78" customFormat="1">
      <c r="A1182" s="81"/>
      <c r="B1182" s="76"/>
      <c r="C1182" s="77"/>
      <c r="D1182" s="79"/>
      <c r="E1182" s="79"/>
      <c r="F1182" s="79"/>
      <c r="G1182" s="79"/>
      <c r="H1182" s="79"/>
      <c r="I1182" s="79"/>
      <c r="J1182" s="79"/>
      <c r="K1182" s="80"/>
      <c r="L1182" s="79"/>
      <c r="M1182" s="79"/>
      <c r="N1182" s="79"/>
      <c r="O1182" s="79"/>
      <c r="P1182" s="79"/>
      <c r="Q1182" s="79"/>
      <c r="R1182" s="80"/>
      <c r="S1182" s="79"/>
      <c r="T1182" s="76"/>
      <c r="W1182" s="76"/>
      <c r="X1182" s="76"/>
    </row>
    <row r="1183" spans="1:24" s="78" customFormat="1">
      <c r="A1183" s="81"/>
      <c r="B1183" s="76"/>
      <c r="C1183" s="77"/>
      <c r="D1183" s="79"/>
      <c r="E1183" s="79"/>
      <c r="F1183" s="79"/>
      <c r="G1183" s="79"/>
      <c r="H1183" s="79"/>
      <c r="I1183" s="79"/>
      <c r="J1183" s="79"/>
      <c r="K1183" s="80"/>
      <c r="L1183" s="79"/>
      <c r="M1183" s="79"/>
      <c r="N1183" s="79"/>
      <c r="O1183" s="79"/>
      <c r="P1183" s="79"/>
      <c r="Q1183" s="79"/>
      <c r="R1183" s="80"/>
      <c r="S1183" s="79"/>
      <c r="T1183" s="76"/>
      <c r="W1183" s="76"/>
      <c r="X1183" s="76"/>
    </row>
    <row r="1184" spans="1:24" s="78" customFormat="1">
      <c r="A1184" s="81"/>
      <c r="B1184" s="76"/>
      <c r="C1184" s="77"/>
      <c r="D1184" s="79"/>
      <c r="E1184" s="79"/>
      <c r="F1184" s="79"/>
      <c r="G1184" s="79"/>
      <c r="H1184" s="79"/>
      <c r="I1184" s="79"/>
      <c r="J1184" s="79"/>
      <c r="K1184" s="80"/>
      <c r="L1184" s="79"/>
      <c r="M1184" s="79"/>
      <c r="N1184" s="79"/>
      <c r="O1184" s="79"/>
      <c r="P1184" s="79"/>
      <c r="Q1184" s="79"/>
      <c r="R1184" s="80"/>
      <c r="S1184" s="79"/>
      <c r="T1184" s="76"/>
      <c r="W1184" s="76"/>
      <c r="X1184" s="76"/>
    </row>
    <row r="1185" spans="1:24" s="78" customFormat="1">
      <c r="A1185" s="81"/>
      <c r="B1185" s="76"/>
      <c r="C1185" s="77"/>
      <c r="D1185" s="79"/>
      <c r="E1185" s="79"/>
      <c r="F1185" s="79"/>
      <c r="G1185" s="79"/>
      <c r="H1185" s="79"/>
      <c r="I1185" s="79"/>
      <c r="J1185" s="79"/>
      <c r="K1185" s="80"/>
      <c r="L1185" s="79"/>
      <c r="M1185" s="79"/>
      <c r="N1185" s="79"/>
      <c r="O1185" s="79"/>
      <c r="P1185" s="79"/>
      <c r="Q1185" s="79"/>
      <c r="R1185" s="80"/>
      <c r="S1185" s="79"/>
      <c r="T1185" s="76"/>
      <c r="W1185" s="76"/>
      <c r="X1185" s="76"/>
    </row>
    <row r="1186" spans="1:24" s="78" customFormat="1">
      <c r="A1186" s="81"/>
      <c r="B1186" s="76"/>
      <c r="C1186" s="77"/>
      <c r="D1186" s="79"/>
      <c r="E1186" s="79"/>
      <c r="F1186" s="79"/>
      <c r="G1186" s="79"/>
      <c r="H1186" s="79"/>
      <c r="I1186" s="79"/>
      <c r="J1186" s="79"/>
      <c r="K1186" s="80"/>
      <c r="L1186" s="79"/>
      <c r="M1186" s="79"/>
      <c r="N1186" s="79"/>
      <c r="O1186" s="79"/>
      <c r="P1186" s="79"/>
      <c r="Q1186" s="79"/>
      <c r="R1186" s="80"/>
      <c r="S1186" s="79"/>
      <c r="T1186" s="76"/>
      <c r="W1186" s="76"/>
      <c r="X1186" s="76"/>
    </row>
    <row r="1187" spans="1:24" s="78" customFormat="1">
      <c r="A1187" s="81"/>
      <c r="B1187" s="76"/>
      <c r="C1187" s="77"/>
      <c r="D1187" s="79"/>
      <c r="E1187" s="79"/>
      <c r="F1187" s="79"/>
      <c r="G1187" s="79"/>
      <c r="H1187" s="79"/>
      <c r="I1187" s="79"/>
      <c r="J1187" s="79"/>
      <c r="K1187" s="80"/>
      <c r="L1187" s="79"/>
      <c r="M1187" s="79"/>
      <c r="N1187" s="79"/>
      <c r="O1187" s="79"/>
      <c r="P1187" s="79"/>
      <c r="Q1187" s="79"/>
      <c r="R1187" s="80"/>
      <c r="S1187" s="79"/>
      <c r="T1187" s="76"/>
      <c r="W1187" s="76"/>
      <c r="X1187" s="76"/>
    </row>
    <row r="1188" spans="1:24" s="78" customFormat="1">
      <c r="A1188" s="81"/>
      <c r="B1188" s="76"/>
      <c r="C1188" s="77"/>
      <c r="D1188" s="79"/>
      <c r="E1188" s="79"/>
      <c r="F1188" s="79"/>
      <c r="G1188" s="79"/>
      <c r="H1188" s="79"/>
      <c r="I1188" s="79"/>
      <c r="J1188" s="79"/>
      <c r="K1188" s="80"/>
      <c r="L1188" s="79"/>
      <c r="M1188" s="79"/>
      <c r="N1188" s="79"/>
      <c r="O1188" s="79"/>
      <c r="P1188" s="79"/>
      <c r="Q1188" s="79"/>
      <c r="R1188" s="80"/>
      <c r="S1188" s="79"/>
      <c r="T1188" s="76"/>
      <c r="W1188" s="76"/>
      <c r="X1188" s="76"/>
    </row>
    <row r="1189" spans="1:24" s="78" customFormat="1">
      <c r="A1189" s="81"/>
      <c r="B1189" s="76"/>
      <c r="C1189" s="77"/>
      <c r="D1189" s="79"/>
      <c r="E1189" s="79"/>
      <c r="F1189" s="79"/>
      <c r="G1189" s="79"/>
      <c r="H1189" s="79"/>
      <c r="I1189" s="79"/>
      <c r="J1189" s="79"/>
      <c r="K1189" s="80"/>
      <c r="L1189" s="79"/>
      <c r="M1189" s="79"/>
      <c r="N1189" s="79"/>
      <c r="O1189" s="79"/>
      <c r="P1189" s="79"/>
      <c r="Q1189" s="79"/>
      <c r="R1189" s="80"/>
      <c r="S1189" s="79"/>
      <c r="T1189" s="76"/>
      <c r="W1189" s="76"/>
      <c r="X1189" s="76"/>
    </row>
    <row r="1190" spans="1:24" s="78" customFormat="1">
      <c r="A1190" s="81"/>
      <c r="B1190" s="76"/>
      <c r="C1190" s="77"/>
      <c r="D1190" s="79"/>
      <c r="E1190" s="79"/>
      <c r="F1190" s="79"/>
      <c r="G1190" s="79"/>
      <c r="H1190" s="79"/>
      <c r="I1190" s="79"/>
      <c r="J1190" s="79"/>
      <c r="K1190" s="80"/>
      <c r="L1190" s="79"/>
      <c r="M1190" s="79"/>
      <c r="N1190" s="79"/>
      <c r="O1190" s="79"/>
      <c r="P1190" s="79"/>
      <c r="Q1190" s="79"/>
      <c r="R1190" s="80"/>
      <c r="S1190" s="79"/>
      <c r="T1190" s="76"/>
      <c r="W1190" s="76"/>
      <c r="X1190" s="76"/>
    </row>
    <row r="1191" spans="1:24" s="78" customFormat="1">
      <c r="A1191" s="81"/>
      <c r="B1191" s="76"/>
      <c r="C1191" s="77"/>
      <c r="D1191" s="79"/>
      <c r="E1191" s="79"/>
      <c r="F1191" s="79"/>
      <c r="G1191" s="79"/>
      <c r="H1191" s="79"/>
      <c r="I1191" s="79"/>
      <c r="J1191" s="79"/>
      <c r="K1191" s="80"/>
      <c r="L1191" s="79"/>
      <c r="M1191" s="79"/>
      <c r="N1191" s="79"/>
      <c r="O1191" s="79"/>
      <c r="P1191" s="79"/>
      <c r="Q1191" s="79"/>
      <c r="R1191" s="80"/>
      <c r="S1191" s="79"/>
      <c r="T1191" s="76"/>
      <c r="W1191" s="76"/>
      <c r="X1191" s="76"/>
    </row>
    <row r="1192" spans="1:24" s="78" customFormat="1">
      <c r="A1192" s="81"/>
      <c r="B1192" s="76"/>
      <c r="C1192" s="77"/>
      <c r="D1192" s="79"/>
      <c r="E1192" s="79"/>
      <c r="F1192" s="79"/>
      <c r="G1192" s="79"/>
      <c r="H1192" s="79"/>
      <c r="I1192" s="79"/>
      <c r="J1192" s="79"/>
      <c r="K1192" s="80"/>
      <c r="L1192" s="79"/>
      <c r="M1192" s="79"/>
      <c r="N1192" s="79"/>
      <c r="O1192" s="79"/>
      <c r="P1192" s="79"/>
      <c r="Q1192" s="79"/>
      <c r="R1192" s="80"/>
      <c r="S1192" s="79"/>
      <c r="T1192" s="76"/>
      <c r="W1192" s="76"/>
      <c r="X1192" s="76"/>
    </row>
    <row r="1193" spans="1:24" s="78" customFormat="1">
      <c r="A1193" s="81"/>
      <c r="B1193" s="76"/>
      <c r="C1193" s="77"/>
      <c r="D1193" s="79"/>
      <c r="E1193" s="79"/>
      <c r="F1193" s="79"/>
      <c r="G1193" s="79"/>
      <c r="H1193" s="79"/>
      <c r="I1193" s="79"/>
      <c r="J1193" s="79"/>
      <c r="K1193" s="80"/>
      <c r="L1193" s="79"/>
      <c r="M1193" s="79"/>
      <c r="N1193" s="79"/>
      <c r="O1193" s="79"/>
      <c r="P1193" s="79"/>
      <c r="Q1193" s="79"/>
      <c r="R1193" s="80"/>
      <c r="S1193" s="79"/>
      <c r="T1193" s="76"/>
      <c r="W1193" s="76"/>
      <c r="X1193" s="76"/>
    </row>
    <row r="1194" spans="1:24" s="78" customFormat="1">
      <c r="A1194" s="81"/>
      <c r="B1194" s="76"/>
      <c r="C1194" s="77"/>
      <c r="D1194" s="79"/>
      <c r="E1194" s="79"/>
      <c r="F1194" s="79"/>
      <c r="G1194" s="79"/>
      <c r="H1194" s="79"/>
      <c r="I1194" s="79"/>
      <c r="J1194" s="79"/>
      <c r="K1194" s="80"/>
      <c r="L1194" s="79"/>
      <c r="M1194" s="79"/>
      <c r="N1194" s="79"/>
      <c r="O1194" s="79"/>
      <c r="P1194" s="79"/>
      <c r="Q1194" s="79"/>
      <c r="R1194" s="80"/>
      <c r="S1194" s="79"/>
      <c r="T1194" s="76"/>
      <c r="W1194" s="76"/>
      <c r="X1194" s="76"/>
    </row>
    <row r="1195" spans="1:24" s="78" customFormat="1">
      <c r="A1195" s="81"/>
      <c r="B1195" s="76"/>
      <c r="C1195" s="77"/>
      <c r="D1195" s="79"/>
      <c r="E1195" s="79"/>
      <c r="F1195" s="79"/>
      <c r="G1195" s="79"/>
      <c r="H1195" s="79"/>
      <c r="I1195" s="79"/>
      <c r="J1195" s="79"/>
      <c r="K1195" s="80"/>
      <c r="L1195" s="79"/>
      <c r="M1195" s="79"/>
      <c r="N1195" s="79"/>
      <c r="O1195" s="79"/>
      <c r="P1195" s="79"/>
      <c r="Q1195" s="79"/>
      <c r="R1195" s="80"/>
      <c r="S1195" s="79"/>
      <c r="T1195" s="76"/>
      <c r="W1195" s="76"/>
      <c r="X1195" s="76"/>
    </row>
    <row r="1196" spans="1:24" s="78" customFormat="1">
      <c r="A1196" s="81"/>
      <c r="B1196" s="76"/>
      <c r="C1196" s="77"/>
      <c r="D1196" s="79"/>
      <c r="E1196" s="79"/>
      <c r="F1196" s="79"/>
      <c r="G1196" s="79"/>
      <c r="H1196" s="79"/>
      <c r="I1196" s="79"/>
      <c r="J1196" s="79"/>
      <c r="K1196" s="80"/>
      <c r="L1196" s="79"/>
      <c r="M1196" s="79"/>
      <c r="N1196" s="79"/>
      <c r="O1196" s="79"/>
      <c r="P1196" s="79"/>
      <c r="Q1196" s="79"/>
      <c r="R1196" s="80"/>
      <c r="S1196" s="79"/>
      <c r="T1196" s="76"/>
      <c r="W1196" s="76"/>
      <c r="X1196" s="76"/>
    </row>
    <row r="1197" spans="1:24" s="78" customFormat="1">
      <c r="A1197" s="81"/>
      <c r="B1197" s="76"/>
      <c r="C1197" s="77"/>
      <c r="D1197" s="79"/>
      <c r="E1197" s="79"/>
      <c r="F1197" s="79"/>
      <c r="G1197" s="79"/>
      <c r="H1197" s="79"/>
      <c r="I1197" s="79"/>
      <c r="J1197" s="79"/>
      <c r="K1197" s="80"/>
      <c r="L1197" s="79"/>
      <c r="M1197" s="79"/>
      <c r="N1197" s="79"/>
      <c r="O1197" s="79"/>
      <c r="P1197" s="79"/>
      <c r="Q1197" s="79"/>
      <c r="R1197" s="80"/>
      <c r="S1197" s="79"/>
      <c r="T1197" s="76"/>
      <c r="W1197" s="76"/>
      <c r="X1197" s="76"/>
    </row>
    <row r="1198" spans="1:24" s="78" customFormat="1">
      <c r="A1198" s="81"/>
      <c r="B1198" s="76"/>
      <c r="C1198" s="77"/>
      <c r="D1198" s="79"/>
      <c r="E1198" s="79"/>
      <c r="F1198" s="79"/>
      <c r="G1198" s="79"/>
      <c r="H1198" s="79"/>
      <c r="I1198" s="79"/>
      <c r="J1198" s="79"/>
      <c r="K1198" s="80"/>
      <c r="L1198" s="79"/>
      <c r="M1198" s="79"/>
      <c r="N1198" s="79"/>
      <c r="O1198" s="79"/>
      <c r="P1198" s="79"/>
      <c r="Q1198" s="79"/>
      <c r="R1198" s="80"/>
      <c r="S1198" s="79"/>
      <c r="T1198" s="76"/>
      <c r="W1198" s="76"/>
      <c r="X1198" s="76"/>
    </row>
    <row r="1199" spans="1:24" s="78" customFormat="1">
      <c r="A1199" s="81"/>
      <c r="B1199" s="76"/>
      <c r="C1199" s="77"/>
      <c r="D1199" s="79"/>
      <c r="E1199" s="79"/>
      <c r="F1199" s="79"/>
      <c r="G1199" s="79"/>
      <c r="H1199" s="79"/>
      <c r="I1199" s="79"/>
      <c r="J1199" s="79"/>
      <c r="K1199" s="80"/>
      <c r="L1199" s="79"/>
      <c r="M1199" s="79"/>
      <c r="N1199" s="79"/>
      <c r="O1199" s="79"/>
      <c r="P1199" s="79"/>
      <c r="Q1199" s="79"/>
      <c r="R1199" s="80"/>
      <c r="S1199" s="79"/>
      <c r="T1199" s="76"/>
      <c r="W1199" s="76"/>
      <c r="X1199" s="76"/>
    </row>
    <row r="1200" spans="1:24" s="78" customFormat="1">
      <c r="A1200" s="81"/>
      <c r="B1200" s="76"/>
      <c r="C1200" s="77"/>
      <c r="D1200" s="79"/>
      <c r="E1200" s="79"/>
      <c r="F1200" s="79"/>
      <c r="G1200" s="79"/>
      <c r="H1200" s="79"/>
      <c r="I1200" s="79"/>
      <c r="J1200" s="79"/>
      <c r="K1200" s="80"/>
      <c r="L1200" s="79"/>
      <c r="M1200" s="79"/>
      <c r="N1200" s="79"/>
      <c r="O1200" s="79"/>
      <c r="P1200" s="79"/>
      <c r="Q1200" s="79"/>
      <c r="R1200" s="80"/>
      <c r="S1200" s="79"/>
      <c r="T1200" s="76"/>
      <c r="W1200" s="76"/>
      <c r="X1200" s="76"/>
    </row>
    <row r="1201" spans="1:24" s="78" customFormat="1">
      <c r="A1201" s="81"/>
      <c r="B1201" s="76"/>
      <c r="C1201" s="77"/>
      <c r="D1201" s="79"/>
      <c r="E1201" s="79"/>
      <c r="F1201" s="79"/>
      <c r="G1201" s="79"/>
      <c r="H1201" s="79"/>
      <c r="I1201" s="79"/>
      <c r="J1201" s="79"/>
      <c r="K1201" s="80"/>
      <c r="L1201" s="79"/>
      <c r="M1201" s="79"/>
      <c r="N1201" s="79"/>
      <c r="O1201" s="79"/>
      <c r="P1201" s="79"/>
      <c r="Q1201" s="79"/>
      <c r="R1201" s="80"/>
      <c r="S1201" s="79"/>
      <c r="T1201" s="76"/>
      <c r="W1201" s="76"/>
      <c r="X1201" s="76"/>
    </row>
    <row r="1202" spans="1:24" s="78" customFormat="1">
      <c r="A1202" s="81"/>
      <c r="B1202" s="76"/>
      <c r="C1202" s="77"/>
      <c r="D1202" s="79"/>
      <c r="E1202" s="79"/>
      <c r="F1202" s="79"/>
      <c r="G1202" s="79"/>
      <c r="H1202" s="79"/>
      <c r="I1202" s="79"/>
      <c r="J1202" s="79"/>
      <c r="K1202" s="80"/>
      <c r="L1202" s="79"/>
      <c r="M1202" s="79"/>
      <c r="N1202" s="79"/>
      <c r="O1202" s="79"/>
      <c r="P1202" s="79"/>
      <c r="Q1202" s="79"/>
      <c r="R1202" s="80"/>
      <c r="S1202" s="79"/>
      <c r="T1202" s="76"/>
      <c r="W1202" s="76"/>
      <c r="X1202" s="76"/>
    </row>
    <row r="1203" spans="1:24" s="78" customFormat="1">
      <c r="A1203" s="81"/>
      <c r="B1203" s="76"/>
      <c r="C1203" s="77"/>
      <c r="D1203" s="79"/>
      <c r="E1203" s="79"/>
      <c r="F1203" s="79"/>
      <c r="G1203" s="79"/>
      <c r="H1203" s="79"/>
      <c r="I1203" s="79"/>
      <c r="J1203" s="79"/>
      <c r="K1203" s="80"/>
      <c r="L1203" s="79"/>
      <c r="M1203" s="79"/>
      <c r="N1203" s="79"/>
      <c r="O1203" s="79"/>
      <c r="P1203" s="79"/>
      <c r="Q1203" s="79"/>
      <c r="R1203" s="80"/>
      <c r="S1203" s="79"/>
      <c r="T1203" s="76"/>
      <c r="W1203" s="76"/>
      <c r="X1203" s="76"/>
    </row>
    <row r="1204" spans="1:24" s="78" customFormat="1">
      <c r="A1204" s="81"/>
      <c r="B1204" s="76"/>
      <c r="C1204" s="77"/>
      <c r="D1204" s="79"/>
      <c r="E1204" s="79"/>
      <c r="F1204" s="79"/>
      <c r="G1204" s="79"/>
      <c r="H1204" s="79"/>
      <c r="I1204" s="79"/>
      <c r="J1204" s="79"/>
      <c r="K1204" s="80"/>
      <c r="L1204" s="79"/>
      <c r="M1204" s="79"/>
      <c r="N1204" s="79"/>
      <c r="O1204" s="79"/>
      <c r="P1204" s="79"/>
      <c r="Q1204" s="79"/>
      <c r="R1204" s="80"/>
      <c r="S1204" s="79"/>
      <c r="T1204" s="76"/>
      <c r="W1204" s="76"/>
      <c r="X1204" s="76"/>
    </row>
    <row r="1205" spans="1:24" s="78" customFormat="1">
      <c r="A1205" s="81"/>
      <c r="B1205" s="76"/>
      <c r="C1205" s="77"/>
      <c r="D1205" s="79"/>
      <c r="E1205" s="79"/>
      <c r="F1205" s="79"/>
      <c r="G1205" s="79"/>
      <c r="H1205" s="79"/>
      <c r="I1205" s="79"/>
      <c r="J1205" s="79"/>
      <c r="K1205" s="80"/>
      <c r="L1205" s="79"/>
      <c r="M1205" s="79"/>
      <c r="N1205" s="79"/>
      <c r="O1205" s="79"/>
      <c r="P1205" s="79"/>
      <c r="Q1205" s="79"/>
      <c r="R1205" s="80"/>
      <c r="S1205" s="79"/>
      <c r="T1205" s="76"/>
      <c r="W1205" s="76"/>
      <c r="X1205" s="76"/>
    </row>
    <row r="1206" spans="1:24" s="78" customFormat="1">
      <c r="A1206" s="81"/>
      <c r="B1206" s="76"/>
      <c r="C1206" s="77"/>
      <c r="D1206" s="79"/>
      <c r="E1206" s="79"/>
      <c r="F1206" s="79"/>
      <c r="G1206" s="79"/>
      <c r="H1206" s="79"/>
      <c r="I1206" s="79"/>
      <c r="J1206" s="79"/>
      <c r="K1206" s="80"/>
      <c r="L1206" s="79"/>
      <c r="M1206" s="79"/>
      <c r="N1206" s="79"/>
      <c r="O1206" s="79"/>
      <c r="P1206" s="79"/>
      <c r="Q1206" s="79"/>
      <c r="R1206" s="80"/>
      <c r="S1206" s="79"/>
      <c r="T1206" s="76"/>
      <c r="W1206" s="76"/>
      <c r="X1206" s="76"/>
    </row>
    <row r="1207" spans="1:24" s="78" customFormat="1">
      <c r="A1207" s="81"/>
      <c r="B1207" s="76"/>
      <c r="C1207" s="77"/>
      <c r="D1207" s="79"/>
      <c r="E1207" s="79"/>
      <c r="F1207" s="79"/>
      <c r="G1207" s="79"/>
      <c r="H1207" s="79"/>
      <c r="I1207" s="79"/>
      <c r="J1207" s="79"/>
      <c r="K1207" s="80"/>
      <c r="L1207" s="79"/>
      <c r="M1207" s="79"/>
      <c r="N1207" s="79"/>
      <c r="O1207" s="79"/>
      <c r="P1207" s="79"/>
      <c r="Q1207" s="79"/>
      <c r="R1207" s="80"/>
      <c r="S1207" s="79"/>
      <c r="T1207" s="76"/>
      <c r="W1207" s="76"/>
      <c r="X1207" s="76"/>
    </row>
    <row r="1208" spans="1:24" s="78" customFormat="1">
      <c r="A1208" s="81"/>
      <c r="B1208" s="76"/>
      <c r="C1208" s="77"/>
      <c r="D1208" s="79"/>
      <c r="E1208" s="79"/>
      <c r="F1208" s="79"/>
      <c r="G1208" s="79"/>
      <c r="H1208" s="79"/>
      <c r="I1208" s="79"/>
      <c r="J1208" s="79"/>
      <c r="K1208" s="80"/>
      <c r="L1208" s="79"/>
      <c r="M1208" s="79"/>
      <c r="N1208" s="79"/>
      <c r="O1208" s="79"/>
      <c r="P1208" s="79"/>
      <c r="Q1208" s="79"/>
      <c r="R1208" s="80"/>
      <c r="S1208" s="79"/>
      <c r="T1208" s="76"/>
      <c r="W1208" s="76"/>
      <c r="X1208" s="76"/>
    </row>
    <row r="1209" spans="1:24" s="78" customFormat="1">
      <c r="A1209" s="81"/>
      <c r="B1209" s="76"/>
      <c r="C1209" s="77"/>
      <c r="D1209" s="79"/>
      <c r="E1209" s="79"/>
      <c r="F1209" s="79"/>
      <c r="G1209" s="79"/>
      <c r="H1209" s="79"/>
      <c r="I1209" s="79"/>
      <c r="J1209" s="79"/>
      <c r="K1209" s="80"/>
      <c r="L1209" s="79"/>
      <c r="M1209" s="79"/>
      <c r="N1209" s="79"/>
      <c r="O1209" s="79"/>
      <c r="P1209" s="79"/>
      <c r="Q1209" s="79"/>
      <c r="R1209" s="80"/>
      <c r="S1209" s="79"/>
      <c r="T1209" s="76"/>
      <c r="W1209" s="76"/>
      <c r="X1209" s="76"/>
    </row>
    <row r="1210" spans="1:24" s="78" customFormat="1">
      <c r="A1210" s="81"/>
      <c r="B1210" s="76"/>
      <c r="C1210" s="77"/>
      <c r="D1210" s="79"/>
      <c r="E1210" s="79"/>
      <c r="F1210" s="79"/>
      <c r="G1210" s="79"/>
      <c r="H1210" s="79"/>
      <c r="I1210" s="79"/>
      <c r="J1210" s="79"/>
      <c r="K1210" s="80"/>
      <c r="L1210" s="79"/>
      <c r="M1210" s="79"/>
      <c r="N1210" s="79"/>
      <c r="O1210" s="79"/>
      <c r="P1210" s="79"/>
      <c r="Q1210" s="79"/>
      <c r="R1210" s="80"/>
      <c r="S1210" s="79"/>
      <c r="T1210" s="76"/>
      <c r="W1210" s="76"/>
      <c r="X1210" s="76"/>
    </row>
    <row r="1211" spans="1:24" s="78" customFormat="1">
      <c r="A1211" s="81"/>
      <c r="B1211" s="76"/>
      <c r="C1211" s="77"/>
      <c r="D1211" s="79"/>
      <c r="E1211" s="79"/>
      <c r="F1211" s="79"/>
      <c r="G1211" s="79"/>
      <c r="H1211" s="79"/>
      <c r="I1211" s="79"/>
      <c r="J1211" s="79"/>
      <c r="K1211" s="80"/>
      <c r="L1211" s="79"/>
      <c r="M1211" s="79"/>
      <c r="N1211" s="79"/>
      <c r="O1211" s="79"/>
      <c r="P1211" s="79"/>
      <c r="Q1211" s="79"/>
      <c r="R1211" s="80"/>
      <c r="S1211" s="79"/>
      <c r="T1211" s="76"/>
      <c r="W1211" s="76"/>
      <c r="X1211" s="76"/>
    </row>
    <row r="1212" spans="1:24" s="78" customFormat="1">
      <c r="A1212" s="81"/>
      <c r="B1212" s="76"/>
      <c r="C1212" s="77"/>
      <c r="D1212" s="79"/>
      <c r="E1212" s="79"/>
      <c r="F1212" s="79"/>
      <c r="G1212" s="79"/>
      <c r="H1212" s="79"/>
      <c r="I1212" s="79"/>
      <c r="J1212" s="79"/>
      <c r="K1212" s="80"/>
      <c r="L1212" s="79"/>
      <c r="M1212" s="79"/>
      <c r="N1212" s="79"/>
      <c r="O1212" s="79"/>
      <c r="P1212" s="79"/>
      <c r="Q1212" s="79"/>
      <c r="R1212" s="80"/>
      <c r="S1212" s="79"/>
      <c r="T1212" s="76"/>
      <c r="W1212" s="76"/>
      <c r="X1212" s="76"/>
    </row>
    <row r="1213" spans="1:24" s="78" customFormat="1">
      <c r="A1213" s="81"/>
      <c r="B1213" s="76"/>
      <c r="C1213" s="77"/>
      <c r="D1213" s="79"/>
      <c r="E1213" s="79"/>
      <c r="F1213" s="79"/>
      <c r="G1213" s="79"/>
      <c r="H1213" s="79"/>
      <c r="I1213" s="79"/>
      <c r="J1213" s="79"/>
      <c r="K1213" s="80"/>
      <c r="L1213" s="79"/>
      <c r="M1213" s="79"/>
      <c r="N1213" s="79"/>
      <c r="O1213" s="79"/>
      <c r="P1213" s="79"/>
      <c r="Q1213" s="79"/>
      <c r="R1213" s="80"/>
      <c r="S1213" s="79"/>
      <c r="T1213" s="76"/>
      <c r="W1213" s="76"/>
      <c r="X1213" s="76"/>
    </row>
    <row r="1214" spans="1:24" s="78" customFormat="1">
      <c r="A1214" s="81"/>
      <c r="B1214" s="76"/>
      <c r="C1214" s="77"/>
      <c r="D1214" s="79"/>
      <c r="E1214" s="79"/>
      <c r="F1214" s="79"/>
      <c r="G1214" s="79"/>
      <c r="H1214" s="79"/>
      <c r="I1214" s="79"/>
      <c r="J1214" s="79"/>
      <c r="K1214" s="80"/>
      <c r="L1214" s="79"/>
      <c r="M1214" s="79"/>
      <c r="N1214" s="79"/>
      <c r="O1214" s="79"/>
      <c r="P1214" s="79"/>
      <c r="Q1214" s="79"/>
      <c r="R1214" s="80"/>
      <c r="S1214" s="79"/>
      <c r="T1214" s="76"/>
      <c r="W1214" s="76"/>
      <c r="X1214" s="76"/>
    </row>
    <row r="1215" spans="1:24" s="78" customFormat="1">
      <c r="A1215" s="81"/>
      <c r="B1215" s="76"/>
      <c r="C1215" s="77"/>
      <c r="D1215" s="79"/>
      <c r="E1215" s="79"/>
      <c r="F1215" s="79"/>
      <c r="G1215" s="79"/>
      <c r="H1215" s="79"/>
      <c r="I1215" s="79"/>
      <c r="J1215" s="79"/>
      <c r="K1215" s="80"/>
      <c r="L1215" s="79"/>
      <c r="M1215" s="79"/>
      <c r="N1215" s="79"/>
      <c r="O1215" s="79"/>
      <c r="P1215" s="79"/>
      <c r="Q1215" s="79"/>
      <c r="R1215" s="80"/>
      <c r="S1215" s="79"/>
      <c r="T1215" s="76"/>
      <c r="W1215" s="76"/>
      <c r="X1215" s="76"/>
    </row>
    <row r="1216" spans="1:24" s="78" customFormat="1">
      <c r="A1216" s="81"/>
      <c r="B1216" s="76"/>
      <c r="C1216" s="77"/>
      <c r="D1216" s="79"/>
      <c r="E1216" s="79"/>
      <c r="F1216" s="79"/>
      <c r="G1216" s="79"/>
      <c r="H1216" s="79"/>
      <c r="I1216" s="79"/>
      <c r="J1216" s="79"/>
      <c r="K1216" s="80"/>
      <c r="L1216" s="79"/>
      <c r="M1216" s="79"/>
      <c r="N1216" s="79"/>
      <c r="O1216" s="79"/>
      <c r="P1216" s="79"/>
      <c r="Q1216" s="79"/>
      <c r="R1216" s="80"/>
      <c r="S1216" s="79"/>
      <c r="T1216" s="76"/>
      <c r="W1216" s="76"/>
      <c r="X1216" s="76"/>
    </row>
    <row r="1217" spans="1:24" s="78" customFormat="1">
      <c r="A1217" s="81"/>
      <c r="B1217" s="76"/>
      <c r="C1217" s="77"/>
      <c r="D1217" s="79"/>
      <c r="E1217" s="79"/>
      <c r="F1217" s="79"/>
      <c r="G1217" s="79"/>
      <c r="H1217" s="79"/>
      <c r="I1217" s="79"/>
      <c r="J1217" s="79"/>
      <c r="K1217" s="80"/>
      <c r="L1217" s="79"/>
      <c r="M1217" s="79"/>
      <c r="N1217" s="79"/>
      <c r="O1217" s="79"/>
      <c r="P1217" s="79"/>
      <c r="Q1217" s="79"/>
      <c r="R1217" s="80"/>
      <c r="S1217" s="79"/>
      <c r="T1217" s="76"/>
      <c r="W1217" s="76"/>
      <c r="X1217" s="76"/>
    </row>
    <row r="1218" spans="1:24" s="78" customFormat="1">
      <c r="A1218" s="81"/>
      <c r="B1218" s="76"/>
      <c r="C1218" s="77"/>
      <c r="D1218" s="79"/>
      <c r="E1218" s="79"/>
      <c r="F1218" s="79"/>
      <c r="G1218" s="79"/>
      <c r="H1218" s="79"/>
      <c r="I1218" s="79"/>
      <c r="J1218" s="79"/>
      <c r="K1218" s="80"/>
      <c r="L1218" s="79"/>
      <c r="M1218" s="79"/>
      <c r="N1218" s="79"/>
      <c r="O1218" s="79"/>
      <c r="P1218" s="79"/>
      <c r="Q1218" s="79"/>
      <c r="R1218" s="80"/>
      <c r="S1218" s="79"/>
      <c r="T1218" s="76"/>
      <c r="W1218" s="76"/>
      <c r="X1218" s="76"/>
    </row>
    <row r="1219" spans="1:24" s="78" customFormat="1">
      <c r="A1219" s="81"/>
      <c r="B1219" s="76"/>
      <c r="C1219" s="77"/>
      <c r="D1219" s="79"/>
      <c r="E1219" s="79"/>
      <c r="F1219" s="79"/>
      <c r="G1219" s="79"/>
      <c r="H1219" s="79"/>
      <c r="I1219" s="79"/>
      <c r="J1219" s="79"/>
      <c r="K1219" s="80"/>
      <c r="L1219" s="79"/>
      <c r="M1219" s="79"/>
      <c r="N1219" s="79"/>
      <c r="O1219" s="79"/>
      <c r="P1219" s="79"/>
      <c r="Q1219" s="79"/>
      <c r="R1219" s="80"/>
      <c r="S1219" s="79"/>
      <c r="T1219" s="76"/>
      <c r="W1219" s="76"/>
      <c r="X1219" s="76"/>
    </row>
    <row r="1220" spans="1:24" s="78" customFormat="1">
      <c r="A1220" s="81"/>
      <c r="B1220" s="76"/>
      <c r="C1220" s="77"/>
      <c r="D1220" s="79"/>
      <c r="E1220" s="79"/>
      <c r="F1220" s="79"/>
      <c r="G1220" s="79"/>
      <c r="H1220" s="79"/>
      <c r="I1220" s="79"/>
      <c r="J1220" s="79"/>
      <c r="K1220" s="80"/>
      <c r="L1220" s="79"/>
      <c r="M1220" s="79"/>
      <c r="N1220" s="79"/>
      <c r="O1220" s="79"/>
      <c r="P1220" s="79"/>
      <c r="Q1220" s="79"/>
      <c r="R1220" s="80"/>
      <c r="S1220" s="79"/>
      <c r="T1220" s="76"/>
      <c r="W1220" s="76"/>
      <c r="X1220" s="76"/>
    </row>
    <row r="1221" spans="1:24" s="78" customFormat="1">
      <c r="A1221" s="81"/>
      <c r="B1221" s="76"/>
      <c r="C1221" s="77"/>
      <c r="D1221" s="79"/>
      <c r="E1221" s="79"/>
      <c r="F1221" s="79"/>
      <c r="G1221" s="79"/>
      <c r="H1221" s="79"/>
      <c r="I1221" s="79"/>
      <c r="J1221" s="79"/>
      <c r="K1221" s="80"/>
      <c r="L1221" s="79"/>
      <c r="M1221" s="79"/>
      <c r="N1221" s="79"/>
      <c r="O1221" s="79"/>
      <c r="P1221" s="79"/>
      <c r="Q1221" s="79"/>
      <c r="R1221" s="80"/>
      <c r="S1221" s="79"/>
      <c r="T1221" s="76"/>
      <c r="W1221" s="76"/>
      <c r="X1221" s="76"/>
    </row>
    <row r="1222" spans="1:24" s="78" customFormat="1">
      <c r="A1222" s="81"/>
      <c r="B1222" s="76"/>
      <c r="C1222" s="77"/>
      <c r="D1222" s="79"/>
      <c r="E1222" s="79"/>
      <c r="F1222" s="79"/>
      <c r="G1222" s="79"/>
      <c r="H1222" s="79"/>
      <c r="I1222" s="79"/>
      <c r="J1222" s="79"/>
      <c r="K1222" s="80"/>
      <c r="L1222" s="79"/>
      <c r="M1222" s="79"/>
      <c r="N1222" s="79"/>
      <c r="O1222" s="79"/>
      <c r="P1222" s="79"/>
      <c r="Q1222" s="79"/>
      <c r="R1222" s="80"/>
      <c r="S1222" s="79"/>
      <c r="T1222" s="76"/>
      <c r="W1222" s="76"/>
      <c r="X1222" s="76"/>
    </row>
    <row r="1223" spans="1:24" s="78" customFormat="1">
      <c r="A1223" s="81"/>
      <c r="B1223" s="76"/>
      <c r="C1223" s="77"/>
      <c r="D1223" s="79"/>
      <c r="E1223" s="79"/>
      <c r="F1223" s="79"/>
      <c r="G1223" s="79"/>
      <c r="H1223" s="79"/>
      <c r="I1223" s="79"/>
      <c r="J1223" s="79"/>
      <c r="K1223" s="80"/>
      <c r="L1223" s="79"/>
      <c r="M1223" s="79"/>
      <c r="N1223" s="79"/>
      <c r="O1223" s="79"/>
      <c r="P1223" s="79"/>
      <c r="Q1223" s="79"/>
      <c r="R1223" s="80"/>
      <c r="S1223" s="79"/>
      <c r="T1223" s="76"/>
      <c r="W1223" s="76"/>
      <c r="X1223" s="76"/>
    </row>
    <row r="1224" spans="1:24" s="78" customFormat="1">
      <c r="A1224" s="81"/>
      <c r="B1224" s="76"/>
      <c r="C1224" s="77"/>
      <c r="D1224" s="79"/>
      <c r="E1224" s="79"/>
      <c r="F1224" s="79"/>
      <c r="G1224" s="79"/>
      <c r="H1224" s="79"/>
      <c r="I1224" s="79"/>
      <c r="J1224" s="79"/>
      <c r="K1224" s="80"/>
      <c r="L1224" s="79"/>
      <c r="M1224" s="79"/>
      <c r="N1224" s="79"/>
      <c r="O1224" s="79"/>
      <c r="P1224" s="79"/>
      <c r="Q1224" s="79"/>
      <c r="R1224" s="80"/>
      <c r="S1224" s="79"/>
      <c r="T1224" s="76"/>
      <c r="W1224" s="76"/>
      <c r="X1224" s="76"/>
    </row>
    <row r="1225" spans="1:24" s="78" customFormat="1">
      <c r="A1225" s="81"/>
      <c r="B1225" s="76"/>
      <c r="C1225" s="77"/>
      <c r="D1225" s="79"/>
      <c r="E1225" s="79"/>
      <c r="F1225" s="79"/>
      <c r="G1225" s="79"/>
      <c r="H1225" s="79"/>
      <c r="I1225" s="79"/>
      <c r="J1225" s="79"/>
      <c r="K1225" s="80"/>
      <c r="L1225" s="79"/>
      <c r="M1225" s="79"/>
      <c r="N1225" s="79"/>
      <c r="O1225" s="79"/>
      <c r="P1225" s="79"/>
      <c r="Q1225" s="79"/>
      <c r="R1225" s="80"/>
      <c r="S1225" s="79"/>
      <c r="T1225" s="76"/>
      <c r="W1225" s="76"/>
      <c r="X1225" s="76"/>
    </row>
    <row r="1226" spans="1:24" s="78" customFormat="1">
      <c r="A1226" s="81"/>
      <c r="B1226" s="76"/>
      <c r="C1226" s="77"/>
      <c r="D1226" s="79"/>
      <c r="E1226" s="79"/>
      <c r="F1226" s="79"/>
      <c r="G1226" s="79"/>
      <c r="H1226" s="79"/>
      <c r="I1226" s="79"/>
      <c r="J1226" s="79"/>
      <c r="K1226" s="80"/>
      <c r="L1226" s="79"/>
      <c r="M1226" s="79"/>
      <c r="N1226" s="79"/>
      <c r="O1226" s="79"/>
      <c r="P1226" s="79"/>
      <c r="Q1226" s="79"/>
      <c r="R1226" s="80"/>
      <c r="S1226" s="79"/>
      <c r="T1226" s="76"/>
      <c r="W1226" s="76"/>
      <c r="X1226" s="76"/>
    </row>
    <row r="1227" spans="1:24" s="78" customFormat="1">
      <c r="A1227" s="81"/>
      <c r="B1227" s="76"/>
      <c r="C1227" s="77"/>
      <c r="D1227" s="79"/>
      <c r="E1227" s="79"/>
      <c r="F1227" s="79"/>
      <c r="G1227" s="79"/>
      <c r="H1227" s="79"/>
      <c r="I1227" s="79"/>
      <c r="J1227" s="79"/>
      <c r="K1227" s="80"/>
      <c r="L1227" s="79"/>
      <c r="M1227" s="79"/>
      <c r="N1227" s="79"/>
      <c r="O1227" s="79"/>
      <c r="P1227" s="79"/>
      <c r="Q1227" s="79"/>
      <c r="R1227" s="80"/>
      <c r="S1227" s="79"/>
      <c r="T1227" s="76"/>
      <c r="W1227" s="76"/>
      <c r="X1227" s="76"/>
    </row>
    <row r="1228" spans="1:24" s="78" customFormat="1">
      <c r="A1228" s="81"/>
      <c r="B1228" s="76"/>
      <c r="C1228" s="77"/>
      <c r="D1228" s="79"/>
      <c r="E1228" s="79"/>
      <c r="F1228" s="79"/>
      <c r="G1228" s="79"/>
      <c r="H1228" s="79"/>
      <c r="I1228" s="79"/>
      <c r="J1228" s="79"/>
      <c r="K1228" s="80"/>
      <c r="L1228" s="79"/>
      <c r="M1228" s="79"/>
      <c r="N1228" s="79"/>
      <c r="O1228" s="79"/>
      <c r="P1228" s="79"/>
      <c r="Q1228" s="79"/>
      <c r="R1228" s="80"/>
      <c r="S1228" s="79"/>
      <c r="T1228" s="76"/>
      <c r="W1228" s="76"/>
      <c r="X1228" s="76"/>
    </row>
    <row r="1229" spans="1:24" s="78" customFormat="1">
      <c r="A1229" s="81"/>
      <c r="B1229" s="76"/>
      <c r="C1229" s="77"/>
      <c r="D1229" s="79"/>
      <c r="E1229" s="79"/>
      <c r="F1229" s="79"/>
      <c r="G1229" s="79"/>
      <c r="H1229" s="79"/>
      <c r="I1229" s="79"/>
      <c r="J1229" s="79"/>
      <c r="K1229" s="80"/>
      <c r="L1229" s="79"/>
      <c r="M1229" s="79"/>
      <c r="N1229" s="79"/>
      <c r="O1229" s="79"/>
      <c r="P1229" s="79"/>
      <c r="Q1229" s="79"/>
      <c r="R1229" s="80"/>
      <c r="S1229" s="79"/>
      <c r="T1229" s="76"/>
      <c r="W1229" s="76"/>
      <c r="X1229" s="76"/>
    </row>
    <row r="1230" spans="1:24" s="78" customFormat="1">
      <c r="A1230" s="81"/>
      <c r="B1230" s="76"/>
      <c r="C1230" s="77"/>
      <c r="D1230" s="79"/>
      <c r="E1230" s="79"/>
      <c r="F1230" s="79"/>
      <c r="G1230" s="79"/>
      <c r="H1230" s="79"/>
      <c r="I1230" s="79"/>
      <c r="J1230" s="79"/>
      <c r="K1230" s="80"/>
      <c r="L1230" s="79"/>
      <c r="M1230" s="79"/>
      <c r="N1230" s="79"/>
      <c r="O1230" s="79"/>
      <c r="P1230" s="79"/>
      <c r="Q1230" s="79"/>
      <c r="R1230" s="80"/>
      <c r="S1230" s="79"/>
      <c r="T1230" s="76"/>
      <c r="W1230" s="76"/>
      <c r="X1230" s="76"/>
    </row>
    <row r="1231" spans="1:24" s="78" customFormat="1">
      <c r="A1231" s="81"/>
      <c r="B1231" s="76"/>
      <c r="C1231" s="77"/>
      <c r="D1231" s="79"/>
      <c r="E1231" s="79"/>
      <c r="F1231" s="79"/>
      <c r="G1231" s="79"/>
      <c r="H1231" s="79"/>
      <c r="I1231" s="79"/>
      <c r="J1231" s="79"/>
      <c r="K1231" s="80"/>
      <c r="L1231" s="79"/>
      <c r="M1231" s="79"/>
      <c r="N1231" s="79"/>
      <c r="O1231" s="79"/>
      <c r="P1231" s="79"/>
      <c r="Q1231" s="79"/>
      <c r="R1231" s="80"/>
      <c r="S1231" s="79"/>
      <c r="T1231" s="76"/>
      <c r="W1231" s="76"/>
      <c r="X1231" s="76"/>
    </row>
    <row r="1232" spans="1:24" s="78" customFormat="1">
      <c r="A1232" s="81"/>
      <c r="B1232" s="76"/>
      <c r="C1232" s="77"/>
      <c r="D1232" s="79"/>
      <c r="E1232" s="79"/>
      <c r="F1232" s="79"/>
      <c r="G1232" s="79"/>
      <c r="H1232" s="79"/>
      <c r="I1232" s="79"/>
      <c r="J1232" s="79"/>
      <c r="K1232" s="80"/>
      <c r="L1232" s="79"/>
      <c r="M1232" s="79"/>
      <c r="N1232" s="79"/>
      <c r="O1232" s="79"/>
      <c r="P1232" s="79"/>
      <c r="Q1232" s="79"/>
      <c r="R1232" s="80"/>
      <c r="S1232" s="79"/>
      <c r="T1232" s="76"/>
      <c r="W1232" s="76"/>
      <c r="X1232" s="76"/>
    </row>
    <row r="1233" spans="1:24" s="78" customFormat="1">
      <c r="A1233" s="81"/>
      <c r="B1233" s="76"/>
      <c r="C1233" s="77"/>
      <c r="D1233" s="79"/>
      <c r="E1233" s="79"/>
      <c r="F1233" s="79"/>
      <c r="G1233" s="79"/>
      <c r="H1233" s="79"/>
      <c r="I1233" s="79"/>
      <c r="J1233" s="79"/>
      <c r="K1233" s="80"/>
      <c r="L1233" s="79"/>
      <c r="M1233" s="79"/>
      <c r="N1233" s="79"/>
      <c r="O1233" s="79"/>
      <c r="P1233" s="79"/>
      <c r="Q1233" s="79"/>
      <c r="R1233" s="80"/>
      <c r="S1233" s="79"/>
      <c r="T1233" s="76"/>
      <c r="W1233" s="76"/>
      <c r="X1233" s="76"/>
    </row>
    <row r="1234" spans="1:24" s="78" customFormat="1">
      <c r="A1234" s="81"/>
      <c r="B1234" s="76"/>
      <c r="C1234" s="77"/>
      <c r="D1234" s="79"/>
      <c r="E1234" s="79"/>
      <c r="F1234" s="79"/>
      <c r="G1234" s="79"/>
      <c r="H1234" s="79"/>
      <c r="I1234" s="79"/>
      <c r="J1234" s="79"/>
      <c r="K1234" s="80"/>
      <c r="L1234" s="79"/>
      <c r="M1234" s="79"/>
      <c r="N1234" s="79"/>
      <c r="O1234" s="79"/>
      <c r="P1234" s="79"/>
      <c r="Q1234" s="79"/>
      <c r="R1234" s="80"/>
      <c r="S1234" s="79"/>
      <c r="T1234" s="76"/>
      <c r="W1234" s="76"/>
      <c r="X1234" s="76"/>
    </row>
    <row r="1235" spans="1:24" s="78" customFormat="1">
      <c r="A1235" s="81"/>
      <c r="B1235" s="76"/>
      <c r="C1235" s="77"/>
      <c r="D1235" s="79"/>
      <c r="E1235" s="79"/>
      <c r="F1235" s="79"/>
      <c r="G1235" s="79"/>
      <c r="H1235" s="79"/>
      <c r="I1235" s="79"/>
      <c r="J1235" s="79"/>
      <c r="K1235" s="80"/>
      <c r="L1235" s="79"/>
      <c r="M1235" s="79"/>
      <c r="N1235" s="79"/>
      <c r="O1235" s="79"/>
      <c r="P1235" s="79"/>
      <c r="Q1235" s="79"/>
      <c r="R1235" s="80"/>
      <c r="S1235" s="79"/>
      <c r="T1235" s="76"/>
      <c r="W1235" s="76"/>
      <c r="X1235" s="76"/>
    </row>
    <row r="1236" spans="1:24" s="78" customFormat="1">
      <c r="A1236" s="81"/>
      <c r="B1236" s="76"/>
      <c r="C1236" s="77"/>
      <c r="D1236" s="79"/>
      <c r="E1236" s="79"/>
      <c r="F1236" s="79"/>
      <c r="G1236" s="79"/>
      <c r="H1236" s="79"/>
      <c r="I1236" s="79"/>
      <c r="J1236" s="79"/>
      <c r="K1236" s="80"/>
      <c r="L1236" s="79"/>
      <c r="M1236" s="79"/>
      <c r="N1236" s="79"/>
      <c r="O1236" s="79"/>
      <c r="P1236" s="79"/>
      <c r="Q1236" s="79"/>
      <c r="R1236" s="80"/>
      <c r="S1236" s="79"/>
      <c r="T1236" s="76"/>
      <c r="W1236" s="76"/>
      <c r="X1236" s="76"/>
    </row>
    <row r="1237" spans="1:24" s="78" customFormat="1">
      <c r="A1237" s="81"/>
      <c r="B1237" s="76"/>
      <c r="C1237" s="77"/>
      <c r="D1237" s="79"/>
      <c r="E1237" s="79"/>
      <c r="F1237" s="79"/>
      <c r="G1237" s="79"/>
      <c r="H1237" s="79"/>
      <c r="I1237" s="79"/>
      <c r="J1237" s="79"/>
      <c r="K1237" s="80"/>
      <c r="L1237" s="79"/>
      <c r="M1237" s="79"/>
      <c r="N1237" s="79"/>
      <c r="O1237" s="79"/>
      <c r="P1237" s="79"/>
      <c r="Q1237" s="79"/>
      <c r="R1237" s="80"/>
      <c r="S1237" s="79"/>
      <c r="T1237" s="76"/>
      <c r="W1237" s="76"/>
      <c r="X1237" s="76"/>
    </row>
    <row r="1238" spans="1:24" s="78" customFormat="1">
      <c r="A1238" s="81"/>
      <c r="B1238" s="76"/>
      <c r="C1238" s="77"/>
      <c r="D1238" s="79"/>
      <c r="E1238" s="79"/>
      <c r="F1238" s="79"/>
      <c r="G1238" s="79"/>
      <c r="H1238" s="79"/>
      <c r="I1238" s="79"/>
      <c r="J1238" s="79"/>
      <c r="K1238" s="80"/>
      <c r="L1238" s="79"/>
      <c r="M1238" s="79"/>
      <c r="N1238" s="79"/>
      <c r="O1238" s="79"/>
      <c r="P1238" s="79"/>
      <c r="Q1238" s="79"/>
      <c r="R1238" s="80"/>
      <c r="S1238" s="79"/>
      <c r="T1238" s="76"/>
      <c r="W1238" s="76"/>
      <c r="X1238" s="76"/>
    </row>
    <row r="1239" spans="1:24" s="78" customFormat="1">
      <c r="A1239" s="81"/>
      <c r="B1239" s="76"/>
      <c r="C1239" s="77"/>
      <c r="D1239" s="79"/>
      <c r="E1239" s="79"/>
      <c r="F1239" s="79"/>
      <c r="G1239" s="79"/>
      <c r="H1239" s="79"/>
      <c r="I1239" s="79"/>
      <c r="J1239" s="79"/>
      <c r="K1239" s="80"/>
      <c r="L1239" s="79"/>
      <c r="M1239" s="79"/>
      <c r="N1239" s="79"/>
      <c r="O1239" s="79"/>
      <c r="P1239" s="79"/>
      <c r="Q1239" s="79"/>
      <c r="R1239" s="80"/>
      <c r="S1239" s="79"/>
      <c r="T1239" s="76"/>
      <c r="W1239" s="76"/>
      <c r="X1239" s="76"/>
    </row>
    <row r="1240" spans="1:24" s="78" customFormat="1">
      <c r="A1240" s="81"/>
      <c r="B1240" s="76"/>
      <c r="C1240" s="77"/>
      <c r="D1240" s="79"/>
      <c r="E1240" s="79"/>
      <c r="F1240" s="79"/>
      <c r="G1240" s="79"/>
      <c r="H1240" s="79"/>
      <c r="I1240" s="79"/>
      <c r="J1240" s="79"/>
      <c r="K1240" s="80"/>
      <c r="L1240" s="79"/>
      <c r="M1240" s="79"/>
      <c r="N1240" s="79"/>
      <c r="O1240" s="79"/>
      <c r="P1240" s="79"/>
      <c r="Q1240" s="79"/>
      <c r="R1240" s="80"/>
      <c r="S1240" s="79"/>
      <c r="T1240" s="76"/>
      <c r="W1240" s="76"/>
      <c r="X1240" s="76"/>
    </row>
    <row r="1241" spans="1:24" s="78" customFormat="1">
      <c r="A1241" s="81"/>
      <c r="B1241" s="76"/>
      <c r="C1241" s="77"/>
      <c r="D1241" s="79"/>
      <c r="E1241" s="79"/>
      <c r="F1241" s="79"/>
      <c r="G1241" s="79"/>
      <c r="H1241" s="79"/>
      <c r="I1241" s="79"/>
      <c r="J1241" s="79"/>
      <c r="K1241" s="80"/>
      <c r="L1241" s="79"/>
      <c r="M1241" s="79"/>
      <c r="N1241" s="79"/>
      <c r="O1241" s="79"/>
      <c r="P1241" s="79"/>
      <c r="Q1241" s="79"/>
      <c r="R1241" s="80"/>
      <c r="S1241" s="79"/>
      <c r="T1241" s="76"/>
      <c r="W1241" s="76"/>
      <c r="X1241" s="76"/>
    </row>
    <row r="1242" spans="1:24" s="78" customFormat="1">
      <c r="A1242" s="81"/>
      <c r="B1242" s="76"/>
      <c r="C1242" s="77"/>
      <c r="D1242" s="79"/>
      <c r="E1242" s="79"/>
      <c r="F1242" s="79"/>
      <c r="G1242" s="79"/>
      <c r="H1242" s="79"/>
      <c r="I1242" s="79"/>
      <c r="J1242" s="79"/>
      <c r="K1242" s="80"/>
      <c r="L1242" s="79"/>
      <c r="M1242" s="79"/>
      <c r="N1242" s="79"/>
      <c r="O1242" s="79"/>
      <c r="P1242" s="79"/>
      <c r="Q1242" s="79"/>
      <c r="R1242" s="80"/>
      <c r="S1242" s="79"/>
      <c r="T1242" s="76"/>
      <c r="W1242" s="76"/>
      <c r="X1242" s="76"/>
    </row>
    <row r="1243" spans="1:24" s="78" customFormat="1">
      <c r="A1243" s="81"/>
      <c r="B1243" s="76"/>
      <c r="C1243" s="77"/>
      <c r="D1243" s="79"/>
      <c r="E1243" s="79"/>
      <c r="F1243" s="79"/>
      <c r="G1243" s="79"/>
      <c r="H1243" s="79"/>
      <c r="I1243" s="79"/>
      <c r="J1243" s="79"/>
      <c r="K1243" s="80"/>
      <c r="L1243" s="79"/>
      <c r="M1243" s="79"/>
      <c r="N1243" s="79"/>
      <c r="O1243" s="79"/>
      <c r="P1243" s="79"/>
      <c r="Q1243" s="79"/>
      <c r="R1243" s="80"/>
      <c r="S1243" s="79"/>
      <c r="T1243" s="76"/>
      <c r="W1243" s="76"/>
      <c r="X1243" s="76"/>
    </row>
    <row r="1244" spans="1:24" s="78" customFormat="1">
      <c r="A1244" s="81"/>
      <c r="B1244" s="76"/>
      <c r="C1244" s="77"/>
      <c r="D1244" s="79"/>
      <c r="E1244" s="79"/>
      <c r="F1244" s="79"/>
      <c r="G1244" s="79"/>
      <c r="H1244" s="79"/>
      <c r="I1244" s="79"/>
      <c r="J1244" s="79"/>
      <c r="K1244" s="80"/>
      <c r="L1244" s="79"/>
      <c r="M1244" s="79"/>
      <c r="N1244" s="79"/>
      <c r="O1244" s="79"/>
      <c r="P1244" s="79"/>
      <c r="Q1244" s="79"/>
      <c r="R1244" s="80"/>
      <c r="S1244" s="79"/>
      <c r="T1244" s="76"/>
      <c r="W1244" s="76"/>
      <c r="X1244" s="76"/>
    </row>
    <row r="1245" spans="1:24" s="78" customFormat="1">
      <c r="A1245" s="81"/>
      <c r="B1245" s="76"/>
      <c r="C1245" s="77"/>
      <c r="D1245" s="79"/>
      <c r="E1245" s="79"/>
      <c r="F1245" s="79"/>
      <c r="G1245" s="79"/>
      <c r="H1245" s="79"/>
      <c r="I1245" s="79"/>
      <c r="J1245" s="79"/>
      <c r="K1245" s="80"/>
      <c r="L1245" s="79"/>
      <c r="M1245" s="79"/>
      <c r="N1245" s="79"/>
      <c r="O1245" s="79"/>
      <c r="P1245" s="79"/>
      <c r="Q1245" s="79"/>
      <c r="R1245" s="80"/>
      <c r="S1245" s="79"/>
      <c r="T1245" s="76"/>
      <c r="W1245" s="76"/>
      <c r="X1245" s="76"/>
    </row>
    <row r="1246" spans="1:24" s="78" customFormat="1">
      <c r="A1246" s="81"/>
      <c r="B1246" s="76"/>
      <c r="C1246" s="77"/>
      <c r="D1246" s="79"/>
      <c r="E1246" s="79"/>
      <c r="F1246" s="79"/>
      <c r="G1246" s="79"/>
      <c r="H1246" s="79"/>
      <c r="I1246" s="79"/>
      <c r="J1246" s="79"/>
      <c r="K1246" s="80"/>
      <c r="L1246" s="79"/>
      <c r="M1246" s="79"/>
      <c r="N1246" s="79"/>
      <c r="O1246" s="79"/>
      <c r="P1246" s="79"/>
      <c r="Q1246" s="79"/>
      <c r="R1246" s="80"/>
      <c r="S1246" s="79"/>
      <c r="T1246" s="76"/>
      <c r="W1246" s="76"/>
      <c r="X1246" s="76"/>
    </row>
    <row r="1247" spans="1:24" s="78" customFormat="1">
      <c r="A1247" s="81"/>
      <c r="B1247" s="76"/>
      <c r="C1247" s="77"/>
      <c r="D1247" s="79"/>
      <c r="E1247" s="79"/>
      <c r="F1247" s="79"/>
      <c r="G1247" s="79"/>
      <c r="H1247" s="79"/>
      <c r="I1247" s="79"/>
      <c r="J1247" s="79"/>
      <c r="K1247" s="80"/>
      <c r="L1247" s="79"/>
      <c r="M1247" s="79"/>
      <c r="N1247" s="79"/>
      <c r="O1247" s="79"/>
      <c r="P1247" s="79"/>
      <c r="Q1247" s="79"/>
      <c r="R1247" s="80"/>
      <c r="S1247" s="79"/>
      <c r="T1247" s="76"/>
      <c r="W1247" s="76"/>
      <c r="X1247" s="76"/>
    </row>
    <row r="1248" spans="1:24" s="78" customFormat="1">
      <c r="A1248" s="81"/>
      <c r="B1248" s="76"/>
      <c r="C1248" s="77"/>
      <c r="D1248" s="79"/>
      <c r="E1248" s="79"/>
      <c r="F1248" s="79"/>
      <c r="G1248" s="79"/>
      <c r="H1248" s="79"/>
      <c r="I1248" s="79"/>
      <c r="J1248" s="79"/>
      <c r="K1248" s="80"/>
      <c r="L1248" s="79"/>
      <c r="M1248" s="79"/>
      <c r="N1248" s="79"/>
      <c r="O1248" s="79"/>
      <c r="P1248" s="79"/>
      <c r="Q1248" s="79"/>
      <c r="R1248" s="80"/>
      <c r="S1248" s="79"/>
      <c r="T1248" s="76"/>
      <c r="W1248" s="76"/>
      <c r="X1248" s="76"/>
    </row>
    <row r="1249" spans="1:24" s="78" customFormat="1">
      <c r="A1249" s="81"/>
      <c r="B1249" s="76"/>
      <c r="C1249" s="77"/>
      <c r="D1249" s="79"/>
      <c r="E1249" s="79"/>
      <c r="F1249" s="79"/>
      <c r="G1249" s="79"/>
      <c r="H1249" s="79"/>
      <c r="I1249" s="79"/>
      <c r="J1249" s="79"/>
      <c r="K1249" s="80"/>
      <c r="L1249" s="79"/>
      <c r="M1249" s="79"/>
      <c r="N1249" s="79"/>
      <c r="O1249" s="79"/>
      <c r="P1249" s="79"/>
      <c r="Q1249" s="79"/>
      <c r="R1249" s="80"/>
      <c r="S1249" s="79"/>
      <c r="T1249" s="76"/>
      <c r="W1249" s="76"/>
      <c r="X1249" s="76"/>
    </row>
    <row r="1250" spans="1:24" s="78" customFormat="1">
      <c r="A1250" s="81"/>
      <c r="B1250" s="76"/>
      <c r="C1250" s="77"/>
      <c r="D1250" s="79"/>
      <c r="E1250" s="79"/>
      <c r="F1250" s="79"/>
      <c r="G1250" s="79"/>
      <c r="H1250" s="79"/>
      <c r="I1250" s="79"/>
      <c r="J1250" s="79"/>
      <c r="K1250" s="80"/>
      <c r="L1250" s="79"/>
      <c r="M1250" s="79"/>
      <c r="N1250" s="79"/>
      <c r="O1250" s="79"/>
      <c r="P1250" s="79"/>
      <c r="Q1250" s="79"/>
      <c r="R1250" s="80"/>
      <c r="S1250" s="79"/>
      <c r="T1250" s="76"/>
      <c r="W1250" s="76"/>
      <c r="X1250" s="76"/>
    </row>
    <row r="1251" spans="1:24" s="78" customFormat="1">
      <c r="A1251" s="81"/>
      <c r="B1251" s="76"/>
      <c r="C1251" s="77"/>
      <c r="D1251" s="79"/>
      <c r="E1251" s="79"/>
      <c r="F1251" s="79"/>
      <c r="G1251" s="79"/>
      <c r="H1251" s="79"/>
      <c r="I1251" s="79"/>
      <c r="J1251" s="79"/>
      <c r="K1251" s="80"/>
      <c r="L1251" s="79"/>
      <c r="M1251" s="79"/>
      <c r="N1251" s="79"/>
      <c r="O1251" s="79"/>
      <c r="P1251" s="79"/>
      <c r="Q1251" s="79"/>
      <c r="R1251" s="80"/>
      <c r="S1251" s="79"/>
      <c r="T1251" s="76"/>
      <c r="W1251" s="76"/>
      <c r="X1251" s="76"/>
    </row>
    <row r="1252" spans="1:24" s="78" customFormat="1">
      <c r="A1252" s="81"/>
      <c r="B1252" s="76"/>
      <c r="C1252" s="77"/>
      <c r="D1252" s="79"/>
      <c r="E1252" s="79"/>
      <c r="F1252" s="79"/>
      <c r="G1252" s="79"/>
      <c r="H1252" s="79"/>
      <c r="I1252" s="79"/>
      <c r="J1252" s="79"/>
      <c r="K1252" s="80"/>
      <c r="L1252" s="79"/>
      <c r="M1252" s="79"/>
      <c r="N1252" s="79"/>
      <c r="O1252" s="79"/>
      <c r="P1252" s="79"/>
      <c r="Q1252" s="79"/>
      <c r="R1252" s="80"/>
      <c r="S1252" s="79"/>
      <c r="T1252" s="76"/>
      <c r="W1252" s="76"/>
      <c r="X1252" s="76"/>
    </row>
    <row r="1253" spans="1:24" s="78" customFormat="1">
      <c r="A1253" s="81"/>
      <c r="B1253" s="76"/>
      <c r="C1253" s="77"/>
      <c r="D1253" s="79"/>
      <c r="E1253" s="79"/>
      <c r="F1253" s="79"/>
      <c r="G1253" s="79"/>
      <c r="H1253" s="79"/>
      <c r="I1253" s="79"/>
      <c r="J1253" s="79"/>
      <c r="K1253" s="80"/>
      <c r="L1253" s="79"/>
      <c r="M1253" s="79"/>
      <c r="N1253" s="79"/>
      <c r="O1253" s="79"/>
      <c r="P1253" s="79"/>
      <c r="Q1253" s="79"/>
      <c r="R1253" s="80"/>
      <c r="S1253" s="79"/>
      <c r="T1253" s="76"/>
      <c r="W1253" s="76"/>
      <c r="X1253" s="76"/>
    </row>
    <row r="1254" spans="1:24" s="78" customFormat="1">
      <c r="A1254" s="81"/>
      <c r="B1254" s="76"/>
      <c r="C1254" s="77"/>
      <c r="D1254" s="79"/>
      <c r="E1254" s="79"/>
      <c r="F1254" s="79"/>
      <c r="G1254" s="79"/>
      <c r="H1254" s="79"/>
      <c r="I1254" s="79"/>
      <c r="J1254" s="79"/>
      <c r="K1254" s="80"/>
      <c r="L1254" s="79"/>
      <c r="M1254" s="79"/>
      <c r="N1254" s="79"/>
      <c r="O1254" s="79"/>
      <c r="P1254" s="79"/>
      <c r="Q1254" s="79"/>
      <c r="R1254" s="80"/>
      <c r="S1254" s="79"/>
      <c r="T1254" s="76"/>
      <c r="W1254" s="76"/>
      <c r="X1254" s="76"/>
    </row>
    <row r="1255" spans="1:24" s="78" customFormat="1">
      <c r="A1255" s="81"/>
      <c r="B1255" s="76"/>
      <c r="C1255" s="77"/>
      <c r="D1255" s="79"/>
      <c r="E1255" s="79"/>
      <c r="F1255" s="79"/>
      <c r="G1255" s="79"/>
      <c r="H1255" s="79"/>
      <c r="I1255" s="79"/>
      <c r="J1255" s="79"/>
      <c r="K1255" s="80"/>
      <c r="L1255" s="79"/>
      <c r="M1255" s="79"/>
      <c r="N1255" s="79"/>
      <c r="O1255" s="79"/>
      <c r="P1255" s="79"/>
      <c r="Q1255" s="79"/>
      <c r="R1255" s="80"/>
      <c r="S1255" s="79"/>
      <c r="T1255" s="76"/>
      <c r="W1255" s="76"/>
      <c r="X1255" s="76"/>
    </row>
    <row r="1256" spans="1:24" s="78" customFormat="1">
      <c r="A1256" s="81"/>
      <c r="B1256" s="76"/>
      <c r="C1256" s="77"/>
      <c r="D1256" s="79"/>
      <c r="E1256" s="79"/>
      <c r="F1256" s="79"/>
      <c r="G1256" s="79"/>
      <c r="H1256" s="79"/>
      <c r="I1256" s="79"/>
      <c r="J1256" s="79"/>
      <c r="K1256" s="80"/>
      <c r="L1256" s="79"/>
      <c r="M1256" s="79"/>
      <c r="N1256" s="79"/>
      <c r="O1256" s="79"/>
      <c r="P1256" s="79"/>
      <c r="Q1256" s="79"/>
      <c r="R1256" s="80"/>
      <c r="S1256" s="79"/>
      <c r="T1256" s="76"/>
      <c r="W1256" s="76"/>
      <c r="X1256" s="76"/>
    </row>
    <row r="1257" spans="1:24" s="78" customFormat="1">
      <c r="A1257" s="81"/>
      <c r="B1257" s="76"/>
      <c r="C1257" s="77"/>
      <c r="D1257" s="79"/>
      <c r="E1257" s="79"/>
      <c r="F1257" s="79"/>
      <c r="G1257" s="79"/>
      <c r="H1257" s="79"/>
      <c r="I1257" s="79"/>
      <c r="J1257" s="79"/>
      <c r="K1257" s="80"/>
      <c r="L1257" s="79"/>
      <c r="M1257" s="79"/>
      <c r="N1257" s="79"/>
      <c r="O1257" s="79"/>
      <c r="P1257" s="79"/>
      <c r="Q1257" s="79"/>
      <c r="R1257" s="80"/>
      <c r="S1257" s="79"/>
      <c r="T1257" s="76"/>
      <c r="W1257" s="76"/>
      <c r="X1257" s="76"/>
    </row>
    <row r="1258" spans="1:24" s="78" customFormat="1">
      <c r="A1258" s="81"/>
      <c r="B1258" s="76"/>
      <c r="C1258" s="77"/>
      <c r="D1258" s="79"/>
      <c r="E1258" s="79"/>
      <c r="F1258" s="79"/>
      <c r="G1258" s="79"/>
      <c r="H1258" s="79"/>
      <c r="I1258" s="79"/>
      <c r="J1258" s="79"/>
      <c r="K1258" s="80"/>
      <c r="L1258" s="79"/>
      <c r="M1258" s="79"/>
      <c r="N1258" s="79"/>
      <c r="O1258" s="79"/>
      <c r="P1258" s="79"/>
      <c r="Q1258" s="79"/>
      <c r="R1258" s="80"/>
      <c r="S1258" s="79"/>
      <c r="T1258" s="76"/>
      <c r="W1258" s="76"/>
      <c r="X1258" s="76"/>
    </row>
    <row r="1259" spans="1:24" s="78" customFormat="1">
      <c r="A1259" s="81"/>
      <c r="B1259" s="76"/>
      <c r="C1259" s="77"/>
      <c r="D1259" s="79"/>
      <c r="E1259" s="79"/>
      <c r="F1259" s="79"/>
      <c r="G1259" s="79"/>
      <c r="H1259" s="79"/>
      <c r="I1259" s="79"/>
      <c r="J1259" s="79"/>
      <c r="K1259" s="80"/>
      <c r="L1259" s="79"/>
      <c r="M1259" s="79"/>
      <c r="N1259" s="79"/>
      <c r="O1259" s="79"/>
      <c r="P1259" s="79"/>
      <c r="Q1259" s="79"/>
      <c r="R1259" s="80"/>
      <c r="S1259" s="79"/>
      <c r="T1259" s="76"/>
      <c r="W1259" s="76"/>
      <c r="X1259" s="76"/>
    </row>
    <row r="1260" spans="1:24" s="78" customFormat="1">
      <c r="A1260" s="81"/>
      <c r="B1260" s="76"/>
      <c r="C1260" s="77"/>
      <c r="D1260" s="79"/>
      <c r="E1260" s="79"/>
      <c r="F1260" s="79"/>
      <c r="G1260" s="79"/>
      <c r="H1260" s="79"/>
      <c r="I1260" s="79"/>
      <c r="J1260" s="79"/>
      <c r="K1260" s="80"/>
      <c r="L1260" s="79"/>
      <c r="M1260" s="79"/>
      <c r="N1260" s="79"/>
      <c r="O1260" s="79"/>
      <c r="P1260" s="79"/>
      <c r="Q1260" s="79"/>
      <c r="R1260" s="80"/>
      <c r="S1260" s="79"/>
      <c r="T1260" s="76"/>
      <c r="W1260" s="76"/>
      <c r="X1260" s="76"/>
    </row>
    <row r="1261" spans="1:24" s="78" customFormat="1">
      <c r="A1261" s="81"/>
      <c r="B1261" s="76"/>
      <c r="C1261" s="77"/>
      <c r="D1261" s="79"/>
      <c r="E1261" s="79"/>
      <c r="F1261" s="79"/>
      <c r="G1261" s="79"/>
      <c r="H1261" s="79"/>
      <c r="I1261" s="79"/>
      <c r="J1261" s="79"/>
      <c r="K1261" s="80"/>
      <c r="L1261" s="79"/>
      <c r="M1261" s="79"/>
      <c r="N1261" s="79"/>
      <c r="O1261" s="79"/>
      <c r="P1261" s="79"/>
      <c r="Q1261" s="79"/>
      <c r="R1261" s="80"/>
      <c r="S1261" s="79"/>
      <c r="T1261" s="76"/>
      <c r="W1261" s="76"/>
      <c r="X1261" s="76"/>
    </row>
    <row r="1262" spans="1:24" s="78" customFormat="1">
      <c r="A1262" s="81"/>
      <c r="B1262" s="76"/>
      <c r="C1262" s="77"/>
      <c r="D1262" s="79"/>
      <c r="E1262" s="79"/>
      <c r="F1262" s="79"/>
      <c r="G1262" s="79"/>
      <c r="H1262" s="79"/>
      <c r="I1262" s="79"/>
      <c r="J1262" s="79"/>
      <c r="K1262" s="80"/>
      <c r="L1262" s="79"/>
      <c r="M1262" s="79"/>
      <c r="N1262" s="79"/>
      <c r="O1262" s="79"/>
      <c r="P1262" s="79"/>
      <c r="Q1262" s="79"/>
      <c r="R1262" s="80"/>
      <c r="S1262" s="79"/>
      <c r="T1262" s="76"/>
      <c r="W1262" s="76"/>
      <c r="X1262" s="76"/>
    </row>
    <row r="1263" spans="1:24" s="78" customFormat="1">
      <c r="A1263" s="81"/>
      <c r="B1263" s="76"/>
      <c r="C1263" s="77"/>
      <c r="D1263" s="79"/>
      <c r="E1263" s="79"/>
      <c r="F1263" s="79"/>
      <c r="G1263" s="79"/>
      <c r="H1263" s="79"/>
      <c r="I1263" s="79"/>
      <c r="J1263" s="79"/>
      <c r="K1263" s="80"/>
      <c r="L1263" s="79"/>
      <c r="M1263" s="79"/>
      <c r="N1263" s="79"/>
      <c r="O1263" s="79"/>
      <c r="P1263" s="79"/>
      <c r="Q1263" s="79"/>
      <c r="R1263" s="80"/>
      <c r="S1263" s="79"/>
      <c r="T1263" s="76"/>
      <c r="W1263" s="76"/>
      <c r="X1263" s="76"/>
    </row>
    <row r="1264" spans="1:24" s="78" customFormat="1">
      <c r="A1264" s="81"/>
      <c r="B1264" s="76"/>
      <c r="C1264" s="77"/>
      <c r="D1264" s="79"/>
      <c r="E1264" s="79"/>
      <c r="F1264" s="79"/>
      <c r="G1264" s="79"/>
      <c r="H1264" s="79"/>
      <c r="I1264" s="79"/>
      <c r="J1264" s="79"/>
      <c r="K1264" s="80"/>
      <c r="L1264" s="79"/>
      <c r="M1264" s="79"/>
      <c r="N1264" s="79"/>
      <c r="O1264" s="79"/>
      <c r="P1264" s="79"/>
      <c r="Q1264" s="79"/>
      <c r="R1264" s="80"/>
      <c r="S1264" s="79"/>
      <c r="T1264" s="76"/>
      <c r="W1264" s="76"/>
      <c r="X1264" s="76"/>
    </row>
    <row r="1265" spans="1:24" s="78" customFormat="1">
      <c r="A1265" s="81"/>
      <c r="B1265" s="76"/>
      <c r="C1265" s="77"/>
      <c r="D1265" s="79"/>
      <c r="E1265" s="79"/>
      <c r="F1265" s="79"/>
      <c r="G1265" s="79"/>
      <c r="H1265" s="79"/>
      <c r="I1265" s="79"/>
      <c r="J1265" s="79"/>
      <c r="K1265" s="80"/>
      <c r="L1265" s="79"/>
      <c r="M1265" s="79"/>
      <c r="N1265" s="79"/>
      <c r="O1265" s="79"/>
      <c r="P1265" s="79"/>
      <c r="Q1265" s="79"/>
      <c r="R1265" s="80"/>
      <c r="S1265" s="79"/>
      <c r="T1265" s="76"/>
      <c r="W1265" s="76"/>
      <c r="X1265" s="76"/>
    </row>
    <row r="1266" spans="1:24" s="78" customFormat="1">
      <c r="A1266" s="81"/>
      <c r="B1266" s="76"/>
      <c r="C1266" s="77"/>
      <c r="D1266" s="79"/>
      <c r="E1266" s="79"/>
      <c r="F1266" s="79"/>
      <c r="G1266" s="79"/>
      <c r="H1266" s="79"/>
      <c r="I1266" s="79"/>
      <c r="J1266" s="79"/>
      <c r="K1266" s="80"/>
      <c r="L1266" s="79"/>
      <c r="M1266" s="79"/>
      <c r="N1266" s="79"/>
      <c r="O1266" s="79"/>
      <c r="P1266" s="79"/>
      <c r="Q1266" s="79"/>
      <c r="R1266" s="80"/>
      <c r="S1266" s="79"/>
      <c r="T1266" s="76"/>
      <c r="W1266" s="76"/>
      <c r="X1266" s="76"/>
    </row>
    <row r="1267" spans="1:24" s="78" customFormat="1">
      <c r="A1267" s="81"/>
      <c r="B1267" s="76"/>
      <c r="C1267" s="77"/>
      <c r="D1267" s="79"/>
      <c r="E1267" s="79"/>
      <c r="F1267" s="79"/>
      <c r="G1267" s="79"/>
      <c r="H1267" s="79"/>
      <c r="I1267" s="79"/>
      <c r="J1267" s="79"/>
      <c r="K1267" s="80"/>
      <c r="L1267" s="79"/>
      <c r="M1267" s="79"/>
      <c r="N1267" s="79"/>
      <c r="O1267" s="79"/>
      <c r="P1267" s="79"/>
      <c r="Q1267" s="79"/>
      <c r="R1267" s="80"/>
      <c r="S1267" s="79"/>
      <c r="T1267" s="76"/>
      <c r="W1267" s="76"/>
      <c r="X1267" s="76"/>
    </row>
    <row r="1268" spans="1:24" s="78" customFormat="1">
      <c r="A1268" s="81"/>
      <c r="B1268" s="76"/>
      <c r="C1268" s="77"/>
      <c r="D1268" s="79"/>
      <c r="E1268" s="79"/>
      <c r="F1268" s="79"/>
      <c r="G1268" s="79"/>
      <c r="H1268" s="79"/>
      <c r="I1268" s="79"/>
      <c r="J1268" s="79"/>
      <c r="K1268" s="80"/>
      <c r="L1268" s="79"/>
      <c r="M1268" s="79"/>
      <c r="N1268" s="79"/>
      <c r="O1268" s="79"/>
      <c r="P1268" s="79"/>
      <c r="Q1268" s="79"/>
      <c r="R1268" s="80"/>
      <c r="S1268" s="79"/>
      <c r="T1268" s="76"/>
      <c r="W1268" s="76"/>
      <c r="X1268" s="76"/>
    </row>
    <row r="1269" spans="1:24" s="78" customFormat="1">
      <c r="A1269" s="81"/>
      <c r="B1269" s="76"/>
      <c r="C1269" s="77"/>
      <c r="D1269" s="79"/>
      <c r="E1269" s="79"/>
      <c r="F1269" s="79"/>
      <c r="G1269" s="79"/>
      <c r="H1269" s="79"/>
      <c r="I1269" s="79"/>
      <c r="J1269" s="79"/>
      <c r="K1269" s="80"/>
      <c r="L1269" s="79"/>
      <c r="M1269" s="79"/>
      <c r="N1269" s="79"/>
      <c r="O1269" s="79"/>
      <c r="P1269" s="79"/>
      <c r="Q1269" s="79"/>
      <c r="R1269" s="80"/>
      <c r="S1269" s="79"/>
      <c r="T1269" s="76"/>
      <c r="W1269" s="76"/>
      <c r="X1269" s="76"/>
    </row>
    <row r="1270" spans="1:24" s="78" customFormat="1">
      <c r="A1270" s="81"/>
      <c r="B1270" s="76"/>
      <c r="C1270" s="77"/>
      <c r="D1270" s="79"/>
      <c r="E1270" s="79"/>
      <c r="F1270" s="79"/>
      <c r="G1270" s="79"/>
      <c r="H1270" s="79"/>
      <c r="I1270" s="79"/>
      <c r="J1270" s="79"/>
      <c r="K1270" s="80"/>
      <c r="L1270" s="79"/>
      <c r="M1270" s="79"/>
      <c r="N1270" s="79"/>
      <c r="O1270" s="79"/>
      <c r="P1270" s="79"/>
      <c r="Q1270" s="79"/>
      <c r="R1270" s="80"/>
      <c r="S1270" s="79"/>
      <c r="T1270" s="76"/>
      <c r="W1270" s="76"/>
      <c r="X1270" s="76"/>
    </row>
    <row r="1271" spans="1:24" s="78" customFormat="1">
      <c r="A1271" s="81"/>
      <c r="B1271" s="76"/>
      <c r="C1271" s="77"/>
      <c r="D1271" s="79"/>
      <c r="E1271" s="79"/>
      <c r="F1271" s="79"/>
      <c r="G1271" s="79"/>
      <c r="H1271" s="79"/>
      <c r="I1271" s="79"/>
      <c r="J1271" s="79"/>
      <c r="K1271" s="80"/>
      <c r="L1271" s="79"/>
      <c r="M1271" s="79"/>
      <c r="N1271" s="79"/>
      <c r="O1271" s="79"/>
      <c r="P1271" s="79"/>
      <c r="Q1271" s="79"/>
      <c r="R1271" s="80"/>
      <c r="S1271" s="79"/>
      <c r="T1271" s="76"/>
      <c r="W1271" s="76"/>
      <c r="X1271" s="76"/>
    </row>
    <row r="1272" spans="1:24" s="78" customFormat="1">
      <c r="A1272" s="81"/>
      <c r="B1272" s="76"/>
      <c r="C1272" s="77"/>
      <c r="D1272" s="79"/>
      <c r="E1272" s="79"/>
      <c r="F1272" s="79"/>
      <c r="G1272" s="79"/>
      <c r="H1272" s="79"/>
      <c r="I1272" s="79"/>
      <c r="J1272" s="79"/>
      <c r="K1272" s="80"/>
      <c r="L1272" s="79"/>
      <c r="M1272" s="79"/>
      <c r="N1272" s="79"/>
      <c r="O1272" s="79"/>
      <c r="P1272" s="79"/>
      <c r="Q1272" s="79"/>
      <c r="R1272" s="80"/>
      <c r="S1272" s="79"/>
      <c r="T1272" s="76"/>
      <c r="W1272" s="76"/>
      <c r="X1272" s="76"/>
    </row>
    <row r="1273" spans="1:24" s="78" customFormat="1">
      <c r="A1273" s="81"/>
      <c r="B1273" s="76"/>
      <c r="C1273" s="77"/>
      <c r="D1273" s="79"/>
      <c r="E1273" s="79"/>
      <c r="F1273" s="79"/>
      <c r="G1273" s="79"/>
      <c r="H1273" s="79"/>
      <c r="I1273" s="79"/>
      <c r="J1273" s="79"/>
      <c r="K1273" s="80"/>
      <c r="L1273" s="79"/>
      <c r="M1273" s="79"/>
      <c r="N1273" s="79"/>
      <c r="O1273" s="79"/>
      <c r="P1273" s="79"/>
      <c r="Q1273" s="79"/>
      <c r="R1273" s="80"/>
      <c r="S1273" s="79"/>
      <c r="T1273" s="76"/>
      <c r="W1273" s="76"/>
      <c r="X1273" s="76"/>
    </row>
    <row r="1274" spans="1:24" s="78" customFormat="1">
      <c r="A1274" s="81"/>
      <c r="B1274" s="76"/>
      <c r="C1274" s="77"/>
      <c r="D1274" s="79"/>
      <c r="E1274" s="79"/>
      <c r="F1274" s="79"/>
      <c r="G1274" s="79"/>
      <c r="H1274" s="79"/>
      <c r="I1274" s="79"/>
      <c r="J1274" s="79"/>
      <c r="K1274" s="80"/>
      <c r="L1274" s="79"/>
      <c r="M1274" s="79"/>
      <c r="N1274" s="79"/>
      <c r="O1274" s="79"/>
      <c r="P1274" s="79"/>
      <c r="Q1274" s="79"/>
      <c r="R1274" s="80"/>
      <c r="S1274" s="79"/>
      <c r="T1274" s="76"/>
      <c r="W1274" s="76"/>
      <c r="X1274" s="76"/>
    </row>
    <row r="1275" spans="1:24" s="78" customFormat="1">
      <c r="A1275" s="81"/>
      <c r="B1275" s="76"/>
      <c r="C1275" s="77"/>
      <c r="D1275" s="79"/>
      <c r="E1275" s="79"/>
      <c r="F1275" s="79"/>
      <c r="G1275" s="79"/>
      <c r="H1275" s="79"/>
      <c r="I1275" s="79"/>
      <c r="J1275" s="79"/>
      <c r="K1275" s="80"/>
      <c r="L1275" s="79"/>
      <c r="M1275" s="79"/>
      <c r="N1275" s="79"/>
      <c r="O1275" s="79"/>
      <c r="P1275" s="79"/>
      <c r="Q1275" s="79"/>
      <c r="R1275" s="80"/>
      <c r="S1275" s="79"/>
      <c r="T1275" s="76"/>
      <c r="W1275" s="76"/>
      <c r="X1275" s="76"/>
    </row>
    <row r="1276" spans="1:24" s="78" customFormat="1">
      <c r="A1276" s="81"/>
      <c r="B1276" s="76"/>
      <c r="C1276" s="77"/>
      <c r="D1276" s="79"/>
      <c r="E1276" s="79"/>
      <c r="F1276" s="79"/>
      <c r="G1276" s="79"/>
      <c r="H1276" s="79"/>
      <c r="I1276" s="79"/>
      <c r="J1276" s="79"/>
      <c r="K1276" s="80"/>
      <c r="L1276" s="79"/>
      <c r="M1276" s="79"/>
      <c r="N1276" s="79"/>
      <c r="O1276" s="79"/>
      <c r="P1276" s="79"/>
      <c r="Q1276" s="79"/>
      <c r="R1276" s="80"/>
      <c r="S1276" s="79"/>
      <c r="T1276" s="76"/>
      <c r="W1276" s="76"/>
      <c r="X1276" s="76"/>
    </row>
    <row r="1277" spans="1:24" s="78" customFormat="1">
      <c r="A1277" s="81"/>
      <c r="B1277" s="76"/>
      <c r="C1277" s="77"/>
      <c r="D1277" s="79"/>
      <c r="E1277" s="79"/>
      <c r="F1277" s="79"/>
      <c r="G1277" s="79"/>
      <c r="H1277" s="79"/>
      <c r="I1277" s="79"/>
      <c r="J1277" s="79"/>
      <c r="K1277" s="80"/>
      <c r="L1277" s="79"/>
      <c r="M1277" s="79"/>
      <c r="N1277" s="79"/>
      <c r="O1277" s="79"/>
      <c r="P1277" s="79"/>
      <c r="Q1277" s="79"/>
      <c r="R1277" s="80"/>
      <c r="S1277" s="79"/>
      <c r="T1277" s="76"/>
      <c r="W1277" s="76"/>
      <c r="X1277" s="76"/>
    </row>
    <row r="1278" spans="1:24" s="78" customFormat="1">
      <c r="A1278" s="81"/>
      <c r="B1278" s="76"/>
      <c r="C1278" s="77"/>
      <c r="D1278" s="79"/>
      <c r="E1278" s="79"/>
      <c r="F1278" s="79"/>
      <c r="G1278" s="79"/>
      <c r="H1278" s="79"/>
      <c r="I1278" s="79"/>
      <c r="J1278" s="79"/>
      <c r="K1278" s="80"/>
      <c r="L1278" s="79"/>
      <c r="M1278" s="79"/>
      <c r="N1278" s="79"/>
      <c r="O1278" s="79"/>
      <c r="P1278" s="79"/>
      <c r="Q1278" s="79"/>
      <c r="R1278" s="80"/>
      <c r="S1278" s="79"/>
      <c r="T1278" s="76"/>
      <c r="W1278" s="76"/>
      <c r="X1278" s="76"/>
    </row>
    <row r="1279" spans="1:24" s="78" customFormat="1">
      <c r="A1279" s="81"/>
      <c r="B1279" s="76"/>
      <c r="C1279" s="77"/>
      <c r="D1279" s="79"/>
      <c r="E1279" s="79"/>
      <c r="F1279" s="79"/>
      <c r="G1279" s="79"/>
      <c r="H1279" s="79"/>
      <c r="I1279" s="79"/>
      <c r="J1279" s="79"/>
      <c r="K1279" s="80"/>
      <c r="L1279" s="79"/>
      <c r="M1279" s="79"/>
      <c r="N1279" s="79"/>
      <c r="O1279" s="79"/>
      <c r="P1279" s="79"/>
      <c r="Q1279" s="79"/>
      <c r="R1279" s="80"/>
      <c r="S1279" s="79"/>
      <c r="T1279" s="76"/>
      <c r="W1279" s="76"/>
      <c r="X1279" s="76"/>
    </row>
    <row r="1280" spans="1:24" s="78" customFormat="1">
      <c r="A1280" s="81"/>
      <c r="B1280" s="76"/>
      <c r="C1280" s="77"/>
      <c r="D1280" s="79"/>
      <c r="E1280" s="79"/>
      <c r="F1280" s="79"/>
      <c r="G1280" s="79"/>
      <c r="H1280" s="79"/>
      <c r="I1280" s="79"/>
      <c r="J1280" s="79"/>
      <c r="K1280" s="80"/>
      <c r="L1280" s="79"/>
      <c r="M1280" s="79"/>
      <c r="N1280" s="79"/>
      <c r="O1280" s="79"/>
      <c r="P1280" s="79"/>
      <c r="Q1280" s="79"/>
      <c r="R1280" s="80"/>
      <c r="S1280" s="79"/>
      <c r="T1280" s="76"/>
      <c r="W1280" s="76"/>
      <c r="X1280" s="76"/>
    </row>
    <row r="1281" spans="1:24" s="78" customFormat="1">
      <c r="A1281" s="81"/>
      <c r="B1281" s="76"/>
      <c r="C1281" s="77"/>
      <c r="D1281" s="79"/>
      <c r="E1281" s="79"/>
      <c r="F1281" s="79"/>
      <c r="G1281" s="79"/>
      <c r="H1281" s="79"/>
      <c r="I1281" s="79"/>
      <c r="J1281" s="79"/>
      <c r="K1281" s="80"/>
      <c r="L1281" s="79"/>
      <c r="M1281" s="79"/>
      <c r="N1281" s="79"/>
      <c r="O1281" s="79"/>
      <c r="P1281" s="79"/>
      <c r="Q1281" s="79"/>
      <c r="R1281" s="80"/>
      <c r="S1281" s="79"/>
      <c r="T1281" s="76"/>
      <c r="W1281" s="76"/>
      <c r="X1281" s="76"/>
    </row>
    <row r="1282" spans="1:24" s="78" customFormat="1">
      <c r="A1282" s="81"/>
      <c r="B1282" s="76"/>
      <c r="C1282" s="77"/>
      <c r="D1282" s="79"/>
      <c r="E1282" s="79"/>
      <c r="F1282" s="79"/>
      <c r="G1282" s="79"/>
      <c r="H1282" s="79"/>
      <c r="I1282" s="79"/>
      <c r="J1282" s="79"/>
      <c r="K1282" s="80"/>
      <c r="L1282" s="79"/>
      <c r="M1282" s="79"/>
      <c r="N1282" s="79"/>
      <c r="O1282" s="79"/>
      <c r="P1282" s="79"/>
      <c r="Q1282" s="79"/>
      <c r="R1282" s="80"/>
      <c r="S1282" s="79"/>
      <c r="T1282" s="76"/>
      <c r="W1282" s="76"/>
      <c r="X1282" s="76"/>
    </row>
    <row r="1283" spans="1:24" s="78" customFormat="1">
      <c r="A1283" s="81"/>
      <c r="B1283" s="76"/>
      <c r="C1283" s="77"/>
      <c r="D1283" s="79"/>
      <c r="E1283" s="79"/>
      <c r="F1283" s="79"/>
      <c r="G1283" s="79"/>
      <c r="H1283" s="79"/>
      <c r="I1283" s="79"/>
      <c r="J1283" s="79"/>
      <c r="K1283" s="80"/>
      <c r="L1283" s="79"/>
      <c r="M1283" s="79"/>
      <c r="N1283" s="79"/>
      <c r="O1283" s="79"/>
      <c r="P1283" s="79"/>
      <c r="Q1283" s="79"/>
      <c r="R1283" s="80"/>
      <c r="S1283" s="79"/>
      <c r="T1283" s="76"/>
      <c r="W1283" s="76"/>
      <c r="X1283" s="76"/>
    </row>
    <row r="1284" spans="1:24" s="78" customFormat="1">
      <c r="A1284" s="81"/>
      <c r="B1284" s="76"/>
      <c r="C1284" s="77"/>
      <c r="D1284" s="79"/>
      <c r="E1284" s="79"/>
      <c r="F1284" s="79"/>
      <c r="G1284" s="79"/>
      <c r="H1284" s="79"/>
      <c r="I1284" s="79"/>
      <c r="J1284" s="79"/>
      <c r="K1284" s="80"/>
      <c r="L1284" s="79"/>
      <c r="M1284" s="79"/>
      <c r="N1284" s="79"/>
      <c r="O1284" s="79"/>
      <c r="P1284" s="79"/>
      <c r="Q1284" s="79"/>
      <c r="R1284" s="80"/>
      <c r="S1284" s="79"/>
      <c r="T1284" s="76"/>
      <c r="W1284" s="76"/>
      <c r="X1284" s="76"/>
    </row>
    <row r="1285" spans="1:24" s="78" customFormat="1">
      <c r="A1285" s="81"/>
      <c r="B1285" s="76"/>
      <c r="C1285" s="77"/>
      <c r="D1285" s="79"/>
      <c r="E1285" s="79"/>
      <c r="F1285" s="79"/>
      <c r="G1285" s="79"/>
      <c r="H1285" s="79"/>
      <c r="I1285" s="79"/>
      <c r="J1285" s="79"/>
      <c r="K1285" s="80"/>
      <c r="L1285" s="79"/>
      <c r="M1285" s="79"/>
      <c r="N1285" s="79"/>
      <c r="O1285" s="79"/>
      <c r="P1285" s="79"/>
      <c r="Q1285" s="79"/>
      <c r="R1285" s="80"/>
      <c r="S1285" s="79"/>
      <c r="T1285" s="76"/>
      <c r="W1285" s="76"/>
      <c r="X1285" s="76"/>
    </row>
    <row r="1286" spans="1:24" s="78" customFormat="1">
      <c r="A1286" s="81"/>
      <c r="B1286" s="76"/>
      <c r="C1286" s="77"/>
      <c r="D1286" s="79"/>
      <c r="E1286" s="79"/>
      <c r="F1286" s="79"/>
      <c r="G1286" s="79"/>
      <c r="H1286" s="79"/>
      <c r="I1286" s="79"/>
      <c r="J1286" s="79"/>
      <c r="K1286" s="80"/>
      <c r="L1286" s="79"/>
      <c r="M1286" s="79"/>
      <c r="N1286" s="79"/>
      <c r="O1286" s="79"/>
      <c r="P1286" s="79"/>
      <c r="Q1286" s="79"/>
      <c r="R1286" s="80"/>
      <c r="S1286" s="79"/>
      <c r="T1286" s="76"/>
      <c r="W1286" s="76"/>
      <c r="X1286" s="76"/>
    </row>
    <row r="1287" spans="1:24" s="78" customFormat="1">
      <c r="A1287" s="81"/>
      <c r="B1287" s="76"/>
      <c r="C1287" s="77"/>
      <c r="D1287" s="79"/>
      <c r="E1287" s="79"/>
      <c r="F1287" s="79"/>
      <c r="G1287" s="79"/>
      <c r="H1287" s="79"/>
      <c r="I1287" s="79"/>
      <c r="J1287" s="79"/>
      <c r="K1287" s="80"/>
      <c r="L1287" s="79"/>
      <c r="M1287" s="79"/>
      <c r="N1287" s="79"/>
      <c r="O1287" s="79"/>
      <c r="P1287" s="79"/>
      <c r="Q1287" s="79"/>
      <c r="R1287" s="80"/>
      <c r="S1287" s="79"/>
      <c r="T1287" s="76"/>
      <c r="W1287" s="76"/>
      <c r="X1287" s="76"/>
    </row>
    <row r="1288" spans="1:24" s="78" customFormat="1">
      <c r="A1288" s="81"/>
      <c r="B1288" s="76"/>
      <c r="C1288" s="77"/>
      <c r="D1288" s="79"/>
      <c r="E1288" s="79"/>
      <c r="F1288" s="79"/>
      <c r="G1288" s="79"/>
      <c r="H1288" s="79"/>
      <c r="I1288" s="79"/>
      <c r="J1288" s="79"/>
      <c r="K1288" s="80"/>
      <c r="L1288" s="79"/>
      <c r="M1288" s="79"/>
      <c r="N1288" s="79"/>
      <c r="O1288" s="79"/>
      <c r="P1288" s="79"/>
      <c r="Q1288" s="79"/>
      <c r="R1288" s="80"/>
      <c r="S1288" s="79"/>
      <c r="T1288" s="76"/>
      <c r="W1288" s="76"/>
      <c r="X1288" s="76"/>
    </row>
    <row r="1289" spans="1:24" s="78" customFormat="1">
      <c r="A1289" s="81"/>
      <c r="B1289" s="76"/>
      <c r="C1289" s="77"/>
      <c r="D1289" s="79"/>
      <c r="E1289" s="79"/>
      <c r="F1289" s="79"/>
      <c r="G1289" s="79"/>
      <c r="H1289" s="79"/>
      <c r="I1289" s="79"/>
      <c r="J1289" s="79"/>
      <c r="K1289" s="80"/>
      <c r="L1289" s="79"/>
      <c r="M1289" s="79"/>
      <c r="N1289" s="79"/>
      <c r="O1289" s="79"/>
      <c r="P1289" s="79"/>
      <c r="Q1289" s="79"/>
      <c r="R1289" s="80"/>
      <c r="S1289" s="79"/>
      <c r="T1289" s="76"/>
      <c r="W1289" s="76"/>
      <c r="X1289" s="76"/>
    </row>
    <row r="1290" spans="1:24" s="78" customFormat="1">
      <c r="A1290" s="81"/>
      <c r="B1290" s="76"/>
      <c r="C1290" s="77"/>
      <c r="D1290" s="79"/>
      <c r="E1290" s="79"/>
      <c r="F1290" s="79"/>
      <c r="G1290" s="79"/>
      <c r="H1290" s="79"/>
      <c r="I1290" s="79"/>
      <c r="J1290" s="79"/>
      <c r="K1290" s="80"/>
      <c r="L1290" s="79"/>
      <c r="M1290" s="79"/>
      <c r="N1290" s="79"/>
      <c r="O1290" s="79"/>
      <c r="P1290" s="79"/>
      <c r="Q1290" s="79"/>
      <c r="R1290" s="80"/>
      <c r="S1290" s="79"/>
      <c r="T1290" s="76"/>
      <c r="W1290" s="76"/>
      <c r="X1290" s="76"/>
    </row>
    <row r="1291" spans="1:24" s="78" customFormat="1">
      <c r="A1291" s="81"/>
      <c r="B1291" s="76"/>
      <c r="C1291" s="77"/>
      <c r="D1291" s="79"/>
      <c r="E1291" s="79"/>
      <c r="F1291" s="79"/>
      <c r="G1291" s="79"/>
      <c r="H1291" s="79"/>
      <c r="I1291" s="79"/>
      <c r="J1291" s="79"/>
      <c r="K1291" s="80"/>
      <c r="L1291" s="79"/>
      <c r="M1291" s="79"/>
      <c r="N1291" s="79"/>
      <c r="O1291" s="79"/>
      <c r="P1291" s="79"/>
      <c r="Q1291" s="79"/>
      <c r="R1291" s="80"/>
      <c r="S1291" s="79"/>
      <c r="T1291" s="76"/>
      <c r="W1291" s="76"/>
      <c r="X1291" s="76"/>
    </row>
    <row r="1292" spans="1:24" s="78" customFormat="1">
      <c r="A1292" s="81"/>
      <c r="B1292" s="76"/>
      <c r="C1292" s="77"/>
      <c r="D1292" s="79"/>
      <c r="E1292" s="79"/>
      <c r="F1292" s="79"/>
      <c r="G1292" s="79"/>
      <c r="H1292" s="79"/>
      <c r="I1292" s="79"/>
      <c r="J1292" s="79"/>
      <c r="K1292" s="80"/>
      <c r="L1292" s="79"/>
      <c r="M1292" s="79"/>
      <c r="N1292" s="79"/>
      <c r="O1292" s="79"/>
      <c r="P1292" s="79"/>
      <c r="Q1292" s="79"/>
      <c r="R1292" s="80"/>
      <c r="S1292" s="79"/>
      <c r="T1292" s="76"/>
      <c r="W1292" s="76"/>
      <c r="X1292" s="76"/>
    </row>
    <row r="1293" spans="1:24" s="78" customFormat="1">
      <c r="A1293" s="81"/>
      <c r="B1293" s="76"/>
      <c r="C1293" s="77"/>
      <c r="D1293" s="79"/>
      <c r="E1293" s="79"/>
      <c r="F1293" s="79"/>
      <c r="G1293" s="79"/>
      <c r="H1293" s="79"/>
      <c r="I1293" s="79"/>
      <c r="J1293" s="79"/>
      <c r="K1293" s="80"/>
      <c r="L1293" s="79"/>
      <c r="M1293" s="79"/>
      <c r="N1293" s="79"/>
      <c r="O1293" s="79"/>
      <c r="P1293" s="79"/>
      <c r="Q1293" s="79"/>
      <c r="R1293" s="80"/>
      <c r="S1293" s="79"/>
      <c r="T1293" s="76"/>
      <c r="W1293" s="76"/>
      <c r="X1293" s="76"/>
    </row>
    <row r="1294" spans="1:24" s="78" customFormat="1">
      <c r="A1294" s="81"/>
      <c r="B1294" s="76"/>
      <c r="C1294" s="77"/>
      <c r="D1294" s="79"/>
      <c r="E1294" s="79"/>
      <c r="F1294" s="79"/>
      <c r="G1294" s="79"/>
      <c r="H1294" s="79"/>
      <c r="I1294" s="79"/>
      <c r="J1294" s="79"/>
      <c r="K1294" s="80"/>
      <c r="L1294" s="79"/>
      <c r="M1294" s="79"/>
      <c r="N1294" s="79"/>
      <c r="O1294" s="79"/>
      <c r="P1294" s="79"/>
      <c r="Q1294" s="79"/>
      <c r="R1294" s="80"/>
      <c r="S1294" s="79"/>
      <c r="T1294" s="76"/>
      <c r="W1294" s="76"/>
      <c r="X1294" s="76"/>
    </row>
    <row r="1295" spans="1:24" s="78" customFormat="1">
      <c r="A1295" s="81"/>
      <c r="B1295" s="76"/>
      <c r="C1295" s="77"/>
      <c r="D1295" s="79"/>
      <c r="E1295" s="79"/>
      <c r="F1295" s="79"/>
      <c r="G1295" s="79"/>
      <c r="H1295" s="79"/>
      <c r="I1295" s="79"/>
      <c r="J1295" s="79"/>
      <c r="K1295" s="80"/>
      <c r="L1295" s="79"/>
      <c r="M1295" s="79"/>
      <c r="N1295" s="79"/>
      <c r="O1295" s="79"/>
      <c r="P1295" s="79"/>
      <c r="Q1295" s="79"/>
      <c r="R1295" s="80"/>
      <c r="S1295" s="79"/>
      <c r="T1295" s="76"/>
      <c r="W1295" s="76"/>
      <c r="X1295" s="76"/>
    </row>
    <row r="1296" spans="1:24" s="78" customFormat="1">
      <c r="A1296" s="81"/>
      <c r="B1296" s="76"/>
      <c r="C1296" s="77"/>
      <c r="D1296" s="79"/>
      <c r="E1296" s="79"/>
      <c r="F1296" s="79"/>
      <c r="G1296" s="79"/>
      <c r="H1296" s="79"/>
      <c r="I1296" s="79"/>
      <c r="J1296" s="79"/>
      <c r="K1296" s="80"/>
      <c r="L1296" s="79"/>
      <c r="M1296" s="79"/>
      <c r="N1296" s="79"/>
      <c r="O1296" s="79"/>
      <c r="P1296" s="79"/>
      <c r="Q1296" s="79"/>
      <c r="R1296" s="80"/>
      <c r="S1296" s="79"/>
      <c r="T1296" s="76"/>
      <c r="W1296" s="76"/>
      <c r="X1296" s="76"/>
    </row>
    <row r="1297" spans="1:24" s="78" customFormat="1">
      <c r="A1297" s="81"/>
      <c r="B1297" s="76"/>
      <c r="C1297" s="77"/>
      <c r="D1297" s="79"/>
      <c r="E1297" s="79"/>
      <c r="F1297" s="79"/>
      <c r="G1297" s="79"/>
      <c r="H1297" s="79"/>
      <c r="I1297" s="79"/>
      <c r="J1297" s="79"/>
      <c r="K1297" s="80"/>
      <c r="L1297" s="79"/>
      <c r="M1297" s="79"/>
      <c r="N1297" s="79"/>
      <c r="O1297" s="79"/>
      <c r="P1297" s="79"/>
      <c r="Q1297" s="79"/>
      <c r="R1297" s="80"/>
      <c r="S1297" s="79"/>
      <c r="T1297" s="76"/>
      <c r="W1297" s="76"/>
      <c r="X1297" s="76"/>
    </row>
    <row r="1298" spans="1:24" s="78" customFormat="1">
      <c r="A1298" s="81"/>
      <c r="B1298" s="76"/>
      <c r="C1298" s="77"/>
      <c r="D1298" s="79"/>
      <c r="E1298" s="79"/>
      <c r="F1298" s="79"/>
      <c r="G1298" s="79"/>
      <c r="H1298" s="79"/>
      <c r="I1298" s="79"/>
      <c r="J1298" s="79"/>
      <c r="K1298" s="80"/>
      <c r="L1298" s="79"/>
      <c r="M1298" s="79"/>
      <c r="N1298" s="79"/>
      <c r="O1298" s="79"/>
      <c r="P1298" s="79"/>
      <c r="Q1298" s="79"/>
      <c r="R1298" s="80"/>
      <c r="S1298" s="79"/>
      <c r="T1298" s="76"/>
      <c r="W1298" s="76"/>
      <c r="X1298" s="76"/>
    </row>
    <row r="1299" spans="1:24" s="78" customFormat="1">
      <c r="A1299" s="81"/>
      <c r="B1299" s="76"/>
      <c r="C1299" s="77"/>
      <c r="D1299" s="79"/>
      <c r="E1299" s="79"/>
      <c r="F1299" s="79"/>
      <c r="G1299" s="79"/>
      <c r="H1299" s="79"/>
      <c r="I1299" s="79"/>
      <c r="J1299" s="79"/>
      <c r="K1299" s="80"/>
      <c r="L1299" s="79"/>
      <c r="M1299" s="79"/>
      <c r="N1299" s="79"/>
      <c r="O1299" s="79"/>
      <c r="P1299" s="79"/>
      <c r="Q1299" s="79"/>
      <c r="R1299" s="80"/>
      <c r="S1299" s="79"/>
      <c r="T1299" s="76"/>
      <c r="W1299" s="76"/>
      <c r="X1299" s="76"/>
    </row>
    <row r="1300" spans="1:24" s="78" customFormat="1">
      <c r="A1300" s="81"/>
      <c r="B1300" s="76"/>
      <c r="C1300" s="77"/>
      <c r="D1300" s="79"/>
      <c r="E1300" s="79"/>
      <c r="F1300" s="79"/>
      <c r="G1300" s="79"/>
      <c r="H1300" s="79"/>
      <c r="I1300" s="79"/>
      <c r="J1300" s="79"/>
      <c r="K1300" s="80"/>
      <c r="L1300" s="79"/>
      <c r="M1300" s="79"/>
      <c r="N1300" s="79"/>
      <c r="O1300" s="79"/>
      <c r="P1300" s="79"/>
      <c r="Q1300" s="79"/>
      <c r="R1300" s="80"/>
      <c r="S1300" s="79"/>
      <c r="T1300" s="76"/>
      <c r="W1300" s="76"/>
      <c r="X1300" s="76"/>
    </row>
    <row r="1301" spans="1:24" s="78" customFormat="1">
      <c r="A1301" s="81"/>
      <c r="B1301" s="76"/>
      <c r="C1301" s="77"/>
      <c r="D1301" s="79"/>
      <c r="E1301" s="79"/>
      <c r="F1301" s="79"/>
      <c r="G1301" s="79"/>
      <c r="H1301" s="79"/>
      <c r="I1301" s="79"/>
      <c r="J1301" s="79"/>
      <c r="K1301" s="80"/>
      <c r="L1301" s="79"/>
      <c r="M1301" s="79"/>
      <c r="N1301" s="79"/>
      <c r="O1301" s="79"/>
      <c r="P1301" s="79"/>
      <c r="Q1301" s="79"/>
      <c r="R1301" s="80"/>
      <c r="S1301" s="79"/>
      <c r="T1301" s="76"/>
      <c r="W1301" s="76"/>
      <c r="X1301" s="76"/>
    </row>
    <row r="1302" spans="1:24" s="78" customFormat="1">
      <c r="A1302" s="81"/>
      <c r="B1302" s="76"/>
      <c r="C1302" s="77"/>
      <c r="D1302" s="79"/>
      <c r="E1302" s="79"/>
      <c r="F1302" s="79"/>
      <c r="G1302" s="79"/>
      <c r="H1302" s="79"/>
      <c r="I1302" s="79"/>
      <c r="J1302" s="79"/>
      <c r="K1302" s="80"/>
      <c r="L1302" s="79"/>
      <c r="M1302" s="79"/>
      <c r="N1302" s="79"/>
      <c r="O1302" s="79"/>
      <c r="P1302" s="79"/>
      <c r="Q1302" s="79"/>
      <c r="R1302" s="80"/>
      <c r="S1302" s="79"/>
      <c r="T1302" s="76"/>
      <c r="W1302" s="76"/>
      <c r="X1302" s="76"/>
    </row>
    <row r="1303" spans="1:24" s="78" customFormat="1">
      <c r="A1303" s="81"/>
      <c r="B1303" s="76"/>
      <c r="C1303" s="77"/>
      <c r="D1303" s="79"/>
      <c r="E1303" s="79"/>
      <c r="F1303" s="79"/>
      <c r="G1303" s="79"/>
      <c r="H1303" s="79"/>
      <c r="I1303" s="79"/>
      <c r="J1303" s="79"/>
      <c r="K1303" s="80"/>
      <c r="L1303" s="79"/>
      <c r="M1303" s="79"/>
      <c r="N1303" s="79"/>
      <c r="O1303" s="79"/>
      <c r="P1303" s="79"/>
      <c r="Q1303" s="79"/>
      <c r="R1303" s="80"/>
      <c r="S1303" s="79"/>
      <c r="T1303" s="76"/>
      <c r="W1303" s="76"/>
      <c r="X1303" s="76"/>
    </row>
    <row r="1304" spans="1:24" s="78" customFormat="1">
      <c r="A1304" s="81"/>
      <c r="B1304" s="76"/>
      <c r="C1304" s="77"/>
      <c r="D1304" s="79"/>
      <c r="E1304" s="79"/>
      <c r="F1304" s="79"/>
      <c r="G1304" s="79"/>
      <c r="H1304" s="79"/>
      <c r="I1304" s="79"/>
      <c r="J1304" s="79"/>
      <c r="K1304" s="80"/>
      <c r="L1304" s="79"/>
      <c r="M1304" s="79"/>
      <c r="N1304" s="79"/>
      <c r="O1304" s="79"/>
      <c r="P1304" s="79"/>
      <c r="Q1304" s="79"/>
      <c r="R1304" s="80"/>
      <c r="S1304" s="79"/>
      <c r="T1304" s="76"/>
      <c r="W1304" s="76"/>
      <c r="X1304" s="76"/>
    </row>
    <row r="1305" spans="1:24" s="78" customFormat="1">
      <c r="A1305" s="81"/>
      <c r="B1305" s="76"/>
      <c r="C1305" s="77"/>
      <c r="D1305" s="79"/>
      <c r="E1305" s="79"/>
      <c r="F1305" s="79"/>
      <c r="G1305" s="79"/>
      <c r="H1305" s="79"/>
      <c r="I1305" s="79"/>
      <c r="J1305" s="79"/>
      <c r="K1305" s="80"/>
      <c r="L1305" s="79"/>
      <c r="M1305" s="79"/>
      <c r="N1305" s="79"/>
      <c r="O1305" s="79"/>
      <c r="P1305" s="79"/>
      <c r="Q1305" s="79"/>
      <c r="R1305" s="80"/>
      <c r="S1305" s="79"/>
      <c r="T1305" s="76"/>
      <c r="W1305" s="76"/>
      <c r="X1305" s="76"/>
    </row>
    <row r="1306" spans="1:24" s="78" customFormat="1">
      <c r="A1306" s="81"/>
      <c r="B1306" s="76"/>
      <c r="C1306" s="77"/>
      <c r="D1306" s="79"/>
      <c r="E1306" s="79"/>
      <c r="F1306" s="79"/>
      <c r="G1306" s="79"/>
      <c r="H1306" s="79"/>
      <c r="I1306" s="79"/>
      <c r="J1306" s="79"/>
      <c r="K1306" s="80"/>
      <c r="L1306" s="79"/>
      <c r="M1306" s="79"/>
      <c r="N1306" s="79"/>
      <c r="O1306" s="79"/>
      <c r="P1306" s="79"/>
      <c r="Q1306" s="79"/>
      <c r="R1306" s="80"/>
      <c r="S1306" s="79"/>
      <c r="T1306" s="76"/>
      <c r="W1306" s="76"/>
      <c r="X1306" s="76"/>
    </row>
    <row r="1307" spans="1:24" s="78" customFormat="1">
      <c r="A1307" s="81"/>
      <c r="B1307" s="76"/>
      <c r="C1307" s="77"/>
      <c r="D1307" s="79"/>
      <c r="E1307" s="79"/>
      <c r="F1307" s="79"/>
      <c r="G1307" s="79"/>
      <c r="H1307" s="79"/>
      <c r="I1307" s="79"/>
      <c r="J1307" s="79"/>
      <c r="K1307" s="80"/>
      <c r="L1307" s="79"/>
      <c r="M1307" s="79"/>
      <c r="N1307" s="79"/>
      <c r="O1307" s="79"/>
      <c r="P1307" s="79"/>
      <c r="Q1307" s="79"/>
      <c r="R1307" s="80"/>
      <c r="S1307" s="79"/>
      <c r="T1307" s="76"/>
      <c r="W1307" s="76"/>
      <c r="X1307" s="76"/>
    </row>
    <row r="1308" spans="1:24" s="78" customFormat="1">
      <c r="A1308" s="81"/>
      <c r="B1308" s="76"/>
      <c r="C1308" s="77"/>
      <c r="D1308" s="79"/>
      <c r="E1308" s="79"/>
      <c r="F1308" s="79"/>
      <c r="G1308" s="79"/>
      <c r="H1308" s="79"/>
      <c r="I1308" s="79"/>
      <c r="J1308" s="79"/>
      <c r="K1308" s="80"/>
      <c r="L1308" s="79"/>
      <c r="M1308" s="79"/>
      <c r="N1308" s="79"/>
      <c r="O1308" s="79"/>
      <c r="P1308" s="79"/>
      <c r="Q1308" s="79"/>
      <c r="R1308" s="80"/>
      <c r="S1308" s="79"/>
      <c r="T1308" s="76"/>
      <c r="W1308" s="76"/>
      <c r="X1308" s="76"/>
    </row>
    <row r="1309" spans="1:24" s="78" customFormat="1">
      <c r="A1309" s="81"/>
      <c r="B1309" s="76"/>
      <c r="C1309" s="77"/>
      <c r="D1309" s="79"/>
      <c r="E1309" s="79"/>
      <c r="F1309" s="79"/>
      <c r="G1309" s="79"/>
      <c r="H1309" s="79"/>
      <c r="I1309" s="79"/>
      <c r="J1309" s="79"/>
      <c r="K1309" s="80"/>
      <c r="L1309" s="79"/>
      <c r="M1309" s="79"/>
      <c r="N1309" s="79"/>
      <c r="O1309" s="79"/>
      <c r="P1309" s="79"/>
      <c r="Q1309" s="79"/>
      <c r="R1309" s="80"/>
      <c r="S1309" s="79"/>
      <c r="T1309" s="76"/>
      <c r="W1309" s="76"/>
      <c r="X1309" s="76"/>
    </row>
    <row r="1310" spans="1:24" s="78" customFormat="1">
      <c r="A1310" s="81"/>
      <c r="B1310" s="76"/>
      <c r="C1310" s="77"/>
      <c r="D1310" s="79"/>
      <c r="E1310" s="79"/>
      <c r="F1310" s="79"/>
      <c r="G1310" s="79"/>
      <c r="H1310" s="79"/>
      <c r="I1310" s="79"/>
      <c r="J1310" s="79"/>
      <c r="K1310" s="80"/>
      <c r="L1310" s="79"/>
      <c r="M1310" s="79"/>
      <c r="N1310" s="79"/>
      <c r="O1310" s="79"/>
      <c r="P1310" s="79"/>
      <c r="Q1310" s="79"/>
      <c r="R1310" s="80"/>
      <c r="S1310" s="79"/>
      <c r="T1310" s="76"/>
      <c r="W1310" s="76"/>
      <c r="X1310" s="76"/>
    </row>
    <row r="1311" spans="1:24" s="78" customFormat="1">
      <c r="A1311" s="81"/>
      <c r="B1311" s="76"/>
      <c r="C1311" s="77"/>
      <c r="D1311" s="79"/>
      <c r="E1311" s="79"/>
      <c r="F1311" s="79"/>
      <c r="G1311" s="79"/>
      <c r="H1311" s="79"/>
      <c r="I1311" s="79"/>
      <c r="J1311" s="79"/>
      <c r="K1311" s="80"/>
      <c r="L1311" s="79"/>
      <c r="M1311" s="79"/>
      <c r="N1311" s="79"/>
      <c r="O1311" s="79"/>
      <c r="P1311" s="79"/>
      <c r="Q1311" s="79"/>
      <c r="R1311" s="80"/>
      <c r="S1311" s="79"/>
      <c r="T1311" s="76"/>
      <c r="W1311" s="76"/>
      <c r="X1311" s="76"/>
    </row>
    <row r="1312" spans="1:24" s="78" customFormat="1">
      <c r="A1312" s="81"/>
      <c r="B1312" s="76"/>
      <c r="C1312" s="77"/>
      <c r="D1312" s="79"/>
      <c r="E1312" s="79"/>
      <c r="F1312" s="79"/>
      <c r="G1312" s="79"/>
      <c r="H1312" s="79"/>
      <c r="I1312" s="79"/>
      <c r="J1312" s="79"/>
      <c r="K1312" s="80"/>
      <c r="L1312" s="79"/>
      <c r="M1312" s="79"/>
      <c r="N1312" s="79"/>
      <c r="O1312" s="79"/>
      <c r="P1312" s="79"/>
      <c r="Q1312" s="79"/>
      <c r="R1312" s="80"/>
      <c r="S1312" s="79"/>
      <c r="T1312" s="76"/>
      <c r="W1312" s="76"/>
      <c r="X1312" s="76"/>
    </row>
    <row r="1313" spans="1:24" s="78" customFormat="1">
      <c r="A1313" s="81"/>
      <c r="B1313" s="76"/>
      <c r="C1313" s="77"/>
      <c r="D1313" s="79"/>
      <c r="E1313" s="79"/>
      <c r="F1313" s="79"/>
      <c r="G1313" s="79"/>
      <c r="H1313" s="79"/>
      <c r="I1313" s="79"/>
      <c r="J1313" s="79"/>
      <c r="K1313" s="80"/>
      <c r="L1313" s="79"/>
      <c r="M1313" s="79"/>
      <c r="N1313" s="79"/>
      <c r="O1313" s="79"/>
      <c r="P1313" s="79"/>
      <c r="Q1313" s="79"/>
      <c r="R1313" s="80"/>
      <c r="S1313" s="79"/>
      <c r="T1313" s="76"/>
      <c r="W1313" s="76"/>
      <c r="X1313" s="76"/>
    </row>
    <row r="1314" spans="1:24" s="78" customFormat="1">
      <c r="A1314" s="81"/>
      <c r="B1314" s="76"/>
      <c r="C1314" s="77"/>
      <c r="D1314" s="79"/>
      <c r="E1314" s="79"/>
      <c r="F1314" s="79"/>
      <c r="G1314" s="79"/>
      <c r="H1314" s="79"/>
      <c r="I1314" s="79"/>
      <c r="J1314" s="79"/>
      <c r="K1314" s="80"/>
      <c r="L1314" s="79"/>
      <c r="M1314" s="79"/>
      <c r="N1314" s="79"/>
      <c r="O1314" s="79"/>
      <c r="P1314" s="79"/>
      <c r="Q1314" s="79"/>
      <c r="R1314" s="80"/>
      <c r="S1314" s="79"/>
      <c r="T1314" s="76"/>
      <c r="W1314" s="76"/>
      <c r="X1314" s="76"/>
    </row>
    <row r="1315" spans="1:24" s="78" customFormat="1">
      <c r="A1315" s="81"/>
      <c r="B1315" s="76"/>
      <c r="C1315" s="77"/>
      <c r="D1315" s="79"/>
      <c r="E1315" s="79"/>
      <c r="F1315" s="79"/>
      <c r="G1315" s="79"/>
      <c r="H1315" s="79"/>
      <c r="I1315" s="79"/>
      <c r="J1315" s="79"/>
      <c r="K1315" s="80"/>
      <c r="L1315" s="79"/>
      <c r="M1315" s="79"/>
      <c r="N1315" s="79"/>
      <c r="O1315" s="79"/>
      <c r="P1315" s="79"/>
      <c r="Q1315" s="79"/>
      <c r="R1315" s="80"/>
      <c r="S1315" s="79"/>
      <c r="T1315" s="76"/>
      <c r="W1315" s="76"/>
      <c r="X1315" s="76"/>
    </row>
    <row r="1316" spans="1:24" s="78" customFormat="1">
      <c r="A1316" s="81"/>
      <c r="B1316" s="76"/>
      <c r="C1316" s="77"/>
      <c r="D1316" s="79"/>
      <c r="E1316" s="79"/>
      <c r="F1316" s="79"/>
      <c r="G1316" s="79"/>
      <c r="H1316" s="79"/>
      <c r="I1316" s="79"/>
      <c r="J1316" s="79"/>
      <c r="K1316" s="80"/>
      <c r="L1316" s="79"/>
      <c r="M1316" s="79"/>
      <c r="N1316" s="79"/>
      <c r="O1316" s="79"/>
      <c r="P1316" s="79"/>
      <c r="Q1316" s="79"/>
      <c r="R1316" s="80"/>
      <c r="S1316" s="79"/>
      <c r="T1316" s="76"/>
      <c r="W1316" s="76"/>
      <c r="X1316" s="76"/>
    </row>
    <row r="1317" spans="1:24" s="78" customFormat="1">
      <c r="A1317" s="81"/>
      <c r="B1317" s="76"/>
      <c r="C1317" s="77"/>
      <c r="D1317" s="79"/>
      <c r="E1317" s="79"/>
      <c r="F1317" s="79"/>
      <c r="G1317" s="79"/>
      <c r="H1317" s="79"/>
      <c r="I1317" s="79"/>
      <c r="J1317" s="79"/>
      <c r="K1317" s="80"/>
      <c r="L1317" s="79"/>
      <c r="M1317" s="79"/>
      <c r="N1317" s="79"/>
      <c r="O1317" s="79"/>
      <c r="P1317" s="79"/>
      <c r="Q1317" s="79"/>
      <c r="R1317" s="80"/>
      <c r="S1317" s="79"/>
      <c r="T1317" s="76"/>
      <c r="W1317" s="76"/>
      <c r="X1317" s="76"/>
    </row>
    <row r="1318" spans="1:24" s="78" customFormat="1">
      <c r="A1318" s="81"/>
      <c r="B1318" s="76"/>
      <c r="C1318" s="77"/>
      <c r="D1318" s="79"/>
      <c r="E1318" s="79"/>
      <c r="F1318" s="79"/>
      <c r="G1318" s="79"/>
      <c r="H1318" s="79"/>
      <c r="I1318" s="79"/>
      <c r="J1318" s="79"/>
      <c r="K1318" s="80"/>
      <c r="L1318" s="79"/>
      <c r="M1318" s="79"/>
      <c r="N1318" s="79"/>
      <c r="O1318" s="79"/>
      <c r="P1318" s="79"/>
      <c r="Q1318" s="79"/>
      <c r="R1318" s="80"/>
      <c r="S1318" s="79"/>
      <c r="T1318" s="76"/>
      <c r="W1318" s="76"/>
      <c r="X1318" s="76"/>
    </row>
    <row r="1319" spans="1:24" s="78" customFormat="1">
      <c r="A1319" s="81"/>
      <c r="B1319" s="76"/>
      <c r="C1319" s="77"/>
      <c r="D1319" s="79"/>
      <c r="E1319" s="79"/>
      <c r="F1319" s="79"/>
      <c r="G1319" s="79"/>
      <c r="H1319" s="79"/>
      <c r="I1319" s="79"/>
      <c r="J1319" s="79"/>
      <c r="K1319" s="80"/>
      <c r="L1319" s="79"/>
      <c r="M1319" s="79"/>
      <c r="N1319" s="79"/>
      <c r="O1319" s="79"/>
      <c r="P1319" s="79"/>
      <c r="Q1319" s="79"/>
      <c r="R1319" s="80"/>
      <c r="S1319" s="79"/>
      <c r="T1319" s="76"/>
      <c r="W1319" s="76"/>
      <c r="X1319" s="76"/>
    </row>
    <row r="1320" spans="1:24" s="78" customFormat="1">
      <c r="A1320" s="81"/>
      <c r="B1320" s="76"/>
      <c r="C1320" s="77"/>
      <c r="D1320" s="79"/>
      <c r="E1320" s="79"/>
      <c r="F1320" s="79"/>
      <c r="G1320" s="79"/>
      <c r="H1320" s="79"/>
      <c r="I1320" s="79"/>
      <c r="J1320" s="79"/>
      <c r="K1320" s="80"/>
      <c r="L1320" s="79"/>
      <c r="M1320" s="79"/>
      <c r="N1320" s="79"/>
      <c r="O1320" s="79"/>
      <c r="P1320" s="79"/>
      <c r="Q1320" s="79"/>
      <c r="R1320" s="80"/>
      <c r="S1320" s="79"/>
      <c r="T1320" s="76"/>
      <c r="W1320" s="76"/>
      <c r="X1320" s="76"/>
    </row>
    <row r="1321" spans="1:24" s="78" customFormat="1">
      <c r="A1321" s="81"/>
      <c r="B1321" s="76"/>
      <c r="C1321" s="77"/>
      <c r="D1321" s="79"/>
      <c r="E1321" s="79"/>
      <c r="F1321" s="79"/>
      <c r="G1321" s="79"/>
      <c r="H1321" s="79"/>
      <c r="I1321" s="79"/>
      <c r="J1321" s="79"/>
      <c r="K1321" s="80"/>
      <c r="L1321" s="79"/>
      <c r="M1321" s="79"/>
      <c r="N1321" s="79"/>
      <c r="O1321" s="79"/>
      <c r="P1321" s="79"/>
      <c r="Q1321" s="79"/>
      <c r="R1321" s="80"/>
      <c r="S1321" s="79"/>
      <c r="T1321" s="76"/>
      <c r="W1321" s="76"/>
      <c r="X1321" s="76"/>
    </row>
    <row r="1322" spans="1:24" s="78" customFormat="1">
      <c r="A1322" s="81"/>
      <c r="B1322" s="76"/>
      <c r="C1322" s="77"/>
      <c r="D1322" s="79"/>
      <c r="E1322" s="79"/>
      <c r="F1322" s="79"/>
      <c r="G1322" s="79"/>
      <c r="H1322" s="79"/>
      <c r="I1322" s="79"/>
      <c r="J1322" s="79"/>
      <c r="K1322" s="80"/>
      <c r="L1322" s="79"/>
      <c r="M1322" s="79"/>
      <c r="N1322" s="79"/>
      <c r="O1322" s="79"/>
      <c r="P1322" s="79"/>
      <c r="Q1322" s="79"/>
      <c r="R1322" s="80"/>
      <c r="S1322" s="79"/>
      <c r="T1322" s="76"/>
      <c r="W1322" s="76"/>
      <c r="X1322" s="76"/>
    </row>
    <row r="1323" spans="1:24" s="78" customFormat="1">
      <c r="A1323" s="81"/>
      <c r="B1323" s="76"/>
      <c r="C1323" s="77"/>
      <c r="D1323" s="79"/>
      <c r="E1323" s="79"/>
      <c r="F1323" s="79"/>
      <c r="G1323" s="79"/>
      <c r="H1323" s="79"/>
      <c r="I1323" s="79"/>
      <c r="J1323" s="79"/>
      <c r="K1323" s="80"/>
      <c r="L1323" s="79"/>
      <c r="M1323" s="79"/>
      <c r="N1323" s="79"/>
      <c r="O1323" s="79"/>
      <c r="P1323" s="79"/>
      <c r="Q1323" s="79"/>
      <c r="R1323" s="80"/>
      <c r="S1323" s="79"/>
      <c r="T1323" s="76"/>
      <c r="W1323" s="76"/>
      <c r="X1323" s="76"/>
    </row>
    <row r="1324" spans="1:24" s="78" customFormat="1">
      <c r="A1324" s="81"/>
      <c r="B1324" s="76"/>
      <c r="C1324" s="77"/>
      <c r="D1324" s="79"/>
      <c r="E1324" s="79"/>
      <c r="F1324" s="79"/>
      <c r="G1324" s="79"/>
      <c r="H1324" s="79"/>
      <c r="I1324" s="79"/>
      <c r="J1324" s="79"/>
      <c r="K1324" s="80"/>
      <c r="L1324" s="79"/>
      <c r="M1324" s="79"/>
      <c r="N1324" s="79"/>
      <c r="O1324" s="79"/>
      <c r="P1324" s="79"/>
      <c r="Q1324" s="79"/>
      <c r="R1324" s="80"/>
      <c r="S1324" s="79"/>
      <c r="T1324" s="76"/>
      <c r="W1324" s="76"/>
      <c r="X1324" s="76"/>
    </row>
    <row r="1325" spans="1:24" s="78" customFormat="1">
      <c r="A1325" s="81"/>
      <c r="B1325" s="76"/>
      <c r="C1325" s="77"/>
      <c r="D1325" s="79"/>
      <c r="E1325" s="79"/>
      <c r="F1325" s="79"/>
      <c r="G1325" s="79"/>
      <c r="H1325" s="79"/>
      <c r="I1325" s="79"/>
      <c r="J1325" s="79"/>
      <c r="K1325" s="80"/>
      <c r="L1325" s="79"/>
      <c r="M1325" s="79"/>
      <c r="N1325" s="79"/>
      <c r="O1325" s="79"/>
      <c r="P1325" s="79"/>
      <c r="Q1325" s="79"/>
      <c r="R1325" s="80"/>
      <c r="S1325" s="79"/>
      <c r="T1325" s="76"/>
      <c r="W1325" s="76"/>
      <c r="X1325" s="76"/>
    </row>
    <row r="1326" spans="1:24" s="78" customFormat="1">
      <c r="A1326" s="81"/>
      <c r="B1326" s="76"/>
      <c r="C1326" s="77"/>
      <c r="D1326" s="79"/>
      <c r="E1326" s="79"/>
      <c r="F1326" s="79"/>
      <c r="G1326" s="79"/>
      <c r="H1326" s="79"/>
      <c r="I1326" s="79"/>
      <c r="J1326" s="79"/>
      <c r="K1326" s="80"/>
      <c r="L1326" s="79"/>
      <c r="M1326" s="79"/>
      <c r="N1326" s="79"/>
      <c r="O1326" s="79"/>
      <c r="P1326" s="79"/>
      <c r="Q1326" s="79"/>
      <c r="R1326" s="80"/>
      <c r="S1326" s="79"/>
      <c r="T1326" s="76"/>
      <c r="W1326" s="76"/>
      <c r="X1326" s="76"/>
    </row>
    <row r="1327" spans="1:24" s="78" customFormat="1">
      <c r="A1327" s="81"/>
      <c r="B1327" s="76"/>
      <c r="C1327" s="77"/>
      <c r="D1327" s="79"/>
      <c r="E1327" s="79"/>
      <c r="F1327" s="79"/>
      <c r="G1327" s="79"/>
      <c r="H1327" s="79"/>
      <c r="I1327" s="79"/>
      <c r="J1327" s="79"/>
      <c r="K1327" s="80"/>
      <c r="L1327" s="79"/>
      <c r="M1327" s="79"/>
      <c r="N1327" s="79"/>
      <c r="O1327" s="79"/>
      <c r="P1327" s="79"/>
      <c r="Q1327" s="79"/>
      <c r="R1327" s="80"/>
      <c r="S1327" s="79"/>
      <c r="T1327" s="76"/>
      <c r="W1327" s="76"/>
      <c r="X1327" s="76"/>
    </row>
    <row r="1328" spans="1:24" s="78" customFormat="1">
      <c r="A1328" s="81"/>
      <c r="B1328" s="76"/>
      <c r="C1328" s="77"/>
      <c r="D1328" s="79"/>
      <c r="E1328" s="79"/>
      <c r="F1328" s="79"/>
      <c r="G1328" s="79"/>
      <c r="H1328" s="79"/>
      <c r="I1328" s="79"/>
      <c r="J1328" s="79"/>
      <c r="K1328" s="80"/>
      <c r="L1328" s="79"/>
      <c r="M1328" s="79"/>
      <c r="N1328" s="79"/>
      <c r="O1328" s="79"/>
      <c r="P1328" s="79"/>
      <c r="Q1328" s="79"/>
      <c r="R1328" s="80"/>
      <c r="S1328" s="79"/>
      <c r="T1328" s="76"/>
      <c r="W1328" s="76"/>
      <c r="X1328" s="76"/>
    </row>
    <row r="1329" spans="1:24" s="78" customFormat="1">
      <c r="A1329" s="81"/>
      <c r="B1329" s="76"/>
      <c r="C1329" s="77"/>
      <c r="D1329" s="79"/>
      <c r="E1329" s="79"/>
      <c r="F1329" s="79"/>
      <c r="G1329" s="79"/>
      <c r="H1329" s="79"/>
      <c r="I1329" s="79"/>
      <c r="J1329" s="79"/>
      <c r="K1329" s="80"/>
      <c r="L1329" s="79"/>
      <c r="M1329" s="79"/>
      <c r="N1329" s="79"/>
      <c r="O1329" s="79"/>
      <c r="P1329" s="79"/>
      <c r="Q1329" s="79"/>
      <c r="R1329" s="80"/>
      <c r="S1329" s="79"/>
      <c r="T1329" s="76"/>
      <c r="W1329" s="76"/>
      <c r="X1329" s="76"/>
    </row>
    <row r="1330" spans="1:24" s="78" customFormat="1">
      <c r="A1330" s="81"/>
      <c r="B1330" s="76"/>
      <c r="C1330" s="77"/>
      <c r="D1330" s="79"/>
      <c r="E1330" s="79"/>
      <c r="F1330" s="79"/>
      <c r="G1330" s="79"/>
      <c r="H1330" s="79"/>
      <c r="I1330" s="79"/>
      <c r="J1330" s="79"/>
      <c r="K1330" s="80"/>
      <c r="L1330" s="79"/>
      <c r="M1330" s="79"/>
      <c r="N1330" s="79"/>
      <c r="O1330" s="79"/>
      <c r="P1330" s="79"/>
      <c r="Q1330" s="79"/>
      <c r="R1330" s="80"/>
      <c r="S1330" s="79"/>
      <c r="T1330" s="76"/>
      <c r="W1330" s="76"/>
      <c r="X1330" s="76"/>
    </row>
    <row r="1331" spans="1:24" s="78" customFormat="1">
      <c r="A1331" s="81"/>
      <c r="B1331" s="76"/>
      <c r="C1331" s="77"/>
      <c r="D1331" s="79"/>
      <c r="E1331" s="79"/>
      <c r="F1331" s="79"/>
      <c r="G1331" s="79"/>
      <c r="H1331" s="79"/>
      <c r="I1331" s="79"/>
      <c r="J1331" s="79"/>
      <c r="K1331" s="80"/>
      <c r="L1331" s="79"/>
      <c r="M1331" s="79"/>
      <c r="N1331" s="79"/>
      <c r="O1331" s="79"/>
      <c r="P1331" s="79"/>
      <c r="Q1331" s="79"/>
      <c r="R1331" s="80"/>
      <c r="S1331" s="79"/>
      <c r="T1331" s="76"/>
      <c r="W1331" s="76"/>
      <c r="X1331" s="76"/>
    </row>
    <row r="1332" spans="1:24" s="78" customFormat="1">
      <c r="A1332" s="81"/>
      <c r="B1332" s="76"/>
      <c r="C1332" s="77"/>
      <c r="D1332" s="79"/>
      <c r="E1332" s="79"/>
      <c r="F1332" s="79"/>
      <c r="G1332" s="79"/>
      <c r="H1332" s="79"/>
      <c r="I1332" s="79"/>
      <c r="J1332" s="79"/>
      <c r="K1332" s="80"/>
      <c r="L1332" s="79"/>
      <c r="M1332" s="79"/>
      <c r="N1332" s="79"/>
      <c r="O1332" s="79"/>
      <c r="P1332" s="79"/>
      <c r="Q1332" s="79"/>
      <c r="R1332" s="80"/>
      <c r="S1332" s="79"/>
      <c r="T1332" s="76"/>
      <c r="W1332" s="76"/>
      <c r="X1332" s="76"/>
    </row>
    <row r="1333" spans="1:24" s="78" customFormat="1">
      <c r="A1333" s="81"/>
      <c r="B1333" s="76"/>
      <c r="C1333" s="77"/>
      <c r="D1333" s="79"/>
      <c r="E1333" s="79"/>
      <c r="F1333" s="79"/>
      <c r="G1333" s="79"/>
      <c r="H1333" s="79"/>
      <c r="I1333" s="79"/>
      <c r="J1333" s="79"/>
      <c r="K1333" s="80"/>
      <c r="L1333" s="79"/>
      <c r="M1333" s="79"/>
      <c r="N1333" s="79"/>
      <c r="O1333" s="79"/>
      <c r="P1333" s="79"/>
      <c r="Q1333" s="79"/>
      <c r="R1333" s="80"/>
      <c r="S1333" s="79"/>
      <c r="T1333" s="76"/>
      <c r="W1333" s="76"/>
      <c r="X1333" s="76"/>
    </row>
    <row r="1334" spans="1:24" s="78" customFormat="1">
      <c r="A1334" s="81"/>
      <c r="B1334" s="76"/>
      <c r="C1334" s="77"/>
      <c r="D1334" s="79"/>
      <c r="E1334" s="79"/>
      <c r="F1334" s="79"/>
      <c r="G1334" s="79"/>
      <c r="H1334" s="79"/>
      <c r="I1334" s="79"/>
      <c r="J1334" s="79"/>
      <c r="K1334" s="80"/>
      <c r="L1334" s="79"/>
      <c r="M1334" s="79"/>
      <c r="N1334" s="79"/>
      <c r="O1334" s="79"/>
      <c r="P1334" s="79"/>
      <c r="Q1334" s="79"/>
      <c r="R1334" s="80"/>
      <c r="S1334" s="79"/>
      <c r="T1334" s="76"/>
      <c r="W1334" s="76"/>
      <c r="X1334" s="76"/>
    </row>
    <row r="1335" spans="1:24" s="78" customFormat="1">
      <c r="A1335" s="81"/>
      <c r="B1335" s="76"/>
      <c r="C1335" s="77"/>
      <c r="D1335" s="79"/>
      <c r="E1335" s="79"/>
      <c r="F1335" s="79"/>
      <c r="G1335" s="79"/>
      <c r="H1335" s="79"/>
      <c r="I1335" s="79"/>
      <c r="J1335" s="79"/>
      <c r="K1335" s="80"/>
      <c r="L1335" s="79"/>
      <c r="M1335" s="79"/>
      <c r="N1335" s="79"/>
      <c r="O1335" s="79"/>
      <c r="P1335" s="79"/>
      <c r="Q1335" s="79"/>
      <c r="R1335" s="80"/>
      <c r="S1335" s="79"/>
      <c r="T1335" s="76"/>
      <c r="W1335" s="76"/>
      <c r="X1335" s="76"/>
    </row>
    <row r="1336" spans="1:24" s="78" customFormat="1">
      <c r="A1336" s="81"/>
      <c r="B1336" s="76"/>
      <c r="C1336" s="77"/>
      <c r="D1336" s="79"/>
      <c r="E1336" s="79"/>
      <c r="F1336" s="79"/>
      <c r="G1336" s="79"/>
      <c r="H1336" s="79"/>
      <c r="I1336" s="79"/>
      <c r="J1336" s="79"/>
      <c r="K1336" s="80"/>
      <c r="L1336" s="79"/>
      <c r="M1336" s="79"/>
      <c r="N1336" s="79"/>
      <c r="O1336" s="79"/>
      <c r="P1336" s="79"/>
      <c r="Q1336" s="79"/>
      <c r="R1336" s="80"/>
      <c r="S1336" s="79"/>
      <c r="T1336" s="76"/>
      <c r="W1336" s="76"/>
      <c r="X1336" s="76"/>
    </row>
    <row r="1337" spans="1:24" s="78" customFormat="1">
      <c r="A1337" s="81"/>
      <c r="B1337" s="76"/>
      <c r="C1337" s="77"/>
      <c r="D1337" s="79"/>
      <c r="E1337" s="79"/>
      <c r="F1337" s="79"/>
      <c r="G1337" s="79"/>
      <c r="H1337" s="79"/>
      <c r="I1337" s="79"/>
      <c r="J1337" s="79"/>
      <c r="K1337" s="80"/>
      <c r="L1337" s="79"/>
      <c r="M1337" s="79"/>
      <c r="N1337" s="79"/>
      <c r="O1337" s="79"/>
      <c r="P1337" s="79"/>
      <c r="Q1337" s="79"/>
      <c r="R1337" s="80"/>
      <c r="S1337" s="79"/>
      <c r="T1337" s="76"/>
      <c r="W1337" s="76"/>
      <c r="X1337" s="76"/>
    </row>
    <row r="1338" spans="1:24" s="78" customFormat="1">
      <c r="A1338" s="81"/>
      <c r="B1338" s="76"/>
      <c r="C1338" s="77"/>
      <c r="D1338" s="79"/>
      <c r="E1338" s="79"/>
      <c r="F1338" s="79"/>
      <c r="G1338" s="79"/>
      <c r="H1338" s="79"/>
      <c r="I1338" s="79"/>
      <c r="J1338" s="79"/>
      <c r="K1338" s="80"/>
      <c r="L1338" s="79"/>
      <c r="M1338" s="79"/>
      <c r="N1338" s="79"/>
      <c r="O1338" s="79"/>
      <c r="P1338" s="79"/>
      <c r="Q1338" s="79"/>
      <c r="R1338" s="80"/>
      <c r="S1338" s="79"/>
      <c r="T1338" s="76"/>
      <c r="W1338" s="76"/>
      <c r="X1338" s="76"/>
    </row>
    <row r="1339" spans="1:24" s="78" customFormat="1">
      <c r="A1339" s="81"/>
      <c r="B1339" s="76"/>
      <c r="C1339" s="77"/>
      <c r="D1339" s="79"/>
      <c r="E1339" s="79"/>
      <c r="F1339" s="79"/>
      <c r="G1339" s="79"/>
      <c r="H1339" s="79"/>
      <c r="I1339" s="79"/>
      <c r="J1339" s="79"/>
      <c r="K1339" s="80"/>
      <c r="L1339" s="79"/>
      <c r="M1339" s="79"/>
      <c r="N1339" s="79"/>
      <c r="O1339" s="79"/>
      <c r="P1339" s="79"/>
      <c r="Q1339" s="79"/>
      <c r="R1339" s="80"/>
      <c r="S1339" s="79"/>
      <c r="T1339" s="76"/>
      <c r="W1339" s="76"/>
      <c r="X1339" s="76"/>
    </row>
    <row r="1340" spans="1:24" s="78" customFormat="1">
      <c r="A1340" s="81"/>
      <c r="B1340" s="76"/>
      <c r="C1340" s="77"/>
      <c r="D1340" s="79"/>
      <c r="E1340" s="79"/>
      <c r="F1340" s="79"/>
      <c r="G1340" s="79"/>
      <c r="H1340" s="79"/>
      <c r="I1340" s="79"/>
      <c r="J1340" s="79"/>
      <c r="K1340" s="80"/>
      <c r="L1340" s="79"/>
      <c r="M1340" s="79"/>
      <c r="N1340" s="79"/>
      <c r="O1340" s="79"/>
      <c r="P1340" s="79"/>
      <c r="Q1340" s="79"/>
      <c r="R1340" s="80"/>
      <c r="S1340" s="79"/>
      <c r="T1340" s="76"/>
      <c r="W1340" s="76"/>
      <c r="X1340" s="76"/>
    </row>
    <row r="1341" spans="1:24" s="78" customFormat="1">
      <c r="A1341" s="81"/>
      <c r="B1341" s="76"/>
      <c r="C1341" s="77"/>
      <c r="D1341" s="79"/>
      <c r="E1341" s="79"/>
      <c r="F1341" s="79"/>
      <c r="G1341" s="79"/>
      <c r="H1341" s="79"/>
      <c r="I1341" s="79"/>
      <c r="J1341" s="79"/>
      <c r="K1341" s="80"/>
      <c r="L1341" s="79"/>
      <c r="M1341" s="79"/>
      <c r="N1341" s="79"/>
      <c r="O1341" s="79"/>
      <c r="P1341" s="79"/>
      <c r="Q1341" s="79"/>
      <c r="R1341" s="80"/>
      <c r="S1341" s="79"/>
      <c r="T1341" s="76"/>
      <c r="W1341" s="76"/>
      <c r="X1341" s="76"/>
    </row>
    <row r="1342" spans="1:24" s="78" customFormat="1">
      <c r="A1342" s="81"/>
      <c r="B1342" s="76"/>
      <c r="C1342" s="77"/>
      <c r="D1342" s="79"/>
      <c r="E1342" s="79"/>
      <c r="F1342" s="79"/>
      <c r="G1342" s="79"/>
      <c r="H1342" s="79"/>
      <c r="I1342" s="79"/>
      <c r="J1342" s="79"/>
      <c r="K1342" s="80"/>
      <c r="L1342" s="79"/>
      <c r="M1342" s="79"/>
      <c r="N1342" s="79"/>
      <c r="O1342" s="79"/>
      <c r="P1342" s="79"/>
      <c r="Q1342" s="79"/>
      <c r="R1342" s="80"/>
      <c r="S1342" s="79"/>
      <c r="T1342" s="76"/>
      <c r="W1342" s="76"/>
      <c r="X1342" s="76"/>
    </row>
    <row r="1343" spans="1:24" s="78" customFormat="1">
      <c r="A1343" s="81"/>
      <c r="B1343" s="76"/>
      <c r="C1343" s="77"/>
      <c r="D1343" s="79"/>
      <c r="E1343" s="79"/>
      <c r="F1343" s="79"/>
      <c r="G1343" s="79"/>
      <c r="H1343" s="79"/>
      <c r="I1343" s="79"/>
      <c r="J1343" s="79"/>
      <c r="K1343" s="80"/>
      <c r="L1343" s="79"/>
      <c r="M1343" s="79"/>
      <c r="N1343" s="79"/>
      <c r="O1343" s="79"/>
      <c r="P1343" s="79"/>
      <c r="Q1343" s="79"/>
      <c r="R1343" s="80"/>
      <c r="S1343" s="79"/>
      <c r="T1343" s="76"/>
      <c r="W1343" s="76"/>
      <c r="X1343" s="76"/>
    </row>
    <row r="1344" spans="1:24" s="78" customFormat="1">
      <c r="A1344" s="81"/>
      <c r="B1344" s="76"/>
      <c r="C1344" s="77"/>
      <c r="D1344" s="79"/>
      <c r="E1344" s="79"/>
      <c r="F1344" s="79"/>
      <c r="G1344" s="79"/>
      <c r="H1344" s="79"/>
      <c r="I1344" s="79"/>
      <c r="J1344" s="79"/>
      <c r="K1344" s="80"/>
      <c r="L1344" s="79"/>
      <c r="M1344" s="79"/>
      <c r="N1344" s="79"/>
      <c r="O1344" s="79"/>
      <c r="P1344" s="79"/>
      <c r="Q1344" s="79"/>
      <c r="R1344" s="80"/>
      <c r="S1344" s="79"/>
      <c r="T1344" s="76"/>
      <c r="W1344" s="76"/>
      <c r="X1344" s="76"/>
    </row>
    <row r="1345" spans="1:26" s="78" customFormat="1">
      <c r="A1345" s="81"/>
      <c r="B1345" s="76"/>
      <c r="C1345" s="77"/>
      <c r="D1345" s="79"/>
      <c r="E1345" s="79"/>
      <c r="F1345" s="79"/>
      <c r="G1345" s="79"/>
      <c r="H1345" s="79"/>
      <c r="I1345" s="79"/>
      <c r="J1345" s="79"/>
      <c r="K1345" s="80"/>
      <c r="L1345" s="79"/>
      <c r="M1345" s="79"/>
      <c r="N1345" s="79"/>
      <c r="O1345" s="79"/>
      <c r="P1345" s="79"/>
      <c r="Q1345" s="79"/>
      <c r="R1345" s="80"/>
      <c r="S1345" s="79"/>
      <c r="T1345" s="76"/>
      <c r="W1345" s="76"/>
      <c r="X1345" s="76"/>
    </row>
    <row r="1346" spans="1:26" s="78" customFormat="1">
      <c r="A1346" s="81"/>
      <c r="B1346" s="76"/>
      <c r="C1346" s="77"/>
      <c r="D1346" s="79"/>
      <c r="E1346" s="79"/>
      <c r="F1346" s="79"/>
      <c r="G1346" s="79"/>
      <c r="H1346" s="79"/>
      <c r="I1346" s="79"/>
      <c r="J1346" s="79"/>
      <c r="K1346" s="80"/>
      <c r="L1346" s="79"/>
      <c r="M1346" s="79"/>
      <c r="N1346" s="79"/>
      <c r="O1346" s="79"/>
      <c r="P1346" s="79"/>
      <c r="Q1346" s="79"/>
      <c r="R1346" s="80"/>
      <c r="S1346" s="79"/>
      <c r="T1346" s="76"/>
      <c r="W1346" s="76"/>
      <c r="X1346" s="76"/>
    </row>
    <row r="1347" spans="1:26" s="78" customFormat="1">
      <c r="A1347" s="81"/>
      <c r="B1347" s="76"/>
      <c r="C1347" s="77"/>
      <c r="D1347" s="79"/>
      <c r="E1347" s="79"/>
      <c r="F1347" s="79"/>
      <c r="G1347" s="79"/>
      <c r="H1347" s="79"/>
      <c r="I1347" s="79"/>
      <c r="J1347" s="79"/>
      <c r="K1347" s="80"/>
      <c r="L1347" s="79"/>
      <c r="M1347" s="79"/>
      <c r="N1347" s="79"/>
      <c r="O1347" s="79"/>
      <c r="P1347" s="79"/>
      <c r="Q1347" s="79"/>
      <c r="R1347" s="80"/>
      <c r="S1347" s="79"/>
      <c r="T1347" s="76"/>
      <c r="W1347" s="76"/>
      <c r="X1347" s="76"/>
    </row>
    <row r="1348" spans="1:26" s="78" customFormat="1">
      <c r="A1348" s="81"/>
      <c r="B1348" s="76"/>
      <c r="C1348" s="77"/>
      <c r="D1348" s="79"/>
      <c r="E1348" s="79"/>
      <c r="F1348" s="79"/>
      <c r="G1348" s="79"/>
      <c r="H1348" s="79"/>
      <c r="I1348" s="79"/>
      <c r="J1348" s="79"/>
      <c r="K1348" s="80"/>
      <c r="L1348" s="79"/>
      <c r="M1348" s="79"/>
      <c r="N1348" s="79"/>
      <c r="O1348" s="79"/>
      <c r="P1348" s="79"/>
      <c r="Q1348" s="79"/>
      <c r="R1348" s="80"/>
      <c r="S1348" s="79"/>
      <c r="T1348" s="76"/>
      <c r="W1348" s="76"/>
      <c r="X1348" s="76"/>
    </row>
    <row r="1349" spans="1:26" s="78" customFormat="1">
      <c r="A1349" s="81"/>
      <c r="B1349" s="76"/>
      <c r="C1349" s="77"/>
      <c r="D1349" s="79"/>
      <c r="E1349" s="79"/>
      <c r="F1349" s="79"/>
      <c r="G1349" s="79"/>
      <c r="H1349" s="79"/>
      <c r="I1349" s="79"/>
      <c r="J1349" s="79"/>
      <c r="K1349" s="80"/>
      <c r="L1349" s="79"/>
      <c r="M1349" s="79"/>
      <c r="N1349" s="79"/>
      <c r="O1349" s="79"/>
      <c r="P1349" s="79"/>
      <c r="Q1349" s="79"/>
      <c r="R1349" s="80"/>
      <c r="S1349" s="79"/>
      <c r="T1349" s="76"/>
      <c r="W1349" s="76"/>
      <c r="X1349" s="76"/>
    </row>
    <row r="1350" spans="1:26" s="78" customFormat="1">
      <c r="A1350" s="81"/>
      <c r="B1350" s="76"/>
      <c r="C1350" s="77"/>
      <c r="D1350" s="79"/>
      <c r="E1350" s="79"/>
      <c r="F1350" s="79"/>
      <c r="G1350" s="79"/>
      <c r="H1350" s="79"/>
      <c r="I1350" s="79"/>
      <c r="J1350" s="79"/>
      <c r="K1350" s="80"/>
      <c r="L1350" s="79"/>
      <c r="M1350" s="79"/>
      <c r="N1350" s="79"/>
      <c r="O1350" s="79"/>
      <c r="P1350" s="79"/>
      <c r="Q1350" s="79"/>
      <c r="R1350" s="80"/>
      <c r="S1350" s="79"/>
      <c r="T1350" s="76"/>
      <c r="W1350" s="76"/>
      <c r="X1350" s="76"/>
    </row>
    <row r="1351" spans="1:26" s="78" customFormat="1">
      <c r="A1351" s="81"/>
      <c r="B1351" s="76"/>
      <c r="C1351" s="77"/>
      <c r="D1351" s="79"/>
      <c r="E1351" s="79"/>
      <c r="F1351" s="79"/>
      <c r="G1351" s="79"/>
      <c r="H1351" s="79"/>
      <c r="I1351" s="79"/>
      <c r="J1351" s="79"/>
      <c r="K1351" s="80"/>
      <c r="L1351" s="79"/>
      <c r="M1351" s="79"/>
      <c r="N1351" s="79"/>
      <c r="O1351" s="79"/>
      <c r="P1351" s="79"/>
      <c r="Q1351" s="79"/>
      <c r="R1351" s="80"/>
      <c r="S1351" s="79"/>
      <c r="T1351" s="76"/>
      <c r="W1351" s="76"/>
      <c r="X1351" s="76"/>
    </row>
    <row r="1352" spans="1:26" s="78" customFormat="1">
      <c r="A1352" s="81"/>
      <c r="B1352" s="76"/>
      <c r="C1352" s="77"/>
      <c r="D1352" s="79"/>
      <c r="E1352" s="79"/>
      <c r="F1352" s="79"/>
      <c r="G1352" s="79"/>
      <c r="H1352" s="79"/>
      <c r="I1352" s="79"/>
      <c r="J1352" s="79"/>
      <c r="K1352" s="80"/>
      <c r="L1352" s="79"/>
      <c r="M1352" s="79"/>
      <c r="N1352" s="79"/>
      <c r="O1352" s="79"/>
      <c r="P1352" s="79"/>
      <c r="Q1352" s="79"/>
      <c r="R1352" s="80"/>
      <c r="S1352" s="79"/>
      <c r="T1352" s="76"/>
      <c r="W1352" s="76"/>
      <c r="X1352" s="76"/>
    </row>
    <row r="1353" spans="1:26" s="78" customFormat="1">
      <c r="A1353" s="81"/>
      <c r="B1353" s="76"/>
      <c r="C1353" s="77"/>
      <c r="D1353" s="79"/>
      <c r="E1353" s="79"/>
      <c r="F1353" s="79"/>
      <c r="G1353" s="79"/>
      <c r="H1353" s="79"/>
      <c r="I1353" s="79"/>
      <c r="J1353" s="79"/>
      <c r="K1353" s="80"/>
      <c r="L1353" s="79"/>
      <c r="M1353" s="79"/>
      <c r="N1353" s="79"/>
      <c r="O1353" s="79"/>
      <c r="P1353" s="79"/>
      <c r="Q1353" s="79"/>
      <c r="R1353" s="80"/>
      <c r="S1353" s="79"/>
      <c r="T1353" s="76"/>
      <c r="W1353" s="76"/>
      <c r="X1353" s="76"/>
    </row>
    <row r="1354" spans="1:26" s="78" customFormat="1">
      <c r="A1354" s="81"/>
      <c r="B1354" s="76"/>
      <c r="C1354" s="77"/>
      <c r="D1354" s="79"/>
      <c r="E1354" s="79"/>
      <c r="F1354" s="79"/>
      <c r="G1354" s="79"/>
      <c r="H1354" s="79"/>
      <c r="I1354" s="79"/>
      <c r="J1354" s="79"/>
      <c r="K1354" s="80"/>
      <c r="L1354" s="79"/>
      <c r="M1354" s="79"/>
      <c r="N1354" s="79"/>
      <c r="O1354" s="79"/>
      <c r="P1354" s="79"/>
      <c r="Q1354" s="79"/>
      <c r="R1354" s="80"/>
      <c r="S1354" s="79"/>
      <c r="T1354" s="76"/>
      <c r="W1354" s="76"/>
      <c r="X1354" s="76"/>
    </row>
    <row r="1355" spans="1:26" s="78" customFormat="1">
      <c r="A1355" s="81"/>
      <c r="B1355" s="76"/>
      <c r="C1355" s="77"/>
      <c r="D1355" s="79"/>
      <c r="E1355" s="79"/>
      <c r="F1355" s="79"/>
      <c r="G1355" s="79"/>
      <c r="H1355" s="79"/>
      <c r="I1355" s="79"/>
      <c r="J1355" s="79"/>
      <c r="K1355" s="80"/>
      <c r="L1355" s="79"/>
      <c r="M1355" s="79"/>
      <c r="N1355" s="79"/>
      <c r="O1355" s="79"/>
      <c r="P1355" s="79"/>
      <c r="Q1355" s="79"/>
      <c r="R1355" s="80"/>
      <c r="S1355" s="79"/>
      <c r="T1355" s="76"/>
      <c r="W1355" s="76"/>
      <c r="X1355" s="76"/>
    </row>
    <row r="1356" spans="1:26" s="78" customFormat="1">
      <c r="A1356" s="81"/>
      <c r="B1356" s="76"/>
      <c r="C1356" s="77"/>
      <c r="D1356" s="79"/>
      <c r="E1356" s="79"/>
      <c r="F1356" s="79"/>
      <c r="G1356" s="79"/>
      <c r="H1356" s="79"/>
      <c r="I1356" s="79"/>
      <c r="J1356" s="79"/>
      <c r="K1356" s="80"/>
      <c r="L1356" s="79"/>
      <c r="M1356" s="79"/>
      <c r="N1356" s="79"/>
      <c r="O1356" s="79"/>
      <c r="P1356" s="79"/>
      <c r="Q1356" s="79"/>
      <c r="R1356" s="80"/>
      <c r="S1356" s="79"/>
      <c r="T1356" s="76"/>
      <c r="W1356" s="76"/>
      <c r="X1356" s="76"/>
    </row>
    <row r="1357" spans="1:26" s="78" customFormat="1">
      <c r="A1357" s="81"/>
      <c r="B1357" s="76"/>
      <c r="C1357" s="77"/>
      <c r="D1357" s="79"/>
      <c r="E1357" s="79"/>
      <c r="F1357" s="79"/>
      <c r="G1357" s="79"/>
      <c r="H1357" s="79"/>
      <c r="I1357" s="79"/>
      <c r="J1357" s="79"/>
      <c r="K1357" s="80"/>
      <c r="L1357" s="79"/>
      <c r="M1357" s="79"/>
      <c r="N1357" s="79"/>
      <c r="O1357" s="79"/>
      <c r="P1357" s="79"/>
      <c r="Q1357" s="79"/>
      <c r="R1357" s="80"/>
      <c r="S1357" s="79"/>
      <c r="T1357" s="76"/>
      <c r="W1357" s="76"/>
      <c r="X1357" s="76"/>
    </row>
    <row r="1358" spans="1:26" s="78" customFormat="1">
      <c r="A1358" s="81"/>
      <c r="B1358" s="76"/>
      <c r="C1358" s="77"/>
      <c r="D1358" s="79"/>
      <c r="E1358" s="79"/>
      <c r="F1358" s="79"/>
      <c r="G1358" s="79"/>
      <c r="H1358" s="79"/>
      <c r="I1358" s="79"/>
      <c r="J1358" s="79"/>
      <c r="K1358" s="80"/>
      <c r="L1358" s="79"/>
      <c r="M1358" s="79"/>
      <c r="N1358" s="79"/>
      <c r="O1358" s="79"/>
      <c r="P1358" s="79"/>
      <c r="Q1358" s="79"/>
      <c r="R1358" s="80"/>
      <c r="S1358" s="79"/>
      <c r="T1358" s="76"/>
      <c r="W1358" s="76"/>
      <c r="X1358" s="76"/>
    </row>
    <row r="1359" spans="1:26">
      <c r="A1359" s="81"/>
      <c r="D1359" s="79"/>
      <c r="E1359" s="79"/>
      <c r="F1359" s="79"/>
      <c r="G1359" s="79"/>
      <c r="H1359" s="79"/>
      <c r="I1359" s="79"/>
      <c r="J1359" s="79"/>
      <c r="K1359" s="80"/>
      <c r="L1359" s="79"/>
      <c r="M1359" s="79"/>
      <c r="N1359" s="79"/>
      <c r="O1359" s="79"/>
      <c r="P1359" s="79"/>
      <c r="Q1359" s="79"/>
      <c r="R1359" s="80"/>
      <c r="S1359" s="79"/>
      <c r="U1359" s="78"/>
      <c r="V1359" s="78"/>
      <c r="Y1359" s="78"/>
      <c r="Z1359" s="78"/>
    </row>
    <row r="1360" spans="1:26">
      <c r="A1360" s="81"/>
      <c r="D1360" s="79"/>
      <c r="E1360" s="79"/>
      <c r="F1360" s="79"/>
      <c r="G1360" s="79"/>
      <c r="H1360" s="79"/>
      <c r="I1360" s="79"/>
      <c r="J1360" s="79"/>
      <c r="K1360" s="80"/>
      <c r="L1360" s="79"/>
      <c r="M1360" s="79"/>
      <c r="N1360" s="79"/>
      <c r="O1360" s="79"/>
      <c r="P1360" s="79"/>
      <c r="Q1360" s="79"/>
      <c r="R1360" s="80"/>
      <c r="S1360" s="79"/>
      <c r="U1360" s="78"/>
      <c r="V1360" s="78"/>
      <c r="Y1360" s="78"/>
      <c r="Z1360" s="78"/>
    </row>
    <row r="1361" spans="1:26">
      <c r="A1361" s="81"/>
      <c r="D1361" s="79"/>
      <c r="E1361" s="79"/>
      <c r="F1361" s="79"/>
      <c r="G1361" s="79"/>
      <c r="H1361" s="79"/>
      <c r="I1361" s="79"/>
      <c r="J1361" s="79"/>
      <c r="K1361" s="80"/>
      <c r="L1361" s="79"/>
      <c r="M1361" s="79"/>
      <c r="N1361" s="79"/>
      <c r="O1361" s="79"/>
      <c r="P1361" s="79"/>
      <c r="Q1361" s="79"/>
      <c r="R1361" s="80"/>
      <c r="S1361" s="79"/>
      <c r="U1361" s="78"/>
      <c r="V1361" s="78"/>
      <c r="Y1361" s="78"/>
      <c r="Z1361" s="78"/>
    </row>
    <row r="1362" spans="1:26">
      <c r="A1362" s="81"/>
      <c r="D1362" s="79"/>
      <c r="E1362" s="79"/>
      <c r="F1362" s="79"/>
      <c r="G1362" s="79"/>
      <c r="H1362" s="79"/>
      <c r="I1362" s="79"/>
      <c r="J1362" s="79"/>
      <c r="K1362" s="80"/>
      <c r="L1362" s="79"/>
      <c r="M1362" s="79"/>
      <c r="N1362" s="79"/>
      <c r="O1362" s="79"/>
      <c r="P1362" s="79"/>
      <c r="Q1362" s="79"/>
      <c r="R1362" s="80"/>
      <c r="S1362" s="79"/>
      <c r="U1362" s="78"/>
      <c r="V1362" s="78"/>
      <c r="Y1362" s="78"/>
      <c r="Z1362" s="78"/>
    </row>
    <row r="1363" spans="1:26">
      <c r="A1363" s="81"/>
      <c r="D1363" s="79"/>
      <c r="E1363" s="79"/>
      <c r="F1363" s="79"/>
      <c r="G1363" s="79"/>
      <c r="H1363" s="79"/>
      <c r="I1363" s="79"/>
      <c r="J1363" s="79"/>
      <c r="K1363" s="80"/>
      <c r="L1363" s="79"/>
      <c r="M1363" s="79"/>
      <c r="N1363" s="79"/>
      <c r="O1363" s="79"/>
      <c r="P1363" s="79"/>
      <c r="Q1363" s="79"/>
      <c r="R1363" s="80"/>
      <c r="S1363" s="79"/>
      <c r="U1363" s="78"/>
      <c r="V1363" s="78"/>
      <c r="Y1363" s="78"/>
      <c r="Z1363" s="78"/>
    </row>
    <row r="1364" spans="1:26">
      <c r="A1364" s="81"/>
      <c r="D1364" s="79"/>
      <c r="E1364" s="79"/>
      <c r="F1364" s="79"/>
      <c r="G1364" s="79"/>
      <c r="H1364" s="79"/>
      <c r="I1364" s="79"/>
      <c r="J1364" s="79"/>
      <c r="K1364" s="80"/>
      <c r="L1364" s="79"/>
      <c r="M1364" s="79"/>
      <c r="N1364" s="79"/>
      <c r="O1364" s="79"/>
      <c r="P1364" s="79"/>
      <c r="Q1364" s="79"/>
      <c r="R1364" s="80"/>
      <c r="S1364" s="79"/>
      <c r="U1364" s="78"/>
      <c r="V1364" s="78"/>
      <c r="Y1364" s="78"/>
      <c r="Z1364" s="78"/>
    </row>
    <row r="1365" spans="1:26">
      <c r="A1365" s="81"/>
      <c r="D1365" s="79"/>
      <c r="E1365" s="79"/>
      <c r="F1365" s="79"/>
      <c r="G1365" s="79"/>
      <c r="H1365" s="79"/>
      <c r="I1365" s="79"/>
      <c r="J1365" s="79"/>
      <c r="K1365" s="80"/>
      <c r="L1365" s="79"/>
      <c r="M1365" s="79"/>
      <c r="N1365" s="79"/>
      <c r="O1365" s="79"/>
      <c r="P1365" s="79"/>
      <c r="Q1365" s="79"/>
      <c r="R1365" s="80"/>
      <c r="S1365" s="79"/>
      <c r="U1365" s="78"/>
      <c r="V1365" s="78"/>
      <c r="Y1365" s="78"/>
      <c r="Z1365" s="78"/>
    </row>
    <row r="1366" spans="1:26">
      <c r="A1366" s="81"/>
      <c r="D1366" s="79"/>
      <c r="E1366" s="79"/>
      <c r="F1366" s="79"/>
      <c r="G1366" s="79"/>
      <c r="H1366" s="79"/>
      <c r="I1366" s="79"/>
      <c r="J1366" s="79"/>
      <c r="K1366" s="80"/>
      <c r="L1366" s="79"/>
      <c r="M1366" s="79"/>
      <c r="N1366" s="79"/>
      <c r="O1366" s="79"/>
      <c r="P1366" s="79"/>
      <c r="Q1366" s="79"/>
      <c r="R1366" s="80"/>
      <c r="S1366" s="79"/>
      <c r="U1366" s="78"/>
      <c r="V1366" s="78"/>
      <c r="Y1366" s="78"/>
      <c r="Z1366" s="78"/>
    </row>
    <row r="1367" spans="1:26">
      <c r="A1367" s="81"/>
      <c r="D1367" s="79"/>
      <c r="E1367" s="79"/>
      <c r="F1367" s="79"/>
      <c r="G1367" s="79"/>
      <c r="H1367" s="79"/>
      <c r="I1367" s="79"/>
      <c r="J1367" s="79"/>
      <c r="K1367" s="80"/>
      <c r="L1367" s="79"/>
      <c r="M1367" s="79"/>
      <c r="N1367" s="79"/>
      <c r="O1367" s="79"/>
      <c r="P1367" s="79"/>
      <c r="Q1367" s="79"/>
      <c r="R1367" s="80"/>
      <c r="S1367" s="79"/>
      <c r="U1367" s="78"/>
      <c r="V1367" s="78"/>
      <c r="Y1367" s="78"/>
      <c r="Z1367" s="78"/>
    </row>
    <row r="1368" spans="1:26">
      <c r="A1368" s="81"/>
      <c r="D1368" s="79"/>
      <c r="E1368" s="79"/>
      <c r="F1368" s="79"/>
      <c r="G1368" s="79"/>
      <c r="H1368" s="79"/>
      <c r="I1368" s="79"/>
      <c r="J1368" s="79"/>
      <c r="K1368" s="80"/>
      <c r="L1368" s="79"/>
      <c r="M1368" s="79"/>
      <c r="N1368" s="79"/>
      <c r="O1368" s="79"/>
      <c r="P1368" s="79"/>
      <c r="Q1368" s="79"/>
      <c r="R1368" s="80"/>
      <c r="S1368" s="79"/>
      <c r="U1368" s="78"/>
      <c r="V1368" s="78"/>
      <c r="Y1368" s="78"/>
      <c r="Z1368" s="78"/>
    </row>
    <row r="1369" spans="1:26">
      <c r="A1369" s="81"/>
      <c r="D1369" s="79"/>
      <c r="E1369" s="79"/>
      <c r="F1369" s="79"/>
      <c r="G1369" s="79"/>
      <c r="H1369" s="79"/>
      <c r="I1369" s="79"/>
      <c r="J1369" s="79"/>
      <c r="K1369" s="80"/>
      <c r="L1369" s="79"/>
      <c r="M1369" s="79"/>
      <c r="N1369" s="79"/>
      <c r="O1369" s="79"/>
      <c r="P1369" s="79"/>
      <c r="Q1369" s="79"/>
      <c r="R1369" s="80"/>
      <c r="S1369" s="79"/>
      <c r="U1369" s="78"/>
      <c r="V1369" s="78"/>
      <c r="Y1369" s="78"/>
      <c r="Z1369" s="78"/>
    </row>
    <row r="1370" spans="1:26">
      <c r="A1370" s="81"/>
      <c r="D1370" s="79"/>
      <c r="E1370" s="79"/>
      <c r="F1370" s="79"/>
      <c r="G1370" s="79"/>
      <c r="H1370" s="79"/>
      <c r="I1370" s="79"/>
      <c r="J1370" s="79"/>
      <c r="K1370" s="80"/>
      <c r="L1370" s="79"/>
      <c r="M1370" s="79"/>
      <c r="N1370" s="79"/>
      <c r="O1370" s="79"/>
      <c r="P1370" s="79"/>
      <c r="Q1370" s="79"/>
      <c r="R1370" s="80"/>
      <c r="S1370" s="79"/>
      <c r="U1370" s="78"/>
      <c r="V1370" s="78"/>
      <c r="Y1370" s="78"/>
      <c r="Z1370" s="78"/>
    </row>
    <row r="1371" spans="1:26">
      <c r="A1371" s="81"/>
      <c r="D1371" s="79"/>
      <c r="E1371" s="79"/>
      <c r="F1371" s="79"/>
      <c r="G1371" s="79"/>
      <c r="H1371" s="79"/>
      <c r="I1371" s="79"/>
      <c r="J1371" s="79"/>
      <c r="K1371" s="80"/>
      <c r="L1371" s="79"/>
      <c r="M1371" s="79"/>
      <c r="N1371" s="79"/>
      <c r="O1371" s="79"/>
      <c r="P1371" s="79"/>
      <c r="Q1371" s="79"/>
      <c r="R1371" s="80"/>
      <c r="S1371" s="79"/>
      <c r="U1371" s="78"/>
      <c r="V1371" s="78"/>
      <c r="Y1371" s="78"/>
      <c r="Z1371" s="78"/>
    </row>
    <row r="1372" spans="1:26">
      <c r="A1372" s="81"/>
      <c r="D1372" s="79"/>
      <c r="E1372" s="79"/>
      <c r="F1372" s="79"/>
      <c r="G1372" s="79"/>
      <c r="H1372" s="79"/>
      <c r="I1372" s="79"/>
      <c r="J1372" s="79"/>
      <c r="K1372" s="80"/>
      <c r="L1372" s="79"/>
      <c r="M1372" s="79"/>
      <c r="N1372" s="79"/>
      <c r="O1372" s="79"/>
      <c r="P1372" s="79"/>
      <c r="Q1372" s="79"/>
      <c r="R1372" s="80"/>
      <c r="S1372" s="79"/>
      <c r="U1372" s="78"/>
      <c r="V1372" s="78"/>
      <c r="Y1372" s="78"/>
      <c r="Z1372" s="78"/>
    </row>
    <row r="1373" spans="1:26">
      <c r="A1373" s="81"/>
      <c r="D1373" s="79"/>
      <c r="E1373" s="79"/>
      <c r="F1373" s="79"/>
      <c r="G1373" s="79"/>
      <c r="H1373" s="79"/>
      <c r="I1373" s="79"/>
      <c r="J1373" s="79"/>
      <c r="K1373" s="80"/>
      <c r="L1373" s="79"/>
      <c r="M1373" s="79"/>
      <c r="N1373" s="79"/>
      <c r="O1373" s="79"/>
      <c r="P1373" s="79"/>
      <c r="Q1373" s="79"/>
      <c r="R1373" s="80"/>
      <c r="S1373" s="79"/>
      <c r="U1373" s="78"/>
      <c r="V1373" s="78"/>
      <c r="Y1373" s="78"/>
      <c r="Z1373" s="78"/>
    </row>
    <row r="1374" spans="1:26">
      <c r="A1374" s="81"/>
      <c r="D1374" s="79"/>
      <c r="E1374" s="79"/>
      <c r="F1374" s="79"/>
      <c r="G1374" s="79"/>
      <c r="H1374" s="79"/>
      <c r="I1374" s="79"/>
      <c r="J1374" s="79"/>
      <c r="K1374" s="80"/>
      <c r="L1374" s="79"/>
      <c r="M1374" s="79"/>
      <c r="N1374" s="79"/>
      <c r="O1374" s="79"/>
      <c r="P1374" s="79"/>
      <c r="Q1374" s="79"/>
      <c r="R1374" s="80"/>
      <c r="S1374" s="79"/>
      <c r="U1374" s="78"/>
      <c r="V1374" s="78"/>
      <c r="Y1374" s="78"/>
      <c r="Z1374" s="78"/>
    </row>
    <row r="1375" spans="1:26">
      <c r="A1375" s="81"/>
      <c r="D1375" s="79"/>
      <c r="E1375" s="79"/>
      <c r="F1375" s="79"/>
      <c r="G1375" s="79"/>
      <c r="H1375" s="79"/>
      <c r="I1375" s="79"/>
      <c r="J1375" s="79"/>
      <c r="K1375" s="80"/>
      <c r="L1375" s="79"/>
      <c r="M1375" s="79"/>
      <c r="N1375" s="79"/>
      <c r="O1375" s="79"/>
      <c r="P1375" s="79"/>
      <c r="Q1375" s="79"/>
      <c r="R1375" s="80"/>
      <c r="S1375" s="79"/>
      <c r="U1375" s="78"/>
      <c r="V1375" s="78"/>
      <c r="Y1375" s="78"/>
      <c r="Z1375" s="78"/>
    </row>
    <row r="1376" spans="1:26">
      <c r="A1376" s="81"/>
      <c r="D1376" s="79"/>
      <c r="E1376" s="79"/>
      <c r="F1376" s="79"/>
      <c r="G1376" s="79"/>
      <c r="H1376" s="79"/>
      <c r="I1376" s="79"/>
      <c r="J1376" s="79"/>
      <c r="K1376" s="80"/>
      <c r="L1376" s="79"/>
      <c r="M1376" s="79"/>
      <c r="N1376" s="79"/>
      <c r="O1376" s="79"/>
      <c r="P1376" s="79"/>
      <c r="Q1376" s="79"/>
      <c r="R1376" s="80"/>
      <c r="S1376" s="79"/>
      <c r="U1376" s="78"/>
      <c r="V1376" s="78"/>
      <c r="Y1376" s="78"/>
      <c r="Z1376" s="78"/>
    </row>
    <row r="1377" spans="1:26">
      <c r="A1377" s="81"/>
      <c r="D1377" s="79"/>
      <c r="E1377" s="79"/>
      <c r="F1377" s="79"/>
      <c r="G1377" s="79"/>
      <c r="H1377" s="79"/>
      <c r="I1377" s="79"/>
      <c r="J1377" s="79"/>
      <c r="K1377" s="80"/>
      <c r="L1377" s="79"/>
      <c r="M1377" s="79"/>
      <c r="N1377" s="79"/>
      <c r="O1377" s="79"/>
      <c r="P1377" s="79"/>
      <c r="Q1377" s="79"/>
      <c r="R1377" s="80"/>
      <c r="S1377" s="79"/>
      <c r="U1377" s="78"/>
      <c r="V1377" s="78"/>
      <c r="Y1377" s="78"/>
      <c r="Z1377" s="78"/>
    </row>
    <row r="1378" spans="1:26">
      <c r="A1378" s="81"/>
      <c r="D1378" s="79"/>
      <c r="E1378" s="79"/>
      <c r="F1378" s="79"/>
      <c r="G1378" s="79"/>
      <c r="H1378" s="79"/>
      <c r="I1378" s="79"/>
      <c r="J1378" s="79"/>
      <c r="K1378" s="80"/>
      <c r="L1378" s="79"/>
      <c r="M1378" s="79"/>
      <c r="N1378" s="79"/>
      <c r="O1378" s="79"/>
      <c r="P1378" s="79"/>
      <c r="Q1378" s="79"/>
      <c r="R1378" s="80"/>
      <c r="S1378" s="79"/>
      <c r="U1378" s="78"/>
      <c r="V1378" s="78"/>
      <c r="Y1378" s="78"/>
      <c r="Z1378" s="78"/>
    </row>
    <row r="1379" spans="1:26">
      <c r="A1379" s="81"/>
      <c r="D1379" s="79"/>
      <c r="E1379" s="79"/>
      <c r="F1379" s="79"/>
      <c r="G1379" s="79"/>
      <c r="H1379" s="79"/>
      <c r="I1379" s="79"/>
      <c r="J1379" s="79"/>
      <c r="K1379" s="80"/>
      <c r="L1379" s="79"/>
      <c r="M1379" s="79"/>
      <c r="N1379" s="79"/>
      <c r="O1379" s="79"/>
      <c r="P1379" s="79"/>
      <c r="Q1379" s="79"/>
      <c r="R1379" s="80"/>
      <c r="S1379" s="79"/>
      <c r="U1379" s="78"/>
      <c r="V1379" s="78"/>
      <c r="Y1379" s="78"/>
      <c r="Z1379" s="78"/>
    </row>
    <row r="1380" spans="1:26">
      <c r="A1380" s="81"/>
      <c r="D1380" s="79"/>
      <c r="E1380" s="79"/>
      <c r="F1380" s="79"/>
      <c r="G1380" s="79"/>
      <c r="H1380" s="79"/>
      <c r="I1380" s="79"/>
      <c r="J1380" s="79"/>
      <c r="K1380" s="80"/>
      <c r="L1380" s="79"/>
      <c r="M1380" s="79"/>
      <c r="N1380" s="79"/>
      <c r="O1380" s="79"/>
      <c r="P1380" s="79"/>
      <c r="Q1380" s="79"/>
      <c r="R1380" s="80"/>
      <c r="S1380" s="79"/>
      <c r="U1380" s="78"/>
      <c r="V1380" s="78"/>
      <c r="Y1380" s="78"/>
      <c r="Z1380" s="78"/>
    </row>
    <row r="1381" spans="1:26">
      <c r="A1381" s="81"/>
      <c r="D1381" s="79"/>
      <c r="E1381" s="79"/>
      <c r="F1381" s="79"/>
      <c r="G1381" s="79"/>
      <c r="H1381" s="79"/>
      <c r="I1381" s="79"/>
      <c r="J1381" s="79"/>
      <c r="K1381" s="80"/>
      <c r="L1381" s="79"/>
      <c r="M1381" s="79"/>
      <c r="N1381" s="79"/>
      <c r="O1381" s="79"/>
      <c r="P1381" s="79"/>
      <c r="Q1381" s="79"/>
      <c r="R1381" s="80"/>
      <c r="S1381" s="79"/>
      <c r="U1381" s="78"/>
      <c r="V1381" s="78"/>
      <c r="Y1381" s="78"/>
      <c r="Z1381" s="78"/>
    </row>
    <row r="1382" spans="1:26">
      <c r="A1382" s="81"/>
      <c r="D1382" s="79"/>
      <c r="E1382" s="79"/>
      <c r="F1382" s="79"/>
      <c r="G1382" s="79"/>
      <c r="H1382" s="79"/>
      <c r="I1382" s="79"/>
      <c r="J1382" s="79"/>
      <c r="K1382" s="80"/>
      <c r="L1382" s="79"/>
      <c r="M1382" s="79"/>
      <c r="N1382" s="79"/>
      <c r="O1382" s="79"/>
      <c r="P1382" s="79"/>
      <c r="Q1382" s="79"/>
      <c r="R1382" s="80"/>
      <c r="S1382" s="79"/>
      <c r="U1382" s="78"/>
      <c r="V1382" s="78"/>
      <c r="Y1382" s="78"/>
      <c r="Z1382" s="78"/>
    </row>
    <row r="1383" spans="1:26">
      <c r="A1383" s="81"/>
      <c r="D1383" s="79"/>
      <c r="E1383" s="79"/>
      <c r="F1383" s="79"/>
      <c r="G1383" s="79"/>
      <c r="H1383" s="79"/>
      <c r="I1383" s="79"/>
      <c r="J1383" s="79"/>
      <c r="K1383" s="80"/>
      <c r="L1383" s="79"/>
      <c r="M1383" s="79"/>
      <c r="N1383" s="79"/>
      <c r="O1383" s="79"/>
      <c r="P1383" s="79"/>
      <c r="Q1383" s="79"/>
      <c r="R1383" s="80"/>
      <c r="S1383" s="79"/>
      <c r="U1383" s="78"/>
      <c r="V1383" s="78"/>
      <c r="Y1383" s="78"/>
      <c r="Z1383" s="78"/>
    </row>
    <row r="1384" spans="1:26">
      <c r="A1384" s="81"/>
      <c r="D1384" s="79"/>
      <c r="E1384" s="79"/>
      <c r="F1384" s="79"/>
      <c r="G1384" s="79"/>
      <c r="H1384" s="79"/>
      <c r="I1384" s="79"/>
      <c r="J1384" s="79"/>
      <c r="K1384" s="80"/>
      <c r="L1384" s="79"/>
      <c r="M1384" s="79"/>
      <c r="N1384" s="79"/>
      <c r="O1384" s="79"/>
      <c r="P1384" s="79"/>
      <c r="Q1384" s="79"/>
      <c r="R1384" s="80"/>
      <c r="S1384" s="79"/>
      <c r="U1384" s="78"/>
      <c r="V1384" s="78"/>
      <c r="Y1384" s="78"/>
      <c r="Z1384" s="78"/>
    </row>
    <row r="1385" spans="1:26">
      <c r="A1385" s="81"/>
      <c r="D1385" s="79"/>
      <c r="E1385" s="79"/>
      <c r="F1385" s="79"/>
      <c r="G1385" s="79"/>
      <c r="H1385" s="79"/>
      <c r="I1385" s="79"/>
      <c r="J1385" s="79"/>
      <c r="K1385" s="80"/>
      <c r="L1385" s="79"/>
      <c r="M1385" s="79"/>
      <c r="N1385" s="79"/>
      <c r="O1385" s="79"/>
      <c r="P1385" s="79"/>
      <c r="Q1385" s="79"/>
      <c r="R1385" s="80"/>
      <c r="S1385" s="79"/>
      <c r="U1385" s="78"/>
      <c r="V1385" s="78"/>
      <c r="Y1385" s="78"/>
      <c r="Z1385" s="78"/>
    </row>
    <row r="1386" spans="1:26">
      <c r="A1386" s="81"/>
      <c r="D1386" s="79"/>
      <c r="E1386" s="79"/>
      <c r="F1386" s="79"/>
      <c r="G1386" s="79"/>
      <c r="H1386" s="79"/>
      <c r="I1386" s="79"/>
      <c r="J1386" s="79"/>
      <c r="K1386" s="80"/>
      <c r="L1386" s="79"/>
      <c r="M1386" s="79"/>
      <c r="N1386" s="79"/>
      <c r="O1386" s="79"/>
      <c r="P1386" s="79"/>
      <c r="Q1386" s="79"/>
      <c r="R1386" s="80"/>
      <c r="S1386" s="79"/>
      <c r="U1386" s="78"/>
      <c r="V1386" s="78"/>
      <c r="Y1386" s="78"/>
      <c r="Z1386" s="78"/>
    </row>
    <row r="1387" spans="1:26">
      <c r="A1387" s="81"/>
      <c r="D1387" s="79"/>
      <c r="E1387" s="79"/>
      <c r="F1387" s="79"/>
      <c r="G1387" s="79"/>
      <c r="H1387" s="79"/>
      <c r="I1387" s="79"/>
      <c r="J1387" s="79"/>
      <c r="K1387" s="80"/>
      <c r="L1387" s="79"/>
      <c r="M1387" s="79"/>
      <c r="N1387" s="79"/>
      <c r="O1387" s="79"/>
      <c r="P1387" s="79"/>
      <c r="Q1387" s="79"/>
      <c r="R1387" s="80"/>
      <c r="S1387" s="79"/>
      <c r="U1387" s="78"/>
      <c r="V1387" s="78"/>
      <c r="Y1387" s="78"/>
      <c r="Z1387" s="78"/>
    </row>
    <row r="1388" spans="1:26">
      <c r="A1388" s="81"/>
      <c r="D1388" s="79"/>
      <c r="E1388" s="79"/>
      <c r="F1388" s="79"/>
      <c r="G1388" s="79"/>
      <c r="H1388" s="79"/>
      <c r="I1388" s="79"/>
      <c r="J1388" s="79"/>
      <c r="K1388" s="80"/>
      <c r="L1388" s="79"/>
      <c r="M1388" s="79"/>
      <c r="N1388" s="79"/>
      <c r="O1388" s="79"/>
      <c r="P1388" s="79"/>
      <c r="Q1388" s="79"/>
      <c r="R1388" s="80"/>
      <c r="S1388" s="79"/>
      <c r="U1388" s="78"/>
      <c r="V1388" s="78"/>
      <c r="Y1388" s="78"/>
      <c r="Z1388" s="78"/>
    </row>
    <row r="1389" spans="1:26">
      <c r="A1389" s="81"/>
      <c r="D1389" s="79"/>
      <c r="E1389" s="79"/>
      <c r="F1389" s="79"/>
      <c r="G1389" s="79"/>
      <c r="H1389" s="79"/>
      <c r="I1389" s="79"/>
      <c r="J1389" s="79"/>
      <c r="K1389" s="80"/>
      <c r="L1389" s="79"/>
      <c r="M1389" s="79"/>
      <c r="N1389" s="79"/>
      <c r="O1389" s="79"/>
      <c r="P1389" s="79"/>
      <c r="Q1389" s="79"/>
      <c r="R1389" s="80"/>
      <c r="S1389" s="79"/>
      <c r="U1389" s="78"/>
      <c r="V1389" s="78"/>
      <c r="Y1389" s="78"/>
      <c r="Z1389" s="78"/>
    </row>
    <row r="1390" spans="1:26">
      <c r="A1390" s="81"/>
      <c r="D1390" s="79"/>
      <c r="E1390" s="79"/>
      <c r="F1390" s="79"/>
      <c r="G1390" s="79"/>
      <c r="H1390" s="79"/>
      <c r="I1390" s="79"/>
      <c r="J1390" s="79"/>
      <c r="K1390" s="80"/>
      <c r="L1390" s="79"/>
      <c r="M1390" s="79"/>
      <c r="N1390" s="79"/>
      <c r="O1390" s="79"/>
      <c r="P1390" s="79"/>
      <c r="Q1390" s="79"/>
      <c r="R1390" s="80"/>
      <c r="S1390" s="79"/>
      <c r="U1390" s="78"/>
      <c r="V1390" s="78"/>
      <c r="Y1390" s="78"/>
      <c r="Z1390" s="78"/>
    </row>
    <row r="1391" spans="1:26">
      <c r="A1391" s="81"/>
      <c r="D1391" s="79"/>
      <c r="E1391" s="79"/>
      <c r="F1391" s="79"/>
      <c r="G1391" s="79"/>
      <c r="H1391" s="79"/>
      <c r="I1391" s="79"/>
      <c r="J1391" s="79"/>
      <c r="K1391" s="80"/>
      <c r="L1391" s="79"/>
      <c r="M1391" s="79"/>
      <c r="N1391" s="79"/>
      <c r="O1391" s="79"/>
      <c r="P1391" s="79"/>
      <c r="Q1391" s="79"/>
      <c r="R1391" s="80"/>
      <c r="S1391" s="79"/>
      <c r="U1391" s="78"/>
      <c r="V1391" s="78"/>
      <c r="Y1391" s="78"/>
      <c r="Z1391" s="78"/>
    </row>
    <row r="1392" spans="1:26">
      <c r="A1392" s="81"/>
      <c r="D1392" s="79"/>
      <c r="E1392" s="79"/>
      <c r="F1392" s="79"/>
      <c r="G1392" s="79"/>
      <c r="H1392" s="79"/>
      <c r="I1392" s="79"/>
      <c r="J1392" s="79"/>
      <c r="K1392" s="80"/>
      <c r="L1392" s="79"/>
      <c r="M1392" s="79"/>
      <c r="N1392" s="79"/>
      <c r="O1392" s="79"/>
      <c r="P1392" s="79"/>
      <c r="Q1392" s="79"/>
      <c r="R1392" s="80"/>
      <c r="S1392" s="79"/>
      <c r="U1392" s="78"/>
      <c r="V1392" s="78"/>
      <c r="Y1392" s="78"/>
      <c r="Z1392" s="78"/>
    </row>
    <row r="1393" spans="1:26">
      <c r="A1393" s="81"/>
      <c r="D1393" s="79"/>
      <c r="E1393" s="79"/>
      <c r="F1393" s="79"/>
      <c r="G1393" s="79"/>
      <c r="H1393" s="79"/>
      <c r="I1393" s="79"/>
      <c r="J1393" s="79"/>
      <c r="K1393" s="80"/>
      <c r="L1393" s="79"/>
      <c r="M1393" s="79"/>
      <c r="N1393" s="79"/>
      <c r="O1393" s="79"/>
      <c r="P1393" s="79"/>
      <c r="Q1393" s="79"/>
      <c r="R1393" s="80"/>
      <c r="S1393" s="79"/>
      <c r="U1393" s="78"/>
      <c r="V1393" s="78"/>
      <c r="Y1393" s="78"/>
      <c r="Z1393" s="78"/>
    </row>
    <row r="1394" spans="1:26">
      <c r="A1394" s="81"/>
      <c r="D1394" s="79"/>
      <c r="E1394" s="79"/>
      <c r="F1394" s="79"/>
      <c r="G1394" s="79"/>
      <c r="H1394" s="79"/>
      <c r="I1394" s="79"/>
      <c r="J1394" s="79"/>
      <c r="K1394" s="80"/>
      <c r="L1394" s="79"/>
      <c r="M1394" s="79"/>
      <c r="N1394" s="79"/>
      <c r="O1394" s="79"/>
      <c r="P1394" s="79"/>
      <c r="Q1394" s="79"/>
      <c r="R1394" s="80"/>
      <c r="S1394" s="79"/>
      <c r="U1394" s="78"/>
      <c r="V1394" s="78"/>
      <c r="Y1394" s="78"/>
      <c r="Z1394" s="78"/>
    </row>
    <row r="1395" spans="1:26">
      <c r="A1395" s="81"/>
      <c r="D1395" s="79"/>
      <c r="E1395" s="79"/>
      <c r="F1395" s="79"/>
      <c r="G1395" s="79"/>
      <c r="H1395" s="79"/>
      <c r="I1395" s="79"/>
      <c r="J1395" s="79"/>
      <c r="K1395" s="80"/>
      <c r="L1395" s="79"/>
      <c r="M1395" s="79"/>
      <c r="N1395" s="79"/>
      <c r="O1395" s="79"/>
      <c r="P1395" s="79"/>
      <c r="Q1395" s="79"/>
      <c r="R1395" s="80"/>
      <c r="S1395" s="79"/>
      <c r="U1395" s="78"/>
      <c r="V1395" s="78"/>
      <c r="Y1395" s="78"/>
      <c r="Z1395" s="78"/>
    </row>
    <row r="1396" spans="1:26">
      <c r="A1396" s="81"/>
      <c r="D1396" s="79"/>
      <c r="E1396" s="79"/>
      <c r="F1396" s="79"/>
      <c r="G1396" s="79"/>
      <c r="H1396" s="79"/>
      <c r="I1396" s="79"/>
      <c r="J1396" s="79"/>
      <c r="K1396" s="80"/>
      <c r="L1396" s="79"/>
      <c r="M1396" s="79"/>
      <c r="N1396" s="79"/>
      <c r="O1396" s="79"/>
      <c r="P1396" s="79"/>
      <c r="Q1396" s="79"/>
      <c r="R1396" s="80"/>
      <c r="S1396" s="79"/>
      <c r="U1396" s="78"/>
      <c r="V1396" s="78"/>
      <c r="Y1396" s="78"/>
      <c r="Z1396" s="78"/>
    </row>
    <row r="1397" spans="1:26">
      <c r="A1397" s="81"/>
      <c r="D1397" s="79"/>
      <c r="E1397" s="79"/>
      <c r="F1397" s="79"/>
      <c r="G1397" s="79"/>
      <c r="H1397" s="79"/>
      <c r="I1397" s="79"/>
      <c r="J1397" s="79"/>
      <c r="K1397" s="80"/>
      <c r="L1397" s="79"/>
      <c r="M1397" s="79"/>
      <c r="N1397" s="79"/>
      <c r="O1397" s="79"/>
      <c r="P1397" s="79"/>
      <c r="Q1397" s="79"/>
      <c r="R1397" s="80"/>
      <c r="S1397" s="79"/>
      <c r="U1397" s="78"/>
      <c r="V1397" s="78"/>
      <c r="Y1397" s="78"/>
      <c r="Z1397" s="78"/>
    </row>
    <row r="1398" spans="1:26">
      <c r="A1398" s="81"/>
      <c r="D1398" s="79"/>
      <c r="E1398" s="79"/>
      <c r="F1398" s="79"/>
      <c r="G1398" s="79"/>
      <c r="H1398" s="79"/>
      <c r="I1398" s="79"/>
      <c r="J1398" s="79"/>
      <c r="K1398" s="80"/>
      <c r="L1398" s="79"/>
      <c r="M1398" s="79"/>
      <c r="N1398" s="79"/>
      <c r="O1398" s="79"/>
      <c r="P1398" s="79"/>
      <c r="Q1398" s="79"/>
      <c r="R1398" s="80"/>
      <c r="S1398" s="79"/>
      <c r="U1398" s="78"/>
      <c r="V1398" s="78"/>
      <c r="Y1398" s="78"/>
      <c r="Z1398" s="78"/>
    </row>
    <row r="1399" spans="1:26">
      <c r="A1399" s="81"/>
      <c r="D1399" s="79"/>
      <c r="E1399" s="79"/>
      <c r="F1399" s="79"/>
      <c r="G1399" s="79"/>
      <c r="H1399" s="79"/>
      <c r="I1399" s="79"/>
      <c r="J1399" s="79"/>
      <c r="K1399" s="80"/>
      <c r="L1399" s="79"/>
      <c r="M1399" s="79"/>
      <c r="N1399" s="79"/>
      <c r="O1399" s="79"/>
      <c r="P1399" s="79"/>
      <c r="Q1399" s="79"/>
      <c r="R1399" s="80"/>
      <c r="S1399" s="79"/>
      <c r="U1399" s="78"/>
      <c r="V1399" s="78"/>
      <c r="Y1399" s="78"/>
      <c r="Z1399" s="78"/>
    </row>
    <row r="1400" spans="1:26">
      <c r="A1400" s="81"/>
      <c r="D1400" s="79"/>
      <c r="E1400" s="79"/>
      <c r="F1400" s="79"/>
      <c r="G1400" s="79"/>
      <c r="H1400" s="79"/>
      <c r="I1400" s="79"/>
      <c r="J1400" s="79"/>
      <c r="K1400" s="80"/>
      <c r="L1400" s="79"/>
      <c r="M1400" s="79"/>
      <c r="N1400" s="79"/>
      <c r="O1400" s="79"/>
      <c r="P1400" s="79"/>
      <c r="Q1400" s="79"/>
      <c r="R1400" s="80"/>
      <c r="S1400" s="79"/>
      <c r="U1400" s="78"/>
      <c r="V1400" s="78"/>
      <c r="Y1400" s="78"/>
      <c r="Z1400" s="78"/>
    </row>
    <row r="1401" spans="1:26">
      <c r="A1401" s="81"/>
      <c r="D1401" s="79"/>
      <c r="E1401" s="79"/>
      <c r="F1401" s="79"/>
      <c r="G1401" s="79"/>
      <c r="H1401" s="79"/>
      <c r="I1401" s="79"/>
      <c r="J1401" s="79"/>
      <c r="K1401" s="80"/>
      <c r="L1401" s="79"/>
      <c r="M1401" s="79"/>
      <c r="N1401" s="79"/>
      <c r="O1401" s="79"/>
      <c r="P1401" s="79"/>
      <c r="Q1401" s="79"/>
      <c r="R1401" s="80"/>
      <c r="S1401" s="79"/>
      <c r="U1401" s="78"/>
      <c r="V1401" s="78"/>
      <c r="Y1401" s="78"/>
      <c r="Z1401" s="78"/>
    </row>
    <row r="1402" spans="1:26">
      <c r="A1402" s="81"/>
      <c r="D1402" s="79"/>
      <c r="E1402" s="79"/>
      <c r="F1402" s="79"/>
      <c r="G1402" s="79"/>
      <c r="H1402" s="79"/>
      <c r="I1402" s="79"/>
      <c r="J1402" s="79"/>
      <c r="K1402" s="80"/>
      <c r="L1402" s="79"/>
      <c r="M1402" s="79"/>
      <c r="N1402" s="79"/>
      <c r="O1402" s="79"/>
      <c r="P1402" s="79"/>
      <c r="Q1402" s="79"/>
      <c r="R1402" s="80"/>
      <c r="S1402" s="79"/>
      <c r="U1402" s="78"/>
      <c r="V1402" s="78"/>
      <c r="Y1402" s="78"/>
      <c r="Z1402" s="78"/>
    </row>
    <row r="1403" spans="1:26">
      <c r="A1403" s="81"/>
      <c r="D1403" s="79"/>
      <c r="E1403" s="79"/>
      <c r="F1403" s="79"/>
      <c r="G1403" s="79"/>
      <c r="H1403" s="79"/>
      <c r="I1403" s="79"/>
      <c r="J1403" s="79"/>
      <c r="K1403" s="80"/>
      <c r="L1403" s="79"/>
      <c r="M1403" s="79"/>
      <c r="N1403" s="79"/>
      <c r="O1403" s="79"/>
      <c r="P1403" s="79"/>
      <c r="Q1403" s="79"/>
      <c r="R1403" s="80"/>
      <c r="S1403" s="79"/>
      <c r="U1403" s="78"/>
      <c r="V1403" s="78"/>
      <c r="Y1403" s="78"/>
      <c r="Z1403" s="78"/>
    </row>
    <row r="1404" spans="1:26">
      <c r="A1404" s="81"/>
      <c r="D1404" s="79"/>
      <c r="E1404" s="79"/>
      <c r="F1404" s="79"/>
      <c r="G1404" s="79"/>
      <c r="H1404" s="79"/>
      <c r="I1404" s="79"/>
      <c r="J1404" s="79"/>
      <c r="K1404" s="80"/>
      <c r="L1404" s="79"/>
      <c r="M1404" s="79"/>
      <c r="N1404" s="79"/>
      <c r="O1404" s="79"/>
      <c r="P1404" s="79"/>
      <c r="Q1404" s="79"/>
      <c r="R1404" s="80"/>
      <c r="S1404" s="79"/>
      <c r="U1404" s="78"/>
      <c r="V1404" s="78"/>
      <c r="Y1404" s="78"/>
      <c r="Z1404" s="78"/>
    </row>
    <row r="1405" spans="1:26">
      <c r="A1405" s="81"/>
      <c r="D1405" s="79"/>
      <c r="E1405" s="79"/>
      <c r="F1405" s="79"/>
      <c r="G1405" s="79"/>
      <c r="H1405" s="79"/>
      <c r="I1405" s="79"/>
      <c r="J1405" s="79"/>
      <c r="K1405" s="80"/>
      <c r="L1405" s="79"/>
      <c r="M1405" s="79"/>
      <c r="N1405" s="79"/>
      <c r="O1405" s="79"/>
      <c r="P1405" s="79"/>
      <c r="Q1405" s="79"/>
      <c r="R1405" s="80"/>
      <c r="S1405" s="79"/>
      <c r="U1405" s="78"/>
      <c r="V1405" s="78"/>
      <c r="Y1405" s="78"/>
      <c r="Z1405" s="78"/>
    </row>
    <row r="1406" spans="1:26">
      <c r="A1406" s="81"/>
      <c r="D1406" s="79"/>
      <c r="E1406" s="79"/>
      <c r="F1406" s="79"/>
      <c r="G1406" s="79"/>
      <c r="H1406" s="79"/>
      <c r="I1406" s="79"/>
      <c r="J1406" s="79"/>
      <c r="K1406" s="80"/>
      <c r="L1406" s="79"/>
      <c r="M1406" s="79"/>
      <c r="N1406" s="79"/>
      <c r="O1406" s="79"/>
      <c r="P1406" s="79"/>
      <c r="Q1406" s="79"/>
      <c r="R1406" s="80"/>
      <c r="S1406" s="79"/>
      <c r="U1406" s="78"/>
      <c r="V1406" s="78"/>
      <c r="Y1406" s="78"/>
      <c r="Z1406" s="78"/>
    </row>
    <row r="1407" spans="1:26">
      <c r="A1407" s="81"/>
      <c r="D1407" s="79"/>
      <c r="E1407" s="79"/>
      <c r="F1407" s="79"/>
      <c r="G1407" s="79"/>
      <c r="H1407" s="79"/>
      <c r="I1407" s="79"/>
      <c r="J1407" s="79"/>
      <c r="K1407" s="80"/>
      <c r="L1407" s="79"/>
      <c r="M1407" s="79"/>
      <c r="N1407" s="79"/>
      <c r="O1407" s="79"/>
      <c r="P1407" s="79"/>
      <c r="Q1407" s="79"/>
      <c r="R1407" s="80"/>
      <c r="S1407" s="79"/>
      <c r="U1407" s="78"/>
      <c r="V1407" s="78"/>
      <c r="Y1407" s="78"/>
      <c r="Z1407" s="78"/>
    </row>
    <row r="1408" spans="1:26">
      <c r="A1408" s="81"/>
      <c r="D1408" s="79"/>
      <c r="E1408" s="79"/>
      <c r="F1408" s="79"/>
      <c r="G1408" s="79"/>
      <c r="H1408" s="79"/>
      <c r="I1408" s="79"/>
      <c r="J1408" s="79"/>
      <c r="K1408" s="80"/>
      <c r="L1408" s="79"/>
      <c r="M1408" s="79"/>
      <c r="N1408" s="79"/>
      <c r="O1408" s="79"/>
      <c r="P1408" s="79"/>
      <c r="Q1408" s="79"/>
      <c r="R1408" s="80"/>
      <c r="S1408" s="79"/>
      <c r="U1408" s="78"/>
      <c r="V1408" s="78"/>
      <c r="Y1408" s="78"/>
      <c r="Z1408" s="78"/>
    </row>
    <row r="1409" spans="1:26">
      <c r="A1409" s="81"/>
      <c r="D1409" s="79"/>
      <c r="E1409" s="79"/>
      <c r="F1409" s="79"/>
      <c r="G1409" s="79"/>
      <c r="H1409" s="79"/>
      <c r="I1409" s="79"/>
      <c r="J1409" s="79"/>
      <c r="K1409" s="80"/>
      <c r="L1409" s="79"/>
      <c r="M1409" s="79"/>
      <c r="N1409" s="79"/>
      <c r="O1409" s="79"/>
      <c r="P1409" s="79"/>
      <c r="Q1409" s="79"/>
      <c r="R1409" s="80"/>
      <c r="S1409" s="79"/>
      <c r="U1409" s="78"/>
      <c r="V1409" s="78"/>
      <c r="Y1409" s="78"/>
      <c r="Z1409" s="78"/>
    </row>
    <row r="1410" spans="1:26">
      <c r="A1410" s="81"/>
      <c r="D1410" s="79"/>
      <c r="E1410" s="79"/>
      <c r="F1410" s="79"/>
      <c r="G1410" s="79"/>
      <c r="H1410" s="79"/>
      <c r="I1410" s="79"/>
      <c r="J1410" s="79"/>
      <c r="K1410" s="80"/>
      <c r="L1410" s="79"/>
      <c r="M1410" s="79"/>
      <c r="N1410" s="79"/>
      <c r="O1410" s="79"/>
      <c r="P1410" s="79"/>
      <c r="Q1410" s="79"/>
      <c r="R1410" s="80"/>
      <c r="S1410" s="79"/>
      <c r="U1410" s="78"/>
      <c r="V1410" s="78"/>
      <c r="Y1410" s="78"/>
      <c r="Z1410" s="78"/>
    </row>
    <row r="1411" spans="1:26">
      <c r="A1411" s="81"/>
      <c r="D1411" s="79"/>
      <c r="E1411" s="79"/>
      <c r="F1411" s="79"/>
      <c r="G1411" s="79"/>
      <c r="H1411" s="79"/>
      <c r="I1411" s="79"/>
      <c r="J1411" s="79"/>
      <c r="K1411" s="80"/>
      <c r="L1411" s="79"/>
      <c r="M1411" s="79"/>
      <c r="N1411" s="79"/>
      <c r="O1411" s="79"/>
      <c r="P1411" s="79"/>
      <c r="Q1411" s="79"/>
      <c r="R1411" s="80"/>
      <c r="S1411" s="79"/>
      <c r="U1411" s="78"/>
      <c r="V1411" s="78"/>
      <c r="Y1411" s="78"/>
      <c r="Z1411" s="78"/>
    </row>
    <row r="1412" spans="1:26">
      <c r="A1412" s="81"/>
      <c r="D1412" s="79"/>
      <c r="E1412" s="79"/>
      <c r="F1412" s="79"/>
      <c r="G1412" s="79"/>
      <c r="H1412" s="79"/>
      <c r="I1412" s="79"/>
      <c r="J1412" s="79"/>
      <c r="K1412" s="80"/>
      <c r="L1412" s="79"/>
      <c r="M1412" s="79"/>
      <c r="N1412" s="79"/>
      <c r="O1412" s="79"/>
      <c r="P1412" s="79"/>
      <c r="Q1412" s="79"/>
      <c r="R1412" s="80"/>
      <c r="S1412" s="79"/>
      <c r="U1412" s="78"/>
      <c r="V1412" s="78"/>
      <c r="Y1412" s="78"/>
      <c r="Z1412" s="78"/>
    </row>
    <row r="1413" spans="1:26">
      <c r="A1413" s="81"/>
      <c r="D1413" s="79"/>
      <c r="E1413" s="79"/>
      <c r="F1413" s="79"/>
      <c r="G1413" s="79"/>
      <c r="H1413" s="79"/>
      <c r="I1413" s="79"/>
      <c r="J1413" s="79"/>
      <c r="K1413" s="80"/>
      <c r="L1413" s="79"/>
      <c r="M1413" s="79"/>
      <c r="N1413" s="79"/>
      <c r="O1413" s="79"/>
      <c r="P1413" s="79"/>
      <c r="Q1413" s="79"/>
      <c r="R1413" s="80"/>
      <c r="S1413" s="79"/>
      <c r="U1413" s="78"/>
      <c r="V1413" s="78"/>
      <c r="Y1413" s="78"/>
      <c r="Z1413" s="78"/>
    </row>
    <row r="1414" spans="1:26">
      <c r="A1414" s="81"/>
      <c r="D1414" s="79"/>
      <c r="E1414" s="79"/>
      <c r="F1414" s="79"/>
      <c r="G1414" s="79"/>
      <c r="H1414" s="79"/>
      <c r="I1414" s="79"/>
      <c r="J1414" s="79"/>
      <c r="K1414" s="80"/>
      <c r="L1414" s="79"/>
      <c r="M1414" s="79"/>
      <c r="N1414" s="79"/>
      <c r="O1414" s="79"/>
      <c r="P1414" s="79"/>
      <c r="Q1414" s="79"/>
      <c r="R1414" s="80"/>
      <c r="S1414" s="79"/>
      <c r="U1414" s="78"/>
      <c r="V1414" s="78"/>
      <c r="Y1414" s="78"/>
      <c r="Z1414" s="78"/>
    </row>
    <row r="1415" spans="1:26">
      <c r="A1415" s="81"/>
      <c r="D1415" s="79"/>
      <c r="E1415" s="79"/>
      <c r="F1415" s="79"/>
      <c r="G1415" s="79"/>
      <c r="H1415" s="79"/>
      <c r="I1415" s="79"/>
      <c r="J1415" s="79"/>
      <c r="K1415" s="80"/>
      <c r="L1415" s="79"/>
      <c r="M1415" s="79"/>
      <c r="N1415" s="79"/>
      <c r="O1415" s="79"/>
      <c r="P1415" s="79"/>
      <c r="Q1415" s="79"/>
      <c r="R1415" s="80"/>
      <c r="S1415" s="79"/>
      <c r="U1415" s="78"/>
      <c r="V1415" s="78"/>
      <c r="Y1415" s="78"/>
      <c r="Z1415" s="78"/>
    </row>
    <row r="1416" spans="1:26">
      <c r="A1416" s="81"/>
      <c r="D1416" s="79"/>
      <c r="E1416" s="79"/>
      <c r="F1416" s="79"/>
      <c r="G1416" s="79"/>
      <c r="H1416" s="79"/>
      <c r="I1416" s="79"/>
      <c r="J1416" s="79"/>
      <c r="K1416" s="80"/>
      <c r="L1416" s="79"/>
      <c r="M1416" s="79"/>
      <c r="N1416" s="79"/>
      <c r="O1416" s="79"/>
      <c r="P1416" s="79"/>
      <c r="Q1416" s="79"/>
      <c r="R1416" s="80"/>
      <c r="S1416" s="79"/>
      <c r="U1416" s="78"/>
      <c r="V1416" s="78"/>
      <c r="Y1416" s="78"/>
      <c r="Z1416" s="78"/>
    </row>
    <row r="1417" spans="1:26">
      <c r="A1417" s="81"/>
      <c r="D1417" s="79"/>
      <c r="E1417" s="79"/>
      <c r="F1417" s="79"/>
      <c r="G1417" s="79"/>
      <c r="H1417" s="79"/>
      <c r="I1417" s="79"/>
      <c r="J1417" s="79"/>
      <c r="K1417" s="80"/>
      <c r="L1417" s="79"/>
      <c r="M1417" s="79"/>
      <c r="N1417" s="79"/>
      <c r="O1417" s="79"/>
      <c r="P1417" s="79"/>
      <c r="Q1417" s="79"/>
      <c r="R1417" s="80"/>
      <c r="S1417" s="79"/>
      <c r="U1417" s="78"/>
      <c r="V1417" s="78"/>
      <c r="Y1417" s="78"/>
      <c r="Z1417" s="78"/>
    </row>
    <row r="1418" spans="1:26">
      <c r="A1418" s="81"/>
      <c r="D1418" s="79"/>
      <c r="E1418" s="79"/>
      <c r="F1418" s="79"/>
      <c r="G1418" s="79"/>
      <c r="H1418" s="79"/>
      <c r="I1418" s="79"/>
      <c r="J1418" s="79"/>
      <c r="K1418" s="80"/>
      <c r="L1418" s="79"/>
      <c r="M1418" s="79"/>
      <c r="N1418" s="79"/>
      <c r="O1418" s="79"/>
      <c r="P1418" s="79"/>
      <c r="Q1418" s="79"/>
      <c r="R1418" s="80"/>
      <c r="S1418" s="79"/>
      <c r="U1418" s="78"/>
      <c r="V1418" s="78"/>
      <c r="Y1418" s="78"/>
      <c r="Z1418" s="78"/>
    </row>
    <row r="1419" spans="1:26">
      <c r="A1419" s="81"/>
      <c r="D1419" s="79"/>
      <c r="E1419" s="79"/>
      <c r="F1419" s="79"/>
      <c r="G1419" s="79"/>
      <c r="H1419" s="79"/>
      <c r="I1419" s="79"/>
      <c r="J1419" s="79"/>
      <c r="K1419" s="80"/>
      <c r="L1419" s="79"/>
      <c r="M1419" s="79"/>
      <c r="N1419" s="79"/>
      <c r="O1419" s="79"/>
      <c r="P1419" s="79"/>
      <c r="Q1419" s="79"/>
      <c r="R1419" s="80"/>
      <c r="S1419" s="79"/>
      <c r="U1419" s="78"/>
      <c r="V1419" s="78"/>
      <c r="Y1419" s="78"/>
      <c r="Z1419" s="78"/>
    </row>
    <row r="1420" spans="1:26">
      <c r="A1420" s="81"/>
      <c r="D1420" s="79"/>
      <c r="E1420" s="79"/>
      <c r="F1420" s="79"/>
      <c r="G1420" s="79"/>
      <c r="H1420" s="79"/>
      <c r="I1420" s="79"/>
      <c r="J1420" s="79"/>
      <c r="K1420" s="80"/>
      <c r="L1420" s="79"/>
      <c r="M1420" s="79"/>
      <c r="N1420" s="79"/>
      <c r="O1420" s="79"/>
      <c r="P1420" s="79"/>
      <c r="Q1420" s="79"/>
      <c r="R1420" s="80"/>
      <c r="S1420" s="79"/>
      <c r="U1420" s="78"/>
      <c r="V1420" s="78"/>
      <c r="Y1420" s="78"/>
      <c r="Z1420" s="78"/>
    </row>
    <row r="1421" spans="1:26">
      <c r="A1421" s="81"/>
      <c r="D1421" s="79"/>
      <c r="E1421" s="79"/>
      <c r="F1421" s="79"/>
      <c r="G1421" s="79"/>
      <c r="H1421" s="79"/>
      <c r="I1421" s="79"/>
      <c r="J1421" s="79"/>
      <c r="K1421" s="80"/>
      <c r="L1421" s="79"/>
      <c r="M1421" s="79"/>
      <c r="N1421" s="79"/>
      <c r="O1421" s="79"/>
      <c r="P1421" s="79"/>
      <c r="Q1421" s="79"/>
      <c r="R1421" s="80"/>
      <c r="S1421" s="79"/>
      <c r="U1421" s="78"/>
      <c r="V1421" s="78"/>
      <c r="Y1421" s="78"/>
      <c r="Z1421" s="78"/>
    </row>
    <row r="1422" spans="1:26">
      <c r="A1422" s="81"/>
      <c r="D1422" s="79"/>
      <c r="E1422" s="79"/>
      <c r="F1422" s="79"/>
      <c r="G1422" s="79"/>
      <c r="H1422" s="79"/>
      <c r="I1422" s="79"/>
      <c r="J1422" s="79"/>
      <c r="K1422" s="80"/>
      <c r="L1422" s="79"/>
      <c r="M1422" s="79"/>
      <c r="N1422" s="79"/>
      <c r="O1422" s="79"/>
      <c r="P1422" s="79"/>
      <c r="Q1422" s="79"/>
      <c r="R1422" s="80"/>
      <c r="S1422" s="79"/>
      <c r="U1422" s="78"/>
      <c r="V1422" s="78"/>
      <c r="Y1422" s="78"/>
      <c r="Z1422" s="78"/>
    </row>
    <row r="1423" spans="1:26">
      <c r="A1423" s="81"/>
      <c r="D1423" s="79"/>
      <c r="E1423" s="79"/>
      <c r="F1423" s="79"/>
      <c r="G1423" s="79"/>
      <c r="H1423" s="79"/>
      <c r="I1423" s="79"/>
      <c r="J1423" s="79"/>
      <c r="K1423" s="80"/>
      <c r="L1423" s="79"/>
      <c r="M1423" s="79"/>
      <c r="N1423" s="79"/>
      <c r="O1423" s="79"/>
      <c r="P1423" s="79"/>
      <c r="Q1423" s="79"/>
      <c r="R1423" s="80"/>
      <c r="S1423" s="79"/>
      <c r="U1423" s="78"/>
      <c r="V1423" s="78"/>
      <c r="Y1423" s="78"/>
      <c r="Z1423" s="78"/>
    </row>
    <row r="1424" spans="1:26">
      <c r="A1424" s="81"/>
      <c r="D1424" s="79"/>
      <c r="E1424" s="79"/>
      <c r="F1424" s="79"/>
      <c r="G1424" s="79"/>
      <c r="H1424" s="79"/>
      <c r="I1424" s="79"/>
      <c r="J1424" s="79"/>
      <c r="K1424" s="80"/>
      <c r="L1424" s="79"/>
      <c r="M1424" s="79"/>
      <c r="N1424" s="79"/>
      <c r="O1424" s="79"/>
      <c r="P1424" s="79"/>
      <c r="Q1424" s="79"/>
      <c r="R1424" s="80"/>
      <c r="S1424" s="79"/>
      <c r="U1424" s="78"/>
      <c r="V1424" s="78"/>
      <c r="Y1424" s="78"/>
      <c r="Z1424" s="78"/>
    </row>
    <row r="1425" spans="1:26">
      <c r="A1425" s="81"/>
      <c r="D1425" s="79"/>
      <c r="E1425" s="79"/>
      <c r="F1425" s="79"/>
      <c r="G1425" s="79"/>
      <c r="H1425" s="79"/>
      <c r="I1425" s="79"/>
      <c r="J1425" s="79"/>
      <c r="K1425" s="80"/>
      <c r="L1425" s="79"/>
      <c r="M1425" s="79"/>
      <c r="N1425" s="79"/>
      <c r="O1425" s="79"/>
      <c r="P1425" s="79"/>
      <c r="Q1425" s="79"/>
      <c r="R1425" s="80"/>
      <c r="S1425" s="79"/>
      <c r="U1425" s="78"/>
      <c r="V1425" s="78"/>
      <c r="Y1425" s="78"/>
      <c r="Z1425" s="78"/>
    </row>
    <row r="1426" spans="1:26">
      <c r="A1426" s="81"/>
      <c r="D1426" s="79"/>
      <c r="E1426" s="79"/>
      <c r="F1426" s="79"/>
      <c r="G1426" s="79"/>
      <c r="H1426" s="79"/>
      <c r="I1426" s="79"/>
      <c r="J1426" s="79"/>
      <c r="K1426" s="80"/>
      <c r="L1426" s="79"/>
      <c r="M1426" s="79"/>
      <c r="N1426" s="79"/>
      <c r="O1426" s="79"/>
      <c r="P1426" s="79"/>
      <c r="Q1426" s="79"/>
      <c r="R1426" s="80"/>
      <c r="S1426" s="79"/>
      <c r="U1426" s="78"/>
      <c r="V1426" s="78"/>
      <c r="Y1426" s="78"/>
      <c r="Z1426" s="78"/>
    </row>
    <row r="1427" spans="1:26">
      <c r="A1427" s="81"/>
      <c r="D1427" s="79"/>
      <c r="E1427" s="79"/>
      <c r="F1427" s="79"/>
      <c r="G1427" s="79"/>
      <c r="H1427" s="79"/>
      <c r="I1427" s="79"/>
      <c r="J1427" s="79"/>
      <c r="K1427" s="80"/>
      <c r="L1427" s="79"/>
      <c r="M1427" s="79"/>
      <c r="N1427" s="79"/>
      <c r="O1427" s="79"/>
      <c r="P1427" s="79"/>
      <c r="Q1427" s="79"/>
      <c r="R1427" s="80"/>
      <c r="S1427" s="79"/>
      <c r="U1427" s="78"/>
      <c r="V1427" s="78"/>
      <c r="Y1427" s="78"/>
      <c r="Z1427" s="78"/>
    </row>
    <row r="1428" spans="1:26">
      <c r="A1428" s="81"/>
      <c r="D1428" s="79"/>
      <c r="E1428" s="79"/>
      <c r="F1428" s="79"/>
      <c r="G1428" s="79"/>
      <c r="H1428" s="79"/>
      <c r="I1428" s="79"/>
      <c r="J1428" s="79"/>
      <c r="K1428" s="80"/>
      <c r="L1428" s="79"/>
      <c r="M1428" s="79"/>
      <c r="N1428" s="79"/>
      <c r="O1428" s="79"/>
      <c r="P1428" s="79"/>
      <c r="Q1428" s="79"/>
      <c r="R1428" s="80"/>
      <c r="S1428" s="79"/>
      <c r="U1428" s="78"/>
      <c r="V1428" s="78"/>
      <c r="Y1428" s="78"/>
      <c r="Z1428" s="78"/>
    </row>
    <row r="1429" spans="1:26">
      <c r="A1429" s="81"/>
      <c r="D1429" s="79"/>
      <c r="E1429" s="79"/>
      <c r="F1429" s="79"/>
      <c r="G1429" s="79"/>
      <c r="H1429" s="79"/>
      <c r="I1429" s="79"/>
      <c r="J1429" s="79"/>
      <c r="K1429" s="80"/>
      <c r="L1429" s="79"/>
      <c r="M1429" s="79"/>
      <c r="N1429" s="79"/>
      <c r="O1429" s="79"/>
      <c r="P1429" s="79"/>
      <c r="Q1429" s="79"/>
      <c r="R1429" s="80"/>
      <c r="S1429" s="79"/>
      <c r="U1429" s="78"/>
      <c r="V1429" s="78"/>
      <c r="Y1429" s="78"/>
      <c r="Z1429" s="78"/>
    </row>
    <row r="1430" spans="1:26">
      <c r="A1430" s="81"/>
      <c r="D1430" s="79"/>
      <c r="E1430" s="79"/>
      <c r="F1430" s="79"/>
      <c r="G1430" s="79"/>
      <c r="H1430" s="79"/>
      <c r="I1430" s="79"/>
      <c r="J1430" s="79"/>
      <c r="K1430" s="80"/>
      <c r="L1430" s="79"/>
      <c r="M1430" s="79"/>
      <c r="N1430" s="79"/>
      <c r="O1430" s="79"/>
      <c r="P1430" s="79"/>
      <c r="Q1430" s="79"/>
      <c r="R1430" s="80"/>
      <c r="S1430" s="79"/>
      <c r="U1430" s="78"/>
      <c r="V1430" s="78"/>
      <c r="Y1430" s="78"/>
      <c r="Z1430" s="78"/>
    </row>
    <row r="1431" spans="1:26">
      <c r="A1431" s="81"/>
      <c r="D1431" s="79"/>
      <c r="E1431" s="79"/>
      <c r="F1431" s="79"/>
      <c r="G1431" s="79"/>
      <c r="H1431" s="79"/>
      <c r="I1431" s="79"/>
      <c r="J1431" s="79"/>
      <c r="K1431" s="80"/>
      <c r="L1431" s="79"/>
      <c r="M1431" s="79"/>
      <c r="N1431" s="79"/>
      <c r="O1431" s="79"/>
      <c r="P1431" s="79"/>
      <c r="Q1431" s="79"/>
      <c r="R1431" s="80"/>
      <c r="S1431" s="79"/>
      <c r="U1431" s="78"/>
      <c r="V1431" s="78"/>
      <c r="Y1431" s="78"/>
      <c r="Z1431" s="78"/>
    </row>
    <row r="1432" spans="1:26">
      <c r="A1432" s="81"/>
      <c r="D1432" s="79"/>
      <c r="E1432" s="79"/>
      <c r="F1432" s="79"/>
      <c r="G1432" s="79"/>
      <c r="H1432" s="79"/>
      <c r="I1432" s="79"/>
      <c r="J1432" s="79"/>
      <c r="K1432" s="80"/>
      <c r="L1432" s="79"/>
      <c r="M1432" s="79"/>
      <c r="N1432" s="79"/>
      <c r="O1432" s="79"/>
      <c r="P1432" s="79"/>
      <c r="Q1432" s="79"/>
      <c r="R1432" s="80"/>
      <c r="S1432" s="79"/>
      <c r="U1432" s="78"/>
      <c r="V1432" s="78"/>
      <c r="Y1432" s="78"/>
      <c r="Z1432" s="78"/>
    </row>
    <row r="1433" spans="1:26">
      <c r="A1433" s="81"/>
      <c r="D1433" s="79"/>
      <c r="E1433" s="79"/>
      <c r="F1433" s="79"/>
      <c r="G1433" s="79"/>
      <c r="H1433" s="79"/>
      <c r="I1433" s="79"/>
      <c r="J1433" s="79"/>
      <c r="K1433" s="80"/>
      <c r="L1433" s="79"/>
      <c r="M1433" s="79"/>
      <c r="N1433" s="79"/>
      <c r="O1433" s="79"/>
      <c r="P1433" s="79"/>
      <c r="Q1433" s="79"/>
      <c r="R1433" s="80"/>
      <c r="S1433" s="79"/>
      <c r="U1433" s="78"/>
      <c r="V1433" s="78"/>
      <c r="Y1433" s="78"/>
      <c r="Z1433" s="78"/>
    </row>
    <row r="1434" spans="1:26">
      <c r="A1434" s="81"/>
      <c r="D1434" s="79"/>
      <c r="E1434" s="79"/>
      <c r="F1434" s="79"/>
      <c r="G1434" s="79"/>
      <c r="H1434" s="79"/>
      <c r="I1434" s="79"/>
      <c r="J1434" s="79"/>
      <c r="K1434" s="80"/>
      <c r="L1434" s="79"/>
      <c r="M1434" s="79"/>
      <c r="N1434" s="79"/>
      <c r="O1434" s="79"/>
      <c r="P1434" s="79"/>
      <c r="Q1434" s="79"/>
      <c r="R1434" s="80"/>
      <c r="S1434" s="79"/>
      <c r="U1434" s="78"/>
      <c r="V1434" s="78"/>
      <c r="Y1434" s="78"/>
      <c r="Z1434" s="78"/>
    </row>
    <row r="1435" spans="1:26">
      <c r="A1435" s="81"/>
      <c r="D1435" s="79"/>
      <c r="E1435" s="79"/>
      <c r="F1435" s="79"/>
      <c r="G1435" s="79"/>
      <c r="H1435" s="79"/>
      <c r="I1435" s="79"/>
      <c r="J1435" s="79"/>
      <c r="K1435" s="80"/>
      <c r="L1435" s="79"/>
      <c r="M1435" s="79"/>
      <c r="N1435" s="79"/>
      <c r="O1435" s="79"/>
      <c r="P1435" s="79"/>
      <c r="Q1435" s="79"/>
      <c r="R1435" s="80"/>
      <c r="S1435" s="79"/>
      <c r="U1435" s="78"/>
      <c r="V1435" s="78"/>
      <c r="Y1435" s="78"/>
      <c r="Z1435" s="78"/>
    </row>
    <row r="1436" spans="1:26">
      <c r="A1436" s="81"/>
      <c r="D1436" s="79"/>
      <c r="E1436" s="79"/>
      <c r="F1436" s="79"/>
      <c r="G1436" s="79"/>
      <c r="H1436" s="79"/>
      <c r="I1436" s="79"/>
      <c r="J1436" s="79"/>
      <c r="K1436" s="80"/>
      <c r="L1436" s="79"/>
      <c r="M1436" s="79"/>
      <c r="N1436" s="79"/>
      <c r="O1436" s="79"/>
      <c r="P1436" s="79"/>
      <c r="Q1436" s="79"/>
      <c r="R1436" s="80"/>
      <c r="S1436" s="79"/>
      <c r="U1436" s="78"/>
      <c r="V1436" s="78"/>
      <c r="Y1436" s="78"/>
      <c r="Z1436" s="78"/>
    </row>
    <row r="1437" spans="1:26">
      <c r="A1437" s="81"/>
      <c r="D1437" s="79"/>
      <c r="E1437" s="79"/>
      <c r="F1437" s="79"/>
      <c r="G1437" s="79"/>
      <c r="H1437" s="79"/>
      <c r="I1437" s="79"/>
      <c r="J1437" s="79"/>
      <c r="K1437" s="80"/>
      <c r="L1437" s="79"/>
      <c r="M1437" s="79"/>
      <c r="N1437" s="79"/>
      <c r="O1437" s="79"/>
      <c r="P1437" s="79"/>
      <c r="Q1437" s="79"/>
      <c r="R1437" s="80"/>
      <c r="S1437" s="79"/>
      <c r="U1437" s="78"/>
      <c r="V1437" s="78"/>
      <c r="Y1437" s="78"/>
      <c r="Z1437" s="78"/>
    </row>
    <row r="1438" spans="1:26">
      <c r="A1438" s="81"/>
      <c r="D1438" s="79"/>
      <c r="E1438" s="79"/>
      <c r="F1438" s="79"/>
      <c r="G1438" s="79"/>
      <c r="H1438" s="79"/>
      <c r="I1438" s="79"/>
      <c r="J1438" s="79"/>
      <c r="K1438" s="80"/>
      <c r="L1438" s="79"/>
      <c r="M1438" s="79"/>
      <c r="N1438" s="79"/>
      <c r="O1438" s="79"/>
      <c r="P1438" s="79"/>
      <c r="Q1438" s="79"/>
      <c r="R1438" s="80"/>
      <c r="S1438" s="79"/>
      <c r="U1438" s="78"/>
      <c r="V1438" s="78"/>
      <c r="Y1438" s="78"/>
      <c r="Z1438" s="78"/>
    </row>
    <row r="1439" spans="1:26">
      <c r="A1439" s="81"/>
      <c r="D1439" s="79"/>
      <c r="E1439" s="79"/>
      <c r="F1439" s="79"/>
      <c r="G1439" s="79"/>
      <c r="H1439" s="79"/>
      <c r="I1439" s="79"/>
      <c r="J1439" s="79"/>
      <c r="K1439" s="80"/>
      <c r="L1439" s="79"/>
      <c r="M1439" s="79"/>
      <c r="N1439" s="79"/>
      <c r="O1439" s="79"/>
      <c r="P1439" s="79"/>
      <c r="Q1439" s="79"/>
      <c r="R1439" s="80"/>
      <c r="S1439" s="79"/>
      <c r="U1439" s="78"/>
      <c r="V1439" s="78"/>
      <c r="Y1439" s="78"/>
      <c r="Z1439" s="78"/>
    </row>
    <row r="1440" spans="1:26">
      <c r="A1440" s="81"/>
      <c r="D1440" s="79"/>
      <c r="E1440" s="79"/>
      <c r="F1440" s="79"/>
      <c r="G1440" s="79"/>
      <c r="H1440" s="79"/>
      <c r="I1440" s="79"/>
      <c r="J1440" s="79"/>
      <c r="K1440" s="80"/>
      <c r="L1440" s="79"/>
      <c r="M1440" s="79"/>
      <c r="N1440" s="79"/>
      <c r="O1440" s="79"/>
      <c r="P1440" s="79"/>
      <c r="Q1440" s="79"/>
      <c r="R1440" s="80"/>
      <c r="S1440" s="79"/>
      <c r="U1440" s="78"/>
      <c r="V1440" s="78"/>
      <c r="Y1440" s="78"/>
      <c r="Z1440" s="78"/>
    </row>
    <row r="1441" spans="1:26">
      <c r="A1441" s="81"/>
      <c r="D1441" s="79"/>
      <c r="E1441" s="79"/>
      <c r="F1441" s="79"/>
      <c r="G1441" s="79"/>
      <c r="H1441" s="79"/>
      <c r="I1441" s="79"/>
      <c r="J1441" s="79"/>
      <c r="K1441" s="80"/>
      <c r="L1441" s="79"/>
      <c r="M1441" s="79"/>
      <c r="N1441" s="79"/>
      <c r="O1441" s="79"/>
      <c r="P1441" s="79"/>
      <c r="Q1441" s="79"/>
      <c r="R1441" s="80"/>
      <c r="S1441" s="79"/>
      <c r="U1441" s="78"/>
      <c r="V1441" s="78"/>
      <c r="Y1441" s="78"/>
      <c r="Z1441" s="78"/>
    </row>
    <row r="1442" spans="1:26">
      <c r="A1442" s="81"/>
      <c r="D1442" s="79"/>
      <c r="E1442" s="79"/>
      <c r="F1442" s="79"/>
      <c r="G1442" s="79"/>
      <c r="H1442" s="79"/>
      <c r="I1442" s="79"/>
      <c r="J1442" s="79"/>
      <c r="K1442" s="80"/>
      <c r="L1442" s="79"/>
      <c r="M1442" s="79"/>
      <c r="N1442" s="79"/>
      <c r="O1442" s="79"/>
      <c r="P1442" s="79"/>
      <c r="Q1442" s="79"/>
      <c r="R1442" s="80"/>
      <c r="S1442" s="79"/>
      <c r="U1442" s="78"/>
      <c r="V1442" s="78"/>
      <c r="Y1442" s="78"/>
      <c r="Z1442" s="78"/>
    </row>
    <row r="1443" spans="1:26">
      <c r="A1443" s="81"/>
      <c r="D1443" s="79"/>
      <c r="E1443" s="79"/>
      <c r="F1443" s="79"/>
      <c r="G1443" s="79"/>
      <c r="H1443" s="79"/>
      <c r="I1443" s="79"/>
      <c r="J1443" s="79"/>
      <c r="K1443" s="80"/>
      <c r="L1443" s="79"/>
      <c r="M1443" s="79"/>
      <c r="N1443" s="79"/>
      <c r="O1443" s="79"/>
      <c r="P1443" s="79"/>
      <c r="Q1443" s="79"/>
      <c r="R1443" s="80"/>
      <c r="S1443" s="79"/>
      <c r="U1443" s="78"/>
      <c r="V1443" s="78"/>
      <c r="Y1443" s="78"/>
      <c r="Z1443" s="78"/>
    </row>
    <row r="1444" spans="1:26">
      <c r="A1444" s="81"/>
      <c r="D1444" s="79"/>
      <c r="E1444" s="79"/>
      <c r="F1444" s="79"/>
      <c r="G1444" s="79"/>
      <c r="H1444" s="79"/>
      <c r="I1444" s="79"/>
      <c r="J1444" s="79"/>
      <c r="K1444" s="80"/>
      <c r="L1444" s="79"/>
      <c r="M1444" s="79"/>
      <c r="N1444" s="79"/>
      <c r="O1444" s="79"/>
      <c r="P1444" s="79"/>
      <c r="Q1444" s="79"/>
      <c r="R1444" s="80"/>
      <c r="S1444" s="79"/>
      <c r="U1444" s="78"/>
      <c r="V1444" s="78"/>
      <c r="Y1444" s="78"/>
      <c r="Z1444" s="78"/>
    </row>
    <row r="1445" spans="1:26">
      <c r="A1445" s="81"/>
      <c r="D1445" s="79"/>
      <c r="E1445" s="79"/>
      <c r="F1445" s="79"/>
      <c r="G1445" s="79"/>
      <c r="H1445" s="79"/>
      <c r="I1445" s="79"/>
      <c r="J1445" s="79"/>
      <c r="K1445" s="80"/>
      <c r="L1445" s="79"/>
      <c r="M1445" s="79"/>
      <c r="N1445" s="79"/>
      <c r="O1445" s="79"/>
      <c r="P1445" s="79"/>
      <c r="Q1445" s="79"/>
      <c r="R1445" s="80"/>
      <c r="S1445" s="79"/>
      <c r="U1445" s="78"/>
      <c r="V1445" s="78"/>
      <c r="Y1445" s="78"/>
      <c r="Z1445" s="78"/>
    </row>
    <row r="1446" spans="1:26">
      <c r="A1446" s="81"/>
      <c r="D1446" s="79"/>
      <c r="E1446" s="79"/>
      <c r="F1446" s="79"/>
      <c r="G1446" s="79"/>
      <c r="H1446" s="79"/>
      <c r="I1446" s="79"/>
      <c r="J1446" s="79"/>
      <c r="K1446" s="80"/>
      <c r="L1446" s="79"/>
      <c r="M1446" s="79"/>
      <c r="N1446" s="79"/>
      <c r="O1446" s="79"/>
      <c r="P1446" s="79"/>
      <c r="Q1446" s="79"/>
      <c r="R1446" s="80"/>
      <c r="S1446" s="79"/>
      <c r="U1446" s="78"/>
      <c r="V1446" s="78"/>
      <c r="Y1446" s="78"/>
      <c r="Z1446" s="78"/>
    </row>
    <row r="1447" spans="1:26">
      <c r="A1447" s="81"/>
      <c r="D1447" s="79"/>
      <c r="E1447" s="79"/>
      <c r="F1447" s="79"/>
      <c r="G1447" s="79"/>
      <c r="H1447" s="79"/>
      <c r="I1447" s="79"/>
      <c r="J1447" s="79"/>
      <c r="K1447" s="80"/>
      <c r="L1447" s="79"/>
      <c r="M1447" s="79"/>
      <c r="N1447" s="79"/>
      <c r="O1447" s="79"/>
      <c r="P1447" s="79"/>
      <c r="Q1447" s="79"/>
      <c r="R1447" s="80"/>
      <c r="S1447" s="79"/>
      <c r="U1447" s="78"/>
      <c r="V1447" s="78"/>
      <c r="Y1447" s="78"/>
      <c r="Z1447" s="78"/>
    </row>
    <row r="1448" spans="1:26">
      <c r="A1448" s="81"/>
      <c r="D1448" s="79"/>
      <c r="E1448" s="79"/>
      <c r="F1448" s="79"/>
      <c r="G1448" s="79"/>
      <c r="H1448" s="79"/>
      <c r="I1448" s="79"/>
      <c r="J1448" s="79"/>
      <c r="K1448" s="80"/>
      <c r="L1448" s="79"/>
      <c r="M1448" s="79"/>
      <c r="N1448" s="79"/>
      <c r="O1448" s="79"/>
      <c r="P1448" s="79"/>
      <c r="Q1448" s="79"/>
      <c r="R1448" s="80"/>
      <c r="S1448" s="79"/>
      <c r="U1448" s="78"/>
      <c r="V1448" s="78"/>
      <c r="Y1448" s="78"/>
      <c r="Z1448" s="78"/>
    </row>
    <row r="1449" spans="1:26">
      <c r="A1449" s="81"/>
      <c r="D1449" s="79"/>
      <c r="E1449" s="79"/>
      <c r="F1449" s="79"/>
      <c r="G1449" s="79"/>
      <c r="H1449" s="79"/>
      <c r="I1449" s="79"/>
      <c r="J1449" s="79"/>
      <c r="K1449" s="80"/>
      <c r="L1449" s="79"/>
      <c r="M1449" s="79"/>
      <c r="N1449" s="79"/>
      <c r="O1449" s="79"/>
      <c r="P1449" s="79"/>
      <c r="Q1449" s="79"/>
      <c r="R1449" s="80"/>
      <c r="S1449" s="79"/>
      <c r="U1449" s="78"/>
      <c r="V1449" s="78"/>
      <c r="Y1449" s="78"/>
      <c r="Z1449" s="78"/>
    </row>
    <row r="1450" spans="1:26">
      <c r="A1450" s="81"/>
      <c r="D1450" s="79"/>
      <c r="E1450" s="79"/>
      <c r="F1450" s="79"/>
      <c r="G1450" s="79"/>
      <c r="H1450" s="79"/>
      <c r="I1450" s="79"/>
      <c r="J1450" s="79"/>
      <c r="K1450" s="80"/>
      <c r="L1450" s="79"/>
      <c r="M1450" s="79"/>
      <c r="N1450" s="79"/>
      <c r="O1450" s="79"/>
      <c r="P1450" s="79"/>
      <c r="Q1450" s="79"/>
      <c r="R1450" s="80"/>
      <c r="S1450" s="79"/>
      <c r="U1450" s="78"/>
      <c r="V1450" s="78"/>
      <c r="Y1450" s="78"/>
      <c r="Z1450" s="78"/>
    </row>
    <row r="1451" spans="1:26">
      <c r="A1451" s="81"/>
      <c r="D1451" s="79"/>
      <c r="E1451" s="79"/>
      <c r="F1451" s="79"/>
      <c r="G1451" s="79"/>
      <c r="H1451" s="79"/>
      <c r="I1451" s="79"/>
      <c r="J1451" s="79"/>
      <c r="K1451" s="80"/>
      <c r="L1451" s="79"/>
      <c r="M1451" s="79"/>
      <c r="N1451" s="79"/>
      <c r="O1451" s="79"/>
      <c r="P1451" s="79"/>
      <c r="Q1451" s="79"/>
      <c r="R1451" s="80"/>
      <c r="S1451" s="79"/>
      <c r="U1451" s="78"/>
      <c r="V1451" s="78"/>
      <c r="Y1451" s="78"/>
      <c r="Z1451" s="78"/>
    </row>
    <row r="1452" spans="1:26">
      <c r="A1452" s="81"/>
      <c r="D1452" s="79"/>
      <c r="E1452" s="79"/>
      <c r="F1452" s="79"/>
      <c r="G1452" s="79"/>
      <c r="H1452" s="79"/>
      <c r="I1452" s="79"/>
      <c r="J1452" s="79"/>
      <c r="K1452" s="80"/>
      <c r="L1452" s="79"/>
      <c r="M1452" s="79"/>
      <c r="N1452" s="79"/>
      <c r="O1452" s="79"/>
      <c r="P1452" s="79"/>
      <c r="Q1452" s="79"/>
      <c r="R1452" s="80"/>
      <c r="S1452" s="79"/>
      <c r="U1452" s="78"/>
      <c r="V1452" s="78"/>
      <c r="Y1452" s="78"/>
      <c r="Z1452" s="78"/>
    </row>
    <row r="1453" spans="1:26">
      <c r="A1453" s="81"/>
      <c r="D1453" s="79"/>
      <c r="E1453" s="79"/>
      <c r="F1453" s="79"/>
      <c r="G1453" s="79"/>
      <c r="H1453" s="79"/>
      <c r="I1453" s="79"/>
      <c r="J1453" s="79"/>
      <c r="K1453" s="80"/>
      <c r="L1453" s="79"/>
      <c r="M1453" s="79"/>
      <c r="N1453" s="79"/>
      <c r="O1453" s="79"/>
      <c r="P1453" s="79"/>
      <c r="Q1453" s="79"/>
      <c r="R1453" s="80"/>
      <c r="S1453" s="79"/>
      <c r="U1453" s="78"/>
      <c r="V1453" s="78"/>
      <c r="Y1453" s="78"/>
      <c r="Z1453" s="78"/>
    </row>
    <row r="1454" spans="1:26">
      <c r="A1454" s="81"/>
      <c r="D1454" s="79"/>
      <c r="E1454" s="79"/>
      <c r="F1454" s="79"/>
      <c r="G1454" s="79"/>
      <c r="H1454" s="79"/>
      <c r="I1454" s="79"/>
      <c r="J1454" s="79"/>
      <c r="K1454" s="80"/>
      <c r="L1454" s="79"/>
      <c r="M1454" s="79"/>
      <c r="N1454" s="79"/>
      <c r="O1454" s="79"/>
      <c r="P1454" s="79"/>
      <c r="Q1454" s="79"/>
      <c r="R1454" s="80"/>
      <c r="S1454" s="79"/>
      <c r="U1454" s="78"/>
      <c r="V1454" s="78"/>
      <c r="Y1454" s="78"/>
      <c r="Z1454" s="78"/>
    </row>
    <row r="1455" spans="1:26">
      <c r="A1455" s="81"/>
      <c r="D1455" s="79"/>
      <c r="E1455" s="79"/>
      <c r="F1455" s="79"/>
      <c r="G1455" s="79"/>
      <c r="H1455" s="79"/>
      <c r="I1455" s="79"/>
      <c r="J1455" s="79"/>
      <c r="K1455" s="80"/>
      <c r="L1455" s="79"/>
      <c r="M1455" s="79"/>
      <c r="N1455" s="79"/>
      <c r="O1455" s="79"/>
      <c r="P1455" s="79"/>
      <c r="Q1455" s="79"/>
      <c r="R1455" s="80"/>
      <c r="S1455" s="79"/>
      <c r="U1455" s="78"/>
      <c r="V1455" s="78"/>
      <c r="Y1455" s="78"/>
      <c r="Z1455" s="78"/>
    </row>
    <row r="1456" spans="1:26">
      <c r="A1456" s="81"/>
      <c r="D1456" s="79"/>
      <c r="E1456" s="79"/>
      <c r="F1456" s="79"/>
      <c r="G1456" s="79"/>
      <c r="H1456" s="79"/>
      <c r="I1456" s="79"/>
      <c r="J1456" s="79"/>
      <c r="K1456" s="80"/>
      <c r="L1456" s="79"/>
      <c r="M1456" s="79"/>
      <c r="N1456" s="79"/>
      <c r="O1456" s="79"/>
      <c r="P1456" s="79"/>
      <c r="Q1456" s="79"/>
      <c r="R1456" s="80"/>
      <c r="S1456" s="79"/>
      <c r="U1456" s="78"/>
      <c r="V1456" s="78"/>
      <c r="Y1456" s="78"/>
      <c r="Z1456" s="78"/>
    </row>
    <row r="1457" spans="1:26">
      <c r="A1457" s="81"/>
      <c r="D1457" s="79"/>
      <c r="E1457" s="79"/>
      <c r="F1457" s="79"/>
      <c r="G1457" s="79"/>
      <c r="H1457" s="79"/>
      <c r="I1457" s="79"/>
      <c r="J1457" s="79"/>
      <c r="K1457" s="80"/>
      <c r="L1457" s="79"/>
      <c r="M1457" s="79"/>
      <c r="N1457" s="79"/>
      <c r="O1457" s="79"/>
      <c r="P1457" s="79"/>
      <c r="Q1457" s="79"/>
      <c r="R1457" s="80"/>
      <c r="S1457" s="79"/>
      <c r="U1457" s="78"/>
      <c r="V1457" s="78"/>
      <c r="Y1457" s="78"/>
      <c r="Z1457" s="78"/>
    </row>
    <row r="1458" spans="1:26">
      <c r="A1458" s="81"/>
      <c r="D1458" s="79"/>
      <c r="E1458" s="79"/>
      <c r="F1458" s="79"/>
      <c r="G1458" s="79"/>
      <c r="H1458" s="79"/>
      <c r="I1458" s="79"/>
      <c r="J1458" s="79"/>
      <c r="K1458" s="80"/>
      <c r="L1458" s="79"/>
      <c r="M1458" s="79"/>
      <c r="N1458" s="79"/>
      <c r="O1458" s="79"/>
      <c r="P1458" s="79"/>
      <c r="Q1458" s="79"/>
      <c r="R1458" s="80"/>
      <c r="S1458" s="79"/>
      <c r="U1458" s="78"/>
      <c r="V1458" s="78"/>
      <c r="Y1458" s="78"/>
      <c r="Z1458" s="78"/>
    </row>
    <row r="1459" spans="1:26">
      <c r="A1459" s="81"/>
      <c r="D1459" s="79"/>
      <c r="E1459" s="79"/>
      <c r="F1459" s="79"/>
      <c r="G1459" s="79"/>
      <c r="H1459" s="79"/>
      <c r="I1459" s="79"/>
      <c r="J1459" s="79"/>
      <c r="K1459" s="80"/>
      <c r="L1459" s="79"/>
      <c r="M1459" s="79"/>
      <c r="N1459" s="79"/>
      <c r="O1459" s="79"/>
      <c r="P1459" s="79"/>
      <c r="Q1459" s="79"/>
      <c r="R1459" s="80"/>
      <c r="S1459" s="79"/>
      <c r="U1459" s="78"/>
      <c r="V1459" s="78"/>
      <c r="Y1459" s="78"/>
      <c r="Z1459" s="78"/>
    </row>
    <row r="1460" spans="1:26">
      <c r="A1460" s="81"/>
      <c r="D1460" s="79"/>
      <c r="E1460" s="79"/>
      <c r="F1460" s="79"/>
      <c r="G1460" s="79"/>
      <c r="H1460" s="79"/>
      <c r="I1460" s="79"/>
      <c r="J1460" s="79"/>
      <c r="K1460" s="80"/>
      <c r="L1460" s="79"/>
      <c r="M1460" s="79"/>
      <c r="N1460" s="79"/>
      <c r="O1460" s="79"/>
      <c r="P1460" s="79"/>
      <c r="Q1460" s="79"/>
      <c r="R1460" s="80"/>
      <c r="S1460" s="79"/>
      <c r="U1460" s="78"/>
      <c r="V1460" s="78"/>
      <c r="Y1460" s="78"/>
      <c r="Z1460" s="78"/>
    </row>
    <row r="1461" spans="1:26">
      <c r="A1461" s="81"/>
      <c r="D1461" s="79"/>
      <c r="E1461" s="79"/>
      <c r="F1461" s="79"/>
      <c r="G1461" s="79"/>
      <c r="H1461" s="79"/>
      <c r="I1461" s="79"/>
      <c r="J1461" s="79"/>
      <c r="K1461" s="80"/>
      <c r="L1461" s="79"/>
      <c r="M1461" s="79"/>
      <c r="N1461" s="79"/>
      <c r="O1461" s="79"/>
      <c r="P1461" s="79"/>
      <c r="Q1461" s="79"/>
      <c r="R1461" s="80"/>
      <c r="S1461" s="79"/>
      <c r="U1461" s="78"/>
      <c r="V1461" s="78"/>
      <c r="Y1461" s="78"/>
      <c r="Z1461" s="78"/>
    </row>
    <row r="1462" spans="1:26">
      <c r="A1462" s="81"/>
      <c r="D1462" s="79"/>
      <c r="E1462" s="79"/>
      <c r="F1462" s="79"/>
      <c r="G1462" s="79"/>
      <c r="H1462" s="79"/>
      <c r="I1462" s="79"/>
      <c r="J1462" s="79"/>
      <c r="K1462" s="80"/>
      <c r="L1462" s="79"/>
      <c r="M1462" s="79"/>
      <c r="N1462" s="79"/>
      <c r="O1462" s="79"/>
      <c r="P1462" s="79"/>
      <c r="Q1462" s="79"/>
      <c r="R1462" s="80"/>
      <c r="S1462" s="79"/>
      <c r="U1462" s="78"/>
      <c r="V1462" s="78"/>
      <c r="Y1462" s="78"/>
      <c r="Z1462" s="78"/>
    </row>
    <row r="1463" spans="1:26">
      <c r="A1463" s="81"/>
      <c r="D1463" s="79"/>
      <c r="E1463" s="79"/>
      <c r="F1463" s="79"/>
      <c r="G1463" s="79"/>
      <c r="H1463" s="79"/>
      <c r="I1463" s="79"/>
      <c r="J1463" s="79"/>
      <c r="K1463" s="80"/>
      <c r="L1463" s="79"/>
      <c r="M1463" s="79"/>
      <c r="N1463" s="79"/>
      <c r="O1463" s="79"/>
      <c r="P1463" s="79"/>
      <c r="Q1463" s="79"/>
      <c r="R1463" s="80"/>
      <c r="S1463" s="79"/>
      <c r="U1463" s="78"/>
      <c r="V1463" s="78"/>
      <c r="Y1463" s="78"/>
      <c r="Z1463" s="78"/>
    </row>
    <row r="1464" spans="1:26">
      <c r="A1464" s="81"/>
      <c r="D1464" s="79"/>
      <c r="E1464" s="79"/>
      <c r="F1464" s="79"/>
      <c r="G1464" s="79"/>
      <c r="H1464" s="79"/>
      <c r="I1464" s="79"/>
      <c r="J1464" s="79"/>
      <c r="K1464" s="80"/>
      <c r="L1464" s="79"/>
      <c r="M1464" s="79"/>
      <c r="N1464" s="79"/>
      <c r="O1464" s="79"/>
      <c r="P1464" s="79"/>
      <c r="Q1464" s="79"/>
      <c r="R1464" s="80"/>
      <c r="S1464" s="79"/>
      <c r="U1464" s="78"/>
      <c r="V1464" s="78"/>
      <c r="Y1464" s="78"/>
      <c r="Z1464" s="78"/>
    </row>
    <row r="1465" spans="1:26">
      <c r="A1465" s="81"/>
      <c r="D1465" s="79"/>
      <c r="E1465" s="79"/>
      <c r="F1465" s="79"/>
      <c r="G1465" s="79"/>
      <c r="H1465" s="79"/>
      <c r="I1465" s="79"/>
      <c r="J1465" s="79"/>
      <c r="K1465" s="80"/>
      <c r="L1465" s="79"/>
      <c r="M1465" s="79"/>
      <c r="N1465" s="79"/>
      <c r="O1465" s="79"/>
      <c r="P1465" s="79"/>
      <c r="Q1465" s="79"/>
      <c r="R1465" s="80"/>
      <c r="S1465" s="79"/>
      <c r="U1465" s="78"/>
      <c r="V1465" s="78"/>
      <c r="Y1465" s="78"/>
      <c r="Z1465" s="78"/>
    </row>
    <row r="1466" spans="1:26">
      <c r="A1466" s="81"/>
      <c r="D1466" s="79"/>
      <c r="E1466" s="79"/>
      <c r="F1466" s="79"/>
      <c r="G1466" s="79"/>
      <c r="H1466" s="79"/>
      <c r="I1466" s="79"/>
      <c r="J1466" s="79"/>
      <c r="K1466" s="80"/>
      <c r="L1466" s="79"/>
      <c r="M1466" s="79"/>
      <c r="N1466" s="79"/>
      <c r="O1466" s="79"/>
      <c r="P1466" s="79"/>
      <c r="Q1466" s="79"/>
      <c r="R1466" s="80"/>
      <c r="S1466" s="79"/>
      <c r="U1466" s="78"/>
      <c r="V1466" s="78"/>
      <c r="Y1466" s="78"/>
      <c r="Z1466" s="78"/>
    </row>
    <row r="1467" spans="1:26">
      <c r="A1467" s="81"/>
      <c r="D1467" s="79"/>
      <c r="E1467" s="79"/>
      <c r="F1467" s="79"/>
      <c r="G1467" s="79"/>
      <c r="H1467" s="79"/>
      <c r="I1467" s="79"/>
      <c r="J1467" s="79"/>
      <c r="K1467" s="80"/>
      <c r="L1467" s="79"/>
      <c r="M1467" s="79"/>
      <c r="N1467" s="79"/>
      <c r="O1467" s="79"/>
      <c r="P1467" s="79"/>
      <c r="Q1467" s="79"/>
      <c r="R1467" s="80"/>
      <c r="S1467" s="79"/>
      <c r="U1467" s="78"/>
      <c r="V1467" s="78"/>
      <c r="Y1467" s="78"/>
      <c r="Z1467" s="78"/>
    </row>
    <row r="1468" spans="1:26">
      <c r="A1468" s="81"/>
      <c r="D1468" s="79"/>
      <c r="E1468" s="79"/>
      <c r="F1468" s="79"/>
      <c r="G1468" s="79"/>
      <c r="H1468" s="79"/>
      <c r="I1468" s="79"/>
      <c r="J1468" s="79"/>
      <c r="K1468" s="80"/>
      <c r="L1468" s="79"/>
      <c r="M1468" s="79"/>
      <c r="N1468" s="79"/>
      <c r="O1468" s="79"/>
      <c r="P1468" s="79"/>
      <c r="Q1468" s="79"/>
      <c r="R1468" s="80"/>
      <c r="S1468" s="79"/>
      <c r="U1468" s="78"/>
      <c r="V1468" s="78"/>
      <c r="Y1468" s="78"/>
      <c r="Z1468" s="78"/>
    </row>
    <row r="1469" spans="1:26">
      <c r="A1469" s="81"/>
      <c r="D1469" s="79"/>
      <c r="E1469" s="79"/>
      <c r="F1469" s="79"/>
      <c r="G1469" s="79"/>
      <c r="H1469" s="79"/>
      <c r="I1469" s="79"/>
      <c r="J1469" s="79"/>
      <c r="K1469" s="80"/>
      <c r="L1469" s="79"/>
      <c r="M1469" s="79"/>
      <c r="N1469" s="79"/>
      <c r="O1469" s="79"/>
      <c r="P1469" s="79"/>
      <c r="Q1469" s="79"/>
      <c r="R1469" s="80"/>
      <c r="S1469" s="79"/>
      <c r="U1469" s="78"/>
      <c r="V1469" s="78"/>
      <c r="Y1469" s="78"/>
      <c r="Z1469" s="78"/>
    </row>
    <row r="1470" spans="1:26">
      <c r="A1470" s="81"/>
      <c r="D1470" s="79"/>
      <c r="E1470" s="79"/>
      <c r="F1470" s="79"/>
      <c r="G1470" s="79"/>
      <c r="H1470" s="79"/>
      <c r="I1470" s="79"/>
      <c r="J1470" s="79"/>
      <c r="K1470" s="80"/>
      <c r="L1470" s="79"/>
      <c r="M1470" s="79"/>
      <c r="N1470" s="79"/>
      <c r="O1470" s="79"/>
      <c r="P1470" s="79"/>
      <c r="Q1470" s="79"/>
      <c r="R1470" s="80"/>
      <c r="S1470" s="79"/>
      <c r="U1470" s="78"/>
      <c r="V1470" s="78"/>
      <c r="Y1470" s="78"/>
      <c r="Z1470" s="78"/>
    </row>
    <row r="1471" spans="1:26">
      <c r="A1471" s="81"/>
      <c r="D1471" s="79"/>
      <c r="E1471" s="79"/>
      <c r="F1471" s="79"/>
      <c r="G1471" s="79"/>
      <c r="H1471" s="79"/>
      <c r="I1471" s="79"/>
      <c r="J1471" s="79"/>
      <c r="K1471" s="80"/>
      <c r="L1471" s="79"/>
      <c r="M1471" s="79"/>
      <c r="N1471" s="79"/>
      <c r="O1471" s="79"/>
      <c r="P1471" s="79"/>
      <c r="Q1471" s="79"/>
      <c r="R1471" s="80"/>
      <c r="S1471" s="79"/>
      <c r="U1471" s="78"/>
      <c r="V1471" s="78"/>
      <c r="Y1471" s="78"/>
      <c r="Z1471" s="78"/>
    </row>
    <row r="1472" spans="1:26">
      <c r="A1472" s="81"/>
      <c r="D1472" s="79"/>
      <c r="E1472" s="79"/>
      <c r="F1472" s="79"/>
      <c r="G1472" s="79"/>
      <c r="H1472" s="79"/>
      <c r="I1472" s="79"/>
      <c r="J1472" s="79"/>
      <c r="K1472" s="80"/>
      <c r="L1472" s="79"/>
      <c r="M1472" s="79"/>
      <c r="N1472" s="79"/>
      <c r="O1472" s="79"/>
      <c r="P1472" s="79"/>
      <c r="Q1472" s="79"/>
      <c r="R1472" s="80"/>
      <c r="S1472" s="79"/>
      <c r="U1472" s="78"/>
      <c r="V1472" s="78"/>
      <c r="Y1472" s="78"/>
      <c r="Z1472" s="78"/>
    </row>
    <row r="1473" spans="1:26">
      <c r="A1473" s="81"/>
      <c r="D1473" s="79"/>
      <c r="E1473" s="79"/>
      <c r="F1473" s="79"/>
      <c r="G1473" s="79"/>
      <c r="H1473" s="79"/>
      <c r="I1473" s="79"/>
      <c r="J1473" s="79"/>
      <c r="K1473" s="80"/>
      <c r="L1473" s="79"/>
      <c r="M1473" s="79"/>
      <c r="N1473" s="79"/>
      <c r="O1473" s="79"/>
      <c r="P1473" s="79"/>
      <c r="Q1473" s="79"/>
      <c r="R1473" s="80"/>
      <c r="S1473" s="79"/>
      <c r="U1473" s="78"/>
      <c r="V1473" s="78"/>
      <c r="Y1473" s="78"/>
      <c r="Z1473" s="78"/>
    </row>
    <row r="1474" spans="1:26">
      <c r="A1474" s="81"/>
      <c r="D1474" s="79"/>
      <c r="E1474" s="79"/>
      <c r="F1474" s="79"/>
      <c r="G1474" s="79"/>
      <c r="H1474" s="79"/>
      <c r="I1474" s="79"/>
      <c r="J1474" s="79"/>
      <c r="K1474" s="80"/>
      <c r="L1474" s="79"/>
      <c r="M1474" s="79"/>
      <c r="N1474" s="79"/>
      <c r="O1474" s="79"/>
      <c r="P1474" s="79"/>
      <c r="Q1474" s="79"/>
      <c r="R1474" s="80"/>
      <c r="S1474" s="79"/>
      <c r="U1474" s="78"/>
      <c r="V1474" s="78"/>
      <c r="Y1474" s="78"/>
      <c r="Z1474" s="78"/>
    </row>
    <row r="1475" spans="1:26">
      <c r="A1475" s="81"/>
      <c r="D1475" s="79"/>
      <c r="E1475" s="79"/>
      <c r="F1475" s="79"/>
      <c r="G1475" s="79"/>
      <c r="H1475" s="79"/>
      <c r="I1475" s="79"/>
      <c r="J1475" s="79"/>
      <c r="K1475" s="80"/>
      <c r="L1475" s="79"/>
      <c r="M1475" s="79"/>
      <c r="N1475" s="79"/>
      <c r="O1475" s="79"/>
      <c r="P1475" s="79"/>
      <c r="Q1475" s="79"/>
      <c r="R1475" s="80"/>
      <c r="S1475" s="79"/>
      <c r="U1475" s="78"/>
      <c r="V1475" s="78"/>
      <c r="Y1475" s="78"/>
      <c r="Z1475" s="78"/>
    </row>
    <row r="1476" spans="1:26">
      <c r="A1476" s="81"/>
      <c r="D1476" s="79"/>
      <c r="E1476" s="79"/>
      <c r="F1476" s="79"/>
      <c r="G1476" s="79"/>
      <c r="H1476" s="79"/>
      <c r="I1476" s="79"/>
      <c r="J1476" s="79"/>
      <c r="K1476" s="80"/>
      <c r="L1476" s="79"/>
      <c r="M1476" s="79"/>
      <c r="N1476" s="79"/>
      <c r="O1476" s="79"/>
      <c r="P1476" s="79"/>
      <c r="Q1476" s="79"/>
      <c r="R1476" s="80"/>
      <c r="S1476" s="79"/>
      <c r="U1476" s="78"/>
      <c r="V1476" s="78"/>
      <c r="Y1476" s="78"/>
      <c r="Z1476" s="78"/>
    </row>
    <row r="1477" spans="1:26">
      <c r="A1477" s="81"/>
      <c r="D1477" s="79"/>
      <c r="E1477" s="79"/>
      <c r="F1477" s="79"/>
      <c r="G1477" s="79"/>
      <c r="H1477" s="79"/>
      <c r="I1477" s="79"/>
      <c r="J1477" s="79"/>
      <c r="K1477" s="80"/>
      <c r="L1477" s="79"/>
      <c r="M1477" s="79"/>
      <c r="N1477" s="79"/>
      <c r="O1477" s="79"/>
      <c r="P1477" s="79"/>
      <c r="Q1477" s="79"/>
      <c r="R1477" s="80"/>
      <c r="S1477" s="79"/>
      <c r="U1477" s="78"/>
      <c r="V1477" s="78"/>
      <c r="Y1477" s="78"/>
      <c r="Z1477" s="78"/>
    </row>
    <row r="1478" spans="1:26">
      <c r="A1478" s="81"/>
      <c r="D1478" s="79"/>
      <c r="E1478" s="79"/>
      <c r="F1478" s="79"/>
      <c r="G1478" s="79"/>
      <c r="H1478" s="79"/>
      <c r="I1478" s="79"/>
      <c r="J1478" s="79"/>
      <c r="K1478" s="80"/>
      <c r="L1478" s="79"/>
      <c r="M1478" s="79"/>
      <c r="N1478" s="79"/>
      <c r="O1478" s="79"/>
      <c r="P1478" s="79"/>
      <c r="Q1478" s="79"/>
      <c r="R1478" s="80"/>
      <c r="S1478" s="79"/>
      <c r="U1478" s="78"/>
      <c r="V1478" s="78"/>
      <c r="Y1478" s="78"/>
      <c r="Z1478" s="78"/>
    </row>
    <row r="1479" spans="1:26">
      <c r="A1479" s="81"/>
      <c r="D1479" s="79"/>
      <c r="E1479" s="79"/>
      <c r="F1479" s="79"/>
      <c r="G1479" s="79"/>
      <c r="H1479" s="79"/>
      <c r="I1479" s="79"/>
      <c r="J1479" s="79"/>
      <c r="K1479" s="80"/>
      <c r="L1479" s="79"/>
      <c r="M1479" s="79"/>
      <c r="N1479" s="79"/>
      <c r="O1479" s="79"/>
      <c r="P1479" s="79"/>
      <c r="Q1479" s="79"/>
      <c r="R1479" s="80"/>
      <c r="S1479" s="79"/>
      <c r="U1479" s="78"/>
      <c r="V1479" s="78"/>
      <c r="Y1479" s="78"/>
      <c r="Z1479" s="78"/>
    </row>
    <row r="1480" spans="1:26">
      <c r="A1480" s="81"/>
      <c r="D1480" s="79"/>
      <c r="E1480" s="79"/>
      <c r="F1480" s="79"/>
      <c r="G1480" s="79"/>
      <c r="H1480" s="79"/>
      <c r="I1480" s="79"/>
      <c r="J1480" s="79"/>
      <c r="K1480" s="80"/>
      <c r="L1480" s="79"/>
      <c r="M1480" s="79"/>
      <c r="N1480" s="79"/>
      <c r="O1480" s="79"/>
      <c r="P1480" s="79"/>
      <c r="Q1480" s="79"/>
      <c r="R1480" s="80"/>
      <c r="S1480" s="79"/>
      <c r="U1480" s="78"/>
      <c r="V1480" s="78"/>
      <c r="Y1480" s="78"/>
      <c r="Z1480" s="78"/>
    </row>
    <row r="1481" spans="1:26">
      <c r="A1481" s="81"/>
      <c r="D1481" s="79"/>
      <c r="E1481" s="79"/>
      <c r="F1481" s="79"/>
      <c r="G1481" s="79"/>
      <c r="H1481" s="79"/>
      <c r="I1481" s="79"/>
      <c r="J1481" s="79"/>
      <c r="K1481" s="80"/>
      <c r="L1481" s="79"/>
      <c r="M1481" s="79"/>
      <c r="N1481" s="79"/>
      <c r="O1481" s="79"/>
      <c r="P1481" s="79"/>
      <c r="Q1481" s="79"/>
      <c r="R1481" s="80"/>
      <c r="S1481" s="79"/>
      <c r="U1481" s="78"/>
      <c r="V1481" s="78"/>
      <c r="Y1481" s="78"/>
      <c r="Z1481" s="78"/>
    </row>
    <row r="1482" spans="1:26">
      <c r="A1482" s="81"/>
      <c r="D1482" s="79"/>
      <c r="E1482" s="79"/>
      <c r="F1482" s="79"/>
      <c r="G1482" s="79"/>
      <c r="H1482" s="79"/>
      <c r="I1482" s="79"/>
      <c r="J1482" s="79"/>
      <c r="K1482" s="80"/>
      <c r="L1482" s="79"/>
      <c r="M1482" s="79"/>
      <c r="N1482" s="79"/>
      <c r="O1482" s="79"/>
      <c r="P1482" s="79"/>
      <c r="Q1482" s="79"/>
      <c r="R1482" s="80"/>
      <c r="S1482" s="79"/>
      <c r="U1482" s="78"/>
      <c r="V1482" s="78"/>
      <c r="Y1482" s="78"/>
      <c r="Z1482" s="78"/>
    </row>
    <row r="1483" spans="1:26">
      <c r="A1483" s="81"/>
      <c r="D1483" s="79"/>
      <c r="E1483" s="79"/>
      <c r="F1483" s="79"/>
      <c r="G1483" s="79"/>
      <c r="H1483" s="79"/>
      <c r="I1483" s="79"/>
      <c r="J1483" s="79"/>
      <c r="K1483" s="80"/>
      <c r="L1483" s="79"/>
      <c r="M1483" s="79"/>
      <c r="N1483" s="79"/>
      <c r="O1483" s="79"/>
      <c r="P1483" s="79"/>
      <c r="Q1483" s="79"/>
      <c r="R1483" s="80"/>
      <c r="S1483" s="79"/>
      <c r="U1483" s="78"/>
      <c r="V1483" s="78"/>
      <c r="Y1483" s="78"/>
      <c r="Z1483" s="78"/>
    </row>
    <row r="1484" spans="1:26">
      <c r="A1484" s="81"/>
      <c r="D1484" s="79"/>
      <c r="E1484" s="79"/>
      <c r="F1484" s="79"/>
      <c r="G1484" s="79"/>
      <c r="H1484" s="79"/>
      <c r="I1484" s="79"/>
      <c r="J1484" s="79"/>
      <c r="K1484" s="80"/>
      <c r="L1484" s="79"/>
      <c r="M1484" s="79"/>
      <c r="N1484" s="79"/>
      <c r="O1484" s="79"/>
      <c r="P1484" s="79"/>
      <c r="Q1484" s="79"/>
      <c r="R1484" s="80"/>
      <c r="S1484" s="79"/>
      <c r="U1484" s="78"/>
      <c r="V1484" s="78"/>
      <c r="Y1484" s="78"/>
      <c r="Z1484" s="78"/>
    </row>
    <row r="1485" spans="1:26">
      <c r="A1485" s="81"/>
      <c r="D1485" s="79"/>
      <c r="E1485" s="79"/>
      <c r="F1485" s="79"/>
      <c r="G1485" s="79"/>
      <c r="H1485" s="79"/>
      <c r="I1485" s="79"/>
      <c r="J1485" s="79"/>
      <c r="K1485" s="80"/>
      <c r="L1485" s="79"/>
      <c r="M1485" s="79"/>
      <c r="N1485" s="79"/>
      <c r="O1485" s="79"/>
      <c r="P1485" s="79"/>
      <c r="Q1485" s="79"/>
      <c r="R1485" s="80"/>
      <c r="S1485" s="79"/>
      <c r="U1485" s="78"/>
      <c r="V1485" s="78"/>
      <c r="Y1485" s="78"/>
      <c r="Z1485" s="78"/>
    </row>
    <row r="1486" spans="1:26">
      <c r="A1486" s="81"/>
      <c r="D1486" s="79"/>
      <c r="E1486" s="79"/>
      <c r="F1486" s="79"/>
      <c r="G1486" s="79"/>
      <c r="H1486" s="79"/>
      <c r="I1486" s="79"/>
      <c r="J1486" s="79"/>
      <c r="K1486" s="80"/>
      <c r="L1486" s="79"/>
      <c r="M1486" s="79"/>
      <c r="N1486" s="79"/>
      <c r="O1486" s="79"/>
      <c r="P1486" s="79"/>
      <c r="Q1486" s="79"/>
      <c r="R1486" s="80"/>
      <c r="S1486" s="79"/>
      <c r="U1486" s="78"/>
      <c r="V1486" s="78"/>
      <c r="Y1486" s="78"/>
      <c r="Z1486" s="78"/>
    </row>
    <row r="1487" spans="1:26">
      <c r="A1487" s="81"/>
      <c r="D1487" s="79"/>
      <c r="E1487" s="79"/>
      <c r="F1487" s="79"/>
      <c r="G1487" s="79"/>
      <c r="H1487" s="79"/>
      <c r="I1487" s="79"/>
      <c r="J1487" s="79"/>
      <c r="K1487" s="80"/>
      <c r="L1487" s="79"/>
      <c r="M1487" s="79"/>
      <c r="N1487" s="79"/>
      <c r="O1487" s="79"/>
      <c r="P1487" s="79"/>
      <c r="Q1487" s="79"/>
      <c r="R1487" s="80"/>
      <c r="S1487" s="79"/>
      <c r="U1487" s="78"/>
      <c r="V1487" s="78"/>
      <c r="Y1487" s="78"/>
      <c r="Z1487" s="78"/>
    </row>
    <row r="1488" spans="1:26">
      <c r="A1488" s="81"/>
      <c r="D1488" s="79"/>
      <c r="E1488" s="79"/>
      <c r="F1488" s="79"/>
      <c r="G1488" s="79"/>
      <c r="H1488" s="79"/>
      <c r="I1488" s="79"/>
      <c r="J1488" s="79"/>
      <c r="K1488" s="80"/>
      <c r="L1488" s="79"/>
      <c r="M1488" s="79"/>
      <c r="N1488" s="79"/>
      <c r="O1488" s="79"/>
      <c r="P1488" s="79"/>
      <c r="Q1488" s="79"/>
      <c r="R1488" s="80"/>
      <c r="S1488" s="79"/>
      <c r="U1488" s="78"/>
      <c r="V1488" s="78"/>
      <c r="Y1488" s="78"/>
      <c r="Z1488" s="78"/>
    </row>
    <row r="1489" spans="1:26">
      <c r="A1489" s="81"/>
      <c r="D1489" s="79"/>
      <c r="E1489" s="79"/>
      <c r="F1489" s="79"/>
      <c r="G1489" s="79"/>
      <c r="H1489" s="79"/>
      <c r="I1489" s="79"/>
      <c r="J1489" s="79"/>
      <c r="K1489" s="80"/>
      <c r="L1489" s="79"/>
      <c r="M1489" s="79"/>
      <c r="N1489" s="79"/>
      <c r="O1489" s="79"/>
      <c r="P1489" s="79"/>
      <c r="Q1489" s="79"/>
      <c r="R1489" s="80"/>
      <c r="S1489" s="79"/>
      <c r="U1489" s="78"/>
      <c r="V1489" s="78"/>
      <c r="Y1489" s="78"/>
      <c r="Z1489" s="78"/>
    </row>
    <row r="1490" spans="1:26">
      <c r="A1490" s="81"/>
      <c r="D1490" s="79"/>
      <c r="E1490" s="79"/>
      <c r="F1490" s="79"/>
      <c r="G1490" s="79"/>
      <c r="H1490" s="79"/>
      <c r="I1490" s="79"/>
      <c r="J1490" s="79"/>
      <c r="K1490" s="80"/>
      <c r="L1490" s="79"/>
      <c r="M1490" s="79"/>
      <c r="N1490" s="79"/>
      <c r="O1490" s="79"/>
      <c r="P1490" s="79"/>
      <c r="Q1490" s="79"/>
      <c r="R1490" s="80"/>
      <c r="S1490" s="79"/>
      <c r="U1490" s="78"/>
      <c r="V1490" s="78"/>
      <c r="Y1490" s="78"/>
      <c r="Z1490" s="78"/>
    </row>
    <row r="1491" spans="1:26">
      <c r="A1491" s="81"/>
      <c r="D1491" s="79"/>
      <c r="E1491" s="79"/>
      <c r="F1491" s="79"/>
      <c r="G1491" s="79"/>
      <c r="H1491" s="79"/>
      <c r="I1491" s="79"/>
      <c r="J1491" s="79"/>
      <c r="K1491" s="80"/>
      <c r="L1491" s="79"/>
      <c r="M1491" s="79"/>
      <c r="N1491" s="79"/>
      <c r="O1491" s="79"/>
      <c r="P1491" s="79"/>
      <c r="Q1491" s="79"/>
      <c r="R1491" s="80"/>
      <c r="S1491" s="79"/>
      <c r="U1491" s="78"/>
      <c r="V1491" s="78"/>
      <c r="Y1491" s="78"/>
      <c r="Z1491" s="78"/>
    </row>
    <row r="1492" spans="1:26">
      <c r="A1492" s="81"/>
      <c r="D1492" s="79"/>
      <c r="E1492" s="79"/>
      <c r="F1492" s="79"/>
      <c r="G1492" s="79"/>
      <c r="H1492" s="79"/>
      <c r="I1492" s="79"/>
      <c r="J1492" s="79"/>
      <c r="K1492" s="80"/>
      <c r="L1492" s="79"/>
      <c r="M1492" s="79"/>
      <c r="N1492" s="79"/>
      <c r="O1492" s="79"/>
      <c r="P1492" s="79"/>
      <c r="Q1492" s="79"/>
      <c r="R1492" s="80"/>
      <c r="S1492" s="79"/>
      <c r="U1492" s="78"/>
      <c r="V1492" s="78"/>
      <c r="Y1492" s="78"/>
      <c r="Z1492" s="78"/>
    </row>
    <row r="1493" spans="1:26">
      <c r="A1493" s="81"/>
      <c r="D1493" s="79"/>
      <c r="E1493" s="79"/>
      <c r="F1493" s="79"/>
      <c r="G1493" s="79"/>
      <c r="H1493" s="79"/>
      <c r="I1493" s="79"/>
      <c r="J1493" s="79"/>
      <c r="K1493" s="80"/>
      <c r="L1493" s="79"/>
      <c r="M1493" s="79"/>
      <c r="N1493" s="79"/>
      <c r="O1493" s="79"/>
      <c r="P1493" s="79"/>
      <c r="Q1493" s="79"/>
      <c r="R1493" s="80"/>
      <c r="S1493" s="79"/>
      <c r="U1493" s="78"/>
      <c r="V1493" s="78"/>
      <c r="Y1493" s="78"/>
      <c r="Z1493" s="78"/>
    </row>
    <row r="1494" spans="1:26">
      <c r="A1494" s="81"/>
      <c r="D1494" s="79"/>
      <c r="E1494" s="79"/>
      <c r="F1494" s="79"/>
      <c r="G1494" s="79"/>
      <c r="H1494" s="79"/>
      <c r="I1494" s="79"/>
      <c r="J1494" s="79"/>
      <c r="K1494" s="80"/>
      <c r="L1494" s="79"/>
      <c r="M1494" s="79"/>
      <c r="N1494" s="79"/>
      <c r="O1494" s="79"/>
      <c r="P1494" s="79"/>
      <c r="Q1494" s="79"/>
      <c r="R1494" s="80"/>
      <c r="S1494" s="79"/>
      <c r="U1494" s="78"/>
      <c r="V1494" s="78"/>
      <c r="Y1494" s="78"/>
      <c r="Z1494" s="78"/>
    </row>
    <row r="1495" spans="1:26">
      <c r="A1495" s="81"/>
      <c r="D1495" s="79"/>
      <c r="E1495" s="79"/>
      <c r="F1495" s="79"/>
      <c r="G1495" s="79"/>
      <c r="H1495" s="79"/>
      <c r="I1495" s="79"/>
      <c r="J1495" s="79"/>
      <c r="K1495" s="80"/>
      <c r="L1495" s="79"/>
      <c r="M1495" s="79"/>
      <c r="N1495" s="79"/>
      <c r="O1495" s="79"/>
      <c r="P1495" s="79"/>
      <c r="Q1495" s="79"/>
      <c r="R1495" s="80"/>
      <c r="S1495" s="79"/>
      <c r="U1495" s="78"/>
      <c r="V1495" s="78"/>
      <c r="Y1495" s="78"/>
      <c r="Z1495" s="78"/>
    </row>
    <row r="1496" spans="1:26">
      <c r="A1496" s="81"/>
      <c r="D1496" s="79"/>
      <c r="E1496" s="79"/>
      <c r="F1496" s="79"/>
      <c r="G1496" s="79"/>
      <c r="H1496" s="79"/>
      <c r="I1496" s="79"/>
      <c r="J1496" s="79"/>
      <c r="K1496" s="80"/>
      <c r="L1496" s="79"/>
      <c r="M1496" s="79"/>
      <c r="N1496" s="79"/>
      <c r="O1496" s="79"/>
      <c r="P1496" s="79"/>
      <c r="Q1496" s="79"/>
      <c r="R1496" s="80"/>
      <c r="S1496" s="79"/>
      <c r="U1496" s="78"/>
      <c r="V1496" s="78"/>
      <c r="Y1496" s="78"/>
      <c r="Z1496" s="78"/>
    </row>
    <row r="1497" spans="1:26">
      <c r="A1497" s="81"/>
      <c r="D1497" s="79"/>
      <c r="E1497" s="79"/>
      <c r="F1497" s="79"/>
      <c r="G1497" s="79"/>
      <c r="H1497" s="79"/>
      <c r="I1497" s="79"/>
      <c r="J1497" s="79"/>
      <c r="K1497" s="80"/>
      <c r="L1497" s="79"/>
      <c r="M1497" s="79"/>
      <c r="N1497" s="79"/>
      <c r="O1497" s="79"/>
      <c r="P1497" s="79"/>
      <c r="Q1497" s="79"/>
      <c r="R1497" s="80"/>
      <c r="S1497" s="79"/>
      <c r="U1497" s="78"/>
      <c r="V1497" s="78"/>
      <c r="Y1497" s="78"/>
      <c r="Z1497" s="78"/>
    </row>
    <row r="1498" spans="1:26">
      <c r="A1498" s="81"/>
      <c r="D1498" s="79"/>
      <c r="E1498" s="79"/>
      <c r="F1498" s="79"/>
      <c r="G1498" s="79"/>
      <c r="H1498" s="79"/>
      <c r="I1498" s="79"/>
      <c r="J1498" s="79"/>
      <c r="K1498" s="80"/>
      <c r="L1498" s="79"/>
      <c r="M1498" s="79"/>
      <c r="N1498" s="79"/>
      <c r="O1498" s="79"/>
      <c r="P1498" s="79"/>
      <c r="Q1498" s="79"/>
      <c r="R1498" s="80"/>
      <c r="S1498" s="79"/>
      <c r="U1498" s="78"/>
      <c r="V1498" s="78"/>
      <c r="Y1498" s="78"/>
      <c r="Z1498" s="78"/>
    </row>
    <row r="1499" spans="1:26">
      <c r="A1499" s="81"/>
      <c r="D1499" s="79"/>
      <c r="E1499" s="79"/>
      <c r="F1499" s="79"/>
      <c r="G1499" s="79"/>
      <c r="H1499" s="79"/>
      <c r="I1499" s="79"/>
      <c r="J1499" s="79"/>
      <c r="K1499" s="80"/>
      <c r="L1499" s="79"/>
      <c r="M1499" s="79"/>
      <c r="N1499" s="79"/>
      <c r="O1499" s="79"/>
      <c r="P1499" s="79"/>
      <c r="Q1499" s="79"/>
      <c r="R1499" s="80"/>
      <c r="S1499" s="79"/>
      <c r="U1499" s="78"/>
      <c r="V1499" s="78"/>
      <c r="Y1499" s="78"/>
      <c r="Z1499" s="78"/>
    </row>
    <row r="1500" spans="1:26">
      <c r="A1500" s="81"/>
      <c r="D1500" s="79"/>
      <c r="E1500" s="79"/>
      <c r="F1500" s="79"/>
      <c r="G1500" s="79"/>
      <c r="H1500" s="79"/>
      <c r="I1500" s="79"/>
      <c r="J1500" s="79"/>
      <c r="K1500" s="80"/>
      <c r="L1500" s="79"/>
      <c r="M1500" s="79"/>
      <c r="N1500" s="79"/>
      <c r="O1500" s="79"/>
      <c r="P1500" s="79"/>
      <c r="Q1500" s="79"/>
      <c r="R1500" s="80"/>
      <c r="S1500" s="79"/>
      <c r="U1500" s="78"/>
      <c r="V1500" s="78"/>
      <c r="Y1500" s="78"/>
      <c r="Z1500" s="78"/>
    </row>
    <row r="1501" spans="1:26">
      <c r="A1501" s="81"/>
      <c r="D1501" s="79"/>
      <c r="E1501" s="79"/>
      <c r="F1501" s="79"/>
      <c r="G1501" s="79"/>
      <c r="H1501" s="79"/>
      <c r="I1501" s="79"/>
      <c r="J1501" s="79"/>
      <c r="K1501" s="80"/>
      <c r="L1501" s="79"/>
      <c r="M1501" s="79"/>
      <c r="N1501" s="79"/>
      <c r="O1501" s="79"/>
      <c r="P1501" s="79"/>
      <c r="Q1501" s="79"/>
      <c r="R1501" s="80"/>
      <c r="S1501" s="79"/>
      <c r="U1501" s="78"/>
      <c r="V1501" s="78"/>
      <c r="Y1501" s="78"/>
      <c r="Z1501" s="78"/>
    </row>
    <row r="1502" spans="1:26">
      <c r="A1502" s="81"/>
      <c r="D1502" s="79"/>
      <c r="E1502" s="79"/>
      <c r="F1502" s="79"/>
      <c r="G1502" s="79"/>
      <c r="H1502" s="79"/>
      <c r="I1502" s="79"/>
      <c r="J1502" s="79"/>
      <c r="K1502" s="80"/>
      <c r="L1502" s="79"/>
      <c r="M1502" s="79"/>
      <c r="N1502" s="79"/>
      <c r="O1502" s="79"/>
      <c r="P1502" s="79"/>
      <c r="Q1502" s="79"/>
      <c r="R1502" s="80"/>
      <c r="S1502" s="79"/>
      <c r="U1502" s="78"/>
      <c r="V1502" s="78"/>
      <c r="Y1502" s="78"/>
      <c r="Z1502" s="78"/>
    </row>
    <row r="1503" spans="1:26">
      <c r="A1503" s="81"/>
      <c r="D1503" s="79"/>
      <c r="E1503" s="79"/>
      <c r="F1503" s="79"/>
      <c r="G1503" s="79"/>
      <c r="H1503" s="79"/>
      <c r="I1503" s="79"/>
      <c r="J1503" s="79"/>
      <c r="K1503" s="80"/>
      <c r="L1503" s="79"/>
      <c r="M1503" s="79"/>
      <c r="N1503" s="79"/>
      <c r="O1503" s="79"/>
      <c r="P1503" s="79"/>
      <c r="Q1503" s="79"/>
      <c r="R1503" s="80"/>
      <c r="S1503" s="79"/>
      <c r="U1503" s="78"/>
      <c r="V1503" s="78"/>
      <c r="Y1503" s="78"/>
      <c r="Z1503" s="78"/>
    </row>
    <row r="1504" spans="1:26">
      <c r="A1504" s="81"/>
      <c r="D1504" s="79"/>
      <c r="E1504" s="79"/>
      <c r="F1504" s="79"/>
      <c r="G1504" s="79"/>
      <c r="H1504" s="79"/>
      <c r="I1504" s="79"/>
      <c r="J1504" s="79"/>
      <c r="K1504" s="80"/>
      <c r="L1504" s="79"/>
      <c r="M1504" s="79"/>
      <c r="N1504" s="79"/>
      <c r="O1504" s="79"/>
      <c r="P1504" s="79"/>
      <c r="Q1504" s="79"/>
      <c r="R1504" s="80"/>
      <c r="S1504" s="79"/>
      <c r="U1504" s="78"/>
      <c r="V1504" s="78"/>
      <c r="Y1504" s="78"/>
      <c r="Z1504" s="78"/>
    </row>
    <row r="1505" spans="1:26">
      <c r="A1505" s="81"/>
      <c r="D1505" s="79"/>
      <c r="E1505" s="79"/>
      <c r="F1505" s="79"/>
      <c r="G1505" s="79"/>
      <c r="H1505" s="79"/>
      <c r="I1505" s="79"/>
      <c r="J1505" s="79"/>
      <c r="K1505" s="80"/>
      <c r="L1505" s="79"/>
      <c r="M1505" s="79"/>
      <c r="N1505" s="79"/>
      <c r="O1505" s="79"/>
      <c r="P1505" s="79"/>
      <c r="Q1505" s="79"/>
      <c r="R1505" s="80"/>
      <c r="S1505" s="79"/>
      <c r="U1505" s="78"/>
      <c r="V1505" s="78"/>
      <c r="Y1505" s="78"/>
      <c r="Z1505" s="78"/>
    </row>
    <row r="1506" spans="1:26">
      <c r="A1506" s="81"/>
      <c r="D1506" s="79"/>
      <c r="E1506" s="79"/>
      <c r="F1506" s="79"/>
      <c r="G1506" s="79"/>
      <c r="H1506" s="79"/>
      <c r="I1506" s="79"/>
      <c r="J1506" s="79"/>
      <c r="K1506" s="80"/>
      <c r="L1506" s="79"/>
      <c r="M1506" s="79"/>
      <c r="N1506" s="79"/>
      <c r="O1506" s="79"/>
      <c r="P1506" s="79"/>
      <c r="Q1506" s="79"/>
      <c r="R1506" s="80"/>
      <c r="S1506" s="79"/>
      <c r="U1506" s="78"/>
      <c r="V1506" s="78"/>
      <c r="Y1506" s="78"/>
      <c r="Z1506" s="78"/>
    </row>
    <row r="1507" spans="1:26">
      <c r="A1507" s="81"/>
      <c r="D1507" s="79"/>
      <c r="E1507" s="79"/>
      <c r="F1507" s="79"/>
      <c r="G1507" s="79"/>
      <c r="H1507" s="79"/>
      <c r="I1507" s="79"/>
      <c r="J1507" s="79"/>
      <c r="K1507" s="80"/>
      <c r="L1507" s="79"/>
      <c r="M1507" s="79"/>
      <c r="N1507" s="79"/>
      <c r="O1507" s="79"/>
      <c r="P1507" s="79"/>
      <c r="Q1507" s="79"/>
      <c r="R1507" s="80"/>
      <c r="S1507" s="79"/>
      <c r="U1507" s="78"/>
      <c r="V1507" s="78"/>
      <c r="Y1507" s="78"/>
      <c r="Z1507" s="78"/>
    </row>
    <row r="1508" spans="1:26">
      <c r="A1508" s="81"/>
      <c r="D1508" s="79"/>
      <c r="E1508" s="79"/>
      <c r="F1508" s="79"/>
      <c r="G1508" s="79"/>
      <c r="H1508" s="79"/>
      <c r="I1508" s="79"/>
      <c r="J1508" s="79"/>
      <c r="K1508" s="80"/>
      <c r="L1508" s="79"/>
      <c r="M1508" s="79"/>
      <c r="N1508" s="79"/>
      <c r="O1508" s="79"/>
      <c r="P1508" s="79"/>
      <c r="Q1508" s="79"/>
      <c r="R1508" s="80"/>
      <c r="S1508" s="79"/>
      <c r="U1508" s="78"/>
      <c r="V1508" s="78"/>
      <c r="Y1508" s="78"/>
      <c r="Z1508" s="78"/>
    </row>
    <row r="1509" spans="1:26">
      <c r="A1509" s="81"/>
      <c r="D1509" s="79"/>
      <c r="E1509" s="79"/>
      <c r="F1509" s="79"/>
      <c r="G1509" s="79"/>
      <c r="H1509" s="79"/>
      <c r="I1509" s="79"/>
      <c r="J1509" s="79"/>
      <c r="K1509" s="80"/>
      <c r="L1509" s="79"/>
      <c r="M1509" s="79"/>
      <c r="N1509" s="79"/>
      <c r="O1509" s="79"/>
      <c r="P1509" s="79"/>
      <c r="Q1509" s="79"/>
      <c r="R1509" s="80"/>
      <c r="S1509" s="79"/>
      <c r="U1509" s="78"/>
      <c r="V1509" s="78"/>
      <c r="Y1509" s="78"/>
      <c r="Z1509" s="78"/>
    </row>
    <row r="1510" spans="1:26">
      <c r="A1510" s="81"/>
      <c r="D1510" s="79"/>
      <c r="E1510" s="79"/>
      <c r="F1510" s="79"/>
      <c r="G1510" s="79"/>
      <c r="H1510" s="79"/>
      <c r="I1510" s="79"/>
      <c r="J1510" s="79"/>
      <c r="K1510" s="80"/>
      <c r="L1510" s="79"/>
      <c r="M1510" s="79"/>
      <c r="N1510" s="79"/>
      <c r="O1510" s="79"/>
      <c r="P1510" s="79"/>
      <c r="Q1510" s="79"/>
      <c r="R1510" s="80"/>
      <c r="S1510" s="79"/>
      <c r="U1510" s="78"/>
      <c r="V1510" s="78"/>
      <c r="Y1510" s="78"/>
      <c r="Z1510" s="78"/>
    </row>
    <row r="1511" spans="1:26">
      <c r="A1511" s="81"/>
      <c r="D1511" s="79"/>
      <c r="E1511" s="79"/>
      <c r="F1511" s="79"/>
      <c r="G1511" s="79"/>
      <c r="H1511" s="79"/>
      <c r="I1511" s="79"/>
      <c r="J1511" s="79"/>
      <c r="K1511" s="80"/>
      <c r="L1511" s="79"/>
      <c r="M1511" s="79"/>
      <c r="N1511" s="79"/>
      <c r="O1511" s="79"/>
      <c r="P1511" s="79"/>
      <c r="Q1511" s="79"/>
      <c r="R1511" s="80"/>
      <c r="S1511" s="79"/>
      <c r="U1511" s="78"/>
      <c r="V1511" s="78"/>
      <c r="Y1511" s="78"/>
      <c r="Z1511" s="78"/>
    </row>
    <row r="1512" spans="1:26">
      <c r="A1512" s="81"/>
      <c r="D1512" s="79"/>
      <c r="E1512" s="79"/>
      <c r="F1512" s="79"/>
      <c r="G1512" s="79"/>
      <c r="H1512" s="79"/>
      <c r="I1512" s="79"/>
      <c r="J1512" s="79"/>
      <c r="K1512" s="80"/>
      <c r="L1512" s="79"/>
      <c r="M1512" s="79"/>
      <c r="N1512" s="79"/>
      <c r="O1512" s="79"/>
      <c r="P1512" s="79"/>
      <c r="Q1512" s="79"/>
      <c r="R1512" s="80"/>
      <c r="S1512" s="79"/>
      <c r="U1512" s="78"/>
      <c r="V1512" s="78"/>
      <c r="Y1512" s="78"/>
      <c r="Z1512" s="78"/>
    </row>
    <row r="1513" spans="1:26">
      <c r="A1513" s="81"/>
      <c r="D1513" s="79"/>
      <c r="E1513" s="79"/>
      <c r="F1513" s="79"/>
      <c r="G1513" s="79"/>
      <c r="H1513" s="79"/>
      <c r="I1513" s="79"/>
      <c r="J1513" s="79"/>
      <c r="K1513" s="80"/>
      <c r="L1513" s="79"/>
      <c r="M1513" s="79"/>
      <c r="N1513" s="79"/>
      <c r="O1513" s="79"/>
      <c r="P1513" s="79"/>
      <c r="Q1513" s="79"/>
      <c r="R1513" s="80"/>
      <c r="S1513" s="79"/>
      <c r="U1513" s="78"/>
      <c r="V1513" s="78"/>
      <c r="Y1513" s="78"/>
      <c r="Z1513" s="78"/>
    </row>
    <row r="1514" spans="1:26">
      <c r="A1514" s="81"/>
      <c r="D1514" s="79"/>
      <c r="E1514" s="79"/>
      <c r="F1514" s="79"/>
      <c r="G1514" s="79"/>
      <c r="H1514" s="79"/>
      <c r="I1514" s="79"/>
      <c r="J1514" s="79"/>
      <c r="K1514" s="80"/>
      <c r="L1514" s="79"/>
      <c r="M1514" s="79"/>
      <c r="N1514" s="79"/>
      <c r="O1514" s="79"/>
      <c r="P1514" s="79"/>
      <c r="Q1514" s="79"/>
      <c r="R1514" s="80"/>
      <c r="S1514" s="79"/>
      <c r="U1514" s="78"/>
      <c r="V1514" s="78"/>
      <c r="Y1514" s="78"/>
      <c r="Z1514" s="78"/>
    </row>
    <row r="1515" spans="1:26">
      <c r="A1515" s="81"/>
      <c r="D1515" s="79"/>
      <c r="E1515" s="79"/>
      <c r="F1515" s="79"/>
      <c r="G1515" s="79"/>
      <c r="H1515" s="79"/>
      <c r="I1515" s="79"/>
      <c r="J1515" s="79"/>
      <c r="K1515" s="80"/>
      <c r="L1515" s="79"/>
      <c r="M1515" s="79"/>
      <c r="N1515" s="79"/>
      <c r="O1515" s="79"/>
      <c r="P1515" s="79"/>
      <c r="Q1515" s="79"/>
      <c r="R1515" s="80"/>
      <c r="S1515" s="79"/>
      <c r="U1515" s="78"/>
      <c r="V1515" s="78"/>
      <c r="Y1515" s="78"/>
      <c r="Z1515" s="78"/>
    </row>
    <row r="1516" spans="1:26">
      <c r="A1516" s="81"/>
      <c r="D1516" s="79"/>
      <c r="E1516" s="79"/>
      <c r="F1516" s="79"/>
      <c r="G1516" s="79"/>
      <c r="H1516" s="79"/>
      <c r="I1516" s="79"/>
      <c r="J1516" s="79"/>
      <c r="K1516" s="80"/>
      <c r="L1516" s="79"/>
      <c r="M1516" s="79"/>
      <c r="N1516" s="79"/>
      <c r="O1516" s="79"/>
      <c r="P1516" s="79"/>
      <c r="Q1516" s="79"/>
      <c r="R1516" s="80"/>
      <c r="S1516" s="79"/>
      <c r="U1516" s="78"/>
      <c r="V1516" s="78"/>
      <c r="Y1516" s="78"/>
      <c r="Z1516" s="78"/>
    </row>
    <row r="1517" spans="1:26">
      <c r="A1517" s="81"/>
      <c r="D1517" s="79"/>
      <c r="E1517" s="79"/>
      <c r="F1517" s="79"/>
      <c r="G1517" s="79"/>
      <c r="H1517" s="79"/>
      <c r="I1517" s="79"/>
      <c r="J1517" s="79"/>
      <c r="K1517" s="80"/>
      <c r="L1517" s="79"/>
      <c r="M1517" s="79"/>
      <c r="N1517" s="79"/>
      <c r="O1517" s="79"/>
      <c r="P1517" s="79"/>
      <c r="Q1517" s="79"/>
      <c r="R1517" s="80"/>
      <c r="S1517" s="79"/>
      <c r="U1517" s="78"/>
      <c r="V1517" s="78"/>
      <c r="Y1517" s="78"/>
      <c r="Z1517" s="78"/>
    </row>
    <row r="1518" spans="1:26">
      <c r="A1518" s="81"/>
      <c r="D1518" s="79"/>
      <c r="E1518" s="79"/>
      <c r="F1518" s="79"/>
      <c r="G1518" s="79"/>
      <c r="H1518" s="79"/>
      <c r="I1518" s="79"/>
      <c r="J1518" s="79"/>
      <c r="K1518" s="80"/>
      <c r="L1518" s="79"/>
      <c r="M1518" s="79"/>
      <c r="N1518" s="79"/>
      <c r="O1518" s="79"/>
      <c r="P1518" s="79"/>
      <c r="Q1518" s="79"/>
      <c r="R1518" s="80"/>
      <c r="S1518" s="79"/>
      <c r="U1518" s="78"/>
      <c r="V1518" s="78"/>
      <c r="Y1518" s="78"/>
      <c r="Z1518" s="78"/>
    </row>
    <row r="1519" spans="1:26">
      <c r="A1519" s="81"/>
      <c r="D1519" s="79"/>
      <c r="E1519" s="79"/>
      <c r="F1519" s="79"/>
      <c r="G1519" s="79"/>
      <c r="H1519" s="79"/>
      <c r="I1519" s="79"/>
      <c r="J1519" s="79"/>
      <c r="K1519" s="80"/>
      <c r="L1519" s="79"/>
      <c r="M1519" s="79"/>
      <c r="N1519" s="79"/>
      <c r="O1519" s="79"/>
      <c r="P1519" s="79"/>
      <c r="Q1519" s="79"/>
      <c r="R1519" s="80"/>
      <c r="S1519" s="79"/>
      <c r="U1519" s="78"/>
      <c r="V1519" s="78"/>
      <c r="Y1519" s="78"/>
      <c r="Z1519" s="78"/>
    </row>
    <row r="1520" spans="1:26">
      <c r="A1520" s="81"/>
      <c r="D1520" s="79"/>
      <c r="E1520" s="79"/>
      <c r="F1520" s="79"/>
      <c r="G1520" s="79"/>
      <c r="H1520" s="79"/>
      <c r="I1520" s="79"/>
      <c r="J1520" s="79"/>
      <c r="K1520" s="80"/>
      <c r="L1520" s="79"/>
      <c r="M1520" s="79"/>
      <c r="N1520" s="79"/>
      <c r="O1520" s="79"/>
      <c r="P1520" s="79"/>
      <c r="Q1520" s="79"/>
      <c r="R1520" s="80"/>
      <c r="S1520" s="79"/>
      <c r="U1520" s="78"/>
      <c r="V1520" s="78"/>
      <c r="Y1520" s="78"/>
      <c r="Z1520" s="78"/>
    </row>
    <row r="1521" spans="1:26">
      <c r="A1521" s="81"/>
      <c r="D1521" s="79"/>
      <c r="E1521" s="79"/>
      <c r="F1521" s="79"/>
      <c r="G1521" s="79"/>
      <c r="H1521" s="79"/>
      <c r="I1521" s="79"/>
      <c r="J1521" s="79"/>
      <c r="K1521" s="80"/>
      <c r="L1521" s="79"/>
      <c r="M1521" s="79"/>
      <c r="N1521" s="79"/>
      <c r="O1521" s="79"/>
      <c r="P1521" s="79"/>
      <c r="Q1521" s="79"/>
      <c r="R1521" s="80"/>
      <c r="S1521" s="79"/>
      <c r="U1521" s="78"/>
      <c r="V1521" s="78"/>
      <c r="Y1521" s="78"/>
      <c r="Z1521" s="78"/>
    </row>
    <row r="1522" spans="1:26">
      <c r="A1522" s="81"/>
      <c r="D1522" s="79"/>
      <c r="E1522" s="79"/>
      <c r="F1522" s="79"/>
      <c r="G1522" s="79"/>
      <c r="H1522" s="79"/>
      <c r="I1522" s="79"/>
      <c r="J1522" s="79"/>
      <c r="K1522" s="80"/>
      <c r="L1522" s="79"/>
      <c r="M1522" s="79"/>
      <c r="N1522" s="79"/>
      <c r="O1522" s="79"/>
      <c r="P1522" s="79"/>
      <c r="Q1522" s="79"/>
      <c r="R1522" s="80"/>
      <c r="S1522" s="79"/>
      <c r="U1522" s="78"/>
      <c r="V1522" s="78"/>
      <c r="Y1522" s="78"/>
      <c r="Z1522" s="78"/>
    </row>
    <row r="1523" spans="1:26">
      <c r="A1523" s="81"/>
      <c r="D1523" s="79"/>
      <c r="E1523" s="79"/>
      <c r="F1523" s="79"/>
      <c r="G1523" s="79"/>
      <c r="H1523" s="79"/>
      <c r="I1523" s="79"/>
      <c r="J1523" s="79"/>
      <c r="K1523" s="80"/>
      <c r="L1523" s="79"/>
      <c r="M1523" s="79"/>
      <c r="N1523" s="79"/>
      <c r="O1523" s="79"/>
      <c r="P1523" s="79"/>
      <c r="Q1523" s="79"/>
      <c r="R1523" s="80"/>
      <c r="S1523" s="79"/>
      <c r="U1523" s="78"/>
      <c r="V1523" s="78"/>
      <c r="Y1523" s="78"/>
      <c r="Z1523" s="78"/>
    </row>
    <row r="1524" spans="1:26">
      <c r="A1524" s="81"/>
      <c r="D1524" s="79"/>
      <c r="E1524" s="79"/>
      <c r="F1524" s="79"/>
      <c r="G1524" s="79"/>
      <c r="H1524" s="79"/>
      <c r="I1524" s="79"/>
      <c r="J1524" s="79"/>
      <c r="K1524" s="80"/>
      <c r="L1524" s="79"/>
      <c r="M1524" s="79"/>
      <c r="N1524" s="79"/>
      <c r="O1524" s="79"/>
      <c r="P1524" s="79"/>
      <c r="Q1524" s="79"/>
      <c r="R1524" s="80"/>
      <c r="S1524" s="79"/>
      <c r="U1524" s="78"/>
      <c r="V1524" s="78"/>
      <c r="Y1524" s="78"/>
      <c r="Z1524" s="78"/>
    </row>
    <row r="1525" spans="1:26">
      <c r="A1525" s="81"/>
      <c r="D1525" s="79"/>
      <c r="E1525" s="79"/>
      <c r="F1525" s="79"/>
      <c r="G1525" s="79"/>
      <c r="H1525" s="79"/>
      <c r="I1525" s="79"/>
      <c r="J1525" s="79"/>
      <c r="K1525" s="80"/>
      <c r="L1525" s="79"/>
      <c r="M1525" s="79"/>
      <c r="N1525" s="79"/>
      <c r="O1525" s="79"/>
      <c r="P1525" s="79"/>
      <c r="Q1525" s="79"/>
      <c r="R1525" s="80"/>
      <c r="S1525" s="79"/>
      <c r="U1525" s="78"/>
      <c r="V1525" s="78"/>
      <c r="Y1525" s="78"/>
      <c r="Z1525" s="78"/>
    </row>
    <row r="1526" spans="1:26">
      <c r="A1526" s="81"/>
      <c r="D1526" s="79"/>
      <c r="E1526" s="79"/>
      <c r="F1526" s="79"/>
      <c r="G1526" s="79"/>
      <c r="H1526" s="79"/>
      <c r="I1526" s="79"/>
      <c r="J1526" s="79"/>
      <c r="K1526" s="80"/>
      <c r="L1526" s="79"/>
      <c r="M1526" s="79"/>
      <c r="N1526" s="79"/>
      <c r="O1526" s="79"/>
      <c r="P1526" s="79"/>
      <c r="Q1526" s="79"/>
      <c r="R1526" s="80"/>
      <c r="S1526" s="79"/>
      <c r="U1526" s="78"/>
      <c r="V1526" s="78"/>
      <c r="Y1526" s="78"/>
      <c r="Z1526" s="78"/>
    </row>
    <row r="1527" spans="1:26">
      <c r="A1527" s="81"/>
      <c r="D1527" s="79"/>
      <c r="E1527" s="79"/>
      <c r="F1527" s="79"/>
      <c r="G1527" s="79"/>
      <c r="H1527" s="79"/>
      <c r="I1527" s="79"/>
      <c r="J1527" s="79"/>
      <c r="K1527" s="80"/>
      <c r="L1527" s="79"/>
      <c r="M1527" s="79"/>
      <c r="N1527" s="79"/>
      <c r="O1527" s="79"/>
      <c r="P1527" s="79"/>
      <c r="Q1527" s="79"/>
      <c r="R1527" s="80"/>
      <c r="S1527" s="79"/>
      <c r="U1527" s="78"/>
      <c r="V1527" s="78"/>
      <c r="Y1527" s="78"/>
      <c r="Z1527" s="78"/>
    </row>
    <row r="1528" spans="1:26">
      <c r="A1528" s="81"/>
      <c r="D1528" s="79"/>
      <c r="E1528" s="79"/>
      <c r="F1528" s="79"/>
      <c r="G1528" s="79"/>
      <c r="H1528" s="79"/>
      <c r="I1528" s="79"/>
      <c r="J1528" s="79"/>
      <c r="K1528" s="80"/>
      <c r="L1528" s="79"/>
      <c r="M1528" s="79"/>
      <c r="N1528" s="79"/>
      <c r="O1528" s="79"/>
      <c r="P1528" s="79"/>
      <c r="Q1528" s="79"/>
      <c r="R1528" s="80"/>
      <c r="S1528" s="79"/>
      <c r="U1528" s="78"/>
      <c r="V1528" s="78"/>
      <c r="Y1528" s="78"/>
      <c r="Z1528" s="78"/>
    </row>
    <row r="1529" spans="1:26">
      <c r="A1529" s="81"/>
      <c r="D1529" s="79"/>
      <c r="E1529" s="79"/>
      <c r="F1529" s="79"/>
      <c r="G1529" s="79"/>
      <c r="H1529" s="79"/>
      <c r="I1529" s="79"/>
      <c r="J1529" s="79"/>
      <c r="K1529" s="80"/>
      <c r="L1529" s="79"/>
      <c r="M1529" s="79"/>
      <c r="N1529" s="79"/>
      <c r="O1529" s="79"/>
      <c r="P1529" s="79"/>
      <c r="Q1529" s="79"/>
      <c r="R1529" s="80"/>
      <c r="S1529" s="79"/>
      <c r="U1529" s="78"/>
      <c r="V1529" s="78"/>
      <c r="Y1529" s="78"/>
      <c r="Z1529" s="78"/>
    </row>
    <row r="1530" spans="1:26">
      <c r="A1530" s="81"/>
      <c r="D1530" s="79"/>
      <c r="E1530" s="79"/>
      <c r="F1530" s="79"/>
      <c r="G1530" s="79"/>
      <c r="H1530" s="79"/>
      <c r="I1530" s="79"/>
      <c r="J1530" s="79"/>
      <c r="K1530" s="80"/>
      <c r="L1530" s="79"/>
      <c r="M1530" s="79"/>
      <c r="N1530" s="79"/>
      <c r="O1530" s="79"/>
      <c r="P1530" s="79"/>
      <c r="Q1530" s="79"/>
      <c r="R1530" s="80"/>
      <c r="S1530" s="79"/>
      <c r="U1530" s="78"/>
      <c r="V1530" s="78"/>
      <c r="Y1530" s="78"/>
      <c r="Z1530" s="78"/>
    </row>
    <row r="1531" spans="1:26">
      <c r="A1531" s="81"/>
      <c r="D1531" s="79"/>
      <c r="E1531" s="79"/>
      <c r="F1531" s="79"/>
      <c r="G1531" s="79"/>
      <c r="H1531" s="79"/>
      <c r="I1531" s="79"/>
      <c r="J1531" s="79"/>
      <c r="K1531" s="80"/>
      <c r="L1531" s="79"/>
      <c r="M1531" s="79"/>
      <c r="N1531" s="79"/>
      <c r="O1531" s="79"/>
      <c r="P1531" s="79"/>
      <c r="Q1531" s="79"/>
      <c r="R1531" s="80"/>
      <c r="S1531" s="79"/>
      <c r="U1531" s="78"/>
      <c r="V1531" s="78"/>
      <c r="Y1531" s="78"/>
      <c r="Z1531" s="78"/>
    </row>
    <row r="1532" spans="1:26">
      <c r="A1532" s="81"/>
      <c r="D1532" s="79"/>
      <c r="E1532" s="79"/>
      <c r="F1532" s="79"/>
      <c r="G1532" s="79"/>
      <c r="H1532" s="79"/>
      <c r="I1532" s="79"/>
      <c r="J1532" s="79"/>
      <c r="K1532" s="80"/>
      <c r="L1532" s="79"/>
      <c r="M1532" s="79"/>
      <c r="N1532" s="79"/>
      <c r="O1532" s="79"/>
      <c r="P1532" s="79"/>
      <c r="Q1532" s="79"/>
      <c r="R1532" s="80"/>
      <c r="S1532" s="79"/>
      <c r="U1532" s="78"/>
      <c r="V1532" s="78"/>
      <c r="Y1532" s="78"/>
      <c r="Z1532" s="78"/>
    </row>
    <row r="1533" spans="1:26">
      <c r="A1533" s="81"/>
      <c r="D1533" s="79"/>
      <c r="E1533" s="79"/>
      <c r="F1533" s="79"/>
      <c r="G1533" s="79"/>
      <c r="H1533" s="79"/>
      <c r="I1533" s="79"/>
      <c r="J1533" s="79"/>
      <c r="K1533" s="80"/>
      <c r="L1533" s="79"/>
      <c r="M1533" s="79"/>
      <c r="N1533" s="79"/>
      <c r="O1533" s="79"/>
      <c r="P1533" s="79"/>
      <c r="Q1533" s="79"/>
      <c r="R1533" s="80"/>
      <c r="S1533" s="79"/>
      <c r="U1533" s="78"/>
      <c r="V1533" s="78"/>
      <c r="Y1533" s="78"/>
      <c r="Z1533" s="78"/>
    </row>
    <row r="1534" spans="1:26">
      <c r="A1534" s="81"/>
      <c r="D1534" s="79"/>
      <c r="E1534" s="79"/>
      <c r="F1534" s="79"/>
      <c r="G1534" s="79"/>
      <c r="H1534" s="79"/>
      <c r="I1534" s="79"/>
      <c r="J1534" s="79"/>
      <c r="K1534" s="80"/>
      <c r="L1534" s="79"/>
      <c r="M1534" s="79"/>
      <c r="N1534" s="79"/>
      <c r="O1534" s="79"/>
      <c r="P1534" s="79"/>
      <c r="Q1534" s="79"/>
      <c r="R1534" s="80"/>
      <c r="S1534" s="79"/>
      <c r="U1534" s="78"/>
      <c r="V1534" s="78"/>
      <c r="Y1534" s="78"/>
      <c r="Z1534" s="78"/>
    </row>
    <row r="1535" spans="1:26">
      <c r="A1535" s="81"/>
      <c r="D1535" s="79"/>
      <c r="E1535" s="79"/>
      <c r="F1535" s="79"/>
      <c r="G1535" s="79"/>
      <c r="H1535" s="79"/>
      <c r="I1535" s="79"/>
      <c r="J1535" s="79"/>
      <c r="K1535" s="80"/>
      <c r="L1535" s="79"/>
      <c r="M1535" s="79"/>
      <c r="N1535" s="79"/>
      <c r="O1535" s="79"/>
      <c r="P1535" s="79"/>
      <c r="Q1535" s="79"/>
      <c r="R1535" s="80"/>
      <c r="S1535" s="79"/>
      <c r="U1535" s="78"/>
      <c r="V1535" s="78"/>
      <c r="Y1535" s="78"/>
      <c r="Z1535" s="78"/>
    </row>
    <row r="1536" spans="1:26">
      <c r="A1536" s="81"/>
      <c r="D1536" s="79"/>
      <c r="E1536" s="79"/>
      <c r="F1536" s="79"/>
      <c r="G1536" s="79"/>
      <c r="H1536" s="79"/>
      <c r="I1536" s="79"/>
      <c r="J1536" s="79"/>
      <c r="K1536" s="80"/>
      <c r="L1536" s="79"/>
      <c r="M1536" s="79"/>
      <c r="N1536" s="79"/>
      <c r="O1536" s="79"/>
      <c r="P1536" s="79"/>
      <c r="Q1536" s="79"/>
      <c r="R1536" s="80"/>
      <c r="S1536" s="79"/>
      <c r="U1536" s="78"/>
      <c r="V1536" s="78"/>
      <c r="Y1536" s="78"/>
      <c r="Z1536" s="78"/>
    </row>
    <row r="1537" spans="1:26">
      <c r="A1537" s="81"/>
      <c r="D1537" s="79"/>
      <c r="E1537" s="79"/>
      <c r="F1537" s="79"/>
      <c r="G1537" s="79"/>
      <c r="H1537" s="79"/>
      <c r="I1537" s="79"/>
      <c r="J1537" s="79"/>
      <c r="K1537" s="80"/>
      <c r="L1537" s="79"/>
      <c r="M1537" s="79"/>
      <c r="N1537" s="79"/>
      <c r="O1537" s="79"/>
      <c r="P1537" s="79"/>
      <c r="Q1537" s="79"/>
      <c r="R1537" s="80"/>
      <c r="S1537" s="79"/>
      <c r="U1537" s="78"/>
      <c r="V1537" s="78"/>
      <c r="Y1537" s="78"/>
      <c r="Z1537" s="78"/>
    </row>
    <row r="1538" spans="1:26">
      <c r="A1538" s="81"/>
      <c r="D1538" s="79"/>
      <c r="E1538" s="79"/>
      <c r="F1538" s="79"/>
      <c r="G1538" s="79"/>
      <c r="H1538" s="79"/>
      <c r="I1538" s="79"/>
      <c r="J1538" s="79"/>
      <c r="K1538" s="80"/>
      <c r="L1538" s="79"/>
      <c r="M1538" s="79"/>
      <c r="N1538" s="79"/>
      <c r="O1538" s="79"/>
      <c r="P1538" s="79"/>
      <c r="Q1538" s="79"/>
      <c r="R1538" s="80"/>
      <c r="S1538" s="79"/>
      <c r="U1538" s="78"/>
      <c r="V1538" s="78"/>
      <c r="Y1538" s="78"/>
      <c r="Z1538" s="78"/>
    </row>
    <row r="1539" spans="1:26">
      <c r="A1539" s="81"/>
      <c r="D1539" s="79"/>
      <c r="E1539" s="79"/>
      <c r="F1539" s="79"/>
      <c r="G1539" s="79"/>
      <c r="H1539" s="79"/>
      <c r="I1539" s="79"/>
      <c r="J1539" s="79"/>
      <c r="K1539" s="80"/>
      <c r="L1539" s="79"/>
      <c r="M1539" s="79"/>
      <c r="N1539" s="79"/>
      <c r="O1539" s="79"/>
      <c r="P1539" s="79"/>
      <c r="Q1539" s="79"/>
      <c r="R1539" s="80"/>
      <c r="S1539" s="79"/>
      <c r="U1539" s="78"/>
      <c r="V1539" s="78"/>
      <c r="Y1539" s="78"/>
      <c r="Z1539" s="78"/>
    </row>
    <row r="1540" spans="1:26">
      <c r="A1540" s="81"/>
      <c r="D1540" s="79"/>
      <c r="E1540" s="79"/>
      <c r="F1540" s="79"/>
      <c r="G1540" s="79"/>
      <c r="H1540" s="79"/>
      <c r="I1540" s="79"/>
      <c r="J1540" s="79"/>
      <c r="K1540" s="80"/>
      <c r="L1540" s="79"/>
      <c r="M1540" s="79"/>
      <c r="N1540" s="79"/>
      <c r="O1540" s="79"/>
      <c r="P1540" s="79"/>
      <c r="Q1540" s="79"/>
      <c r="R1540" s="80"/>
      <c r="S1540" s="79"/>
      <c r="U1540" s="78"/>
      <c r="V1540" s="78"/>
      <c r="Y1540" s="78"/>
      <c r="Z1540" s="78"/>
    </row>
    <row r="1541" spans="1:26">
      <c r="A1541" s="81"/>
      <c r="D1541" s="79"/>
      <c r="E1541" s="79"/>
      <c r="F1541" s="79"/>
      <c r="G1541" s="79"/>
      <c r="H1541" s="79"/>
      <c r="I1541" s="79"/>
      <c r="J1541" s="79"/>
      <c r="K1541" s="80"/>
      <c r="L1541" s="79"/>
      <c r="M1541" s="79"/>
      <c r="N1541" s="79"/>
      <c r="O1541" s="79"/>
      <c r="P1541" s="79"/>
      <c r="Q1541" s="79"/>
      <c r="R1541" s="80"/>
      <c r="S1541" s="79"/>
      <c r="U1541" s="78"/>
      <c r="V1541" s="78"/>
      <c r="Y1541" s="78"/>
      <c r="Z1541" s="78"/>
    </row>
    <row r="1542" spans="1:26">
      <c r="A1542" s="81"/>
      <c r="D1542" s="79"/>
      <c r="E1542" s="79"/>
      <c r="F1542" s="79"/>
      <c r="G1542" s="79"/>
      <c r="H1542" s="79"/>
      <c r="I1542" s="79"/>
      <c r="J1542" s="79"/>
      <c r="K1542" s="80"/>
      <c r="L1542" s="79"/>
      <c r="M1542" s="79"/>
      <c r="N1542" s="79"/>
      <c r="O1542" s="79"/>
      <c r="P1542" s="79"/>
      <c r="Q1542" s="79"/>
      <c r="R1542" s="80"/>
      <c r="S1542" s="79"/>
      <c r="U1542" s="78"/>
      <c r="V1542" s="78"/>
      <c r="Y1542" s="78"/>
      <c r="Z1542" s="78"/>
    </row>
    <row r="1543" spans="1:26">
      <c r="A1543" s="81"/>
      <c r="D1543" s="79"/>
      <c r="E1543" s="79"/>
      <c r="F1543" s="79"/>
      <c r="G1543" s="79"/>
      <c r="H1543" s="79"/>
      <c r="I1543" s="79"/>
      <c r="J1543" s="79"/>
      <c r="K1543" s="80"/>
      <c r="L1543" s="79"/>
      <c r="M1543" s="79"/>
      <c r="N1543" s="79"/>
      <c r="O1543" s="79"/>
      <c r="P1543" s="79"/>
      <c r="Q1543" s="79"/>
      <c r="R1543" s="80"/>
      <c r="S1543" s="79"/>
      <c r="U1543" s="78"/>
      <c r="V1543" s="78"/>
      <c r="Y1543" s="78"/>
      <c r="Z1543" s="78"/>
    </row>
    <row r="1544" spans="1:26">
      <c r="A1544" s="81"/>
      <c r="D1544" s="79"/>
      <c r="E1544" s="79"/>
      <c r="F1544" s="79"/>
      <c r="G1544" s="79"/>
      <c r="H1544" s="79"/>
      <c r="I1544" s="79"/>
      <c r="J1544" s="79"/>
      <c r="K1544" s="80"/>
      <c r="L1544" s="79"/>
      <c r="M1544" s="79"/>
      <c r="N1544" s="79"/>
      <c r="O1544" s="79"/>
      <c r="P1544" s="79"/>
      <c r="Q1544" s="79"/>
      <c r="R1544" s="80"/>
      <c r="S1544" s="79"/>
      <c r="U1544" s="78"/>
      <c r="V1544" s="78"/>
      <c r="Y1544" s="78"/>
      <c r="Z1544" s="78"/>
    </row>
    <row r="1545" spans="1:26">
      <c r="A1545" s="81"/>
      <c r="D1545" s="79"/>
      <c r="E1545" s="79"/>
      <c r="F1545" s="79"/>
      <c r="G1545" s="79"/>
      <c r="H1545" s="79"/>
      <c r="I1545" s="79"/>
      <c r="J1545" s="79"/>
      <c r="K1545" s="80"/>
      <c r="L1545" s="79"/>
      <c r="M1545" s="79"/>
      <c r="N1545" s="79"/>
      <c r="O1545" s="79"/>
      <c r="P1545" s="79"/>
      <c r="Q1545" s="79"/>
      <c r="R1545" s="80"/>
      <c r="S1545" s="79"/>
      <c r="U1545" s="78"/>
      <c r="V1545" s="78"/>
      <c r="Y1545" s="78"/>
      <c r="Z1545" s="78"/>
    </row>
    <row r="1546" spans="1:26">
      <c r="A1546" s="81"/>
      <c r="D1546" s="79"/>
      <c r="E1546" s="79"/>
      <c r="F1546" s="79"/>
      <c r="G1546" s="79"/>
      <c r="H1546" s="79"/>
      <c r="I1546" s="79"/>
      <c r="J1546" s="79"/>
      <c r="K1546" s="80"/>
      <c r="L1546" s="79"/>
      <c r="M1546" s="79"/>
      <c r="N1546" s="79"/>
      <c r="O1546" s="79"/>
      <c r="P1546" s="79"/>
      <c r="Q1546" s="79"/>
      <c r="R1546" s="80"/>
      <c r="S1546" s="79"/>
      <c r="U1546" s="78"/>
      <c r="V1546" s="78"/>
      <c r="Y1546" s="78"/>
      <c r="Z1546" s="78"/>
    </row>
    <row r="1547" spans="1:26">
      <c r="A1547" s="81"/>
      <c r="D1547" s="79"/>
      <c r="E1547" s="79"/>
      <c r="F1547" s="79"/>
      <c r="G1547" s="79"/>
      <c r="H1547" s="79"/>
      <c r="I1547" s="79"/>
      <c r="J1547" s="79"/>
      <c r="K1547" s="80"/>
      <c r="L1547" s="79"/>
      <c r="M1547" s="79"/>
      <c r="N1547" s="79"/>
      <c r="O1547" s="79"/>
      <c r="P1547" s="79"/>
      <c r="Q1547" s="79"/>
      <c r="R1547" s="80"/>
      <c r="S1547" s="79"/>
      <c r="U1547" s="78"/>
      <c r="V1547" s="78"/>
      <c r="Y1547" s="78"/>
      <c r="Z1547" s="78"/>
    </row>
    <row r="1548" spans="1:26">
      <c r="A1548" s="81"/>
      <c r="D1548" s="79"/>
      <c r="E1548" s="79"/>
      <c r="F1548" s="79"/>
      <c r="G1548" s="79"/>
      <c r="H1548" s="79"/>
      <c r="I1548" s="79"/>
      <c r="J1548" s="79"/>
      <c r="K1548" s="80"/>
      <c r="L1548" s="79"/>
      <c r="M1548" s="79"/>
      <c r="N1548" s="79"/>
      <c r="O1548" s="79"/>
      <c r="P1548" s="79"/>
      <c r="Q1548" s="79"/>
      <c r="R1548" s="80"/>
      <c r="S1548" s="79"/>
      <c r="U1548" s="78"/>
      <c r="V1548" s="78"/>
      <c r="Y1548" s="78"/>
      <c r="Z1548" s="78"/>
    </row>
    <row r="1549" spans="1:26">
      <c r="A1549" s="81"/>
      <c r="D1549" s="79"/>
      <c r="E1549" s="79"/>
      <c r="F1549" s="79"/>
      <c r="G1549" s="79"/>
      <c r="H1549" s="79"/>
      <c r="I1549" s="79"/>
      <c r="J1549" s="79"/>
      <c r="K1549" s="80"/>
      <c r="L1549" s="79"/>
      <c r="M1549" s="79"/>
      <c r="N1549" s="79"/>
      <c r="O1549" s="79"/>
      <c r="P1549" s="79"/>
      <c r="Q1549" s="79"/>
      <c r="R1549" s="80"/>
      <c r="S1549" s="79"/>
      <c r="U1549" s="78"/>
      <c r="V1549" s="78"/>
      <c r="Y1549" s="78"/>
      <c r="Z1549" s="78"/>
    </row>
    <row r="1550" spans="1:26">
      <c r="A1550" s="81"/>
      <c r="D1550" s="79"/>
      <c r="E1550" s="79"/>
      <c r="F1550" s="79"/>
      <c r="G1550" s="79"/>
      <c r="H1550" s="79"/>
      <c r="I1550" s="79"/>
      <c r="J1550" s="79"/>
      <c r="K1550" s="80"/>
      <c r="L1550" s="79"/>
      <c r="M1550" s="79"/>
      <c r="N1550" s="79"/>
      <c r="O1550" s="79"/>
      <c r="P1550" s="79"/>
      <c r="Q1550" s="79"/>
      <c r="R1550" s="80"/>
      <c r="S1550" s="79"/>
      <c r="U1550" s="78"/>
      <c r="V1550" s="78"/>
      <c r="Y1550" s="78"/>
      <c r="Z1550" s="78"/>
    </row>
    <row r="1551" spans="1:26">
      <c r="A1551" s="81"/>
      <c r="D1551" s="79"/>
      <c r="E1551" s="79"/>
      <c r="F1551" s="79"/>
      <c r="G1551" s="79"/>
      <c r="H1551" s="79"/>
      <c r="I1551" s="79"/>
      <c r="J1551" s="79"/>
      <c r="K1551" s="80"/>
      <c r="L1551" s="79"/>
      <c r="M1551" s="79"/>
      <c r="N1551" s="79"/>
      <c r="O1551" s="79"/>
      <c r="P1551" s="79"/>
      <c r="Q1551" s="79"/>
      <c r="R1551" s="80"/>
      <c r="S1551" s="79"/>
      <c r="U1551" s="78"/>
      <c r="V1551" s="78"/>
      <c r="Y1551" s="78"/>
      <c r="Z1551" s="78"/>
    </row>
    <row r="1552" spans="1:26">
      <c r="A1552" s="81"/>
      <c r="D1552" s="79"/>
      <c r="E1552" s="79"/>
      <c r="F1552" s="79"/>
      <c r="G1552" s="79"/>
      <c r="H1552" s="79"/>
      <c r="I1552" s="79"/>
      <c r="J1552" s="79"/>
      <c r="K1552" s="80"/>
      <c r="L1552" s="79"/>
      <c r="M1552" s="79"/>
      <c r="N1552" s="79"/>
      <c r="O1552" s="79"/>
      <c r="P1552" s="79"/>
      <c r="Q1552" s="79"/>
      <c r="R1552" s="80"/>
      <c r="S1552" s="79"/>
      <c r="U1552" s="78"/>
      <c r="V1552" s="78"/>
      <c r="Y1552" s="78"/>
      <c r="Z1552" s="78"/>
    </row>
    <row r="1553" spans="1:26">
      <c r="A1553" s="81"/>
      <c r="D1553" s="79"/>
      <c r="E1553" s="79"/>
      <c r="F1553" s="79"/>
      <c r="G1553" s="79"/>
      <c r="H1553" s="79"/>
      <c r="I1553" s="79"/>
      <c r="J1553" s="79"/>
      <c r="K1553" s="80"/>
      <c r="L1553" s="79"/>
      <c r="M1553" s="79"/>
      <c r="N1553" s="79"/>
      <c r="O1553" s="79"/>
      <c r="P1553" s="79"/>
      <c r="Q1553" s="79"/>
      <c r="R1553" s="80"/>
      <c r="S1553" s="79"/>
      <c r="U1553" s="78"/>
      <c r="V1553" s="78"/>
      <c r="Y1553" s="78"/>
      <c r="Z1553" s="78"/>
    </row>
    <row r="1554" spans="1:26">
      <c r="A1554" s="81"/>
      <c r="D1554" s="79"/>
      <c r="E1554" s="79"/>
      <c r="F1554" s="79"/>
      <c r="G1554" s="79"/>
      <c r="H1554" s="79"/>
      <c r="I1554" s="79"/>
      <c r="J1554" s="79"/>
      <c r="K1554" s="80"/>
      <c r="L1554" s="79"/>
      <c r="M1554" s="79"/>
      <c r="N1554" s="79"/>
      <c r="O1554" s="79"/>
      <c r="P1554" s="79"/>
      <c r="Q1554" s="79"/>
      <c r="R1554" s="80"/>
      <c r="S1554" s="79"/>
      <c r="U1554" s="78"/>
      <c r="V1554" s="78"/>
      <c r="Y1554" s="78"/>
      <c r="Z1554" s="78"/>
    </row>
    <row r="1555" spans="1:26">
      <c r="A1555" s="81"/>
      <c r="D1555" s="79"/>
      <c r="E1555" s="79"/>
      <c r="F1555" s="79"/>
      <c r="G1555" s="79"/>
      <c r="H1555" s="79"/>
      <c r="I1555" s="79"/>
      <c r="J1555" s="79"/>
      <c r="K1555" s="80"/>
      <c r="L1555" s="79"/>
      <c r="M1555" s="79"/>
      <c r="N1555" s="79"/>
      <c r="O1555" s="79"/>
      <c r="P1555" s="79"/>
      <c r="Q1555" s="79"/>
      <c r="R1555" s="80"/>
      <c r="S1555" s="79"/>
      <c r="U1555" s="78"/>
      <c r="V1555" s="78"/>
      <c r="Y1555" s="78"/>
      <c r="Z1555" s="78"/>
    </row>
    <row r="1556" spans="1:26">
      <c r="A1556" s="81"/>
      <c r="D1556" s="79"/>
      <c r="E1556" s="79"/>
      <c r="F1556" s="79"/>
      <c r="G1556" s="79"/>
      <c r="H1556" s="79"/>
      <c r="I1556" s="79"/>
      <c r="J1556" s="79"/>
      <c r="K1556" s="80"/>
      <c r="L1556" s="79"/>
      <c r="M1556" s="79"/>
      <c r="N1556" s="79"/>
      <c r="O1556" s="79"/>
      <c r="P1556" s="79"/>
      <c r="Q1556" s="79"/>
      <c r="R1556" s="80"/>
      <c r="S1556" s="79"/>
      <c r="U1556" s="78"/>
      <c r="V1556" s="78"/>
      <c r="Y1556" s="78"/>
      <c r="Z1556" s="78"/>
    </row>
    <row r="1557" spans="1:26">
      <c r="A1557" s="81"/>
      <c r="D1557" s="79"/>
      <c r="E1557" s="79"/>
      <c r="F1557" s="79"/>
      <c r="G1557" s="79"/>
      <c r="H1557" s="79"/>
      <c r="I1557" s="79"/>
      <c r="J1557" s="79"/>
      <c r="K1557" s="80"/>
      <c r="L1557" s="79"/>
      <c r="M1557" s="79"/>
      <c r="N1557" s="79"/>
      <c r="O1557" s="79"/>
      <c r="P1557" s="79"/>
      <c r="Q1557" s="79"/>
      <c r="R1557" s="80"/>
      <c r="S1557" s="79"/>
      <c r="U1557" s="78"/>
      <c r="V1557" s="78"/>
      <c r="Y1557" s="78"/>
      <c r="Z1557" s="78"/>
    </row>
    <row r="1558" spans="1:26">
      <c r="A1558" s="81"/>
      <c r="D1558" s="79"/>
      <c r="E1558" s="79"/>
      <c r="F1558" s="79"/>
      <c r="G1558" s="79"/>
      <c r="H1558" s="79"/>
      <c r="I1558" s="79"/>
      <c r="J1558" s="79"/>
      <c r="K1558" s="80"/>
      <c r="L1558" s="79"/>
      <c r="M1558" s="79"/>
      <c r="N1558" s="79"/>
      <c r="O1558" s="79"/>
      <c r="P1558" s="79"/>
      <c r="Q1558" s="79"/>
      <c r="R1558" s="80"/>
      <c r="S1558" s="79"/>
      <c r="U1558" s="78"/>
      <c r="V1558" s="78"/>
      <c r="Y1558" s="78"/>
      <c r="Z1558" s="78"/>
    </row>
    <row r="1559" spans="1:26">
      <c r="A1559" s="81"/>
      <c r="D1559" s="79"/>
      <c r="E1559" s="79"/>
      <c r="F1559" s="79"/>
      <c r="G1559" s="79"/>
      <c r="H1559" s="79"/>
      <c r="I1559" s="79"/>
      <c r="J1559" s="79"/>
      <c r="K1559" s="80"/>
      <c r="L1559" s="79"/>
      <c r="M1559" s="79"/>
      <c r="N1559" s="79"/>
      <c r="O1559" s="79"/>
      <c r="P1559" s="79"/>
      <c r="Q1559" s="79"/>
      <c r="R1559" s="80"/>
      <c r="S1559" s="79"/>
      <c r="U1559" s="78"/>
      <c r="V1559" s="78"/>
      <c r="Y1559" s="78"/>
      <c r="Z1559" s="78"/>
    </row>
    <row r="1560" spans="1:26">
      <c r="A1560" s="81"/>
      <c r="D1560" s="79"/>
      <c r="E1560" s="79"/>
      <c r="F1560" s="79"/>
      <c r="G1560" s="79"/>
      <c r="H1560" s="79"/>
      <c r="I1560" s="79"/>
      <c r="J1560" s="79"/>
      <c r="K1560" s="80"/>
      <c r="L1560" s="79"/>
      <c r="M1560" s="79"/>
      <c r="N1560" s="79"/>
      <c r="O1560" s="79"/>
      <c r="P1560" s="79"/>
      <c r="Q1560" s="79"/>
      <c r="R1560" s="80"/>
      <c r="S1560" s="79"/>
      <c r="U1560" s="78"/>
      <c r="V1560" s="78"/>
      <c r="Y1560" s="78"/>
      <c r="Z1560" s="78"/>
    </row>
    <row r="1561" spans="1:26">
      <c r="A1561" s="81"/>
      <c r="D1561" s="79"/>
      <c r="E1561" s="79"/>
      <c r="F1561" s="79"/>
      <c r="G1561" s="79"/>
      <c r="H1561" s="79"/>
      <c r="I1561" s="79"/>
      <c r="J1561" s="79"/>
      <c r="K1561" s="80"/>
      <c r="L1561" s="79"/>
      <c r="M1561" s="79"/>
      <c r="N1561" s="79"/>
      <c r="O1561" s="79"/>
      <c r="P1561" s="79"/>
      <c r="Q1561" s="79"/>
      <c r="R1561" s="80"/>
      <c r="S1561" s="79"/>
      <c r="U1561" s="78"/>
      <c r="V1561" s="78"/>
      <c r="Y1561" s="78"/>
      <c r="Z1561" s="78"/>
    </row>
    <row r="1562" spans="1:26">
      <c r="A1562" s="81"/>
      <c r="D1562" s="79"/>
      <c r="E1562" s="79"/>
      <c r="F1562" s="79"/>
      <c r="G1562" s="79"/>
      <c r="H1562" s="79"/>
      <c r="I1562" s="79"/>
      <c r="J1562" s="79"/>
      <c r="K1562" s="80"/>
      <c r="L1562" s="79"/>
      <c r="M1562" s="79"/>
      <c r="N1562" s="79"/>
      <c r="O1562" s="79"/>
      <c r="P1562" s="79"/>
      <c r="Q1562" s="79"/>
      <c r="R1562" s="80"/>
      <c r="S1562" s="79"/>
      <c r="U1562" s="78"/>
      <c r="V1562" s="78"/>
      <c r="Y1562" s="78"/>
      <c r="Z1562" s="78"/>
    </row>
    <row r="1563" spans="1:26">
      <c r="A1563" s="81"/>
      <c r="D1563" s="79"/>
      <c r="E1563" s="79"/>
      <c r="F1563" s="79"/>
      <c r="G1563" s="79"/>
      <c r="H1563" s="79"/>
      <c r="I1563" s="79"/>
      <c r="J1563" s="79"/>
      <c r="K1563" s="80"/>
      <c r="L1563" s="79"/>
      <c r="M1563" s="79"/>
      <c r="N1563" s="79"/>
      <c r="O1563" s="79"/>
      <c r="P1563" s="79"/>
      <c r="Q1563" s="79"/>
      <c r="R1563" s="80"/>
      <c r="S1563" s="79"/>
      <c r="U1563" s="78"/>
      <c r="V1563" s="78"/>
      <c r="Y1563" s="78"/>
      <c r="Z1563" s="78"/>
    </row>
    <row r="1564" spans="1:26">
      <c r="A1564" s="81"/>
      <c r="D1564" s="79"/>
      <c r="E1564" s="79"/>
      <c r="F1564" s="79"/>
      <c r="G1564" s="79"/>
      <c r="H1564" s="79"/>
      <c r="I1564" s="79"/>
      <c r="J1564" s="79"/>
      <c r="K1564" s="80"/>
      <c r="L1564" s="79"/>
      <c r="M1564" s="79"/>
      <c r="N1564" s="79"/>
      <c r="O1564" s="79"/>
      <c r="P1564" s="79"/>
      <c r="Q1564" s="79"/>
      <c r="R1564" s="80"/>
      <c r="S1564" s="79"/>
      <c r="U1564" s="78"/>
      <c r="V1564" s="78"/>
      <c r="Y1564" s="78"/>
      <c r="Z1564" s="78"/>
    </row>
    <row r="1565" spans="1:26">
      <c r="A1565" s="81"/>
      <c r="D1565" s="79"/>
      <c r="E1565" s="79"/>
      <c r="F1565" s="79"/>
      <c r="G1565" s="79"/>
      <c r="H1565" s="79"/>
      <c r="I1565" s="79"/>
      <c r="J1565" s="79"/>
      <c r="K1565" s="80"/>
      <c r="L1565" s="79"/>
      <c r="M1565" s="79"/>
      <c r="N1565" s="79"/>
      <c r="O1565" s="79"/>
      <c r="P1565" s="79"/>
      <c r="Q1565" s="79"/>
      <c r="R1565" s="80"/>
      <c r="S1565" s="79"/>
      <c r="U1565" s="78"/>
      <c r="V1565" s="78"/>
      <c r="Y1565" s="78"/>
      <c r="Z1565" s="78"/>
    </row>
    <row r="1566" spans="1:26">
      <c r="A1566" s="81"/>
      <c r="D1566" s="79"/>
      <c r="E1566" s="79"/>
      <c r="F1566" s="79"/>
      <c r="G1566" s="79"/>
      <c r="H1566" s="79"/>
      <c r="I1566" s="79"/>
      <c r="J1566" s="79"/>
      <c r="K1566" s="80"/>
      <c r="L1566" s="79"/>
      <c r="M1566" s="79"/>
      <c r="N1566" s="79"/>
      <c r="O1566" s="79"/>
      <c r="P1566" s="79"/>
      <c r="Q1566" s="79"/>
      <c r="R1566" s="80"/>
      <c r="S1566" s="79"/>
      <c r="U1566" s="78"/>
      <c r="V1566" s="78"/>
      <c r="Y1566" s="78"/>
      <c r="Z1566" s="78"/>
    </row>
    <row r="1567" spans="1:26">
      <c r="A1567" s="81"/>
      <c r="D1567" s="79"/>
      <c r="E1567" s="79"/>
      <c r="F1567" s="79"/>
      <c r="G1567" s="79"/>
      <c r="H1567" s="79"/>
      <c r="I1567" s="79"/>
      <c r="J1567" s="79"/>
      <c r="K1567" s="80"/>
      <c r="L1567" s="79"/>
      <c r="M1567" s="79"/>
      <c r="N1567" s="79"/>
      <c r="O1567" s="79"/>
      <c r="P1567" s="79"/>
      <c r="Q1567" s="79"/>
      <c r="R1567" s="80"/>
      <c r="S1567" s="79"/>
      <c r="U1567" s="78"/>
      <c r="V1567" s="78"/>
      <c r="Y1567" s="78"/>
      <c r="Z1567" s="78"/>
    </row>
    <row r="1568" spans="1:26">
      <c r="A1568" s="81"/>
      <c r="D1568" s="79"/>
      <c r="E1568" s="79"/>
      <c r="F1568" s="79"/>
      <c r="G1568" s="79"/>
      <c r="H1568" s="79"/>
      <c r="I1568" s="79"/>
      <c r="J1568" s="79"/>
      <c r="K1568" s="80"/>
      <c r="L1568" s="79"/>
      <c r="M1568" s="79"/>
      <c r="N1568" s="79"/>
      <c r="O1568" s="79"/>
      <c r="P1568" s="79"/>
      <c r="Q1568" s="79"/>
      <c r="R1568" s="80"/>
      <c r="S1568" s="79"/>
      <c r="U1568" s="78"/>
      <c r="V1568" s="78"/>
      <c r="Y1568" s="78"/>
      <c r="Z1568" s="78"/>
    </row>
    <row r="1569" spans="1:26">
      <c r="A1569" s="81"/>
      <c r="D1569" s="79"/>
      <c r="E1569" s="79"/>
      <c r="F1569" s="79"/>
      <c r="G1569" s="79"/>
      <c r="H1569" s="79"/>
      <c r="I1569" s="79"/>
      <c r="J1569" s="79"/>
      <c r="K1569" s="80"/>
      <c r="L1569" s="79"/>
      <c r="M1569" s="79"/>
      <c r="N1569" s="79"/>
      <c r="O1569" s="79"/>
      <c r="P1569" s="79"/>
      <c r="Q1569" s="79"/>
      <c r="R1569" s="80"/>
      <c r="S1569" s="79"/>
      <c r="U1569" s="78"/>
      <c r="V1569" s="78"/>
      <c r="Y1569" s="78"/>
      <c r="Z1569" s="78"/>
    </row>
    <row r="1570" spans="1:26">
      <c r="A1570" s="81"/>
      <c r="D1570" s="79"/>
      <c r="E1570" s="79"/>
      <c r="F1570" s="79"/>
      <c r="G1570" s="79"/>
      <c r="H1570" s="79"/>
      <c r="I1570" s="79"/>
      <c r="J1570" s="79"/>
      <c r="K1570" s="80"/>
      <c r="L1570" s="79"/>
      <c r="M1570" s="79"/>
      <c r="N1570" s="79"/>
      <c r="O1570" s="79"/>
      <c r="P1570" s="79"/>
      <c r="Q1570" s="79"/>
      <c r="R1570" s="80"/>
      <c r="S1570" s="79"/>
      <c r="U1570" s="78"/>
      <c r="V1570" s="78"/>
      <c r="Y1570" s="78"/>
      <c r="Z1570" s="78"/>
    </row>
    <row r="1571" spans="1:26">
      <c r="A1571" s="81"/>
      <c r="D1571" s="79"/>
      <c r="E1571" s="79"/>
      <c r="F1571" s="79"/>
      <c r="G1571" s="79"/>
      <c r="H1571" s="79"/>
      <c r="I1571" s="79"/>
      <c r="J1571" s="79"/>
      <c r="K1571" s="80"/>
      <c r="L1571" s="79"/>
      <c r="M1571" s="79"/>
      <c r="N1571" s="79"/>
      <c r="O1571" s="79"/>
      <c r="P1571" s="79"/>
      <c r="Q1571" s="79"/>
      <c r="R1571" s="80"/>
      <c r="S1571" s="79"/>
      <c r="U1571" s="78"/>
      <c r="V1571" s="78"/>
      <c r="Y1571" s="78"/>
      <c r="Z1571" s="78"/>
    </row>
    <row r="1572" spans="1:26">
      <c r="A1572" s="81"/>
      <c r="D1572" s="79"/>
      <c r="E1572" s="79"/>
      <c r="F1572" s="79"/>
      <c r="G1572" s="79"/>
      <c r="H1572" s="79"/>
      <c r="I1572" s="79"/>
      <c r="J1572" s="79"/>
      <c r="K1572" s="80"/>
      <c r="L1572" s="79"/>
      <c r="M1572" s="79"/>
      <c r="N1572" s="79"/>
      <c r="O1572" s="79"/>
      <c r="P1572" s="79"/>
      <c r="Q1572" s="79"/>
      <c r="R1572" s="80"/>
      <c r="S1572" s="79"/>
      <c r="U1572" s="78"/>
      <c r="V1572" s="78"/>
      <c r="Y1572" s="78"/>
      <c r="Z1572" s="78"/>
    </row>
    <row r="1573" spans="1:26">
      <c r="A1573" s="81"/>
      <c r="D1573" s="79"/>
      <c r="E1573" s="79"/>
      <c r="F1573" s="79"/>
      <c r="G1573" s="79"/>
      <c r="H1573" s="79"/>
      <c r="I1573" s="79"/>
      <c r="J1573" s="79"/>
      <c r="K1573" s="80"/>
      <c r="L1573" s="79"/>
      <c r="M1573" s="79"/>
      <c r="N1573" s="79"/>
      <c r="O1573" s="79"/>
      <c r="P1573" s="79"/>
      <c r="Q1573" s="79"/>
      <c r="R1573" s="80"/>
      <c r="S1573" s="79"/>
      <c r="U1573" s="78"/>
      <c r="V1573" s="78"/>
      <c r="Y1573" s="78"/>
      <c r="Z1573" s="78"/>
    </row>
    <row r="1574" spans="1:26">
      <c r="A1574" s="81"/>
      <c r="D1574" s="79"/>
      <c r="E1574" s="79"/>
      <c r="F1574" s="79"/>
      <c r="G1574" s="79"/>
      <c r="H1574" s="79"/>
      <c r="I1574" s="79"/>
      <c r="J1574" s="79"/>
      <c r="K1574" s="80"/>
      <c r="L1574" s="79"/>
      <c r="M1574" s="79"/>
      <c r="N1574" s="79"/>
      <c r="O1574" s="79"/>
      <c r="P1574" s="79"/>
      <c r="Q1574" s="79"/>
      <c r="R1574" s="80"/>
      <c r="S1574" s="79"/>
      <c r="U1574" s="78"/>
      <c r="V1574" s="78"/>
      <c r="Y1574" s="78"/>
      <c r="Z1574" s="78"/>
    </row>
    <row r="1575" spans="1:26">
      <c r="A1575" s="81"/>
      <c r="D1575" s="79"/>
      <c r="E1575" s="79"/>
      <c r="F1575" s="79"/>
      <c r="G1575" s="79"/>
      <c r="H1575" s="79"/>
      <c r="I1575" s="79"/>
      <c r="J1575" s="79"/>
      <c r="K1575" s="80"/>
      <c r="L1575" s="79"/>
      <c r="M1575" s="79"/>
      <c r="N1575" s="79"/>
      <c r="O1575" s="79"/>
      <c r="P1575" s="79"/>
      <c r="Q1575" s="79"/>
      <c r="R1575" s="80"/>
      <c r="S1575" s="79"/>
      <c r="U1575" s="78"/>
      <c r="V1575" s="78"/>
      <c r="Y1575" s="78"/>
      <c r="Z1575" s="78"/>
    </row>
    <row r="1576" spans="1:26">
      <c r="A1576" s="81"/>
      <c r="D1576" s="79"/>
      <c r="E1576" s="79"/>
      <c r="F1576" s="79"/>
      <c r="G1576" s="79"/>
      <c r="H1576" s="79"/>
      <c r="I1576" s="79"/>
      <c r="J1576" s="79"/>
      <c r="K1576" s="80"/>
      <c r="L1576" s="79"/>
      <c r="M1576" s="79"/>
      <c r="N1576" s="79"/>
      <c r="O1576" s="79"/>
      <c r="P1576" s="79"/>
      <c r="Q1576" s="79"/>
      <c r="R1576" s="80"/>
      <c r="S1576" s="79"/>
      <c r="U1576" s="78"/>
      <c r="V1576" s="78"/>
      <c r="Y1576" s="78"/>
      <c r="Z1576" s="78"/>
    </row>
    <row r="1577" spans="1:26">
      <c r="A1577" s="81"/>
      <c r="D1577" s="79"/>
      <c r="E1577" s="79"/>
      <c r="F1577" s="79"/>
      <c r="G1577" s="79"/>
      <c r="H1577" s="79"/>
      <c r="I1577" s="79"/>
      <c r="J1577" s="79"/>
      <c r="K1577" s="80"/>
      <c r="L1577" s="79"/>
      <c r="M1577" s="79"/>
      <c r="N1577" s="79"/>
      <c r="O1577" s="79"/>
      <c r="P1577" s="79"/>
      <c r="Q1577" s="79"/>
      <c r="R1577" s="80"/>
      <c r="S1577" s="79"/>
      <c r="U1577" s="78"/>
      <c r="V1577" s="78"/>
      <c r="Y1577" s="78"/>
      <c r="Z1577" s="78"/>
    </row>
    <row r="1578" spans="1:26">
      <c r="A1578" s="81"/>
      <c r="D1578" s="79"/>
      <c r="E1578" s="79"/>
      <c r="F1578" s="79"/>
      <c r="G1578" s="79"/>
      <c r="H1578" s="79"/>
      <c r="I1578" s="79"/>
      <c r="J1578" s="79"/>
      <c r="K1578" s="80"/>
      <c r="L1578" s="79"/>
      <c r="M1578" s="79"/>
      <c r="N1578" s="79"/>
      <c r="O1578" s="79"/>
      <c r="P1578" s="79"/>
      <c r="Q1578" s="79"/>
      <c r="R1578" s="80"/>
      <c r="S1578" s="79"/>
      <c r="U1578" s="78"/>
      <c r="V1578" s="78"/>
      <c r="Y1578" s="78"/>
      <c r="Z1578" s="78"/>
    </row>
    <row r="1579" spans="1:26">
      <c r="A1579" s="81"/>
      <c r="D1579" s="79"/>
      <c r="E1579" s="79"/>
      <c r="F1579" s="79"/>
      <c r="G1579" s="79"/>
      <c r="H1579" s="79"/>
      <c r="I1579" s="79"/>
      <c r="J1579" s="79"/>
      <c r="K1579" s="80"/>
      <c r="L1579" s="79"/>
      <c r="M1579" s="79"/>
      <c r="N1579" s="79"/>
      <c r="O1579" s="79"/>
      <c r="P1579" s="79"/>
      <c r="Q1579" s="79"/>
      <c r="R1579" s="80"/>
      <c r="S1579" s="79"/>
      <c r="U1579" s="78"/>
      <c r="V1579" s="78"/>
      <c r="Y1579" s="78"/>
      <c r="Z1579" s="78"/>
    </row>
    <row r="1580" spans="1:26">
      <c r="A1580" s="81"/>
      <c r="D1580" s="79"/>
      <c r="E1580" s="79"/>
      <c r="F1580" s="79"/>
      <c r="G1580" s="79"/>
      <c r="H1580" s="79"/>
      <c r="I1580" s="79"/>
      <c r="J1580" s="79"/>
      <c r="K1580" s="80"/>
      <c r="L1580" s="79"/>
      <c r="M1580" s="79"/>
      <c r="N1580" s="79"/>
      <c r="O1580" s="79"/>
      <c r="P1580" s="79"/>
      <c r="Q1580" s="79"/>
      <c r="R1580" s="80"/>
      <c r="S1580" s="79"/>
      <c r="U1580" s="78"/>
      <c r="V1580" s="78"/>
      <c r="Y1580" s="78"/>
      <c r="Z1580" s="78"/>
    </row>
    <row r="1581" spans="1:26">
      <c r="A1581" s="81"/>
      <c r="D1581" s="79"/>
      <c r="E1581" s="79"/>
      <c r="F1581" s="79"/>
      <c r="G1581" s="79"/>
      <c r="H1581" s="79"/>
      <c r="I1581" s="79"/>
      <c r="J1581" s="79"/>
      <c r="K1581" s="80"/>
      <c r="L1581" s="79"/>
      <c r="M1581" s="79"/>
      <c r="N1581" s="79"/>
      <c r="O1581" s="79"/>
      <c r="P1581" s="79"/>
      <c r="Q1581" s="79"/>
      <c r="R1581" s="80"/>
      <c r="S1581" s="79"/>
      <c r="U1581" s="78"/>
      <c r="V1581" s="78"/>
      <c r="Y1581" s="78"/>
      <c r="Z1581" s="78"/>
    </row>
    <row r="1582" spans="1:26">
      <c r="A1582" s="81"/>
      <c r="D1582" s="79"/>
      <c r="E1582" s="79"/>
      <c r="F1582" s="79"/>
      <c r="G1582" s="79"/>
      <c r="H1582" s="79"/>
      <c r="I1582" s="79"/>
      <c r="J1582" s="79"/>
      <c r="K1582" s="80"/>
      <c r="L1582" s="79"/>
      <c r="M1582" s="79"/>
      <c r="N1582" s="79"/>
      <c r="O1582" s="79"/>
      <c r="P1582" s="79"/>
      <c r="Q1582" s="79"/>
      <c r="R1582" s="80"/>
      <c r="S1582" s="79"/>
      <c r="U1582" s="78"/>
      <c r="V1582" s="78"/>
      <c r="Y1582" s="78"/>
      <c r="Z1582" s="78"/>
    </row>
    <row r="1583" spans="1:26">
      <c r="A1583" s="81"/>
      <c r="D1583" s="79"/>
      <c r="E1583" s="79"/>
      <c r="F1583" s="79"/>
      <c r="G1583" s="79"/>
      <c r="H1583" s="79"/>
      <c r="I1583" s="79"/>
      <c r="J1583" s="79"/>
      <c r="K1583" s="80"/>
      <c r="L1583" s="79"/>
      <c r="M1583" s="79"/>
      <c r="N1583" s="79"/>
      <c r="O1583" s="79"/>
      <c r="P1583" s="79"/>
      <c r="Q1583" s="79"/>
      <c r="R1583" s="80"/>
      <c r="S1583" s="79"/>
      <c r="U1583" s="78"/>
      <c r="V1583" s="78"/>
      <c r="Y1583" s="78"/>
      <c r="Z1583" s="78"/>
    </row>
    <row r="1584" spans="1:26">
      <c r="A1584" s="81"/>
      <c r="D1584" s="79"/>
      <c r="E1584" s="79"/>
      <c r="F1584" s="79"/>
      <c r="G1584" s="79"/>
      <c r="H1584" s="79"/>
      <c r="I1584" s="79"/>
      <c r="J1584" s="79"/>
      <c r="K1584" s="80"/>
      <c r="L1584" s="79"/>
      <c r="M1584" s="79"/>
      <c r="N1584" s="79"/>
      <c r="O1584" s="79"/>
      <c r="P1584" s="79"/>
      <c r="Q1584" s="79"/>
      <c r="R1584" s="80"/>
      <c r="S1584" s="79"/>
      <c r="U1584" s="78"/>
      <c r="V1584" s="78"/>
      <c r="Y1584" s="78"/>
      <c r="Z1584" s="78"/>
    </row>
    <row r="1585" spans="1:26">
      <c r="A1585" s="81"/>
      <c r="D1585" s="79"/>
      <c r="E1585" s="79"/>
      <c r="F1585" s="79"/>
      <c r="G1585" s="79"/>
      <c r="H1585" s="79"/>
      <c r="I1585" s="79"/>
      <c r="J1585" s="79"/>
      <c r="K1585" s="80"/>
      <c r="L1585" s="79"/>
      <c r="M1585" s="79"/>
      <c r="N1585" s="79"/>
      <c r="O1585" s="79"/>
      <c r="P1585" s="79"/>
      <c r="Q1585" s="79"/>
      <c r="R1585" s="80"/>
      <c r="S1585" s="79"/>
      <c r="U1585" s="78"/>
      <c r="V1585" s="78"/>
      <c r="Y1585" s="78"/>
      <c r="Z1585" s="78"/>
    </row>
    <row r="1586" spans="1:26">
      <c r="A1586" s="81"/>
      <c r="D1586" s="79"/>
      <c r="E1586" s="79"/>
      <c r="F1586" s="79"/>
      <c r="G1586" s="79"/>
      <c r="H1586" s="79"/>
      <c r="I1586" s="79"/>
      <c r="J1586" s="79"/>
      <c r="K1586" s="80"/>
      <c r="L1586" s="79"/>
      <c r="M1586" s="79"/>
      <c r="N1586" s="79"/>
      <c r="O1586" s="79"/>
      <c r="P1586" s="79"/>
      <c r="Q1586" s="79"/>
      <c r="R1586" s="80"/>
      <c r="S1586" s="79"/>
      <c r="U1586" s="78"/>
      <c r="V1586" s="78"/>
      <c r="Y1586" s="78"/>
      <c r="Z1586" s="78"/>
    </row>
    <row r="1587" spans="1:26">
      <c r="A1587" s="81"/>
      <c r="D1587" s="79"/>
      <c r="E1587" s="79"/>
      <c r="F1587" s="79"/>
      <c r="G1587" s="79"/>
      <c r="H1587" s="79"/>
      <c r="I1587" s="79"/>
      <c r="J1587" s="79"/>
      <c r="K1587" s="80"/>
      <c r="L1587" s="79"/>
      <c r="M1587" s="79"/>
      <c r="N1587" s="79"/>
      <c r="O1587" s="79"/>
      <c r="P1587" s="79"/>
      <c r="Q1587" s="79"/>
      <c r="R1587" s="80"/>
      <c r="S1587" s="79"/>
      <c r="U1587" s="78"/>
      <c r="V1587" s="78"/>
      <c r="Y1587" s="78"/>
      <c r="Z1587" s="78"/>
    </row>
    <row r="1588" spans="1:26">
      <c r="A1588" s="81"/>
      <c r="D1588" s="79"/>
      <c r="E1588" s="79"/>
      <c r="F1588" s="79"/>
      <c r="G1588" s="79"/>
      <c r="H1588" s="79"/>
      <c r="I1588" s="79"/>
      <c r="J1588" s="79"/>
      <c r="K1588" s="80"/>
      <c r="L1588" s="79"/>
      <c r="M1588" s="79"/>
      <c r="N1588" s="79"/>
      <c r="O1588" s="79"/>
      <c r="P1588" s="79"/>
      <c r="Q1588" s="79"/>
      <c r="R1588" s="80"/>
      <c r="S1588" s="79"/>
      <c r="U1588" s="78"/>
      <c r="V1588" s="78"/>
      <c r="Y1588" s="78"/>
      <c r="Z1588" s="78"/>
    </row>
    <row r="1589" spans="1:26">
      <c r="A1589" s="81"/>
      <c r="D1589" s="79"/>
      <c r="E1589" s="79"/>
      <c r="F1589" s="79"/>
      <c r="G1589" s="79"/>
      <c r="H1589" s="79"/>
      <c r="I1589" s="79"/>
      <c r="J1589" s="79"/>
      <c r="K1589" s="80"/>
      <c r="L1589" s="79"/>
      <c r="M1589" s="79"/>
      <c r="N1589" s="79"/>
      <c r="O1589" s="79"/>
      <c r="P1589" s="79"/>
      <c r="Q1589" s="79"/>
      <c r="R1589" s="80"/>
      <c r="S1589" s="79"/>
      <c r="U1589" s="78"/>
      <c r="V1589" s="78"/>
      <c r="Y1589" s="78"/>
      <c r="Z1589" s="78"/>
    </row>
    <row r="1590" spans="1:26">
      <c r="A1590" s="81"/>
      <c r="D1590" s="79"/>
      <c r="E1590" s="79"/>
      <c r="F1590" s="79"/>
      <c r="G1590" s="79"/>
      <c r="H1590" s="79"/>
      <c r="I1590" s="79"/>
      <c r="J1590" s="79"/>
      <c r="K1590" s="80"/>
      <c r="L1590" s="79"/>
      <c r="M1590" s="79"/>
      <c r="N1590" s="79"/>
      <c r="O1590" s="79"/>
      <c r="P1590" s="79"/>
      <c r="Q1590" s="79"/>
      <c r="R1590" s="80"/>
      <c r="S1590" s="79"/>
      <c r="U1590" s="78"/>
      <c r="V1590" s="78"/>
      <c r="Y1590" s="78"/>
      <c r="Z1590" s="78"/>
    </row>
    <row r="1591" spans="1:26">
      <c r="A1591" s="81"/>
      <c r="D1591" s="79"/>
      <c r="E1591" s="79"/>
      <c r="F1591" s="79"/>
      <c r="G1591" s="79"/>
      <c r="H1591" s="79"/>
      <c r="I1591" s="79"/>
      <c r="J1591" s="79"/>
      <c r="K1591" s="80"/>
      <c r="L1591" s="79"/>
      <c r="M1591" s="79"/>
      <c r="N1591" s="79"/>
      <c r="O1591" s="79"/>
      <c r="P1591" s="79"/>
      <c r="Q1591" s="79"/>
      <c r="R1591" s="80"/>
      <c r="S1591" s="79"/>
      <c r="U1591" s="78"/>
      <c r="V1591" s="78"/>
      <c r="Y1591" s="78"/>
      <c r="Z1591" s="78"/>
    </row>
    <row r="1592" spans="1:26">
      <c r="A1592" s="81"/>
      <c r="D1592" s="79"/>
      <c r="E1592" s="79"/>
      <c r="F1592" s="79"/>
      <c r="G1592" s="79"/>
      <c r="H1592" s="79"/>
      <c r="I1592" s="79"/>
      <c r="J1592" s="79"/>
      <c r="K1592" s="80"/>
      <c r="L1592" s="79"/>
      <c r="M1592" s="79"/>
      <c r="N1592" s="79"/>
      <c r="O1592" s="79"/>
      <c r="P1592" s="79"/>
      <c r="Q1592" s="79"/>
      <c r="R1592" s="80"/>
      <c r="S1592" s="79"/>
      <c r="U1592" s="78"/>
      <c r="V1592" s="78"/>
      <c r="Y1592" s="78"/>
      <c r="Z1592" s="78"/>
    </row>
    <row r="1593" spans="1:26">
      <c r="A1593" s="81"/>
      <c r="D1593" s="79"/>
      <c r="E1593" s="79"/>
      <c r="F1593" s="79"/>
      <c r="G1593" s="79"/>
      <c r="H1593" s="79"/>
      <c r="I1593" s="79"/>
      <c r="J1593" s="79"/>
      <c r="K1593" s="80"/>
      <c r="L1593" s="79"/>
      <c r="M1593" s="79"/>
      <c r="N1593" s="79"/>
      <c r="O1593" s="79"/>
      <c r="P1593" s="79"/>
      <c r="Q1593" s="79"/>
      <c r="R1593" s="80"/>
      <c r="S1593" s="79"/>
      <c r="U1593" s="78"/>
      <c r="V1593" s="78"/>
      <c r="Y1593" s="78"/>
      <c r="Z1593" s="78"/>
    </row>
    <row r="1594" spans="1:26">
      <c r="A1594" s="81"/>
      <c r="D1594" s="79"/>
      <c r="E1594" s="79"/>
      <c r="F1594" s="79"/>
      <c r="G1594" s="79"/>
      <c r="H1594" s="79"/>
      <c r="I1594" s="79"/>
      <c r="J1594" s="79"/>
      <c r="K1594" s="80"/>
      <c r="L1594" s="79"/>
      <c r="M1594" s="79"/>
      <c r="N1594" s="79"/>
      <c r="O1594" s="79"/>
      <c r="P1594" s="79"/>
      <c r="Q1594" s="79"/>
      <c r="R1594" s="80"/>
      <c r="S1594" s="79"/>
      <c r="U1594" s="78"/>
      <c r="V1594" s="78"/>
      <c r="Y1594" s="78"/>
      <c r="Z1594" s="78"/>
    </row>
    <row r="1595" spans="1:26">
      <c r="A1595" s="81"/>
      <c r="D1595" s="79"/>
      <c r="E1595" s="79"/>
      <c r="F1595" s="79"/>
      <c r="G1595" s="79"/>
      <c r="H1595" s="79"/>
      <c r="I1595" s="79"/>
      <c r="J1595" s="79"/>
      <c r="K1595" s="80"/>
      <c r="L1595" s="79"/>
      <c r="M1595" s="79"/>
      <c r="N1595" s="79"/>
      <c r="O1595" s="79"/>
      <c r="P1595" s="79"/>
      <c r="Q1595" s="79"/>
      <c r="R1595" s="80"/>
      <c r="S1595" s="79"/>
      <c r="U1595" s="78"/>
      <c r="V1595" s="78"/>
      <c r="Y1595" s="78"/>
      <c r="Z1595" s="78"/>
    </row>
    <row r="1596" spans="1:26">
      <c r="A1596" s="81"/>
      <c r="D1596" s="79"/>
      <c r="E1596" s="79"/>
      <c r="F1596" s="79"/>
      <c r="G1596" s="79"/>
      <c r="H1596" s="79"/>
      <c r="I1596" s="79"/>
      <c r="J1596" s="79"/>
      <c r="K1596" s="80"/>
      <c r="L1596" s="79"/>
      <c r="M1596" s="79"/>
      <c r="N1596" s="79"/>
      <c r="O1596" s="79"/>
      <c r="P1596" s="79"/>
      <c r="Q1596" s="79"/>
      <c r="R1596" s="80"/>
      <c r="S1596" s="79"/>
      <c r="U1596" s="78"/>
      <c r="V1596" s="78"/>
      <c r="Y1596" s="78"/>
      <c r="Z1596" s="78"/>
    </row>
    <row r="1597" spans="1:26">
      <c r="A1597" s="81"/>
      <c r="D1597" s="79"/>
      <c r="E1597" s="79"/>
      <c r="F1597" s="79"/>
      <c r="G1597" s="79"/>
      <c r="H1597" s="79"/>
      <c r="I1597" s="79"/>
      <c r="J1597" s="79"/>
      <c r="K1597" s="80"/>
      <c r="L1597" s="79"/>
      <c r="M1597" s="79"/>
      <c r="N1597" s="79"/>
      <c r="O1597" s="79"/>
      <c r="P1597" s="79"/>
      <c r="Q1597" s="79"/>
      <c r="R1597" s="80"/>
      <c r="S1597" s="79"/>
      <c r="U1597" s="78"/>
      <c r="V1597" s="78"/>
      <c r="Y1597" s="78"/>
      <c r="Z1597" s="78"/>
    </row>
    <row r="1598" spans="1:26">
      <c r="A1598" s="81"/>
      <c r="D1598" s="79"/>
      <c r="E1598" s="79"/>
      <c r="F1598" s="79"/>
      <c r="G1598" s="79"/>
      <c r="H1598" s="79"/>
      <c r="I1598" s="79"/>
      <c r="J1598" s="79"/>
      <c r="K1598" s="80"/>
      <c r="L1598" s="79"/>
      <c r="M1598" s="79"/>
      <c r="N1598" s="79"/>
      <c r="O1598" s="79"/>
      <c r="P1598" s="79"/>
      <c r="Q1598" s="79"/>
      <c r="R1598" s="80"/>
      <c r="S1598" s="79"/>
      <c r="U1598" s="78"/>
      <c r="V1598" s="78"/>
      <c r="Y1598" s="78"/>
      <c r="Z1598" s="78"/>
    </row>
    <row r="1599" spans="1:26">
      <c r="A1599" s="81"/>
      <c r="D1599" s="79"/>
      <c r="E1599" s="79"/>
      <c r="F1599" s="79"/>
      <c r="G1599" s="79"/>
      <c r="H1599" s="79"/>
      <c r="I1599" s="79"/>
      <c r="J1599" s="79"/>
      <c r="K1599" s="80"/>
      <c r="L1599" s="79"/>
      <c r="M1599" s="79"/>
      <c r="N1599" s="79"/>
      <c r="O1599" s="79"/>
      <c r="P1599" s="79"/>
      <c r="Q1599" s="79"/>
      <c r="R1599" s="80"/>
      <c r="S1599" s="79"/>
      <c r="U1599" s="78"/>
      <c r="V1599" s="78"/>
      <c r="Y1599" s="78"/>
      <c r="Z1599" s="78"/>
    </row>
    <row r="1600" spans="1:26">
      <c r="A1600" s="81"/>
      <c r="D1600" s="79"/>
      <c r="E1600" s="79"/>
      <c r="F1600" s="79"/>
      <c r="G1600" s="79"/>
      <c r="H1600" s="79"/>
      <c r="I1600" s="79"/>
      <c r="J1600" s="79"/>
      <c r="K1600" s="80"/>
      <c r="L1600" s="79"/>
      <c r="M1600" s="79"/>
      <c r="N1600" s="79"/>
      <c r="O1600" s="79"/>
      <c r="P1600" s="79"/>
      <c r="Q1600" s="79"/>
      <c r="R1600" s="80"/>
      <c r="S1600" s="79"/>
      <c r="U1600" s="78"/>
      <c r="V1600" s="78"/>
      <c r="Y1600" s="78"/>
      <c r="Z1600" s="78"/>
    </row>
    <row r="1601" spans="1:26">
      <c r="A1601" s="81"/>
      <c r="D1601" s="79"/>
      <c r="E1601" s="79"/>
      <c r="F1601" s="79"/>
      <c r="G1601" s="79"/>
      <c r="H1601" s="79"/>
      <c r="I1601" s="79"/>
      <c r="J1601" s="79"/>
      <c r="K1601" s="80"/>
      <c r="L1601" s="79"/>
      <c r="M1601" s="79"/>
      <c r="N1601" s="79"/>
      <c r="O1601" s="79"/>
      <c r="P1601" s="79"/>
      <c r="Q1601" s="79"/>
      <c r="R1601" s="80"/>
      <c r="S1601" s="79"/>
      <c r="U1601" s="78"/>
      <c r="V1601" s="78"/>
      <c r="Y1601" s="78"/>
      <c r="Z1601" s="78"/>
    </row>
    <row r="1602" spans="1:26">
      <c r="A1602" s="81"/>
      <c r="D1602" s="79"/>
      <c r="E1602" s="79"/>
      <c r="F1602" s="79"/>
      <c r="G1602" s="79"/>
      <c r="H1602" s="79"/>
      <c r="I1602" s="79"/>
      <c r="J1602" s="79"/>
      <c r="K1602" s="80"/>
      <c r="L1602" s="79"/>
      <c r="M1602" s="79"/>
      <c r="N1602" s="79"/>
      <c r="O1602" s="79"/>
      <c r="P1602" s="79"/>
      <c r="Q1602" s="79"/>
      <c r="R1602" s="80"/>
      <c r="S1602" s="79"/>
      <c r="U1602" s="78"/>
      <c r="V1602" s="78"/>
      <c r="Y1602" s="78"/>
      <c r="Z1602" s="78"/>
    </row>
    <row r="1603" spans="1:26">
      <c r="A1603" s="81"/>
      <c r="D1603" s="79"/>
      <c r="E1603" s="79"/>
      <c r="F1603" s="79"/>
      <c r="G1603" s="79"/>
      <c r="H1603" s="79"/>
      <c r="I1603" s="79"/>
      <c r="J1603" s="79"/>
      <c r="K1603" s="80"/>
      <c r="L1603" s="79"/>
      <c r="M1603" s="79"/>
      <c r="N1603" s="79"/>
      <c r="O1603" s="79"/>
      <c r="P1603" s="79"/>
      <c r="Q1603" s="79"/>
      <c r="R1603" s="80"/>
      <c r="S1603" s="79"/>
      <c r="U1603" s="78"/>
      <c r="V1603" s="78"/>
      <c r="Y1603" s="78"/>
      <c r="Z1603" s="78"/>
    </row>
    <row r="1604" spans="1:26">
      <c r="A1604" s="81"/>
      <c r="D1604" s="79"/>
      <c r="E1604" s="79"/>
      <c r="F1604" s="79"/>
      <c r="G1604" s="79"/>
      <c r="H1604" s="79"/>
      <c r="I1604" s="79"/>
      <c r="J1604" s="79"/>
      <c r="K1604" s="80"/>
      <c r="L1604" s="79"/>
      <c r="M1604" s="79"/>
      <c r="N1604" s="79"/>
      <c r="O1604" s="79"/>
      <c r="P1604" s="79"/>
      <c r="Q1604" s="79"/>
      <c r="R1604" s="80"/>
      <c r="S1604" s="79"/>
      <c r="U1604" s="78"/>
      <c r="V1604" s="78"/>
      <c r="Y1604" s="78"/>
      <c r="Z1604" s="78"/>
    </row>
    <row r="1605" spans="1:26">
      <c r="A1605" s="81"/>
      <c r="D1605" s="79"/>
      <c r="E1605" s="79"/>
      <c r="F1605" s="79"/>
      <c r="G1605" s="79"/>
      <c r="H1605" s="79"/>
      <c r="I1605" s="79"/>
      <c r="J1605" s="79"/>
      <c r="K1605" s="80"/>
      <c r="L1605" s="79"/>
      <c r="M1605" s="79"/>
      <c r="N1605" s="79"/>
      <c r="O1605" s="79"/>
      <c r="P1605" s="79"/>
      <c r="Q1605" s="79"/>
      <c r="R1605" s="80"/>
      <c r="S1605" s="79"/>
      <c r="U1605" s="78"/>
      <c r="V1605" s="78"/>
      <c r="Y1605" s="78"/>
      <c r="Z1605" s="78"/>
    </row>
    <row r="1606" spans="1:26">
      <c r="A1606" s="81"/>
      <c r="D1606" s="79"/>
      <c r="E1606" s="79"/>
      <c r="F1606" s="79"/>
      <c r="G1606" s="79"/>
      <c r="H1606" s="79"/>
      <c r="I1606" s="79"/>
      <c r="J1606" s="79"/>
      <c r="K1606" s="80"/>
      <c r="L1606" s="79"/>
      <c r="M1606" s="79"/>
      <c r="N1606" s="79"/>
      <c r="O1606" s="79"/>
      <c r="P1606" s="79"/>
      <c r="Q1606" s="79"/>
      <c r="R1606" s="80"/>
      <c r="S1606" s="79"/>
      <c r="U1606" s="78"/>
      <c r="V1606" s="78"/>
      <c r="Y1606" s="78"/>
      <c r="Z1606" s="78"/>
    </row>
    <row r="1607" spans="1:26">
      <c r="A1607" s="81"/>
      <c r="D1607" s="79"/>
      <c r="E1607" s="79"/>
      <c r="F1607" s="79"/>
      <c r="G1607" s="79"/>
      <c r="H1607" s="79"/>
      <c r="I1607" s="79"/>
      <c r="J1607" s="79"/>
      <c r="K1607" s="80"/>
      <c r="L1607" s="79"/>
      <c r="M1607" s="79"/>
      <c r="N1607" s="79"/>
      <c r="O1607" s="79"/>
      <c r="P1607" s="79"/>
      <c r="Q1607" s="79"/>
      <c r="R1607" s="80"/>
      <c r="S1607" s="79"/>
      <c r="U1607" s="78"/>
      <c r="V1607" s="78"/>
      <c r="Y1607" s="78"/>
      <c r="Z1607" s="78"/>
    </row>
    <row r="1608" spans="1:26">
      <c r="A1608" s="81"/>
      <c r="D1608" s="79"/>
      <c r="E1608" s="79"/>
      <c r="F1608" s="79"/>
      <c r="G1608" s="79"/>
      <c r="H1608" s="79"/>
      <c r="I1608" s="79"/>
      <c r="J1608" s="79"/>
      <c r="K1608" s="80"/>
      <c r="L1608" s="79"/>
      <c r="M1608" s="79"/>
      <c r="N1608" s="79"/>
      <c r="O1608" s="79"/>
      <c r="P1608" s="79"/>
      <c r="Q1608" s="79"/>
      <c r="R1608" s="80"/>
      <c r="S1608" s="79"/>
      <c r="U1608" s="78"/>
      <c r="V1608" s="78"/>
      <c r="Y1608" s="78"/>
      <c r="Z1608" s="78"/>
    </row>
    <row r="1609" spans="1:26">
      <c r="A1609" s="81"/>
      <c r="D1609" s="79"/>
      <c r="E1609" s="79"/>
      <c r="F1609" s="79"/>
      <c r="G1609" s="79"/>
      <c r="H1609" s="79"/>
      <c r="I1609" s="79"/>
      <c r="J1609" s="79"/>
      <c r="K1609" s="80"/>
      <c r="L1609" s="79"/>
      <c r="M1609" s="79"/>
      <c r="N1609" s="79"/>
      <c r="O1609" s="79"/>
      <c r="P1609" s="79"/>
      <c r="Q1609" s="79"/>
      <c r="R1609" s="80"/>
      <c r="S1609" s="79"/>
      <c r="U1609" s="78"/>
      <c r="V1609" s="78"/>
      <c r="Y1609" s="78"/>
      <c r="Z1609" s="78"/>
    </row>
    <row r="1610" spans="1:26">
      <c r="A1610" s="81"/>
      <c r="D1610" s="79"/>
      <c r="E1610" s="79"/>
      <c r="F1610" s="79"/>
      <c r="G1610" s="79"/>
      <c r="H1610" s="79"/>
      <c r="I1610" s="79"/>
      <c r="J1610" s="79"/>
      <c r="K1610" s="80"/>
      <c r="L1610" s="79"/>
      <c r="M1610" s="79"/>
      <c r="N1610" s="79"/>
      <c r="O1610" s="79"/>
      <c r="P1610" s="79"/>
      <c r="Q1610" s="79"/>
      <c r="R1610" s="80"/>
      <c r="S1610" s="79"/>
      <c r="U1610" s="78"/>
      <c r="V1610" s="78"/>
      <c r="Y1610" s="78"/>
      <c r="Z1610" s="78"/>
    </row>
    <row r="1611" spans="1:26">
      <c r="A1611" s="81"/>
      <c r="D1611" s="79"/>
      <c r="E1611" s="79"/>
      <c r="F1611" s="79"/>
      <c r="G1611" s="79"/>
      <c r="H1611" s="79"/>
      <c r="I1611" s="79"/>
      <c r="J1611" s="79"/>
      <c r="K1611" s="80"/>
      <c r="L1611" s="79"/>
      <c r="M1611" s="79"/>
      <c r="N1611" s="79"/>
      <c r="O1611" s="79"/>
      <c r="P1611" s="79"/>
      <c r="Q1611" s="79"/>
      <c r="R1611" s="80"/>
      <c r="S1611" s="79"/>
      <c r="U1611" s="78"/>
      <c r="V1611" s="78"/>
      <c r="Y1611" s="78"/>
      <c r="Z1611" s="78"/>
    </row>
    <row r="1612" spans="1:26">
      <c r="A1612" s="81"/>
      <c r="D1612" s="79"/>
      <c r="E1612" s="79"/>
      <c r="F1612" s="79"/>
      <c r="G1612" s="79"/>
      <c r="H1612" s="79"/>
      <c r="I1612" s="79"/>
      <c r="J1612" s="79"/>
      <c r="K1612" s="80"/>
      <c r="L1612" s="79"/>
      <c r="M1612" s="79"/>
      <c r="N1612" s="79"/>
      <c r="O1612" s="79"/>
      <c r="P1612" s="79"/>
      <c r="Q1612" s="79"/>
      <c r="R1612" s="80"/>
      <c r="S1612" s="79"/>
      <c r="U1612" s="78"/>
      <c r="V1612" s="78"/>
      <c r="Y1612" s="78"/>
      <c r="Z1612" s="78"/>
    </row>
    <row r="1613" spans="1:26">
      <c r="A1613" s="81"/>
      <c r="D1613" s="79"/>
      <c r="E1613" s="79"/>
      <c r="F1613" s="79"/>
      <c r="G1613" s="79"/>
      <c r="H1613" s="79"/>
      <c r="I1613" s="79"/>
      <c r="J1613" s="79"/>
      <c r="K1613" s="80"/>
      <c r="L1613" s="79"/>
      <c r="M1613" s="79"/>
      <c r="N1613" s="79"/>
      <c r="O1613" s="79"/>
      <c r="P1613" s="79"/>
      <c r="Q1613" s="79"/>
      <c r="R1613" s="80"/>
      <c r="S1613" s="79"/>
      <c r="U1613" s="78"/>
      <c r="V1613" s="78"/>
      <c r="Y1613" s="78"/>
      <c r="Z1613" s="78"/>
    </row>
    <row r="1614" spans="1:26">
      <c r="A1614" s="81"/>
      <c r="D1614" s="79"/>
      <c r="E1614" s="79"/>
      <c r="F1614" s="79"/>
      <c r="G1614" s="79"/>
      <c r="H1614" s="79"/>
      <c r="I1614" s="79"/>
      <c r="J1614" s="79"/>
      <c r="K1614" s="80"/>
      <c r="L1614" s="79"/>
      <c r="M1614" s="79"/>
      <c r="N1614" s="79"/>
      <c r="O1614" s="79"/>
      <c r="P1614" s="79"/>
      <c r="Q1614" s="79"/>
      <c r="R1614" s="80"/>
      <c r="S1614" s="79"/>
      <c r="U1614" s="78"/>
      <c r="V1614" s="78"/>
      <c r="Y1614" s="78"/>
      <c r="Z1614" s="78"/>
    </row>
    <row r="1615" spans="1:26">
      <c r="A1615" s="81"/>
      <c r="D1615" s="79"/>
      <c r="E1615" s="79"/>
      <c r="F1615" s="79"/>
      <c r="G1615" s="79"/>
      <c r="H1615" s="79"/>
      <c r="I1615" s="79"/>
      <c r="J1615" s="79"/>
      <c r="K1615" s="80"/>
      <c r="L1615" s="79"/>
      <c r="M1615" s="79"/>
      <c r="N1615" s="79"/>
      <c r="O1615" s="79"/>
      <c r="P1615" s="79"/>
      <c r="Q1615" s="79"/>
      <c r="R1615" s="80"/>
      <c r="S1615" s="79"/>
      <c r="U1615" s="78"/>
      <c r="V1615" s="78"/>
      <c r="Y1615" s="78"/>
      <c r="Z1615" s="78"/>
    </row>
    <row r="1616" spans="1:26">
      <c r="A1616" s="81"/>
      <c r="D1616" s="79"/>
      <c r="E1616" s="79"/>
      <c r="F1616" s="79"/>
      <c r="G1616" s="79"/>
      <c r="H1616" s="79"/>
      <c r="I1616" s="79"/>
      <c r="J1616" s="79"/>
      <c r="K1616" s="80"/>
      <c r="L1616" s="79"/>
      <c r="M1616" s="79"/>
      <c r="N1616" s="79"/>
      <c r="O1616" s="79"/>
      <c r="P1616" s="79"/>
      <c r="Q1616" s="79"/>
      <c r="R1616" s="80"/>
      <c r="S1616" s="79"/>
      <c r="U1616" s="78"/>
      <c r="V1616" s="78"/>
      <c r="Y1616" s="78"/>
      <c r="Z1616" s="78"/>
    </row>
    <row r="1617" spans="1:26">
      <c r="A1617" s="81"/>
      <c r="D1617" s="79"/>
      <c r="E1617" s="79"/>
      <c r="F1617" s="79"/>
      <c r="G1617" s="79"/>
      <c r="H1617" s="79"/>
      <c r="I1617" s="79"/>
      <c r="J1617" s="79"/>
      <c r="K1617" s="80"/>
      <c r="L1617" s="79"/>
      <c r="M1617" s="79"/>
      <c r="N1617" s="79"/>
      <c r="O1617" s="79"/>
      <c r="P1617" s="79"/>
      <c r="Q1617" s="79"/>
      <c r="R1617" s="80"/>
      <c r="S1617" s="79"/>
      <c r="U1617" s="78"/>
      <c r="V1617" s="78"/>
      <c r="Y1617" s="78"/>
      <c r="Z1617" s="78"/>
    </row>
    <row r="1618" spans="1:26">
      <c r="A1618" s="81"/>
      <c r="D1618" s="79"/>
      <c r="E1618" s="79"/>
      <c r="F1618" s="79"/>
      <c r="G1618" s="79"/>
      <c r="H1618" s="79"/>
      <c r="I1618" s="79"/>
      <c r="J1618" s="79"/>
      <c r="K1618" s="80"/>
      <c r="L1618" s="79"/>
      <c r="M1618" s="79"/>
      <c r="N1618" s="79"/>
      <c r="O1618" s="79"/>
      <c r="P1618" s="79"/>
      <c r="Q1618" s="79"/>
      <c r="R1618" s="80"/>
      <c r="S1618" s="79"/>
      <c r="U1618" s="78"/>
      <c r="V1618" s="78"/>
      <c r="Y1618" s="78"/>
      <c r="Z1618" s="78"/>
    </row>
    <row r="1619" spans="1:26">
      <c r="A1619" s="81"/>
      <c r="D1619" s="79"/>
      <c r="E1619" s="79"/>
      <c r="F1619" s="79"/>
      <c r="G1619" s="79"/>
      <c r="H1619" s="79"/>
      <c r="I1619" s="79"/>
      <c r="J1619" s="79"/>
      <c r="K1619" s="80"/>
      <c r="L1619" s="79"/>
      <c r="M1619" s="79"/>
      <c r="N1619" s="79"/>
      <c r="O1619" s="79"/>
      <c r="P1619" s="79"/>
      <c r="Q1619" s="79"/>
      <c r="R1619" s="80"/>
      <c r="S1619" s="79"/>
      <c r="U1619" s="78"/>
      <c r="V1619" s="78"/>
      <c r="Y1619" s="78"/>
      <c r="Z1619" s="78"/>
    </row>
    <row r="1620" spans="1:26">
      <c r="A1620" s="81"/>
      <c r="D1620" s="79"/>
      <c r="E1620" s="79"/>
      <c r="F1620" s="79"/>
      <c r="G1620" s="79"/>
      <c r="H1620" s="79"/>
      <c r="I1620" s="79"/>
      <c r="J1620" s="79"/>
      <c r="K1620" s="80"/>
      <c r="L1620" s="79"/>
      <c r="M1620" s="79"/>
      <c r="N1620" s="79"/>
      <c r="O1620" s="79"/>
      <c r="P1620" s="79"/>
      <c r="Q1620" s="79"/>
      <c r="R1620" s="80"/>
      <c r="S1620" s="79"/>
      <c r="U1620" s="78"/>
      <c r="V1620" s="78"/>
      <c r="Y1620" s="78"/>
      <c r="Z1620" s="78"/>
    </row>
    <row r="1621" spans="1:26">
      <c r="A1621" s="81"/>
      <c r="D1621" s="79"/>
      <c r="E1621" s="79"/>
      <c r="F1621" s="79"/>
      <c r="G1621" s="79"/>
      <c r="H1621" s="79"/>
      <c r="I1621" s="79"/>
      <c r="J1621" s="79"/>
      <c r="K1621" s="80"/>
      <c r="L1621" s="79"/>
      <c r="M1621" s="79"/>
      <c r="N1621" s="79"/>
      <c r="O1621" s="79"/>
      <c r="P1621" s="79"/>
      <c r="Q1621" s="79"/>
      <c r="R1621" s="80"/>
      <c r="S1621" s="79"/>
      <c r="U1621" s="78"/>
      <c r="V1621" s="78"/>
      <c r="Y1621" s="78"/>
      <c r="Z1621" s="78"/>
    </row>
    <row r="1622" spans="1:26">
      <c r="A1622" s="81"/>
      <c r="D1622" s="79"/>
      <c r="E1622" s="79"/>
      <c r="F1622" s="79"/>
      <c r="G1622" s="79"/>
      <c r="H1622" s="79"/>
      <c r="I1622" s="79"/>
      <c r="J1622" s="79"/>
      <c r="K1622" s="80"/>
      <c r="L1622" s="79"/>
      <c r="M1622" s="79"/>
      <c r="N1622" s="79"/>
      <c r="O1622" s="79"/>
      <c r="P1622" s="79"/>
      <c r="Q1622" s="79"/>
      <c r="R1622" s="80"/>
      <c r="S1622" s="79"/>
      <c r="U1622" s="78"/>
      <c r="V1622" s="78"/>
      <c r="Y1622" s="78"/>
      <c r="Z1622" s="78"/>
    </row>
    <row r="1623" spans="1:26">
      <c r="A1623" s="81"/>
      <c r="D1623" s="79"/>
      <c r="E1623" s="79"/>
      <c r="F1623" s="79"/>
      <c r="G1623" s="79"/>
      <c r="H1623" s="79"/>
      <c r="I1623" s="79"/>
      <c r="J1623" s="79"/>
      <c r="K1623" s="80"/>
      <c r="L1623" s="79"/>
      <c r="M1623" s="79"/>
      <c r="N1623" s="79"/>
      <c r="O1623" s="79"/>
      <c r="P1623" s="79"/>
      <c r="Q1623" s="79"/>
      <c r="R1623" s="80"/>
      <c r="S1623" s="79"/>
      <c r="U1623" s="78"/>
      <c r="V1623" s="78"/>
      <c r="Y1623" s="78"/>
      <c r="Z1623" s="78"/>
    </row>
    <row r="1624" spans="1:26">
      <c r="A1624" s="81"/>
      <c r="D1624" s="79"/>
      <c r="E1624" s="79"/>
      <c r="F1624" s="79"/>
      <c r="G1624" s="79"/>
      <c r="H1624" s="79"/>
      <c r="I1624" s="79"/>
      <c r="J1624" s="79"/>
      <c r="K1624" s="80"/>
      <c r="L1624" s="79"/>
      <c r="M1624" s="79"/>
      <c r="N1624" s="79"/>
      <c r="O1624" s="79"/>
      <c r="P1624" s="79"/>
      <c r="Q1624" s="79"/>
      <c r="R1624" s="80"/>
      <c r="S1624" s="79"/>
      <c r="U1624" s="78"/>
      <c r="V1624" s="78"/>
      <c r="Y1624" s="78"/>
      <c r="Z1624" s="78"/>
    </row>
    <row r="1625" spans="1:26">
      <c r="A1625" s="81"/>
      <c r="D1625" s="79"/>
      <c r="E1625" s="79"/>
      <c r="F1625" s="79"/>
      <c r="G1625" s="79"/>
      <c r="H1625" s="79"/>
      <c r="I1625" s="79"/>
      <c r="J1625" s="79"/>
      <c r="K1625" s="80"/>
      <c r="L1625" s="79"/>
      <c r="M1625" s="79"/>
      <c r="N1625" s="79"/>
      <c r="O1625" s="79"/>
      <c r="P1625" s="79"/>
      <c r="Q1625" s="79"/>
      <c r="R1625" s="80"/>
      <c r="S1625" s="79"/>
      <c r="U1625" s="78"/>
      <c r="V1625" s="78"/>
      <c r="Y1625" s="78"/>
      <c r="Z1625" s="78"/>
    </row>
    <row r="1626" spans="1:26">
      <c r="A1626" s="81"/>
      <c r="D1626" s="79"/>
      <c r="E1626" s="79"/>
      <c r="F1626" s="79"/>
      <c r="G1626" s="79"/>
      <c r="H1626" s="79"/>
      <c r="I1626" s="79"/>
      <c r="J1626" s="79"/>
      <c r="K1626" s="80"/>
      <c r="L1626" s="79"/>
      <c r="M1626" s="79"/>
      <c r="N1626" s="79"/>
      <c r="O1626" s="79"/>
      <c r="P1626" s="79"/>
      <c r="Q1626" s="79"/>
      <c r="R1626" s="80"/>
      <c r="S1626" s="79"/>
      <c r="U1626" s="78"/>
      <c r="V1626" s="78"/>
      <c r="Y1626" s="78"/>
      <c r="Z1626" s="78"/>
    </row>
    <row r="1627" spans="1:26">
      <c r="A1627" s="81"/>
      <c r="D1627" s="79"/>
      <c r="E1627" s="79"/>
      <c r="F1627" s="79"/>
      <c r="G1627" s="79"/>
      <c r="H1627" s="79"/>
      <c r="I1627" s="79"/>
      <c r="J1627" s="79"/>
      <c r="K1627" s="80"/>
      <c r="L1627" s="79"/>
      <c r="M1627" s="79"/>
      <c r="N1627" s="79"/>
      <c r="O1627" s="79"/>
      <c r="P1627" s="79"/>
      <c r="Q1627" s="79"/>
      <c r="R1627" s="80"/>
      <c r="S1627" s="79"/>
      <c r="U1627" s="78"/>
      <c r="V1627" s="78"/>
      <c r="Y1627" s="78"/>
      <c r="Z1627" s="78"/>
    </row>
    <row r="1628" spans="1:26">
      <c r="A1628" s="81"/>
      <c r="D1628" s="79"/>
      <c r="E1628" s="79"/>
      <c r="F1628" s="79"/>
      <c r="G1628" s="79"/>
      <c r="H1628" s="79"/>
      <c r="I1628" s="79"/>
      <c r="J1628" s="79"/>
      <c r="K1628" s="80"/>
      <c r="L1628" s="79"/>
      <c r="M1628" s="79"/>
      <c r="N1628" s="79"/>
      <c r="O1628" s="79"/>
      <c r="P1628" s="79"/>
      <c r="Q1628" s="79"/>
      <c r="R1628" s="80"/>
      <c r="S1628" s="79"/>
      <c r="U1628" s="78"/>
      <c r="V1628" s="78"/>
      <c r="Y1628" s="78"/>
      <c r="Z1628" s="78"/>
    </row>
    <row r="1629" spans="1:26">
      <c r="A1629" s="81"/>
      <c r="D1629" s="79"/>
      <c r="E1629" s="79"/>
      <c r="F1629" s="79"/>
      <c r="G1629" s="79"/>
      <c r="H1629" s="79"/>
      <c r="I1629" s="79"/>
      <c r="J1629" s="79"/>
      <c r="K1629" s="80"/>
      <c r="L1629" s="79"/>
      <c r="M1629" s="79"/>
      <c r="N1629" s="79"/>
      <c r="O1629" s="79"/>
      <c r="P1629" s="79"/>
      <c r="Q1629" s="79"/>
      <c r="R1629" s="80"/>
      <c r="S1629" s="79"/>
      <c r="U1629" s="78"/>
      <c r="V1629" s="78"/>
      <c r="Y1629" s="78"/>
      <c r="Z1629" s="78"/>
    </row>
    <row r="1630" spans="1:26">
      <c r="A1630" s="81"/>
      <c r="D1630" s="79"/>
      <c r="E1630" s="79"/>
      <c r="F1630" s="79"/>
      <c r="G1630" s="79"/>
      <c r="H1630" s="79"/>
      <c r="I1630" s="79"/>
      <c r="J1630" s="79"/>
      <c r="K1630" s="80"/>
      <c r="L1630" s="79"/>
      <c r="M1630" s="79"/>
      <c r="N1630" s="79"/>
      <c r="O1630" s="79"/>
      <c r="P1630" s="79"/>
      <c r="Q1630" s="79"/>
      <c r="R1630" s="80"/>
      <c r="S1630" s="79"/>
      <c r="U1630" s="78"/>
      <c r="V1630" s="78"/>
      <c r="Y1630" s="78"/>
      <c r="Z1630" s="78"/>
    </row>
    <row r="1631" spans="1:26">
      <c r="A1631" s="81"/>
      <c r="D1631" s="79"/>
      <c r="E1631" s="79"/>
      <c r="F1631" s="79"/>
      <c r="G1631" s="79"/>
      <c r="H1631" s="79"/>
      <c r="I1631" s="79"/>
      <c r="J1631" s="79"/>
      <c r="K1631" s="80"/>
      <c r="L1631" s="79"/>
      <c r="M1631" s="79"/>
      <c r="N1631" s="79"/>
      <c r="O1631" s="79"/>
      <c r="P1631" s="79"/>
      <c r="Q1631" s="79"/>
      <c r="R1631" s="80"/>
      <c r="S1631" s="79"/>
      <c r="U1631" s="78"/>
      <c r="V1631" s="78"/>
      <c r="Y1631" s="78"/>
      <c r="Z1631" s="78"/>
    </row>
    <row r="1632" spans="1:26">
      <c r="A1632" s="81"/>
      <c r="D1632" s="79"/>
      <c r="E1632" s="79"/>
      <c r="F1632" s="79"/>
      <c r="G1632" s="79"/>
      <c r="H1632" s="79"/>
      <c r="I1632" s="79"/>
      <c r="J1632" s="79"/>
      <c r="K1632" s="80"/>
      <c r="L1632" s="79"/>
      <c r="M1632" s="79"/>
      <c r="N1632" s="79"/>
      <c r="O1632" s="79"/>
      <c r="P1632" s="79"/>
      <c r="Q1632" s="79"/>
      <c r="R1632" s="80"/>
      <c r="S1632" s="79"/>
      <c r="U1632" s="78"/>
      <c r="V1632" s="78"/>
      <c r="Y1632" s="78"/>
      <c r="Z1632" s="78"/>
    </row>
    <row r="1633" spans="1:26">
      <c r="A1633" s="81"/>
      <c r="D1633" s="79"/>
      <c r="E1633" s="79"/>
      <c r="F1633" s="79"/>
      <c r="G1633" s="79"/>
      <c r="H1633" s="79"/>
      <c r="I1633" s="79"/>
      <c r="J1633" s="79"/>
      <c r="K1633" s="80"/>
      <c r="L1633" s="79"/>
      <c r="M1633" s="79"/>
      <c r="N1633" s="79"/>
      <c r="O1633" s="79"/>
      <c r="P1633" s="79"/>
      <c r="Q1633" s="79"/>
      <c r="R1633" s="80"/>
      <c r="S1633" s="79"/>
      <c r="U1633" s="78"/>
      <c r="V1633" s="78"/>
      <c r="Y1633" s="78"/>
      <c r="Z1633" s="78"/>
    </row>
    <row r="1634" spans="1:26">
      <c r="A1634" s="81"/>
      <c r="D1634" s="79"/>
      <c r="E1634" s="79"/>
      <c r="F1634" s="79"/>
      <c r="G1634" s="79"/>
      <c r="H1634" s="79"/>
      <c r="I1634" s="79"/>
      <c r="J1634" s="79"/>
      <c r="K1634" s="80"/>
      <c r="L1634" s="79"/>
      <c r="M1634" s="79"/>
      <c r="N1634" s="79"/>
      <c r="O1634" s="79"/>
      <c r="P1634" s="79"/>
      <c r="Q1634" s="79"/>
      <c r="R1634" s="80"/>
      <c r="S1634" s="79"/>
      <c r="U1634" s="78"/>
      <c r="V1634" s="78"/>
      <c r="Y1634" s="78"/>
      <c r="Z1634" s="78"/>
    </row>
    <row r="1635" spans="1:26">
      <c r="A1635" s="81"/>
      <c r="D1635" s="79"/>
      <c r="E1635" s="79"/>
      <c r="F1635" s="79"/>
      <c r="G1635" s="79"/>
      <c r="H1635" s="79"/>
      <c r="I1635" s="79"/>
      <c r="J1635" s="79"/>
      <c r="K1635" s="80"/>
      <c r="L1635" s="79"/>
      <c r="M1635" s="79"/>
      <c r="N1635" s="79"/>
      <c r="O1635" s="79"/>
      <c r="P1635" s="79"/>
      <c r="Q1635" s="79"/>
      <c r="R1635" s="80"/>
      <c r="S1635" s="79"/>
      <c r="U1635" s="78"/>
      <c r="V1635" s="78"/>
      <c r="Y1635" s="78"/>
      <c r="Z1635" s="78"/>
    </row>
    <row r="1636" spans="1:26">
      <c r="A1636" s="81"/>
      <c r="D1636" s="79"/>
      <c r="E1636" s="79"/>
      <c r="F1636" s="79"/>
      <c r="G1636" s="79"/>
      <c r="H1636" s="79"/>
      <c r="I1636" s="79"/>
      <c r="J1636" s="79"/>
      <c r="K1636" s="80"/>
      <c r="L1636" s="79"/>
      <c r="M1636" s="79"/>
      <c r="N1636" s="79"/>
      <c r="O1636" s="79"/>
      <c r="P1636" s="79"/>
      <c r="Q1636" s="79"/>
      <c r="R1636" s="80"/>
      <c r="S1636" s="79"/>
      <c r="U1636" s="78"/>
      <c r="V1636" s="78"/>
      <c r="Y1636" s="78"/>
      <c r="Z1636" s="78"/>
    </row>
    <row r="1637" spans="1:26">
      <c r="A1637" s="81"/>
      <c r="D1637" s="79"/>
      <c r="E1637" s="79"/>
      <c r="F1637" s="79"/>
      <c r="G1637" s="79"/>
      <c r="H1637" s="79"/>
      <c r="I1637" s="79"/>
      <c r="J1637" s="79"/>
      <c r="K1637" s="80"/>
      <c r="L1637" s="79"/>
      <c r="M1637" s="79"/>
      <c r="N1637" s="79"/>
      <c r="O1637" s="79"/>
      <c r="P1637" s="79"/>
      <c r="Q1637" s="79"/>
      <c r="R1637" s="80"/>
      <c r="S1637" s="79"/>
      <c r="U1637" s="78"/>
      <c r="V1637" s="78"/>
      <c r="Y1637" s="78"/>
      <c r="Z1637" s="78"/>
    </row>
    <row r="1638" spans="1:26">
      <c r="A1638" s="81"/>
      <c r="D1638" s="79"/>
      <c r="E1638" s="79"/>
      <c r="F1638" s="79"/>
      <c r="G1638" s="79"/>
      <c r="H1638" s="79"/>
      <c r="I1638" s="79"/>
      <c r="J1638" s="79"/>
      <c r="K1638" s="80"/>
      <c r="L1638" s="79"/>
      <c r="M1638" s="79"/>
      <c r="N1638" s="79"/>
      <c r="O1638" s="79"/>
      <c r="P1638" s="79"/>
      <c r="Q1638" s="79"/>
      <c r="R1638" s="80"/>
      <c r="S1638" s="79"/>
      <c r="U1638" s="78"/>
      <c r="V1638" s="78"/>
      <c r="Y1638" s="78"/>
      <c r="Z1638" s="78"/>
    </row>
    <row r="1639" spans="1:26">
      <c r="A1639" s="81"/>
      <c r="D1639" s="79"/>
      <c r="E1639" s="79"/>
      <c r="F1639" s="79"/>
      <c r="G1639" s="79"/>
      <c r="H1639" s="79"/>
      <c r="I1639" s="79"/>
      <c r="J1639" s="79"/>
      <c r="K1639" s="80"/>
      <c r="L1639" s="79"/>
      <c r="M1639" s="79"/>
      <c r="N1639" s="79"/>
      <c r="O1639" s="79"/>
      <c r="P1639" s="79"/>
      <c r="Q1639" s="79"/>
      <c r="R1639" s="80"/>
      <c r="S1639" s="79"/>
      <c r="U1639" s="78"/>
      <c r="V1639" s="78"/>
      <c r="Y1639" s="78"/>
      <c r="Z1639" s="78"/>
    </row>
    <row r="1640" spans="1:26">
      <c r="A1640" s="81"/>
      <c r="D1640" s="79"/>
      <c r="E1640" s="79"/>
      <c r="F1640" s="79"/>
      <c r="G1640" s="79"/>
      <c r="H1640" s="79"/>
      <c r="I1640" s="79"/>
      <c r="J1640" s="79"/>
      <c r="K1640" s="80"/>
      <c r="L1640" s="79"/>
      <c r="M1640" s="79"/>
      <c r="N1640" s="79"/>
      <c r="O1640" s="79"/>
      <c r="P1640" s="79"/>
      <c r="Q1640" s="79"/>
      <c r="R1640" s="80"/>
      <c r="S1640" s="79"/>
      <c r="U1640" s="78"/>
      <c r="V1640" s="78"/>
      <c r="Y1640" s="78"/>
      <c r="Z1640" s="78"/>
    </row>
    <row r="1641" spans="1:26">
      <c r="A1641" s="81"/>
      <c r="D1641" s="79"/>
      <c r="E1641" s="79"/>
      <c r="F1641" s="79"/>
      <c r="G1641" s="79"/>
      <c r="H1641" s="79"/>
      <c r="I1641" s="79"/>
      <c r="J1641" s="79"/>
      <c r="K1641" s="80"/>
      <c r="L1641" s="79"/>
      <c r="M1641" s="79"/>
      <c r="N1641" s="79"/>
      <c r="O1641" s="79"/>
      <c r="P1641" s="79"/>
      <c r="Q1641" s="79"/>
      <c r="R1641" s="80"/>
      <c r="S1641" s="79"/>
      <c r="U1641" s="78"/>
      <c r="V1641" s="78"/>
      <c r="Y1641" s="78"/>
      <c r="Z1641" s="78"/>
    </row>
    <row r="1642" spans="1:26">
      <c r="A1642" s="81"/>
      <c r="D1642" s="79"/>
      <c r="E1642" s="79"/>
      <c r="F1642" s="79"/>
      <c r="G1642" s="79"/>
      <c r="H1642" s="79"/>
      <c r="I1642" s="79"/>
      <c r="J1642" s="79"/>
      <c r="K1642" s="80"/>
      <c r="L1642" s="79"/>
      <c r="M1642" s="79"/>
      <c r="N1642" s="79"/>
      <c r="O1642" s="79"/>
      <c r="P1642" s="79"/>
      <c r="Q1642" s="79"/>
      <c r="R1642" s="80"/>
      <c r="S1642" s="79"/>
      <c r="U1642" s="78"/>
      <c r="V1642" s="78"/>
      <c r="Y1642" s="78"/>
      <c r="Z1642" s="78"/>
    </row>
    <row r="1643" spans="1:26">
      <c r="A1643" s="81"/>
      <c r="D1643" s="79"/>
      <c r="E1643" s="79"/>
      <c r="F1643" s="79"/>
      <c r="G1643" s="79"/>
      <c r="H1643" s="79"/>
      <c r="I1643" s="79"/>
      <c r="J1643" s="79"/>
      <c r="K1643" s="80"/>
      <c r="L1643" s="79"/>
      <c r="M1643" s="79"/>
      <c r="N1643" s="79"/>
      <c r="O1643" s="79"/>
      <c r="P1643" s="79"/>
      <c r="Q1643" s="79"/>
      <c r="R1643" s="80"/>
      <c r="S1643" s="79"/>
      <c r="U1643" s="78"/>
      <c r="V1643" s="78"/>
      <c r="Y1643" s="78"/>
      <c r="Z1643" s="78"/>
    </row>
    <row r="1644" spans="1:26">
      <c r="A1644" s="81"/>
      <c r="D1644" s="79"/>
      <c r="E1644" s="79"/>
      <c r="F1644" s="79"/>
      <c r="G1644" s="79"/>
      <c r="H1644" s="79"/>
      <c r="I1644" s="79"/>
      <c r="J1644" s="79"/>
      <c r="K1644" s="80"/>
      <c r="L1644" s="79"/>
      <c r="M1644" s="79"/>
      <c r="N1644" s="79"/>
      <c r="O1644" s="79"/>
      <c r="P1644" s="79"/>
      <c r="Q1644" s="79"/>
      <c r="R1644" s="80"/>
      <c r="S1644" s="79"/>
      <c r="U1644" s="78"/>
      <c r="V1644" s="78"/>
      <c r="Y1644" s="78"/>
      <c r="Z1644" s="78"/>
    </row>
    <row r="1645" spans="1:26">
      <c r="A1645" s="81"/>
      <c r="D1645" s="79"/>
      <c r="E1645" s="79"/>
      <c r="F1645" s="79"/>
      <c r="G1645" s="79"/>
      <c r="H1645" s="79"/>
      <c r="I1645" s="79"/>
      <c r="J1645" s="79"/>
      <c r="K1645" s="80"/>
      <c r="L1645" s="79"/>
      <c r="M1645" s="79"/>
      <c r="N1645" s="79"/>
      <c r="O1645" s="79"/>
      <c r="P1645" s="79"/>
      <c r="Q1645" s="79"/>
      <c r="R1645" s="80"/>
      <c r="S1645" s="79"/>
      <c r="U1645" s="78"/>
      <c r="V1645" s="78"/>
      <c r="Y1645" s="78"/>
      <c r="Z1645" s="78"/>
    </row>
    <row r="1646" spans="1:26">
      <c r="A1646" s="81"/>
      <c r="D1646" s="79"/>
      <c r="E1646" s="79"/>
      <c r="F1646" s="79"/>
      <c r="G1646" s="79"/>
      <c r="H1646" s="79"/>
      <c r="I1646" s="79"/>
      <c r="J1646" s="79"/>
      <c r="K1646" s="80"/>
      <c r="L1646" s="79"/>
      <c r="M1646" s="79"/>
      <c r="N1646" s="79"/>
      <c r="O1646" s="79"/>
      <c r="P1646" s="79"/>
      <c r="Q1646" s="79"/>
      <c r="R1646" s="80"/>
      <c r="S1646" s="79"/>
      <c r="U1646" s="78"/>
      <c r="V1646" s="78"/>
      <c r="Y1646" s="78"/>
      <c r="Z1646" s="78"/>
    </row>
    <row r="1647" spans="1:26">
      <c r="A1647" s="81"/>
      <c r="D1647" s="79"/>
      <c r="E1647" s="79"/>
      <c r="F1647" s="79"/>
      <c r="G1647" s="79"/>
      <c r="H1647" s="79"/>
      <c r="I1647" s="79"/>
      <c r="J1647" s="79"/>
      <c r="K1647" s="80"/>
      <c r="L1647" s="79"/>
      <c r="M1647" s="79"/>
      <c r="N1647" s="79"/>
      <c r="O1647" s="79"/>
      <c r="P1647" s="79"/>
      <c r="Q1647" s="79"/>
      <c r="R1647" s="80"/>
      <c r="S1647" s="79"/>
      <c r="U1647" s="78"/>
      <c r="V1647" s="78"/>
      <c r="Y1647" s="78"/>
      <c r="Z1647" s="78"/>
    </row>
    <row r="1648" spans="1:26">
      <c r="A1648" s="81"/>
      <c r="D1648" s="79"/>
      <c r="E1648" s="79"/>
      <c r="F1648" s="79"/>
      <c r="G1648" s="79"/>
      <c r="H1648" s="79"/>
      <c r="I1648" s="79"/>
      <c r="J1648" s="79"/>
      <c r="K1648" s="80"/>
      <c r="L1648" s="79"/>
      <c r="M1648" s="79"/>
      <c r="N1648" s="79"/>
      <c r="O1648" s="79"/>
      <c r="P1648" s="79"/>
      <c r="Q1648" s="79"/>
      <c r="R1648" s="80"/>
      <c r="S1648" s="79"/>
      <c r="U1648" s="78"/>
      <c r="V1648" s="78"/>
      <c r="Y1648" s="78"/>
      <c r="Z1648" s="78"/>
    </row>
    <row r="1649" spans="1:26">
      <c r="A1649" s="81"/>
      <c r="D1649" s="79"/>
      <c r="E1649" s="79"/>
      <c r="F1649" s="79"/>
      <c r="G1649" s="79"/>
      <c r="H1649" s="79"/>
      <c r="I1649" s="79"/>
      <c r="J1649" s="79"/>
      <c r="K1649" s="80"/>
      <c r="L1649" s="79"/>
      <c r="M1649" s="79"/>
      <c r="N1649" s="79"/>
      <c r="O1649" s="79"/>
      <c r="P1649" s="79"/>
      <c r="Q1649" s="79"/>
      <c r="R1649" s="80"/>
      <c r="S1649" s="79"/>
      <c r="U1649" s="78"/>
      <c r="V1649" s="78"/>
      <c r="Y1649" s="78"/>
      <c r="Z1649" s="78"/>
    </row>
    <row r="1650" spans="1:26">
      <c r="A1650" s="81"/>
      <c r="D1650" s="79"/>
      <c r="E1650" s="79"/>
      <c r="F1650" s="79"/>
      <c r="G1650" s="79"/>
      <c r="H1650" s="79"/>
      <c r="I1650" s="79"/>
      <c r="J1650" s="79"/>
      <c r="K1650" s="80"/>
      <c r="L1650" s="79"/>
      <c r="M1650" s="79"/>
      <c r="N1650" s="79"/>
      <c r="O1650" s="79"/>
      <c r="P1650" s="79"/>
      <c r="Q1650" s="79"/>
      <c r="R1650" s="80"/>
      <c r="S1650" s="79"/>
      <c r="U1650" s="78"/>
      <c r="V1650" s="78"/>
      <c r="Y1650" s="78"/>
      <c r="Z1650" s="78"/>
    </row>
    <row r="1651" spans="1:26">
      <c r="A1651" s="81"/>
      <c r="D1651" s="79"/>
      <c r="E1651" s="79"/>
      <c r="F1651" s="79"/>
      <c r="G1651" s="79"/>
      <c r="H1651" s="79"/>
      <c r="I1651" s="79"/>
      <c r="J1651" s="79"/>
      <c r="K1651" s="80"/>
      <c r="L1651" s="79"/>
      <c r="M1651" s="79"/>
      <c r="N1651" s="79"/>
      <c r="O1651" s="79"/>
      <c r="P1651" s="79"/>
      <c r="Q1651" s="79"/>
      <c r="R1651" s="80"/>
      <c r="S1651" s="79"/>
      <c r="U1651" s="78"/>
      <c r="V1651" s="78"/>
      <c r="Y1651" s="78"/>
      <c r="Z1651" s="78"/>
    </row>
    <row r="1652" spans="1:26">
      <c r="A1652" s="81"/>
      <c r="D1652" s="79"/>
      <c r="E1652" s="79"/>
      <c r="F1652" s="79"/>
      <c r="G1652" s="79"/>
      <c r="H1652" s="79"/>
      <c r="I1652" s="79"/>
      <c r="J1652" s="79"/>
      <c r="K1652" s="80"/>
      <c r="L1652" s="79"/>
      <c r="M1652" s="79"/>
      <c r="N1652" s="79"/>
      <c r="O1652" s="79"/>
      <c r="P1652" s="79"/>
      <c r="Q1652" s="79"/>
      <c r="R1652" s="80"/>
      <c r="S1652" s="79"/>
      <c r="U1652" s="78"/>
      <c r="V1652" s="78"/>
      <c r="Y1652" s="78"/>
      <c r="Z1652" s="78"/>
    </row>
    <row r="1653" spans="1:26">
      <c r="A1653" s="81"/>
      <c r="D1653" s="79"/>
      <c r="E1653" s="79"/>
      <c r="F1653" s="79"/>
      <c r="G1653" s="79"/>
      <c r="H1653" s="79"/>
      <c r="I1653" s="79"/>
      <c r="J1653" s="79"/>
      <c r="K1653" s="80"/>
      <c r="L1653" s="79"/>
      <c r="M1653" s="79"/>
      <c r="N1653" s="79"/>
      <c r="O1653" s="79"/>
      <c r="P1653" s="79"/>
      <c r="Q1653" s="79"/>
      <c r="R1653" s="80"/>
      <c r="S1653" s="79"/>
      <c r="U1653" s="78"/>
      <c r="V1653" s="78"/>
      <c r="Y1653" s="78"/>
      <c r="Z1653" s="78"/>
    </row>
    <row r="1654" spans="1:26">
      <c r="A1654" s="81"/>
      <c r="D1654" s="79"/>
      <c r="E1654" s="79"/>
      <c r="F1654" s="79"/>
      <c r="G1654" s="79"/>
      <c r="H1654" s="79"/>
      <c r="I1654" s="79"/>
      <c r="J1654" s="79"/>
      <c r="K1654" s="80"/>
      <c r="L1654" s="79"/>
      <c r="M1654" s="79"/>
      <c r="N1654" s="79"/>
      <c r="O1654" s="79"/>
      <c r="P1654" s="79"/>
      <c r="Q1654" s="79"/>
      <c r="R1654" s="80"/>
      <c r="S1654" s="79"/>
      <c r="U1654" s="78"/>
      <c r="V1654" s="78"/>
      <c r="Y1654" s="78"/>
      <c r="Z1654" s="78"/>
    </row>
    <row r="1655" spans="1:26">
      <c r="A1655" s="81"/>
      <c r="D1655" s="79"/>
      <c r="E1655" s="79"/>
      <c r="F1655" s="79"/>
      <c r="G1655" s="79"/>
      <c r="H1655" s="79"/>
      <c r="I1655" s="79"/>
      <c r="J1655" s="79"/>
      <c r="K1655" s="80"/>
      <c r="L1655" s="79"/>
      <c r="M1655" s="79"/>
      <c r="N1655" s="79"/>
      <c r="O1655" s="79"/>
      <c r="P1655" s="79"/>
      <c r="Q1655" s="79"/>
      <c r="R1655" s="80"/>
      <c r="S1655" s="79"/>
      <c r="U1655" s="78"/>
      <c r="V1655" s="78"/>
      <c r="Y1655" s="78"/>
      <c r="Z1655" s="78"/>
    </row>
    <row r="1656" spans="1:26">
      <c r="A1656" s="81"/>
      <c r="D1656" s="79"/>
      <c r="E1656" s="79"/>
      <c r="F1656" s="79"/>
      <c r="G1656" s="79"/>
      <c r="H1656" s="79"/>
      <c r="I1656" s="79"/>
      <c r="J1656" s="79"/>
      <c r="K1656" s="80"/>
      <c r="L1656" s="79"/>
      <c r="M1656" s="79"/>
      <c r="N1656" s="79"/>
      <c r="O1656" s="79"/>
      <c r="P1656" s="79"/>
      <c r="Q1656" s="79"/>
      <c r="R1656" s="80"/>
      <c r="S1656" s="79"/>
      <c r="U1656" s="78"/>
      <c r="V1656" s="78"/>
      <c r="Y1656" s="78"/>
      <c r="Z1656" s="78"/>
    </row>
    <row r="1657" spans="1:26">
      <c r="A1657" s="81"/>
      <c r="D1657" s="79"/>
      <c r="E1657" s="79"/>
      <c r="F1657" s="79"/>
      <c r="G1657" s="79"/>
      <c r="H1657" s="79"/>
      <c r="I1657" s="79"/>
      <c r="J1657" s="79"/>
      <c r="K1657" s="80"/>
      <c r="L1657" s="79"/>
      <c r="M1657" s="79"/>
      <c r="N1657" s="79"/>
      <c r="O1657" s="79"/>
      <c r="P1657" s="79"/>
      <c r="Q1657" s="79"/>
      <c r="R1657" s="80"/>
      <c r="S1657" s="79"/>
      <c r="U1657" s="78"/>
      <c r="V1657" s="78"/>
      <c r="Y1657" s="78"/>
      <c r="Z1657" s="78"/>
    </row>
    <row r="1658" spans="1:26">
      <c r="A1658" s="81"/>
      <c r="D1658" s="79"/>
      <c r="E1658" s="79"/>
      <c r="F1658" s="79"/>
      <c r="G1658" s="79"/>
      <c r="H1658" s="79"/>
      <c r="I1658" s="79"/>
      <c r="J1658" s="79"/>
      <c r="K1658" s="80"/>
      <c r="L1658" s="79"/>
      <c r="M1658" s="79"/>
      <c r="N1658" s="79"/>
      <c r="O1658" s="79"/>
      <c r="P1658" s="79"/>
      <c r="Q1658" s="79"/>
      <c r="R1658" s="80"/>
      <c r="S1658" s="79"/>
      <c r="U1658" s="78"/>
      <c r="V1658" s="78"/>
      <c r="Y1658" s="78"/>
      <c r="Z1658" s="78"/>
    </row>
    <row r="1659" spans="1:26">
      <c r="A1659" s="81"/>
      <c r="D1659" s="79"/>
      <c r="E1659" s="79"/>
      <c r="F1659" s="79"/>
      <c r="G1659" s="79"/>
      <c r="H1659" s="79"/>
      <c r="I1659" s="79"/>
      <c r="J1659" s="79"/>
      <c r="K1659" s="80"/>
      <c r="L1659" s="79"/>
      <c r="M1659" s="79"/>
      <c r="N1659" s="79"/>
      <c r="O1659" s="79"/>
      <c r="P1659" s="79"/>
      <c r="Q1659" s="79"/>
      <c r="R1659" s="80"/>
      <c r="S1659" s="79"/>
      <c r="U1659" s="78"/>
      <c r="V1659" s="78"/>
      <c r="Y1659" s="78"/>
      <c r="Z1659" s="78"/>
    </row>
    <row r="1660" spans="1:26">
      <c r="A1660" s="81"/>
      <c r="D1660" s="79"/>
      <c r="E1660" s="79"/>
      <c r="F1660" s="79"/>
      <c r="G1660" s="79"/>
      <c r="H1660" s="79"/>
      <c r="I1660" s="79"/>
      <c r="J1660" s="79"/>
      <c r="K1660" s="80"/>
      <c r="L1660" s="79"/>
      <c r="M1660" s="79"/>
      <c r="N1660" s="79"/>
      <c r="O1660" s="79"/>
      <c r="P1660" s="79"/>
      <c r="Q1660" s="79"/>
      <c r="R1660" s="80"/>
      <c r="S1660" s="79"/>
      <c r="U1660" s="78"/>
      <c r="V1660" s="78"/>
      <c r="Y1660" s="78"/>
      <c r="Z1660" s="78"/>
    </row>
    <row r="1661" spans="1:26">
      <c r="A1661" s="81"/>
      <c r="D1661" s="79"/>
      <c r="E1661" s="79"/>
      <c r="F1661" s="79"/>
      <c r="G1661" s="79"/>
      <c r="H1661" s="79"/>
      <c r="I1661" s="79"/>
      <c r="J1661" s="79"/>
      <c r="K1661" s="80"/>
      <c r="L1661" s="79"/>
      <c r="M1661" s="79"/>
      <c r="N1661" s="79"/>
      <c r="O1661" s="79"/>
      <c r="P1661" s="79"/>
      <c r="Q1661" s="79"/>
      <c r="R1661" s="80"/>
      <c r="S1661" s="79"/>
      <c r="U1661" s="78"/>
      <c r="V1661" s="78"/>
      <c r="Y1661" s="78"/>
      <c r="Z1661" s="78"/>
    </row>
    <row r="1662" spans="1:26">
      <c r="A1662" s="81"/>
      <c r="D1662" s="79"/>
      <c r="E1662" s="79"/>
      <c r="F1662" s="79"/>
      <c r="G1662" s="79"/>
      <c r="H1662" s="79"/>
      <c r="I1662" s="79"/>
      <c r="J1662" s="79"/>
      <c r="K1662" s="80"/>
      <c r="L1662" s="79"/>
      <c r="M1662" s="79"/>
      <c r="N1662" s="79"/>
      <c r="O1662" s="79"/>
      <c r="P1662" s="79"/>
      <c r="Q1662" s="79"/>
      <c r="R1662" s="80"/>
      <c r="S1662" s="79"/>
      <c r="U1662" s="78"/>
      <c r="V1662" s="78"/>
      <c r="Y1662" s="78"/>
      <c r="Z1662" s="78"/>
    </row>
    <row r="1663" spans="1:26">
      <c r="A1663" s="81"/>
      <c r="D1663" s="79"/>
      <c r="E1663" s="79"/>
      <c r="F1663" s="79"/>
      <c r="G1663" s="79"/>
      <c r="H1663" s="79"/>
      <c r="I1663" s="79"/>
      <c r="J1663" s="79"/>
      <c r="K1663" s="80"/>
      <c r="L1663" s="79"/>
      <c r="M1663" s="79"/>
      <c r="N1663" s="79"/>
      <c r="O1663" s="79"/>
      <c r="P1663" s="79"/>
      <c r="Q1663" s="79"/>
      <c r="R1663" s="80"/>
      <c r="S1663" s="79"/>
      <c r="U1663" s="78"/>
      <c r="V1663" s="78"/>
      <c r="Y1663" s="78"/>
      <c r="Z1663" s="78"/>
    </row>
    <row r="1664" spans="1:26">
      <c r="A1664" s="81"/>
      <c r="D1664" s="79"/>
      <c r="E1664" s="79"/>
      <c r="F1664" s="79"/>
      <c r="G1664" s="79"/>
      <c r="H1664" s="79"/>
      <c r="I1664" s="79"/>
      <c r="J1664" s="79"/>
      <c r="K1664" s="80"/>
      <c r="L1664" s="79"/>
      <c r="M1664" s="79"/>
      <c r="N1664" s="79"/>
      <c r="O1664" s="79"/>
      <c r="P1664" s="79"/>
      <c r="Q1664" s="79"/>
      <c r="R1664" s="80"/>
      <c r="S1664" s="79"/>
      <c r="U1664" s="78"/>
      <c r="V1664" s="78"/>
      <c r="Y1664" s="78"/>
      <c r="Z1664" s="78"/>
    </row>
    <row r="1665" spans="1:26">
      <c r="A1665" s="81"/>
      <c r="D1665" s="79"/>
      <c r="E1665" s="79"/>
      <c r="F1665" s="79"/>
      <c r="G1665" s="79"/>
      <c r="H1665" s="79"/>
      <c r="I1665" s="79"/>
      <c r="J1665" s="79"/>
      <c r="K1665" s="80"/>
      <c r="L1665" s="79"/>
      <c r="M1665" s="79"/>
      <c r="N1665" s="79"/>
      <c r="O1665" s="79"/>
      <c r="P1665" s="79"/>
      <c r="Q1665" s="79"/>
      <c r="R1665" s="80"/>
      <c r="S1665" s="79"/>
      <c r="U1665" s="78"/>
      <c r="V1665" s="78"/>
      <c r="Y1665" s="78"/>
      <c r="Z1665" s="78"/>
    </row>
    <row r="1666" spans="1:26">
      <c r="A1666" s="81"/>
      <c r="D1666" s="79"/>
      <c r="E1666" s="79"/>
      <c r="F1666" s="79"/>
      <c r="G1666" s="79"/>
      <c r="H1666" s="79"/>
      <c r="I1666" s="79"/>
      <c r="J1666" s="79"/>
      <c r="K1666" s="80"/>
      <c r="L1666" s="79"/>
      <c r="M1666" s="79"/>
      <c r="N1666" s="79"/>
      <c r="O1666" s="79"/>
      <c r="P1666" s="79"/>
      <c r="Q1666" s="79"/>
      <c r="R1666" s="80"/>
      <c r="S1666" s="79"/>
      <c r="U1666" s="78"/>
      <c r="V1666" s="78"/>
      <c r="Y1666" s="78"/>
      <c r="Z1666" s="78"/>
    </row>
    <row r="1667" spans="1:26">
      <c r="A1667" s="81"/>
      <c r="D1667" s="79"/>
      <c r="E1667" s="79"/>
      <c r="F1667" s="79"/>
      <c r="G1667" s="79"/>
      <c r="H1667" s="79"/>
      <c r="I1667" s="79"/>
      <c r="J1667" s="79"/>
      <c r="K1667" s="80"/>
      <c r="L1667" s="79"/>
      <c r="M1667" s="79"/>
      <c r="N1667" s="79"/>
      <c r="O1667" s="79"/>
      <c r="P1667" s="79"/>
      <c r="Q1667" s="79"/>
      <c r="R1667" s="80"/>
      <c r="S1667" s="79"/>
      <c r="U1667" s="78"/>
      <c r="V1667" s="78"/>
      <c r="Y1667" s="78"/>
      <c r="Z1667" s="78"/>
    </row>
    <row r="1668" spans="1:26">
      <c r="A1668" s="81"/>
      <c r="D1668" s="79"/>
      <c r="E1668" s="79"/>
      <c r="F1668" s="79"/>
      <c r="G1668" s="79"/>
      <c r="H1668" s="79"/>
      <c r="I1668" s="79"/>
      <c r="J1668" s="79"/>
      <c r="K1668" s="80"/>
      <c r="L1668" s="79"/>
      <c r="M1668" s="79"/>
      <c r="N1668" s="79"/>
      <c r="O1668" s="79"/>
      <c r="P1668" s="79"/>
      <c r="Q1668" s="79"/>
      <c r="R1668" s="80"/>
      <c r="S1668" s="79"/>
      <c r="U1668" s="78"/>
      <c r="V1668" s="78"/>
      <c r="Y1668" s="78"/>
      <c r="Z1668" s="78"/>
    </row>
    <row r="1669" spans="1:26">
      <c r="A1669" s="81"/>
      <c r="D1669" s="79"/>
      <c r="E1669" s="79"/>
      <c r="F1669" s="79"/>
      <c r="G1669" s="79"/>
      <c r="H1669" s="79"/>
      <c r="I1669" s="79"/>
      <c r="J1669" s="79"/>
      <c r="K1669" s="80"/>
      <c r="L1669" s="79"/>
      <c r="M1669" s="79"/>
      <c r="N1669" s="79"/>
      <c r="O1669" s="79"/>
      <c r="P1669" s="79"/>
      <c r="Q1669" s="79"/>
      <c r="R1669" s="80"/>
      <c r="S1669" s="79"/>
      <c r="U1669" s="78"/>
      <c r="V1669" s="78"/>
      <c r="Y1669" s="78"/>
      <c r="Z1669" s="78"/>
    </row>
    <row r="1670" spans="1:26">
      <c r="A1670" s="81"/>
      <c r="D1670" s="79"/>
      <c r="E1670" s="79"/>
      <c r="F1670" s="79"/>
      <c r="G1670" s="79"/>
      <c r="H1670" s="79"/>
      <c r="I1670" s="79"/>
      <c r="J1670" s="79"/>
      <c r="K1670" s="80"/>
      <c r="L1670" s="79"/>
      <c r="M1670" s="79"/>
      <c r="N1670" s="79"/>
      <c r="O1670" s="79"/>
      <c r="P1670" s="79"/>
      <c r="Q1670" s="79"/>
      <c r="R1670" s="80"/>
      <c r="S1670" s="79"/>
      <c r="U1670" s="78"/>
      <c r="V1670" s="78"/>
      <c r="Y1670" s="78"/>
      <c r="Z1670" s="78"/>
    </row>
    <row r="1671" spans="1:26">
      <c r="A1671" s="81"/>
      <c r="D1671" s="79"/>
      <c r="E1671" s="79"/>
      <c r="F1671" s="79"/>
      <c r="G1671" s="79"/>
      <c r="H1671" s="79"/>
      <c r="I1671" s="79"/>
      <c r="J1671" s="79"/>
      <c r="K1671" s="80"/>
      <c r="L1671" s="79"/>
      <c r="M1671" s="79"/>
      <c r="N1671" s="79"/>
      <c r="O1671" s="79"/>
      <c r="P1671" s="79"/>
      <c r="Q1671" s="79"/>
      <c r="R1671" s="80"/>
      <c r="S1671" s="79"/>
      <c r="U1671" s="78"/>
      <c r="V1671" s="78"/>
      <c r="Y1671" s="78"/>
      <c r="Z1671" s="78"/>
    </row>
    <row r="1672" spans="1:26">
      <c r="A1672" s="81"/>
      <c r="D1672" s="79"/>
      <c r="E1672" s="79"/>
      <c r="F1672" s="79"/>
      <c r="G1672" s="79"/>
      <c r="H1672" s="79"/>
      <c r="I1672" s="79"/>
      <c r="J1672" s="79"/>
      <c r="K1672" s="80"/>
      <c r="L1672" s="79"/>
      <c r="M1672" s="79"/>
      <c r="N1672" s="79"/>
      <c r="O1672" s="79"/>
      <c r="P1672" s="79"/>
      <c r="Q1672" s="79"/>
      <c r="R1672" s="80"/>
      <c r="S1672" s="79"/>
      <c r="U1672" s="78"/>
      <c r="V1672" s="78"/>
      <c r="Y1672" s="78"/>
      <c r="Z1672" s="78"/>
    </row>
    <row r="1673" spans="1:26">
      <c r="A1673" s="81"/>
      <c r="D1673" s="79"/>
      <c r="E1673" s="79"/>
      <c r="F1673" s="79"/>
      <c r="G1673" s="79"/>
      <c r="H1673" s="79"/>
      <c r="I1673" s="79"/>
      <c r="J1673" s="79"/>
      <c r="K1673" s="80"/>
      <c r="L1673" s="79"/>
      <c r="M1673" s="79"/>
      <c r="N1673" s="79"/>
      <c r="O1673" s="79"/>
      <c r="P1673" s="79"/>
      <c r="Q1673" s="79"/>
      <c r="R1673" s="80"/>
      <c r="S1673" s="79"/>
      <c r="U1673" s="78"/>
      <c r="V1673" s="78"/>
      <c r="Y1673" s="78"/>
      <c r="Z1673" s="78"/>
    </row>
    <row r="1674" spans="1:26">
      <c r="A1674" s="81"/>
      <c r="D1674" s="79"/>
      <c r="E1674" s="79"/>
      <c r="F1674" s="79"/>
      <c r="G1674" s="79"/>
      <c r="H1674" s="79"/>
      <c r="I1674" s="79"/>
      <c r="J1674" s="79"/>
      <c r="K1674" s="80"/>
      <c r="L1674" s="79"/>
      <c r="M1674" s="79"/>
      <c r="N1674" s="79"/>
      <c r="O1674" s="79"/>
      <c r="P1674" s="79"/>
      <c r="Q1674" s="79"/>
      <c r="R1674" s="80"/>
      <c r="S1674" s="79"/>
      <c r="U1674" s="78"/>
      <c r="V1674" s="78"/>
      <c r="Y1674" s="78"/>
      <c r="Z1674" s="78"/>
    </row>
    <row r="1675" spans="1:26">
      <c r="A1675" s="81"/>
      <c r="D1675" s="79"/>
      <c r="E1675" s="79"/>
      <c r="F1675" s="79"/>
      <c r="G1675" s="79"/>
      <c r="H1675" s="79"/>
      <c r="I1675" s="79"/>
      <c r="J1675" s="79"/>
      <c r="K1675" s="80"/>
      <c r="L1675" s="79"/>
      <c r="M1675" s="79"/>
      <c r="N1675" s="79"/>
      <c r="O1675" s="79"/>
      <c r="P1675" s="79"/>
      <c r="Q1675" s="79"/>
      <c r="R1675" s="80"/>
      <c r="S1675" s="79"/>
      <c r="U1675" s="78"/>
      <c r="V1675" s="78"/>
      <c r="Y1675" s="78"/>
      <c r="Z1675" s="78"/>
    </row>
    <row r="1676" spans="1:26">
      <c r="A1676" s="81"/>
      <c r="D1676" s="79"/>
      <c r="E1676" s="79"/>
      <c r="F1676" s="79"/>
      <c r="G1676" s="79"/>
      <c r="H1676" s="79"/>
      <c r="I1676" s="79"/>
      <c r="J1676" s="79"/>
      <c r="K1676" s="80"/>
      <c r="L1676" s="79"/>
      <c r="M1676" s="79"/>
      <c r="N1676" s="79"/>
      <c r="O1676" s="79"/>
      <c r="P1676" s="79"/>
      <c r="Q1676" s="79"/>
      <c r="R1676" s="80"/>
      <c r="S1676" s="79"/>
      <c r="U1676" s="78"/>
      <c r="V1676" s="78"/>
      <c r="Y1676" s="78"/>
      <c r="Z1676" s="78"/>
    </row>
    <row r="1677" spans="1:26">
      <c r="A1677" s="81"/>
      <c r="D1677" s="79"/>
      <c r="E1677" s="79"/>
      <c r="F1677" s="79"/>
      <c r="G1677" s="79"/>
      <c r="H1677" s="79"/>
      <c r="I1677" s="79"/>
      <c r="J1677" s="79"/>
      <c r="K1677" s="80"/>
      <c r="L1677" s="79"/>
      <c r="M1677" s="79"/>
      <c r="N1677" s="79"/>
      <c r="O1677" s="79"/>
      <c r="P1677" s="79"/>
      <c r="Q1677" s="79"/>
      <c r="R1677" s="80"/>
      <c r="S1677" s="79"/>
      <c r="U1677" s="78"/>
      <c r="V1677" s="78"/>
      <c r="Y1677" s="78"/>
      <c r="Z1677" s="78"/>
    </row>
    <row r="1678" spans="1:26">
      <c r="A1678" s="81"/>
      <c r="D1678" s="79"/>
      <c r="E1678" s="79"/>
      <c r="F1678" s="79"/>
      <c r="G1678" s="79"/>
      <c r="H1678" s="79"/>
      <c r="I1678" s="79"/>
      <c r="J1678" s="79"/>
      <c r="K1678" s="80"/>
      <c r="L1678" s="79"/>
      <c r="M1678" s="79"/>
      <c r="N1678" s="79"/>
      <c r="O1678" s="79"/>
      <c r="P1678" s="79"/>
      <c r="Q1678" s="79"/>
      <c r="R1678" s="80"/>
      <c r="S1678" s="79"/>
      <c r="U1678" s="78"/>
      <c r="V1678" s="78"/>
      <c r="Y1678" s="78"/>
      <c r="Z1678" s="78"/>
    </row>
    <row r="1679" spans="1:26">
      <c r="A1679" s="81"/>
      <c r="D1679" s="79"/>
      <c r="E1679" s="79"/>
      <c r="F1679" s="79"/>
      <c r="G1679" s="79"/>
      <c r="H1679" s="79"/>
      <c r="I1679" s="79"/>
      <c r="J1679" s="79"/>
      <c r="K1679" s="80"/>
      <c r="L1679" s="79"/>
      <c r="M1679" s="79"/>
      <c r="N1679" s="79"/>
      <c r="O1679" s="79"/>
      <c r="P1679" s="79"/>
      <c r="Q1679" s="79"/>
      <c r="R1679" s="80"/>
      <c r="S1679" s="79"/>
      <c r="U1679" s="78"/>
      <c r="V1679" s="78"/>
      <c r="Y1679" s="78"/>
      <c r="Z1679" s="78"/>
    </row>
    <row r="1680" spans="1:26">
      <c r="A1680" s="81"/>
      <c r="D1680" s="79"/>
      <c r="E1680" s="79"/>
      <c r="F1680" s="79"/>
      <c r="G1680" s="79"/>
      <c r="H1680" s="79"/>
      <c r="I1680" s="79"/>
      <c r="J1680" s="79"/>
      <c r="K1680" s="80"/>
      <c r="L1680" s="79"/>
      <c r="M1680" s="79"/>
      <c r="N1680" s="79"/>
      <c r="O1680" s="79"/>
      <c r="P1680" s="79"/>
      <c r="Q1680" s="79"/>
      <c r="R1680" s="80"/>
      <c r="S1680" s="79"/>
      <c r="U1680" s="78"/>
      <c r="V1680" s="78"/>
      <c r="Y1680" s="78"/>
      <c r="Z1680" s="78"/>
    </row>
    <row r="1681" spans="1:26">
      <c r="A1681" s="81"/>
      <c r="D1681" s="79"/>
      <c r="E1681" s="79"/>
      <c r="F1681" s="79"/>
      <c r="G1681" s="79"/>
      <c r="H1681" s="79"/>
      <c r="I1681" s="79"/>
      <c r="J1681" s="79"/>
      <c r="K1681" s="80"/>
      <c r="L1681" s="79"/>
      <c r="M1681" s="79"/>
      <c r="N1681" s="79"/>
      <c r="O1681" s="79"/>
      <c r="P1681" s="79"/>
      <c r="Q1681" s="79"/>
      <c r="R1681" s="80"/>
      <c r="S1681" s="79"/>
      <c r="U1681" s="78"/>
      <c r="V1681" s="78"/>
      <c r="Y1681" s="78"/>
      <c r="Z1681" s="78"/>
    </row>
    <row r="1682" spans="1:26">
      <c r="A1682" s="81"/>
      <c r="D1682" s="79"/>
      <c r="E1682" s="79"/>
      <c r="F1682" s="79"/>
      <c r="G1682" s="79"/>
      <c r="H1682" s="79"/>
      <c r="I1682" s="79"/>
      <c r="J1682" s="79"/>
      <c r="K1682" s="80"/>
      <c r="L1682" s="79"/>
      <c r="M1682" s="79"/>
      <c r="N1682" s="79"/>
      <c r="O1682" s="79"/>
      <c r="P1682" s="79"/>
      <c r="Q1682" s="79"/>
      <c r="R1682" s="80"/>
      <c r="S1682" s="79"/>
      <c r="U1682" s="78"/>
      <c r="V1682" s="78"/>
      <c r="Y1682" s="78"/>
      <c r="Z1682" s="78"/>
    </row>
    <row r="1683" spans="1:26">
      <c r="A1683" s="81"/>
      <c r="D1683" s="79"/>
      <c r="E1683" s="79"/>
      <c r="F1683" s="79"/>
      <c r="G1683" s="79"/>
      <c r="H1683" s="79"/>
      <c r="I1683" s="79"/>
      <c r="J1683" s="79"/>
      <c r="K1683" s="80"/>
      <c r="L1683" s="79"/>
      <c r="M1683" s="79"/>
      <c r="N1683" s="79"/>
      <c r="O1683" s="79"/>
      <c r="P1683" s="79"/>
      <c r="Q1683" s="79"/>
      <c r="R1683" s="80"/>
      <c r="S1683" s="79"/>
      <c r="U1683" s="78"/>
      <c r="V1683" s="78"/>
      <c r="Y1683" s="78"/>
      <c r="Z1683" s="78"/>
    </row>
    <row r="1684" spans="1:26">
      <c r="A1684" s="81"/>
      <c r="D1684" s="79"/>
      <c r="E1684" s="79"/>
      <c r="F1684" s="79"/>
      <c r="G1684" s="79"/>
      <c r="H1684" s="79"/>
      <c r="I1684" s="79"/>
      <c r="J1684" s="79"/>
      <c r="K1684" s="80"/>
      <c r="L1684" s="79"/>
      <c r="M1684" s="79"/>
      <c r="N1684" s="79"/>
      <c r="O1684" s="79"/>
      <c r="P1684" s="79"/>
      <c r="Q1684" s="79"/>
      <c r="R1684" s="80"/>
      <c r="S1684" s="79"/>
      <c r="U1684" s="78"/>
      <c r="V1684" s="78"/>
      <c r="Y1684" s="78"/>
      <c r="Z1684" s="78"/>
    </row>
    <row r="1685" spans="1:26">
      <c r="A1685" s="81"/>
      <c r="D1685" s="79"/>
      <c r="E1685" s="79"/>
      <c r="F1685" s="79"/>
      <c r="G1685" s="79"/>
      <c r="H1685" s="79"/>
      <c r="I1685" s="79"/>
      <c r="J1685" s="79"/>
      <c r="K1685" s="80"/>
      <c r="L1685" s="79"/>
      <c r="M1685" s="79"/>
      <c r="N1685" s="79"/>
      <c r="O1685" s="79"/>
      <c r="P1685" s="79"/>
      <c r="Q1685" s="79"/>
      <c r="R1685" s="80"/>
      <c r="S1685" s="79"/>
      <c r="U1685" s="78"/>
      <c r="V1685" s="78"/>
      <c r="Y1685" s="78"/>
      <c r="Z1685" s="78"/>
    </row>
    <row r="1686" spans="1:26">
      <c r="A1686" s="81"/>
      <c r="D1686" s="79"/>
      <c r="E1686" s="79"/>
      <c r="F1686" s="79"/>
      <c r="G1686" s="79"/>
      <c r="H1686" s="79"/>
      <c r="I1686" s="79"/>
      <c r="J1686" s="79"/>
      <c r="K1686" s="80"/>
      <c r="L1686" s="79"/>
      <c r="M1686" s="79"/>
      <c r="N1686" s="79"/>
      <c r="O1686" s="79"/>
      <c r="P1686" s="79"/>
      <c r="Q1686" s="79"/>
      <c r="R1686" s="80"/>
      <c r="S1686" s="79"/>
      <c r="U1686" s="78"/>
      <c r="V1686" s="78"/>
      <c r="Y1686" s="78"/>
      <c r="Z1686" s="78"/>
    </row>
    <row r="1687" spans="1:26">
      <c r="A1687" s="81"/>
      <c r="D1687" s="79"/>
      <c r="E1687" s="79"/>
      <c r="F1687" s="79"/>
      <c r="G1687" s="79"/>
      <c r="H1687" s="79"/>
      <c r="I1687" s="79"/>
      <c r="J1687" s="79"/>
      <c r="K1687" s="80"/>
      <c r="L1687" s="79"/>
      <c r="M1687" s="79"/>
      <c r="N1687" s="79"/>
      <c r="O1687" s="79"/>
      <c r="P1687" s="79"/>
      <c r="Q1687" s="79"/>
      <c r="R1687" s="80"/>
      <c r="S1687" s="79"/>
      <c r="U1687" s="78"/>
      <c r="V1687" s="78"/>
      <c r="Y1687" s="78"/>
      <c r="Z1687" s="78"/>
    </row>
    <row r="1688" spans="1:26">
      <c r="A1688" s="81"/>
      <c r="D1688" s="79"/>
      <c r="E1688" s="79"/>
      <c r="F1688" s="79"/>
      <c r="G1688" s="79"/>
      <c r="H1688" s="79"/>
      <c r="I1688" s="79"/>
      <c r="J1688" s="79"/>
      <c r="K1688" s="80"/>
      <c r="L1688" s="79"/>
      <c r="M1688" s="79"/>
      <c r="N1688" s="79"/>
      <c r="O1688" s="79"/>
      <c r="P1688" s="79"/>
      <c r="Q1688" s="79"/>
      <c r="R1688" s="80"/>
      <c r="S1688" s="79"/>
      <c r="U1688" s="78"/>
      <c r="V1688" s="78"/>
      <c r="Y1688" s="78"/>
      <c r="Z1688" s="78"/>
    </row>
    <row r="1689" spans="1:26">
      <c r="A1689" s="81"/>
      <c r="D1689" s="79"/>
      <c r="E1689" s="79"/>
      <c r="F1689" s="79"/>
      <c r="G1689" s="79"/>
      <c r="H1689" s="79"/>
      <c r="I1689" s="79"/>
      <c r="J1689" s="79"/>
      <c r="K1689" s="80"/>
      <c r="L1689" s="79"/>
      <c r="M1689" s="79"/>
      <c r="N1689" s="79"/>
      <c r="O1689" s="79"/>
      <c r="P1689" s="79"/>
      <c r="Q1689" s="79"/>
      <c r="R1689" s="80"/>
      <c r="S1689" s="79"/>
      <c r="U1689" s="78"/>
      <c r="V1689" s="78"/>
      <c r="Y1689" s="78"/>
      <c r="Z1689" s="78"/>
    </row>
    <row r="1690" spans="1:26">
      <c r="A1690" s="81"/>
      <c r="D1690" s="79"/>
      <c r="E1690" s="79"/>
      <c r="F1690" s="79"/>
      <c r="G1690" s="79"/>
      <c r="H1690" s="79"/>
      <c r="I1690" s="79"/>
      <c r="J1690" s="79"/>
      <c r="K1690" s="80"/>
      <c r="L1690" s="79"/>
      <c r="M1690" s="79"/>
      <c r="N1690" s="79"/>
      <c r="O1690" s="79"/>
      <c r="P1690" s="79"/>
      <c r="Q1690" s="79"/>
      <c r="R1690" s="80"/>
      <c r="S1690" s="79"/>
      <c r="U1690" s="78"/>
      <c r="V1690" s="78"/>
      <c r="Y1690" s="78"/>
      <c r="Z1690" s="78"/>
    </row>
    <row r="1691" spans="1:26">
      <c r="A1691" s="81"/>
      <c r="D1691" s="79"/>
      <c r="E1691" s="79"/>
      <c r="F1691" s="79"/>
      <c r="G1691" s="79"/>
      <c r="H1691" s="79"/>
      <c r="I1691" s="79"/>
      <c r="J1691" s="79"/>
      <c r="K1691" s="80"/>
      <c r="L1691" s="79"/>
      <c r="M1691" s="79"/>
      <c r="N1691" s="79"/>
      <c r="O1691" s="79"/>
      <c r="P1691" s="79"/>
      <c r="Q1691" s="79"/>
      <c r="R1691" s="80"/>
      <c r="S1691" s="79"/>
      <c r="U1691" s="78"/>
      <c r="V1691" s="78"/>
      <c r="Y1691" s="78"/>
      <c r="Z1691" s="78"/>
    </row>
    <row r="1692" spans="1:26">
      <c r="A1692" s="81"/>
      <c r="D1692" s="79"/>
      <c r="E1692" s="79"/>
      <c r="F1692" s="79"/>
      <c r="G1692" s="79"/>
      <c r="H1692" s="79"/>
      <c r="I1692" s="79"/>
      <c r="J1692" s="79"/>
      <c r="K1692" s="80"/>
      <c r="L1692" s="79"/>
      <c r="M1692" s="79"/>
      <c r="N1692" s="79"/>
      <c r="O1692" s="79"/>
      <c r="P1692" s="79"/>
      <c r="Q1692" s="79"/>
      <c r="R1692" s="80"/>
      <c r="S1692" s="79"/>
      <c r="U1692" s="78"/>
      <c r="V1692" s="78"/>
      <c r="Y1692" s="78"/>
      <c r="Z1692" s="78"/>
    </row>
    <row r="1693" spans="1:26">
      <c r="A1693" s="81"/>
      <c r="D1693" s="79"/>
      <c r="E1693" s="79"/>
      <c r="F1693" s="79"/>
      <c r="G1693" s="79"/>
      <c r="H1693" s="79"/>
      <c r="I1693" s="79"/>
      <c r="J1693" s="79"/>
      <c r="K1693" s="80"/>
      <c r="L1693" s="79"/>
      <c r="M1693" s="79"/>
      <c r="N1693" s="79"/>
      <c r="O1693" s="79"/>
      <c r="P1693" s="79"/>
      <c r="Q1693" s="79"/>
      <c r="R1693" s="80"/>
      <c r="S1693" s="79"/>
      <c r="U1693" s="78"/>
      <c r="V1693" s="78"/>
      <c r="Y1693" s="78"/>
      <c r="Z1693" s="78"/>
    </row>
    <row r="1694" spans="1:26">
      <c r="A1694" s="81"/>
      <c r="D1694" s="79"/>
      <c r="E1694" s="79"/>
      <c r="F1694" s="79"/>
      <c r="G1694" s="79"/>
      <c r="H1694" s="79"/>
      <c r="I1694" s="79"/>
      <c r="J1694" s="79"/>
      <c r="K1694" s="80"/>
      <c r="L1694" s="79"/>
      <c r="M1694" s="79"/>
      <c r="N1694" s="79"/>
      <c r="O1694" s="79"/>
      <c r="P1694" s="79"/>
      <c r="Q1694" s="79"/>
      <c r="R1694" s="80"/>
      <c r="S1694" s="79"/>
      <c r="U1694" s="78"/>
      <c r="V1694" s="78"/>
      <c r="Y1694" s="78"/>
      <c r="Z1694" s="78"/>
    </row>
    <row r="1695" spans="1:26">
      <c r="A1695" s="81"/>
      <c r="D1695" s="79"/>
      <c r="E1695" s="79"/>
      <c r="F1695" s="79"/>
      <c r="G1695" s="79"/>
      <c r="H1695" s="79"/>
      <c r="I1695" s="79"/>
      <c r="J1695" s="79"/>
      <c r="K1695" s="80"/>
      <c r="L1695" s="79"/>
      <c r="M1695" s="79"/>
      <c r="N1695" s="79"/>
      <c r="O1695" s="79"/>
      <c r="P1695" s="79"/>
      <c r="Q1695" s="79"/>
      <c r="R1695" s="80"/>
      <c r="S1695" s="79"/>
      <c r="U1695" s="78"/>
      <c r="V1695" s="78"/>
      <c r="Y1695" s="78"/>
      <c r="Z1695" s="78"/>
    </row>
    <row r="1696" spans="1:26">
      <c r="A1696" s="81"/>
      <c r="D1696" s="79"/>
      <c r="E1696" s="79"/>
      <c r="F1696" s="79"/>
      <c r="G1696" s="79"/>
      <c r="H1696" s="79"/>
      <c r="I1696" s="79"/>
      <c r="J1696" s="79"/>
      <c r="K1696" s="80"/>
      <c r="L1696" s="79"/>
      <c r="M1696" s="79"/>
      <c r="N1696" s="79"/>
      <c r="O1696" s="79"/>
      <c r="P1696" s="79"/>
      <c r="Q1696" s="79"/>
      <c r="R1696" s="80"/>
      <c r="S1696" s="79"/>
      <c r="U1696" s="78"/>
      <c r="V1696" s="78"/>
      <c r="Y1696" s="78"/>
      <c r="Z1696" s="78"/>
    </row>
    <row r="1697" spans="1:26">
      <c r="A1697" s="81"/>
      <c r="D1697" s="79"/>
      <c r="E1697" s="79"/>
      <c r="F1697" s="79"/>
      <c r="G1697" s="79"/>
      <c r="H1697" s="79"/>
      <c r="I1697" s="79"/>
      <c r="J1697" s="79"/>
      <c r="K1697" s="80"/>
      <c r="L1697" s="79"/>
      <c r="M1697" s="79"/>
      <c r="N1697" s="79"/>
      <c r="O1697" s="79"/>
      <c r="P1697" s="79"/>
      <c r="Q1697" s="79"/>
      <c r="R1697" s="80"/>
      <c r="S1697" s="79"/>
      <c r="U1697" s="78"/>
      <c r="V1697" s="78"/>
      <c r="Y1697" s="78"/>
      <c r="Z1697" s="78"/>
    </row>
    <row r="1698" spans="1:26">
      <c r="A1698" s="81"/>
      <c r="D1698" s="79"/>
      <c r="E1698" s="79"/>
      <c r="F1698" s="79"/>
      <c r="G1698" s="79"/>
      <c r="H1698" s="79"/>
      <c r="I1698" s="79"/>
      <c r="J1698" s="79"/>
      <c r="K1698" s="80"/>
      <c r="L1698" s="79"/>
      <c r="M1698" s="79"/>
      <c r="N1698" s="79"/>
      <c r="O1698" s="79"/>
      <c r="P1698" s="79"/>
      <c r="Q1698" s="79"/>
      <c r="R1698" s="80"/>
      <c r="S1698" s="79"/>
      <c r="U1698" s="78"/>
      <c r="V1698" s="78"/>
      <c r="Y1698" s="78"/>
      <c r="Z1698" s="78"/>
    </row>
    <row r="1699" spans="1:26">
      <c r="A1699" s="81"/>
      <c r="D1699" s="79"/>
      <c r="E1699" s="79"/>
      <c r="F1699" s="79"/>
      <c r="G1699" s="79"/>
      <c r="H1699" s="79"/>
      <c r="I1699" s="79"/>
      <c r="J1699" s="79"/>
      <c r="K1699" s="80"/>
      <c r="L1699" s="79"/>
      <c r="M1699" s="79"/>
      <c r="N1699" s="79"/>
      <c r="O1699" s="79"/>
      <c r="P1699" s="79"/>
      <c r="Q1699" s="79"/>
      <c r="R1699" s="80"/>
      <c r="S1699" s="79"/>
      <c r="U1699" s="78"/>
      <c r="V1699" s="78"/>
      <c r="Y1699" s="78"/>
      <c r="Z1699" s="78"/>
    </row>
    <row r="1700" spans="1:26">
      <c r="A1700" s="81"/>
      <c r="D1700" s="79"/>
      <c r="E1700" s="79"/>
      <c r="F1700" s="79"/>
      <c r="G1700" s="79"/>
      <c r="H1700" s="79"/>
      <c r="I1700" s="79"/>
      <c r="J1700" s="79"/>
      <c r="K1700" s="80"/>
      <c r="L1700" s="79"/>
      <c r="M1700" s="79"/>
      <c r="N1700" s="79"/>
      <c r="O1700" s="79"/>
      <c r="P1700" s="79"/>
      <c r="Q1700" s="79"/>
      <c r="R1700" s="80"/>
      <c r="S1700" s="79"/>
      <c r="U1700" s="78"/>
      <c r="V1700" s="78"/>
      <c r="Y1700" s="78"/>
      <c r="Z1700" s="78"/>
    </row>
    <row r="1701" spans="1:26">
      <c r="A1701" s="81"/>
      <c r="D1701" s="79"/>
      <c r="E1701" s="79"/>
      <c r="F1701" s="79"/>
      <c r="G1701" s="79"/>
      <c r="H1701" s="79"/>
      <c r="I1701" s="79"/>
      <c r="J1701" s="79"/>
      <c r="K1701" s="80"/>
      <c r="L1701" s="79"/>
      <c r="M1701" s="79"/>
      <c r="N1701" s="79"/>
      <c r="O1701" s="79"/>
      <c r="P1701" s="79"/>
      <c r="Q1701" s="79"/>
      <c r="R1701" s="80"/>
      <c r="S1701" s="79"/>
      <c r="U1701" s="78"/>
      <c r="V1701" s="78"/>
      <c r="Y1701" s="78"/>
      <c r="Z1701" s="78"/>
    </row>
    <row r="1702" spans="1:26">
      <c r="A1702" s="81"/>
      <c r="D1702" s="79"/>
      <c r="E1702" s="79"/>
      <c r="F1702" s="79"/>
      <c r="G1702" s="79"/>
      <c r="H1702" s="79"/>
      <c r="I1702" s="79"/>
      <c r="J1702" s="79"/>
      <c r="K1702" s="80"/>
      <c r="L1702" s="79"/>
      <c r="M1702" s="79"/>
      <c r="N1702" s="79"/>
      <c r="O1702" s="79"/>
      <c r="P1702" s="79"/>
      <c r="Q1702" s="79"/>
      <c r="R1702" s="80"/>
      <c r="S1702" s="79"/>
      <c r="U1702" s="78"/>
      <c r="V1702" s="78"/>
      <c r="Y1702" s="78"/>
      <c r="Z1702" s="78"/>
    </row>
    <row r="1703" spans="1:26">
      <c r="A1703" s="81"/>
      <c r="D1703" s="79"/>
      <c r="E1703" s="79"/>
      <c r="F1703" s="79"/>
      <c r="G1703" s="79"/>
      <c r="H1703" s="79"/>
      <c r="I1703" s="79"/>
      <c r="J1703" s="79"/>
      <c r="K1703" s="80"/>
      <c r="L1703" s="79"/>
      <c r="M1703" s="79"/>
      <c r="N1703" s="79"/>
      <c r="O1703" s="79"/>
      <c r="P1703" s="79"/>
      <c r="Q1703" s="79"/>
      <c r="R1703" s="80"/>
      <c r="S1703" s="79"/>
      <c r="U1703" s="78"/>
      <c r="V1703" s="78"/>
      <c r="Y1703" s="78"/>
      <c r="Z1703" s="78"/>
    </row>
    <row r="1704" spans="1:26">
      <c r="A1704" s="81"/>
      <c r="D1704" s="79"/>
      <c r="E1704" s="79"/>
      <c r="F1704" s="79"/>
      <c r="G1704" s="79"/>
      <c r="H1704" s="79"/>
      <c r="I1704" s="79"/>
      <c r="J1704" s="79"/>
      <c r="K1704" s="80"/>
      <c r="L1704" s="79"/>
      <c r="M1704" s="79"/>
      <c r="N1704" s="79"/>
      <c r="O1704" s="79"/>
      <c r="P1704" s="79"/>
      <c r="Q1704" s="79"/>
      <c r="R1704" s="80"/>
      <c r="S1704" s="79"/>
      <c r="U1704" s="78"/>
      <c r="V1704" s="78"/>
      <c r="Y1704" s="78"/>
      <c r="Z1704" s="78"/>
    </row>
    <row r="1705" spans="1:26">
      <c r="A1705" s="81"/>
      <c r="D1705" s="79"/>
      <c r="E1705" s="79"/>
      <c r="F1705" s="79"/>
      <c r="G1705" s="79"/>
      <c r="H1705" s="79"/>
      <c r="I1705" s="79"/>
      <c r="J1705" s="79"/>
      <c r="K1705" s="80"/>
      <c r="L1705" s="79"/>
      <c r="M1705" s="79"/>
      <c r="N1705" s="79"/>
      <c r="O1705" s="79"/>
      <c r="P1705" s="79"/>
      <c r="Q1705" s="79"/>
      <c r="R1705" s="80"/>
      <c r="S1705" s="79"/>
      <c r="U1705" s="78"/>
      <c r="V1705" s="78"/>
      <c r="Y1705" s="78"/>
      <c r="Z1705" s="78"/>
    </row>
    <row r="1706" spans="1:26">
      <c r="A1706" s="81"/>
      <c r="D1706" s="79"/>
      <c r="E1706" s="79"/>
      <c r="F1706" s="79"/>
      <c r="G1706" s="79"/>
      <c r="H1706" s="79"/>
      <c r="I1706" s="79"/>
      <c r="J1706" s="79"/>
      <c r="K1706" s="80"/>
      <c r="L1706" s="79"/>
      <c r="M1706" s="79"/>
      <c r="N1706" s="79"/>
      <c r="O1706" s="79"/>
      <c r="P1706" s="79"/>
      <c r="Q1706" s="79"/>
      <c r="R1706" s="80"/>
      <c r="S1706" s="79"/>
      <c r="U1706" s="78"/>
      <c r="V1706" s="78"/>
      <c r="Y1706" s="78"/>
      <c r="Z1706" s="78"/>
    </row>
    <row r="1707" spans="1:26">
      <c r="A1707" s="81"/>
      <c r="D1707" s="79"/>
      <c r="E1707" s="79"/>
      <c r="F1707" s="79"/>
      <c r="G1707" s="79"/>
      <c r="H1707" s="79"/>
      <c r="I1707" s="79"/>
      <c r="J1707" s="79"/>
      <c r="K1707" s="80"/>
      <c r="L1707" s="79"/>
      <c r="M1707" s="79"/>
      <c r="N1707" s="79"/>
      <c r="O1707" s="79"/>
      <c r="P1707" s="79"/>
      <c r="Q1707" s="79"/>
      <c r="R1707" s="80"/>
      <c r="S1707" s="79"/>
      <c r="U1707" s="78"/>
      <c r="V1707" s="78"/>
      <c r="Y1707" s="78"/>
      <c r="Z1707" s="78"/>
    </row>
    <row r="1708" spans="1:26">
      <c r="A1708" s="81"/>
      <c r="D1708" s="79"/>
      <c r="E1708" s="79"/>
      <c r="F1708" s="79"/>
      <c r="G1708" s="79"/>
      <c r="H1708" s="79"/>
      <c r="I1708" s="79"/>
      <c r="J1708" s="79"/>
      <c r="K1708" s="80"/>
      <c r="L1708" s="79"/>
      <c r="M1708" s="79"/>
      <c r="N1708" s="79"/>
      <c r="O1708" s="79"/>
      <c r="P1708" s="79"/>
      <c r="Q1708" s="79"/>
      <c r="R1708" s="80"/>
      <c r="S1708" s="79"/>
      <c r="U1708" s="78"/>
      <c r="V1708" s="78"/>
      <c r="Y1708" s="78"/>
      <c r="Z1708" s="78"/>
    </row>
    <row r="1709" spans="1:26">
      <c r="A1709" s="81"/>
      <c r="D1709" s="79"/>
      <c r="E1709" s="79"/>
      <c r="F1709" s="79"/>
      <c r="G1709" s="79"/>
      <c r="H1709" s="79"/>
      <c r="I1709" s="79"/>
      <c r="J1709" s="79"/>
      <c r="K1709" s="80"/>
      <c r="L1709" s="79"/>
      <c r="M1709" s="79"/>
      <c r="N1709" s="79"/>
      <c r="O1709" s="79"/>
      <c r="P1709" s="79"/>
      <c r="Q1709" s="79"/>
      <c r="R1709" s="80"/>
      <c r="S1709" s="79"/>
      <c r="U1709" s="78"/>
      <c r="V1709" s="78"/>
      <c r="Y1709" s="78"/>
      <c r="Z1709" s="78"/>
    </row>
    <row r="1710" spans="1:26">
      <c r="A1710" s="81"/>
      <c r="D1710" s="79"/>
      <c r="E1710" s="79"/>
      <c r="F1710" s="79"/>
      <c r="G1710" s="79"/>
      <c r="H1710" s="79"/>
      <c r="I1710" s="79"/>
      <c r="J1710" s="79"/>
      <c r="K1710" s="80"/>
      <c r="L1710" s="79"/>
      <c r="M1710" s="79"/>
      <c r="N1710" s="79"/>
      <c r="O1710" s="79"/>
      <c r="P1710" s="79"/>
      <c r="Q1710" s="79"/>
      <c r="R1710" s="80"/>
      <c r="S1710" s="79"/>
      <c r="U1710" s="78"/>
      <c r="V1710" s="78"/>
      <c r="Y1710" s="78"/>
      <c r="Z1710" s="78"/>
    </row>
    <row r="1711" spans="1:26">
      <c r="A1711" s="81"/>
      <c r="D1711" s="79"/>
      <c r="E1711" s="79"/>
      <c r="F1711" s="79"/>
      <c r="G1711" s="79"/>
      <c r="H1711" s="79"/>
      <c r="I1711" s="79"/>
      <c r="J1711" s="79"/>
      <c r="K1711" s="80"/>
      <c r="L1711" s="79"/>
      <c r="M1711" s="79"/>
      <c r="N1711" s="79"/>
      <c r="O1711" s="79"/>
      <c r="P1711" s="79"/>
      <c r="Q1711" s="79"/>
      <c r="R1711" s="80"/>
      <c r="S1711" s="79"/>
      <c r="U1711" s="78"/>
      <c r="V1711" s="78"/>
      <c r="Y1711" s="78"/>
      <c r="Z1711" s="78"/>
    </row>
    <row r="1712" spans="1:26">
      <c r="A1712" s="81"/>
      <c r="D1712" s="79"/>
      <c r="E1712" s="79"/>
      <c r="F1712" s="79"/>
      <c r="G1712" s="79"/>
      <c r="H1712" s="79"/>
      <c r="I1712" s="79"/>
      <c r="J1712" s="79"/>
      <c r="K1712" s="80"/>
      <c r="L1712" s="79"/>
      <c r="M1712" s="79"/>
      <c r="N1712" s="79"/>
      <c r="O1712" s="79"/>
      <c r="P1712" s="79"/>
      <c r="Q1712" s="79"/>
      <c r="R1712" s="80"/>
      <c r="S1712" s="79"/>
      <c r="U1712" s="78"/>
      <c r="V1712" s="78"/>
      <c r="Y1712" s="78"/>
      <c r="Z1712" s="78"/>
    </row>
    <row r="1713" spans="1:26">
      <c r="A1713" s="81"/>
      <c r="D1713" s="79"/>
      <c r="E1713" s="79"/>
      <c r="F1713" s="79"/>
      <c r="G1713" s="79"/>
      <c r="H1713" s="79"/>
      <c r="I1713" s="79"/>
      <c r="J1713" s="79"/>
      <c r="K1713" s="80"/>
      <c r="L1713" s="79"/>
      <c r="M1713" s="79"/>
      <c r="N1713" s="79"/>
      <c r="O1713" s="79"/>
      <c r="P1713" s="79"/>
      <c r="Q1713" s="79"/>
      <c r="R1713" s="80"/>
      <c r="S1713" s="79"/>
      <c r="U1713" s="78"/>
      <c r="V1713" s="78"/>
      <c r="Y1713" s="78"/>
      <c r="Z1713" s="78"/>
    </row>
    <row r="1714" spans="1:26">
      <c r="A1714" s="81"/>
      <c r="D1714" s="79"/>
      <c r="E1714" s="79"/>
      <c r="F1714" s="79"/>
      <c r="G1714" s="79"/>
      <c r="H1714" s="79"/>
      <c r="I1714" s="79"/>
      <c r="J1714" s="79"/>
      <c r="K1714" s="80"/>
      <c r="L1714" s="79"/>
      <c r="M1714" s="79"/>
      <c r="N1714" s="79"/>
      <c r="O1714" s="79"/>
      <c r="P1714" s="79"/>
      <c r="Q1714" s="79"/>
      <c r="R1714" s="80"/>
      <c r="S1714" s="79"/>
      <c r="U1714" s="78"/>
      <c r="V1714" s="78"/>
      <c r="Y1714" s="78"/>
      <c r="Z1714" s="78"/>
    </row>
    <row r="1715" spans="1:26">
      <c r="A1715" s="81"/>
      <c r="D1715" s="79"/>
      <c r="E1715" s="79"/>
      <c r="F1715" s="79"/>
      <c r="G1715" s="79"/>
      <c r="H1715" s="79"/>
      <c r="I1715" s="79"/>
      <c r="J1715" s="79"/>
      <c r="K1715" s="80"/>
      <c r="L1715" s="79"/>
      <c r="M1715" s="79"/>
      <c r="N1715" s="79"/>
      <c r="O1715" s="79"/>
      <c r="P1715" s="79"/>
      <c r="Q1715" s="79"/>
      <c r="R1715" s="80"/>
      <c r="S1715" s="79"/>
      <c r="U1715" s="78"/>
      <c r="V1715" s="78"/>
      <c r="Y1715" s="78"/>
      <c r="Z1715" s="78"/>
    </row>
    <row r="1716" spans="1:26">
      <c r="A1716" s="81"/>
      <c r="D1716" s="79"/>
      <c r="E1716" s="79"/>
      <c r="F1716" s="79"/>
      <c r="G1716" s="79"/>
      <c r="H1716" s="79"/>
      <c r="I1716" s="79"/>
      <c r="J1716" s="79"/>
      <c r="K1716" s="80"/>
      <c r="L1716" s="79"/>
      <c r="M1716" s="79"/>
      <c r="N1716" s="79"/>
      <c r="O1716" s="79"/>
      <c r="P1716" s="79"/>
      <c r="Q1716" s="79"/>
      <c r="R1716" s="80"/>
      <c r="S1716" s="79"/>
      <c r="U1716" s="78"/>
      <c r="V1716" s="78"/>
      <c r="Y1716" s="78"/>
      <c r="Z1716" s="78"/>
    </row>
    <row r="1717" spans="1:26">
      <c r="A1717" s="81"/>
      <c r="D1717" s="79"/>
      <c r="E1717" s="79"/>
      <c r="F1717" s="79"/>
      <c r="G1717" s="79"/>
      <c r="H1717" s="79"/>
      <c r="I1717" s="79"/>
      <c r="J1717" s="79"/>
      <c r="K1717" s="80"/>
      <c r="L1717" s="79"/>
      <c r="M1717" s="79"/>
      <c r="N1717" s="79"/>
      <c r="O1717" s="79"/>
      <c r="P1717" s="79"/>
      <c r="Q1717" s="79"/>
      <c r="R1717" s="80"/>
      <c r="S1717" s="79"/>
      <c r="U1717" s="78"/>
      <c r="V1717" s="78"/>
      <c r="Y1717" s="78"/>
      <c r="Z1717" s="78"/>
    </row>
    <row r="1718" spans="1:26">
      <c r="A1718" s="81"/>
      <c r="D1718" s="79"/>
      <c r="E1718" s="79"/>
      <c r="F1718" s="79"/>
      <c r="G1718" s="79"/>
      <c r="H1718" s="79"/>
      <c r="I1718" s="79"/>
      <c r="J1718" s="79"/>
      <c r="K1718" s="80"/>
      <c r="L1718" s="79"/>
      <c r="M1718" s="79"/>
      <c r="N1718" s="79"/>
      <c r="O1718" s="79"/>
      <c r="P1718" s="79"/>
      <c r="Q1718" s="79"/>
      <c r="R1718" s="80"/>
      <c r="S1718" s="79"/>
      <c r="U1718" s="78"/>
      <c r="V1718" s="78"/>
      <c r="Y1718" s="78"/>
      <c r="Z1718" s="78"/>
    </row>
    <row r="1719" spans="1:26">
      <c r="A1719" s="81"/>
      <c r="D1719" s="79"/>
      <c r="E1719" s="79"/>
      <c r="F1719" s="79"/>
      <c r="G1719" s="79"/>
      <c r="H1719" s="79"/>
      <c r="I1719" s="79"/>
      <c r="J1719" s="79"/>
      <c r="K1719" s="80"/>
      <c r="L1719" s="79"/>
      <c r="M1719" s="79"/>
      <c r="N1719" s="79"/>
      <c r="O1719" s="79"/>
      <c r="P1719" s="79"/>
      <c r="Q1719" s="79"/>
      <c r="R1719" s="80"/>
      <c r="S1719" s="79"/>
      <c r="U1719" s="78"/>
      <c r="V1719" s="78"/>
      <c r="Y1719" s="78"/>
      <c r="Z1719" s="78"/>
    </row>
    <row r="1720" spans="1:26">
      <c r="A1720" s="81"/>
      <c r="D1720" s="79"/>
      <c r="E1720" s="79"/>
      <c r="F1720" s="79"/>
      <c r="G1720" s="79"/>
      <c r="H1720" s="79"/>
      <c r="I1720" s="79"/>
      <c r="J1720" s="79"/>
      <c r="K1720" s="80"/>
      <c r="L1720" s="79"/>
      <c r="M1720" s="79"/>
      <c r="N1720" s="79"/>
      <c r="O1720" s="79"/>
      <c r="P1720" s="79"/>
      <c r="Q1720" s="79"/>
      <c r="R1720" s="80"/>
      <c r="S1720" s="79"/>
      <c r="U1720" s="78"/>
      <c r="V1720" s="78"/>
      <c r="Y1720" s="78"/>
      <c r="Z1720" s="78"/>
    </row>
    <row r="1721" spans="1:26">
      <c r="A1721" s="81"/>
      <c r="D1721" s="79"/>
      <c r="E1721" s="79"/>
      <c r="F1721" s="79"/>
      <c r="G1721" s="79"/>
      <c r="H1721" s="79"/>
      <c r="I1721" s="79"/>
      <c r="J1721" s="79"/>
      <c r="K1721" s="80"/>
      <c r="L1721" s="79"/>
      <c r="M1721" s="79"/>
      <c r="N1721" s="79"/>
      <c r="O1721" s="79"/>
      <c r="P1721" s="79"/>
      <c r="Q1721" s="79"/>
      <c r="R1721" s="80"/>
      <c r="S1721" s="79"/>
      <c r="U1721" s="78"/>
      <c r="V1721" s="78"/>
      <c r="Y1721" s="78"/>
      <c r="Z1721" s="78"/>
    </row>
    <row r="1722" spans="1:26">
      <c r="A1722" s="81"/>
      <c r="D1722" s="79"/>
      <c r="E1722" s="79"/>
      <c r="F1722" s="79"/>
      <c r="G1722" s="79"/>
      <c r="H1722" s="79"/>
      <c r="I1722" s="79"/>
      <c r="J1722" s="79"/>
      <c r="K1722" s="80"/>
      <c r="L1722" s="79"/>
      <c r="M1722" s="79"/>
      <c r="N1722" s="79"/>
      <c r="O1722" s="79"/>
      <c r="P1722" s="79"/>
      <c r="Q1722" s="79"/>
      <c r="R1722" s="80"/>
      <c r="S1722" s="79"/>
      <c r="U1722" s="78"/>
      <c r="V1722" s="78"/>
      <c r="Y1722" s="78"/>
      <c r="Z1722" s="78"/>
    </row>
    <row r="1723" spans="1:26">
      <c r="A1723" s="81"/>
      <c r="D1723" s="79"/>
      <c r="E1723" s="79"/>
      <c r="F1723" s="79"/>
      <c r="G1723" s="79"/>
      <c r="H1723" s="79"/>
      <c r="I1723" s="79"/>
      <c r="J1723" s="79"/>
      <c r="K1723" s="80"/>
      <c r="L1723" s="79"/>
      <c r="M1723" s="79"/>
      <c r="N1723" s="79"/>
      <c r="O1723" s="79"/>
      <c r="P1723" s="79"/>
      <c r="Q1723" s="79"/>
      <c r="R1723" s="80"/>
      <c r="S1723" s="79"/>
      <c r="U1723" s="78"/>
      <c r="V1723" s="78"/>
      <c r="Y1723" s="78"/>
      <c r="Z1723" s="78"/>
    </row>
    <row r="1724" spans="1:26">
      <c r="A1724" s="81"/>
      <c r="D1724" s="79"/>
      <c r="E1724" s="79"/>
      <c r="F1724" s="79"/>
      <c r="G1724" s="79"/>
      <c r="H1724" s="79"/>
      <c r="I1724" s="79"/>
      <c r="J1724" s="79"/>
      <c r="K1724" s="80"/>
      <c r="L1724" s="79"/>
      <c r="M1724" s="79"/>
      <c r="N1724" s="79"/>
      <c r="O1724" s="79"/>
      <c r="P1724" s="79"/>
      <c r="Q1724" s="79"/>
      <c r="R1724" s="80"/>
      <c r="S1724" s="79"/>
      <c r="U1724" s="78"/>
      <c r="V1724" s="78"/>
      <c r="Y1724" s="78"/>
      <c r="Z1724" s="78"/>
    </row>
    <row r="1725" spans="1:26">
      <c r="A1725" s="81"/>
      <c r="D1725" s="79"/>
      <c r="E1725" s="79"/>
      <c r="F1725" s="79"/>
      <c r="G1725" s="79"/>
      <c r="H1725" s="79"/>
      <c r="I1725" s="79"/>
      <c r="J1725" s="79"/>
      <c r="K1725" s="80"/>
      <c r="L1725" s="79"/>
      <c r="M1725" s="79"/>
      <c r="N1725" s="79"/>
      <c r="O1725" s="79"/>
      <c r="P1725" s="79"/>
      <c r="Q1725" s="79"/>
      <c r="R1725" s="80"/>
      <c r="S1725" s="79"/>
      <c r="U1725" s="78"/>
      <c r="V1725" s="78"/>
      <c r="Y1725" s="78"/>
      <c r="Z1725" s="78"/>
    </row>
    <row r="1726" spans="1:26">
      <c r="A1726" s="81"/>
      <c r="D1726" s="79"/>
      <c r="E1726" s="79"/>
      <c r="F1726" s="79"/>
      <c r="G1726" s="79"/>
      <c r="H1726" s="79"/>
      <c r="I1726" s="79"/>
      <c r="J1726" s="79"/>
      <c r="K1726" s="80"/>
      <c r="L1726" s="79"/>
      <c r="M1726" s="79"/>
      <c r="N1726" s="79"/>
      <c r="O1726" s="79"/>
      <c r="P1726" s="79"/>
      <c r="Q1726" s="79"/>
      <c r="R1726" s="80"/>
      <c r="S1726" s="79"/>
      <c r="U1726" s="78"/>
      <c r="V1726" s="78"/>
      <c r="Y1726" s="78"/>
      <c r="Z1726" s="78"/>
    </row>
    <row r="1727" spans="1:26">
      <c r="A1727" s="81"/>
      <c r="D1727" s="79"/>
      <c r="E1727" s="79"/>
      <c r="F1727" s="79"/>
      <c r="G1727" s="79"/>
      <c r="H1727" s="79"/>
      <c r="I1727" s="79"/>
      <c r="J1727" s="79"/>
      <c r="K1727" s="80"/>
      <c r="L1727" s="79"/>
      <c r="M1727" s="79"/>
      <c r="N1727" s="79"/>
      <c r="O1727" s="79"/>
      <c r="P1727" s="79"/>
      <c r="Q1727" s="79"/>
      <c r="R1727" s="80"/>
      <c r="S1727" s="79"/>
      <c r="U1727" s="78"/>
      <c r="V1727" s="78"/>
      <c r="Y1727" s="78"/>
      <c r="Z1727" s="78"/>
    </row>
    <row r="1728" spans="1:26">
      <c r="A1728" s="81"/>
      <c r="D1728" s="79"/>
      <c r="E1728" s="79"/>
      <c r="F1728" s="79"/>
      <c r="G1728" s="79"/>
      <c r="H1728" s="79"/>
      <c r="I1728" s="79"/>
      <c r="J1728" s="79"/>
      <c r="K1728" s="80"/>
      <c r="L1728" s="79"/>
      <c r="M1728" s="79"/>
      <c r="N1728" s="79"/>
      <c r="O1728" s="79"/>
      <c r="P1728" s="79"/>
      <c r="Q1728" s="79"/>
      <c r="R1728" s="80"/>
      <c r="S1728" s="79"/>
      <c r="U1728" s="78"/>
      <c r="V1728" s="78"/>
      <c r="Y1728" s="78"/>
      <c r="Z1728" s="78"/>
    </row>
    <row r="1729" spans="1:26">
      <c r="A1729" s="81"/>
      <c r="D1729" s="79"/>
      <c r="E1729" s="79"/>
      <c r="F1729" s="79"/>
      <c r="G1729" s="79"/>
      <c r="H1729" s="79"/>
      <c r="I1729" s="79"/>
      <c r="J1729" s="79"/>
      <c r="K1729" s="80"/>
      <c r="L1729" s="79"/>
      <c r="M1729" s="79"/>
      <c r="N1729" s="79"/>
      <c r="O1729" s="79"/>
      <c r="P1729" s="79"/>
      <c r="Q1729" s="79"/>
      <c r="R1729" s="80"/>
      <c r="S1729" s="79"/>
      <c r="U1729" s="78"/>
      <c r="V1729" s="78"/>
      <c r="Y1729" s="78"/>
      <c r="Z1729" s="78"/>
    </row>
    <row r="1730" spans="1:26">
      <c r="A1730" s="81"/>
      <c r="D1730" s="79"/>
      <c r="E1730" s="79"/>
      <c r="F1730" s="79"/>
      <c r="G1730" s="79"/>
      <c r="H1730" s="79"/>
      <c r="I1730" s="79"/>
      <c r="J1730" s="79"/>
      <c r="K1730" s="80"/>
      <c r="L1730" s="79"/>
      <c r="M1730" s="79"/>
      <c r="N1730" s="79"/>
      <c r="O1730" s="79"/>
      <c r="P1730" s="79"/>
      <c r="Q1730" s="79"/>
      <c r="R1730" s="80"/>
      <c r="S1730" s="79"/>
      <c r="U1730" s="78"/>
      <c r="V1730" s="78"/>
      <c r="Y1730" s="78"/>
      <c r="Z1730" s="78"/>
    </row>
    <row r="1731" spans="1:26">
      <c r="A1731" s="81"/>
      <c r="D1731" s="79"/>
      <c r="E1731" s="79"/>
      <c r="F1731" s="79"/>
      <c r="G1731" s="79"/>
      <c r="H1731" s="79"/>
      <c r="I1731" s="79"/>
      <c r="J1731" s="79"/>
      <c r="K1731" s="80"/>
      <c r="L1731" s="79"/>
      <c r="M1731" s="79"/>
      <c r="N1731" s="79"/>
      <c r="O1731" s="79"/>
      <c r="P1731" s="79"/>
      <c r="Q1731" s="79"/>
      <c r="R1731" s="80"/>
      <c r="S1731" s="79"/>
      <c r="U1731" s="78"/>
      <c r="V1731" s="78"/>
      <c r="Y1731" s="78"/>
      <c r="Z1731" s="78"/>
    </row>
    <row r="1732" spans="1:26">
      <c r="A1732" s="81"/>
      <c r="D1732" s="79"/>
      <c r="E1732" s="79"/>
      <c r="F1732" s="79"/>
      <c r="G1732" s="79"/>
      <c r="H1732" s="79"/>
      <c r="I1732" s="79"/>
      <c r="J1732" s="79"/>
      <c r="K1732" s="80"/>
      <c r="L1732" s="79"/>
      <c r="M1732" s="79"/>
      <c r="N1732" s="79"/>
      <c r="O1732" s="79"/>
      <c r="P1732" s="79"/>
      <c r="Q1732" s="79"/>
      <c r="R1732" s="80"/>
      <c r="S1732" s="79"/>
      <c r="U1732" s="78"/>
      <c r="V1732" s="78"/>
      <c r="Y1732" s="78"/>
      <c r="Z1732" s="78"/>
    </row>
    <row r="1733" spans="1:26">
      <c r="A1733" s="81"/>
      <c r="D1733" s="79"/>
      <c r="E1733" s="79"/>
      <c r="F1733" s="79"/>
      <c r="G1733" s="79"/>
      <c r="H1733" s="79"/>
      <c r="I1733" s="79"/>
      <c r="J1733" s="79"/>
      <c r="K1733" s="80"/>
      <c r="L1733" s="79"/>
      <c r="M1733" s="79"/>
      <c r="N1733" s="79"/>
      <c r="O1733" s="79"/>
      <c r="P1733" s="79"/>
      <c r="Q1733" s="79"/>
      <c r="R1733" s="80"/>
      <c r="S1733" s="79"/>
      <c r="U1733" s="78"/>
      <c r="V1733" s="78"/>
      <c r="Y1733" s="78"/>
      <c r="Z1733" s="78"/>
    </row>
    <row r="1734" spans="1:26">
      <c r="A1734" s="81"/>
      <c r="D1734" s="79"/>
      <c r="E1734" s="79"/>
      <c r="F1734" s="79"/>
      <c r="G1734" s="79"/>
      <c r="H1734" s="79"/>
      <c r="I1734" s="79"/>
      <c r="J1734" s="79"/>
      <c r="K1734" s="80"/>
      <c r="L1734" s="79"/>
      <c r="M1734" s="79"/>
      <c r="N1734" s="79"/>
      <c r="O1734" s="79"/>
      <c r="P1734" s="79"/>
      <c r="Q1734" s="79"/>
      <c r="R1734" s="80"/>
      <c r="S1734" s="79"/>
      <c r="U1734" s="78"/>
      <c r="V1734" s="78"/>
      <c r="Y1734" s="78"/>
      <c r="Z1734" s="78"/>
    </row>
    <row r="1735" spans="1:26">
      <c r="A1735" s="81"/>
      <c r="D1735" s="79"/>
      <c r="E1735" s="79"/>
      <c r="F1735" s="79"/>
      <c r="G1735" s="79"/>
      <c r="H1735" s="79"/>
      <c r="I1735" s="79"/>
      <c r="J1735" s="79"/>
      <c r="K1735" s="80"/>
      <c r="L1735" s="79"/>
      <c r="M1735" s="79"/>
      <c r="N1735" s="79"/>
      <c r="O1735" s="79"/>
      <c r="P1735" s="79"/>
      <c r="Q1735" s="79"/>
      <c r="R1735" s="80"/>
      <c r="S1735" s="79"/>
      <c r="U1735" s="78"/>
      <c r="V1735" s="78"/>
      <c r="Y1735" s="78"/>
      <c r="Z1735" s="78"/>
    </row>
    <row r="1736" spans="1:26">
      <c r="A1736" s="81"/>
      <c r="D1736" s="79"/>
      <c r="E1736" s="79"/>
      <c r="F1736" s="79"/>
      <c r="G1736" s="79"/>
      <c r="H1736" s="79"/>
      <c r="I1736" s="79"/>
      <c r="J1736" s="79"/>
      <c r="K1736" s="80"/>
      <c r="L1736" s="79"/>
      <c r="M1736" s="79"/>
      <c r="N1736" s="79"/>
      <c r="O1736" s="79"/>
      <c r="P1736" s="79"/>
      <c r="Q1736" s="79"/>
      <c r="R1736" s="80"/>
      <c r="S1736" s="79"/>
      <c r="U1736" s="78"/>
      <c r="V1736" s="78"/>
      <c r="Y1736" s="78"/>
      <c r="Z1736" s="78"/>
    </row>
    <row r="1737" spans="1:26">
      <c r="A1737" s="81"/>
      <c r="D1737" s="79"/>
      <c r="E1737" s="79"/>
      <c r="F1737" s="79"/>
      <c r="G1737" s="79"/>
      <c r="H1737" s="79"/>
      <c r="I1737" s="79"/>
      <c r="J1737" s="79"/>
      <c r="K1737" s="80"/>
      <c r="L1737" s="79"/>
      <c r="M1737" s="79"/>
      <c r="N1737" s="79"/>
      <c r="O1737" s="79"/>
      <c r="P1737" s="79"/>
      <c r="Q1737" s="79"/>
      <c r="R1737" s="80"/>
      <c r="S1737" s="79"/>
      <c r="U1737" s="78"/>
      <c r="V1737" s="78"/>
      <c r="Y1737" s="78"/>
      <c r="Z1737" s="78"/>
    </row>
    <row r="1738" spans="1:26">
      <c r="A1738" s="81"/>
      <c r="D1738" s="79"/>
      <c r="E1738" s="79"/>
      <c r="F1738" s="79"/>
      <c r="G1738" s="79"/>
      <c r="H1738" s="79"/>
      <c r="I1738" s="79"/>
      <c r="J1738" s="79"/>
      <c r="K1738" s="80"/>
      <c r="L1738" s="79"/>
      <c r="M1738" s="79"/>
      <c r="N1738" s="79"/>
      <c r="O1738" s="79"/>
      <c r="P1738" s="79"/>
      <c r="Q1738" s="79"/>
      <c r="R1738" s="80"/>
      <c r="S1738" s="79"/>
      <c r="U1738" s="78"/>
      <c r="V1738" s="78"/>
      <c r="Y1738" s="78"/>
      <c r="Z1738" s="78"/>
    </row>
    <row r="1739" spans="1:26">
      <c r="A1739" s="81"/>
      <c r="D1739" s="79"/>
      <c r="E1739" s="79"/>
      <c r="F1739" s="79"/>
      <c r="G1739" s="79"/>
      <c r="H1739" s="79"/>
      <c r="I1739" s="79"/>
      <c r="J1739" s="79"/>
      <c r="K1739" s="80"/>
      <c r="L1739" s="79"/>
      <c r="M1739" s="79"/>
      <c r="N1739" s="79"/>
      <c r="O1739" s="79"/>
      <c r="P1739" s="79"/>
      <c r="Q1739" s="79"/>
      <c r="R1739" s="80"/>
      <c r="S1739" s="79"/>
      <c r="U1739" s="78"/>
      <c r="V1739" s="78"/>
      <c r="Y1739" s="78"/>
      <c r="Z1739" s="78"/>
    </row>
    <row r="1740" spans="1:26">
      <c r="A1740" s="81"/>
      <c r="D1740" s="79"/>
      <c r="E1740" s="79"/>
      <c r="F1740" s="79"/>
      <c r="G1740" s="79"/>
      <c r="H1740" s="79"/>
      <c r="I1740" s="79"/>
      <c r="J1740" s="79"/>
      <c r="K1740" s="80"/>
      <c r="L1740" s="79"/>
      <c r="M1740" s="79"/>
      <c r="N1740" s="79"/>
      <c r="O1740" s="79"/>
      <c r="P1740" s="79"/>
      <c r="Q1740" s="79"/>
      <c r="R1740" s="80"/>
      <c r="S1740" s="79"/>
      <c r="U1740" s="78"/>
      <c r="V1740" s="78"/>
      <c r="Y1740" s="78"/>
      <c r="Z1740" s="78"/>
    </row>
    <row r="1741" spans="1:26">
      <c r="A1741" s="81"/>
      <c r="D1741" s="79"/>
      <c r="E1741" s="79"/>
      <c r="F1741" s="79"/>
      <c r="G1741" s="79"/>
      <c r="H1741" s="79"/>
      <c r="I1741" s="79"/>
      <c r="J1741" s="79"/>
      <c r="K1741" s="80"/>
      <c r="L1741" s="79"/>
      <c r="M1741" s="79"/>
      <c r="N1741" s="79"/>
      <c r="O1741" s="79"/>
      <c r="P1741" s="79"/>
      <c r="Q1741" s="79"/>
      <c r="R1741" s="80"/>
      <c r="S1741" s="79"/>
      <c r="U1741" s="78"/>
      <c r="V1741" s="78"/>
      <c r="Y1741" s="78"/>
      <c r="Z1741" s="78"/>
    </row>
    <row r="1742" spans="1:26">
      <c r="A1742" s="81"/>
      <c r="D1742" s="79"/>
      <c r="E1742" s="79"/>
      <c r="F1742" s="79"/>
      <c r="G1742" s="79"/>
      <c r="H1742" s="79"/>
      <c r="I1742" s="79"/>
      <c r="J1742" s="79"/>
      <c r="K1742" s="80"/>
      <c r="L1742" s="79"/>
      <c r="M1742" s="79"/>
      <c r="N1742" s="79"/>
      <c r="O1742" s="79"/>
      <c r="P1742" s="79"/>
      <c r="Q1742" s="79"/>
      <c r="R1742" s="80"/>
      <c r="S1742" s="79"/>
      <c r="U1742" s="78"/>
      <c r="V1742" s="78"/>
      <c r="Y1742" s="78"/>
      <c r="Z1742" s="78"/>
    </row>
    <row r="1743" spans="1:26">
      <c r="A1743" s="81"/>
      <c r="D1743" s="79"/>
      <c r="E1743" s="79"/>
      <c r="F1743" s="79"/>
      <c r="G1743" s="79"/>
      <c r="H1743" s="79"/>
      <c r="I1743" s="79"/>
      <c r="J1743" s="79"/>
      <c r="K1743" s="80"/>
      <c r="L1743" s="79"/>
      <c r="M1743" s="79"/>
      <c r="N1743" s="79"/>
      <c r="O1743" s="79"/>
      <c r="P1743" s="79"/>
      <c r="Q1743" s="79"/>
      <c r="R1743" s="80"/>
      <c r="S1743" s="79"/>
      <c r="U1743" s="78"/>
      <c r="V1743" s="78"/>
      <c r="Y1743" s="78"/>
      <c r="Z1743" s="78"/>
    </row>
    <row r="1744" spans="1:26">
      <c r="A1744" s="81"/>
      <c r="D1744" s="79"/>
      <c r="E1744" s="79"/>
      <c r="F1744" s="79"/>
      <c r="G1744" s="79"/>
      <c r="H1744" s="79"/>
      <c r="I1744" s="79"/>
      <c r="J1744" s="79"/>
      <c r="K1744" s="80"/>
      <c r="L1744" s="79"/>
      <c r="M1744" s="79"/>
      <c r="N1744" s="79"/>
      <c r="O1744" s="79"/>
      <c r="P1744" s="79"/>
      <c r="Q1744" s="79"/>
      <c r="R1744" s="80"/>
      <c r="S1744" s="79"/>
      <c r="U1744" s="78"/>
      <c r="V1744" s="78"/>
      <c r="Y1744" s="78"/>
      <c r="Z1744" s="78"/>
    </row>
    <row r="1745" spans="1:26">
      <c r="A1745" s="81"/>
      <c r="D1745" s="79"/>
      <c r="E1745" s="79"/>
      <c r="F1745" s="79"/>
      <c r="G1745" s="79"/>
      <c r="H1745" s="79"/>
      <c r="I1745" s="79"/>
      <c r="J1745" s="79"/>
      <c r="K1745" s="80"/>
      <c r="L1745" s="79"/>
      <c r="M1745" s="79"/>
      <c r="N1745" s="79"/>
      <c r="O1745" s="79"/>
      <c r="P1745" s="79"/>
      <c r="Q1745" s="79"/>
      <c r="R1745" s="80"/>
      <c r="S1745" s="79"/>
      <c r="U1745" s="78"/>
      <c r="V1745" s="78"/>
      <c r="Y1745" s="78"/>
      <c r="Z1745" s="78"/>
    </row>
    <row r="1746" spans="1:26">
      <c r="A1746" s="81"/>
      <c r="D1746" s="79"/>
      <c r="E1746" s="79"/>
      <c r="F1746" s="79"/>
      <c r="G1746" s="79"/>
      <c r="H1746" s="79"/>
      <c r="I1746" s="79"/>
      <c r="J1746" s="79"/>
      <c r="K1746" s="80"/>
      <c r="L1746" s="79"/>
      <c r="M1746" s="79"/>
      <c r="N1746" s="79"/>
      <c r="O1746" s="79"/>
      <c r="P1746" s="79"/>
      <c r="Q1746" s="79"/>
      <c r="R1746" s="80"/>
      <c r="S1746" s="79"/>
      <c r="U1746" s="78"/>
      <c r="V1746" s="78"/>
      <c r="Y1746" s="78"/>
      <c r="Z1746" s="78"/>
    </row>
    <row r="1747" spans="1:26">
      <c r="A1747" s="81"/>
      <c r="D1747" s="79"/>
      <c r="E1747" s="79"/>
      <c r="F1747" s="79"/>
      <c r="G1747" s="79"/>
      <c r="H1747" s="79"/>
      <c r="I1747" s="79"/>
      <c r="J1747" s="79"/>
      <c r="K1747" s="80"/>
      <c r="L1747" s="79"/>
      <c r="M1747" s="79"/>
      <c r="N1747" s="79"/>
      <c r="O1747" s="79"/>
      <c r="P1747" s="79"/>
      <c r="Q1747" s="79"/>
      <c r="R1747" s="80"/>
      <c r="S1747" s="79"/>
      <c r="U1747" s="78"/>
      <c r="V1747" s="78"/>
      <c r="Y1747" s="78"/>
      <c r="Z1747" s="78"/>
    </row>
    <row r="1748" spans="1:26">
      <c r="A1748" s="81"/>
      <c r="D1748" s="79"/>
      <c r="E1748" s="79"/>
      <c r="F1748" s="79"/>
      <c r="G1748" s="79"/>
      <c r="H1748" s="79"/>
      <c r="I1748" s="79"/>
      <c r="J1748" s="79"/>
      <c r="K1748" s="80"/>
      <c r="L1748" s="79"/>
      <c r="M1748" s="79"/>
      <c r="N1748" s="79"/>
      <c r="O1748" s="79"/>
      <c r="P1748" s="79"/>
      <c r="Q1748" s="79"/>
      <c r="R1748" s="80"/>
      <c r="S1748" s="79"/>
      <c r="U1748" s="78"/>
      <c r="V1748" s="78"/>
      <c r="Y1748" s="78"/>
      <c r="Z1748" s="78"/>
    </row>
    <row r="1749" spans="1:26">
      <c r="A1749" s="81"/>
      <c r="D1749" s="79"/>
      <c r="E1749" s="79"/>
      <c r="F1749" s="79"/>
      <c r="G1749" s="79"/>
      <c r="H1749" s="79"/>
      <c r="I1749" s="79"/>
      <c r="J1749" s="79"/>
      <c r="K1749" s="80"/>
      <c r="L1749" s="79"/>
      <c r="M1749" s="79"/>
      <c r="N1749" s="79"/>
      <c r="O1749" s="79"/>
      <c r="P1749" s="79"/>
      <c r="Q1749" s="79"/>
      <c r="R1749" s="80"/>
      <c r="S1749" s="79"/>
      <c r="U1749" s="78"/>
      <c r="V1749" s="78"/>
      <c r="Y1749" s="78"/>
      <c r="Z1749" s="78"/>
    </row>
    <row r="1750" spans="1:26">
      <c r="A1750" s="81"/>
      <c r="D1750" s="79"/>
      <c r="E1750" s="79"/>
      <c r="F1750" s="79"/>
      <c r="G1750" s="79"/>
      <c r="H1750" s="79"/>
      <c r="I1750" s="79"/>
      <c r="J1750" s="79"/>
      <c r="K1750" s="80"/>
      <c r="L1750" s="79"/>
      <c r="M1750" s="79"/>
      <c r="N1750" s="79"/>
      <c r="O1750" s="79"/>
      <c r="P1750" s="79"/>
      <c r="Q1750" s="79"/>
      <c r="R1750" s="80"/>
      <c r="S1750" s="79"/>
      <c r="U1750" s="78"/>
      <c r="V1750" s="78"/>
      <c r="Y1750" s="78"/>
      <c r="Z1750" s="78"/>
    </row>
    <row r="1751" spans="1:26">
      <c r="A1751" s="81"/>
      <c r="D1751" s="79"/>
      <c r="E1751" s="79"/>
      <c r="F1751" s="79"/>
      <c r="G1751" s="79"/>
      <c r="H1751" s="79"/>
      <c r="I1751" s="79"/>
      <c r="J1751" s="79"/>
      <c r="K1751" s="80"/>
      <c r="L1751" s="79"/>
      <c r="M1751" s="79"/>
      <c r="N1751" s="79"/>
      <c r="O1751" s="79"/>
      <c r="P1751" s="79"/>
      <c r="Q1751" s="79"/>
      <c r="R1751" s="80"/>
      <c r="S1751" s="79"/>
      <c r="U1751" s="78"/>
      <c r="V1751" s="78"/>
      <c r="Y1751" s="78"/>
      <c r="Z1751" s="78"/>
    </row>
    <row r="1752" spans="1:26">
      <c r="A1752" s="81"/>
      <c r="D1752" s="79"/>
      <c r="E1752" s="79"/>
      <c r="F1752" s="79"/>
      <c r="G1752" s="79"/>
      <c r="H1752" s="79"/>
      <c r="I1752" s="79"/>
      <c r="J1752" s="79"/>
      <c r="K1752" s="80"/>
      <c r="L1752" s="79"/>
      <c r="M1752" s="79"/>
      <c r="N1752" s="79"/>
      <c r="O1752" s="79"/>
      <c r="P1752" s="79"/>
      <c r="Q1752" s="79"/>
      <c r="R1752" s="80"/>
      <c r="S1752" s="79"/>
      <c r="U1752" s="78"/>
      <c r="V1752" s="78"/>
      <c r="Y1752" s="78"/>
      <c r="Z1752" s="78"/>
    </row>
    <row r="1753" spans="1:26">
      <c r="A1753" s="81"/>
      <c r="D1753" s="79"/>
      <c r="E1753" s="79"/>
      <c r="F1753" s="79"/>
      <c r="G1753" s="79"/>
      <c r="H1753" s="79"/>
      <c r="I1753" s="79"/>
      <c r="J1753" s="79"/>
      <c r="K1753" s="80"/>
      <c r="L1753" s="79"/>
      <c r="M1753" s="79"/>
      <c r="N1753" s="79"/>
      <c r="O1753" s="79"/>
      <c r="P1753" s="79"/>
      <c r="Q1753" s="79"/>
      <c r="R1753" s="80"/>
      <c r="S1753" s="79"/>
      <c r="U1753" s="78"/>
      <c r="V1753" s="78"/>
      <c r="Y1753" s="78"/>
      <c r="Z1753" s="78"/>
    </row>
    <row r="1754" spans="1:26">
      <c r="A1754" s="81"/>
      <c r="D1754" s="79"/>
      <c r="E1754" s="79"/>
      <c r="F1754" s="79"/>
      <c r="G1754" s="79"/>
      <c r="H1754" s="79"/>
      <c r="I1754" s="79"/>
      <c r="J1754" s="79"/>
      <c r="K1754" s="80"/>
      <c r="L1754" s="79"/>
      <c r="M1754" s="79"/>
      <c r="N1754" s="79"/>
      <c r="O1754" s="79"/>
      <c r="P1754" s="79"/>
      <c r="Q1754" s="79"/>
      <c r="R1754" s="80"/>
      <c r="S1754" s="79"/>
      <c r="U1754" s="78"/>
      <c r="V1754" s="78"/>
      <c r="Y1754" s="78"/>
      <c r="Z1754" s="78"/>
    </row>
    <row r="1755" spans="1:26">
      <c r="A1755" s="81"/>
      <c r="D1755" s="79"/>
      <c r="E1755" s="79"/>
      <c r="F1755" s="79"/>
      <c r="G1755" s="79"/>
      <c r="H1755" s="79"/>
      <c r="I1755" s="79"/>
      <c r="J1755" s="79"/>
      <c r="K1755" s="80"/>
      <c r="L1755" s="79"/>
      <c r="M1755" s="79"/>
      <c r="N1755" s="79"/>
      <c r="O1755" s="79"/>
      <c r="P1755" s="79"/>
      <c r="Q1755" s="79"/>
      <c r="R1755" s="80"/>
      <c r="S1755" s="79"/>
      <c r="U1755" s="78"/>
      <c r="V1755" s="78"/>
      <c r="Y1755" s="78"/>
      <c r="Z1755" s="78"/>
    </row>
    <row r="1756" spans="1:26">
      <c r="A1756" s="81"/>
      <c r="D1756" s="79"/>
      <c r="E1756" s="79"/>
      <c r="F1756" s="79"/>
      <c r="G1756" s="79"/>
      <c r="H1756" s="79"/>
      <c r="I1756" s="79"/>
      <c r="J1756" s="79"/>
      <c r="K1756" s="80"/>
      <c r="L1756" s="79"/>
      <c r="M1756" s="79"/>
      <c r="N1756" s="79"/>
      <c r="O1756" s="79"/>
      <c r="P1756" s="79"/>
      <c r="Q1756" s="79"/>
      <c r="R1756" s="80"/>
      <c r="S1756" s="79"/>
      <c r="U1756" s="78"/>
      <c r="V1756" s="78"/>
      <c r="Y1756" s="78"/>
      <c r="Z1756" s="78"/>
    </row>
    <row r="1757" spans="1:26">
      <c r="A1757" s="81"/>
      <c r="D1757" s="79"/>
      <c r="E1757" s="79"/>
      <c r="F1757" s="79"/>
      <c r="G1757" s="79"/>
      <c r="H1757" s="79"/>
      <c r="I1757" s="79"/>
      <c r="J1757" s="79"/>
      <c r="K1757" s="80"/>
      <c r="L1757" s="79"/>
      <c r="M1757" s="79"/>
      <c r="N1757" s="79"/>
      <c r="O1757" s="79"/>
      <c r="P1757" s="79"/>
      <c r="Q1757" s="79"/>
      <c r="R1757" s="80"/>
      <c r="S1757" s="79"/>
      <c r="U1757" s="78"/>
      <c r="V1757" s="78"/>
      <c r="Y1757" s="78"/>
      <c r="Z1757" s="78"/>
    </row>
    <row r="1758" spans="1:26">
      <c r="A1758" s="81"/>
      <c r="D1758" s="79"/>
      <c r="E1758" s="79"/>
      <c r="F1758" s="79"/>
      <c r="G1758" s="79"/>
      <c r="H1758" s="79"/>
      <c r="I1758" s="79"/>
      <c r="J1758" s="79"/>
      <c r="K1758" s="80"/>
      <c r="L1758" s="79"/>
      <c r="M1758" s="79"/>
      <c r="N1758" s="79"/>
      <c r="O1758" s="79"/>
      <c r="P1758" s="79"/>
      <c r="Q1758" s="79"/>
      <c r="R1758" s="80"/>
      <c r="S1758" s="79"/>
      <c r="U1758" s="78"/>
      <c r="V1758" s="78"/>
      <c r="Y1758" s="78"/>
      <c r="Z1758" s="78"/>
    </row>
    <row r="1759" spans="1:26">
      <c r="A1759" s="81"/>
      <c r="D1759" s="79"/>
      <c r="E1759" s="79"/>
      <c r="F1759" s="79"/>
      <c r="G1759" s="79"/>
      <c r="H1759" s="79"/>
      <c r="I1759" s="79"/>
      <c r="J1759" s="79"/>
      <c r="K1759" s="80"/>
      <c r="L1759" s="79"/>
      <c r="M1759" s="79"/>
      <c r="N1759" s="79"/>
      <c r="O1759" s="79"/>
      <c r="P1759" s="79"/>
      <c r="Q1759" s="79"/>
      <c r="R1759" s="80"/>
      <c r="S1759" s="79"/>
      <c r="U1759" s="78"/>
      <c r="V1759" s="78"/>
      <c r="Y1759" s="78"/>
      <c r="Z1759" s="78"/>
    </row>
    <row r="1760" spans="1:26">
      <c r="A1760" s="81"/>
      <c r="D1760" s="79"/>
      <c r="E1760" s="79"/>
      <c r="F1760" s="79"/>
      <c r="G1760" s="79"/>
      <c r="H1760" s="79"/>
      <c r="I1760" s="79"/>
      <c r="J1760" s="79"/>
      <c r="K1760" s="80"/>
      <c r="L1760" s="79"/>
      <c r="M1760" s="79"/>
      <c r="N1760" s="79"/>
      <c r="O1760" s="79"/>
      <c r="P1760" s="79"/>
      <c r="Q1760" s="79"/>
      <c r="R1760" s="80"/>
      <c r="S1760" s="79"/>
      <c r="U1760" s="78"/>
      <c r="V1760" s="78"/>
      <c r="Y1760" s="78"/>
      <c r="Z1760" s="78"/>
    </row>
    <row r="1761" spans="1:26">
      <c r="A1761" s="81"/>
      <c r="D1761" s="79"/>
      <c r="E1761" s="79"/>
      <c r="F1761" s="79"/>
      <c r="G1761" s="79"/>
      <c r="H1761" s="79"/>
      <c r="I1761" s="79"/>
      <c r="J1761" s="79"/>
      <c r="K1761" s="80"/>
      <c r="L1761" s="79"/>
      <c r="M1761" s="79"/>
      <c r="N1761" s="79"/>
      <c r="O1761" s="79"/>
      <c r="P1761" s="79"/>
      <c r="Q1761" s="79"/>
      <c r="R1761" s="80"/>
      <c r="S1761" s="79"/>
      <c r="U1761" s="78"/>
      <c r="V1761" s="78"/>
      <c r="Y1761" s="78"/>
      <c r="Z1761" s="78"/>
    </row>
    <row r="1762" spans="1:26">
      <c r="A1762" s="81"/>
      <c r="D1762" s="79"/>
      <c r="E1762" s="79"/>
      <c r="F1762" s="79"/>
      <c r="G1762" s="79"/>
      <c r="H1762" s="79"/>
      <c r="I1762" s="79"/>
      <c r="J1762" s="79"/>
      <c r="K1762" s="80"/>
      <c r="L1762" s="79"/>
      <c r="M1762" s="79"/>
      <c r="N1762" s="79"/>
      <c r="O1762" s="79"/>
      <c r="P1762" s="79"/>
      <c r="Q1762" s="79"/>
      <c r="R1762" s="80"/>
      <c r="S1762" s="79"/>
      <c r="U1762" s="78"/>
      <c r="V1762" s="78"/>
      <c r="Y1762" s="78"/>
      <c r="Z1762" s="78"/>
    </row>
    <row r="1763" spans="1:26">
      <c r="A1763" s="81"/>
      <c r="D1763" s="79"/>
      <c r="E1763" s="79"/>
      <c r="F1763" s="79"/>
      <c r="G1763" s="79"/>
      <c r="H1763" s="79"/>
      <c r="I1763" s="79"/>
      <c r="J1763" s="79"/>
      <c r="K1763" s="80"/>
      <c r="L1763" s="79"/>
      <c r="M1763" s="79"/>
      <c r="N1763" s="79"/>
      <c r="O1763" s="79"/>
      <c r="P1763" s="79"/>
      <c r="Q1763" s="79"/>
      <c r="R1763" s="80"/>
      <c r="S1763" s="79"/>
      <c r="U1763" s="78"/>
      <c r="V1763" s="78"/>
      <c r="Y1763" s="78"/>
      <c r="Z1763" s="78"/>
    </row>
    <row r="1764" spans="1:26">
      <c r="A1764" s="81"/>
      <c r="D1764" s="79"/>
      <c r="E1764" s="79"/>
      <c r="F1764" s="79"/>
      <c r="G1764" s="79"/>
      <c r="H1764" s="79"/>
      <c r="I1764" s="79"/>
      <c r="J1764" s="79"/>
      <c r="K1764" s="80"/>
      <c r="L1764" s="79"/>
      <c r="M1764" s="79"/>
      <c r="N1764" s="79"/>
      <c r="O1764" s="79"/>
      <c r="P1764" s="79"/>
      <c r="Q1764" s="79"/>
      <c r="R1764" s="80"/>
      <c r="S1764" s="79"/>
      <c r="T1764" s="82"/>
      <c r="U1764" s="78"/>
      <c r="V1764" s="78"/>
      <c r="Y1764" s="78"/>
      <c r="Z1764" s="78"/>
    </row>
    <row r="1765" spans="1:26">
      <c r="A1765" s="81"/>
      <c r="D1765" s="79"/>
      <c r="E1765" s="79"/>
      <c r="F1765" s="79"/>
      <c r="G1765" s="79"/>
      <c r="H1765" s="79"/>
      <c r="I1765" s="79"/>
      <c r="J1765" s="79"/>
      <c r="K1765" s="80"/>
      <c r="L1765" s="79"/>
      <c r="M1765" s="79"/>
      <c r="N1765" s="79"/>
      <c r="O1765" s="79"/>
      <c r="P1765" s="79"/>
      <c r="Q1765" s="79"/>
      <c r="R1765" s="80"/>
      <c r="S1765" s="79"/>
      <c r="U1765" s="78"/>
      <c r="V1765" s="78"/>
      <c r="Y1765" s="78"/>
      <c r="Z1765" s="78"/>
    </row>
    <row r="1766" spans="1:26">
      <c r="A1766" s="81"/>
      <c r="D1766" s="79"/>
      <c r="E1766" s="79"/>
      <c r="F1766" s="79"/>
      <c r="G1766" s="79"/>
      <c r="H1766" s="79"/>
      <c r="I1766" s="79"/>
      <c r="J1766" s="79"/>
      <c r="K1766" s="80"/>
      <c r="L1766" s="79"/>
      <c r="M1766" s="79"/>
      <c r="N1766" s="79"/>
      <c r="O1766" s="79"/>
      <c r="P1766" s="79"/>
      <c r="Q1766" s="79"/>
      <c r="R1766" s="80"/>
      <c r="S1766" s="79"/>
      <c r="U1766" s="78"/>
      <c r="V1766" s="78"/>
      <c r="Y1766" s="78"/>
      <c r="Z1766" s="78"/>
    </row>
    <row r="1767" spans="1:26">
      <c r="A1767" s="81"/>
      <c r="D1767" s="79"/>
      <c r="E1767" s="79"/>
      <c r="F1767" s="79"/>
      <c r="G1767" s="79"/>
      <c r="H1767" s="79"/>
      <c r="I1767" s="79"/>
      <c r="J1767" s="79"/>
      <c r="K1767" s="80"/>
      <c r="L1767" s="79"/>
      <c r="M1767" s="79"/>
      <c r="N1767" s="79"/>
      <c r="O1767" s="79"/>
      <c r="P1767" s="79"/>
      <c r="Q1767" s="79"/>
      <c r="R1767" s="80"/>
      <c r="S1767" s="79"/>
      <c r="U1767" s="78"/>
      <c r="V1767" s="78"/>
      <c r="Y1767" s="78"/>
      <c r="Z1767" s="78"/>
    </row>
    <row r="1768" spans="1:26">
      <c r="A1768" s="81"/>
      <c r="D1768" s="79"/>
      <c r="E1768" s="79"/>
      <c r="F1768" s="79"/>
      <c r="G1768" s="79"/>
      <c r="H1768" s="79"/>
      <c r="I1768" s="79"/>
      <c r="J1768" s="79"/>
      <c r="K1768" s="80"/>
      <c r="L1768" s="79"/>
      <c r="M1768" s="79"/>
      <c r="N1768" s="79"/>
      <c r="O1768" s="79"/>
      <c r="P1768" s="79"/>
      <c r="Q1768" s="79"/>
      <c r="R1768" s="80"/>
      <c r="S1768" s="79"/>
      <c r="U1768" s="78"/>
      <c r="V1768" s="78"/>
      <c r="Y1768" s="78"/>
      <c r="Z1768" s="78"/>
    </row>
    <row r="1769" spans="1:26">
      <c r="A1769" s="81"/>
      <c r="D1769" s="79"/>
      <c r="E1769" s="79"/>
      <c r="F1769" s="79"/>
      <c r="G1769" s="79"/>
      <c r="H1769" s="79"/>
      <c r="I1769" s="79"/>
      <c r="J1769" s="79"/>
      <c r="K1769" s="80"/>
      <c r="L1769" s="79"/>
      <c r="M1769" s="79"/>
      <c r="N1769" s="79"/>
      <c r="O1769" s="79"/>
      <c r="P1769" s="79"/>
      <c r="Q1769" s="79"/>
      <c r="R1769" s="80"/>
      <c r="S1769" s="79"/>
      <c r="U1769" s="78"/>
      <c r="V1769" s="78"/>
      <c r="Y1769" s="78"/>
      <c r="Z1769" s="78"/>
    </row>
    <row r="1770" spans="1:26">
      <c r="A1770" s="81"/>
      <c r="D1770" s="79"/>
      <c r="E1770" s="79"/>
      <c r="F1770" s="79"/>
      <c r="G1770" s="79"/>
      <c r="H1770" s="79"/>
      <c r="I1770" s="79"/>
      <c r="J1770" s="79"/>
      <c r="K1770" s="80"/>
      <c r="L1770" s="79"/>
      <c r="M1770" s="79"/>
      <c r="N1770" s="79"/>
      <c r="O1770" s="79"/>
      <c r="P1770" s="79"/>
      <c r="Q1770" s="79"/>
      <c r="R1770" s="80"/>
      <c r="S1770" s="79"/>
      <c r="U1770" s="78"/>
      <c r="V1770" s="78"/>
      <c r="Y1770" s="78"/>
      <c r="Z1770" s="78"/>
    </row>
    <row r="1771" spans="1:26">
      <c r="A1771" s="81"/>
      <c r="D1771" s="79"/>
      <c r="E1771" s="79"/>
      <c r="F1771" s="79"/>
      <c r="G1771" s="79"/>
      <c r="H1771" s="79"/>
      <c r="I1771" s="79"/>
      <c r="J1771" s="79"/>
      <c r="K1771" s="80"/>
      <c r="L1771" s="79"/>
      <c r="M1771" s="79"/>
      <c r="N1771" s="79"/>
      <c r="O1771" s="79"/>
      <c r="P1771" s="79"/>
      <c r="Q1771" s="79"/>
      <c r="R1771" s="80"/>
      <c r="S1771" s="79"/>
      <c r="U1771" s="78"/>
      <c r="V1771" s="78"/>
      <c r="Y1771" s="78"/>
      <c r="Z1771" s="78"/>
    </row>
    <row r="1772" spans="1:26">
      <c r="A1772" s="81"/>
      <c r="D1772" s="79"/>
      <c r="E1772" s="79"/>
      <c r="F1772" s="79"/>
      <c r="G1772" s="79"/>
      <c r="H1772" s="79"/>
      <c r="I1772" s="79"/>
      <c r="J1772" s="79"/>
      <c r="K1772" s="80"/>
      <c r="L1772" s="79"/>
      <c r="M1772" s="79"/>
      <c r="N1772" s="79"/>
      <c r="O1772" s="79"/>
      <c r="P1772" s="79"/>
      <c r="Q1772" s="79"/>
      <c r="R1772" s="80"/>
      <c r="S1772" s="79"/>
      <c r="U1772" s="78"/>
      <c r="V1772" s="78"/>
      <c r="Y1772" s="78"/>
      <c r="Z1772" s="78"/>
    </row>
    <row r="1773" spans="1:26">
      <c r="A1773" s="81"/>
      <c r="D1773" s="79"/>
      <c r="E1773" s="79"/>
      <c r="F1773" s="79"/>
      <c r="G1773" s="79"/>
      <c r="H1773" s="79"/>
      <c r="I1773" s="79"/>
      <c r="J1773" s="79"/>
      <c r="K1773" s="80"/>
      <c r="L1773" s="79"/>
      <c r="M1773" s="79"/>
      <c r="N1773" s="79"/>
      <c r="O1773" s="79"/>
      <c r="P1773" s="79"/>
      <c r="Q1773" s="79"/>
      <c r="R1773" s="80"/>
      <c r="S1773" s="79"/>
      <c r="U1773" s="78"/>
      <c r="V1773" s="78"/>
      <c r="Y1773" s="78"/>
      <c r="Z1773" s="78"/>
    </row>
    <row r="1774" spans="1:26">
      <c r="A1774" s="81"/>
      <c r="D1774" s="79"/>
      <c r="E1774" s="79"/>
      <c r="F1774" s="79"/>
      <c r="G1774" s="79"/>
      <c r="H1774" s="79"/>
      <c r="I1774" s="79"/>
      <c r="J1774" s="79"/>
      <c r="K1774" s="80"/>
      <c r="L1774" s="79"/>
      <c r="M1774" s="79"/>
      <c r="N1774" s="79"/>
      <c r="O1774" s="79"/>
      <c r="P1774" s="79"/>
      <c r="Q1774" s="79"/>
      <c r="R1774" s="80"/>
      <c r="S1774" s="79"/>
      <c r="U1774" s="78"/>
      <c r="V1774" s="78"/>
      <c r="Y1774" s="78"/>
      <c r="Z1774" s="78"/>
    </row>
    <row r="1775" spans="1:26">
      <c r="A1775" s="81"/>
      <c r="D1775" s="79"/>
      <c r="E1775" s="79"/>
      <c r="F1775" s="79"/>
      <c r="G1775" s="79"/>
      <c r="H1775" s="79"/>
      <c r="I1775" s="79"/>
      <c r="J1775" s="79"/>
      <c r="K1775" s="80"/>
      <c r="L1775" s="79"/>
      <c r="M1775" s="79"/>
      <c r="N1775" s="79"/>
      <c r="O1775" s="79"/>
      <c r="P1775" s="79"/>
      <c r="Q1775" s="79"/>
      <c r="R1775" s="80"/>
      <c r="S1775" s="79"/>
      <c r="U1775" s="78"/>
      <c r="V1775" s="78"/>
      <c r="Y1775" s="78"/>
      <c r="Z1775" s="78"/>
    </row>
    <row r="1776" spans="1:26">
      <c r="A1776" s="81"/>
      <c r="D1776" s="79"/>
      <c r="E1776" s="79"/>
      <c r="F1776" s="79"/>
      <c r="G1776" s="79"/>
      <c r="H1776" s="79"/>
      <c r="I1776" s="79"/>
      <c r="J1776" s="79"/>
      <c r="K1776" s="80"/>
      <c r="L1776" s="79"/>
      <c r="M1776" s="79"/>
      <c r="N1776" s="79"/>
      <c r="O1776" s="79"/>
      <c r="P1776" s="79"/>
      <c r="Q1776" s="79"/>
      <c r="R1776" s="80"/>
      <c r="S1776" s="79"/>
      <c r="U1776" s="78"/>
      <c r="V1776" s="78"/>
      <c r="Y1776" s="78"/>
      <c r="Z1776" s="78"/>
    </row>
    <row r="1777" spans="1:26">
      <c r="A1777" s="81"/>
      <c r="D1777" s="79"/>
      <c r="E1777" s="79"/>
      <c r="F1777" s="79"/>
      <c r="G1777" s="79"/>
      <c r="H1777" s="79"/>
      <c r="I1777" s="79"/>
      <c r="J1777" s="79"/>
      <c r="K1777" s="80"/>
      <c r="L1777" s="79"/>
      <c r="M1777" s="79"/>
      <c r="N1777" s="79"/>
      <c r="O1777" s="79"/>
      <c r="P1777" s="79"/>
      <c r="Q1777" s="79"/>
      <c r="R1777" s="80"/>
      <c r="S1777" s="79"/>
      <c r="U1777" s="78"/>
      <c r="V1777" s="78"/>
      <c r="Y1777" s="78"/>
      <c r="Z1777" s="78"/>
    </row>
    <row r="1778" spans="1:26">
      <c r="A1778" s="81"/>
      <c r="D1778" s="79"/>
      <c r="E1778" s="79"/>
      <c r="F1778" s="79"/>
      <c r="G1778" s="79"/>
      <c r="H1778" s="79"/>
      <c r="I1778" s="79"/>
      <c r="J1778" s="79"/>
      <c r="K1778" s="80"/>
      <c r="L1778" s="79"/>
      <c r="M1778" s="79"/>
      <c r="N1778" s="79"/>
      <c r="O1778" s="79"/>
      <c r="P1778" s="79"/>
      <c r="Q1778" s="79"/>
      <c r="R1778" s="80"/>
      <c r="S1778" s="79"/>
      <c r="U1778" s="78"/>
      <c r="V1778" s="78"/>
      <c r="Y1778" s="78"/>
      <c r="Z1778" s="78"/>
    </row>
    <row r="1779" spans="1:26">
      <c r="A1779" s="81"/>
      <c r="D1779" s="79"/>
      <c r="E1779" s="79"/>
      <c r="F1779" s="79"/>
      <c r="G1779" s="79"/>
      <c r="H1779" s="79"/>
      <c r="I1779" s="79"/>
      <c r="J1779" s="79"/>
      <c r="K1779" s="80"/>
      <c r="L1779" s="79"/>
      <c r="M1779" s="79"/>
      <c r="N1779" s="79"/>
      <c r="O1779" s="79"/>
      <c r="P1779" s="79"/>
      <c r="Q1779" s="79"/>
      <c r="R1779" s="80"/>
      <c r="S1779" s="79"/>
      <c r="U1779" s="78"/>
      <c r="V1779" s="78"/>
      <c r="Y1779" s="78"/>
      <c r="Z1779" s="78"/>
    </row>
    <row r="1780" spans="1:26">
      <c r="A1780" s="81"/>
      <c r="D1780" s="79"/>
      <c r="E1780" s="79"/>
      <c r="F1780" s="79"/>
      <c r="G1780" s="79"/>
      <c r="H1780" s="79"/>
      <c r="I1780" s="79"/>
      <c r="J1780" s="79"/>
      <c r="K1780" s="80"/>
      <c r="L1780" s="79"/>
      <c r="M1780" s="79"/>
      <c r="N1780" s="79"/>
      <c r="O1780" s="79"/>
      <c r="P1780" s="79"/>
      <c r="Q1780" s="79"/>
      <c r="R1780" s="80"/>
      <c r="S1780" s="79"/>
      <c r="U1780" s="78"/>
      <c r="V1780" s="78"/>
      <c r="Y1780" s="78"/>
      <c r="Z1780" s="78"/>
    </row>
    <row r="1781" spans="1:26">
      <c r="A1781" s="81"/>
      <c r="D1781" s="79"/>
      <c r="E1781" s="79"/>
      <c r="F1781" s="79"/>
      <c r="G1781" s="79"/>
      <c r="H1781" s="79"/>
      <c r="I1781" s="79"/>
      <c r="J1781" s="79"/>
      <c r="K1781" s="80"/>
      <c r="L1781" s="79"/>
      <c r="M1781" s="79"/>
      <c r="N1781" s="79"/>
      <c r="O1781" s="79"/>
      <c r="P1781" s="79"/>
      <c r="Q1781" s="79"/>
      <c r="R1781" s="80"/>
      <c r="S1781" s="79"/>
      <c r="U1781" s="78"/>
      <c r="V1781" s="78"/>
      <c r="Y1781" s="78"/>
      <c r="Z1781" s="78"/>
    </row>
    <row r="1782" spans="1:26">
      <c r="A1782" s="81"/>
      <c r="D1782" s="79"/>
      <c r="E1782" s="79"/>
      <c r="F1782" s="79"/>
      <c r="G1782" s="79"/>
      <c r="H1782" s="79"/>
      <c r="I1782" s="79"/>
      <c r="J1782" s="79"/>
      <c r="K1782" s="80"/>
      <c r="L1782" s="79"/>
      <c r="M1782" s="79"/>
      <c r="N1782" s="79"/>
      <c r="O1782" s="79"/>
      <c r="P1782" s="79"/>
      <c r="Q1782" s="79"/>
      <c r="R1782" s="80"/>
      <c r="S1782" s="79"/>
      <c r="U1782" s="78"/>
      <c r="V1782" s="78"/>
      <c r="Y1782" s="78"/>
      <c r="Z1782" s="78"/>
    </row>
    <row r="1783" spans="1:26">
      <c r="A1783" s="81"/>
      <c r="D1783" s="79"/>
      <c r="E1783" s="79"/>
      <c r="F1783" s="79"/>
      <c r="G1783" s="79"/>
      <c r="H1783" s="79"/>
      <c r="I1783" s="79"/>
      <c r="J1783" s="79"/>
      <c r="K1783" s="80"/>
      <c r="L1783" s="79"/>
      <c r="M1783" s="79"/>
      <c r="N1783" s="79"/>
      <c r="O1783" s="79"/>
      <c r="P1783" s="79"/>
      <c r="Q1783" s="79"/>
      <c r="R1783" s="80"/>
      <c r="S1783" s="79"/>
      <c r="U1783" s="78"/>
      <c r="V1783" s="78"/>
      <c r="Y1783" s="78"/>
      <c r="Z1783" s="78"/>
    </row>
    <row r="1784" spans="1:26">
      <c r="A1784" s="81"/>
      <c r="D1784" s="79"/>
      <c r="E1784" s="79"/>
      <c r="F1784" s="79"/>
      <c r="G1784" s="79"/>
      <c r="H1784" s="79"/>
      <c r="I1784" s="79"/>
      <c r="J1784" s="79"/>
      <c r="K1784" s="80"/>
      <c r="L1784" s="79"/>
      <c r="M1784" s="79"/>
      <c r="N1784" s="79"/>
      <c r="O1784" s="79"/>
      <c r="P1784" s="79"/>
      <c r="Q1784" s="79"/>
      <c r="R1784" s="80"/>
      <c r="S1784" s="79"/>
      <c r="U1784" s="78"/>
      <c r="V1784" s="78"/>
      <c r="Y1784" s="78"/>
      <c r="Z1784" s="78"/>
    </row>
    <row r="1785" spans="1:26">
      <c r="A1785" s="81"/>
      <c r="D1785" s="79"/>
      <c r="E1785" s="79"/>
      <c r="F1785" s="79"/>
      <c r="G1785" s="79"/>
      <c r="H1785" s="79"/>
      <c r="I1785" s="79"/>
      <c r="J1785" s="79"/>
      <c r="K1785" s="80"/>
      <c r="L1785" s="79"/>
      <c r="M1785" s="79"/>
      <c r="N1785" s="79"/>
      <c r="O1785" s="79"/>
      <c r="P1785" s="79"/>
      <c r="Q1785" s="79"/>
      <c r="R1785" s="80"/>
      <c r="S1785" s="79"/>
      <c r="U1785" s="78"/>
      <c r="V1785" s="78"/>
      <c r="Y1785" s="78"/>
      <c r="Z1785" s="78"/>
    </row>
    <row r="1786" spans="1:26">
      <c r="A1786" s="81"/>
      <c r="D1786" s="79"/>
      <c r="E1786" s="79"/>
      <c r="F1786" s="79"/>
      <c r="G1786" s="79"/>
      <c r="H1786" s="79"/>
      <c r="I1786" s="79"/>
      <c r="J1786" s="79"/>
      <c r="K1786" s="80"/>
      <c r="L1786" s="79"/>
      <c r="M1786" s="79"/>
      <c r="N1786" s="79"/>
      <c r="O1786" s="79"/>
      <c r="P1786" s="79"/>
      <c r="Q1786" s="79"/>
      <c r="R1786" s="80"/>
      <c r="S1786" s="79"/>
      <c r="U1786" s="78"/>
      <c r="V1786" s="78"/>
      <c r="Y1786" s="78"/>
      <c r="Z1786" s="78"/>
    </row>
    <row r="1787" spans="1:26">
      <c r="A1787" s="81"/>
      <c r="D1787" s="79"/>
      <c r="E1787" s="79"/>
      <c r="F1787" s="79"/>
      <c r="G1787" s="79"/>
      <c r="H1787" s="79"/>
      <c r="I1787" s="79"/>
      <c r="J1787" s="79"/>
      <c r="K1787" s="80"/>
      <c r="L1787" s="79"/>
      <c r="M1787" s="79"/>
      <c r="N1787" s="79"/>
      <c r="O1787" s="79"/>
      <c r="P1787" s="79"/>
      <c r="Q1787" s="79"/>
      <c r="R1787" s="80"/>
      <c r="S1787" s="79"/>
      <c r="U1787" s="78"/>
      <c r="V1787" s="78"/>
      <c r="Y1787" s="78"/>
      <c r="Z1787" s="78"/>
    </row>
    <row r="1788" spans="1:26">
      <c r="A1788" s="81"/>
      <c r="D1788" s="79"/>
      <c r="E1788" s="79"/>
      <c r="F1788" s="79"/>
      <c r="G1788" s="79"/>
      <c r="H1788" s="79"/>
      <c r="I1788" s="79"/>
      <c r="J1788" s="79"/>
      <c r="K1788" s="80"/>
      <c r="L1788" s="79"/>
      <c r="M1788" s="79"/>
      <c r="N1788" s="79"/>
      <c r="O1788" s="79"/>
      <c r="P1788" s="79"/>
      <c r="Q1788" s="79"/>
      <c r="R1788" s="80"/>
      <c r="S1788" s="79"/>
      <c r="U1788" s="78"/>
      <c r="V1788" s="78"/>
      <c r="Y1788" s="78"/>
      <c r="Z1788" s="78"/>
    </row>
    <row r="1789" spans="1:26">
      <c r="A1789" s="81"/>
      <c r="D1789" s="79"/>
      <c r="E1789" s="79"/>
      <c r="F1789" s="79"/>
      <c r="G1789" s="79"/>
      <c r="H1789" s="79"/>
      <c r="I1789" s="79"/>
      <c r="J1789" s="79"/>
      <c r="K1789" s="80"/>
      <c r="L1789" s="79"/>
      <c r="M1789" s="79"/>
      <c r="N1789" s="79"/>
      <c r="O1789" s="79"/>
      <c r="P1789" s="79"/>
      <c r="Q1789" s="79"/>
      <c r="R1789" s="80"/>
      <c r="S1789" s="79"/>
      <c r="U1789" s="78"/>
      <c r="V1789" s="78"/>
      <c r="Y1789" s="78"/>
      <c r="Z1789" s="78"/>
    </row>
    <row r="1790" spans="1:26">
      <c r="A1790" s="81"/>
      <c r="D1790" s="79"/>
      <c r="E1790" s="79"/>
      <c r="F1790" s="79"/>
      <c r="G1790" s="79"/>
      <c r="H1790" s="79"/>
      <c r="I1790" s="79"/>
      <c r="J1790" s="79"/>
      <c r="K1790" s="80"/>
      <c r="L1790" s="79"/>
      <c r="M1790" s="79"/>
      <c r="N1790" s="79"/>
      <c r="O1790" s="79"/>
      <c r="P1790" s="79"/>
      <c r="Q1790" s="79"/>
      <c r="R1790" s="80"/>
      <c r="S1790" s="79"/>
      <c r="U1790" s="78"/>
      <c r="V1790" s="78"/>
      <c r="Y1790" s="78"/>
      <c r="Z1790" s="78"/>
    </row>
    <row r="1791" spans="1:26">
      <c r="A1791" s="81"/>
      <c r="D1791" s="79"/>
      <c r="E1791" s="79"/>
      <c r="F1791" s="79"/>
      <c r="G1791" s="79"/>
      <c r="H1791" s="79"/>
      <c r="I1791" s="79"/>
      <c r="J1791" s="79"/>
      <c r="K1791" s="80"/>
      <c r="L1791" s="79"/>
      <c r="M1791" s="79"/>
      <c r="N1791" s="79"/>
      <c r="O1791" s="79"/>
      <c r="P1791" s="79"/>
      <c r="Q1791" s="79"/>
      <c r="R1791" s="80"/>
      <c r="S1791" s="79"/>
      <c r="U1791" s="78"/>
      <c r="V1791" s="78"/>
      <c r="Y1791" s="78"/>
      <c r="Z1791" s="78"/>
    </row>
    <row r="1792" spans="1:26">
      <c r="A1792" s="81"/>
      <c r="D1792" s="79"/>
      <c r="E1792" s="79"/>
      <c r="F1792" s="79"/>
      <c r="G1792" s="79"/>
      <c r="H1792" s="79"/>
      <c r="I1792" s="79"/>
      <c r="J1792" s="79"/>
      <c r="K1792" s="80"/>
      <c r="L1792" s="79"/>
      <c r="M1792" s="79"/>
      <c r="N1792" s="79"/>
      <c r="O1792" s="79"/>
      <c r="P1792" s="79"/>
      <c r="Q1792" s="79"/>
      <c r="R1792" s="80"/>
      <c r="S1792" s="79"/>
      <c r="U1792" s="78"/>
      <c r="V1792" s="78"/>
      <c r="Y1792" s="78"/>
      <c r="Z1792" s="78"/>
    </row>
    <row r="1793" spans="1:26">
      <c r="A1793" s="81"/>
      <c r="D1793" s="79"/>
      <c r="E1793" s="79"/>
      <c r="F1793" s="79"/>
      <c r="G1793" s="79"/>
      <c r="H1793" s="79"/>
      <c r="I1793" s="79"/>
      <c r="J1793" s="79"/>
      <c r="K1793" s="80"/>
      <c r="L1793" s="79"/>
      <c r="M1793" s="79"/>
      <c r="N1793" s="79"/>
      <c r="O1793" s="79"/>
      <c r="P1793" s="79"/>
      <c r="Q1793" s="79"/>
      <c r="R1793" s="80"/>
      <c r="S1793" s="79"/>
      <c r="U1793" s="78"/>
      <c r="V1793" s="78"/>
      <c r="Y1793" s="78"/>
      <c r="Z1793" s="78"/>
    </row>
    <row r="1794" spans="1:26">
      <c r="A1794" s="81"/>
      <c r="D1794" s="79"/>
      <c r="E1794" s="79"/>
      <c r="F1794" s="79"/>
      <c r="G1794" s="79"/>
      <c r="H1794" s="79"/>
      <c r="I1794" s="79"/>
      <c r="J1794" s="79"/>
      <c r="K1794" s="80"/>
      <c r="L1794" s="79"/>
      <c r="M1794" s="79"/>
      <c r="N1794" s="79"/>
      <c r="O1794" s="79"/>
      <c r="P1794" s="79"/>
      <c r="Q1794" s="79"/>
      <c r="R1794" s="80"/>
      <c r="S1794" s="79"/>
      <c r="U1794" s="78"/>
      <c r="V1794" s="78"/>
      <c r="Y1794" s="78"/>
      <c r="Z1794" s="78"/>
    </row>
    <row r="1795" spans="1:26">
      <c r="A1795" s="81"/>
      <c r="D1795" s="79"/>
      <c r="E1795" s="79"/>
      <c r="F1795" s="79"/>
      <c r="G1795" s="79"/>
      <c r="H1795" s="79"/>
      <c r="I1795" s="79"/>
      <c r="J1795" s="79"/>
      <c r="K1795" s="80"/>
      <c r="L1795" s="79"/>
      <c r="M1795" s="79"/>
      <c r="N1795" s="79"/>
      <c r="O1795" s="79"/>
      <c r="P1795" s="79"/>
      <c r="Q1795" s="79"/>
      <c r="R1795" s="80"/>
      <c r="S1795" s="79"/>
      <c r="U1795" s="78"/>
      <c r="V1795" s="78"/>
      <c r="Y1795" s="78"/>
      <c r="Z1795" s="78"/>
    </row>
    <row r="1796" spans="1:26">
      <c r="A1796" s="81"/>
      <c r="D1796" s="79"/>
      <c r="E1796" s="79"/>
      <c r="F1796" s="79"/>
      <c r="G1796" s="79"/>
      <c r="H1796" s="79"/>
      <c r="I1796" s="79"/>
      <c r="J1796" s="79"/>
      <c r="K1796" s="80"/>
      <c r="L1796" s="79"/>
      <c r="M1796" s="79"/>
      <c r="N1796" s="79"/>
      <c r="O1796" s="79"/>
      <c r="P1796" s="79"/>
      <c r="Q1796" s="79"/>
      <c r="R1796" s="80"/>
      <c r="S1796" s="79"/>
      <c r="U1796" s="78"/>
      <c r="V1796" s="78"/>
      <c r="Y1796" s="78"/>
      <c r="Z1796" s="78"/>
    </row>
    <row r="1797" spans="1:26">
      <c r="A1797" s="81"/>
      <c r="D1797" s="79"/>
      <c r="E1797" s="79"/>
      <c r="F1797" s="79"/>
      <c r="G1797" s="79"/>
      <c r="H1797" s="79"/>
      <c r="I1797" s="79"/>
      <c r="J1797" s="79"/>
      <c r="K1797" s="80"/>
      <c r="L1797" s="79"/>
      <c r="M1797" s="79"/>
      <c r="N1797" s="79"/>
      <c r="O1797" s="79"/>
      <c r="P1797" s="79"/>
      <c r="Q1797" s="79"/>
      <c r="R1797" s="80"/>
      <c r="S1797" s="79"/>
      <c r="U1797" s="78"/>
      <c r="V1797" s="78"/>
      <c r="Y1797" s="78"/>
      <c r="Z1797" s="78"/>
    </row>
    <row r="1798" spans="1:26">
      <c r="A1798" s="81"/>
      <c r="D1798" s="79"/>
      <c r="E1798" s="79"/>
      <c r="F1798" s="79"/>
      <c r="G1798" s="79"/>
      <c r="H1798" s="79"/>
      <c r="I1798" s="79"/>
      <c r="J1798" s="79"/>
      <c r="K1798" s="80"/>
      <c r="L1798" s="79"/>
      <c r="M1798" s="79"/>
      <c r="N1798" s="79"/>
      <c r="O1798" s="79"/>
      <c r="P1798" s="79"/>
      <c r="Q1798" s="79"/>
      <c r="R1798" s="80"/>
      <c r="S1798" s="79"/>
      <c r="U1798" s="78"/>
      <c r="V1798" s="78"/>
      <c r="Y1798" s="78"/>
      <c r="Z1798" s="78"/>
    </row>
    <row r="1799" spans="1:26">
      <c r="A1799" s="81"/>
      <c r="D1799" s="79"/>
      <c r="E1799" s="79"/>
      <c r="F1799" s="79"/>
      <c r="G1799" s="79"/>
      <c r="H1799" s="79"/>
      <c r="I1799" s="79"/>
      <c r="J1799" s="79"/>
      <c r="K1799" s="80"/>
      <c r="L1799" s="79"/>
      <c r="M1799" s="79"/>
      <c r="N1799" s="79"/>
      <c r="O1799" s="79"/>
      <c r="P1799" s="79"/>
      <c r="Q1799" s="79"/>
      <c r="R1799" s="80"/>
      <c r="S1799" s="79"/>
      <c r="U1799" s="78"/>
      <c r="V1799" s="78"/>
      <c r="Y1799" s="78"/>
      <c r="Z1799" s="78"/>
    </row>
    <row r="1800" spans="1:26">
      <c r="A1800" s="81"/>
      <c r="D1800" s="79"/>
      <c r="E1800" s="79"/>
      <c r="F1800" s="79"/>
      <c r="G1800" s="79"/>
      <c r="H1800" s="79"/>
      <c r="I1800" s="79"/>
      <c r="J1800" s="79"/>
      <c r="K1800" s="80"/>
      <c r="L1800" s="79"/>
      <c r="M1800" s="79"/>
      <c r="N1800" s="79"/>
      <c r="O1800" s="79"/>
      <c r="P1800" s="79"/>
      <c r="Q1800" s="79"/>
      <c r="R1800" s="80"/>
      <c r="S1800" s="79"/>
      <c r="U1800" s="78"/>
      <c r="V1800" s="78"/>
      <c r="Y1800" s="78"/>
      <c r="Z1800" s="78"/>
    </row>
    <row r="1801" spans="1:26">
      <c r="A1801" s="81"/>
      <c r="D1801" s="79"/>
      <c r="E1801" s="79"/>
      <c r="F1801" s="79"/>
      <c r="G1801" s="79"/>
      <c r="H1801" s="79"/>
      <c r="I1801" s="79"/>
      <c r="J1801" s="79"/>
      <c r="K1801" s="80"/>
      <c r="L1801" s="79"/>
      <c r="M1801" s="79"/>
      <c r="N1801" s="79"/>
      <c r="O1801" s="79"/>
      <c r="P1801" s="79"/>
      <c r="Q1801" s="79"/>
      <c r="R1801" s="80"/>
      <c r="S1801" s="79"/>
      <c r="U1801" s="78"/>
      <c r="V1801" s="78"/>
      <c r="Y1801" s="78"/>
      <c r="Z1801" s="78"/>
    </row>
    <row r="1802" spans="1:26">
      <c r="A1802" s="81"/>
      <c r="D1802" s="79"/>
      <c r="E1802" s="79"/>
      <c r="F1802" s="79"/>
      <c r="G1802" s="79"/>
      <c r="H1802" s="79"/>
      <c r="I1802" s="79"/>
      <c r="J1802" s="79"/>
      <c r="K1802" s="80"/>
      <c r="L1802" s="79"/>
      <c r="M1802" s="79"/>
      <c r="N1802" s="79"/>
      <c r="O1802" s="79"/>
      <c r="P1802" s="79"/>
      <c r="Q1802" s="79"/>
      <c r="R1802" s="80"/>
      <c r="S1802" s="79"/>
      <c r="U1802" s="78"/>
      <c r="V1802" s="78"/>
      <c r="Y1802" s="78"/>
      <c r="Z1802" s="78"/>
    </row>
    <row r="1803" spans="1:26">
      <c r="A1803" s="81"/>
      <c r="D1803" s="79"/>
      <c r="E1803" s="79"/>
      <c r="F1803" s="79"/>
      <c r="G1803" s="79"/>
      <c r="H1803" s="79"/>
      <c r="I1803" s="79"/>
      <c r="J1803" s="79"/>
      <c r="K1803" s="80"/>
      <c r="L1803" s="79"/>
      <c r="M1803" s="79"/>
      <c r="N1803" s="79"/>
      <c r="O1803" s="79"/>
      <c r="P1803" s="79"/>
      <c r="Q1803" s="79"/>
      <c r="R1803" s="80"/>
      <c r="S1803" s="79"/>
      <c r="U1803" s="78"/>
      <c r="V1803" s="78"/>
      <c r="Y1803" s="78"/>
      <c r="Z1803" s="78"/>
    </row>
    <row r="1804" spans="1:26">
      <c r="A1804" s="81"/>
      <c r="D1804" s="79"/>
      <c r="E1804" s="79"/>
      <c r="F1804" s="79"/>
      <c r="G1804" s="79"/>
      <c r="H1804" s="79"/>
      <c r="I1804" s="79"/>
      <c r="J1804" s="79"/>
      <c r="K1804" s="80"/>
      <c r="L1804" s="79"/>
      <c r="M1804" s="79"/>
      <c r="N1804" s="79"/>
      <c r="O1804" s="79"/>
      <c r="P1804" s="79"/>
      <c r="Q1804" s="79"/>
      <c r="R1804" s="80"/>
      <c r="S1804" s="79"/>
      <c r="U1804" s="78"/>
      <c r="V1804" s="78"/>
      <c r="Y1804" s="78"/>
      <c r="Z1804" s="78"/>
    </row>
    <row r="1805" spans="1:26">
      <c r="A1805" s="81"/>
      <c r="D1805" s="79"/>
      <c r="E1805" s="79"/>
      <c r="F1805" s="79"/>
      <c r="G1805" s="79"/>
      <c r="H1805" s="79"/>
      <c r="I1805" s="79"/>
      <c r="J1805" s="79"/>
      <c r="K1805" s="80"/>
      <c r="L1805" s="79"/>
      <c r="M1805" s="79"/>
      <c r="N1805" s="79"/>
      <c r="O1805" s="79"/>
      <c r="P1805" s="79"/>
      <c r="Q1805" s="79"/>
      <c r="R1805" s="80"/>
      <c r="S1805" s="79"/>
      <c r="U1805" s="78"/>
      <c r="V1805" s="78"/>
      <c r="Y1805" s="78"/>
      <c r="Z1805" s="78"/>
    </row>
    <row r="1806" spans="1:26">
      <c r="A1806" s="81"/>
      <c r="D1806" s="79"/>
      <c r="E1806" s="79"/>
      <c r="F1806" s="79"/>
      <c r="G1806" s="79"/>
      <c r="H1806" s="79"/>
      <c r="I1806" s="79"/>
      <c r="J1806" s="79"/>
      <c r="K1806" s="80"/>
      <c r="L1806" s="79"/>
      <c r="M1806" s="79"/>
      <c r="N1806" s="79"/>
      <c r="O1806" s="79"/>
      <c r="P1806" s="79"/>
      <c r="Q1806" s="79"/>
      <c r="R1806" s="80"/>
      <c r="S1806" s="79"/>
      <c r="U1806" s="78"/>
      <c r="V1806" s="78"/>
      <c r="Y1806" s="78"/>
      <c r="Z1806" s="78"/>
    </row>
    <row r="1807" spans="1:26">
      <c r="A1807" s="81"/>
      <c r="D1807" s="79"/>
      <c r="E1807" s="79"/>
      <c r="F1807" s="79"/>
      <c r="G1807" s="79"/>
      <c r="H1807" s="79"/>
      <c r="I1807" s="79"/>
      <c r="J1807" s="79"/>
      <c r="K1807" s="80"/>
      <c r="L1807" s="79"/>
      <c r="M1807" s="79"/>
      <c r="N1807" s="79"/>
      <c r="O1807" s="79"/>
      <c r="P1807" s="79"/>
      <c r="Q1807" s="79"/>
      <c r="R1807" s="80"/>
      <c r="S1807" s="79"/>
      <c r="U1807" s="78"/>
      <c r="V1807" s="78"/>
      <c r="Y1807" s="78"/>
      <c r="Z1807" s="78"/>
    </row>
    <row r="1808" spans="1:26">
      <c r="A1808" s="81"/>
      <c r="D1808" s="79"/>
      <c r="E1808" s="79"/>
      <c r="F1808" s="79"/>
      <c r="G1808" s="79"/>
      <c r="H1808" s="79"/>
      <c r="I1808" s="79"/>
      <c r="J1808" s="79"/>
      <c r="K1808" s="80"/>
      <c r="L1808" s="79"/>
      <c r="M1808" s="79"/>
      <c r="N1808" s="79"/>
      <c r="O1808" s="79"/>
      <c r="P1808" s="79"/>
      <c r="Q1808" s="79"/>
      <c r="R1808" s="80"/>
      <c r="S1808" s="79"/>
      <c r="U1808" s="78"/>
      <c r="V1808" s="78"/>
      <c r="Y1808" s="78"/>
      <c r="Z1808" s="78"/>
    </row>
    <row r="1809" spans="1:26">
      <c r="A1809" s="81"/>
      <c r="D1809" s="79"/>
      <c r="E1809" s="79"/>
      <c r="F1809" s="79"/>
      <c r="G1809" s="79"/>
      <c r="H1809" s="79"/>
      <c r="I1809" s="79"/>
      <c r="J1809" s="79"/>
      <c r="K1809" s="80"/>
      <c r="L1809" s="79"/>
      <c r="M1809" s="79"/>
      <c r="N1809" s="79"/>
      <c r="O1809" s="79"/>
      <c r="P1809" s="79"/>
      <c r="Q1809" s="79"/>
      <c r="R1809" s="80"/>
      <c r="S1809" s="79"/>
      <c r="U1809" s="78"/>
      <c r="V1809" s="78"/>
      <c r="Y1809" s="78"/>
      <c r="Z1809" s="78"/>
    </row>
    <row r="1810" spans="1:26">
      <c r="A1810" s="81"/>
      <c r="D1810" s="79"/>
      <c r="E1810" s="79"/>
      <c r="F1810" s="79"/>
      <c r="G1810" s="79"/>
      <c r="H1810" s="79"/>
      <c r="I1810" s="79"/>
      <c r="J1810" s="79"/>
      <c r="K1810" s="80"/>
      <c r="L1810" s="79"/>
      <c r="M1810" s="79"/>
      <c r="N1810" s="79"/>
      <c r="O1810" s="79"/>
      <c r="P1810" s="79"/>
      <c r="Q1810" s="79"/>
      <c r="R1810" s="80"/>
      <c r="S1810" s="79"/>
      <c r="U1810" s="78"/>
      <c r="V1810" s="78"/>
      <c r="Y1810" s="78"/>
      <c r="Z1810" s="78"/>
    </row>
    <row r="1811" spans="1:26">
      <c r="C1811" s="76"/>
    </row>
    <row r="1818" spans="1:26">
      <c r="D1818" s="77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28515625" defaultRowHeight="12"/>
  <cols>
    <col min="1" max="1" width="4.85546875" style="35" customWidth="1"/>
    <col min="2" max="2" width="9.28515625" style="35" customWidth="1"/>
    <col min="3" max="3" width="22" style="37" customWidth="1"/>
    <col min="4" max="7" width="4.140625" style="35" customWidth="1"/>
    <col min="8" max="8" width="5.42578125" style="35" customWidth="1"/>
    <col min="9" max="9" width="5.7109375" style="35" customWidth="1"/>
    <col min="10" max="10" width="6.28515625" style="35" customWidth="1"/>
    <col min="11" max="11" width="7.28515625" style="35"/>
    <col min="12" max="12" width="7.7109375" style="35" customWidth="1"/>
    <col min="13" max="14" width="4.140625" style="35" customWidth="1"/>
    <col min="15" max="15" width="5.28515625" style="35" customWidth="1"/>
    <col min="16" max="16" width="6" style="35" customWidth="1"/>
    <col min="17" max="17" width="5.7109375" style="35" customWidth="1"/>
    <col min="18" max="18" width="6.5703125" style="35" customWidth="1"/>
    <col min="19" max="19" width="6.28515625" style="35" customWidth="1"/>
    <col min="20" max="20" width="0.7109375" style="35" customWidth="1"/>
    <col min="21" max="23" width="6.42578125" style="35" customWidth="1"/>
    <col min="24" max="24" width="9.5703125" style="35" customWidth="1"/>
    <col min="25" max="25" width="8.28515625" style="35" customWidth="1"/>
    <col min="26" max="16384" width="7.28515625" style="35"/>
  </cols>
  <sheetData>
    <row r="1" spans="1:26">
      <c r="A1" s="338" t="s">
        <v>470</v>
      </c>
      <c r="B1" s="338">
        <v>1</v>
      </c>
      <c r="C1" s="338">
        <v>2</v>
      </c>
      <c r="D1" s="338">
        <v>3</v>
      </c>
      <c r="E1" s="338">
        <v>4</v>
      </c>
      <c r="F1" s="338">
        <v>5</v>
      </c>
      <c r="G1" s="338">
        <v>6</v>
      </c>
      <c r="H1" s="338">
        <v>7</v>
      </c>
      <c r="I1" s="338">
        <v>8</v>
      </c>
      <c r="J1" s="338">
        <v>9</v>
      </c>
      <c r="K1" s="338">
        <v>10</v>
      </c>
      <c r="L1" s="338">
        <v>11</v>
      </c>
      <c r="M1" s="338">
        <v>12</v>
      </c>
      <c r="N1" s="338">
        <v>13</v>
      </c>
      <c r="O1" s="338">
        <v>14</v>
      </c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</row>
    <row r="2" spans="1:26" ht="15">
      <c r="A2" s="25" t="s">
        <v>650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</row>
    <row r="3" spans="1:26" ht="11.25" customHeight="1">
      <c r="C3" s="35"/>
    </row>
    <row r="4" spans="1:26">
      <c r="A4" s="37"/>
      <c r="B4" s="37"/>
      <c r="D4" s="37"/>
      <c r="E4" s="37"/>
      <c r="K4" s="340">
        <v>1749.0432000000076</v>
      </c>
      <c r="O4" s="341">
        <v>5832</v>
      </c>
      <c r="P4" s="340">
        <v>28598</v>
      </c>
      <c r="U4" s="37"/>
      <c r="V4" s="37"/>
      <c r="W4" s="37"/>
    </row>
    <row r="5" spans="1:26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42"/>
      <c r="S5" s="44"/>
    </row>
    <row r="6" spans="1:26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471</v>
      </c>
      <c r="L6" s="49" t="s">
        <v>471</v>
      </c>
      <c r="M6" s="343"/>
      <c r="N6" s="343"/>
      <c r="O6" s="343"/>
      <c r="P6" s="49"/>
      <c r="Q6" s="49" t="s">
        <v>472</v>
      </c>
      <c r="R6" s="344"/>
      <c r="S6" s="345" t="s">
        <v>569</v>
      </c>
      <c r="U6" s="346"/>
      <c r="V6" s="346"/>
      <c r="W6" s="346"/>
      <c r="X6" s="347"/>
    </row>
    <row r="7" spans="1:26">
      <c r="A7" s="45"/>
      <c r="B7" s="46"/>
      <c r="C7" s="47"/>
      <c r="D7" s="48"/>
      <c r="E7" s="49"/>
      <c r="F7" s="49"/>
      <c r="G7" s="49"/>
      <c r="H7" s="49" t="s">
        <v>473</v>
      </c>
      <c r="I7" s="49" t="s">
        <v>474</v>
      </c>
      <c r="J7" s="49"/>
      <c r="K7" s="49" t="s">
        <v>475</v>
      </c>
      <c r="L7" s="49" t="s">
        <v>475</v>
      </c>
      <c r="M7" s="343" t="s">
        <v>476</v>
      </c>
      <c r="N7" s="343" t="s">
        <v>476</v>
      </c>
      <c r="O7" s="343" t="s">
        <v>476</v>
      </c>
      <c r="P7" s="343" t="s">
        <v>477</v>
      </c>
      <c r="Q7" s="49" t="s">
        <v>478</v>
      </c>
      <c r="R7" s="344" t="s">
        <v>479</v>
      </c>
      <c r="S7" s="345" t="s">
        <v>570</v>
      </c>
      <c r="U7" s="348" t="s">
        <v>480</v>
      </c>
      <c r="V7" s="348" t="s">
        <v>481</v>
      </c>
      <c r="W7" s="348" t="s">
        <v>482</v>
      </c>
      <c r="X7" s="344"/>
    </row>
    <row r="8" spans="1:26">
      <c r="A8" s="349" t="s">
        <v>483</v>
      </c>
      <c r="B8" s="50" t="s">
        <v>484</v>
      </c>
      <c r="C8" s="51" t="s">
        <v>485</v>
      </c>
      <c r="D8" s="52" t="s">
        <v>486</v>
      </c>
      <c r="E8" s="53" t="s">
        <v>487</v>
      </c>
      <c r="F8" s="53" t="s">
        <v>488</v>
      </c>
      <c r="G8" s="53" t="s">
        <v>489</v>
      </c>
      <c r="H8" s="53" t="s">
        <v>490</v>
      </c>
      <c r="I8" s="53" t="s">
        <v>491</v>
      </c>
      <c r="J8" s="53" t="s">
        <v>492</v>
      </c>
      <c r="K8" s="53" t="s">
        <v>493</v>
      </c>
      <c r="L8" s="53" t="s">
        <v>494</v>
      </c>
      <c r="M8" s="350" t="s">
        <v>495</v>
      </c>
      <c r="N8" s="350" t="s">
        <v>496</v>
      </c>
      <c r="O8" s="350" t="s">
        <v>497</v>
      </c>
      <c r="P8" s="350" t="s">
        <v>498</v>
      </c>
      <c r="Q8" s="53" t="s">
        <v>499</v>
      </c>
      <c r="R8" s="351" t="s">
        <v>500</v>
      </c>
      <c r="S8" s="352" t="s">
        <v>572</v>
      </c>
      <c r="T8" s="35" t="s">
        <v>591</v>
      </c>
      <c r="U8" s="353" t="s">
        <v>23</v>
      </c>
      <c r="V8" s="353" t="s">
        <v>23</v>
      </c>
      <c r="W8" s="353" t="s">
        <v>23</v>
      </c>
      <c r="X8" s="351" t="s">
        <v>651</v>
      </c>
      <c r="Y8" s="354" t="s">
        <v>501</v>
      </c>
      <c r="Z8" s="35" t="s">
        <v>591</v>
      </c>
    </row>
    <row r="9" spans="1:26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591</v>
      </c>
    </row>
    <row r="10" spans="1:26" s="58" customFormat="1">
      <c r="A10" s="56">
        <v>409</v>
      </c>
      <c r="B10" s="35">
        <v>409201003</v>
      </c>
      <c r="C10" s="37" t="s">
        <v>502</v>
      </c>
      <c r="D10" s="38">
        <v>0</v>
      </c>
      <c r="E10" s="38">
        <v>0</v>
      </c>
      <c r="F10" s="38">
        <v>0</v>
      </c>
      <c r="G10" s="38">
        <v>1</v>
      </c>
      <c r="H10" s="38">
        <v>1</v>
      </c>
      <c r="I10" s="38">
        <v>0</v>
      </c>
      <c r="J10" s="38">
        <v>0</v>
      </c>
      <c r="K10" s="57">
        <v>7.7200000000000005E-2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2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19869.113819999999</v>
      </c>
      <c r="Y10" s="58">
        <v>9935</v>
      </c>
    </row>
    <row r="11" spans="1:26" s="58" customFormat="1">
      <c r="A11" s="56">
        <v>409</v>
      </c>
      <c r="B11" s="35">
        <v>409201014</v>
      </c>
      <c r="C11" s="37" t="s">
        <v>502</v>
      </c>
      <c r="D11" s="38">
        <v>0</v>
      </c>
      <c r="E11" s="38">
        <v>0</v>
      </c>
      <c r="F11" s="38">
        <v>1</v>
      </c>
      <c r="G11" s="38">
        <v>0</v>
      </c>
      <c r="H11" s="38">
        <v>0</v>
      </c>
      <c r="I11" s="38">
        <v>0</v>
      </c>
      <c r="J11" s="38">
        <v>0</v>
      </c>
      <c r="K11" s="57">
        <v>3.8600000000000002E-2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1</v>
      </c>
      <c r="R11" s="57">
        <v>1</v>
      </c>
      <c r="S11" s="38">
        <v>5</v>
      </c>
      <c r="T11" s="35"/>
      <c r="U11" s="35">
        <v>409</v>
      </c>
      <c r="V11" s="35">
        <v>201</v>
      </c>
      <c r="W11" s="35">
        <v>14</v>
      </c>
      <c r="X11" s="58">
        <v>10063.92691</v>
      </c>
      <c r="Y11" s="58">
        <v>10064</v>
      </c>
    </row>
    <row r="12" spans="1:26" s="58" customFormat="1">
      <c r="A12" s="56">
        <v>409</v>
      </c>
      <c r="B12" s="35">
        <v>409201094</v>
      </c>
      <c r="C12" s="37" t="s">
        <v>502</v>
      </c>
      <c r="D12" s="38">
        <v>0</v>
      </c>
      <c r="E12" s="38">
        <v>0</v>
      </c>
      <c r="F12" s="38">
        <v>0</v>
      </c>
      <c r="G12" s="38">
        <v>1</v>
      </c>
      <c r="H12" s="38">
        <v>0</v>
      </c>
      <c r="I12" s="38">
        <v>0</v>
      </c>
      <c r="J12" s="38">
        <v>0</v>
      </c>
      <c r="K12" s="57">
        <v>3.8600000000000002E-2</v>
      </c>
      <c r="L12" s="38">
        <v>0</v>
      </c>
      <c r="M12" s="38">
        <v>0</v>
      </c>
      <c r="N12" s="38">
        <v>0</v>
      </c>
      <c r="O12" s="38">
        <v>0</v>
      </c>
      <c r="P12" s="38">
        <v>1</v>
      </c>
      <c r="Q12" s="38">
        <v>1</v>
      </c>
      <c r="R12" s="57">
        <v>1</v>
      </c>
      <c r="S12" s="38">
        <v>8</v>
      </c>
      <c r="T12" s="35"/>
      <c r="U12" s="35">
        <v>409</v>
      </c>
      <c r="V12" s="35">
        <v>201</v>
      </c>
      <c r="W12" s="35">
        <v>94</v>
      </c>
      <c r="X12" s="58">
        <v>15433.196910000001</v>
      </c>
      <c r="Y12" s="58">
        <v>15433</v>
      </c>
    </row>
    <row r="13" spans="1:26" s="58" customFormat="1">
      <c r="A13" s="56">
        <v>409</v>
      </c>
      <c r="B13" s="35">
        <v>409201095</v>
      </c>
      <c r="C13" s="37" t="s">
        <v>502</v>
      </c>
      <c r="D13" s="38">
        <v>0</v>
      </c>
      <c r="E13" s="38">
        <v>0</v>
      </c>
      <c r="F13" s="38">
        <v>0</v>
      </c>
      <c r="G13" s="38">
        <v>1</v>
      </c>
      <c r="H13" s="38">
        <v>0</v>
      </c>
      <c r="I13" s="38">
        <v>0</v>
      </c>
      <c r="J13" s="38">
        <v>0</v>
      </c>
      <c r="K13" s="57">
        <v>3.8600000000000002E-2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1</v>
      </c>
      <c r="R13" s="57">
        <v>1</v>
      </c>
      <c r="S13" s="38">
        <v>12</v>
      </c>
      <c r="T13" s="35"/>
      <c r="U13" s="35">
        <v>409</v>
      </c>
      <c r="V13" s="35">
        <v>201</v>
      </c>
      <c r="W13" s="35">
        <v>95</v>
      </c>
      <c r="X13" s="58">
        <v>16591.25691</v>
      </c>
      <c r="Y13" s="58">
        <v>16591</v>
      </c>
    </row>
    <row r="14" spans="1:26" s="58" customFormat="1">
      <c r="A14" s="56">
        <v>409</v>
      </c>
      <c r="B14" s="35">
        <v>409201201</v>
      </c>
      <c r="C14" s="37" t="s">
        <v>502</v>
      </c>
      <c r="D14" s="38">
        <v>0</v>
      </c>
      <c r="E14" s="38">
        <v>0</v>
      </c>
      <c r="F14" s="38">
        <v>101</v>
      </c>
      <c r="G14" s="38">
        <v>456</v>
      </c>
      <c r="H14" s="38">
        <v>379</v>
      </c>
      <c r="I14" s="38">
        <v>0</v>
      </c>
      <c r="J14" s="38">
        <v>0</v>
      </c>
      <c r="K14" s="57">
        <v>36.129600000000003</v>
      </c>
      <c r="L14" s="38">
        <v>0</v>
      </c>
      <c r="M14" s="38">
        <v>267</v>
      </c>
      <c r="N14" s="38">
        <v>42</v>
      </c>
      <c r="O14" s="38">
        <v>0</v>
      </c>
      <c r="P14" s="38">
        <v>742</v>
      </c>
      <c r="Q14" s="38">
        <v>936</v>
      </c>
      <c r="R14" s="57">
        <v>1</v>
      </c>
      <c r="S14" s="38">
        <v>12</v>
      </c>
      <c r="T14" s="35"/>
      <c r="U14" s="35">
        <v>409</v>
      </c>
      <c r="V14" s="35">
        <v>201</v>
      </c>
      <c r="W14" s="35">
        <v>201</v>
      </c>
      <c r="X14" s="58">
        <v>14926453.517759997</v>
      </c>
      <c r="Y14" s="58">
        <v>15947</v>
      </c>
    </row>
    <row r="15" spans="1:26" s="58" customFormat="1">
      <c r="A15" s="56">
        <v>409</v>
      </c>
      <c r="B15" s="35">
        <v>409201331</v>
      </c>
      <c r="C15" s="37" t="s">
        <v>502</v>
      </c>
      <c r="D15" s="38">
        <v>0</v>
      </c>
      <c r="E15" s="38">
        <v>0</v>
      </c>
      <c r="F15" s="38">
        <v>0</v>
      </c>
      <c r="G15" s="38">
        <v>1</v>
      </c>
      <c r="H15" s="38">
        <v>1</v>
      </c>
      <c r="I15" s="38">
        <v>0</v>
      </c>
      <c r="J15" s="38">
        <v>0</v>
      </c>
      <c r="K15" s="57">
        <v>7.7200000000000005E-2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2</v>
      </c>
      <c r="R15" s="57">
        <v>1</v>
      </c>
      <c r="S15" s="38">
        <v>7</v>
      </c>
      <c r="T15" s="35"/>
      <c r="U15" s="35">
        <v>409</v>
      </c>
      <c r="V15" s="35">
        <v>201</v>
      </c>
      <c r="W15" s="35">
        <v>331</v>
      </c>
      <c r="X15" s="58">
        <v>19869.113819999999</v>
      </c>
      <c r="Y15" s="58">
        <v>9935</v>
      </c>
    </row>
    <row r="16" spans="1:26" s="58" customFormat="1">
      <c r="A16" s="56">
        <v>409</v>
      </c>
      <c r="B16" s="35">
        <v>409201665</v>
      </c>
      <c r="C16" s="37" t="s">
        <v>502</v>
      </c>
      <c r="D16" s="38">
        <v>0</v>
      </c>
      <c r="E16" s="38">
        <v>0</v>
      </c>
      <c r="F16" s="38">
        <v>0</v>
      </c>
      <c r="G16" s="38">
        <v>0</v>
      </c>
      <c r="H16" s="38">
        <v>1</v>
      </c>
      <c r="I16" s="38">
        <v>0</v>
      </c>
      <c r="J16" s="38">
        <v>0</v>
      </c>
      <c r="K16" s="57">
        <v>3.8600000000000002E-2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1</v>
      </c>
      <c r="R16" s="57">
        <v>1</v>
      </c>
      <c r="S16" s="38">
        <v>5</v>
      </c>
      <c r="T16" s="35"/>
      <c r="U16" s="35">
        <v>409</v>
      </c>
      <c r="V16" s="35">
        <v>201</v>
      </c>
      <c r="W16" s="35">
        <v>665</v>
      </c>
      <c r="X16" s="58">
        <v>9754.4269099999983</v>
      </c>
      <c r="Y16" s="58">
        <v>9754</v>
      </c>
    </row>
    <row r="17" spans="1:25" s="58" customFormat="1">
      <c r="A17" s="56">
        <v>410</v>
      </c>
      <c r="B17" s="35">
        <v>410035035</v>
      </c>
      <c r="C17" s="37" t="s">
        <v>503</v>
      </c>
      <c r="D17" s="38">
        <v>0</v>
      </c>
      <c r="E17" s="38">
        <v>0</v>
      </c>
      <c r="F17" s="38">
        <v>0</v>
      </c>
      <c r="G17" s="38">
        <v>89</v>
      </c>
      <c r="H17" s="38">
        <v>236</v>
      </c>
      <c r="I17" s="38">
        <v>321</v>
      </c>
      <c r="J17" s="38">
        <v>0</v>
      </c>
      <c r="K17" s="57">
        <v>24.935600000000001</v>
      </c>
      <c r="L17" s="38">
        <v>0</v>
      </c>
      <c r="M17" s="38">
        <v>30</v>
      </c>
      <c r="N17" s="38">
        <v>24</v>
      </c>
      <c r="O17" s="38">
        <v>33</v>
      </c>
      <c r="P17" s="38">
        <v>489</v>
      </c>
      <c r="Q17" s="38">
        <v>646</v>
      </c>
      <c r="R17" s="57">
        <v>1.0880000000000001</v>
      </c>
      <c r="S17" s="38">
        <v>11</v>
      </c>
      <c r="T17" s="35"/>
      <c r="U17" s="35">
        <v>410</v>
      </c>
      <c r="V17" s="35">
        <v>35</v>
      </c>
      <c r="W17" s="35">
        <v>35</v>
      </c>
      <c r="X17" s="58">
        <v>10909456.418975009</v>
      </c>
      <c r="Y17" s="58">
        <v>16888</v>
      </c>
    </row>
    <row r="18" spans="1:25" s="58" customFormat="1">
      <c r="A18" s="56">
        <v>410</v>
      </c>
      <c r="B18" s="35">
        <v>410035057</v>
      </c>
      <c r="C18" s="37" t="s">
        <v>503</v>
      </c>
      <c r="D18" s="38">
        <v>0</v>
      </c>
      <c r="E18" s="38">
        <v>0</v>
      </c>
      <c r="F18" s="38">
        <v>0</v>
      </c>
      <c r="G18" s="38">
        <v>17</v>
      </c>
      <c r="H18" s="38">
        <v>76</v>
      </c>
      <c r="I18" s="38">
        <v>276</v>
      </c>
      <c r="J18" s="38">
        <v>0</v>
      </c>
      <c r="K18" s="57">
        <v>14.243399999999999</v>
      </c>
      <c r="L18" s="38">
        <v>0</v>
      </c>
      <c r="M18" s="38">
        <v>5</v>
      </c>
      <c r="N18" s="38">
        <v>7</v>
      </c>
      <c r="O18" s="38">
        <v>19</v>
      </c>
      <c r="P18" s="38">
        <v>284</v>
      </c>
      <c r="Q18" s="38">
        <v>369</v>
      </c>
      <c r="R18" s="57">
        <v>1.0880000000000001</v>
      </c>
      <c r="S18" s="38">
        <v>12</v>
      </c>
      <c r="T18" s="35"/>
      <c r="U18" s="35">
        <v>410</v>
      </c>
      <c r="V18" s="35">
        <v>35</v>
      </c>
      <c r="W18" s="35">
        <v>57</v>
      </c>
      <c r="X18" s="58">
        <v>6479840.7239537118</v>
      </c>
      <c r="Y18" s="58">
        <v>17561</v>
      </c>
    </row>
    <row r="19" spans="1:25" s="58" customFormat="1">
      <c r="A19" s="56">
        <v>410</v>
      </c>
      <c r="B19" s="35">
        <v>410035071</v>
      </c>
      <c r="C19" s="37" t="s">
        <v>503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1</v>
      </c>
      <c r="J19" s="38">
        <v>0</v>
      </c>
      <c r="K19" s="57">
        <v>3.8600000000000002E-2</v>
      </c>
      <c r="L19" s="38">
        <v>0</v>
      </c>
      <c r="M19" s="38">
        <v>0</v>
      </c>
      <c r="N19" s="38">
        <v>0</v>
      </c>
      <c r="O19" s="38">
        <v>0</v>
      </c>
      <c r="P19" s="38">
        <v>1</v>
      </c>
      <c r="Q19" s="38">
        <v>1</v>
      </c>
      <c r="R19" s="57">
        <v>1.0880000000000001</v>
      </c>
      <c r="S19" s="38">
        <v>5</v>
      </c>
      <c r="T19" s="35"/>
      <c r="U19" s="35">
        <v>410</v>
      </c>
      <c r="V19" s="35">
        <v>35</v>
      </c>
      <c r="W19" s="35">
        <v>71</v>
      </c>
      <c r="X19" s="58">
        <v>17197.098544048004</v>
      </c>
      <c r="Y19" s="58">
        <v>17197</v>
      </c>
    </row>
    <row r="20" spans="1:25" s="58" customFormat="1">
      <c r="A20" s="56">
        <v>410</v>
      </c>
      <c r="B20" s="35">
        <v>410035093</v>
      </c>
      <c r="C20" s="37" t="s">
        <v>503</v>
      </c>
      <c r="D20" s="38">
        <v>0</v>
      </c>
      <c r="E20" s="38">
        <v>0</v>
      </c>
      <c r="F20" s="38">
        <v>0</v>
      </c>
      <c r="G20" s="38">
        <v>1</v>
      </c>
      <c r="H20" s="38">
        <v>2</v>
      </c>
      <c r="I20" s="38">
        <v>10</v>
      </c>
      <c r="J20" s="38">
        <v>0</v>
      </c>
      <c r="K20" s="57">
        <v>0.50180000000000002</v>
      </c>
      <c r="L20" s="38">
        <v>0</v>
      </c>
      <c r="M20" s="38">
        <v>0</v>
      </c>
      <c r="N20" s="38">
        <v>0</v>
      </c>
      <c r="O20" s="38">
        <v>2</v>
      </c>
      <c r="P20" s="38">
        <v>11</v>
      </c>
      <c r="Q20" s="38">
        <v>13</v>
      </c>
      <c r="R20" s="57">
        <v>1.0880000000000001</v>
      </c>
      <c r="S20" s="38">
        <v>11</v>
      </c>
      <c r="T20" s="35"/>
      <c r="U20" s="35">
        <v>410</v>
      </c>
      <c r="V20" s="35">
        <v>35</v>
      </c>
      <c r="W20" s="35">
        <v>93</v>
      </c>
      <c r="X20" s="58">
        <v>234586.35035262397</v>
      </c>
      <c r="Y20" s="58">
        <v>18045</v>
      </c>
    </row>
    <row r="21" spans="1:25" s="58" customFormat="1">
      <c r="A21" s="56">
        <v>410</v>
      </c>
      <c r="B21" s="35">
        <v>410035103</v>
      </c>
      <c r="C21" s="37" t="s">
        <v>503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2</v>
      </c>
      <c r="J21" s="38">
        <v>0</v>
      </c>
      <c r="K21" s="57">
        <v>7.7200000000000005E-2</v>
      </c>
      <c r="L21" s="38">
        <v>0</v>
      </c>
      <c r="M21" s="38">
        <v>0</v>
      </c>
      <c r="N21" s="38">
        <v>0</v>
      </c>
      <c r="O21" s="38">
        <v>0</v>
      </c>
      <c r="P21" s="38">
        <v>2</v>
      </c>
      <c r="Q21" s="38">
        <v>2</v>
      </c>
      <c r="R21" s="57">
        <v>1.0880000000000001</v>
      </c>
      <c r="S21" s="38">
        <v>10</v>
      </c>
      <c r="T21" s="35"/>
      <c r="U21" s="35">
        <v>410</v>
      </c>
      <c r="V21" s="35">
        <v>35</v>
      </c>
      <c r="W21" s="35">
        <v>103</v>
      </c>
      <c r="X21" s="58">
        <v>37484.188768095999</v>
      </c>
      <c r="Y21" s="58">
        <v>18742</v>
      </c>
    </row>
    <row r="22" spans="1:25" s="58" customFormat="1">
      <c r="A22" s="56">
        <v>410</v>
      </c>
      <c r="B22" s="35">
        <v>410035149</v>
      </c>
      <c r="C22" s="37" t="s">
        <v>503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3.8600000000000002E-2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1</v>
      </c>
      <c r="R22" s="57">
        <v>1.0880000000000001</v>
      </c>
      <c r="S22" s="38">
        <v>12</v>
      </c>
      <c r="T22" s="35"/>
      <c r="U22" s="35">
        <v>410</v>
      </c>
      <c r="V22" s="35">
        <v>35</v>
      </c>
      <c r="W22" s="35">
        <v>149</v>
      </c>
      <c r="X22" s="58">
        <v>12439.921904048</v>
      </c>
      <c r="Y22" s="58">
        <v>12440</v>
      </c>
    </row>
    <row r="23" spans="1:25" s="58" customFormat="1">
      <c r="A23" s="56">
        <v>410</v>
      </c>
      <c r="B23" s="35">
        <v>410035160</v>
      </c>
      <c r="C23" s="37" t="s">
        <v>503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7.7200000000000005E-2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1.0880000000000001</v>
      </c>
      <c r="S23" s="38">
        <v>11</v>
      </c>
      <c r="T23" s="35"/>
      <c r="U23" s="35">
        <v>410</v>
      </c>
      <c r="V23" s="35">
        <v>35</v>
      </c>
      <c r="W23" s="35">
        <v>160</v>
      </c>
      <c r="X23" s="58">
        <v>38168.011328096007</v>
      </c>
      <c r="Y23" s="58">
        <v>19084</v>
      </c>
    </row>
    <row r="24" spans="1:25" s="58" customFormat="1">
      <c r="A24" s="56">
        <v>410</v>
      </c>
      <c r="B24" s="35">
        <v>410035163</v>
      </c>
      <c r="C24" s="37" t="s">
        <v>503</v>
      </c>
      <c r="D24" s="38">
        <v>0</v>
      </c>
      <c r="E24" s="38">
        <v>0</v>
      </c>
      <c r="F24" s="38">
        <v>0</v>
      </c>
      <c r="G24" s="38">
        <v>0</v>
      </c>
      <c r="H24" s="38">
        <v>7</v>
      </c>
      <c r="I24" s="38">
        <v>19</v>
      </c>
      <c r="J24" s="38">
        <v>0</v>
      </c>
      <c r="K24" s="57">
        <v>1.0036</v>
      </c>
      <c r="L24" s="38">
        <v>0</v>
      </c>
      <c r="M24" s="38">
        <v>0</v>
      </c>
      <c r="N24" s="38">
        <v>0</v>
      </c>
      <c r="O24" s="38">
        <v>1</v>
      </c>
      <c r="P24" s="38">
        <v>18</v>
      </c>
      <c r="Q24" s="38">
        <v>26</v>
      </c>
      <c r="R24" s="57">
        <v>1.0880000000000001</v>
      </c>
      <c r="S24" s="38">
        <v>11</v>
      </c>
      <c r="T24" s="35"/>
      <c r="U24" s="35">
        <v>410</v>
      </c>
      <c r="V24" s="35">
        <v>35</v>
      </c>
      <c r="W24" s="35">
        <v>163</v>
      </c>
      <c r="X24" s="58">
        <v>431689.33678524802</v>
      </c>
      <c r="Y24" s="58">
        <v>16603</v>
      </c>
    </row>
    <row r="25" spans="1:25" s="58" customFormat="1">
      <c r="A25" s="56">
        <v>410</v>
      </c>
      <c r="B25" s="35">
        <v>410035165</v>
      </c>
      <c r="C25" s="37" t="s">
        <v>503</v>
      </c>
      <c r="D25" s="38">
        <v>0</v>
      </c>
      <c r="E25" s="38">
        <v>0</v>
      </c>
      <c r="F25" s="38">
        <v>0</v>
      </c>
      <c r="G25" s="38">
        <v>0</v>
      </c>
      <c r="H25" s="38">
        <v>3</v>
      </c>
      <c r="I25" s="38">
        <v>2</v>
      </c>
      <c r="J25" s="38">
        <v>0</v>
      </c>
      <c r="K25" s="57">
        <v>0.193</v>
      </c>
      <c r="L25" s="38">
        <v>0</v>
      </c>
      <c r="M25" s="38">
        <v>0</v>
      </c>
      <c r="N25" s="38">
        <v>0</v>
      </c>
      <c r="O25" s="38">
        <v>0</v>
      </c>
      <c r="P25" s="38">
        <v>3</v>
      </c>
      <c r="Q25" s="38">
        <v>5</v>
      </c>
      <c r="R25" s="57">
        <v>1.0880000000000001</v>
      </c>
      <c r="S25" s="38">
        <v>10</v>
      </c>
      <c r="T25" s="35"/>
      <c r="U25" s="35">
        <v>410</v>
      </c>
      <c r="V25" s="35">
        <v>35</v>
      </c>
      <c r="W25" s="35">
        <v>165</v>
      </c>
      <c r="X25" s="58">
        <v>75087.328960240018</v>
      </c>
      <c r="Y25" s="58">
        <v>15017</v>
      </c>
    </row>
    <row r="26" spans="1:25" s="58" customFormat="1">
      <c r="A26" s="56">
        <v>410</v>
      </c>
      <c r="B26" s="35">
        <v>410035217</v>
      </c>
      <c r="C26" s="37" t="s">
        <v>503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1</v>
      </c>
      <c r="J26" s="38">
        <v>0</v>
      </c>
      <c r="K26" s="57">
        <v>3.8600000000000002E-2</v>
      </c>
      <c r="L26" s="38">
        <v>0</v>
      </c>
      <c r="M26" s="38">
        <v>0</v>
      </c>
      <c r="N26" s="38">
        <v>0</v>
      </c>
      <c r="O26" s="38">
        <v>0</v>
      </c>
      <c r="P26" s="38">
        <v>1</v>
      </c>
      <c r="Q26" s="38">
        <v>1</v>
      </c>
      <c r="R26" s="57">
        <v>1.0880000000000001</v>
      </c>
      <c r="S26" s="38">
        <v>3</v>
      </c>
      <c r="T26" s="35"/>
      <c r="U26" s="35">
        <v>410</v>
      </c>
      <c r="V26" s="35">
        <v>35</v>
      </c>
      <c r="W26" s="35">
        <v>217</v>
      </c>
      <c r="X26" s="58">
        <v>16961.649744048002</v>
      </c>
      <c r="Y26" s="58">
        <v>16962</v>
      </c>
    </row>
    <row r="27" spans="1:25" s="58" customFormat="1">
      <c r="A27" s="56">
        <v>410</v>
      </c>
      <c r="B27" s="35">
        <v>410035244</v>
      </c>
      <c r="C27" s="37" t="s">
        <v>503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1</v>
      </c>
      <c r="J27" s="38">
        <v>0</v>
      </c>
      <c r="K27" s="57">
        <v>3.8600000000000002E-2</v>
      </c>
      <c r="L27" s="38">
        <v>0</v>
      </c>
      <c r="M27" s="38">
        <v>0</v>
      </c>
      <c r="N27" s="38">
        <v>0</v>
      </c>
      <c r="O27" s="38">
        <v>0</v>
      </c>
      <c r="P27" s="38">
        <v>1</v>
      </c>
      <c r="Q27" s="38">
        <v>1</v>
      </c>
      <c r="R27" s="57">
        <v>1.0880000000000001</v>
      </c>
      <c r="S27" s="38">
        <v>10</v>
      </c>
      <c r="T27" s="35"/>
      <c r="U27" s="35">
        <v>410</v>
      </c>
      <c r="V27" s="35">
        <v>35</v>
      </c>
      <c r="W27" s="35">
        <v>244</v>
      </c>
      <c r="X27" s="58">
        <v>18742.094384047999</v>
      </c>
      <c r="Y27" s="58">
        <v>18742</v>
      </c>
    </row>
    <row r="28" spans="1:25" s="58" customFormat="1">
      <c r="A28" s="56">
        <v>410</v>
      </c>
      <c r="B28" s="35">
        <v>410035248</v>
      </c>
      <c r="C28" s="37" t="s">
        <v>503</v>
      </c>
      <c r="D28" s="38">
        <v>0</v>
      </c>
      <c r="E28" s="38">
        <v>0</v>
      </c>
      <c r="F28" s="38">
        <v>0</v>
      </c>
      <c r="G28" s="38">
        <v>0</v>
      </c>
      <c r="H28" s="38">
        <v>15</v>
      </c>
      <c r="I28" s="38">
        <v>42</v>
      </c>
      <c r="J28" s="38">
        <v>0</v>
      </c>
      <c r="K28" s="57">
        <v>2.2002000000000002</v>
      </c>
      <c r="L28" s="38">
        <v>0</v>
      </c>
      <c r="M28" s="38">
        <v>0</v>
      </c>
      <c r="N28" s="38">
        <v>4</v>
      </c>
      <c r="O28" s="38">
        <v>2</v>
      </c>
      <c r="P28" s="38">
        <v>35</v>
      </c>
      <c r="Q28" s="38">
        <v>57</v>
      </c>
      <c r="R28" s="57">
        <v>1.0880000000000001</v>
      </c>
      <c r="S28" s="38">
        <v>11</v>
      </c>
      <c r="T28" s="35"/>
      <c r="U28" s="35">
        <v>410</v>
      </c>
      <c r="V28" s="35">
        <v>35</v>
      </c>
      <c r="W28" s="35">
        <v>248</v>
      </c>
      <c r="X28" s="58">
        <v>928509.38869073603</v>
      </c>
      <c r="Y28" s="58">
        <v>16290</v>
      </c>
    </row>
    <row r="29" spans="1:25" s="58" customFormat="1">
      <c r="A29" s="56">
        <v>410</v>
      </c>
      <c r="B29" s="35">
        <v>410035262</v>
      </c>
      <c r="C29" s="37" t="s">
        <v>503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4</v>
      </c>
      <c r="J29" s="38">
        <v>0</v>
      </c>
      <c r="K29" s="57">
        <v>0.15440000000000001</v>
      </c>
      <c r="L29" s="38">
        <v>0</v>
      </c>
      <c r="M29" s="38">
        <v>0</v>
      </c>
      <c r="N29" s="38">
        <v>0</v>
      </c>
      <c r="O29" s="38">
        <v>1</v>
      </c>
      <c r="P29" s="38">
        <v>4</v>
      </c>
      <c r="Q29" s="38">
        <v>4</v>
      </c>
      <c r="R29" s="57">
        <v>1.0880000000000001</v>
      </c>
      <c r="S29" s="38">
        <v>9</v>
      </c>
      <c r="T29" s="35"/>
      <c r="U29" s="35">
        <v>410</v>
      </c>
      <c r="V29" s="35">
        <v>35</v>
      </c>
      <c r="W29" s="35">
        <v>262</v>
      </c>
      <c r="X29" s="58">
        <v>76539.457216192008</v>
      </c>
      <c r="Y29" s="58">
        <v>19135</v>
      </c>
    </row>
    <row r="30" spans="1:25" s="58" customFormat="1">
      <c r="A30" s="56">
        <v>410</v>
      </c>
      <c r="B30" s="35">
        <v>410035346</v>
      </c>
      <c r="C30" s="37" t="s">
        <v>503</v>
      </c>
      <c r="D30" s="38">
        <v>0</v>
      </c>
      <c r="E30" s="38">
        <v>0</v>
      </c>
      <c r="F30" s="38">
        <v>0</v>
      </c>
      <c r="G30" s="38">
        <v>1</v>
      </c>
      <c r="H30" s="38">
        <v>6</v>
      </c>
      <c r="I30" s="38">
        <v>3</v>
      </c>
      <c r="J30" s="38">
        <v>0</v>
      </c>
      <c r="K30" s="57">
        <v>0.38600000000000001</v>
      </c>
      <c r="L30" s="38">
        <v>0</v>
      </c>
      <c r="M30" s="38">
        <v>0</v>
      </c>
      <c r="N30" s="38">
        <v>0</v>
      </c>
      <c r="O30" s="38">
        <v>1</v>
      </c>
      <c r="P30" s="38">
        <v>6</v>
      </c>
      <c r="Q30" s="38">
        <v>10</v>
      </c>
      <c r="R30" s="57">
        <v>1.0880000000000001</v>
      </c>
      <c r="S30" s="38">
        <v>8</v>
      </c>
      <c r="T30" s="35"/>
      <c r="U30" s="35">
        <v>410</v>
      </c>
      <c r="V30" s="35">
        <v>35</v>
      </c>
      <c r="W30" s="35">
        <v>346</v>
      </c>
      <c r="X30" s="58">
        <v>147875.79096048002</v>
      </c>
      <c r="Y30" s="58">
        <v>14788</v>
      </c>
    </row>
    <row r="31" spans="1:25" s="58" customFormat="1">
      <c r="A31" s="56">
        <v>410</v>
      </c>
      <c r="B31" s="35">
        <v>410057035</v>
      </c>
      <c r="C31" s="37" t="s">
        <v>503</v>
      </c>
      <c r="D31" s="38">
        <v>0</v>
      </c>
      <c r="E31" s="38">
        <v>0</v>
      </c>
      <c r="F31" s="38">
        <v>0</v>
      </c>
      <c r="G31" s="38">
        <v>0</v>
      </c>
      <c r="H31" s="38">
        <v>13</v>
      </c>
      <c r="I31" s="38">
        <v>0</v>
      </c>
      <c r="J31" s="38">
        <v>0</v>
      </c>
      <c r="K31" s="57">
        <v>0.50180000000000002</v>
      </c>
      <c r="L31" s="38">
        <v>0</v>
      </c>
      <c r="M31" s="38">
        <v>0</v>
      </c>
      <c r="N31" s="38">
        <v>1</v>
      </c>
      <c r="O31" s="38">
        <v>0</v>
      </c>
      <c r="P31" s="38">
        <v>9</v>
      </c>
      <c r="Q31" s="38">
        <v>13</v>
      </c>
      <c r="R31" s="57">
        <v>1.04</v>
      </c>
      <c r="S31" s="38">
        <v>11</v>
      </c>
      <c r="T31" s="35"/>
      <c r="U31" s="35">
        <v>410</v>
      </c>
      <c r="V31" s="35">
        <v>57</v>
      </c>
      <c r="W31" s="35">
        <v>35</v>
      </c>
      <c r="X31" s="58">
        <v>191026.12010392002</v>
      </c>
      <c r="Y31" s="58">
        <v>14694</v>
      </c>
    </row>
    <row r="32" spans="1:25" s="58" customFormat="1">
      <c r="A32" s="56">
        <v>410</v>
      </c>
      <c r="B32" s="35">
        <v>410057057</v>
      </c>
      <c r="C32" s="37" t="s">
        <v>503</v>
      </c>
      <c r="D32" s="38">
        <v>0</v>
      </c>
      <c r="E32" s="38">
        <v>0</v>
      </c>
      <c r="F32" s="38">
        <v>0</v>
      </c>
      <c r="G32" s="38">
        <v>52</v>
      </c>
      <c r="H32" s="38">
        <v>143</v>
      </c>
      <c r="I32" s="38">
        <v>0</v>
      </c>
      <c r="J32" s="38">
        <v>0</v>
      </c>
      <c r="K32" s="57">
        <v>7.5270000000000001</v>
      </c>
      <c r="L32" s="38">
        <v>0</v>
      </c>
      <c r="M32" s="38">
        <v>11</v>
      </c>
      <c r="N32" s="38">
        <v>11</v>
      </c>
      <c r="O32" s="38">
        <v>0</v>
      </c>
      <c r="P32" s="38">
        <v>146</v>
      </c>
      <c r="Q32" s="38">
        <v>195</v>
      </c>
      <c r="R32" s="57">
        <v>1.04</v>
      </c>
      <c r="S32" s="38">
        <v>12</v>
      </c>
      <c r="T32" s="35"/>
      <c r="U32" s="35">
        <v>410</v>
      </c>
      <c r="V32" s="35">
        <v>57</v>
      </c>
      <c r="W32" s="35">
        <v>57</v>
      </c>
      <c r="X32" s="58">
        <v>3021014.4699588004</v>
      </c>
      <c r="Y32" s="58">
        <v>15492</v>
      </c>
    </row>
    <row r="33" spans="1:25" s="58" customFormat="1">
      <c r="A33" s="56">
        <v>410</v>
      </c>
      <c r="B33" s="35">
        <v>410057093</v>
      </c>
      <c r="C33" s="37" t="s">
        <v>503</v>
      </c>
      <c r="D33" s="38">
        <v>0</v>
      </c>
      <c r="E33" s="38">
        <v>0</v>
      </c>
      <c r="F33" s="38">
        <v>0</v>
      </c>
      <c r="G33" s="38">
        <v>2</v>
      </c>
      <c r="H33" s="38">
        <v>1</v>
      </c>
      <c r="I33" s="38">
        <v>0</v>
      </c>
      <c r="J33" s="38">
        <v>0</v>
      </c>
      <c r="K33" s="57">
        <v>0.1158</v>
      </c>
      <c r="L33" s="38">
        <v>0</v>
      </c>
      <c r="M33" s="38">
        <v>1</v>
      </c>
      <c r="N33" s="38">
        <v>0</v>
      </c>
      <c r="O33" s="38">
        <v>0</v>
      </c>
      <c r="P33" s="38">
        <v>2</v>
      </c>
      <c r="Q33" s="38">
        <v>3</v>
      </c>
      <c r="R33" s="57">
        <v>1.04</v>
      </c>
      <c r="S33" s="38">
        <v>11</v>
      </c>
      <c r="T33" s="35"/>
      <c r="U33" s="35">
        <v>410</v>
      </c>
      <c r="V33" s="35">
        <v>57</v>
      </c>
      <c r="W33" s="35">
        <v>93</v>
      </c>
      <c r="X33" s="58">
        <v>46343.858885519992</v>
      </c>
      <c r="Y33" s="58">
        <v>15448</v>
      </c>
    </row>
    <row r="34" spans="1:25" s="58" customFormat="1">
      <c r="A34" s="56">
        <v>410</v>
      </c>
      <c r="B34" s="35">
        <v>410057103</v>
      </c>
      <c r="C34" s="37" t="s">
        <v>503</v>
      </c>
      <c r="D34" s="38">
        <v>0</v>
      </c>
      <c r="E34" s="38">
        <v>0</v>
      </c>
      <c r="F34" s="38">
        <v>0</v>
      </c>
      <c r="G34" s="38">
        <v>0</v>
      </c>
      <c r="H34" s="38">
        <v>1</v>
      </c>
      <c r="I34" s="38">
        <v>0</v>
      </c>
      <c r="J34" s="38">
        <v>0</v>
      </c>
      <c r="K34" s="57">
        <v>3.8600000000000002E-2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57">
        <v>1.04</v>
      </c>
      <c r="S34" s="38">
        <v>10</v>
      </c>
      <c r="T34" s="35"/>
      <c r="U34" s="35">
        <v>410</v>
      </c>
      <c r="V34" s="35">
        <v>57</v>
      </c>
      <c r="W34" s="35">
        <v>103</v>
      </c>
      <c r="X34" s="58">
        <v>10063.16736184</v>
      </c>
      <c r="Y34" s="58">
        <v>10063</v>
      </c>
    </row>
    <row r="35" spans="1:25" s="58" customFormat="1">
      <c r="A35" s="56">
        <v>410</v>
      </c>
      <c r="B35" s="35">
        <v>410057163</v>
      </c>
      <c r="C35" s="37" t="s">
        <v>503</v>
      </c>
      <c r="D35" s="38">
        <v>0</v>
      </c>
      <c r="E35" s="38">
        <v>0</v>
      </c>
      <c r="F35" s="38">
        <v>0</v>
      </c>
      <c r="G35" s="38">
        <v>0</v>
      </c>
      <c r="H35" s="38">
        <v>4</v>
      </c>
      <c r="I35" s="38">
        <v>0</v>
      </c>
      <c r="J35" s="38">
        <v>0</v>
      </c>
      <c r="K35" s="57">
        <v>0.15440000000000001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4</v>
      </c>
      <c r="R35" s="57">
        <v>1.04</v>
      </c>
      <c r="S35" s="38">
        <v>11</v>
      </c>
      <c r="T35" s="35"/>
      <c r="U35" s="35">
        <v>410</v>
      </c>
      <c r="V35" s="35">
        <v>57</v>
      </c>
      <c r="W35" s="35">
        <v>163</v>
      </c>
      <c r="X35" s="58">
        <v>59392.16184736001</v>
      </c>
      <c r="Y35" s="58">
        <v>14848</v>
      </c>
    </row>
    <row r="36" spans="1:25" s="58" customFormat="1">
      <c r="A36" s="56">
        <v>410</v>
      </c>
      <c r="B36" s="35">
        <v>410057248</v>
      </c>
      <c r="C36" s="37" t="s">
        <v>503</v>
      </c>
      <c r="D36" s="38">
        <v>0</v>
      </c>
      <c r="E36" s="38">
        <v>0</v>
      </c>
      <c r="F36" s="38">
        <v>0</v>
      </c>
      <c r="G36" s="38">
        <v>2</v>
      </c>
      <c r="H36" s="38">
        <v>7</v>
      </c>
      <c r="I36" s="38">
        <v>0</v>
      </c>
      <c r="J36" s="38">
        <v>0</v>
      </c>
      <c r="K36" s="57">
        <v>0.34739999999999999</v>
      </c>
      <c r="L36" s="38">
        <v>0</v>
      </c>
      <c r="M36" s="38">
        <v>1</v>
      </c>
      <c r="N36" s="38">
        <v>1</v>
      </c>
      <c r="O36" s="38">
        <v>0</v>
      </c>
      <c r="P36" s="38">
        <v>5</v>
      </c>
      <c r="Q36" s="38">
        <v>9</v>
      </c>
      <c r="R36" s="57">
        <v>1.04</v>
      </c>
      <c r="S36" s="38">
        <v>11</v>
      </c>
      <c r="T36" s="35"/>
      <c r="U36" s="35">
        <v>410</v>
      </c>
      <c r="V36" s="35">
        <v>57</v>
      </c>
      <c r="W36" s="35">
        <v>248</v>
      </c>
      <c r="X36" s="58">
        <v>128648.82265655999</v>
      </c>
      <c r="Y36" s="58">
        <v>14294</v>
      </c>
    </row>
    <row r="37" spans="1:25" s="58" customFormat="1">
      <c r="A37" s="56">
        <v>410</v>
      </c>
      <c r="B37" s="35">
        <v>410057262</v>
      </c>
      <c r="C37" s="37" t="s">
        <v>503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3.8600000000000002E-2</v>
      </c>
      <c r="L37" s="38">
        <v>0</v>
      </c>
      <c r="M37" s="38">
        <v>1</v>
      </c>
      <c r="N37" s="38">
        <v>0</v>
      </c>
      <c r="O37" s="38">
        <v>0</v>
      </c>
      <c r="P37" s="38">
        <v>1</v>
      </c>
      <c r="Q37" s="38">
        <v>1</v>
      </c>
      <c r="R37" s="57">
        <v>1.04</v>
      </c>
      <c r="S37" s="38">
        <v>9</v>
      </c>
      <c r="T37" s="35"/>
      <c r="U37" s="35">
        <v>410</v>
      </c>
      <c r="V37" s="35">
        <v>57</v>
      </c>
      <c r="W37" s="35">
        <v>262</v>
      </c>
      <c r="X37" s="58">
        <v>18860.63936184</v>
      </c>
      <c r="Y37" s="58">
        <v>18861</v>
      </c>
    </row>
    <row r="38" spans="1:25" s="58" customFormat="1">
      <c r="A38" s="56">
        <v>410</v>
      </c>
      <c r="B38" s="35">
        <v>410057293</v>
      </c>
      <c r="C38" s="37" t="s">
        <v>503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0</v>
      </c>
      <c r="J38" s="38">
        <v>0</v>
      </c>
      <c r="K38" s="57">
        <v>3.8600000000000002E-2</v>
      </c>
      <c r="L38" s="38">
        <v>0</v>
      </c>
      <c r="M38" s="38">
        <v>0</v>
      </c>
      <c r="N38" s="38">
        <v>0</v>
      </c>
      <c r="O38" s="38">
        <v>0</v>
      </c>
      <c r="P38" s="38">
        <v>1</v>
      </c>
      <c r="Q38" s="38">
        <v>1</v>
      </c>
      <c r="R38" s="57">
        <v>1.04</v>
      </c>
      <c r="S38" s="38">
        <v>10</v>
      </c>
      <c r="T38" s="35"/>
      <c r="U38" s="35">
        <v>410</v>
      </c>
      <c r="V38" s="35">
        <v>57</v>
      </c>
      <c r="W38" s="35">
        <v>293</v>
      </c>
      <c r="X38" s="58">
        <v>16114.685761839999</v>
      </c>
      <c r="Y38" s="58">
        <v>16115</v>
      </c>
    </row>
    <row r="39" spans="1:25" s="58" customFormat="1">
      <c r="A39" s="56">
        <v>412</v>
      </c>
      <c r="B39" s="35">
        <v>412035035</v>
      </c>
      <c r="C39" s="37" t="s">
        <v>504</v>
      </c>
      <c r="D39" s="38">
        <v>0</v>
      </c>
      <c r="E39" s="38">
        <v>0</v>
      </c>
      <c r="F39" s="38">
        <v>0</v>
      </c>
      <c r="G39" s="38">
        <v>46</v>
      </c>
      <c r="H39" s="38">
        <v>184</v>
      </c>
      <c r="I39" s="38">
        <v>242</v>
      </c>
      <c r="J39" s="38">
        <v>0</v>
      </c>
      <c r="K39" s="57">
        <v>18.219200000000001</v>
      </c>
      <c r="L39" s="38">
        <v>0</v>
      </c>
      <c r="M39" s="38">
        <v>4</v>
      </c>
      <c r="N39" s="38">
        <v>18</v>
      </c>
      <c r="O39" s="38">
        <v>23</v>
      </c>
      <c r="P39" s="38">
        <v>321</v>
      </c>
      <c r="Q39" s="38">
        <v>472</v>
      </c>
      <c r="R39" s="57">
        <v>1.0880000000000001</v>
      </c>
      <c r="S39" s="38">
        <v>11</v>
      </c>
      <c r="T39" s="35"/>
      <c r="U39" s="35">
        <v>412</v>
      </c>
      <c r="V39" s="35">
        <v>35</v>
      </c>
      <c r="W39" s="35">
        <v>35</v>
      </c>
      <c r="X39" s="58">
        <v>7686480.6408706568</v>
      </c>
      <c r="Y39" s="58">
        <v>16285</v>
      </c>
    </row>
    <row r="40" spans="1:25" s="58" customFormat="1">
      <c r="A40" s="56">
        <v>412</v>
      </c>
      <c r="B40" s="35">
        <v>412035044</v>
      </c>
      <c r="C40" s="37" t="s">
        <v>504</v>
      </c>
      <c r="D40" s="38">
        <v>0</v>
      </c>
      <c r="E40" s="38">
        <v>0</v>
      </c>
      <c r="F40" s="38">
        <v>0</v>
      </c>
      <c r="G40" s="38">
        <v>2</v>
      </c>
      <c r="H40" s="38">
        <v>5</v>
      </c>
      <c r="I40" s="38">
        <v>8</v>
      </c>
      <c r="J40" s="38">
        <v>0</v>
      </c>
      <c r="K40" s="57">
        <v>0.57899999999999996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15</v>
      </c>
      <c r="R40" s="57">
        <v>1.0880000000000001</v>
      </c>
      <c r="S40" s="38">
        <v>11</v>
      </c>
      <c r="T40" s="35"/>
      <c r="U40" s="35">
        <v>412</v>
      </c>
      <c r="V40" s="35">
        <v>35</v>
      </c>
      <c r="W40" s="35">
        <v>44</v>
      </c>
      <c r="X40" s="58">
        <v>193282.81592072002</v>
      </c>
      <c r="Y40" s="58">
        <v>12886</v>
      </c>
    </row>
    <row r="41" spans="1:25" s="58" customFormat="1">
      <c r="A41" s="56">
        <v>412</v>
      </c>
      <c r="B41" s="35">
        <v>412035220</v>
      </c>
      <c r="C41" s="37" t="s">
        <v>504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0.1158</v>
      </c>
      <c r="L41" s="38">
        <v>0</v>
      </c>
      <c r="M41" s="38">
        <v>0</v>
      </c>
      <c r="N41" s="38">
        <v>0</v>
      </c>
      <c r="O41" s="38">
        <v>0</v>
      </c>
      <c r="P41" s="38">
        <v>2</v>
      </c>
      <c r="Q41" s="38">
        <v>3</v>
      </c>
      <c r="R41" s="57">
        <v>1.0880000000000001</v>
      </c>
      <c r="S41" s="38">
        <v>7</v>
      </c>
      <c r="T41" s="35"/>
      <c r="U41" s="35">
        <v>412</v>
      </c>
      <c r="V41" s="35">
        <v>35</v>
      </c>
      <c r="W41" s="35">
        <v>220</v>
      </c>
      <c r="X41" s="58">
        <v>46221.816512143996</v>
      </c>
      <c r="Y41" s="58">
        <v>15407</v>
      </c>
    </row>
    <row r="42" spans="1:25" s="58" customFormat="1">
      <c r="A42" s="56">
        <v>412</v>
      </c>
      <c r="B42" s="35">
        <v>412035243</v>
      </c>
      <c r="C42" s="37" t="s">
        <v>504</v>
      </c>
      <c r="D42" s="38">
        <v>0</v>
      </c>
      <c r="E42" s="38">
        <v>0</v>
      </c>
      <c r="F42" s="38">
        <v>0</v>
      </c>
      <c r="G42" s="38">
        <v>0</v>
      </c>
      <c r="H42" s="38">
        <v>1</v>
      </c>
      <c r="I42" s="38">
        <v>0</v>
      </c>
      <c r="J42" s="38">
        <v>0</v>
      </c>
      <c r="K42" s="57">
        <v>3.8600000000000002E-2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1.0880000000000001</v>
      </c>
      <c r="S42" s="38">
        <v>9</v>
      </c>
      <c r="T42" s="35"/>
      <c r="U42" s="35">
        <v>412</v>
      </c>
      <c r="V42" s="35">
        <v>35</v>
      </c>
      <c r="W42" s="35">
        <v>243</v>
      </c>
      <c r="X42" s="58">
        <v>10433.655904048001</v>
      </c>
      <c r="Y42" s="58">
        <v>10434</v>
      </c>
    </row>
    <row r="43" spans="1:25" s="58" customFormat="1">
      <c r="A43" s="56">
        <v>412</v>
      </c>
      <c r="B43" s="35">
        <v>412035244</v>
      </c>
      <c r="C43" s="37" t="s">
        <v>504</v>
      </c>
      <c r="D43" s="38">
        <v>0</v>
      </c>
      <c r="E43" s="38">
        <v>0</v>
      </c>
      <c r="F43" s="38">
        <v>0</v>
      </c>
      <c r="G43" s="38">
        <v>0</v>
      </c>
      <c r="H43" s="38">
        <v>7</v>
      </c>
      <c r="I43" s="38">
        <v>3</v>
      </c>
      <c r="J43" s="38">
        <v>0</v>
      </c>
      <c r="K43" s="57">
        <v>0.38600000000000001</v>
      </c>
      <c r="L43" s="38">
        <v>0</v>
      </c>
      <c r="M43" s="38">
        <v>0</v>
      </c>
      <c r="N43" s="38">
        <v>0</v>
      </c>
      <c r="O43" s="38">
        <v>0</v>
      </c>
      <c r="P43" s="38">
        <v>7</v>
      </c>
      <c r="Q43" s="38">
        <v>10</v>
      </c>
      <c r="R43" s="57">
        <v>1.0880000000000001</v>
      </c>
      <c r="S43" s="38">
        <v>10</v>
      </c>
      <c r="T43" s="35"/>
      <c r="U43" s="35">
        <v>412</v>
      </c>
      <c r="V43" s="35">
        <v>35</v>
      </c>
      <c r="W43" s="35">
        <v>244</v>
      </c>
      <c r="X43" s="58">
        <v>154470.56440048004</v>
      </c>
      <c r="Y43" s="58">
        <v>15447</v>
      </c>
    </row>
    <row r="44" spans="1:25" s="58" customFormat="1">
      <c r="A44" s="56">
        <v>412</v>
      </c>
      <c r="B44" s="35">
        <v>412035285</v>
      </c>
      <c r="C44" s="37" t="s">
        <v>504</v>
      </c>
      <c r="D44" s="38">
        <v>0</v>
      </c>
      <c r="E44" s="38">
        <v>0</v>
      </c>
      <c r="F44" s="38">
        <v>0</v>
      </c>
      <c r="G44" s="38">
        <v>0</v>
      </c>
      <c r="H44" s="38">
        <v>2</v>
      </c>
      <c r="I44" s="38">
        <v>4</v>
      </c>
      <c r="J44" s="38">
        <v>0</v>
      </c>
      <c r="K44" s="57">
        <v>0.2316</v>
      </c>
      <c r="L44" s="38">
        <v>0</v>
      </c>
      <c r="M44" s="38">
        <v>0</v>
      </c>
      <c r="N44" s="38">
        <v>0</v>
      </c>
      <c r="O44" s="38">
        <v>0</v>
      </c>
      <c r="P44" s="38">
        <v>2</v>
      </c>
      <c r="Q44" s="38">
        <v>6</v>
      </c>
      <c r="R44" s="57">
        <v>1.0880000000000001</v>
      </c>
      <c r="S44" s="38">
        <v>8</v>
      </c>
      <c r="T44" s="35"/>
      <c r="U44" s="35">
        <v>412</v>
      </c>
      <c r="V44" s="35">
        <v>35</v>
      </c>
      <c r="W44" s="35">
        <v>285</v>
      </c>
      <c r="X44" s="58">
        <v>82100.637184287989</v>
      </c>
      <c r="Y44" s="58">
        <v>13683</v>
      </c>
    </row>
    <row r="45" spans="1:25" s="58" customFormat="1">
      <c r="A45" s="56">
        <v>412</v>
      </c>
      <c r="B45" s="35">
        <v>412035293</v>
      </c>
      <c r="C45" s="37" t="s">
        <v>504</v>
      </c>
      <c r="D45" s="38">
        <v>0</v>
      </c>
      <c r="E45" s="38">
        <v>0</v>
      </c>
      <c r="F45" s="38">
        <v>0</v>
      </c>
      <c r="G45" s="38">
        <v>0</v>
      </c>
      <c r="H45" s="38">
        <v>1</v>
      </c>
      <c r="I45" s="38">
        <v>0</v>
      </c>
      <c r="J45" s="38">
        <v>0</v>
      </c>
      <c r="K45" s="57">
        <v>3.8600000000000002E-2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57">
        <v>1.0880000000000001</v>
      </c>
      <c r="S45" s="38">
        <v>10</v>
      </c>
      <c r="T45" s="35"/>
      <c r="U45" s="35">
        <v>412</v>
      </c>
      <c r="V45" s="35">
        <v>35</v>
      </c>
      <c r="W45" s="35">
        <v>293</v>
      </c>
      <c r="X45" s="58">
        <v>10433.655904048001</v>
      </c>
      <c r="Y45" s="58">
        <v>10434</v>
      </c>
    </row>
    <row r="46" spans="1:25" s="58" customFormat="1">
      <c r="A46" s="56">
        <v>412</v>
      </c>
      <c r="B46" s="35">
        <v>412035307</v>
      </c>
      <c r="C46" s="37" t="s">
        <v>504</v>
      </c>
      <c r="D46" s="38">
        <v>0</v>
      </c>
      <c r="E46" s="38">
        <v>0</v>
      </c>
      <c r="F46" s="38">
        <v>0</v>
      </c>
      <c r="G46" s="38">
        <v>1</v>
      </c>
      <c r="H46" s="38">
        <v>1</v>
      </c>
      <c r="I46" s="38">
        <v>0</v>
      </c>
      <c r="J46" s="38">
        <v>0</v>
      </c>
      <c r="K46" s="57">
        <v>7.7200000000000005E-2</v>
      </c>
      <c r="L46" s="38">
        <v>0</v>
      </c>
      <c r="M46" s="38">
        <v>1</v>
      </c>
      <c r="N46" s="38">
        <v>0</v>
      </c>
      <c r="O46" s="38">
        <v>0</v>
      </c>
      <c r="P46" s="38">
        <v>0</v>
      </c>
      <c r="Q46" s="38">
        <v>2</v>
      </c>
      <c r="R46" s="57">
        <v>1.0880000000000001</v>
      </c>
      <c r="S46" s="38">
        <v>4</v>
      </c>
      <c r="T46" s="35"/>
      <c r="U46" s="35">
        <v>412</v>
      </c>
      <c r="V46" s="35">
        <v>35</v>
      </c>
      <c r="W46" s="35">
        <v>307</v>
      </c>
      <c r="X46" s="58">
        <v>24008.334208095999</v>
      </c>
      <c r="Y46" s="58">
        <v>12004</v>
      </c>
    </row>
    <row r="47" spans="1:25" s="58" customFormat="1">
      <c r="A47" s="56">
        <v>413</v>
      </c>
      <c r="B47" s="35">
        <v>413114091</v>
      </c>
      <c r="C47" s="37" t="s">
        <v>505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1</v>
      </c>
      <c r="J47" s="38">
        <v>0</v>
      </c>
      <c r="K47" s="57">
        <v>3.8600000000000002E-2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9</v>
      </c>
      <c r="T47" s="35"/>
      <c r="U47" s="35">
        <v>413</v>
      </c>
      <c r="V47" s="35">
        <v>114</v>
      </c>
      <c r="W47" s="35">
        <v>91</v>
      </c>
      <c r="X47" s="58">
        <v>11611.466909999999</v>
      </c>
      <c r="Y47" s="58">
        <v>11611</v>
      </c>
    </row>
    <row r="48" spans="1:25" s="58" customFormat="1">
      <c r="A48" s="56">
        <v>413</v>
      </c>
      <c r="B48" s="35">
        <v>413114114</v>
      </c>
      <c r="C48" s="37" t="s">
        <v>505</v>
      </c>
      <c r="D48" s="38">
        <v>0</v>
      </c>
      <c r="E48" s="38">
        <v>0</v>
      </c>
      <c r="F48" s="38">
        <v>0</v>
      </c>
      <c r="G48" s="38">
        <v>0</v>
      </c>
      <c r="H48" s="38">
        <v>31</v>
      </c>
      <c r="I48" s="38">
        <v>38</v>
      </c>
      <c r="J48" s="38">
        <v>0</v>
      </c>
      <c r="K48" s="57">
        <v>2.6634000000000002</v>
      </c>
      <c r="L48" s="38">
        <v>0</v>
      </c>
      <c r="M48" s="38">
        <v>0</v>
      </c>
      <c r="N48" s="38">
        <v>0</v>
      </c>
      <c r="O48" s="38">
        <v>0</v>
      </c>
      <c r="P48" s="38">
        <v>30</v>
      </c>
      <c r="Q48" s="38">
        <v>69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114</v>
      </c>
      <c r="X48" s="58">
        <v>918902.17679000006</v>
      </c>
      <c r="Y48" s="58">
        <v>13317</v>
      </c>
    </row>
    <row r="49" spans="1:25" s="58" customFormat="1">
      <c r="A49" s="56">
        <v>413</v>
      </c>
      <c r="B49" s="35">
        <v>413114127</v>
      </c>
      <c r="C49" s="37" t="s">
        <v>505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1</v>
      </c>
      <c r="J49" s="38">
        <v>0</v>
      </c>
      <c r="K49" s="57">
        <v>3.8600000000000002E-2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1</v>
      </c>
      <c r="R49" s="57">
        <v>1</v>
      </c>
      <c r="S49" s="38">
        <v>5</v>
      </c>
      <c r="T49" s="35"/>
      <c r="U49" s="35">
        <v>413</v>
      </c>
      <c r="V49" s="35">
        <v>114</v>
      </c>
      <c r="W49" s="35">
        <v>127</v>
      </c>
      <c r="X49" s="58">
        <v>11611.466909999999</v>
      </c>
      <c r="Y49" s="58">
        <v>11611</v>
      </c>
    </row>
    <row r="50" spans="1:25" s="58" customFormat="1">
      <c r="A50" s="56">
        <v>413</v>
      </c>
      <c r="B50" s="35">
        <v>413114210</v>
      </c>
      <c r="C50" s="37" t="s">
        <v>505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1</v>
      </c>
      <c r="J50" s="38">
        <v>0</v>
      </c>
      <c r="K50" s="57">
        <v>3.8600000000000002E-2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210</v>
      </c>
      <c r="X50" s="58">
        <v>11611.466909999999</v>
      </c>
      <c r="Y50" s="58">
        <v>11611</v>
      </c>
    </row>
    <row r="51" spans="1:25" s="58" customFormat="1">
      <c r="A51" s="56">
        <v>413</v>
      </c>
      <c r="B51" s="35">
        <v>413114253</v>
      </c>
      <c r="C51" s="37" t="s">
        <v>505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3.8600000000000002E-2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10</v>
      </c>
      <c r="T51" s="35"/>
      <c r="U51" s="35">
        <v>413</v>
      </c>
      <c r="V51" s="35">
        <v>114</v>
      </c>
      <c r="W51" s="35">
        <v>253</v>
      </c>
      <c r="X51" s="58">
        <v>11611.466909999999</v>
      </c>
      <c r="Y51" s="58">
        <v>11611</v>
      </c>
    </row>
    <row r="52" spans="1:25" s="58" customFormat="1">
      <c r="A52" s="56">
        <v>413</v>
      </c>
      <c r="B52" s="35">
        <v>413114605</v>
      </c>
      <c r="C52" s="37" t="s">
        <v>505</v>
      </c>
      <c r="D52" s="38">
        <v>0</v>
      </c>
      <c r="E52" s="38">
        <v>0</v>
      </c>
      <c r="F52" s="38">
        <v>0</v>
      </c>
      <c r="G52" s="38">
        <v>0</v>
      </c>
      <c r="H52" s="38">
        <v>1</v>
      </c>
      <c r="I52" s="38">
        <v>1</v>
      </c>
      <c r="J52" s="38">
        <v>0</v>
      </c>
      <c r="K52" s="57">
        <v>7.7200000000000005E-2</v>
      </c>
      <c r="L52" s="38">
        <v>0</v>
      </c>
      <c r="M52" s="38">
        <v>0</v>
      </c>
      <c r="N52" s="38">
        <v>0</v>
      </c>
      <c r="O52" s="38">
        <v>0</v>
      </c>
      <c r="P52" s="38">
        <v>2</v>
      </c>
      <c r="Q52" s="38">
        <v>2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605</v>
      </c>
      <c r="X52" s="58">
        <v>30954.733820000001</v>
      </c>
      <c r="Y52" s="58">
        <v>15477</v>
      </c>
    </row>
    <row r="53" spans="1:25" s="58" customFormat="1">
      <c r="A53" s="56">
        <v>413</v>
      </c>
      <c r="B53" s="35">
        <v>413114615</v>
      </c>
      <c r="C53" s="37" t="s">
        <v>505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1</v>
      </c>
      <c r="J53" s="38">
        <v>0</v>
      </c>
      <c r="K53" s="57">
        <v>3.8600000000000002E-2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615</v>
      </c>
      <c r="X53" s="58">
        <v>11611.466909999999</v>
      </c>
      <c r="Y53" s="58">
        <v>11611</v>
      </c>
    </row>
    <row r="54" spans="1:25" s="58" customFormat="1">
      <c r="A54" s="56">
        <v>413</v>
      </c>
      <c r="B54" s="35">
        <v>413114635</v>
      </c>
      <c r="C54" s="37" t="s">
        <v>505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1</v>
      </c>
      <c r="J54" s="38">
        <v>0</v>
      </c>
      <c r="K54" s="57">
        <v>3.8600000000000002E-2</v>
      </c>
      <c r="L54" s="38">
        <v>0</v>
      </c>
      <c r="M54" s="38">
        <v>0</v>
      </c>
      <c r="N54" s="38">
        <v>0</v>
      </c>
      <c r="O54" s="38">
        <v>0</v>
      </c>
      <c r="P54" s="38">
        <v>1</v>
      </c>
      <c r="Q54" s="38">
        <v>1</v>
      </c>
      <c r="R54" s="57">
        <v>1</v>
      </c>
      <c r="S54" s="38">
        <v>8</v>
      </c>
      <c r="T54" s="35"/>
      <c r="U54" s="35">
        <v>413</v>
      </c>
      <c r="V54" s="35">
        <v>114</v>
      </c>
      <c r="W54" s="35">
        <v>635</v>
      </c>
      <c r="X54" s="58">
        <v>16929.976909999998</v>
      </c>
      <c r="Y54" s="58">
        <v>16930</v>
      </c>
    </row>
    <row r="55" spans="1:25" s="58" customFormat="1">
      <c r="A55" s="56">
        <v>413</v>
      </c>
      <c r="B55" s="35">
        <v>413114670</v>
      </c>
      <c r="C55" s="37" t="s">
        <v>505</v>
      </c>
      <c r="D55" s="38">
        <v>0</v>
      </c>
      <c r="E55" s="38">
        <v>0</v>
      </c>
      <c r="F55" s="38">
        <v>0</v>
      </c>
      <c r="G55" s="38">
        <v>0</v>
      </c>
      <c r="H55" s="38">
        <v>6</v>
      </c>
      <c r="I55" s="38">
        <v>17</v>
      </c>
      <c r="J55" s="38">
        <v>0</v>
      </c>
      <c r="K55" s="57">
        <v>0.88780000000000003</v>
      </c>
      <c r="L55" s="38">
        <v>0</v>
      </c>
      <c r="M55" s="38">
        <v>0</v>
      </c>
      <c r="N55" s="38">
        <v>0</v>
      </c>
      <c r="O55" s="38">
        <v>0</v>
      </c>
      <c r="P55" s="38">
        <v>4</v>
      </c>
      <c r="Q55" s="38">
        <v>23</v>
      </c>
      <c r="R55" s="57">
        <v>1</v>
      </c>
      <c r="S55" s="38">
        <v>6</v>
      </c>
      <c r="T55" s="35"/>
      <c r="U55" s="35">
        <v>413</v>
      </c>
      <c r="V55" s="35">
        <v>114</v>
      </c>
      <c r="W55" s="35">
        <v>670</v>
      </c>
      <c r="X55" s="58">
        <v>275099.17892999999</v>
      </c>
      <c r="Y55" s="58">
        <v>11961</v>
      </c>
    </row>
    <row r="56" spans="1:25" s="58" customFormat="1">
      <c r="A56" s="56">
        <v>413</v>
      </c>
      <c r="B56" s="35">
        <v>413114674</v>
      </c>
      <c r="C56" s="37" t="s">
        <v>505</v>
      </c>
      <c r="D56" s="38">
        <v>0</v>
      </c>
      <c r="E56" s="38">
        <v>0</v>
      </c>
      <c r="F56" s="38">
        <v>0</v>
      </c>
      <c r="G56" s="38">
        <v>0</v>
      </c>
      <c r="H56" s="38">
        <v>21</v>
      </c>
      <c r="I56" s="38">
        <v>34</v>
      </c>
      <c r="J56" s="38">
        <v>0</v>
      </c>
      <c r="K56" s="57">
        <v>2.1230000000000002</v>
      </c>
      <c r="L56" s="38">
        <v>0</v>
      </c>
      <c r="M56" s="38">
        <v>0</v>
      </c>
      <c r="N56" s="38">
        <v>0</v>
      </c>
      <c r="O56" s="38">
        <v>0</v>
      </c>
      <c r="P56" s="38">
        <v>22</v>
      </c>
      <c r="Q56" s="38">
        <v>55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674</v>
      </c>
      <c r="X56" s="58">
        <v>728170.92004999996</v>
      </c>
      <c r="Y56" s="58">
        <v>13239</v>
      </c>
    </row>
    <row r="57" spans="1:25" s="58" customFormat="1">
      <c r="A57" s="56">
        <v>413</v>
      </c>
      <c r="B57" s="35">
        <v>413114683</v>
      </c>
      <c r="C57" s="37" t="s">
        <v>505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1</v>
      </c>
      <c r="J57" s="38">
        <v>0</v>
      </c>
      <c r="K57" s="57">
        <v>3.8600000000000002E-2</v>
      </c>
      <c r="L57" s="38">
        <v>0</v>
      </c>
      <c r="M57" s="38">
        <v>0</v>
      </c>
      <c r="N57" s="38">
        <v>0</v>
      </c>
      <c r="O57" s="38">
        <v>0</v>
      </c>
      <c r="P57" s="38">
        <v>1</v>
      </c>
      <c r="Q57" s="38">
        <v>1</v>
      </c>
      <c r="R57" s="57">
        <v>1</v>
      </c>
      <c r="S57" s="38">
        <v>5</v>
      </c>
      <c r="T57" s="35"/>
      <c r="U57" s="35">
        <v>413</v>
      </c>
      <c r="V57" s="35">
        <v>114</v>
      </c>
      <c r="W57" s="35">
        <v>683</v>
      </c>
      <c r="X57" s="58">
        <v>16021.766909999998</v>
      </c>
      <c r="Y57" s="58">
        <v>16022</v>
      </c>
    </row>
    <row r="58" spans="1:25" s="58" customFormat="1">
      <c r="A58" s="56">
        <v>413</v>
      </c>
      <c r="B58" s="35">
        <v>413114717</v>
      </c>
      <c r="C58" s="37" t="s">
        <v>505</v>
      </c>
      <c r="D58" s="38">
        <v>0</v>
      </c>
      <c r="E58" s="38">
        <v>0</v>
      </c>
      <c r="F58" s="38">
        <v>0</v>
      </c>
      <c r="G58" s="38">
        <v>0</v>
      </c>
      <c r="H58" s="38">
        <v>8</v>
      </c>
      <c r="I58" s="38">
        <v>23</v>
      </c>
      <c r="J58" s="38">
        <v>0</v>
      </c>
      <c r="K58" s="57">
        <v>1.1966000000000001</v>
      </c>
      <c r="L58" s="38">
        <v>0</v>
      </c>
      <c r="M58" s="38">
        <v>0</v>
      </c>
      <c r="N58" s="38">
        <v>0</v>
      </c>
      <c r="O58" s="38">
        <v>0</v>
      </c>
      <c r="P58" s="38">
        <v>12</v>
      </c>
      <c r="Q58" s="38">
        <v>31</v>
      </c>
      <c r="R58" s="57">
        <v>1</v>
      </c>
      <c r="S58" s="38">
        <v>9</v>
      </c>
      <c r="T58" s="35"/>
      <c r="U58" s="35">
        <v>413</v>
      </c>
      <c r="V58" s="35">
        <v>114</v>
      </c>
      <c r="W58" s="35">
        <v>717</v>
      </c>
      <c r="X58" s="58">
        <v>412066.23421000008</v>
      </c>
      <c r="Y58" s="58">
        <v>13292</v>
      </c>
    </row>
    <row r="59" spans="1:25" s="58" customFormat="1">
      <c r="A59" s="56">
        <v>413</v>
      </c>
      <c r="B59" s="35">
        <v>413114750</v>
      </c>
      <c r="C59" s="37" t="s">
        <v>505</v>
      </c>
      <c r="D59" s="38">
        <v>0</v>
      </c>
      <c r="E59" s="38">
        <v>0</v>
      </c>
      <c r="F59" s="38">
        <v>0</v>
      </c>
      <c r="G59" s="38">
        <v>0</v>
      </c>
      <c r="H59" s="38">
        <v>3</v>
      </c>
      <c r="I59" s="38">
        <v>20</v>
      </c>
      <c r="J59" s="38">
        <v>0</v>
      </c>
      <c r="K59" s="57">
        <v>0.88780000000000003</v>
      </c>
      <c r="L59" s="38">
        <v>0</v>
      </c>
      <c r="M59" s="38">
        <v>0</v>
      </c>
      <c r="N59" s="38">
        <v>0</v>
      </c>
      <c r="O59" s="38">
        <v>0</v>
      </c>
      <c r="P59" s="38">
        <v>6</v>
      </c>
      <c r="Q59" s="38">
        <v>23</v>
      </c>
      <c r="R59" s="57">
        <v>1</v>
      </c>
      <c r="S59" s="38">
        <v>7</v>
      </c>
      <c r="T59" s="35"/>
      <c r="U59" s="35">
        <v>413</v>
      </c>
      <c r="V59" s="35">
        <v>114</v>
      </c>
      <c r="W59" s="35">
        <v>750</v>
      </c>
      <c r="X59" s="58">
        <v>291831.37893000001</v>
      </c>
      <c r="Y59" s="58">
        <v>12688</v>
      </c>
    </row>
    <row r="60" spans="1:25" s="58" customFormat="1">
      <c r="A60" s="56">
        <v>413</v>
      </c>
      <c r="B60" s="35">
        <v>413114755</v>
      </c>
      <c r="C60" s="37" t="s">
        <v>505</v>
      </c>
      <c r="D60" s="38">
        <v>0</v>
      </c>
      <c r="E60" s="38">
        <v>0</v>
      </c>
      <c r="F60" s="38">
        <v>0</v>
      </c>
      <c r="G60" s="38">
        <v>0</v>
      </c>
      <c r="H60" s="38">
        <v>4</v>
      </c>
      <c r="I60" s="38">
        <v>4</v>
      </c>
      <c r="J60" s="38">
        <v>0</v>
      </c>
      <c r="K60" s="57">
        <v>0.30880000000000002</v>
      </c>
      <c r="L60" s="38">
        <v>0</v>
      </c>
      <c r="M60" s="38">
        <v>0</v>
      </c>
      <c r="N60" s="38">
        <v>0</v>
      </c>
      <c r="O60" s="38">
        <v>0</v>
      </c>
      <c r="P60" s="38">
        <v>2</v>
      </c>
      <c r="Q60" s="38">
        <v>8</v>
      </c>
      <c r="R60" s="57">
        <v>1</v>
      </c>
      <c r="S60" s="38">
        <v>10</v>
      </c>
      <c r="T60" s="35"/>
      <c r="U60" s="35">
        <v>413</v>
      </c>
      <c r="V60" s="35">
        <v>114</v>
      </c>
      <c r="W60" s="35">
        <v>755</v>
      </c>
      <c r="X60" s="58">
        <v>97148.855279999989</v>
      </c>
      <c r="Y60" s="58">
        <v>12144</v>
      </c>
    </row>
    <row r="61" spans="1:25" s="58" customFormat="1">
      <c r="A61" s="56">
        <v>414</v>
      </c>
      <c r="B61" s="35">
        <v>414603063</v>
      </c>
      <c r="C61" s="37" t="s">
        <v>506</v>
      </c>
      <c r="D61" s="38">
        <v>0</v>
      </c>
      <c r="E61" s="38">
        <v>0</v>
      </c>
      <c r="F61" s="38">
        <v>0</v>
      </c>
      <c r="G61" s="38">
        <v>0</v>
      </c>
      <c r="H61" s="38">
        <v>4</v>
      </c>
      <c r="I61" s="38">
        <v>0</v>
      </c>
      <c r="J61" s="38">
        <v>0</v>
      </c>
      <c r="K61" s="57">
        <v>0.15440000000000001</v>
      </c>
      <c r="L61" s="38">
        <v>0</v>
      </c>
      <c r="M61" s="38">
        <v>0</v>
      </c>
      <c r="N61" s="38">
        <v>0</v>
      </c>
      <c r="O61" s="38">
        <v>0</v>
      </c>
      <c r="P61" s="38">
        <v>3</v>
      </c>
      <c r="Q61" s="38">
        <v>4</v>
      </c>
      <c r="R61" s="57">
        <v>1</v>
      </c>
      <c r="S61" s="38">
        <v>8</v>
      </c>
      <c r="T61" s="35"/>
      <c r="U61" s="35">
        <v>414</v>
      </c>
      <c r="V61" s="35">
        <v>603</v>
      </c>
      <c r="W61" s="35">
        <v>63</v>
      </c>
      <c r="X61" s="58">
        <v>54973.237639999999</v>
      </c>
      <c r="Y61" s="58">
        <v>13743</v>
      </c>
    </row>
    <row r="62" spans="1:25" s="58" customFormat="1">
      <c r="A62" s="56">
        <v>414</v>
      </c>
      <c r="B62" s="35">
        <v>414603098</v>
      </c>
      <c r="C62" s="37" t="s">
        <v>506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3.8600000000000002E-2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9</v>
      </c>
      <c r="T62" s="35"/>
      <c r="U62" s="35">
        <v>414</v>
      </c>
      <c r="V62" s="35">
        <v>603</v>
      </c>
      <c r="W62" s="35">
        <v>98</v>
      </c>
      <c r="X62" s="58">
        <v>11611.466909999999</v>
      </c>
      <c r="Y62" s="58">
        <v>11611</v>
      </c>
    </row>
    <row r="63" spans="1:25" s="58" customFormat="1">
      <c r="A63" s="56">
        <v>414</v>
      </c>
      <c r="B63" s="35">
        <v>414603209</v>
      </c>
      <c r="C63" s="37" t="s">
        <v>506</v>
      </c>
      <c r="D63" s="38">
        <v>0</v>
      </c>
      <c r="E63" s="38">
        <v>0</v>
      </c>
      <c r="F63" s="38">
        <v>0</v>
      </c>
      <c r="G63" s="38">
        <v>0</v>
      </c>
      <c r="H63" s="38">
        <v>40</v>
      </c>
      <c r="I63" s="38">
        <v>28</v>
      </c>
      <c r="J63" s="38">
        <v>0</v>
      </c>
      <c r="K63" s="57">
        <v>2.6248</v>
      </c>
      <c r="L63" s="38">
        <v>0</v>
      </c>
      <c r="M63" s="38">
        <v>0</v>
      </c>
      <c r="N63" s="38">
        <v>0</v>
      </c>
      <c r="O63" s="38">
        <v>0</v>
      </c>
      <c r="P63" s="38">
        <v>46</v>
      </c>
      <c r="Q63" s="38">
        <v>68</v>
      </c>
      <c r="R63" s="57">
        <v>1</v>
      </c>
      <c r="S63" s="38">
        <v>11</v>
      </c>
      <c r="T63" s="35"/>
      <c r="U63" s="35">
        <v>414</v>
      </c>
      <c r="V63" s="35">
        <v>603</v>
      </c>
      <c r="W63" s="35">
        <v>209</v>
      </c>
      <c r="X63" s="58">
        <v>998640.66988000006</v>
      </c>
      <c r="Y63" s="58">
        <v>14686</v>
      </c>
    </row>
    <row r="64" spans="1:25" s="58" customFormat="1">
      <c r="A64" s="56">
        <v>414</v>
      </c>
      <c r="B64" s="35">
        <v>414603236</v>
      </c>
      <c r="C64" s="37" t="s">
        <v>506</v>
      </c>
      <c r="D64" s="38">
        <v>0</v>
      </c>
      <c r="E64" s="38">
        <v>0</v>
      </c>
      <c r="F64" s="38">
        <v>0</v>
      </c>
      <c r="G64" s="38">
        <v>0</v>
      </c>
      <c r="H64" s="38">
        <v>104</v>
      </c>
      <c r="I64" s="38">
        <v>81</v>
      </c>
      <c r="J64" s="38">
        <v>0</v>
      </c>
      <c r="K64" s="57">
        <v>7.141</v>
      </c>
      <c r="L64" s="38">
        <v>0</v>
      </c>
      <c r="M64" s="38">
        <v>0</v>
      </c>
      <c r="N64" s="38">
        <v>3</v>
      </c>
      <c r="O64" s="38">
        <v>2</v>
      </c>
      <c r="P64" s="38">
        <v>130</v>
      </c>
      <c r="Q64" s="38">
        <v>185</v>
      </c>
      <c r="R64" s="57">
        <v>1</v>
      </c>
      <c r="S64" s="38">
        <v>10</v>
      </c>
      <c r="T64" s="35"/>
      <c r="U64" s="35">
        <v>414</v>
      </c>
      <c r="V64" s="35">
        <v>603</v>
      </c>
      <c r="W64" s="35">
        <v>236</v>
      </c>
      <c r="X64" s="58">
        <v>2727650.43835</v>
      </c>
      <c r="Y64" s="58">
        <v>14744</v>
      </c>
    </row>
    <row r="65" spans="1:25" s="58" customFormat="1">
      <c r="A65" s="56">
        <v>414</v>
      </c>
      <c r="B65" s="35">
        <v>414603263</v>
      </c>
      <c r="C65" s="37" t="s">
        <v>506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1</v>
      </c>
      <c r="J65" s="38">
        <v>0</v>
      </c>
      <c r="K65" s="57">
        <v>3.8600000000000002E-2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1</v>
      </c>
      <c r="R65" s="57">
        <v>1</v>
      </c>
      <c r="S65" s="38">
        <v>10</v>
      </c>
      <c r="T65" s="35"/>
      <c r="U65" s="35">
        <v>414</v>
      </c>
      <c r="V65" s="35">
        <v>603</v>
      </c>
      <c r="W65" s="35">
        <v>263</v>
      </c>
      <c r="X65" s="58">
        <v>11611.466909999999</v>
      </c>
      <c r="Y65" s="58">
        <v>11611</v>
      </c>
    </row>
    <row r="66" spans="1:25" s="58" customFormat="1">
      <c r="A66" s="56">
        <v>414</v>
      </c>
      <c r="B66" s="35">
        <v>414603603</v>
      </c>
      <c r="C66" s="37" t="s">
        <v>506</v>
      </c>
      <c r="D66" s="38">
        <v>0</v>
      </c>
      <c r="E66" s="38">
        <v>0</v>
      </c>
      <c r="F66" s="38">
        <v>0</v>
      </c>
      <c r="G66" s="38">
        <v>0</v>
      </c>
      <c r="H66" s="38">
        <v>30</v>
      </c>
      <c r="I66" s="38">
        <v>41</v>
      </c>
      <c r="J66" s="38">
        <v>0</v>
      </c>
      <c r="K66" s="57">
        <v>2.7406000000000001</v>
      </c>
      <c r="L66" s="38">
        <v>0</v>
      </c>
      <c r="M66" s="38">
        <v>0</v>
      </c>
      <c r="N66" s="38">
        <v>0</v>
      </c>
      <c r="O66" s="38">
        <v>0</v>
      </c>
      <c r="P66" s="38">
        <v>37</v>
      </c>
      <c r="Q66" s="38">
        <v>71</v>
      </c>
      <c r="R66" s="57">
        <v>1</v>
      </c>
      <c r="S66" s="38">
        <v>10</v>
      </c>
      <c r="T66" s="35"/>
      <c r="U66" s="35">
        <v>414</v>
      </c>
      <c r="V66" s="35">
        <v>603</v>
      </c>
      <c r="W66" s="35">
        <v>603</v>
      </c>
      <c r="X66" s="58">
        <v>984880.63060999999</v>
      </c>
      <c r="Y66" s="58">
        <v>13872</v>
      </c>
    </row>
    <row r="67" spans="1:25" s="58" customFormat="1">
      <c r="A67" s="56">
        <v>414</v>
      </c>
      <c r="B67" s="35">
        <v>414603635</v>
      </c>
      <c r="C67" s="37" t="s">
        <v>506</v>
      </c>
      <c r="D67" s="38">
        <v>0</v>
      </c>
      <c r="E67" s="38">
        <v>0</v>
      </c>
      <c r="F67" s="38">
        <v>0</v>
      </c>
      <c r="G67" s="38">
        <v>0</v>
      </c>
      <c r="H67" s="38">
        <v>12</v>
      </c>
      <c r="I67" s="38">
        <v>16</v>
      </c>
      <c r="J67" s="38">
        <v>0</v>
      </c>
      <c r="K67" s="57">
        <v>1.0808</v>
      </c>
      <c r="L67" s="38">
        <v>0</v>
      </c>
      <c r="M67" s="38">
        <v>0</v>
      </c>
      <c r="N67" s="38">
        <v>0</v>
      </c>
      <c r="O67" s="38">
        <v>0</v>
      </c>
      <c r="P67" s="38">
        <v>11</v>
      </c>
      <c r="Q67" s="38">
        <v>28</v>
      </c>
      <c r="R67" s="57">
        <v>1</v>
      </c>
      <c r="S67" s="38">
        <v>8</v>
      </c>
      <c r="T67" s="35"/>
      <c r="U67" s="35">
        <v>414</v>
      </c>
      <c r="V67" s="35">
        <v>603</v>
      </c>
      <c r="W67" s="35">
        <v>635</v>
      </c>
      <c r="X67" s="58">
        <v>361340.20347999997</v>
      </c>
      <c r="Y67" s="58">
        <v>12905</v>
      </c>
    </row>
    <row r="68" spans="1:25" s="58" customFormat="1">
      <c r="A68" s="56">
        <v>414</v>
      </c>
      <c r="B68" s="35">
        <v>414603715</v>
      </c>
      <c r="C68" s="37" t="s">
        <v>506</v>
      </c>
      <c r="D68" s="38">
        <v>0</v>
      </c>
      <c r="E68" s="38">
        <v>0</v>
      </c>
      <c r="F68" s="38">
        <v>0</v>
      </c>
      <c r="G68" s="38">
        <v>0</v>
      </c>
      <c r="H68" s="38">
        <v>6</v>
      </c>
      <c r="I68" s="38">
        <v>2</v>
      </c>
      <c r="J68" s="38">
        <v>0</v>
      </c>
      <c r="K68" s="57">
        <v>0.30880000000000002</v>
      </c>
      <c r="L68" s="38">
        <v>0</v>
      </c>
      <c r="M68" s="38">
        <v>0</v>
      </c>
      <c r="N68" s="38">
        <v>0</v>
      </c>
      <c r="O68" s="38">
        <v>0</v>
      </c>
      <c r="P68" s="38">
        <v>2</v>
      </c>
      <c r="Q68" s="38">
        <v>8</v>
      </c>
      <c r="R68" s="57">
        <v>1</v>
      </c>
      <c r="S68" s="38">
        <v>5</v>
      </c>
      <c r="T68" s="35"/>
      <c r="U68" s="35">
        <v>414</v>
      </c>
      <c r="V68" s="35">
        <v>603</v>
      </c>
      <c r="W68" s="35">
        <v>715</v>
      </c>
      <c r="X68" s="58">
        <v>90570.095279999994</v>
      </c>
      <c r="Y68" s="58">
        <v>11321</v>
      </c>
    </row>
    <row r="69" spans="1:25" s="58" customFormat="1">
      <c r="A69" s="56">
        <v>416</v>
      </c>
      <c r="B69" s="35">
        <v>416035001</v>
      </c>
      <c r="C69" s="37" t="s">
        <v>507</v>
      </c>
      <c r="D69" s="38">
        <v>0</v>
      </c>
      <c r="E69" s="38">
        <v>0</v>
      </c>
      <c r="F69" s="38">
        <v>0</v>
      </c>
      <c r="G69" s="38">
        <v>0</v>
      </c>
      <c r="H69" s="38">
        <v>1</v>
      </c>
      <c r="I69" s="38">
        <v>0</v>
      </c>
      <c r="J69" s="38">
        <v>0</v>
      </c>
      <c r="K69" s="57">
        <v>3.8600000000000002E-2</v>
      </c>
      <c r="L69" s="38">
        <v>0</v>
      </c>
      <c r="M69" s="38">
        <v>0</v>
      </c>
      <c r="N69" s="38">
        <v>0</v>
      </c>
      <c r="O69" s="38">
        <v>0</v>
      </c>
      <c r="P69" s="38">
        <v>1</v>
      </c>
      <c r="Q69" s="38">
        <v>1</v>
      </c>
      <c r="R69" s="57">
        <v>1.0880000000000001</v>
      </c>
      <c r="S69" s="38">
        <v>7</v>
      </c>
      <c r="T69" s="35"/>
      <c r="U69" s="35">
        <v>416</v>
      </c>
      <c r="V69" s="35">
        <v>35</v>
      </c>
      <c r="W69" s="35">
        <v>1</v>
      </c>
      <c r="X69" s="58">
        <v>15887.814304047999</v>
      </c>
      <c r="Y69" s="58">
        <v>15888</v>
      </c>
    </row>
    <row r="70" spans="1:25" s="58" customFormat="1">
      <c r="A70" s="56">
        <v>416</v>
      </c>
      <c r="B70" s="35">
        <v>416035035</v>
      </c>
      <c r="C70" s="37" t="s">
        <v>507</v>
      </c>
      <c r="D70" s="38">
        <v>0</v>
      </c>
      <c r="E70" s="38">
        <v>0</v>
      </c>
      <c r="F70" s="38">
        <v>0</v>
      </c>
      <c r="G70" s="38">
        <v>0</v>
      </c>
      <c r="H70" s="38">
        <v>286</v>
      </c>
      <c r="I70" s="38">
        <v>383</v>
      </c>
      <c r="J70" s="38">
        <v>0</v>
      </c>
      <c r="K70" s="57">
        <v>25.823399999999999</v>
      </c>
      <c r="L70" s="38">
        <v>0</v>
      </c>
      <c r="M70" s="38">
        <v>0</v>
      </c>
      <c r="N70" s="38">
        <v>71</v>
      </c>
      <c r="O70" s="38">
        <v>60</v>
      </c>
      <c r="P70" s="38">
        <v>506</v>
      </c>
      <c r="Q70" s="38">
        <v>669</v>
      </c>
      <c r="R70" s="57">
        <v>1.0880000000000001</v>
      </c>
      <c r="S70" s="38">
        <v>11</v>
      </c>
      <c r="T70" s="35"/>
      <c r="U70" s="35">
        <v>416</v>
      </c>
      <c r="V70" s="35">
        <v>35</v>
      </c>
      <c r="W70" s="35">
        <v>35</v>
      </c>
      <c r="X70" s="58">
        <v>11478096.189008111</v>
      </c>
      <c r="Y70" s="58">
        <v>17157</v>
      </c>
    </row>
    <row r="71" spans="1:25" s="58" customFormat="1">
      <c r="A71" s="56">
        <v>416</v>
      </c>
      <c r="B71" s="35">
        <v>416035044</v>
      </c>
      <c r="C71" s="37" t="s">
        <v>507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4</v>
      </c>
      <c r="J71" s="38">
        <v>0</v>
      </c>
      <c r="K71" s="57">
        <v>0.15440000000000001</v>
      </c>
      <c r="L71" s="38">
        <v>0</v>
      </c>
      <c r="M71" s="38">
        <v>0</v>
      </c>
      <c r="N71" s="38">
        <v>0</v>
      </c>
      <c r="O71" s="38">
        <v>1</v>
      </c>
      <c r="P71" s="38">
        <v>0</v>
      </c>
      <c r="Q71" s="38">
        <v>4</v>
      </c>
      <c r="R71" s="57">
        <v>1.0880000000000001</v>
      </c>
      <c r="S71" s="38">
        <v>11</v>
      </c>
      <c r="T71" s="35"/>
      <c r="U71" s="35">
        <v>416</v>
      </c>
      <c r="V71" s="35">
        <v>35</v>
      </c>
      <c r="W71" s="35">
        <v>44</v>
      </c>
      <c r="X71" s="58">
        <v>52461.409216192013</v>
      </c>
      <c r="Y71" s="58">
        <v>13115</v>
      </c>
    </row>
    <row r="72" spans="1:25" s="58" customFormat="1">
      <c r="A72" s="56">
        <v>416</v>
      </c>
      <c r="B72" s="35">
        <v>416035048</v>
      </c>
      <c r="C72" s="37" t="s">
        <v>507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3.8600000000000002E-2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1.0880000000000001</v>
      </c>
      <c r="S72" s="38">
        <v>4</v>
      </c>
      <c r="T72" s="35"/>
      <c r="U72" s="35">
        <v>416</v>
      </c>
      <c r="V72" s="35">
        <v>35</v>
      </c>
      <c r="W72" s="35">
        <v>48</v>
      </c>
      <c r="X72" s="58">
        <v>17079.364144048002</v>
      </c>
      <c r="Y72" s="58">
        <v>17079</v>
      </c>
    </row>
    <row r="73" spans="1:25" s="58" customFormat="1">
      <c r="A73" s="56">
        <v>416</v>
      </c>
      <c r="B73" s="35">
        <v>416035073</v>
      </c>
      <c r="C73" s="37" t="s">
        <v>507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3</v>
      </c>
      <c r="J73" s="38">
        <v>0</v>
      </c>
      <c r="K73" s="57">
        <v>0.1158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3</v>
      </c>
      <c r="R73" s="57">
        <v>1.0880000000000001</v>
      </c>
      <c r="S73" s="38">
        <v>6</v>
      </c>
      <c r="T73" s="35"/>
      <c r="U73" s="35">
        <v>416</v>
      </c>
      <c r="V73" s="35">
        <v>35</v>
      </c>
      <c r="W73" s="35">
        <v>73</v>
      </c>
      <c r="X73" s="58">
        <v>37319.765712144006</v>
      </c>
      <c r="Y73" s="58">
        <v>12440</v>
      </c>
    </row>
    <row r="74" spans="1:25" s="58" customFormat="1">
      <c r="A74" s="56">
        <v>416</v>
      </c>
      <c r="B74" s="35">
        <v>416035093</v>
      </c>
      <c r="C74" s="37" t="s">
        <v>507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0</v>
      </c>
      <c r="J74" s="38">
        <v>0</v>
      </c>
      <c r="K74" s="57">
        <v>3.8600000000000002E-2</v>
      </c>
      <c r="L74" s="38">
        <v>0</v>
      </c>
      <c r="M74" s="38">
        <v>0</v>
      </c>
      <c r="N74" s="38">
        <v>0</v>
      </c>
      <c r="O74" s="38">
        <v>0</v>
      </c>
      <c r="P74" s="38">
        <v>1</v>
      </c>
      <c r="Q74" s="38">
        <v>1</v>
      </c>
      <c r="R74" s="57">
        <v>1.0880000000000001</v>
      </c>
      <c r="S74" s="38">
        <v>11</v>
      </c>
      <c r="T74" s="35"/>
      <c r="U74" s="35">
        <v>416</v>
      </c>
      <c r="V74" s="35">
        <v>35</v>
      </c>
      <c r="W74" s="35">
        <v>93</v>
      </c>
      <c r="X74" s="58">
        <v>17077.739664048</v>
      </c>
      <c r="Y74" s="58">
        <v>17078</v>
      </c>
    </row>
    <row r="75" spans="1:25" s="58" customFormat="1">
      <c r="A75" s="56">
        <v>416</v>
      </c>
      <c r="B75" s="35">
        <v>416035133</v>
      </c>
      <c r="C75" s="37" t="s">
        <v>507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1</v>
      </c>
      <c r="J75" s="38">
        <v>0</v>
      </c>
      <c r="K75" s="57">
        <v>3.8600000000000002E-2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1</v>
      </c>
      <c r="R75" s="57">
        <v>1.0880000000000001</v>
      </c>
      <c r="S75" s="38">
        <v>9</v>
      </c>
      <c r="T75" s="35"/>
      <c r="U75" s="35">
        <v>416</v>
      </c>
      <c r="V75" s="35">
        <v>35</v>
      </c>
      <c r="W75" s="35">
        <v>133</v>
      </c>
      <c r="X75" s="58">
        <v>18459.433904048004</v>
      </c>
      <c r="Y75" s="58">
        <v>18459</v>
      </c>
    </row>
    <row r="76" spans="1:25" s="58" customFormat="1">
      <c r="A76" s="56">
        <v>416</v>
      </c>
      <c r="B76" s="35">
        <v>416035189</v>
      </c>
      <c r="C76" s="37" t="s">
        <v>507</v>
      </c>
      <c r="D76" s="38">
        <v>0</v>
      </c>
      <c r="E76" s="38">
        <v>0</v>
      </c>
      <c r="F76" s="38">
        <v>0</v>
      </c>
      <c r="G76" s="38">
        <v>0</v>
      </c>
      <c r="H76" s="38">
        <v>2</v>
      </c>
      <c r="I76" s="38">
        <v>0</v>
      </c>
      <c r="J76" s="38">
        <v>0</v>
      </c>
      <c r="K76" s="57">
        <v>7.7200000000000005E-2</v>
      </c>
      <c r="L76" s="38">
        <v>0</v>
      </c>
      <c r="M76" s="38">
        <v>0</v>
      </c>
      <c r="N76" s="38">
        <v>0</v>
      </c>
      <c r="O76" s="38">
        <v>0</v>
      </c>
      <c r="P76" s="38">
        <v>2</v>
      </c>
      <c r="Q76" s="38">
        <v>2</v>
      </c>
      <c r="R76" s="57">
        <v>1.0880000000000001</v>
      </c>
      <c r="S76" s="38">
        <v>3</v>
      </c>
      <c r="T76" s="35"/>
      <c r="U76" s="35">
        <v>416</v>
      </c>
      <c r="V76" s="35">
        <v>35</v>
      </c>
      <c r="W76" s="35">
        <v>189</v>
      </c>
      <c r="X76" s="58">
        <v>29910.767488096</v>
      </c>
      <c r="Y76" s="58">
        <v>14955</v>
      </c>
    </row>
    <row r="77" spans="1:25" s="58" customFormat="1">
      <c r="A77" s="56">
        <v>416</v>
      </c>
      <c r="B77" s="35">
        <v>416035244</v>
      </c>
      <c r="C77" s="37" t="s">
        <v>507</v>
      </c>
      <c r="D77" s="38">
        <v>0</v>
      </c>
      <c r="E77" s="38">
        <v>0</v>
      </c>
      <c r="F77" s="38">
        <v>0</v>
      </c>
      <c r="G77" s="38">
        <v>0</v>
      </c>
      <c r="H77" s="38">
        <v>2</v>
      </c>
      <c r="I77" s="38">
        <v>10</v>
      </c>
      <c r="J77" s="38">
        <v>0</v>
      </c>
      <c r="K77" s="57">
        <v>0.4632</v>
      </c>
      <c r="L77" s="38">
        <v>0</v>
      </c>
      <c r="M77" s="38">
        <v>0</v>
      </c>
      <c r="N77" s="38">
        <v>0</v>
      </c>
      <c r="O77" s="38">
        <v>0</v>
      </c>
      <c r="P77" s="38">
        <v>9</v>
      </c>
      <c r="Q77" s="38">
        <v>12</v>
      </c>
      <c r="R77" s="57">
        <v>1.0880000000000001</v>
      </c>
      <c r="S77" s="38">
        <v>10</v>
      </c>
      <c r="T77" s="35"/>
      <c r="U77" s="35">
        <v>416</v>
      </c>
      <c r="V77" s="35">
        <v>35</v>
      </c>
      <c r="W77" s="35">
        <v>244</v>
      </c>
      <c r="X77" s="58">
        <v>201986.08316857601</v>
      </c>
      <c r="Y77" s="58">
        <v>16832</v>
      </c>
    </row>
    <row r="78" spans="1:25" s="58" customFormat="1">
      <c r="A78" s="56">
        <v>416</v>
      </c>
      <c r="B78" s="35">
        <v>416035285</v>
      </c>
      <c r="C78" s="37" t="s">
        <v>507</v>
      </c>
      <c r="D78" s="38">
        <v>0</v>
      </c>
      <c r="E78" s="38">
        <v>0</v>
      </c>
      <c r="F78" s="38">
        <v>0</v>
      </c>
      <c r="G78" s="38">
        <v>0</v>
      </c>
      <c r="H78" s="38">
        <v>2</v>
      </c>
      <c r="I78" s="38">
        <v>0</v>
      </c>
      <c r="J78" s="38">
        <v>0</v>
      </c>
      <c r="K78" s="57">
        <v>7.7200000000000005E-2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2</v>
      </c>
      <c r="R78" s="57">
        <v>1.0880000000000001</v>
      </c>
      <c r="S78" s="38">
        <v>8</v>
      </c>
      <c r="T78" s="35"/>
      <c r="U78" s="35">
        <v>416</v>
      </c>
      <c r="V78" s="35">
        <v>35</v>
      </c>
      <c r="W78" s="35">
        <v>285</v>
      </c>
      <c r="X78" s="58">
        <v>26604.130688096</v>
      </c>
      <c r="Y78" s="58">
        <v>13302</v>
      </c>
    </row>
    <row r="79" spans="1:25" s="58" customFormat="1">
      <c r="A79" s="56">
        <v>417</v>
      </c>
      <c r="B79" s="35">
        <v>417035035</v>
      </c>
      <c r="C79" s="37" t="s">
        <v>508</v>
      </c>
      <c r="D79" s="38">
        <v>33</v>
      </c>
      <c r="E79" s="38">
        <v>0</v>
      </c>
      <c r="F79" s="38">
        <v>35</v>
      </c>
      <c r="G79" s="38">
        <v>175</v>
      </c>
      <c r="H79" s="38">
        <v>71</v>
      </c>
      <c r="I79" s="38">
        <v>0</v>
      </c>
      <c r="J79" s="38">
        <v>0</v>
      </c>
      <c r="K79" s="57">
        <v>10.8466</v>
      </c>
      <c r="L79" s="38">
        <v>0</v>
      </c>
      <c r="M79" s="38">
        <v>76</v>
      </c>
      <c r="N79" s="38">
        <v>6</v>
      </c>
      <c r="O79" s="38">
        <v>0</v>
      </c>
      <c r="P79" s="38">
        <v>242</v>
      </c>
      <c r="Q79" s="38">
        <v>298</v>
      </c>
      <c r="R79" s="57">
        <v>1.0880000000000001</v>
      </c>
      <c r="S79" s="38">
        <v>11</v>
      </c>
      <c r="T79" s="35"/>
      <c r="U79" s="35">
        <v>417</v>
      </c>
      <c r="V79" s="35">
        <v>35</v>
      </c>
      <c r="W79" s="35">
        <v>35</v>
      </c>
      <c r="X79" s="58">
        <v>5004836.5598374885</v>
      </c>
      <c r="Y79" s="58">
        <v>16795</v>
      </c>
    </row>
    <row r="80" spans="1:25" s="58" customFormat="1">
      <c r="A80" s="56">
        <v>417</v>
      </c>
      <c r="B80" s="35">
        <v>417035044</v>
      </c>
      <c r="C80" s="37" t="s">
        <v>508</v>
      </c>
      <c r="D80" s="38">
        <v>0</v>
      </c>
      <c r="E80" s="38">
        <v>0</v>
      </c>
      <c r="F80" s="38">
        <v>0</v>
      </c>
      <c r="G80" s="38">
        <v>1</v>
      </c>
      <c r="H80" s="38">
        <v>0</v>
      </c>
      <c r="I80" s="38">
        <v>0</v>
      </c>
      <c r="J80" s="38">
        <v>0</v>
      </c>
      <c r="K80" s="57">
        <v>3.8600000000000002E-2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1</v>
      </c>
      <c r="R80" s="57">
        <v>1.0880000000000001</v>
      </c>
      <c r="S80" s="38">
        <v>11</v>
      </c>
      <c r="T80" s="35"/>
      <c r="U80" s="35">
        <v>417</v>
      </c>
      <c r="V80" s="35">
        <v>35</v>
      </c>
      <c r="W80" s="35">
        <v>44</v>
      </c>
      <c r="X80" s="58">
        <v>17475.538704047998</v>
      </c>
      <c r="Y80" s="58">
        <v>17476</v>
      </c>
    </row>
    <row r="81" spans="1:25" s="58" customFormat="1">
      <c r="A81" s="56">
        <v>417</v>
      </c>
      <c r="B81" s="35">
        <v>417035093</v>
      </c>
      <c r="C81" s="37" t="s">
        <v>508</v>
      </c>
      <c r="D81" s="38">
        <v>0</v>
      </c>
      <c r="E81" s="38">
        <v>0</v>
      </c>
      <c r="F81" s="38">
        <v>0</v>
      </c>
      <c r="G81" s="38">
        <v>0</v>
      </c>
      <c r="H81" s="38">
        <v>2</v>
      </c>
      <c r="I81" s="38">
        <v>0</v>
      </c>
      <c r="J81" s="38">
        <v>0</v>
      </c>
      <c r="K81" s="57">
        <v>7.7200000000000005E-2</v>
      </c>
      <c r="L81" s="38">
        <v>0</v>
      </c>
      <c r="M81" s="38">
        <v>0</v>
      </c>
      <c r="N81" s="38">
        <v>0</v>
      </c>
      <c r="O81" s="38">
        <v>0</v>
      </c>
      <c r="P81" s="38">
        <v>2</v>
      </c>
      <c r="Q81" s="38">
        <v>2</v>
      </c>
      <c r="R81" s="57">
        <v>1.0880000000000001</v>
      </c>
      <c r="S81" s="38">
        <v>11</v>
      </c>
      <c r="T81" s="35"/>
      <c r="U81" s="35">
        <v>417</v>
      </c>
      <c r="V81" s="35">
        <v>35</v>
      </c>
      <c r="W81" s="35">
        <v>93</v>
      </c>
      <c r="X81" s="58">
        <v>34155.479328096</v>
      </c>
      <c r="Y81" s="58">
        <v>17078</v>
      </c>
    </row>
    <row r="82" spans="1:25" s="58" customFormat="1">
      <c r="A82" s="56">
        <v>417</v>
      </c>
      <c r="B82" s="35">
        <v>417035100</v>
      </c>
      <c r="C82" s="37" t="s">
        <v>508</v>
      </c>
      <c r="D82" s="38">
        <v>0</v>
      </c>
      <c r="E82" s="38">
        <v>0</v>
      </c>
      <c r="F82" s="38">
        <v>0</v>
      </c>
      <c r="G82" s="38">
        <v>2</v>
      </c>
      <c r="H82" s="38">
        <v>2</v>
      </c>
      <c r="I82" s="38">
        <v>0</v>
      </c>
      <c r="J82" s="38">
        <v>0</v>
      </c>
      <c r="K82" s="57">
        <v>0.15440000000000001</v>
      </c>
      <c r="L82" s="38">
        <v>0</v>
      </c>
      <c r="M82" s="38">
        <v>0</v>
      </c>
      <c r="N82" s="38">
        <v>0</v>
      </c>
      <c r="O82" s="38">
        <v>0</v>
      </c>
      <c r="P82" s="38">
        <v>4</v>
      </c>
      <c r="Q82" s="38">
        <v>4</v>
      </c>
      <c r="R82" s="57">
        <v>1.0880000000000001</v>
      </c>
      <c r="S82" s="38">
        <v>10</v>
      </c>
      <c r="T82" s="35"/>
      <c r="U82" s="35">
        <v>417</v>
      </c>
      <c r="V82" s="35">
        <v>35</v>
      </c>
      <c r="W82" s="35">
        <v>100</v>
      </c>
      <c r="X82" s="58">
        <v>67738.91161619201</v>
      </c>
      <c r="Y82" s="58">
        <v>16935</v>
      </c>
    </row>
    <row r="83" spans="1:25" s="58" customFormat="1">
      <c r="A83" s="56">
        <v>417</v>
      </c>
      <c r="B83" s="35">
        <v>417035133</v>
      </c>
      <c r="C83" s="37" t="s">
        <v>508</v>
      </c>
      <c r="D83" s="38">
        <v>1</v>
      </c>
      <c r="E83" s="38">
        <v>0</v>
      </c>
      <c r="F83" s="38">
        <v>0</v>
      </c>
      <c r="G83" s="38">
        <v>2</v>
      </c>
      <c r="H83" s="38">
        <v>1</v>
      </c>
      <c r="I83" s="38">
        <v>0</v>
      </c>
      <c r="J83" s="38">
        <v>0</v>
      </c>
      <c r="K83" s="57">
        <v>0.1158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4</v>
      </c>
      <c r="R83" s="57">
        <v>1.0880000000000001</v>
      </c>
      <c r="S83" s="38">
        <v>9</v>
      </c>
      <c r="T83" s="35"/>
      <c r="U83" s="35">
        <v>417</v>
      </c>
      <c r="V83" s="35">
        <v>35</v>
      </c>
      <c r="W83" s="35">
        <v>133</v>
      </c>
      <c r="X83" s="58">
        <v>42893.316352144007</v>
      </c>
      <c r="Y83" s="58">
        <v>10723</v>
      </c>
    </row>
    <row r="84" spans="1:25" s="58" customFormat="1">
      <c r="A84" s="56">
        <v>417</v>
      </c>
      <c r="B84" s="35">
        <v>417035167</v>
      </c>
      <c r="C84" s="37" t="s">
        <v>508</v>
      </c>
      <c r="D84" s="38">
        <v>0</v>
      </c>
      <c r="E84" s="38">
        <v>0</v>
      </c>
      <c r="F84" s="38">
        <v>0</v>
      </c>
      <c r="G84" s="38">
        <v>2</v>
      </c>
      <c r="H84" s="38">
        <v>0</v>
      </c>
      <c r="I84" s="38">
        <v>0</v>
      </c>
      <c r="J84" s="38">
        <v>0</v>
      </c>
      <c r="K84" s="57">
        <v>7.7200000000000005E-2</v>
      </c>
      <c r="L84" s="38">
        <v>0</v>
      </c>
      <c r="M84" s="38">
        <v>0</v>
      </c>
      <c r="N84" s="38">
        <v>0</v>
      </c>
      <c r="O84" s="38">
        <v>0</v>
      </c>
      <c r="P84" s="38">
        <v>2</v>
      </c>
      <c r="Q84" s="38">
        <v>2</v>
      </c>
      <c r="R84" s="57">
        <v>1.0880000000000001</v>
      </c>
      <c r="S84" s="38">
        <v>4</v>
      </c>
      <c r="T84" s="35"/>
      <c r="U84" s="35">
        <v>417</v>
      </c>
      <c r="V84" s="35">
        <v>35</v>
      </c>
      <c r="W84" s="35">
        <v>167</v>
      </c>
      <c r="X84" s="58">
        <v>30941.794368096002</v>
      </c>
      <c r="Y84" s="58">
        <v>15471</v>
      </c>
    </row>
    <row r="85" spans="1:25" s="58" customFormat="1">
      <c r="A85" s="56">
        <v>417</v>
      </c>
      <c r="B85" s="35">
        <v>417035244</v>
      </c>
      <c r="C85" s="37" t="s">
        <v>508</v>
      </c>
      <c r="D85" s="38">
        <v>0</v>
      </c>
      <c r="E85" s="38">
        <v>0</v>
      </c>
      <c r="F85" s="38">
        <v>0</v>
      </c>
      <c r="G85" s="38">
        <v>4</v>
      </c>
      <c r="H85" s="38">
        <v>2</v>
      </c>
      <c r="I85" s="38">
        <v>0</v>
      </c>
      <c r="J85" s="38">
        <v>0</v>
      </c>
      <c r="K85" s="57">
        <v>0.2316</v>
      </c>
      <c r="L85" s="38">
        <v>0</v>
      </c>
      <c r="M85" s="38">
        <v>4</v>
      </c>
      <c r="N85" s="38">
        <v>1</v>
      </c>
      <c r="O85" s="38">
        <v>0</v>
      </c>
      <c r="P85" s="38">
        <v>3</v>
      </c>
      <c r="Q85" s="38">
        <v>6</v>
      </c>
      <c r="R85" s="57">
        <v>1.0880000000000001</v>
      </c>
      <c r="S85" s="38">
        <v>10</v>
      </c>
      <c r="T85" s="35"/>
      <c r="U85" s="35">
        <v>417</v>
      </c>
      <c r="V85" s="35">
        <v>35</v>
      </c>
      <c r="W85" s="35">
        <v>244</v>
      </c>
      <c r="X85" s="58">
        <v>96967.906304288015</v>
      </c>
      <c r="Y85" s="58">
        <v>16161</v>
      </c>
    </row>
    <row r="86" spans="1:25" s="58" customFormat="1">
      <c r="A86" s="56">
        <v>417</v>
      </c>
      <c r="B86" s="35">
        <v>417035285</v>
      </c>
      <c r="C86" s="37" t="s">
        <v>508</v>
      </c>
      <c r="D86" s="38">
        <v>0</v>
      </c>
      <c r="E86" s="38">
        <v>0</v>
      </c>
      <c r="F86" s="38">
        <v>0</v>
      </c>
      <c r="G86" s="38">
        <v>2</v>
      </c>
      <c r="H86" s="38">
        <v>1</v>
      </c>
      <c r="I86" s="38">
        <v>0</v>
      </c>
      <c r="J86" s="38">
        <v>0</v>
      </c>
      <c r="K86" s="57">
        <v>0.1158</v>
      </c>
      <c r="L86" s="38">
        <v>0</v>
      </c>
      <c r="M86" s="38">
        <v>1</v>
      </c>
      <c r="N86" s="38">
        <v>0</v>
      </c>
      <c r="O86" s="38">
        <v>0</v>
      </c>
      <c r="P86" s="38">
        <v>2</v>
      </c>
      <c r="Q86" s="38">
        <v>3</v>
      </c>
      <c r="R86" s="57">
        <v>1.0880000000000001</v>
      </c>
      <c r="S86" s="38">
        <v>8</v>
      </c>
      <c r="T86" s="35"/>
      <c r="U86" s="35">
        <v>417</v>
      </c>
      <c r="V86" s="35">
        <v>35</v>
      </c>
      <c r="W86" s="35">
        <v>285</v>
      </c>
      <c r="X86" s="58">
        <v>46313.426912144008</v>
      </c>
      <c r="Y86" s="58">
        <v>15438</v>
      </c>
    </row>
    <row r="87" spans="1:25" s="58" customFormat="1">
      <c r="A87" s="56">
        <v>418</v>
      </c>
      <c r="B87" s="35">
        <v>418100014</v>
      </c>
      <c r="C87" s="37" t="s">
        <v>509</v>
      </c>
      <c r="D87" s="38">
        <v>0</v>
      </c>
      <c r="E87" s="38">
        <v>0</v>
      </c>
      <c r="F87" s="38">
        <v>0</v>
      </c>
      <c r="G87" s="38">
        <v>0</v>
      </c>
      <c r="H87" s="38">
        <v>1</v>
      </c>
      <c r="I87" s="38">
        <v>0</v>
      </c>
      <c r="J87" s="38">
        <v>0</v>
      </c>
      <c r="K87" s="57">
        <v>3.8600000000000002E-2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1</v>
      </c>
      <c r="R87" s="57">
        <v>1.0149999999999999</v>
      </c>
      <c r="S87" s="38">
        <v>5</v>
      </c>
      <c r="T87" s="35"/>
      <c r="U87" s="35">
        <v>418</v>
      </c>
      <c r="V87" s="35">
        <v>100</v>
      </c>
      <c r="W87" s="35">
        <v>14</v>
      </c>
      <c r="X87" s="58">
        <v>9870.2045794400001</v>
      </c>
      <c r="Y87" s="58">
        <v>9870</v>
      </c>
    </row>
    <row r="88" spans="1:25" s="58" customFormat="1">
      <c r="A88" s="56">
        <v>418</v>
      </c>
      <c r="B88" s="35">
        <v>418100100</v>
      </c>
      <c r="C88" s="37" t="s">
        <v>509</v>
      </c>
      <c r="D88" s="38">
        <v>0</v>
      </c>
      <c r="E88" s="38">
        <v>0</v>
      </c>
      <c r="F88" s="38">
        <v>0</v>
      </c>
      <c r="G88" s="38">
        <v>0</v>
      </c>
      <c r="H88" s="38">
        <v>344</v>
      </c>
      <c r="I88" s="38">
        <v>0</v>
      </c>
      <c r="J88" s="38">
        <v>0</v>
      </c>
      <c r="K88" s="57">
        <v>13.2784</v>
      </c>
      <c r="L88" s="38">
        <v>0</v>
      </c>
      <c r="M88" s="38">
        <v>0</v>
      </c>
      <c r="N88" s="38">
        <v>21</v>
      </c>
      <c r="O88" s="38">
        <v>0</v>
      </c>
      <c r="P88" s="38">
        <v>186</v>
      </c>
      <c r="Q88" s="38">
        <v>344</v>
      </c>
      <c r="R88" s="57">
        <v>1.0149999999999999</v>
      </c>
      <c r="S88" s="38">
        <v>10</v>
      </c>
      <c r="T88" s="35"/>
      <c r="U88" s="35">
        <v>418</v>
      </c>
      <c r="V88" s="35">
        <v>100</v>
      </c>
      <c r="W88" s="35">
        <v>100</v>
      </c>
      <c r="X88" s="58">
        <v>4553975.4379273597</v>
      </c>
      <c r="Y88" s="58">
        <v>13238</v>
      </c>
    </row>
    <row r="89" spans="1:25" s="58" customFormat="1">
      <c r="A89" s="56">
        <v>418</v>
      </c>
      <c r="B89" s="35">
        <v>418100136</v>
      </c>
      <c r="C89" s="37" t="s">
        <v>509</v>
      </c>
      <c r="D89" s="38">
        <v>0</v>
      </c>
      <c r="E89" s="38">
        <v>0</v>
      </c>
      <c r="F89" s="38">
        <v>0</v>
      </c>
      <c r="G89" s="38">
        <v>0</v>
      </c>
      <c r="H89" s="38">
        <v>9</v>
      </c>
      <c r="I89" s="38">
        <v>0</v>
      </c>
      <c r="J89" s="38">
        <v>0</v>
      </c>
      <c r="K89" s="57">
        <v>0.34739999999999999</v>
      </c>
      <c r="L89" s="38">
        <v>0</v>
      </c>
      <c r="M89" s="38">
        <v>0</v>
      </c>
      <c r="N89" s="38">
        <v>0</v>
      </c>
      <c r="O89" s="38">
        <v>0</v>
      </c>
      <c r="P89" s="38">
        <v>4</v>
      </c>
      <c r="Q89" s="38">
        <v>9</v>
      </c>
      <c r="R89" s="57">
        <v>1.0149999999999999</v>
      </c>
      <c r="S89" s="38">
        <v>3</v>
      </c>
      <c r="T89" s="35"/>
      <c r="U89" s="35">
        <v>418</v>
      </c>
      <c r="V89" s="35">
        <v>100</v>
      </c>
      <c r="W89" s="35">
        <v>136</v>
      </c>
      <c r="X89" s="58">
        <v>105824.72201495999</v>
      </c>
      <c r="Y89" s="58">
        <v>11758</v>
      </c>
    </row>
    <row r="90" spans="1:25" s="58" customFormat="1">
      <c r="A90" s="56">
        <v>418</v>
      </c>
      <c r="B90" s="35">
        <v>418100139</v>
      </c>
      <c r="C90" s="37" t="s">
        <v>509</v>
      </c>
      <c r="D90" s="38">
        <v>0</v>
      </c>
      <c r="E90" s="38">
        <v>0</v>
      </c>
      <c r="F90" s="38">
        <v>0</v>
      </c>
      <c r="G90" s="38">
        <v>0</v>
      </c>
      <c r="H90" s="38">
        <v>2</v>
      </c>
      <c r="I90" s="38">
        <v>0</v>
      </c>
      <c r="J90" s="38">
        <v>0</v>
      </c>
      <c r="K90" s="57">
        <v>7.7200000000000005E-2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2</v>
      </c>
      <c r="R90" s="57">
        <v>1.0149999999999999</v>
      </c>
      <c r="S90" s="38">
        <v>2</v>
      </c>
      <c r="T90" s="35"/>
      <c r="U90" s="35">
        <v>418</v>
      </c>
      <c r="V90" s="35">
        <v>100</v>
      </c>
      <c r="W90" s="35">
        <v>139</v>
      </c>
      <c r="X90" s="58">
        <v>23878.006108879996</v>
      </c>
      <c r="Y90" s="58">
        <v>11939</v>
      </c>
    </row>
    <row r="91" spans="1:25" s="58" customFormat="1">
      <c r="A91" s="56">
        <v>418</v>
      </c>
      <c r="B91" s="35">
        <v>418100170</v>
      </c>
      <c r="C91" s="37" t="s">
        <v>509</v>
      </c>
      <c r="D91" s="38">
        <v>0</v>
      </c>
      <c r="E91" s="38">
        <v>0</v>
      </c>
      <c r="F91" s="38">
        <v>0</v>
      </c>
      <c r="G91" s="38">
        <v>0</v>
      </c>
      <c r="H91" s="38">
        <v>5</v>
      </c>
      <c r="I91" s="38">
        <v>0</v>
      </c>
      <c r="J91" s="38">
        <v>0</v>
      </c>
      <c r="K91" s="57">
        <v>0.193</v>
      </c>
      <c r="L91" s="38">
        <v>0</v>
      </c>
      <c r="M91" s="38">
        <v>0</v>
      </c>
      <c r="N91" s="38">
        <v>0</v>
      </c>
      <c r="O91" s="38">
        <v>0</v>
      </c>
      <c r="P91" s="38">
        <v>2</v>
      </c>
      <c r="Q91" s="38">
        <v>5</v>
      </c>
      <c r="R91" s="57">
        <v>1.0149999999999999</v>
      </c>
      <c r="S91" s="38">
        <v>10</v>
      </c>
      <c r="T91" s="35"/>
      <c r="U91" s="35">
        <v>418</v>
      </c>
      <c r="V91" s="35">
        <v>100</v>
      </c>
      <c r="W91" s="35">
        <v>170</v>
      </c>
      <c r="X91" s="58">
        <v>61192.9616972</v>
      </c>
      <c r="Y91" s="58">
        <v>12239</v>
      </c>
    </row>
    <row r="92" spans="1:25" s="58" customFormat="1">
      <c r="A92" s="56">
        <v>418</v>
      </c>
      <c r="B92" s="35">
        <v>418100174</v>
      </c>
      <c r="C92" s="37" t="s">
        <v>509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3.8600000000000002E-2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1.0149999999999999</v>
      </c>
      <c r="S92" s="38">
        <v>5</v>
      </c>
      <c r="T92" s="35"/>
      <c r="U92" s="35">
        <v>418</v>
      </c>
      <c r="V92" s="35">
        <v>100</v>
      </c>
      <c r="W92" s="35">
        <v>174</v>
      </c>
      <c r="X92" s="58">
        <v>9870.2045794400001</v>
      </c>
      <c r="Y92" s="58">
        <v>9870</v>
      </c>
    </row>
    <row r="93" spans="1:25" s="58" customFormat="1">
      <c r="A93" s="56">
        <v>418</v>
      </c>
      <c r="B93" s="35">
        <v>418100185</v>
      </c>
      <c r="C93" s="37" t="s">
        <v>509</v>
      </c>
      <c r="D93" s="38">
        <v>0</v>
      </c>
      <c r="E93" s="38">
        <v>0</v>
      </c>
      <c r="F93" s="38">
        <v>0</v>
      </c>
      <c r="G93" s="38">
        <v>0</v>
      </c>
      <c r="H93" s="38">
        <v>2</v>
      </c>
      <c r="I93" s="38">
        <v>0</v>
      </c>
      <c r="J93" s="38">
        <v>0</v>
      </c>
      <c r="K93" s="57">
        <v>7.7200000000000005E-2</v>
      </c>
      <c r="L93" s="38">
        <v>0</v>
      </c>
      <c r="M93" s="38">
        <v>0</v>
      </c>
      <c r="N93" s="38">
        <v>0</v>
      </c>
      <c r="O93" s="38">
        <v>0</v>
      </c>
      <c r="P93" s="38">
        <v>1</v>
      </c>
      <c r="Q93" s="38">
        <v>2</v>
      </c>
      <c r="R93" s="57">
        <v>1.0149999999999999</v>
      </c>
      <c r="S93" s="38">
        <v>10</v>
      </c>
      <c r="T93" s="35"/>
      <c r="U93" s="35">
        <v>418</v>
      </c>
      <c r="V93" s="35">
        <v>100</v>
      </c>
      <c r="W93" s="35">
        <v>185</v>
      </c>
      <c r="X93" s="58">
        <v>25661.378558879995</v>
      </c>
      <c r="Y93" s="58">
        <v>12831</v>
      </c>
    </row>
    <row r="94" spans="1:25" s="58" customFormat="1">
      <c r="A94" s="56">
        <v>418</v>
      </c>
      <c r="B94" s="35">
        <v>418100198</v>
      </c>
      <c r="C94" s="37" t="s">
        <v>509</v>
      </c>
      <c r="D94" s="38">
        <v>0</v>
      </c>
      <c r="E94" s="38">
        <v>0</v>
      </c>
      <c r="F94" s="38">
        <v>0</v>
      </c>
      <c r="G94" s="38">
        <v>0</v>
      </c>
      <c r="H94" s="38">
        <v>13</v>
      </c>
      <c r="I94" s="38">
        <v>0</v>
      </c>
      <c r="J94" s="38">
        <v>0</v>
      </c>
      <c r="K94" s="57">
        <v>0.50180000000000002</v>
      </c>
      <c r="L94" s="38">
        <v>0</v>
      </c>
      <c r="M94" s="38">
        <v>0</v>
      </c>
      <c r="N94" s="38">
        <v>0</v>
      </c>
      <c r="O94" s="38">
        <v>0</v>
      </c>
      <c r="P94" s="38">
        <v>1</v>
      </c>
      <c r="Q94" s="38">
        <v>13</v>
      </c>
      <c r="R94" s="57">
        <v>1.0149999999999999</v>
      </c>
      <c r="S94" s="38">
        <v>3</v>
      </c>
      <c r="T94" s="35"/>
      <c r="U94" s="35">
        <v>418</v>
      </c>
      <c r="V94" s="35">
        <v>100</v>
      </c>
      <c r="W94" s="35">
        <v>198</v>
      </c>
      <c r="X94" s="58">
        <v>132560.87973271997</v>
      </c>
      <c r="Y94" s="58">
        <v>10197</v>
      </c>
    </row>
    <row r="95" spans="1:25" s="58" customFormat="1">
      <c r="A95" s="56">
        <v>418</v>
      </c>
      <c r="B95" s="35">
        <v>418100276</v>
      </c>
      <c r="C95" s="37" t="s">
        <v>509</v>
      </c>
      <c r="D95" s="38">
        <v>0</v>
      </c>
      <c r="E95" s="38">
        <v>0</v>
      </c>
      <c r="F95" s="38">
        <v>0</v>
      </c>
      <c r="G95" s="38">
        <v>0</v>
      </c>
      <c r="H95" s="38">
        <v>2</v>
      </c>
      <c r="I95" s="38">
        <v>0</v>
      </c>
      <c r="J95" s="38">
        <v>0</v>
      </c>
      <c r="K95" s="57">
        <v>7.7200000000000005E-2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57">
        <v>1.0149999999999999</v>
      </c>
      <c r="S95" s="38">
        <v>2</v>
      </c>
      <c r="T95" s="35"/>
      <c r="U95" s="35">
        <v>418</v>
      </c>
      <c r="V95" s="35">
        <v>100</v>
      </c>
      <c r="W95" s="35">
        <v>276</v>
      </c>
      <c r="X95" s="58">
        <v>19740.40915888</v>
      </c>
      <c r="Y95" s="58">
        <v>9870</v>
      </c>
    </row>
    <row r="96" spans="1:25" s="58" customFormat="1">
      <c r="A96" s="56">
        <v>418</v>
      </c>
      <c r="B96" s="35">
        <v>418100288</v>
      </c>
      <c r="C96" s="37" t="s">
        <v>509</v>
      </c>
      <c r="D96" s="38">
        <v>0</v>
      </c>
      <c r="E96" s="38">
        <v>0</v>
      </c>
      <c r="F96" s="38">
        <v>0</v>
      </c>
      <c r="G96" s="38">
        <v>0</v>
      </c>
      <c r="H96" s="38">
        <v>4</v>
      </c>
      <c r="I96" s="38">
        <v>0</v>
      </c>
      <c r="J96" s="38">
        <v>0</v>
      </c>
      <c r="K96" s="57">
        <v>0.15440000000000001</v>
      </c>
      <c r="L96" s="38">
        <v>0</v>
      </c>
      <c r="M96" s="38">
        <v>0</v>
      </c>
      <c r="N96" s="38">
        <v>0</v>
      </c>
      <c r="O96" s="38">
        <v>0</v>
      </c>
      <c r="P96" s="38">
        <v>3</v>
      </c>
      <c r="Q96" s="38">
        <v>4</v>
      </c>
      <c r="R96" s="57">
        <v>1.0149999999999999</v>
      </c>
      <c r="S96" s="38">
        <v>2</v>
      </c>
      <c r="T96" s="35"/>
      <c r="U96" s="35">
        <v>418</v>
      </c>
      <c r="V96" s="35">
        <v>100</v>
      </c>
      <c r="W96" s="35">
        <v>288</v>
      </c>
      <c r="X96" s="58">
        <v>51893.609167760005</v>
      </c>
      <c r="Y96" s="58">
        <v>12973</v>
      </c>
    </row>
    <row r="97" spans="1:25" s="58" customFormat="1">
      <c r="A97" s="56">
        <v>418</v>
      </c>
      <c r="B97" s="35">
        <v>418100315</v>
      </c>
      <c r="C97" s="37" t="s">
        <v>509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3.8600000000000002E-2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1</v>
      </c>
      <c r="R97" s="57">
        <v>1.0149999999999999</v>
      </c>
      <c r="S97" s="38">
        <v>2</v>
      </c>
      <c r="T97" s="35"/>
      <c r="U97" s="35">
        <v>418</v>
      </c>
      <c r="V97" s="35">
        <v>100</v>
      </c>
      <c r="W97" s="35">
        <v>315</v>
      </c>
      <c r="X97" s="58">
        <v>9870.2045794400001</v>
      </c>
      <c r="Y97" s="58">
        <v>9870</v>
      </c>
    </row>
    <row r="98" spans="1:25" s="58" customFormat="1">
      <c r="A98" s="56">
        <v>418</v>
      </c>
      <c r="B98" s="35">
        <v>418100317</v>
      </c>
      <c r="C98" s="37" t="s">
        <v>509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3.8600000000000002E-2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1.0149999999999999</v>
      </c>
      <c r="S98" s="38">
        <v>2</v>
      </c>
      <c r="T98" s="35"/>
      <c r="U98" s="35">
        <v>418</v>
      </c>
      <c r="V98" s="35">
        <v>100</v>
      </c>
      <c r="W98" s="35">
        <v>317</v>
      </c>
      <c r="X98" s="58">
        <v>14007.801529439996</v>
      </c>
      <c r="Y98" s="58">
        <v>14008</v>
      </c>
    </row>
    <row r="99" spans="1:25" s="58" customFormat="1">
      <c r="A99" s="56">
        <v>418</v>
      </c>
      <c r="B99" s="35">
        <v>418100321</v>
      </c>
      <c r="C99" s="37" t="s">
        <v>509</v>
      </c>
      <c r="D99" s="38">
        <v>0</v>
      </c>
      <c r="E99" s="38">
        <v>0</v>
      </c>
      <c r="F99" s="38">
        <v>0</v>
      </c>
      <c r="G99" s="38">
        <v>0</v>
      </c>
      <c r="H99" s="38">
        <v>1</v>
      </c>
      <c r="I99" s="38">
        <v>0</v>
      </c>
      <c r="J99" s="38">
        <v>0</v>
      </c>
      <c r="K99" s="57">
        <v>3.8600000000000002E-2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1</v>
      </c>
      <c r="R99" s="57">
        <v>1.0149999999999999</v>
      </c>
      <c r="S99" s="38">
        <v>3</v>
      </c>
      <c r="T99" s="35"/>
      <c r="U99" s="35">
        <v>418</v>
      </c>
      <c r="V99" s="35">
        <v>100</v>
      </c>
      <c r="W99" s="35">
        <v>321</v>
      </c>
      <c r="X99" s="58">
        <v>14118.424779439998</v>
      </c>
      <c r="Y99" s="58">
        <v>14118</v>
      </c>
    </row>
    <row r="100" spans="1:25" s="58" customFormat="1">
      <c r="A100" s="56">
        <v>418</v>
      </c>
      <c r="B100" s="35">
        <v>418100348</v>
      </c>
      <c r="C100" s="37" t="s">
        <v>509</v>
      </c>
      <c r="D100" s="38">
        <v>0</v>
      </c>
      <c r="E100" s="38">
        <v>0</v>
      </c>
      <c r="F100" s="38">
        <v>0</v>
      </c>
      <c r="G100" s="38">
        <v>0</v>
      </c>
      <c r="H100" s="38">
        <v>1</v>
      </c>
      <c r="I100" s="38">
        <v>0</v>
      </c>
      <c r="J100" s="38">
        <v>0</v>
      </c>
      <c r="K100" s="57">
        <v>3.8600000000000002E-2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1</v>
      </c>
      <c r="R100" s="57">
        <v>1.0149999999999999</v>
      </c>
      <c r="S100" s="38">
        <v>11</v>
      </c>
      <c r="T100" s="35"/>
      <c r="U100" s="35">
        <v>418</v>
      </c>
      <c r="V100" s="35">
        <v>100</v>
      </c>
      <c r="W100" s="35">
        <v>348</v>
      </c>
      <c r="X100" s="58">
        <v>9870.2045794400001</v>
      </c>
      <c r="Y100" s="58">
        <v>9870</v>
      </c>
    </row>
    <row r="101" spans="1:25" s="58" customFormat="1">
      <c r="A101" s="56">
        <v>418</v>
      </c>
      <c r="B101" s="35">
        <v>418100710</v>
      </c>
      <c r="C101" s="37" t="s">
        <v>509</v>
      </c>
      <c r="D101" s="38">
        <v>0</v>
      </c>
      <c r="E101" s="38">
        <v>0</v>
      </c>
      <c r="F101" s="38">
        <v>0</v>
      </c>
      <c r="G101" s="38">
        <v>0</v>
      </c>
      <c r="H101" s="38">
        <v>1</v>
      </c>
      <c r="I101" s="38">
        <v>0</v>
      </c>
      <c r="J101" s="38">
        <v>0</v>
      </c>
      <c r="K101" s="57">
        <v>3.8600000000000002E-2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1</v>
      </c>
      <c r="R101" s="57">
        <v>1.0149999999999999</v>
      </c>
      <c r="S101" s="38">
        <v>3</v>
      </c>
      <c r="T101" s="35"/>
      <c r="U101" s="35">
        <v>418</v>
      </c>
      <c r="V101" s="35">
        <v>100</v>
      </c>
      <c r="W101" s="35">
        <v>710</v>
      </c>
      <c r="X101" s="58">
        <v>9870.2045794400001</v>
      </c>
      <c r="Y101" s="58">
        <v>9870</v>
      </c>
    </row>
    <row r="102" spans="1:25" s="58" customFormat="1">
      <c r="A102" s="56">
        <v>419</v>
      </c>
      <c r="B102" s="35">
        <v>419035035</v>
      </c>
      <c r="C102" s="37" t="s">
        <v>510</v>
      </c>
      <c r="D102" s="38">
        <v>0</v>
      </c>
      <c r="E102" s="38">
        <v>0</v>
      </c>
      <c r="F102" s="38">
        <v>0</v>
      </c>
      <c r="G102" s="38">
        <v>0</v>
      </c>
      <c r="H102" s="38">
        <v>126</v>
      </c>
      <c r="I102" s="38">
        <v>0</v>
      </c>
      <c r="J102" s="38">
        <v>0</v>
      </c>
      <c r="K102" s="57">
        <v>4.8635999999999999</v>
      </c>
      <c r="L102" s="38">
        <v>0</v>
      </c>
      <c r="M102" s="38">
        <v>0</v>
      </c>
      <c r="N102" s="38">
        <v>3</v>
      </c>
      <c r="O102" s="38">
        <v>0</v>
      </c>
      <c r="P102" s="38">
        <v>97</v>
      </c>
      <c r="Q102" s="38">
        <v>126</v>
      </c>
      <c r="R102" s="57">
        <v>1.0880000000000001</v>
      </c>
      <c r="S102" s="38">
        <v>11</v>
      </c>
      <c r="T102" s="35"/>
      <c r="U102" s="35">
        <v>419</v>
      </c>
      <c r="V102" s="35">
        <v>35</v>
      </c>
      <c r="W102" s="35">
        <v>35</v>
      </c>
      <c r="X102" s="58">
        <v>1967802.8601500483</v>
      </c>
      <c r="Y102" s="58">
        <v>15617</v>
      </c>
    </row>
    <row r="103" spans="1:25" s="58" customFormat="1">
      <c r="A103" s="56">
        <v>419</v>
      </c>
      <c r="B103" s="35">
        <v>419035044</v>
      </c>
      <c r="C103" s="37" t="s">
        <v>510</v>
      </c>
      <c r="D103" s="38">
        <v>0</v>
      </c>
      <c r="E103" s="38">
        <v>0</v>
      </c>
      <c r="F103" s="38">
        <v>0</v>
      </c>
      <c r="G103" s="38">
        <v>0</v>
      </c>
      <c r="H103" s="38">
        <v>5</v>
      </c>
      <c r="I103" s="38">
        <v>0</v>
      </c>
      <c r="J103" s="38">
        <v>0</v>
      </c>
      <c r="K103" s="57">
        <v>0.193</v>
      </c>
      <c r="L103" s="38">
        <v>0</v>
      </c>
      <c r="M103" s="38">
        <v>0</v>
      </c>
      <c r="N103" s="38">
        <v>0</v>
      </c>
      <c r="O103" s="38">
        <v>0</v>
      </c>
      <c r="P103" s="38">
        <v>3</v>
      </c>
      <c r="Q103" s="38">
        <v>5</v>
      </c>
      <c r="R103" s="57">
        <v>1.0880000000000001</v>
      </c>
      <c r="S103" s="38">
        <v>11</v>
      </c>
      <c r="T103" s="35"/>
      <c r="U103" s="35">
        <v>419</v>
      </c>
      <c r="V103" s="35">
        <v>35</v>
      </c>
      <c r="W103" s="35">
        <v>44</v>
      </c>
      <c r="X103" s="58">
        <v>72100.530800239998</v>
      </c>
      <c r="Y103" s="58">
        <v>14420</v>
      </c>
    </row>
    <row r="104" spans="1:25" s="58" customFormat="1">
      <c r="A104" s="56">
        <v>419</v>
      </c>
      <c r="B104" s="35">
        <v>419035165</v>
      </c>
      <c r="C104" s="37" t="s">
        <v>510</v>
      </c>
      <c r="D104" s="38">
        <v>0</v>
      </c>
      <c r="E104" s="38">
        <v>0</v>
      </c>
      <c r="F104" s="38">
        <v>0</v>
      </c>
      <c r="G104" s="38">
        <v>0</v>
      </c>
      <c r="H104" s="38">
        <v>2</v>
      </c>
      <c r="I104" s="38">
        <v>0</v>
      </c>
      <c r="J104" s="38">
        <v>0</v>
      </c>
      <c r="K104" s="57">
        <v>7.7200000000000005E-2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2</v>
      </c>
      <c r="R104" s="57">
        <v>1.0880000000000001</v>
      </c>
      <c r="S104" s="38">
        <v>10</v>
      </c>
      <c r="T104" s="35"/>
      <c r="U104" s="35">
        <v>419</v>
      </c>
      <c r="V104" s="35">
        <v>35</v>
      </c>
      <c r="W104" s="35">
        <v>165</v>
      </c>
      <c r="X104" s="58">
        <v>20867.311808096001</v>
      </c>
      <c r="Y104" s="58">
        <v>10434</v>
      </c>
    </row>
    <row r="105" spans="1:25" s="58" customFormat="1">
      <c r="A105" s="56">
        <v>419</v>
      </c>
      <c r="B105" s="35">
        <v>419035243</v>
      </c>
      <c r="C105" s="37" t="s">
        <v>510</v>
      </c>
      <c r="D105" s="38">
        <v>0</v>
      </c>
      <c r="E105" s="38">
        <v>0</v>
      </c>
      <c r="F105" s="38">
        <v>0</v>
      </c>
      <c r="G105" s="38">
        <v>0</v>
      </c>
      <c r="H105" s="38">
        <v>1</v>
      </c>
      <c r="I105" s="38">
        <v>0</v>
      </c>
      <c r="J105" s="38">
        <v>0</v>
      </c>
      <c r="K105" s="57">
        <v>3.8600000000000002E-2</v>
      </c>
      <c r="L105" s="38">
        <v>0</v>
      </c>
      <c r="M105" s="38">
        <v>0</v>
      </c>
      <c r="N105" s="38">
        <v>0</v>
      </c>
      <c r="O105" s="38">
        <v>0</v>
      </c>
      <c r="P105" s="38">
        <v>1</v>
      </c>
      <c r="Q105" s="38">
        <v>1</v>
      </c>
      <c r="R105" s="57">
        <v>1.0880000000000001</v>
      </c>
      <c r="S105" s="38">
        <v>9</v>
      </c>
      <c r="T105" s="35"/>
      <c r="U105" s="35">
        <v>419</v>
      </c>
      <c r="V105" s="35">
        <v>35</v>
      </c>
      <c r="W105" s="35">
        <v>243</v>
      </c>
      <c r="X105" s="58">
        <v>16453.167904047998</v>
      </c>
      <c r="Y105" s="58">
        <v>16453</v>
      </c>
    </row>
    <row r="106" spans="1:25" s="58" customFormat="1">
      <c r="A106" s="56">
        <v>419</v>
      </c>
      <c r="B106" s="35">
        <v>419035244</v>
      </c>
      <c r="C106" s="37" t="s">
        <v>510</v>
      </c>
      <c r="D106" s="38">
        <v>0</v>
      </c>
      <c r="E106" s="38">
        <v>0</v>
      </c>
      <c r="F106" s="38">
        <v>0</v>
      </c>
      <c r="G106" s="38">
        <v>0</v>
      </c>
      <c r="H106" s="38">
        <v>2</v>
      </c>
      <c r="I106" s="38">
        <v>0</v>
      </c>
      <c r="J106" s="38">
        <v>0</v>
      </c>
      <c r="K106" s="57">
        <v>7.7200000000000005E-2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2</v>
      </c>
      <c r="R106" s="57">
        <v>1.0880000000000001</v>
      </c>
      <c r="S106" s="38">
        <v>10</v>
      </c>
      <c r="T106" s="35"/>
      <c r="U106" s="35">
        <v>419</v>
      </c>
      <c r="V106" s="35">
        <v>35</v>
      </c>
      <c r="W106" s="35">
        <v>244</v>
      </c>
      <c r="X106" s="58">
        <v>27169.484288096002</v>
      </c>
      <c r="Y106" s="58">
        <v>13585</v>
      </c>
    </row>
    <row r="107" spans="1:25" s="58" customFormat="1">
      <c r="A107" s="56">
        <v>419</v>
      </c>
      <c r="B107" s="35">
        <v>419035293</v>
      </c>
      <c r="C107" s="37" t="s">
        <v>510</v>
      </c>
      <c r="D107" s="38">
        <v>0</v>
      </c>
      <c r="E107" s="38">
        <v>0</v>
      </c>
      <c r="F107" s="38">
        <v>0</v>
      </c>
      <c r="G107" s="38">
        <v>0</v>
      </c>
      <c r="H107" s="38">
        <v>1</v>
      </c>
      <c r="I107" s="38">
        <v>0</v>
      </c>
      <c r="J107" s="38">
        <v>0</v>
      </c>
      <c r="K107" s="57">
        <v>3.8600000000000002E-2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1.0880000000000001</v>
      </c>
      <c r="S107" s="38">
        <v>10</v>
      </c>
      <c r="T107" s="35"/>
      <c r="U107" s="35">
        <v>419</v>
      </c>
      <c r="V107" s="35">
        <v>35</v>
      </c>
      <c r="W107" s="35">
        <v>293</v>
      </c>
      <c r="X107" s="58">
        <v>16735.828384048</v>
      </c>
      <c r="Y107" s="58">
        <v>16736</v>
      </c>
    </row>
    <row r="108" spans="1:25" s="58" customFormat="1">
      <c r="A108" s="56">
        <v>420</v>
      </c>
      <c r="B108" s="35">
        <v>420049010</v>
      </c>
      <c r="C108" s="37" t="s">
        <v>511</v>
      </c>
      <c r="D108" s="38">
        <v>0</v>
      </c>
      <c r="E108" s="38">
        <v>0</v>
      </c>
      <c r="F108" s="38">
        <v>0</v>
      </c>
      <c r="G108" s="38">
        <v>3</v>
      </c>
      <c r="H108" s="38">
        <v>1</v>
      </c>
      <c r="I108" s="38">
        <v>0</v>
      </c>
      <c r="J108" s="38">
        <v>0</v>
      </c>
      <c r="K108" s="57">
        <v>0.15440000000000001</v>
      </c>
      <c r="L108" s="38">
        <v>0</v>
      </c>
      <c r="M108" s="38">
        <v>0</v>
      </c>
      <c r="N108" s="38">
        <v>0</v>
      </c>
      <c r="O108" s="38">
        <v>0</v>
      </c>
      <c r="P108" s="38">
        <v>3</v>
      </c>
      <c r="Q108" s="38">
        <v>4</v>
      </c>
      <c r="R108" s="57">
        <v>1.1160000000000001</v>
      </c>
      <c r="S108" s="38">
        <v>3</v>
      </c>
      <c r="T108" s="35"/>
      <c r="U108" s="35">
        <v>420</v>
      </c>
      <c r="V108" s="35">
        <v>49</v>
      </c>
      <c r="W108" s="35">
        <v>10</v>
      </c>
      <c r="X108" s="58">
        <v>57708.231361343998</v>
      </c>
      <c r="Y108" s="58">
        <v>14427</v>
      </c>
    </row>
    <row r="109" spans="1:25" s="58" customFormat="1">
      <c r="A109" s="56">
        <v>420</v>
      </c>
      <c r="B109" s="35">
        <v>420049026</v>
      </c>
      <c r="C109" s="37" t="s">
        <v>511</v>
      </c>
      <c r="D109" s="38">
        <v>1</v>
      </c>
      <c r="E109" s="38">
        <v>0</v>
      </c>
      <c r="F109" s="38">
        <v>0</v>
      </c>
      <c r="G109" s="38">
        <v>2</v>
      </c>
      <c r="H109" s="38">
        <v>0</v>
      </c>
      <c r="I109" s="38">
        <v>0</v>
      </c>
      <c r="J109" s="38">
        <v>0</v>
      </c>
      <c r="K109" s="57">
        <v>7.7200000000000005E-2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3</v>
      </c>
      <c r="R109" s="57">
        <v>1.1160000000000001</v>
      </c>
      <c r="S109" s="38">
        <v>3</v>
      </c>
      <c r="T109" s="35"/>
      <c r="U109" s="35">
        <v>420</v>
      </c>
      <c r="V109" s="35">
        <v>49</v>
      </c>
      <c r="W109" s="35">
        <v>26</v>
      </c>
      <c r="X109" s="58">
        <v>36249.184680671999</v>
      </c>
      <c r="Y109" s="58">
        <v>12083</v>
      </c>
    </row>
    <row r="110" spans="1:25" s="58" customFormat="1">
      <c r="A110" s="56">
        <v>420</v>
      </c>
      <c r="B110" s="35">
        <v>420049031</v>
      </c>
      <c r="C110" s="37" t="s">
        <v>511</v>
      </c>
      <c r="D110" s="38">
        <v>0</v>
      </c>
      <c r="E110" s="38">
        <v>0</v>
      </c>
      <c r="F110" s="38">
        <v>1</v>
      </c>
      <c r="G110" s="38">
        <v>0</v>
      </c>
      <c r="H110" s="38">
        <v>0</v>
      </c>
      <c r="I110" s="38">
        <v>0</v>
      </c>
      <c r="J110" s="38">
        <v>0</v>
      </c>
      <c r="K110" s="57">
        <v>3.8600000000000002E-2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1</v>
      </c>
      <c r="R110" s="57">
        <v>1.1160000000000001</v>
      </c>
      <c r="S110" s="38">
        <v>5</v>
      </c>
      <c r="T110" s="35"/>
      <c r="U110" s="35">
        <v>420</v>
      </c>
      <c r="V110" s="35">
        <v>49</v>
      </c>
      <c r="W110" s="35">
        <v>31</v>
      </c>
      <c r="X110" s="58">
        <v>11002.872820336001</v>
      </c>
      <c r="Y110" s="58">
        <v>11003</v>
      </c>
    </row>
    <row r="111" spans="1:25" s="58" customFormat="1">
      <c r="A111" s="56">
        <v>420</v>
      </c>
      <c r="B111" s="35">
        <v>420049035</v>
      </c>
      <c r="C111" s="37" t="s">
        <v>511</v>
      </c>
      <c r="D111" s="38">
        <v>1</v>
      </c>
      <c r="E111" s="38">
        <v>0</v>
      </c>
      <c r="F111" s="38">
        <v>5</v>
      </c>
      <c r="G111" s="38">
        <v>20</v>
      </c>
      <c r="H111" s="38">
        <v>7</v>
      </c>
      <c r="I111" s="38">
        <v>0</v>
      </c>
      <c r="J111" s="38">
        <v>0</v>
      </c>
      <c r="K111" s="57">
        <v>1.2352000000000001</v>
      </c>
      <c r="L111" s="38">
        <v>0</v>
      </c>
      <c r="M111" s="38">
        <v>0</v>
      </c>
      <c r="N111" s="38">
        <v>0</v>
      </c>
      <c r="O111" s="38">
        <v>0</v>
      </c>
      <c r="P111" s="38">
        <v>21</v>
      </c>
      <c r="Q111" s="38">
        <v>33</v>
      </c>
      <c r="R111" s="57">
        <v>1.1160000000000001</v>
      </c>
      <c r="S111" s="38">
        <v>11</v>
      </c>
      <c r="T111" s="35"/>
      <c r="U111" s="35">
        <v>420</v>
      </c>
      <c r="V111" s="35">
        <v>49</v>
      </c>
      <c r="W111" s="35">
        <v>35</v>
      </c>
      <c r="X111" s="58">
        <v>498392.87129075202</v>
      </c>
      <c r="Y111" s="58">
        <v>15103</v>
      </c>
    </row>
    <row r="112" spans="1:25" s="58" customFormat="1">
      <c r="A112" s="56">
        <v>420</v>
      </c>
      <c r="B112" s="35">
        <v>420049044</v>
      </c>
      <c r="C112" s="37" t="s">
        <v>511</v>
      </c>
      <c r="D112" s="38">
        <v>1</v>
      </c>
      <c r="E112" s="38">
        <v>0</v>
      </c>
      <c r="F112" s="38">
        <v>0</v>
      </c>
      <c r="G112" s="38">
        <v>5</v>
      </c>
      <c r="H112" s="38">
        <v>0</v>
      </c>
      <c r="I112" s="38">
        <v>0</v>
      </c>
      <c r="J112" s="38">
        <v>0</v>
      </c>
      <c r="K112" s="57">
        <v>0.193</v>
      </c>
      <c r="L112" s="38">
        <v>0</v>
      </c>
      <c r="M112" s="38">
        <v>0</v>
      </c>
      <c r="N112" s="38">
        <v>0</v>
      </c>
      <c r="O112" s="38">
        <v>0</v>
      </c>
      <c r="P112" s="38">
        <v>4</v>
      </c>
      <c r="Q112" s="38">
        <v>6</v>
      </c>
      <c r="R112" s="57">
        <v>1.1160000000000001</v>
      </c>
      <c r="S112" s="38">
        <v>11</v>
      </c>
      <c r="T112" s="35"/>
      <c r="U112" s="35">
        <v>420</v>
      </c>
      <c r="V112" s="35">
        <v>49</v>
      </c>
      <c r="W112" s="35">
        <v>44</v>
      </c>
      <c r="X112" s="58">
        <v>87367.392701680015</v>
      </c>
      <c r="Y112" s="58">
        <v>14561</v>
      </c>
    </row>
    <row r="113" spans="1:25" s="58" customFormat="1">
      <c r="A113" s="56">
        <v>420</v>
      </c>
      <c r="B113" s="35">
        <v>420049049</v>
      </c>
      <c r="C113" s="37" t="s">
        <v>511</v>
      </c>
      <c r="D113" s="38">
        <v>10</v>
      </c>
      <c r="E113" s="38">
        <v>0</v>
      </c>
      <c r="F113" s="38">
        <v>29</v>
      </c>
      <c r="G113" s="38">
        <v>150</v>
      </c>
      <c r="H113" s="38">
        <v>16</v>
      </c>
      <c r="I113" s="38">
        <v>0</v>
      </c>
      <c r="J113" s="38">
        <v>0</v>
      </c>
      <c r="K113" s="57">
        <v>7.5270000000000001</v>
      </c>
      <c r="L113" s="38">
        <v>0</v>
      </c>
      <c r="M113" s="38">
        <v>12</v>
      </c>
      <c r="N113" s="38">
        <v>3</v>
      </c>
      <c r="O113" s="38">
        <v>0</v>
      </c>
      <c r="P113" s="38">
        <v>165</v>
      </c>
      <c r="Q113" s="38">
        <v>200</v>
      </c>
      <c r="R113" s="57">
        <v>1.1160000000000001</v>
      </c>
      <c r="S113" s="38">
        <v>8</v>
      </c>
      <c r="T113" s="35"/>
      <c r="U113" s="35">
        <v>420</v>
      </c>
      <c r="V113" s="35">
        <v>49</v>
      </c>
      <c r="W113" s="35">
        <v>49</v>
      </c>
      <c r="X113" s="58">
        <v>3208230.0178455198</v>
      </c>
      <c r="Y113" s="58">
        <v>16041</v>
      </c>
    </row>
    <row r="114" spans="1:25" s="58" customFormat="1">
      <c r="A114" s="56">
        <v>420</v>
      </c>
      <c r="B114" s="35">
        <v>420049057</v>
      </c>
      <c r="C114" s="37" t="s">
        <v>511</v>
      </c>
      <c r="D114" s="38">
        <v>0</v>
      </c>
      <c r="E114" s="38">
        <v>0</v>
      </c>
      <c r="F114" s="38">
        <v>1</v>
      </c>
      <c r="G114" s="38">
        <v>3</v>
      </c>
      <c r="H114" s="38">
        <v>1</v>
      </c>
      <c r="I114" s="38">
        <v>0</v>
      </c>
      <c r="J114" s="38">
        <v>0</v>
      </c>
      <c r="K114" s="57">
        <v>0.193</v>
      </c>
      <c r="L114" s="38">
        <v>0</v>
      </c>
      <c r="M114" s="38">
        <v>0</v>
      </c>
      <c r="N114" s="38">
        <v>0</v>
      </c>
      <c r="O114" s="38">
        <v>0</v>
      </c>
      <c r="P114" s="38">
        <v>1</v>
      </c>
      <c r="Q114" s="38">
        <v>5</v>
      </c>
      <c r="R114" s="57">
        <v>1.1160000000000001</v>
      </c>
      <c r="S114" s="38">
        <v>12</v>
      </c>
      <c r="T114" s="35"/>
      <c r="U114" s="35">
        <v>420</v>
      </c>
      <c r="V114" s="35">
        <v>49</v>
      </c>
      <c r="W114" s="35">
        <v>57</v>
      </c>
      <c r="X114" s="58">
        <v>61979.241341680005</v>
      </c>
      <c r="Y114" s="58">
        <v>12396</v>
      </c>
    </row>
    <row r="115" spans="1:25" s="58" customFormat="1">
      <c r="A115" s="56">
        <v>420</v>
      </c>
      <c r="B115" s="35">
        <v>420049067</v>
      </c>
      <c r="C115" s="37" t="s">
        <v>511</v>
      </c>
      <c r="D115" s="38">
        <v>0</v>
      </c>
      <c r="E115" s="38">
        <v>0</v>
      </c>
      <c r="F115" s="38">
        <v>0</v>
      </c>
      <c r="G115" s="38">
        <v>1</v>
      </c>
      <c r="H115" s="38">
        <v>0</v>
      </c>
      <c r="I115" s="38">
        <v>0</v>
      </c>
      <c r="J115" s="38">
        <v>0</v>
      </c>
      <c r="K115" s="57">
        <v>3.8600000000000002E-2</v>
      </c>
      <c r="L115" s="38">
        <v>0</v>
      </c>
      <c r="M115" s="38">
        <v>0</v>
      </c>
      <c r="N115" s="38">
        <v>0</v>
      </c>
      <c r="O115" s="38">
        <v>0</v>
      </c>
      <c r="P115" s="38">
        <v>1</v>
      </c>
      <c r="Q115" s="38">
        <v>1</v>
      </c>
      <c r="R115" s="57">
        <v>1.1160000000000001</v>
      </c>
      <c r="S115" s="38">
        <v>2</v>
      </c>
      <c r="T115" s="35"/>
      <c r="U115" s="35">
        <v>420</v>
      </c>
      <c r="V115" s="35">
        <v>49</v>
      </c>
      <c r="W115" s="35">
        <v>67</v>
      </c>
      <c r="X115" s="58">
        <v>15565.676580336003</v>
      </c>
      <c r="Y115" s="58">
        <v>15566</v>
      </c>
    </row>
    <row r="116" spans="1:25" s="58" customFormat="1">
      <c r="A116" s="56">
        <v>420</v>
      </c>
      <c r="B116" s="35">
        <v>420049093</v>
      </c>
      <c r="C116" s="37" t="s">
        <v>511</v>
      </c>
      <c r="D116" s="38">
        <v>1</v>
      </c>
      <c r="E116" s="38">
        <v>0</v>
      </c>
      <c r="F116" s="38">
        <v>0</v>
      </c>
      <c r="G116" s="38">
        <v>10</v>
      </c>
      <c r="H116" s="38">
        <v>4</v>
      </c>
      <c r="I116" s="38">
        <v>0</v>
      </c>
      <c r="J116" s="38">
        <v>0</v>
      </c>
      <c r="K116" s="57">
        <v>0.54039999999999999</v>
      </c>
      <c r="L116" s="38">
        <v>0</v>
      </c>
      <c r="M116" s="38">
        <v>0</v>
      </c>
      <c r="N116" s="38">
        <v>0</v>
      </c>
      <c r="O116" s="38">
        <v>0</v>
      </c>
      <c r="P116" s="38">
        <v>9</v>
      </c>
      <c r="Q116" s="38">
        <v>15</v>
      </c>
      <c r="R116" s="57">
        <v>1.1160000000000001</v>
      </c>
      <c r="S116" s="38">
        <v>11</v>
      </c>
      <c r="T116" s="35"/>
      <c r="U116" s="35">
        <v>420</v>
      </c>
      <c r="V116" s="35">
        <v>49</v>
      </c>
      <c r="W116" s="35">
        <v>93</v>
      </c>
      <c r="X116" s="58">
        <v>219255.23368470403</v>
      </c>
      <c r="Y116" s="58">
        <v>14617</v>
      </c>
    </row>
    <row r="117" spans="1:25" s="58" customFormat="1">
      <c r="A117" s="56">
        <v>420</v>
      </c>
      <c r="B117" s="35">
        <v>420049128</v>
      </c>
      <c r="C117" s="37" t="s">
        <v>511</v>
      </c>
      <c r="D117" s="38">
        <v>0</v>
      </c>
      <c r="E117" s="38">
        <v>0</v>
      </c>
      <c r="F117" s="38">
        <v>1</v>
      </c>
      <c r="G117" s="38">
        <v>0</v>
      </c>
      <c r="H117" s="38">
        <v>0</v>
      </c>
      <c r="I117" s="38">
        <v>0</v>
      </c>
      <c r="J117" s="38">
        <v>0</v>
      </c>
      <c r="K117" s="57">
        <v>3.8600000000000002E-2</v>
      </c>
      <c r="L117" s="38">
        <v>0</v>
      </c>
      <c r="M117" s="38">
        <v>0</v>
      </c>
      <c r="N117" s="38">
        <v>0</v>
      </c>
      <c r="O117" s="38">
        <v>0</v>
      </c>
      <c r="P117" s="38">
        <v>1</v>
      </c>
      <c r="Q117" s="38">
        <v>1</v>
      </c>
      <c r="R117" s="57">
        <v>1.1160000000000001</v>
      </c>
      <c r="S117" s="38">
        <v>10</v>
      </c>
      <c r="T117" s="35"/>
      <c r="U117" s="35">
        <v>420</v>
      </c>
      <c r="V117" s="35">
        <v>49</v>
      </c>
      <c r="W117" s="35">
        <v>128</v>
      </c>
      <c r="X117" s="58">
        <v>17451.260180336005</v>
      </c>
      <c r="Y117" s="58">
        <v>17451</v>
      </c>
    </row>
    <row r="118" spans="1:25" s="58" customFormat="1">
      <c r="A118" s="56">
        <v>420</v>
      </c>
      <c r="B118" s="35">
        <v>420049163</v>
      </c>
      <c r="C118" s="37" t="s">
        <v>511</v>
      </c>
      <c r="D118" s="38">
        <v>0</v>
      </c>
      <c r="E118" s="38">
        <v>0</v>
      </c>
      <c r="F118" s="38">
        <v>0</v>
      </c>
      <c r="G118" s="38">
        <v>1</v>
      </c>
      <c r="H118" s="38">
        <v>1</v>
      </c>
      <c r="I118" s="38">
        <v>0</v>
      </c>
      <c r="J118" s="38">
        <v>0</v>
      </c>
      <c r="K118" s="57">
        <v>7.7200000000000005E-2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2</v>
      </c>
      <c r="R118" s="57">
        <v>1.1160000000000001</v>
      </c>
      <c r="S118" s="38">
        <v>11</v>
      </c>
      <c r="T118" s="35"/>
      <c r="U118" s="35">
        <v>420</v>
      </c>
      <c r="V118" s="35">
        <v>49</v>
      </c>
      <c r="W118" s="35">
        <v>163</v>
      </c>
      <c r="X118" s="58">
        <v>28507.523040672</v>
      </c>
      <c r="Y118" s="58">
        <v>14254</v>
      </c>
    </row>
    <row r="119" spans="1:25" s="58" customFormat="1">
      <c r="A119" s="56">
        <v>420</v>
      </c>
      <c r="B119" s="35">
        <v>420049165</v>
      </c>
      <c r="C119" s="37" t="s">
        <v>511</v>
      </c>
      <c r="D119" s="38">
        <v>1</v>
      </c>
      <c r="E119" s="38">
        <v>0</v>
      </c>
      <c r="F119" s="38">
        <v>0</v>
      </c>
      <c r="G119" s="38">
        <v>8</v>
      </c>
      <c r="H119" s="38">
        <v>2</v>
      </c>
      <c r="I119" s="38">
        <v>0</v>
      </c>
      <c r="J119" s="38">
        <v>0</v>
      </c>
      <c r="K119" s="57">
        <v>0.38600000000000001</v>
      </c>
      <c r="L119" s="38">
        <v>0</v>
      </c>
      <c r="M119" s="38">
        <v>0</v>
      </c>
      <c r="N119" s="38">
        <v>0</v>
      </c>
      <c r="O119" s="38">
        <v>0</v>
      </c>
      <c r="P119" s="38">
        <v>9</v>
      </c>
      <c r="Q119" s="38">
        <v>11</v>
      </c>
      <c r="R119" s="57">
        <v>1.1160000000000001</v>
      </c>
      <c r="S119" s="38">
        <v>10</v>
      </c>
      <c r="T119" s="35"/>
      <c r="U119" s="35">
        <v>420</v>
      </c>
      <c r="V119" s="35">
        <v>49</v>
      </c>
      <c r="W119" s="35">
        <v>165</v>
      </c>
      <c r="X119" s="58">
        <v>172688.05460335995</v>
      </c>
      <c r="Y119" s="58">
        <v>15699</v>
      </c>
    </row>
    <row r="120" spans="1:25" s="58" customFormat="1">
      <c r="A120" s="56">
        <v>420</v>
      </c>
      <c r="B120" s="35">
        <v>420049176</v>
      </c>
      <c r="C120" s="37" t="s">
        <v>511</v>
      </c>
      <c r="D120" s="38">
        <v>2</v>
      </c>
      <c r="E120" s="38">
        <v>0</v>
      </c>
      <c r="F120" s="38">
        <v>1</v>
      </c>
      <c r="G120" s="38">
        <v>10</v>
      </c>
      <c r="H120" s="38">
        <v>2</v>
      </c>
      <c r="I120" s="38">
        <v>0</v>
      </c>
      <c r="J120" s="38">
        <v>0</v>
      </c>
      <c r="K120" s="57">
        <v>0.50180000000000002</v>
      </c>
      <c r="L120" s="38">
        <v>0</v>
      </c>
      <c r="M120" s="38">
        <v>0</v>
      </c>
      <c r="N120" s="38">
        <v>0</v>
      </c>
      <c r="O120" s="38">
        <v>0</v>
      </c>
      <c r="P120" s="38">
        <v>8</v>
      </c>
      <c r="Q120" s="38">
        <v>14</v>
      </c>
      <c r="R120" s="57">
        <v>1.1160000000000001</v>
      </c>
      <c r="S120" s="38">
        <v>8</v>
      </c>
      <c r="T120" s="35"/>
      <c r="U120" s="35">
        <v>420</v>
      </c>
      <c r="V120" s="35">
        <v>49</v>
      </c>
      <c r="W120" s="35">
        <v>176</v>
      </c>
      <c r="X120" s="58">
        <v>199610.693384368</v>
      </c>
      <c r="Y120" s="58">
        <v>14258</v>
      </c>
    </row>
    <row r="121" spans="1:25" s="58" customFormat="1">
      <c r="A121" s="56">
        <v>420</v>
      </c>
      <c r="B121" s="35">
        <v>420049181</v>
      </c>
      <c r="C121" s="37" t="s">
        <v>511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3.8600000000000002E-2</v>
      </c>
      <c r="L121" s="38">
        <v>0</v>
      </c>
      <c r="M121" s="38">
        <v>1</v>
      </c>
      <c r="N121" s="38">
        <v>0</v>
      </c>
      <c r="O121" s="38">
        <v>0</v>
      </c>
      <c r="P121" s="38">
        <v>1</v>
      </c>
      <c r="Q121" s="38">
        <v>1</v>
      </c>
      <c r="R121" s="57">
        <v>1.1160000000000001</v>
      </c>
      <c r="S121" s="38">
        <v>10</v>
      </c>
      <c r="T121" s="35"/>
      <c r="U121" s="35">
        <v>420</v>
      </c>
      <c r="V121" s="35">
        <v>49</v>
      </c>
      <c r="W121" s="35">
        <v>181</v>
      </c>
      <c r="X121" s="58">
        <v>20311.313380336003</v>
      </c>
      <c r="Y121" s="58">
        <v>20311</v>
      </c>
    </row>
    <row r="122" spans="1:25" s="58" customFormat="1">
      <c r="A122" s="56">
        <v>420</v>
      </c>
      <c r="B122" s="35">
        <v>420049199</v>
      </c>
      <c r="C122" s="37" t="s">
        <v>511</v>
      </c>
      <c r="D122" s="38">
        <v>1</v>
      </c>
      <c r="E122" s="38">
        <v>0</v>
      </c>
      <c r="F122" s="38">
        <v>0</v>
      </c>
      <c r="G122" s="38">
        <v>1</v>
      </c>
      <c r="H122" s="38">
        <v>1</v>
      </c>
      <c r="I122" s="38">
        <v>0</v>
      </c>
      <c r="J122" s="38">
        <v>0</v>
      </c>
      <c r="K122" s="57">
        <v>7.7200000000000005E-2</v>
      </c>
      <c r="L122" s="38">
        <v>0</v>
      </c>
      <c r="M122" s="38">
        <v>1</v>
      </c>
      <c r="N122" s="38">
        <v>0</v>
      </c>
      <c r="O122" s="38">
        <v>0</v>
      </c>
      <c r="P122" s="38">
        <v>3</v>
      </c>
      <c r="Q122" s="38">
        <v>3</v>
      </c>
      <c r="R122" s="57">
        <v>1.1160000000000001</v>
      </c>
      <c r="S122" s="38">
        <v>2</v>
      </c>
      <c r="T122" s="35"/>
      <c r="U122" s="35">
        <v>420</v>
      </c>
      <c r="V122" s="35">
        <v>49</v>
      </c>
      <c r="W122" s="35">
        <v>199</v>
      </c>
      <c r="X122" s="58">
        <v>42908.057400671998</v>
      </c>
      <c r="Y122" s="58">
        <v>14303</v>
      </c>
    </row>
    <row r="123" spans="1:25" s="58" customFormat="1">
      <c r="A123" s="56">
        <v>420</v>
      </c>
      <c r="B123" s="35">
        <v>420049244</v>
      </c>
      <c r="C123" s="37" t="s">
        <v>511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0.1158</v>
      </c>
      <c r="L123" s="38">
        <v>0</v>
      </c>
      <c r="M123" s="38">
        <v>0</v>
      </c>
      <c r="N123" s="38">
        <v>0</v>
      </c>
      <c r="O123" s="38">
        <v>0</v>
      </c>
      <c r="P123" s="38">
        <v>1</v>
      </c>
      <c r="Q123" s="38">
        <v>3</v>
      </c>
      <c r="R123" s="57">
        <v>1.1160000000000001</v>
      </c>
      <c r="S123" s="38">
        <v>10</v>
      </c>
      <c r="T123" s="35"/>
      <c r="U123" s="35">
        <v>420</v>
      </c>
      <c r="V123" s="35">
        <v>49</v>
      </c>
      <c r="W123" s="35">
        <v>244</v>
      </c>
      <c r="X123" s="58">
        <v>39626.939861008002</v>
      </c>
      <c r="Y123" s="58">
        <v>13209</v>
      </c>
    </row>
    <row r="124" spans="1:25" s="58" customFormat="1">
      <c r="A124" s="56">
        <v>420</v>
      </c>
      <c r="B124" s="35">
        <v>420049248</v>
      </c>
      <c r="C124" s="37" t="s">
        <v>511</v>
      </c>
      <c r="D124" s="38">
        <v>1</v>
      </c>
      <c r="E124" s="38">
        <v>0</v>
      </c>
      <c r="F124" s="38">
        <v>1</v>
      </c>
      <c r="G124" s="38">
        <v>5</v>
      </c>
      <c r="H124" s="38">
        <v>2</v>
      </c>
      <c r="I124" s="38">
        <v>0</v>
      </c>
      <c r="J124" s="38">
        <v>0</v>
      </c>
      <c r="K124" s="57">
        <v>0.30880000000000002</v>
      </c>
      <c r="L124" s="38">
        <v>0</v>
      </c>
      <c r="M124" s="38">
        <v>0</v>
      </c>
      <c r="N124" s="38">
        <v>0</v>
      </c>
      <c r="O124" s="38">
        <v>0</v>
      </c>
      <c r="P124" s="38">
        <v>2</v>
      </c>
      <c r="Q124" s="38">
        <v>9</v>
      </c>
      <c r="R124" s="57">
        <v>1.1160000000000001</v>
      </c>
      <c r="S124" s="38">
        <v>11</v>
      </c>
      <c r="T124" s="35"/>
      <c r="U124" s="35">
        <v>420</v>
      </c>
      <c r="V124" s="35">
        <v>49</v>
      </c>
      <c r="W124" s="35">
        <v>248</v>
      </c>
      <c r="X124" s="58">
        <v>106073.35132268802</v>
      </c>
      <c r="Y124" s="58">
        <v>11786</v>
      </c>
    </row>
    <row r="125" spans="1:25" s="58" customFormat="1">
      <c r="A125" s="56">
        <v>420</v>
      </c>
      <c r="B125" s="35">
        <v>420049262</v>
      </c>
      <c r="C125" s="37" t="s">
        <v>511</v>
      </c>
      <c r="D125" s="38">
        <v>0</v>
      </c>
      <c r="E125" s="38">
        <v>0</v>
      </c>
      <c r="F125" s="38">
        <v>0</v>
      </c>
      <c r="G125" s="38">
        <v>1</v>
      </c>
      <c r="H125" s="38">
        <v>0</v>
      </c>
      <c r="I125" s="38">
        <v>0</v>
      </c>
      <c r="J125" s="38">
        <v>0</v>
      </c>
      <c r="K125" s="57">
        <v>3.8600000000000002E-2</v>
      </c>
      <c r="L125" s="38">
        <v>0</v>
      </c>
      <c r="M125" s="38">
        <v>0</v>
      </c>
      <c r="N125" s="38">
        <v>0</v>
      </c>
      <c r="O125" s="38">
        <v>0</v>
      </c>
      <c r="P125" s="38">
        <v>1</v>
      </c>
      <c r="Q125" s="38">
        <v>1</v>
      </c>
      <c r="R125" s="57">
        <v>1.1160000000000001</v>
      </c>
      <c r="S125" s="38">
        <v>9</v>
      </c>
      <c r="T125" s="35"/>
      <c r="U125" s="35">
        <v>420</v>
      </c>
      <c r="V125" s="35">
        <v>49</v>
      </c>
      <c r="W125" s="35">
        <v>262</v>
      </c>
      <c r="X125" s="58">
        <v>17218.686500336</v>
      </c>
      <c r="Y125" s="58">
        <v>17219</v>
      </c>
    </row>
    <row r="126" spans="1:25" s="58" customFormat="1">
      <c r="A126" s="56">
        <v>420</v>
      </c>
      <c r="B126" s="35">
        <v>420049284</v>
      </c>
      <c r="C126" s="37" t="s">
        <v>511</v>
      </c>
      <c r="D126" s="38">
        <v>0</v>
      </c>
      <c r="E126" s="38">
        <v>0</v>
      </c>
      <c r="F126" s="38">
        <v>1</v>
      </c>
      <c r="G126" s="38">
        <v>0</v>
      </c>
      <c r="H126" s="38">
        <v>0</v>
      </c>
      <c r="I126" s="38">
        <v>0</v>
      </c>
      <c r="J126" s="38">
        <v>0</v>
      </c>
      <c r="K126" s="57">
        <v>3.8600000000000002E-2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1</v>
      </c>
      <c r="R126" s="57">
        <v>1.1160000000000001</v>
      </c>
      <c r="S126" s="38">
        <v>5</v>
      </c>
      <c r="T126" s="35"/>
      <c r="U126" s="35">
        <v>420</v>
      </c>
      <c r="V126" s="35">
        <v>49</v>
      </c>
      <c r="W126" s="35">
        <v>284</v>
      </c>
      <c r="X126" s="58">
        <v>11002.872820336001</v>
      </c>
      <c r="Y126" s="58">
        <v>11003</v>
      </c>
    </row>
    <row r="127" spans="1:25" s="58" customFormat="1">
      <c r="A127" s="56">
        <v>420</v>
      </c>
      <c r="B127" s="35">
        <v>420049295</v>
      </c>
      <c r="C127" s="37" t="s">
        <v>511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57">
        <v>3.8600000000000002E-2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1</v>
      </c>
      <c r="R127" s="57">
        <v>1.1160000000000001</v>
      </c>
      <c r="S127" s="38">
        <v>5</v>
      </c>
      <c r="T127" s="35"/>
      <c r="U127" s="35">
        <v>420</v>
      </c>
      <c r="V127" s="35">
        <v>49</v>
      </c>
      <c r="W127" s="35">
        <v>295</v>
      </c>
      <c r="X127" s="58">
        <v>11059.517500336002</v>
      </c>
      <c r="Y127" s="58">
        <v>11060</v>
      </c>
    </row>
    <row r="128" spans="1:25" s="58" customFormat="1">
      <c r="A128" s="56">
        <v>420</v>
      </c>
      <c r="B128" s="35">
        <v>420049314</v>
      </c>
      <c r="C128" s="37" t="s">
        <v>511</v>
      </c>
      <c r="D128" s="38">
        <v>0</v>
      </c>
      <c r="E128" s="38">
        <v>0</v>
      </c>
      <c r="F128" s="38">
        <v>1</v>
      </c>
      <c r="G128" s="38">
        <v>2</v>
      </c>
      <c r="H128" s="38">
        <v>0</v>
      </c>
      <c r="I128" s="38">
        <v>0</v>
      </c>
      <c r="J128" s="38">
        <v>0</v>
      </c>
      <c r="K128" s="57">
        <v>0.1158</v>
      </c>
      <c r="L128" s="38">
        <v>0</v>
      </c>
      <c r="M128" s="38">
        <v>0</v>
      </c>
      <c r="N128" s="38">
        <v>0</v>
      </c>
      <c r="O128" s="38">
        <v>0</v>
      </c>
      <c r="P128" s="38">
        <v>3</v>
      </c>
      <c r="Q128" s="38">
        <v>3</v>
      </c>
      <c r="R128" s="57">
        <v>1.1160000000000001</v>
      </c>
      <c r="S128" s="38">
        <v>7</v>
      </c>
      <c r="T128" s="35"/>
      <c r="U128" s="35">
        <v>420</v>
      </c>
      <c r="V128" s="35">
        <v>49</v>
      </c>
      <c r="W128" s="35">
        <v>314</v>
      </c>
      <c r="X128" s="58">
        <v>49864.004221008006</v>
      </c>
      <c r="Y128" s="58">
        <v>16621</v>
      </c>
    </row>
    <row r="129" spans="1:25" s="58" customFormat="1">
      <c r="A129" s="56">
        <v>420</v>
      </c>
      <c r="B129" s="35">
        <v>420049321</v>
      </c>
      <c r="C129" s="37" t="s">
        <v>511</v>
      </c>
      <c r="D129" s="38">
        <v>0</v>
      </c>
      <c r="E129" s="38">
        <v>0</v>
      </c>
      <c r="F129" s="38">
        <v>1</v>
      </c>
      <c r="G129" s="38">
        <v>1</v>
      </c>
      <c r="H129" s="38">
        <v>0</v>
      </c>
      <c r="I129" s="38">
        <v>0</v>
      </c>
      <c r="J129" s="38">
        <v>0</v>
      </c>
      <c r="K129" s="57">
        <v>7.7200000000000005E-2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2</v>
      </c>
      <c r="R129" s="57">
        <v>1.1160000000000001</v>
      </c>
      <c r="S129" s="38">
        <v>3</v>
      </c>
      <c r="T129" s="35"/>
      <c r="U129" s="35">
        <v>420</v>
      </c>
      <c r="V129" s="35">
        <v>49</v>
      </c>
      <c r="W129" s="35">
        <v>321</v>
      </c>
      <c r="X129" s="58">
        <v>22062.390320672002</v>
      </c>
      <c r="Y129" s="58">
        <v>11031</v>
      </c>
    </row>
    <row r="130" spans="1:25" s="58" customFormat="1">
      <c r="A130" s="56">
        <v>420</v>
      </c>
      <c r="B130" s="35">
        <v>420049347</v>
      </c>
      <c r="C130" s="37" t="s">
        <v>511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3.8600000000000002E-2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1.1160000000000001</v>
      </c>
      <c r="S130" s="38">
        <v>8</v>
      </c>
      <c r="T130" s="35"/>
      <c r="U130" s="35">
        <v>420</v>
      </c>
      <c r="V130" s="35">
        <v>49</v>
      </c>
      <c r="W130" s="35">
        <v>347</v>
      </c>
      <c r="X130" s="58">
        <v>16519.691380336004</v>
      </c>
      <c r="Y130" s="58">
        <v>16520</v>
      </c>
    </row>
    <row r="131" spans="1:25" s="58" customFormat="1">
      <c r="A131" s="56">
        <v>420</v>
      </c>
      <c r="B131" s="35">
        <v>420049616</v>
      </c>
      <c r="C131" s="37" t="s">
        <v>511</v>
      </c>
      <c r="D131" s="38">
        <v>0</v>
      </c>
      <c r="E131" s="38">
        <v>0</v>
      </c>
      <c r="F131" s="38">
        <v>1</v>
      </c>
      <c r="G131" s="38">
        <v>1</v>
      </c>
      <c r="H131" s="38">
        <v>0</v>
      </c>
      <c r="I131" s="38">
        <v>0</v>
      </c>
      <c r="J131" s="38">
        <v>0</v>
      </c>
      <c r="K131" s="57">
        <v>7.7200000000000005E-2</v>
      </c>
      <c r="L131" s="38">
        <v>0</v>
      </c>
      <c r="M131" s="38">
        <v>0</v>
      </c>
      <c r="N131" s="38">
        <v>0</v>
      </c>
      <c r="O131" s="38">
        <v>0</v>
      </c>
      <c r="P131" s="38">
        <v>2</v>
      </c>
      <c r="Q131" s="38">
        <v>2</v>
      </c>
      <c r="R131" s="57">
        <v>1.1160000000000001</v>
      </c>
      <c r="S131" s="38">
        <v>6</v>
      </c>
      <c r="T131" s="35"/>
      <c r="U131" s="35">
        <v>420</v>
      </c>
      <c r="V131" s="35">
        <v>49</v>
      </c>
      <c r="W131" s="35">
        <v>616</v>
      </c>
      <c r="X131" s="58">
        <v>32645.371200672002</v>
      </c>
      <c r="Y131" s="58">
        <v>16323</v>
      </c>
    </row>
    <row r="132" spans="1:25" s="58" customFormat="1">
      <c r="A132" s="56">
        <v>428</v>
      </c>
      <c r="B132" s="35">
        <v>428035016</v>
      </c>
      <c r="C132" s="37" t="s">
        <v>513</v>
      </c>
      <c r="D132" s="38">
        <v>0</v>
      </c>
      <c r="E132" s="38">
        <v>0</v>
      </c>
      <c r="F132" s="38">
        <v>0</v>
      </c>
      <c r="G132" s="38">
        <v>1</v>
      </c>
      <c r="H132" s="38">
        <v>1</v>
      </c>
      <c r="I132" s="38">
        <v>3</v>
      </c>
      <c r="J132" s="38">
        <v>0</v>
      </c>
      <c r="K132" s="57">
        <v>0.193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5</v>
      </c>
      <c r="R132" s="57">
        <v>1.0880000000000001</v>
      </c>
      <c r="S132" s="38">
        <v>8</v>
      </c>
      <c r="T132" s="35"/>
      <c r="U132" s="35">
        <v>428</v>
      </c>
      <c r="V132" s="35">
        <v>35</v>
      </c>
      <c r="W132" s="35">
        <v>16</v>
      </c>
      <c r="X132" s="58">
        <v>58584.876560240016</v>
      </c>
      <c r="Y132" s="58">
        <v>11717</v>
      </c>
    </row>
    <row r="133" spans="1:25" s="58" customFormat="1">
      <c r="A133" s="56">
        <v>428</v>
      </c>
      <c r="B133" s="35">
        <v>428035035</v>
      </c>
      <c r="C133" s="37" t="s">
        <v>513</v>
      </c>
      <c r="D133" s="38">
        <v>0</v>
      </c>
      <c r="E133" s="38">
        <v>0</v>
      </c>
      <c r="F133" s="38">
        <v>169</v>
      </c>
      <c r="G133" s="38">
        <v>803</v>
      </c>
      <c r="H133" s="38">
        <v>446</v>
      </c>
      <c r="I133" s="38">
        <v>374</v>
      </c>
      <c r="J133" s="38">
        <v>0</v>
      </c>
      <c r="K133" s="57">
        <v>69.171199999999999</v>
      </c>
      <c r="L133" s="38">
        <v>0</v>
      </c>
      <c r="M133" s="38">
        <v>115</v>
      </c>
      <c r="N133" s="38">
        <v>18</v>
      </c>
      <c r="O133" s="38">
        <v>8</v>
      </c>
      <c r="P133" s="38">
        <v>1274</v>
      </c>
      <c r="Q133" s="38">
        <v>1792</v>
      </c>
      <c r="R133" s="57">
        <v>1.0880000000000001</v>
      </c>
      <c r="S133" s="38">
        <v>11</v>
      </c>
      <c r="T133" s="35"/>
      <c r="U133" s="35">
        <v>428</v>
      </c>
      <c r="V133" s="35">
        <v>35</v>
      </c>
      <c r="W133" s="35">
        <v>35</v>
      </c>
      <c r="X133" s="58">
        <v>28678546.352934018</v>
      </c>
      <c r="Y133" s="58">
        <v>16004</v>
      </c>
    </row>
    <row r="134" spans="1:25" s="58" customFormat="1">
      <c r="A134" s="56">
        <v>428</v>
      </c>
      <c r="B134" s="35">
        <v>428035044</v>
      </c>
      <c r="C134" s="37" t="s">
        <v>513</v>
      </c>
      <c r="D134" s="38">
        <v>0</v>
      </c>
      <c r="E134" s="38">
        <v>0</v>
      </c>
      <c r="F134" s="38">
        <v>0</v>
      </c>
      <c r="G134" s="38">
        <v>10</v>
      </c>
      <c r="H134" s="38">
        <v>3</v>
      </c>
      <c r="I134" s="38">
        <v>17</v>
      </c>
      <c r="J134" s="38">
        <v>0</v>
      </c>
      <c r="K134" s="57">
        <v>1.1579999999999999</v>
      </c>
      <c r="L134" s="38">
        <v>0</v>
      </c>
      <c r="M134" s="38">
        <v>3</v>
      </c>
      <c r="N134" s="38">
        <v>0</v>
      </c>
      <c r="O134" s="38">
        <v>0</v>
      </c>
      <c r="P134" s="38">
        <v>20</v>
      </c>
      <c r="Q134" s="38">
        <v>30</v>
      </c>
      <c r="R134" s="57">
        <v>1.0880000000000001</v>
      </c>
      <c r="S134" s="38">
        <v>11</v>
      </c>
      <c r="T134" s="35"/>
      <c r="U134" s="35">
        <v>428</v>
      </c>
      <c r="V134" s="35">
        <v>35</v>
      </c>
      <c r="W134" s="35">
        <v>44</v>
      </c>
      <c r="X134" s="58">
        <v>492205.53480144002</v>
      </c>
      <c r="Y134" s="58">
        <v>16407</v>
      </c>
    </row>
    <row r="135" spans="1:25" s="58" customFormat="1">
      <c r="A135" s="56">
        <v>428</v>
      </c>
      <c r="B135" s="35">
        <v>428035049</v>
      </c>
      <c r="C135" s="37" t="s">
        <v>513</v>
      </c>
      <c r="D135" s="38">
        <v>0</v>
      </c>
      <c r="E135" s="38">
        <v>0</v>
      </c>
      <c r="F135" s="38">
        <v>0</v>
      </c>
      <c r="G135" s="38">
        <v>2</v>
      </c>
      <c r="H135" s="38">
        <v>0</v>
      </c>
      <c r="I135" s="38">
        <v>0</v>
      </c>
      <c r="J135" s="38">
        <v>0</v>
      </c>
      <c r="K135" s="57">
        <v>7.7200000000000005E-2</v>
      </c>
      <c r="L135" s="38">
        <v>0</v>
      </c>
      <c r="M135" s="38">
        <v>0</v>
      </c>
      <c r="N135" s="38">
        <v>0</v>
      </c>
      <c r="O135" s="38">
        <v>0</v>
      </c>
      <c r="P135" s="38">
        <v>2</v>
      </c>
      <c r="Q135" s="38">
        <v>2</v>
      </c>
      <c r="R135" s="57">
        <v>1.0880000000000001</v>
      </c>
      <c r="S135" s="38">
        <v>8</v>
      </c>
      <c r="T135" s="35"/>
      <c r="U135" s="35">
        <v>428</v>
      </c>
      <c r="V135" s="35">
        <v>35</v>
      </c>
      <c r="W135" s="35">
        <v>49</v>
      </c>
      <c r="X135" s="58">
        <v>33136.547648096006</v>
      </c>
      <c r="Y135" s="58">
        <v>16568</v>
      </c>
    </row>
    <row r="136" spans="1:25" s="58" customFormat="1">
      <c r="A136" s="56">
        <v>428</v>
      </c>
      <c r="B136" s="35">
        <v>428035050</v>
      </c>
      <c r="C136" s="37" t="s">
        <v>513</v>
      </c>
      <c r="D136" s="38">
        <v>0</v>
      </c>
      <c r="E136" s="38">
        <v>0</v>
      </c>
      <c r="F136" s="38">
        <v>0</v>
      </c>
      <c r="G136" s="38">
        <v>2</v>
      </c>
      <c r="H136" s="38">
        <v>0</v>
      </c>
      <c r="I136" s="38">
        <v>1</v>
      </c>
      <c r="J136" s="38">
        <v>0</v>
      </c>
      <c r="K136" s="57">
        <v>0.1158</v>
      </c>
      <c r="L136" s="38">
        <v>0</v>
      </c>
      <c r="M136" s="38">
        <v>0</v>
      </c>
      <c r="N136" s="38">
        <v>0</v>
      </c>
      <c r="O136" s="38">
        <v>0</v>
      </c>
      <c r="P136" s="38">
        <v>3</v>
      </c>
      <c r="Q136" s="38">
        <v>3</v>
      </c>
      <c r="R136" s="57">
        <v>1.0880000000000001</v>
      </c>
      <c r="S136" s="38">
        <v>4</v>
      </c>
      <c r="T136" s="35"/>
      <c r="U136" s="35">
        <v>428</v>
      </c>
      <c r="V136" s="35">
        <v>35</v>
      </c>
      <c r="W136" s="35">
        <v>50</v>
      </c>
      <c r="X136" s="58">
        <v>48021.158512144008</v>
      </c>
      <c r="Y136" s="58">
        <v>16007</v>
      </c>
    </row>
    <row r="137" spans="1:25" s="58" customFormat="1">
      <c r="A137" s="56">
        <v>428</v>
      </c>
      <c r="B137" s="35">
        <v>428035057</v>
      </c>
      <c r="C137" s="37" t="s">
        <v>513</v>
      </c>
      <c r="D137" s="38">
        <v>0</v>
      </c>
      <c r="E137" s="38">
        <v>0</v>
      </c>
      <c r="F137" s="38">
        <v>13</v>
      </c>
      <c r="G137" s="38">
        <v>79</v>
      </c>
      <c r="H137" s="38">
        <v>36</v>
      </c>
      <c r="I137" s="38">
        <v>33</v>
      </c>
      <c r="J137" s="38">
        <v>0</v>
      </c>
      <c r="K137" s="57">
        <v>6.2145999999999999</v>
      </c>
      <c r="L137" s="38">
        <v>0</v>
      </c>
      <c r="M137" s="38">
        <v>25</v>
      </c>
      <c r="N137" s="38">
        <v>0</v>
      </c>
      <c r="O137" s="38">
        <v>0</v>
      </c>
      <c r="P137" s="38">
        <v>120</v>
      </c>
      <c r="Q137" s="38">
        <v>161</v>
      </c>
      <c r="R137" s="57">
        <v>1.0880000000000001</v>
      </c>
      <c r="S137" s="38">
        <v>12</v>
      </c>
      <c r="T137" s="35"/>
      <c r="U137" s="35">
        <v>428</v>
      </c>
      <c r="V137" s="35">
        <v>35</v>
      </c>
      <c r="W137" s="35">
        <v>57</v>
      </c>
      <c r="X137" s="58">
        <v>2688801.0471117282</v>
      </c>
      <c r="Y137" s="58">
        <v>16701</v>
      </c>
    </row>
    <row r="138" spans="1:25" s="58" customFormat="1">
      <c r="A138" s="56">
        <v>428</v>
      </c>
      <c r="B138" s="35">
        <v>428035073</v>
      </c>
      <c r="C138" s="37" t="s">
        <v>513</v>
      </c>
      <c r="D138" s="38">
        <v>0</v>
      </c>
      <c r="E138" s="38">
        <v>0</v>
      </c>
      <c r="F138" s="38">
        <v>0</v>
      </c>
      <c r="G138" s="38">
        <v>9</v>
      </c>
      <c r="H138" s="38">
        <v>5</v>
      </c>
      <c r="I138" s="38">
        <v>6</v>
      </c>
      <c r="J138" s="38">
        <v>0</v>
      </c>
      <c r="K138" s="57">
        <v>0.77200000000000002</v>
      </c>
      <c r="L138" s="38">
        <v>0</v>
      </c>
      <c r="M138" s="38">
        <v>1</v>
      </c>
      <c r="N138" s="38">
        <v>0</v>
      </c>
      <c r="O138" s="38">
        <v>0</v>
      </c>
      <c r="P138" s="38">
        <v>10</v>
      </c>
      <c r="Q138" s="38">
        <v>20</v>
      </c>
      <c r="R138" s="57">
        <v>1.0880000000000001</v>
      </c>
      <c r="S138" s="38">
        <v>6</v>
      </c>
      <c r="T138" s="35"/>
      <c r="U138" s="35">
        <v>428</v>
      </c>
      <c r="V138" s="35">
        <v>35</v>
      </c>
      <c r="W138" s="35">
        <v>73</v>
      </c>
      <c r="X138" s="58">
        <v>278749.20800096</v>
      </c>
      <c r="Y138" s="58">
        <v>13937</v>
      </c>
    </row>
    <row r="139" spans="1:25" s="58" customFormat="1">
      <c r="A139" s="56">
        <v>428</v>
      </c>
      <c r="B139" s="35">
        <v>428035079</v>
      </c>
      <c r="C139" s="37" t="s">
        <v>513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3.8600000000000002E-2</v>
      </c>
      <c r="L139" s="38">
        <v>0</v>
      </c>
      <c r="M139" s="38">
        <v>0</v>
      </c>
      <c r="N139" s="38">
        <v>0</v>
      </c>
      <c r="O139" s="38">
        <v>0</v>
      </c>
      <c r="P139" s="38">
        <v>1</v>
      </c>
      <c r="Q139" s="38">
        <v>1</v>
      </c>
      <c r="R139" s="57">
        <v>1.0880000000000001</v>
      </c>
      <c r="S139" s="38">
        <v>7</v>
      </c>
      <c r="T139" s="35"/>
      <c r="U139" s="35">
        <v>428</v>
      </c>
      <c r="V139" s="35">
        <v>35</v>
      </c>
      <c r="W139" s="35">
        <v>79</v>
      </c>
      <c r="X139" s="58">
        <v>17894.080304047999</v>
      </c>
      <c r="Y139" s="58">
        <v>17894</v>
      </c>
    </row>
    <row r="140" spans="1:25" s="58" customFormat="1">
      <c r="A140" s="56">
        <v>428</v>
      </c>
      <c r="B140" s="35">
        <v>428035093</v>
      </c>
      <c r="C140" s="37" t="s">
        <v>513</v>
      </c>
      <c r="D140" s="38">
        <v>0</v>
      </c>
      <c r="E140" s="38">
        <v>0</v>
      </c>
      <c r="F140" s="38">
        <v>2</v>
      </c>
      <c r="G140" s="38">
        <v>3</v>
      </c>
      <c r="H140" s="38">
        <v>2</v>
      </c>
      <c r="I140" s="38">
        <v>1</v>
      </c>
      <c r="J140" s="38">
        <v>0</v>
      </c>
      <c r="K140" s="57">
        <v>0.30880000000000002</v>
      </c>
      <c r="L140" s="38">
        <v>0</v>
      </c>
      <c r="M140" s="38">
        <v>2</v>
      </c>
      <c r="N140" s="38">
        <v>0</v>
      </c>
      <c r="O140" s="38">
        <v>0</v>
      </c>
      <c r="P140" s="38">
        <v>7</v>
      </c>
      <c r="Q140" s="38">
        <v>8</v>
      </c>
      <c r="R140" s="57">
        <v>1.0880000000000001</v>
      </c>
      <c r="S140" s="38">
        <v>11</v>
      </c>
      <c r="T140" s="35"/>
      <c r="U140" s="35">
        <v>428</v>
      </c>
      <c r="V140" s="35">
        <v>35</v>
      </c>
      <c r="W140" s="35">
        <v>93</v>
      </c>
      <c r="X140" s="58">
        <v>139349.09299238399</v>
      </c>
      <c r="Y140" s="58">
        <v>17419</v>
      </c>
    </row>
    <row r="141" spans="1:25" s="58" customFormat="1">
      <c r="A141" s="56">
        <v>428</v>
      </c>
      <c r="B141" s="35">
        <v>428035095</v>
      </c>
      <c r="C141" s="37" t="s">
        <v>513</v>
      </c>
      <c r="D141" s="38">
        <v>0</v>
      </c>
      <c r="E141" s="38">
        <v>0</v>
      </c>
      <c r="F141" s="38">
        <v>0</v>
      </c>
      <c r="G141" s="38">
        <v>1</v>
      </c>
      <c r="H141" s="38">
        <v>0</v>
      </c>
      <c r="I141" s="38">
        <v>0</v>
      </c>
      <c r="J141" s="38">
        <v>0</v>
      </c>
      <c r="K141" s="57">
        <v>3.8600000000000002E-2</v>
      </c>
      <c r="L141" s="38">
        <v>0</v>
      </c>
      <c r="M141" s="38">
        <v>0</v>
      </c>
      <c r="N141" s="38">
        <v>0</v>
      </c>
      <c r="O141" s="38">
        <v>0</v>
      </c>
      <c r="P141" s="38">
        <v>1</v>
      </c>
      <c r="Q141" s="38">
        <v>1</v>
      </c>
      <c r="R141" s="57">
        <v>1.0880000000000001</v>
      </c>
      <c r="S141" s="38">
        <v>12</v>
      </c>
      <c r="T141" s="35"/>
      <c r="U141" s="35">
        <v>428</v>
      </c>
      <c r="V141" s="35">
        <v>35</v>
      </c>
      <c r="W141" s="35">
        <v>95</v>
      </c>
      <c r="X141" s="58">
        <v>17817.417344048001</v>
      </c>
      <c r="Y141" s="58">
        <v>17817</v>
      </c>
    </row>
    <row r="142" spans="1:25" s="58" customFormat="1">
      <c r="A142" s="56">
        <v>428</v>
      </c>
      <c r="B142" s="35">
        <v>428035128</v>
      </c>
      <c r="C142" s="37" t="s">
        <v>513</v>
      </c>
      <c r="D142" s="38">
        <v>0</v>
      </c>
      <c r="E142" s="38">
        <v>0</v>
      </c>
      <c r="F142" s="38">
        <v>0</v>
      </c>
      <c r="G142" s="38">
        <v>1</v>
      </c>
      <c r="H142" s="38">
        <v>0</v>
      </c>
      <c r="I142" s="38">
        <v>0</v>
      </c>
      <c r="J142" s="38">
        <v>0</v>
      </c>
      <c r="K142" s="57">
        <v>3.8600000000000002E-2</v>
      </c>
      <c r="L142" s="38">
        <v>0</v>
      </c>
      <c r="M142" s="38">
        <v>0</v>
      </c>
      <c r="N142" s="38">
        <v>0</v>
      </c>
      <c r="O142" s="38">
        <v>0</v>
      </c>
      <c r="P142" s="38">
        <v>1</v>
      </c>
      <c r="Q142" s="38">
        <v>1</v>
      </c>
      <c r="R142" s="57">
        <v>1.0880000000000001</v>
      </c>
      <c r="S142" s="38">
        <v>10</v>
      </c>
      <c r="T142" s="35"/>
      <c r="U142" s="35">
        <v>428</v>
      </c>
      <c r="V142" s="35">
        <v>35</v>
      </c>
      <c r="W142" s="35">
        <v>128</v>
      </c>
      <c r="X142" s="58">
        <v>17133.627424048005</v>
      </c>
      <c r="Y142" s="58">
        <v>17134</v>
      </c>
    </row>
    <row r="143" spans="1:25" s="58" customFormat="1">
      <c r="A143" s="56">
        <v>428</v>
      </c>
      <c r="B143" s="35">
        <v>428035133</v>
      </c>
      <c r="C143" s="37" t="s">
        <v>513</v>
      </c>
      <c r="D143" s="38">
        <v>0</v>
      </c>
      <c r="E143" s="38">
        <v>0</v>
      </c>
      <c r="F143" s="38">
        <v>0</v>
      </c>
      <c r="G143" s="38">
        <v>0</v>
      </c>
      <c r="H143" s="38">
        <v>2</v>
      </c>
      <c r="I143" s="38">
        <v>1</v>
      </c>
      <c r="J143" s="38">
        <v>0</v>
      </c>
      <c r="K143" s="57">
        <v>0.1158</v>
      </c>
      <c r="L143" s="38">
        <v>0</v>
      </c>
      <c r="M143" s="38">
        <v>0</v>
      </c>
      <c r="N143" s="38">
        <v>0</v>
      </c>
      <c r="O143" s="38">
        <v>0</v>
      </c>
      <c r="P143" s="38">
        <v>1</v>
      </c>
      <c r="Q143" s="38">
        <v>3</v>
      </c>
      <c r="R143" s="57">
        <v>1.0880000000000001</v>
      </c>
      <c r="S143" s="38">
        <v>9</v>
      </c>
      <c r="T143" s="35"/>
      <c r="U143" s="35">
        <v>428</v>
      </c>
      <c r="V143" s="35">
        <v>35</v>
      </c>
      <c r="W143" s="35">
        <v>133</v>
      </c>
      <c r="X143" s="58">
        <v>39326.745712144002</v>
      </c>
      <c r="Y143" s="58">
        <v>13109</v>
      </c>
    </row>
    <row r="144" spans="1:25" s="58" customFormat="1">
      <c r="A144" s="56">
        <v>428</v>
      </c>
      <c r="B144" s="35">
        <v>428035163</v>
      </c>
      <c r="C144" s="37" t="s">
        <v>513</v>
      </c>
      <c r="D144" s="38">
        <v>0</v>
      </c>
      <c r="E144" s="38">
        <v>0</v>
      </c>
      <c r="F144" s="38">
        <v>0</v>
      </c>
      <c r="G144" s="38">
        <v>8</v>
      </c>
      <c r="H144" s="38">
        <v>4</v>
      </c>
      <c r="I144" s="38">
        <v>2</v>
      </c>
      <c r="J144" s="38">
        <v>0</v>
      </c>
      <c r="K144" s="57">
        <v>0.54039999999999999</v>
      </c>
      <c r="L144" s="38">
        <v>0</v>
      </c>
      <c r="M144" s="38">
        <v>0</v>
      </c>
      <c r="N144" s="38">
        <v>0</v>
      </c>
      <c r="O144" s="38">
        <v>0</v>
      </c>
      <c r="P144" s="38">
        <v>6</v>
      </c>
      <c r="Q144" s="38">
        <v>14</v>
      </c>
      <c r="R144" s="57">
        <v>1.0880000000000001</v>
      </c>
      <c r="S144" s="38">
        <v>11</v>
      </c>
      <c r="T144" s="35"/>
      <c r="U144" s="35">
        <v>428</v>
      </c>
      <c r="V144" s="35">
        <v>35</v>
      </c>
      <c r="W144" s="35">
        <v>163</v>
      </c>
      <c r="X144" s="58">
        <v>193130.60953667204</v>
      </c>
      <c r="Y144" s="58">
        <v>13795</v>
      </c>
    </row>
    <row r="145" spans="1:25" s="58" customFormat="1">
      <c r="A145" s="56">
        <v>428</v>
      </c>
      <c r="B145" s="35">
        <v>428035165</v>
      </c>
      <c r="C145" s="37" t="s">
        <v>513</v>
      </c>
      <c r="D145" s="38">
        <v>0</v>
      </c>
      <c r="E145" s="38">
        <v>0</v>
      </c>
      <c r="F145" s="38">
        <v>1</v>
      </c>
      <c r="G145" s="38">
        <v>3</v>
      </c>
      <c r="H145" s="38">
        <v>3</v>
      </c>
      <c r="I145" s="38">
        <v>2</v>
      </c>
      <c r="J145" s="38">
        <v>0</v>
      </c>
      <c r="K145" s="57">
        <v>0.34739999999999999</v>
      </c>
      <c r="L145" s="38">
        <v>0</v>
      </c>
      <c r="M145" s="38">
        <v>0</v>
      </c>
      <c r="N145" s="38">
        <v>0</v>
      </c>
      <c r="O145" s="38">
        <v>0</v>
      </c>
      <c r="P145" s="38">
        <v>9</v>
      </c>
      <c r="Q145" s="38">
        <v>9</v>
      </c>
      <c r="R145" s="57">
        <v>1.0880000000000001</v>
      </c>
      <c r="S145" s="38">
        <v>10</v>
      </c>
      <c r="T145" s="35"/>
      <c r="U145" s="35">
        <v>428</v>
      </c>
      <c r="V145" s="35">
        <v>35</v>
      </c>
      <c r="W145" s="35">
        <v>165</v>
      </c>
      <c r="X145" s="58">
        <v>156170.95937643197</v>
      </c>
      <c r="Y145" s="58">
        <v>17352</v>
      </c>
    </row>
    <row r="146" spans="1:25" s="58" customFormat="1">
      <c r="A146" s="56">
        <v>428</v>
      </c>
      <c r="B146" s="35">
        <v>428035189</v>
      </c>
      <c r="C146" s="37" t="s">
        <v>513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1</v>
      </c>
      <c r="J146" s="38">
        <v>0</v>
      </c>
      <c r="K146" s="57">
        <v>3.8600000000000002E-2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1</v>
      </c>
      <c r="R146" s="57">
        <v>1.0880000000000001</v>
      </c>
      <c r="S146" s="38">
        <v>3</v>
      </c>
      <c r="T146" s="35"/>
      <c r="U146" s="35">
        <v>428</v>
      </c>
      <c r="V146" s="35">
        <v>35</v>
      </c>
      <c r="W146" s="35">
        <v>189</v>
      </c>
      <c r="X146" s="58">
        <v>12439.921904048</v>
      </c>
      <c r="Y146" s="58">
        <v>12440</v>
      </c>
    </row>
    <row r="147" spans="1:25" s="58" customFormat="1">
      <c r="A147" s="56">
        <v>428</v>
      </c>
      <c r="B147" s="35">
        <v>428035220</v>
      </c>
      <c r="C147" s="37" t="s">
        <v>513</v>
      </c>
      <c r="D147" s="38">
        <v>0</v>
      </c>
      <c r="E147" s="38">
        <v>0</v>
      </c>
      <c r="F147" s="38">
        <v>1</v>
      </c>
      <c r="G147" s="38">
        <v>2</v>
      </c>
      <c r="H147" s="38">
        <v>2</v>
      </c>
      <c r="I147" s="38">
        <v>2</v>
      </c>
      <c r="J147" s="38">
        <v>0</v>
      </c>
      <c r="K147" s="57">
        <v>0.2702</v>
      </c>
      <c r="L147" s="38">
        <v>0</v>
      </c>
      <c r="M147" s="38">
        <v>0</v>
      </c>
      <c r="N147" s="38">
        <v>0</v>
      </c>
      <c r="O147" s="38">
        <v>0</v>
      </c>
      <c r="P147" s="38">
        <v>5</v>
      </c>
      <c r="Q147" s="38">
        <v>7</v>
      </c>
      <c r="R147" s="57">
        <v>1.0880000000000001</v>
      </c>
      <c r="S147" s="38">
        <v>7</v>
      </c>
      <c r="T147" s="35"/>
      <c r="U147" s="35">
        <v>428</v>
      </c>
      <c r="V147" s="35">
        <v>35</v>
      </c>
      <c r="W147" s="35">
        <v>220</v>
      </c>
      <c r="X147" s="58">
        <v>105457.08820833599</v>
      </c>
      <c r="Y147" s="58">
        <v>15065</v>
      </c>
    </row>
    <row r="148" spans="1:25" s="58" customFormat="1">
      <c r="A148" s="56">
        <v>428</v>
      </c>
      <c r="B148" s="35">
        <v>428035243</v>
      </c>
      <c r="C148" s="37" t="s">
        <v>513</v>
      </c>
      <c r="D148" s="38">
        <v>0</v>
      </c>
      <c r="E148" s="38">
        <v>0</v>
      </c>
      <c r="F148" s="38">
        <v>0</v>
      </c>
      <c r="G148" s="38">
        <v>1</v>
      </c>
      <c r="H148" s="38">
        <v>0</v>
      </c>
      <c r="I148" s="38">
        <v>1</v>
      </c>
      <c r="J148" s="38">
        <v>0</v>
      </c>
      <c r="K148" s="57">
        <v>7.7200000000000005E-2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2</v>
      </c>
      <c r="R148" s="57">
        <v>1.0880000000000001</v>
      </c>
      <c r="S148" s="38">
        <v>9</v>
      </c>
      <c r="T148" s="35"/>
      <c r="U148" s="35">
        <v>428</v>
      </c>
      <c r="V148" s="35">
        <v>35</v>
      </c>
      <c r="W148" s="35">
        <v>243</v>
      </c>
      <c r="X148" s="58">
        <v>23271.376848096003</v>
      </c>
      <c r="Y148" s="58">
        <v>11636</v>
      </c>
    </row>
    <row r="149" spans="1:25" s="58" customFormat="1">
      <c r="A149" s="56">
        <v>428</v>
      </c>
      <c r="B149" s="35">
        <v>428035244</v>
      </c>
      <c r="C149" s="37" t="s">
        <v>513</v>
      </c>
      <c r="D149" s="38">
        <v>0</v>
      </c>
      <c r="E149" s="38">
        <v>0</v>
      </c>
      <c r="F149" s="38">
        <v>0</v>
      </c>
      <c r="G149" s="38">
        <v>9</v>
      </c>
      <c r="H149" s="38">
        <v>7</v>
      </c>
      <c r="I149" s="38">
        <v>11</v>
      </c>
      <c r="J149" s="38">
        <v>0</v>
      </c>
      <c r="K149" s="57">
        <v>1.0422</v>
      </c>
      <c r="L149" s="38">
        <v>0</v>
      </c>
      <c r="M149" s="38">
        <v>1</v>
      </c>
      <c r="N149" s="38">
        <v>0</v>
      </c>
      <c r="O149" s="38">
        <v>0</v>
      </c>
      <c r="P149" s="38">
        <v>9</v>
      </c>
      <c r="Q149" s="38">
        <v>27</v>
      </c>
      <c r="R149" s="57">
        <v>1.0880000000000001</v>
      </c>
      <c r="S149" s="38">
        <v>10</v>
      </c>
      <c r="T149" s="35"/>
      <c r="U149" s="35">
        <v>428</v>
      </c>
      <c r="V149" s="35">
        <v>35</v>
      </c>
      <c r="W149" s="35">
        <v>244</v>
      </c>
      <c r="X149" s="58">
        <v>366820.60244929598</v>
      </c>
      <c r="Y149" s="58">
        <v>13586</v>
      </c>
    </row>
    <row r="150" spans="1:25" s="58" customFormat="1">
      <c r="A150" s="56">
        <v>428</v>
      </c>
      <c r="B150" s="35">
        <v>428035248</v>
      </c>
      <c r="C150" s="37" t="s">
        <v>513</v>
      </c>
      <c r="D150" s="38">
        <v>0</v>
      </c>
      <c r="E150" s="38">
        <v>0</v>
      </c>
      <c r="F150" s="38">
        <v>0</v>
      </c>
      <c r="G150" s="38">
        <v>11</v>
      </c>
      <c r="H150" s="38">
        <v>13</v>
      </c>
      <c r="I150" s="38">
        <v>4</v>
      </c>
      <c r="J150" s="38">
        <v>0</v>
      </c>
      <c r="K150" s="57">
        <v>1.0808</v>
      </c>
      <c r="L150" s="38">
        <v>0</v>
      </c>
      <c r="M150" s="38">
        <v>3</v>
      </c>
      <c r="N150" s="38">
        <v>0</v>
      </c>
      <c r="O150" s="38">
        <v>0</v>
      </c>
      <c r="P150" s="38">
        <v>17</v>
      </c>
      <c r="Q150" s="38">
        <v>28</v>
      </c>
      <c r="R150" s="57">
        <v>1.0880000000000001</v>
      </c>
      <c r="S150" s="38">
        <v>11</v>
      </c>
      <c r="T150" s="35"/>
      <c r="U150" s="35">
        <v>428</v>
      </c>
      <c r="V150" s="35">
        <v>35</v>
      </c>
      <c r="W150" s="35">
        <v>248</v>
      </c>
      <c r="X150" s="58">
        <v>425722.31275334401</v>
      </c>
      <c r="Y150" s="58">
        <v>15204</v>
      </c>
    </row>
    <row r="151" spans="1:25" s="58" customFormat="1">
      <c r="A151" s="56">
        <v>428</v>
      </c>
      <c r="B151" s="35">
        <v>428035251</v>
      </c>
      <c r="C151" s="37" t="s">
        <v>513</v>
      </c>
      <c r="D151" s="38">
        <v>0</v>
      </c>
      <c r="E151" s="38">
        <v>0</v>
      </c>
      <c r="F151" s="38">
        <v>0</v>
      </c>
      <c r="G151" s="38">
        <v>1</v>
      </c>
      <c r="H151" s="38">
        <v>1</v>
      </c>
      <c r="I151" s="38">
        <v>0</v>
      </c>
      <c r="J151" s="38">
        <v>0</v>
      </c>
      <c r="K151" s="57">
        <v>7.7200000000000005E-2</v>
      </c>
      <c r="L151" s="38">
        <v>0</v>
      </c>
      <c r="M151" s="38">
        <v>0</v>
      </c>
      <c r="N151" s="38">
        <v>0</v>
      </c>
      <c r="O151" s="38">
        <v>0</v>
      </c>
      <c r="P151" s="38">
        <v>2</v>
      </c>
      <c r="Q151" s="38">
        <v>2</v>
      </c>
      <c r="R151" s="57">
        <v>1.0880000000000001</v>
      </c>
      <c r="S151" s="38">
        <v>9</v>
      </c>
      <c r="T151" s="35"/>
      <c r="U151" s="35">
        <v>428</v>
      </c>
      <c r="V151" s="35">
        <v>35</v>
      </c>
      <c r="W151" s="35">
        <v>251</v>
      </c>
      <c r="X151" s="58">
        <v>33304.134848096</v>
      </c>
      <c r="Y151" s="58">
        <v>16652</v>
      </c>
    </row>
    <row r="152" spans="1:25" s="58" customFormat="1">
      <c r="A152" s="56">
        <v>428</v>
      </c>
      <c r="B152" s="35">
        <v>428035262</v>
      </c>
      <c r="C152" s="37" t="s">
        <v>513</v>
      </c>
      <c r="D152" s="38">
        <v>0</v>
      </c>
      <c r="E152" s="38">
        <v>0</v>
      </c>
      <c r="F152" s="38">
        <v>0</v>
      </c>
      <c r="G152" s="38">
        <v>2</v>
      </c>
      <c r="H152" s="38">
        <v>1</v>
      </c>
      <c r="I152" s="38">
        <v>0</v>
      </c>
      <c r="J152" s="38">
        <v>0</v>
      </c>
      <c r="K152" s="57">
        <v>0.1158</v>
      </c>
      <c r="L152" s="38">
        <v>0</v>
      </c>
      <c r="M152" s="38">
        <v>0</v>
      </c>
      <c r="N152" s="38">
        <v>0</v>
      </c>
      <c r="O152" s="38">
        <v>0</v>
      </c>
      <c r="P152" s="38">
        <v>3</v>
      </c>
      <c r="Q152" s="38">
        <v>3</v>
      </c>
      <c r="R152" s="57">
        <v>1.0880000000000001</v>
      </c>
      <c r="S152" s="38">
        <v>9</v>
      </c>
      <c r="T152" s="35"/>
      <c r="U152" s="35">
        <v>428</v>
      </c>
      <c r="V152" s="35">
        <v>35</v>
      </c>
      <c r="W152" s="35">
        <v>262</v>
      </c>
      <c r="X152" s="58">
        <v>50155.101792144</v>
      </c>
      <c r="Y152" s="58">
        <v>16718</v>
      </c>
    </row>
    <row r="153" spans="1:25" s="58" customFormat="1">
      <c r="A153" s="56">
        <v>428</v>
      </c>
      <c r="B153" s="35">
        <v>428035285</v>
      </c>
      <c r="C153" s="37" t="s">
        <v>513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1</v>
      </c>
      <c r="J153" s="38">
        <v>0</v>
      </c>
      <c r="K153" s="57">
        <v>3.8600000000000002E-2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1</v>
      </c>
      <c r="R153" s="57">
        <v>1.0880000000000001</v>
      </c>
      <c r="S153" s="38">
        <v>8</v>
      </c>
      <c r="T153" s="35"/>
      <c r="U153" s="35">
        <v>428</v>
      </c>
      <c r="V153" s="35">
        <v>35</v>
      </c>
      <c r="W153" s="35">
        <v>285</v>
      </c>
      <c r="X153" s="58">
        <v>12439.921904048</v>
      </c>
      <c r="Y153" s="58">
        <v>12440</v>
      </c>
    </row>
    <row r="154" spans="1:25" s="58" customFormat="1">
      <c r="A154" s="56">
        <v>428</v>
      </c>
      <c r="B154" s="35">
        <v>428035293</v>
      </c>
      <c r="C154" s="37" t="s">
        <v>513</v>
      </c>
      <c r="D154" s="38">
        <v>0</v>
      </c>
      <c r="E154" s="38">
        <v>0</v>
      </c>
      <c r="F154" s="38">
        <v>0</v>
      </c>
      <c r="G154" s="38">
        <v>2</v>
      </c>
      <c r="H154" s="38">
        <v>1</v>
      </c>
      <c r="I154" s="38">
        <v>1</v>
      </c>
      <c r="J154" s="38">
        <v>0</v>
      </c>
      <c r="K154" s="57">
        <v>0.15440000000000001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1.0880000000000001</v>
      </c>
      <c r="S154" s="38">
        <v>10</v>
      </c>
      <c r="T154" s="35"/>
      <c r="U154" s="35">
        <v>428</v>
      </c>
      <c r="V154" s="35">
        <v>35</v>
      </c>
      <c r="W154" s="35">
        <v>293</v>
      </c>
      <c r="X154" s="58">
        <v>69745.177616191999</v>
      </c>
      <c r="Y154" s="58">
        <v>17436</v>
      </c>
    </row>
    <row r="155" spans="1:25" s="58" customFormat="1">
      <c r="A155" s="56">
        <v>428</v>
      </c>
      <c r="B155" s="35">
        <v>428035307</v>
      </c>
      <c r="C155" s="37" t="s">
        <v>513</v>
      </c>
      <c r="D155" s="38">
        <v>0</v>
      </c>
      <c r="E155" s="38">
        <v>0</v>
      </c>
      <c r="F155" s="38">
        <v>0</v>
      </c>
      <c r="G155" s="38">
        <v>1</v>
      </c>
      <c r="H155" s="38">
        <v>2</v>
      </c>
      <c r="I155" s="38">
        <v>0</v>
      </c>
      <c r="J155" s="38">
        <v>0</v>
      </c>
      <c r="K155" s="57">
        <v>0.1158</v>
      </c>
      <c r="L155" s="38">
        <v>0</v>
      </c>
      <c r="M155" s="38">
        <v>0</v>
      </c>
      <c r="N155" s="38">
        <v>0</v>
      </c>
      <c r="O155" s="38">
        <v>0</v>
      </c>
      <c r="P155" s="38">
        <v>3</v>
      </c>
      <c r="Q155" s="38">
        <v>3</v>
      </c>
      <c r="R155" s="57">
        <v>1.0880000000000001</v>
      </c>
      <c r="S155" s="38">
        <v>4</v>
      </c>
      <c r="T155" s="35"/>
      <c r="U155" s="35">
        <v>428</v>
      </c>
      <c r="V155" s="35">
        <v>35</v>
      </c>
      <c r="W155" s="35">
        <v>307</v>
      </c>
      <c r="X155" s="58">
        <v>45617.093472144014</v>
      </c>
      <c r="Y155" s="58">
        <v>15206</v>
      </c>
    </row>
    <row r="156" spans="1:25" s="58" customFormat="1">
      <c r="A156" s="56">
        <v>428</v>
      </c>
      <c r="B156" s="35">
        <v>428035308</v>
      </c>
      <c r="C156" s="37" t="s">
        <v>513</v>
      </c>
      <c r="D156" s="38">
        <v>0</v>
      </c>
      <c r="E156" s="38">
        <v>0</v>
      </c>
      <c r="F156" s="38">
        <v>0</v>
      </c>
      <c r="G156" s="38">
        <v>0</v>
      </c>
      <c r="H156" s="38">
        <v>1</v>
      </c>
      <c r="I156" s="38">
        <v>0</v>
      </c>
      <c r="J156" s="38">
        <v>0</v>
      </c>
      <c r="K156" s="57">
        <v>3.8600000000000002E-2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1.0880000000000001</v>
      </c>
      <c r="S156" s="38">
        <v>9</v>
      </c>
      <c r="T156" s="35"/>
      <c r="U156" s="35">
        <v>428</v>
      </c>
      <c r="V156" s="35">
        <v>35</v>
      </c>
      <c r="W156" s="35">
        <v>308</v>
      </c>
      <c r="X156" s="58">
        <v>16453.167904047998</v>
      </c>
      <c r="Y156" s="58">
        <v>16453</v>
      </c>
    </row>
    <row r="157" spans="1:25" s="58" customFormat="1">
      <c r="A157" s="56">
        <v>428</v>
      </c>
      <c r="B157" s="35">
        <v>428035314</v>
      </c>
      <c r="C157" s="37" t="s">
        <v>513</v>
      </c>
      <c r="D157" s="38">
        <v>0</v>
      </c>
      <c r="E157" s="38">
        <v>0</v>
      </c>
      <c r="F157" s="38">
        <v>1</v>
      </c>
      <c r="G157" s="38">
        <v>1</v>
      </c>
      <c r="H157" s="38">
        <v>1</v>
      </c>
      <c r="I157" s="38">
        <v>1</v>
      </c>
      <c r="J157" s="38">
        <v>0</v>
      </c>
      <c r="K157" s="57">
        <v>0.15440000000000001</v>
      </c>
      <c r="L157" s="38">
        <v>0</v>
      </c>
      <c r="M157" s="38">
        <v>0</v>
      </c>
      <c r="N157" s="38">
        <v>0</v>
      </c>
      <c r="O157" s="38">
        <v>0</v>
      </c>
      <c r="P157" s="38">
        <v>2</v>
      </c>
      <c r="Q157" s="38">
        <v>4</v>
      </c>
      <c r="R157" s="57">
        <v>1.0880000000000001</v>
      </c>
      <c r="S157" s="38">
        <v>7</v>
      </c>
      <c r="T157" s="35"/>
      <c r="U157" s="35">
        <v>428</v>
      </c>
      <c r="V157" s="35">
        <v>35</v>
      </c>
      <c r="W157" s="35">
        <v>314</v>
      </c>
      <c r="X157" s="58">
        <v>55389.580256192006</v>
      </c>
      <c r="Y157" s="58">
        <v>13847</v>
      </c>
    </row>
    <row r="158" spans="1:25" s="58" customFormat="1">
      <c r="A158" s="56">
        <v>428</v>
      </c>
      <c r="B158" s="35">
        <v>428035336</v>
      </c>
      <c r="C158" s="37" t="s">
        <v>513</v>
      </c>
      <c r="D158" s="38">
        <v>0</v>
      </c>
      <c r="E158" s="38">
        <v>0</v>
      </c>
      <c r="F158" s="38">
        <v>0</v>
      </c>
      <c r="G158" s="38">
        <v>2</v>
      </c>
      <c r="H158" s="38">
        <v>1</v>
      </c>
      <c r="I158" s="38">
        <v>0</v>
      </c>
      <c r="J158" s="38">
        <v>0</v>
      </c>
      <c r="K158" s="57">
        <v>0.1158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3</v>
      </c>
      <c r="R158" s="57">
        <v>1.0880000000000001</v>
      </c>
      <c r="S158" s="38">
        <v>8</v>
      </c>
      <c r="T158" s="35"/>
      <c r="U158" s="35">
        <v>428</v>
      </c>
      <c r="V158" s="35">
        <v>35</v>
      </c>
      <c r="W158" s="35">
        <v>336</v>
      </c>
      <c r="X158" s="58">
        <v>32096.565792144007</v>
      </c>
      <c r="Y158" s="58">
        <v>10699</v>
      </c>
    </row>
    <row r="159" spans="1:25" s="58" customFormat="1">
      <c r="A159" s="56">
        <v>428</v>
      </c>
      <c r="B159" s="35">
        <v>428035346</v>
      </c>
      <c r="C159" s="37" t="s">
        <v>513</v>
      </c>
      <c r="D159" s="38">
        <v>0</v>
      </c>
      <c r="E159" s="38">
        <v>0</v>
      </c>
      <c r="F159" s="38">
        <v>1</v>
      </c>
      <c r="G159" s="38">
        <v>4</v>
      </c>
      <c r="H159" s="38">
        <v>2</v>
      </c>
      <c r="I159" s="38">
        <v>1</v>
      </c>
      <c r="J159" s="38">
        <v>0</v>
      </c>
      <c r="K159" s="57">
        <v>0.30880000000000002</v>
      </c>
      <c r="L159" s="38">
        <v>0</v>
      </c>
      <c r="M159" s="38">
        <v>2</v>
      </c>
      <c r="N159" s="38">
        <v>0</v>
      </c>
      <c r="O159" s="38">
        <v>0</v>
      </c>
      <c r="P159" s="38">
        <v>4</v>
      </c>
      <c r="Q159" s="38">
        <v>8</v>
      </c>
      <c r="R159" s="57">
        <v>1.0880000000000001</v>
      </c>
      <c r="S159" s="38">
        <v>8</v>
      </c>
      <c r="T159" s="35"/>
      <c r="U159" s="35">
        <v>428</v>
      </c>
      <c r="V159" s="35">
        <v>35</v>
      </c>
      <c r="W159" s="35">
        <v>346</v>
      </c>
      <c r="X159" s="58">
        <v>115843.00643238401</v>
      </c>
      <c r="Y159" s="58">
        <v>14480</v>
      </c>
    </row>
    <row r="160" spans="1:25" s="58" customFormat="1">
      <c r="A160" s="56">
        <v>428</v>
      </c>
      <c r="B160" s="35">
        <v>428035350</v>
      </c>
      <c r="C160" s="37" t="s">
        <v>513</v>
      </c>
      <c r="D160" s="38">
        <v>0</v>
      </c>
      <c r="E160" s="38">
        <v>0</v>
      </c>
      <c r="F160" s="38">
        <v>0</v>
      </c>
      <c r="G160" s="38">
        <v>1</v>
      </c>
      <c r="H160" s="38">
        <v>0</v>
      </c>
      <c r="I160" s="38">
        <v>0</v>
      </c>
      <c r="J160" s="38">
        <v>0</v>
      </c>
      <c r="K160" s="57">
        <v>3.8600000000000002E-2</v>
      </c>
      <c r="L160" s="38">
        <v>0</v>
      </c>
      <c r="M160" s="38">
        <v>0</v>
      </c>
      <c r="N160" s="38">
        <v>0</v>
      </c>
      <c r="O160" s="38">
        <v>0</v>
      </c>
      <c r="P160" s="38">
        <v>1</v>
      </c>
      <c r="Q160" s="38">
        <v>1</v>
      </c>
      <c r="R160" s="57">
        <v>1.0880000000000001</v>
      </c>
      <c r="S160" s="38">
        <v>3</v>
      </c>
      <c r="T160" s="35"/>
      <c r="U160" s="35">
        <v>428</v>
      </c>
      <c r="V160" s="35">
        <v>35</v>
      </c>
      <c r="W160" s="35">
        <v>350</v>
      </c>
      <c r="X160" s="58">
        <v>15353.182784048002</v>
      </c>
      <c r="Y160" s="58">
        <v>15353</v>
      </c>
    </row>
    <row r="161" spans="1:25" s="58" customFormat="1">
      <c r="A161" s="56">
        <v>429</v>
      </c>
      <c r="B161" s="35">
        <v>429163030</v>
      </c>
      <c r="C161" s="37" t="s">
        <v>514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2</v>
      </c>
      <c r="J161" s="38">
        <v>0</v>
      </c>
      <c r="K161" s="57">
        <v>7.7200000000000005E-2</v>
      </c>
      <c r="L161" s="38">
        <v>0</v>
      </c>
      <c r="M161" s="38">
        <v>0</v>
      </c>
      <c r="N161" s="38">
        <v>0</v>
      </c>
      <c r="O161" s="38">
        <v>0</v>
      </c>
      <c r="P161" s="38">
        <v>2</v>
      </c>
      <c r="Q161" s="38">
        <v>2</v>
      </c>
      <c r="R161" s="57">
        <v>1</v>
      </c>
      <c r="S161" s="38">
        <v>7</v>
      </c>
      <c r="T161" s="35"/>
      <c r="U161" s="35">
        <v>429</v>
      </c>
      <c r="V161" s="35">
        <v>163</v>
      </c>
      <c r="W161" s="35">
        <v>30</v>
      </c>
      <c r="X161" s="58">
        <v>33335.853819999997</v>
      </c>
      <c r="Y161" s="58">
        <v>16668</v>
      </c>
    </row>
    <row r="162" spans="1:25" s="58" customFormat="1">
      <c r="A162" s="56">
        <v>429</v>
      </c>
      <c r="B162" s="35">
        <v>429163035</v>
      </c>
      <c r="C162" s="37" t="s">
        <v>514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1</v>
      </c>
      <c r="J162" s="38">
        <v>0</v>
      </c>
      <c r="K162" s="57">
        <v>7.7200000000000005E-2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2</v>
      </c>
      <c r="R162" s="57">
        <v>1</v>
      </c>
      <c r="S162" s="38">
        <v>11</v>
      </c>
      <c r="T162" s="35"/>
      <c r="U162" s="35">
        <v>429</v>
      </c>
      <c r="V162" s="35">
        <v>163</v>
      </c>
      <c r="W162" s="35">
        <v>35</v>
      </c>
      <c r="X162" s="58">
        <v>21365.893819999998</v>
      </c>
      <c r="Y162" s="58">
        <v>10683</v>
      </c>
    </row>
    <row r="163" spans="1:25" s="58" customFormat="1">
      <c r="A163" s="56">
        <v>429</v>
      </c>
      <c r="B163" s="35">
        <v>429163049</v>
      </c>
      <c r="C163" s="37" t="s">
        <v>514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1</v>
      </c>
      <c r="J163" s="38">
        <v>0</v>
      </c>
      <c r="K163" s="57">
        <v>3.8600000000000002E-2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1</v>
      </c>
      <c r="R163" s="57">
        <v>1</v>
      </c>
      <c r="S163" s="38">
        <v>8</v>
      </c>
      <c r="T163" s="35"/>
      <c r="U163" s="35">
        <v>429</v>
      </c>
      <c r="V163" s="35">
        <v>163</v>
      </c>
      <c r="W163" s="35">
        <v>49</v>
      </c>
      <c r="X163" s="58">
        <v>16929.976909999998</v>
      </c>
      <c r="Y163" s="58">
        <v>16930</v>
      </c>
    </row>
    <row r="164" spans="1:25" s="58" customFormat="1">
      <c r="A164" s="56">
        <v>429</v>
      </c>
      <c r="B164" s="35">
        <v>429163057</v>
      </c>
      <c r="C164" s="37" t="s">
        <v>514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2</v>
      </c>
      <c r="J164" s="38">
        <v>0</v>
      </c>
      <c r="K164" s="57">
        <v>7.7200000000000005E-2</v>
      </c>
      <c r="L164" s="38">
        <v>0</v>
      </c>
      <c r="M164" s="38">
        <v>0</v>
      </c>
      <c r="N164" s="38">
        <v>0</v>
      </c>
      <c r="O164" s="38">
        <v>1</v>
      </c>
      <c r="P164" s="38">
        <v>2</v>
      </c>
      <c r="Q164" s="38">
        <v>2</v>
      </c>
      <c r="R164" s="57">
        <v>1</v>
      </c>
      <c r="S164" s="38">
        <v>12</v>
      </c>
      <c r="T164" s="35"/>
      <c r="U164" s="35">
        <v>429</v>
      </c>
      <c r="V164" s="35">
        <v>163</v>
      </c>
      <c r="W164" s="35">
        <v>57</v>
      </c>
      <c r="X164" s="58">
        <v>38691.503819999998</v>
      </c>
      <c r="Y164" s="58">
        <v>19346</v>
      </c>
    </row>
    <row r="165" spans="1:25" s="58" customFormat="1">
      <c r="A165" s="56">
        <v>429</v>
      </c>
      <c r="B165" s="35">
        <v>429163071</v>
      </c>
      <c r="C165" s="37" t="s">
        <v>514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2</v>
      </c>
      <c r="J165" s="38">
        <v>0</v>
      </c>
      <c r="K165" s="57">
        <v>7.7200000000000005E-2</v>
      </c>
      <c r="L165" s="38">
        <v>0</v>
      </c>
      <c r="M165" s="38">
        <v>0</v>
      </c>
      <c r="N165" s="38">
        <v>0</v>
      </c>
      <c r="O165" s="38">
        <v>0</v>
      </c>
      <c r="P165" s="38">
        <v>2</v>
      </c>
      <c r="Q165" s="38">
        <v>2</v>
      </c>
      <c r="R165" s="57">
        <v>1</v>
      </c>
      <c r="S165" s="38">
        <v>5</v>
      </c>
      <c r="T165" s="35"/>
      <c r="U165" s="35">
        <v>429</v>
      </c>
      <c r="V165" s="35">
        <v>163</v>
      </c>
      <c r="W165" s="35">
        <v>71</v>
      </c>
      <c r="X165" s="58">
        <v>32043.533819999997</v>
      </c>
      <c r="Y165" s="58">
        <v>16022</v>
      </c>
    </row>
    <row r="166" spans="1:25" s="58" customFormat="1">
      <c r="A166" s="56">
        <v>429</v>
      </c>
      <c r="B166" s="35">
        <v>429163128</v>
      </c>
      <c r="C166" s="37" t="s">
        <v>514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7.7200000000000005E-2</v>
      </c>
      <c r="L166" s="38">
        <v>0</v>
      </c>
      <c r="M166" s="38">
        <v>1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10</v>
      </c>
      <c r="T166" s="35"/>
      <c r="U166" s="35">
        <v>429</v>
      </c>
      <c r="V166" s="35">
        <v>163</v>
      </c>
      <c r="W166" s="35">
        <v>128</v>
      </c>
      <c r="X166" s="58">
        <v>34108.463819999997</v>
      </c>
      <c r="Y166" s="58">
        <v>17054</v>
      </c>
    </row>
    <row r="167" spans="1:25" s="58" customFormat="1">
      <c r="A167" s="56">
        <v>429</v>
      </c>
      <c r="B167" s="35">
        <v>429163163</v>
      </c>
      <c r="C167" s="37" t="s">
        <v>514</v>
      </c>
      <c r="D167" s="38">
        <v>0</v>
      </c>
      <c r="E167" s="38">
        <v>0</v>
      </c>
      <c r="F167" s="38">
        <v>126</v>
      </c>
      <c r="G167" s="38">
        <v>599</v>
      </c>
      <c r="H167" s="38">
        <v>368</v>
      </c>
      <c r="I167" s="38">
        <v>456</v>
      </c>
      <c r="J167" s="38">
        <v>0</v>
      </c>
      <c r="K167" s="57">
        <v>59.791400000000003</v>
      </c>
      <c r="L167" s="38">
        <v>0</v>
      </c>
      <c r="M167" s="38">
        <v>161</v>
      </c>
      <c r="N167" s="38">
        <v>24</v>
      </c>
      <c r="O167" s="38">
        <v>25</v>
      </c>
      <c r="P167" s="38">
        <v>1168</v>
      </c>
      <c r="Q167" s="38">
        <v>1549</v>
      </c>
      <c r="R167" s="57">
        <v>1</v>
      </c>
      <c r="S167" s="38">
        <v>11</v>
      </c>
      <c r="T167" s="35"/>
      <c r="U167" s="35">
        <v>429</v>
      </c>
      <c r="V167" s="35">
        <v>163</v>
      </c>
      <c r="W167" s="35">
        <v>163</v>
      </c>
      <c r="X167" s="58">
        <v>23944434.723590001</v>
      </c>
      <c r="Y167" s="58">
        <v>15458</v>
      </c>
    </row>
    <row r="168" spans="1:25" s="58" customFormat="1">
      <c r="A168" s="56">
        <v>429</v>
      </c>
      <c r="B168" s="35">
        <v>429163165</v>
      </c>
      <c r="C168" s="37" t="s">
        <v>514</v>
      </c>
      <c r="D168" s="38">
        <v>0</v>
      </c>
      <c r="E168" s="38">
        <v>0</v>
      </c>
      <c r="F168" s="38">
        <v>0</v>
      </c>
      <c r="G168" s="38">
        <v>1</v>
      </c>
      <c r="H168" s="38">
        <v>0</v>
      </c>
      <c r="I168" s="38">
        <v>0</v>
      </c>
      <c r="J168" s="38">
        <v>0</v>
      </c>
      <c r="K168" s="57">
        <v>3.8600000000000002E-2</v>
      </c>
      <c r="L168" s="38">
        <v>0</v>
      </c>
      <c r="M168" s="38">
        <v>0</v>
      </c>
      <c r="N168" s="38">
        <v>0</v>
      </c>
      <c r="O168" s="38">
        <v>0</v>
      </c>
      <c r="P168" s="38">
        <v>1</v>
      </c>
      <c r="Q168" s="38">
        <v>1</v>
      </c>
      <c r="R168" s="57">
        <v>1</v>
      </c>
      <c r="S168" s="38">
        <v>10</v>
      </c>
      <c r="T168" s="35"/>
      <c r="U168" s="35">
        <v>429</v>
      </c>
      <c r="V168" s="35">
        <v>163</v>
      </c>
      <c r="W168" s="35">
        <v>165</v>
      </c>
      <c r="X168" s="58">
        <v>15957.32691</v>
      </c>
      <c r="Y168" s="58">
        <v>15957</v>
      </c>
    </row>
    <row r="169" spans="1:25" s="58" customFormat="1">
      <c r="A169" s="56">
        <v>429</v>
      </c>
      <c r="B169" s="35">
        <v>429163168</v>
      </c>
      <c r="C169" s="37" t="s">
        <v>514</v>
      </c>
      <c r="D169" s="38">
        <v>0</v>
      </c>
      <c r="E169" s="38">
        <v>0</v>
      </c>
      <c r="F169" s="38">
        <v>0</v>
      </c>
      <c r="G169" s="38">
        <v>1</v>
      </c>
      <c r="H169" s="38">
        <v>0</v>
      </c>
      <c r="I169" s="38">
        <v>1</v>
      </c>
      <c r="J169" s="38">
        <v>0</v>
      </c>
      <c r="K169" s="57">
        <v>7.7200000000000005E-2</v>
      </c>
      <c r="L169" s="38">
        <v>0</v>
      </c>
      <c r="M169" s="38">
        <v>0</v>
      </c>
      <c r="N169" s="38">
        <v>0</v>
      </c>
      <c r="O169" s="38">
        <v>0</v>
      </c>
      <c r="P169" s="38">
        <v>1</v>
      </c>
      <c r="Q169" s="38">
        <v>2</v>
      </c>
      <c r="R169" s="57">
        <v>1</v>
      </c>
      <c r="S169" s="38">
        <v>3</v>
      </c>
      <c r="T169" s="35"/>
      <c r="U169" s="35">
        <v>429</v>
      </c>
      <c r="V169" s="35">
        <v>163</v>
      </c>
      <c r="W169" s="35">
        <v>168</v>
      </c>
      <c r="X169" s="58">
        <v>25918.173819999996</v>
      </c>
      <c r="Y169" s="58">
        <v>12959</v>
      </c>
    </row>
    <row r="170" spans="1:25" s="58" customFormat="1">
      <c r="A170" s="56">
        <v>429</v>
      </c>
      <c r="B170" s="35">
        <v>429163229</v>
      </c>
      <c r="C170" s="37" t="s">
        <v>514</v>
      </c>
      <c r="D170" s="38">
        <v>0</v>
      </c>
      <c r="E170" s="38">
        <v>0</v>
      </c>
      <c r="F170" s="38">
        <v>1</v>
      </c>
      <c r="G170" s="38">
        <v>6</v>
      </c>
      <c r="H170" s="38">
        <v>2</v>
      </c>
      <c r="I170" s="38">
        <v>3</v>
      </c>
      <c r="J170" s="38">
        <v>0</v>
      </c>
      <c r="K170" s="57">
        <v>0.4632</v>
      </c>
      <c r="L170" s="38">
        <v>0</v>
      </c>
      <c r="M170" s="38">
        <v>0</v>
      </c>
      <c r="N170" s="38">
        <v>0</v>
      </c>
      <c r="O170" s="38">
        <v>0</v>
      </c>
      <c r="P170" s="38">
        <v>11</v>
      </c>
      <c r="Q170" s="38">
        <v>12</v>
      </c>
      <c r="R170" s="57">
        <v>1</v>
      </c>
      <c r="S170" s="38">
        <v>9</v>
      </c>
      <c r="T170" s="35"/>
      <c r="U170" s="35">
        <v>429</v>
      </c>
      <c r="V170" s="35">
        <v>163</v>
      </c>
      <c r="W170" s="35">
        <v>229</v>
      </c>
      <c r="X170" s="58">
        <v>186481.79292000001</v>
      </c>
      <c r="Y170" s="58">
        <v>15540</v>
      </c>
    </row>
    <row r="171" spans="1:25" s="58" customFormat="1">
      <c r="A171" s="56">
        <v>429</v>
      </c>
      <c r="B171" s="35">
        <v>429163246</v>
      </c>
      <c r="C171" s="37" t="s">
        <v>514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1</v>
      </c>
      <c r="J171" s="38">
        <v>0</v>
      </c>
      <c r="K171" s="57">
        <v>3.8600000000000002E-2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1</v>
      </c>
      <c r="R171" s="57">
        <v>1</v>
      </c>
      <c r="S171" s="38">
        <v>2</v>
      </c>
      <c r="T171" s="35"/>
      <c r="U171" s="35">
        <v>429</v>
      </c>
      <c r="V171" s="35">
        <v>163</v>
      </c>
      <c r="W171" s="35">
        <v>246</v>
      </c>
      <c r="X171" s="58">
        <v>11611.466909999999</v>
      </c>
      <c r="Y171" s="58">
        <v>11611</v>
      </c>
    </row>
    <row r="172" spans="1:25" s="58" customFormat="1">
      <c r="A172" s="56">
        <v>429</v>
      </c>
      <c r="B172" s="35">
        <v>429163248</v>
      </c>
      <c r="C172" s="37" t="s">
        <v>514</v>
      </c>
      <c r="D172" s="38">
        <v>0</v>
      </c>
      <c r="E172" s="38">
        <v>0</v>
      </c>
      <c r="F172" s="38">
        <v>0</v>
      </c>
      <c r="G172" s="38">
        <v>1</v>
      </c>
      <c r="H172" s="38">
        <v>0</v>
      </c>
      <c r="I172" s="38">
        <v>2</v>
      </c>
      <c r="J172" s="38">
        <v>0</v>
      </c>
      <c r="K172" s="57">
        <v>0.1158</v>
      </c>
      <c r="L172" s="38">
        <v>0</v>
      </c>
      <c r="M172" s="38">
        <v>0</v>
      </c>
      <c r="N172" s="38">
        <v>0</v>
      </c>
      <c r="O172" s="38">
        <v>0</v>
      </c>
      <c r="P172" s="38">
        <v>3</v>
      </c>
      <c r="Q172" s="38">
        <v>3</v>
      </c>
      <c r="R172" s="57">
        <v>1</v>
      </c>
      <c r="S172" s="38">
        <v>11</v>
      </c>
      <c r="T172" s="35"/>
      <c r="U172" s="35">
        <v>429</v>
      </c>
      <c r="V172" s="35">
        <v>163</v>
      </c>
      <c r="W172" s="35">
        <v>248</v>
      </c>
      <c r="X172" s="58">
        <v>51816.480729999988</v>
      </c>
      <c r="Y172" s="58">
        <v>17272</v>
      </c>
    </row>
    <row r="173" spans="1:25" s="58" customFormat="1">
      <c r="A173" s="56">
        <v>429</v>
      </c>
      <c r="B173" s="35">
        <v>429163258</v>
      </c>
      <c r="C173" s="37" t="s">
        <v>514</v>
      </c>
      <c r="D173" s="38">
        <v>0</v>
      </c>
      <c r="E173" s="38">
        <v>0</v>
      </c>
      <c r="F173" s="38">
        <v>0</v>
      </c>
      <c r="G173" s="38">
        <v>13</v>
      </c>
      <c r="H173" s="38">
        <v>1</v>
      </c>
      <c r="I173" s="38">
        <v>7</v>
      </c>
      <c r="J173" s="38">
        <v>0</v>
      </c>
      <c r="K173" s="57">
        <v>0.81059999999999999</v>
      </c>
      <c r="L173" s="38">
        <v>0</v>
      </c>
      <c r="M173" s="38">
        <v>2</v>
      </c>
      <c r="N173" s="38">
        <v>0</v>
      </c>
      <c r="O173" s="38">
        <v>0</v>
      </c>
      <c r="P173" s="38">
        <v>13</v>
      </c>
      <c r="Q173" s="38">
        <v>21</v>
      </c>
      <c r="R173" s="57">
        <v>1</v>
      </c>
      <c r="S173" s="38">
        <v>10</v>
      </c>
      <c r="T173" s="35"/>
      <c r="U173" s="35">
        <v>429</v>
      </c>
      <c r="V173" s="35">
        <v>163</v>
      </c>
      <c r="W173" s="35">
        <v>258</v>
      </c>
      <c r="X173" s="58">
        <v>303588.08510999999</v>
      </c>
      <c r="Y173" s="58">
        <v>14457</v>
      </c>
    </row>
    <row r="174" spans="1:25" s="58" customFormat="1">
      <c r="A174" s="56">
        <v>429</v>
      </c>
      <c r="B174" s="35">
        <v>429163262</v>
      </c>
      <c r="C174" s="37" t="s">
        <v>514</v>
      </c>
      <c r="D174" s="38">
        <v>0</v>
      </c>
      <c r="E174" s="38">
        <v>0</v>
      </c>
      <c r="F174" s="38">
        <v>1</v>
      </c>
      <c r="G174" s="38">
        <v>1</v>
      </c>
      <c r="H174" s="38">
        <v>2</v>
      </c>
      <c r="I174" s="38">
        <v>3</v>
      </c>
      <c r="J174" s="38">
        <v>0</v>
      </c>
      <c r="K174" s="57">
        <v>0.2702</v>
      </c>
      <c r="L174" s="38">
        <v>0</v>
      </c>
      <c r="M174" s="38">
        <v>0</v>
      </c>
      <c r="N174" s="38">
        <v>0</v>
      </c>
      <c r="O174" s="38">
        <v>0</v>
      </c>
      <c r="P174" s="38">
        <v>7</v>
      </c>
      <c r="Q174" s="38">
        <v>7</v>
      </c>
      <c r="R174" s="57">
        <v>1</v>
      </c>
      <c r="S174" s="38">
        <v>9</v>
      </c>
      <c r="T174" s="35"/>
      <c r="U174" s="35">
        <v>429</v>
      </c>
      <c r="V174" s="35">
        <v>163</v>
      </c>
      <c r="W174" s="35">
        <v>262</v>
      </c>
      <c r="X174" s="58">
        <v>113585.99837000002</v>
      </c>
      <c r="Y174" s="58">
        <v>16227</v>
      </c>
    </row>
    <row r="175" spans="1:25" s="58" customFormat="1">
      <c r="A175" s="56">
        <v>429</v>
      </c>
      <c r="B175" s="35">
        <v>429163291</v>
      </c>
      <c r="C175" s="37" t="s">
        <v>514</v>
      </c>
      <c r="D175" s="38">
        <v>0</v>
      </c>
      <c r="E175" s="38">
        <v>0</v>
      </c>
      <c r="F175" s="38">
        <v>0</v>
      </c>
      <c r="G175" s="38">
        <v>2</v>
      </c>
      <c r="H175" s="38">
        <v>0</v>
      </c>
      <c r="I175" s="38">
        <v>2</v>
      </c>
      <c r="J175" s="38">
        <v>0</v>
      </c>
      <c r="K175" s="57">
        <v>0.15440000000000001</v>
      </c>
      <c r="L175" s="38">
        <v>0</v>
      </c>
      <c r="M175" s="38">
        <v>1</v>
      </c>
      <c r="N175" s="38">
        <v>0</v>
      </c>
      <c r="O175" s="38">
        <v>0</v>
      </c>
      <c r="P175" s="38">
        <v>3</v>
      </c>
      <c r="Q175" s="38">
        <v>4</v>
      </c>
      <c r="R175" s="57">
        <v>1</v>
      </c>
      <c r="S175" s="38">
        <v>5</v>
      </c>
      <c r="T175" s="35"/>
      <c r="U175" s="35">
        <v>429</v>
      </c>
      <c r="V175" s="35">
        <v>163</v>
      </c>
      <c r="W175" s="35">
        <v>291</v>
      </c>
      <c r="X175" s="58">
        <v>59237.277640000008</v>
      </c>
      <c r="Y175" s="58">
        <v>14809</v>
      </c>
    </row>
    <row r="176" spans="1:25" s="58" customFormat="1">
      <c r="A176" s="56">
        <v>429</v>
      </c>
      <c r="B176" s="35">
        <v>429163347</v>
      </c>
      <c r="C176" s="37" t="s">
        <v>514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7.7200000000000005E-2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</v>
      </c>
      <c r="S176" s="38">
        <v>8</v>
      </c>
      <c r="T176" s="35"/>
      <c r="U176" s="35">
        <v>429</v>
      </c>
      <c r="V176" s="35">
        <v>163</v>
      </c>
      <c r="W176" s="35">
        <v>347</v>
      </c>
      <c r="X176" s="58">
        <v>21365.893819999998</v>
      </c>
      <c r="Y176" s="58">
        <v>10683</v>
      </c>
    </row>
    <row r="177" spans="1:25" s="58" customFormat="1">
      <c r="A177" s="56">
        <v>429</v>
      </c>
      <c r="B177" s="35">
        <v>429163773</v>
      </c>
      <c r="C177" s="37" t="s">
        <v>514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1</v>
      </c>
      <c r="J177" s="38">
        <v>0</v>
      </c>
      <c r="K177" s="57">
        <v>3.8600000000000002E-2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1</v>
      </c>
      <c r="R177" s="57">
        <v>1</v>
      </c>
      <c r="S177" s="38">
        <v>6</v>
      </c>
      <c r="T177" s="35"/>
      <c r="U177" s="35">
        <v>429</v>
      </c>
      <c r="V177" s="35">
        <v>163</v>
      </c>
      <c r="W177" s="35">
        <v>773</v>
      </c>
      <c r="X177" s="58">
        <v>11611.466909999999</v>
      </c>
      <c r="Y177" s="58">
        <v>11611</v>
      </c>
    </row>
    <row r="178" spans="1:25" s="58" customFormat="1">
      <c r="A178" s="56">
        <v>430</v>
      </c>
      <c r="B178" s="35">
        <v>430170025</v>
      </c>
      <c r="C178" s="37" t="s">
        <v>515</v>
      </c>
      <c r="D178" s="38">
        <v>0</v>
      </c>
      <c r="E178" s="38">
        <v>0</v>
      </c>
      <c r="F178" s="38">
        <v>0</v>
      </c>
      <c r="G178" s="38">
        <v>0</v>
      </c>
      <c r="H178" s="38">
        <v>1</v>
      </c>
      <c r="I178" s="38">
        <v>3</v>
      </c>
      <c r="J178" s="38">
        <v>0</v>
      </c>
      <c r="K178" s="57">
        <v>0.15440000000000001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4</v>
      </c>
      <c r="R178" s="57">
        <v>1.024</v>
      </c>
      <c r="S178" s="38">
        <v>6</v>
      </c>
      <c r="T178" s="35"/>
      <c r="U178" s="35">
        <v>430</v>
      </c>
      <c r="V178" s="35">
        <v>170</v>
      </c>
      <c r="W178" s="35">
        <v>25</v>
      </c>
      <c r="X178" s="58">
        <v>45451.898724416002</v>
      </c>
      <c r="Y178" s="58">
        <v>11363</v>
      </c>
    </row>
    <row r="179" spans="1:25" s="58" customFormat="1">
      <c r="A179" s="56">
        <v>430</v>
      </c>
      <c r="B179" s="35">
        <v>430170064</v>
      </c>
      <c r="C179" s="37" t="s">
        <v>515</v>
      </c>
      <c r="D179" s="38">
        <v>0</v>
      </c>
      <c r="E179" s="38">
        <v>0</v>
      </c>
      <c r="F179" s="38">
        <v>0</v>
      </c>
      <c r="G179" s="38">
        <v>0</v>
      </c>
      <c r="H179" s="38">
        <v>41</v>
      </c>
      <c r="I179" s="38">
        <v>46</v>
      </c>
      <c r="J179" s="38">
        <v>0</v>
      </c>
      <c r="K179" s="57">
        <v>3.3582000000000001</v>
      </c>
      <c r="L179" s="38">
        <v>0</v>
      </c>
      <c r="M179" s="38">
        <v>0</v>
      </c>
      <c r="N179" s="38">
        <v>2</v>
      </c>
      <c r="O179" s="38">
        <v>2</v>
      </c>
      <c r="P179" s="38">
        <v>24</v>
      </c>
      <c r="Q179" s="38">
        <v>87</v>
      </c>
      <c r="R179" s="57">
        <v>1.024</v>
      </c>
      <c r="S179" s="38">
        <v>10</v>
      </c>
      <c r="T179" s="35"/>
      <c r="U179" s="35">
        <v>430</v>
      </c>
      <c r="V179" s="35">
        <v>170</v>
      </c>
      <c r="W179" s="35">
        <v>64</v>
      </c>
      <c r="X179" s="58">
        <v>1105911.359956048</v>
      </c>
      <c r="Y179" s="58">
        <v>12712</v>
      </c>
    </row>
    <row r="180" spans="1:25" s="58" customFormat="1">
      <c r="A180" s="56">
        <v>430</v>
      </c>
      <c r="B180" s="35">
        <v>430170096</v>
      </c>
      <c r="C180" s="37" t="s">
        <v>515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3.8600000000000002E-2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1.024</v>
      </c>
      <c r="S180" s="38">
        <v>8</v>
      </c>
      <c r="T180" s="35"/>
      <c r="U180" s="35">
        <v>430</v>
      </c>
      <c r="V180" s="35">
        <v>170</v>
      </c>
      <c r="W180" s="35">
        <v>96</v>
      </c>
      <c r="X180" s="58">
        <v>11837.409181104</v>
      </c>
      <c r="Y180" s="58">
        <v>11837</v>
      </c>
    </row>
    <row r="181" spans="1:25" s="58" customFormat="1">
      <c r="A181" s="56">
        <v>430</v>
      </c>
      <c r="B181" s="35">
        <v>430170100</v>
      </c>
      <c r="C181" s="37" t="s">
        <v>515</v>
      </c>
      <c r="D181" s="38">
        <v>0</v>
      </c>
      <c r="E181" s="38">
        <v>0</v>
      </c>
      <c r="F181" s="38">
        <v>0</v>
      </c>
      <c r="G181" s="38">
        <v>0</v>
      </c>
      <c r="H181" s="38">
        <v>3</v>
      </c>
      <c r="I181" s="38">
        <v>6</v>
      </c>
      <c r="J181" s="38">
        <v>0</v>
      </c>
      <c r="K181" s="57">
        <v>0.34739999999999999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9</v>
      </c>
      <c r="R181" s="57">
        <v>1.024</v>
      </c>
      <c r="S181" s="38">
        <v>10</v>
      </c>
      <c r="T181" s="35"/>
      <c r="U181" s="35">
        <v>430</v>
      </c>
      <c r="V181" s="35">
        <v>170</v>
      </c>
      <c r="W181" s="35">
        <v>100</v>
      </c>
      <c r="X181" s="58">
        <v>100843.468629936</v>
      </c>
      <c r="Y181" s="58">
        <v>11205</v>
      </c>
    </row>
    <row r="182" spans="1:25" s="58" customFormat="1">
      <c r="A182" s="56">
        <v>430</v>
      </c>
      <c r="B182" s="35">
        <v>430170101</v>
      </c>
      <c r="C182" s="37" t="s">
        <v>515</v>
      </c>
      <c r="D182" s="38">
        <v>0</v>
      </c>
      <c r="E182" s="38">
        <v>0</v>
      </c>
      <c r="F182" s="38">
        <v>0</v>
      </c>
      <c r="G182" s="38">
        <v>0</v>
      </c>
      <c r="H182" s="38">
        <v>1</v>
      </c>
      <c r="I182" s="38">
        <v>1</v>
      </c>
      <c r="J182" s="38">
        <v>0</v>
      </c>
      <c r="K182" s="57">
        <v>7.7200000000000005E-2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2</v>
      </c>
      <c r="R182" s="57">
        <v>1.024</v>
      </c>
      <c r="S182" s="38">
        <v>3</v>
      </c>
      <c r="T182" s="35"/>
      <c r="U182" s="35">
        <v>430</v>
      </c>
      <c r="V182" s="35">
        <v>170</v>
      </c>
      <c r="W182" s="35">
        <v>101</v>
      </c>
      <c r="X182" s="58">
        <v>21777.080362208002</v>
      </c>
      <c r="Y182" s="58">
        <v>10889</v>
      </c>
    </row>
    <row r="183" spans="1:25" s="58" customFormat="1">
      <c r="A183" s="56">
        <v>430</v>
      </c>
      <c r="B183" s="35">
        <v>430170110</v>
      </c>
      <c r="C183" s="37" t="s">
        <v>515</v>
      </c>
      <c r="D183" s="38">
        <v>0</v>
      </c>
      <c r="E183" s="38">
        <v>0</v>
      </c>
      <c r="F183" s="38">
        <v>0</v>
      </c>
      <c r="G183" s="38">
        <v>0</v>
      </c>
      <c r="H183" s="38">
        <v>3</v>
      </c>
      <c r="I183" s="38">
        <v>15</v>
      </c>
      <c r="J183" s="38">
        <v>0</v>
      </c>
      <c r="K183" s="57">
        <v>0.69479999999999997</v>
      </c>
      <c r="L183" s="38">
        <v>0</v>
      </c>
      <c r="M183" s="38">
        <v>0</v>
      </c>
      <c r="N183" s="38">
        <v>1</v>
      </c>
      <c r="O183" s="38">
        <v>0</v>
      </c>
      <c r="P183" s="38">
        <v>1</v>
      </c>
      <c r="Q183" s="38">
        <v>18</v>
      </c>
      <c r="R183" s="57">
        <v>1.024</v>
      </c>
      <c r="S183" s="38">
        <v>4</v>
      </c>
      <c r="T183" s="35"/>
      <c r="U183" s="35">
        <v>430</v>
      </c>
      <c r="V183" s="35">
        <v>170</v>
      </c>
      <c r="W183" s="35">
        <v>110</v>
      </c>
      <c r="X183" s="58">
        <v>214523.73109987201</v>
      </c>
      <c r="Y183" s="58">
        <v>11918</v>
      </c>
    </row>
    <row r="184" spans="1:25" s="58" customFormat="1">
      <c r="A184" s="56">
        <v>430</v>
      </c>
      <c r="B184" s="35">
        <v>430170136</v>
      </c>
      <c r="C184" s="37" t="s">
        <v>515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0</v>
      </c>
      <c r="J184" s="38">
        <v>0</v>
      </c>
      <c r="K184" s="57">
        <v>7.7200000000000005E-2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2</v>
      </c>
      <c r="R184" s="57">
        <v>1.024</v>
      </c>
      <c r="S184" s="38">
        <v>3</v>
      </c>
      <c r="T184" s="35"/>
      <c r="U184" s="35">
        <v>430</v>
      </c>
      <c r="V184" s="35">
        <v>170</v>
      </c>
      <c r="W184" s="35">
        <v>136</v>
      </c>
      <c r="X184" s="58">
        <v>19879.342362207997</v>
      </c>
      <c r="Y184" s="58">
        <v>9940</v>
      </c>
    </row>
    <row r="185" spans="1:25" s="58" customFormat="1">
      <c r="A185" s="56">
        <v>430</v>
      </c>
      <c r="B185" s="35">
        <v>430170139</v>
      </c>
      <c r="C185" s="37" t="s">
        <v>515</v>
      </c>
      <c r="D185" s="38">
        <v>0</v>
      </c>
      <c r="E185" s="38">
        <v>0</v>
      </c>
      <c r="F185" s="38">
        <v>0</v>
      </c>
      <c r="G185" s="38">
        <v>0</v>
      </c>
      <c r="H185" s="38">
        <v>2</v>
      </c>
      <c r="I185" s="38">
        <v>4</v>
      </c>
      <c r="J185" s="38">
        <v>0</v>
      </c>
      <c r="K185" s="57">
        <v>0.2316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6</v>
      </c>
      <c r="R185" s="57">
        <v>1.024</v>
      </c>
      <c r="S185" s="38">
        <v>2</v>
      </c>
      <c r="T185" s="35"/>
      <c r="U185" s="35">
        <v>430</v>
      </c>
      <c r="V185" s="35">
        <v>170</v>
      </c>
      <c r="W185" s="35">
        <v>139</v>
      </c>
      <c r="X185" s="58">
        <v>67228.979086623993</v>
      </c>
      <c r="Y185" s="58">
        <v>11205</v>
      </c>
    </row>
    <row r="186" spans="1:25" s="58" customFormat="1">
      <c r="A186" s="56">
        <v>430</v>
      </c>
      <c r="B186" s="35">
        <v>430170141</v>
      </c>
      <c r="C186" s="37" t="s">
        <v>515</v>
      </c>
      <c r="D186" s="38">
        <v>0</v>
      </c>
      <c r="E186" s="38">
        <v>0</v>
      </c>
      <c r="F186" s="38">
        <v>0</v>
      </c>
      <c r="G186" s="38">
        <v>0</v>
      </c>
      <c r="H186" s="38">
        <v>100</v>
      </c>
      <c r="I186" s="38">
        <v>92</v>
      </c>
      <c r="J186" s="38">
        <v>0</v>
      </c>
      <c r="K186" s="57">
        <v>7.4112</v>
      </c>
      <c r="L186" s="38">
        <v>0</v>
      </c>
      <c r="M186" s="38">
        <v>0</v>
      </c>
      <c r="N186" s="38">
        <v>2</v>
      </c>
      <c r="O186" s="38">
        <v>0</v>
      </c>
      <c r="P186" s="38">
        <v>30</v>
      </c>
      <c r="Q186" s="38">
        <v>192</v>
      </c>
      <c r="R186" s="57">
        <v>1.024</v>
      </c>
      <c r="S186" s="38">
        <v>7</v>
      </c>
      <c r="T186" s="35"/>
      <c r="U186" s="35">
        <v>430</v>
      </c>
      <c r="V186" s="35">
        <v>170</v>
      </c>
      <c r="W186" s="35">
        <v>141</v>
      </c>
      <c r="X186" s="58">
        <v>2243456.7954119677</v>
      </c>
      <c r="Y186" s="58">
        <v>11685</v>
      </c>
    </row>
    <row r="187" spans="1:25" s="58" customFormat="1">
      <c r="A187" s="56">
        <v>430</v>
      </c>
      <c r="B187" s="35">
        <v>430170153</v>
      </c>
      <c r="C187" s="37" t="s">
        <v>515</v>
      </c>
      <c r="D187" s="38">
        <v>0</v>
      </c>
      <c r="E187" s="38">
        <v>0</v>
      </c>
      <c r="F187" s="38">
        <v>0</v>
      </c>
      <c r="G187" s="38">
        <v>0</v>
      </c>
      <c r="H187" s="38">
        <v>1</v>
      </c>
      <c r="I187" s="38">
        <v>0</v>
      </c>
      <c r="J187" s="38">
        <v>0</v>
      </c>
      <c r="K187" s="57">
        <v>3.8600000000000002E-2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1</v>
      </c>
      <c r="R187" s="57">
        <v>1.024</v>
      </c>
      <c r="S187" s="38">
        <v>10</v>
      </c>
      <c r="T187" s="35"/>
      <c r="U187" s="35">
        <v>430</v>
      </c>
      <c r="V187" s="35">
        <v>170</v>
      </c>
      <c r="W187" s="35">
        <v>153</v>
      </c>
      <c r="X187" s="58">
        <v>9939.6711811039986</v>
      </c>
      <c r="Y187" s="58">
        <v>9940</v>
      </c>
    </row>
    <row r="188" spans="1:25" s="58" customFormat="1">
      <c r="A188" s="56">
        <v>430</v>
      </c>
      <c r="B188" s="35">
        <v>430170158</v>
      </c>
      <c r="C188" s="37" t="s">
        <v>515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1</v>
      </c>
      <c r="J188" s="38">
        <v>0</v>
      </c>
      <c r="K188" s="57">
        <v>3.8600000000000002E-2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1</v>
      </c>
      <c r="R188" s="57">
        <v>1.024</v>
      </c>
      <c r="S188" s="38">
        <v>3</v>
      </c>
      <c r="T188" s="35"/>
      <c r="U188" s="35">
        <v>430</v>
      </c>
      <c r="V188" s="35">
        <v>170</v>
      </c>
      <c r="W188" s="35">
        <v>158</v>
      </c>
      <c r="X188" s="58">
        <v>11837.409181104</v>
      </c>
      <c r="Y188" s="58">
        <v>11837</v>
      </c>
    </row>
    <row r="189" spans="1:25" s="58" customFormat="1">
      <c r="A189" s="56">
        <v>430</v>
      </c>
      <c r="B189" s="35">
        <v>430170162</v>
      </c>
      <c r="C189" s="37" t="s">
        <v>515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1</v>
      </c>
      <c r="J189" s="38">
        <v>0</v>
      </c>
      <c r="K189" s="57">
        <v>3.8600000000000002E-2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57">
        <v>1.024</v>
      </c>
      <c r="S189" s="38">
        <v>5</v>
      </c>
      <c r="T189" s="35"/>
      <c r="U189" s="35">
        <v>430</v>
      </c>
      <c r="V189" s="35">
        <v>170</v>
      </c>
      <c r="W189" s="35">
        <v>162</v>
      </c>
      <c r="X189" s="58">
        <v>11837.409181104</v>
      </c>
      <c r="Y189" s="58">
        <v>11837</v>
      </c>
    </row>
    <row r="190" spans="1:25" s="58" customFormat="1">
      <c r="A190" s="56">
        <v>430</v>
      </c>
      <c r="B190" s="35">
        <v>430170170</v>
      </c>
      <c r="C190" s="37" t="s">
        <v>515</v>
      </c>
      <c r="D190" s="38">
        <v>0</v>
      </c>
      <c r="E190" s="38">
        <v>0</v>
      </c>
      <c r="F190" s="38">
        <v>0</v>
      </c>
      <c r="G190" s="38">
        <v>0</v>
      </c>
      <c r="H190" s="38">
        <v>184</v>
      </c>
      <c r="I190" s="38">
        <v>306</v>
      </c>
      <c r="J190" s="38">
        <v>0</v>
      </c>
      <c r="K190" s="57">
        <v>18.914000000000001</v>
      </c>
      <c r="L190" s="38">
        <v>0</v>
      </c>
      <c r="M190" s="38">
        <v>0</v>
      </c>
      <c r="N190" s="38">
        <v>17</v>
      </c>
      <c r="O190" s="38">
        <v>2</v>
      </c>
      <c r="P190" s="38">
        <v>88</v>
      </c>
      <c r="Q190" s="38">
        <v>490</v>
      </c>
      <c r="R190" s="57">
        <v>1.024</v>
      </c>
      <c r="S190" s="38">
        <v>10</v>
      </c>
      <c r="T190" s="35"/>
      <c r="U190" s="35">
        <v>430</v>
      </c>
      <c r="V190" s="35">
        <v>170</v>
      </c>
      <c r="W190" s="35">
        <v>170</v>
      </c>
      <c r="X190" s="58">
        <v>6028213.1413009604</v>
      </c>
      <c r="Y190" s="58">
        <v>12302</v>
      </c>
    </row>
    <row r="191" spans="1:25" s="58" customFormat="1">
      <c r="A191" s="56">
        <v>430</v>
      </c>
      <c r="B191" s="35">
        <v>430170174</v>
      </c>
      <c r="C191" s="37" t="s">
        <v>515</v>
      </c>
      <c r="D191" s="38">
        <v>0</v>
      </c>
      <c r="E191" s="38">
        <v>0</v>
      </c>
      <c r="F191" s="38">
        <v>0</v>
      </c>
      <c r="G191" s="38">
        <v>0</v>
      </c>
      <c r="H191" s="38">
        <v>33</v>
      </c>
      <c r="I191" s="38">
        <v>30</v>
      </c>
      <c r="J191" s="38">
        <v>0</v>
      </c>
      <c r="K191" s="57">
        <v>2.4318</v>
      </c>
      <c r="L191" s="38">
        <v>0</v>
      </c>
      <c r="M191" s="38">
        <v>0</v>
      </c>
      <c r="N191" s="38">
        <v>0</v>
      </c>
      <c r="O191" s="38">
        <v>0</v>
      </c>
      <c r="P191" s="38">
        <v>4</v>
      </c>
      <c r="Q191" s="38">
        <v>63</v>
      </c>
      <c r="R191" s="57">
        <v>1.024</v>
      </c>
      <c r="S191" s="38">
        <v>5</v>
      </c>
      <c r="T191" s="35"/>
      <c r="U191" s="35">
        <v>430</v>
      </c>
      <c r="V191" s="35">
        <v>170</v>
      </c>
      <c r="W191" s="35">
        <v>174</v>
      </c>
      <c r="X191" s="58">
        <v>701151.03528955195</v>
      </c>
      <c r="Y191" s="58">
        <v>11129</v>
      </c>
    </row>
    <row r="192" spans="1:25" s="58" customFormat="1">
      <c r="A192" s="56">
        <v>430</v>
      </c>
      <c r="B192" s="35">
        <v>430170198</v>
      </c>
      <c r="C192" s="37" t="s">
        <v>515</v>
      </c>
      <c r="D192" s="38">
        <v>0</v>
      </c>
      <c r="E192" s="38">
        <v>0</v>
      </c>
      <c r="F192" s="38">
        <v>0</v>
      </c>
      <c r="G192" s="38">
        <v>0</v>
      </c>
      <c r="H192" s="38">
        <v>2</v>
      </c>
      <c r="I192" s="38">
        <v>2</v>
      </c>
      <c r="J192" s="38">
        <v>0</v>
      </c>
      <c r="K192" s="57">
        <v>0.15440000000000001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4</v>
      </c>
      <c r="R192" s="57">
        <v>1.024</v>
      </c>
      <c r="S192" s="38">
        <v>3</v>
      </c>
      <c r="T192" s="35"/>
      <c r="U192" s="35">
        <v>430</v>
      </c>
      <c r="V192" s="35">
        <v>170</v>
      </c>
      <c r="W192" s="35">
        <v>198</v>
      </c>
      <c r="X192" s="58">
        <v>43554.160724416004</v>
      </c>
      <c r="Y192" s="58">
        <v>10889</v>
      </c>
    </row>
    <row r="193" spans="1:25" s="58" customFormat="1">
      <c r="A193" s="56">
        <v>430</v>
      </c>
      <c r="B193" s="35">
        <v>430170213</v>
      </c>
      <c r="C193" s="37" t="s">
        <v>515</v>
      </c>
      <c r="D193" s="38">
        <v>0</v>
      </c>
      <c r="E193" s="38">
        <v>0</v>
      </c>
      <c r="F193" s="38">
        <v>0</v>
      </c>
      <c r="G193" s="38">
        <v>0</v>
      </c>
      <c r="H193" s="38">
        <v>1</v>
      </c>
      <c r="I193" s="38">
        <v>0</v>
      </c>
      <c r="J193" s="38">
        <v>0</v>
      </c>
      <c r="K193" s="57">
        <v>3.8600000000000002E-2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1.024</v>
      </c>
      <c r="S193" s="38">
        <v>4</v>
      </c>
      <c r="T193" s="35"/>
      <c r="U193" s="35">
        <v>430</v>
      </c>
      <c r="V193" s="35">
        <v>170</v>
      </c>
      <c r="W193" s="35">
        <v>213</v>
      </c>
      <c r="X193" s="58">
        <v>9939.6711811039986</v>
      </c>
      <c r="Y193" s="58">
        <v>9940</v>
      </c>
    </row>
    <row r="194" spans="1:25" s="58" customFormat="1">
      <c r="A194" s="56">
        <v>430</v>
      </c>
      <c r="B194" s="35">
        <v>430170271</v>
      </c>
      <c r="C194" s="37" t="s">
        <v>515</v>
      </c>
      <c r="D194" s="38">
        <v>0</v>
      </c>
      <c r="E194" s="38">
        <v>0</v>
      </c>
      <c r="F194" s="38">
        <v>0</v>
      </c>
      <c r="G194" s="38">
        <v>0</v>
      </c>
      <c r="H194" s="38">
        <v>10</v>
      </c>
      <c r="I194" s="38">
        <v>13</v>
      </c>
      <c r="J194" s="38">
        <v>0</v>
      </c>
      <c r="K194" s="57">
        <v>0.88780000000000003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23</v>
      </c>
      <c r="R194" s="57">
        <v>1.024</v>
      </c>
      <c r="S194" s="38">
        <v>4</v>
      </c>
      <c r="T194" s="35"/>
      <c r="U194" s="35">
        <v>430</v>
      </c>
      <c r="V194" s="35">
        <v>170</v>
      </c>
      <c r="W194" s="35">
        <v>271</v>
      </c>
      <c r="X194" s="58">
        <v>253283.03116539202</v>
      </c>
      <c r="Y194" s="58">
        <v>11012</v>
      </c>
    </row>
    <row r="195" spans="1:25" s="58" customFormat="1">
      <c r="A195" s="56">
        <v>430</v>
      </c>
      <c r="B195" s="35">
        <v>430170288</v>
      </c>
      <c r="C195" s="37" t="s">
        <v>515</v>
      </c>
      <c r="D195" s="38">
        <v>0</v>
      </c>
      <c r="E195" s="38">
        <v>0</v>
      </c>
      <c r="F195" s="38">
        <v>0</v>
      </c>
      <c r="G195" s="38">
        <v>0</v>
      </c>
      <c r="H195" s="38">
        <v>1</v>
      </c>
      <c r="I195" s="38">
        <v>0</v>
      </c>
      <c r="J195" s="38">
        <v>0</v>
      </c>
      <c r="K195" s="57">
        <v>3.8600000000000002E-2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1.024</v>
      </c>
      <c r="S195" s="38">
        <v>2</v>
      </c>
      <c r="T195" s="35"/>
      <c r="U195" s="35">
        <v>430</v>
      </c>
      <c r="V195" s="35">
        <v>170</v>
      </c>
      <c r="W195" s="35">
        <v>288</v>
      </c>
      <c r="X195" s="58">
        <v>9939.6711811039986</v>
      </c>
      <c r="Y195" s="58">
        <v>9940</v>
      </c>
    </row>
    <row r="196" spans="1:25" s="58" customFormat="1">
      <c r="A196" s="56">
        <v>430</v>
      </c>
      <c r="B196" s="35">
        <v>430170321</v>
      </c>
      <c r="C196" s="37" t="s">
        <v>515</v>
      </c>
      <c r="D196" s="38">
        <v>0</v>
      </c>
      <c r="E196" s="38">
        <v>0</v>
      </c>
      <c r="F196" s="38">
        <v>0</v>
      </c>
      <c r="G196" s="38">
        <v>0</v>
      </c>
      <c r="H196" s="38">
        <v>2</v>
      </c>
      <c r="I196" s="38">
        <v>5</v>
      </c>
      <c r="J196" s="38">
        <v>0</v>
      </c>
      <c r="K196" s="57">
        <v>0.2702</v>
      </c>
      <c r="L196" s="38">
        <v>0</v>
      </c>
      <c r="M196" s="38">
        <v>0</v>
      </c>
      <c r="N196" s="38">
        <v>0</v>
      </c>
      <c r="O196" s="38">
        <v>0</v>
      </c>
      <c r="P196" s="38">
        <v>3</v>
      </c>
      <c r="Q196" s="38">
        <v>7</v>
      </c>
      <c r="R196" s="57">
        <v>1.024</v>
      </c>
      <c r="S196" s="38">
        <v>3</v>
      </c>
      <c r="T196" s="35"/>
      <c r="U196" s="35">
        <v>430</v>
      </c>
      <c r="V196" s="35">
        <v>170</v>
      </c>
      <c r="W196" s="35">
        <v>321</v>
      </c>
      <c r="X196" s="58">
        <v>91912.209227728003</v>
      </c>
      <c r="Y196" s="58">
        <v>13130</v>
      </c>
    </row>
    <row r="197" spans="1:25" s="58" customFormat="1">
      <c r="A197" s="56">
        <v>430</v>
      </c>
      <c r="B197" s="35">
        <v>430170322</v>
      </c>
      <c r="C197" s="37" t="s">
        <v>515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1</v>
      </c>
      <c r="J197" s="38">
        <v>0</v>
      </c>
      <c r="K197" s="57">
        <v>3.8600000000000002E-2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</v>
      </c>
      <c r="R197" s="57">
        <v>1.024</v>
      </c>
      <c r="S197" s="38">
        <v>6</v>
      </c>
      <c r="T197" s="35"/>
      <c r="U197" s="35">
        <v>430</v>
      </c>
      <c r="V197" s="35">
        <v>170</v>
      </c>
      <c r="W197" s="35">
        <v>322</v>
      </c>
      <c r="X197" s="58">
        <v>16734.671341104004</v>
      </c>
      <c r="Y197" s="58">
        <v>16735</v>
      </c>
    </row>
    <row r="198" spans="1:25" s="58" customFormat="1">
      <c r="A198" s="56">
        <v>430</v>
      </c>
      <c r="B198" s="35">
        <v>430170348</v>
      </c>
      <c r="C198" s="37" t="s">
        <v>515</v>
      </c>
      <c r="D198" s="38">
        <v>0</v>
      </c>
      <c r="E198" s="38">
        <v>0</v>
      </c>
      <c r="F198" s="38">
        <v>0</v>
      </c>
      <c r="G198" s="38">
        <v>0</v>
      </c>
      <c r="H198" s="38">
        <v>1</v>
      </c>
      <c r="I198" s="38">
        <v>6</v>
      </c>
      <c r="J198" s="38">
        <v>0</v>
      </c>
      <c r="K198" s="57">
        <v>0.2702</v>
      </c>
      <c r="L198" s="38">
        <v>0</v>
      </c>
      <c r="M198" s="38">
        <v>0</v>
      </c>
      <c r="N198" s="38">
        <v>0</v>
      </c>
      <c r="O198" s="38">
        <v>0</v>
      </c>
      <c r="P198" s="38">
        <v>2</v>
      </c>
      <c r="Q198" s="38">
        <v>7</v>
      </c>
      <c r="R198" s="57">
        <v>1.024</v>
      </c>
      <c r="S198" s="38">
        <v>11</v>
      </c>
      <c r="T198" s="35"/>
      <c r="U198" s="35">
        <v>430</v>
      </c>
      <c r="V198" s="35">
        <v>170</v>
      </c>
      <c r="W198" s="35">
        <v>348</v>
      </c>
      <c r="X198" s="58">
        <v>93547.619227728006</v>
      </c>
      <c r="Y198" s="58">
        <v>13364</v>
      </c>
    </row>
    <row r="199" spans="1:25" s="58" customFormat="1">
      <c r="A199" s="56">
        <v>430</v>
      </c>
      <c r="B199" s="35">
        <v>430170600</v>
      </c>
      <c r="C199" s="37" t="s">
        <v>515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0</v>
      </c>
      <c r="J199" s="38">
        <v>0</v>
      </c>
      <c r="K199" s="57">
        <v>3.8600000000000002E-2</v>
      </c>
      <c r="L199" s="38">
        <v>0</v>
      </c>
      <c r="M199" s="38">
        <v>0</v>
      </c>
      <c r="N199" s="38">
        <v>0</v>
      </c>
      <c r="O199" s="38">
        <v>0</v>
      </c>
      <c r="P199" s="38">
        <v>1</v>
      </c>
      <c r="Q199" s="38">
        <v>1</v>
      </c>
      <c r="R199" s="57">
        <v>1.024</v>
      </c>
      <c r="S199" s="38">
        <v>2</v>
      </c>
      <c r="T199" s="35"/>
      <c r="U199" s="35">
        <v>430</v>
      </c>
      <c r="V199" s="35">
        <v>170</v>
      </c>
      <c r="W199" s="35">
        <v>600</v>
      </c>
      <c r="X199" s="58">
        <v>14110.110301104001</v>
      </c>
      <c r="Y199" s="58">
        <v>14110</v>
      </c>
    </row>
    <row r="200" spans="1:25" s="58" customFormat="1">
      <c r="A200" s="56">
        <v>430</v>
      </c>
      <c r="B200" s="35">
        <v>430170616</v>
      </c>
      <c r="C200" s="37" t="s">
        <v>515</v>
      </c>
      <c r="D200" s="38">
        <v>0</v>
      </c>
      <c r="E200" s="38">
        <v>0</v>
      </c>
      <c r="F200" s="38">
        <v>0</v>
      </c>
      <c r="G200" s="38">
        <v>0</v>
      </c>
      <c r="H200" s="38">
        <v>1</v>
      </c>
      <c r="I200" s="38">
        <v>0</v>
      </c>
      <c r="J200" s="38">
        <v>0</v>
      </c>
      <c r="K200" s="57">
        <v>3.8600000000000002E-2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1</v>
      </c>
      <c r="R200" s="57">
        <v>1.024</v>
      </c>
      <c r="S200" s="38">
        <v>6</v>
      </c>
      <c r="T200" s="35"/>
      <c r="U200" s="35">
        <v>430</v>
      </c>
      <c r="V200" s="35">
        <v>170</v>
      </c>
      <c r="W200" s="35">
        <v>616</v>
      </c>
      <c r="X200" s="58">
        <v>9939.6711811039986</v>
      </c>
      <c r="Y200" s="58">
        <v>9940</v>
      </c>
    </row>
    <row r="201" spans="1:25" s="58" customFormat="1">
      <c r="A201" s="56">
        <v>430</v>
      </c>
      <c r="B201" s="35">
        <v>430170620</v>
      </c>
      <c r="C201" s="37" t="s">
        <v>515</v>
      </c>
      <c r="D201" s="38">
        <v>0</v>
      </c>
      <c r="E201" s="38">
        <v>0</v>
      </c>
      <c r="F201" s="38">
        <v>0</v>
      </c>
      <c r="G201" s="38">
        <v>0</v>
      </c>
      <c r="H201" s="38">
        <v>2</v>
      </c>
      <c r="I201" s="38">
        <v>8</v>
      </c>
      <c r="J201" s="38">
        <v>0</v>
      </c>
      <c r="K201" s="57">
        <v>0.38600000000000001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2</v>
      </c>
      <c r="Q201" s="38">
        <v>10</v>
      </c>
      <c r="R201" s="57">
        <v>1.024</v>
      </c>
      <c r="S201" s="38">
        <v>4</v>
      </c>
      <c r="T201" s="35"/>
      <c r="U201" s="35">
        <v>430</v>
      </c>
      <c r="V201" s="35">
        <v>170</v>
      </c>
      <c r="W201" s="35">
        <v>620</v>
      </c>
      <c r="X201" s="58">
        <v>123365.43885104002</v>
      </c>
      <c r="Y201" s="58">
        <v>12337</v>
      </c>
    </row>
    <row r="202" spans="1:25" s="58" customFormat="1">
      <c r="A202" s="56">
        <v>430</v>
      </c>
      <c r="B202" s="35">
        <v>430170673</v>
      </c>
      <c r="C202" s="37" t="s">
        <v>515</v>
      </c>
      <c r="D202" s="38">
        <v>0</v>
      </c>
      <c r="E202" s="38">
        <v>0</v>
      </c>
      <c r="F202" s="38">
        <v>0</v>
      </c>
      <c r="G202" s="38">
        <v>0</v>
      </c>
      <c r="H202" s="38">
        <v>1</v>
      </c>
      <c r="I202" s="38">
        <v>0</v>
      </c>
      <c r="J202" s="38">
        <v>0</v>
      </c>
      <c r="K202" s="57">
        <v>3.8600000000000002E-2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</v>
      </c>
      <c r="R202" s="57">
        <v>1.024</v>
      </c>
      <c r="S202" s="38">
        <v>3</v>
      </c>
      <c r="T202" s="35"/>
      <c r="U202" s="35">
        <v>430</v>
      </c>
      <c r="V202" s="35">
        <v>170</v>
      </c>
      <c r="W202" s="35">
        <v>673</v>
      </c>
      <c r="X202" s="58">
        <v>9939.6711811039986</v>
      </c>
      <c r="Y202" s="58">
        <v>9940</v>
      </c>
    </row>
    <row r="203" spans="1:25" s="58" customFormat="1">
      <c r="A203" s="56">
        <v>430</v>
      </c>
      <c r="B203" s="35">
        <v>430170690</v>
      </c>
      <c r="C203" s="37" t="s">
        <v>515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1</v>
      </c>
      <c r="J203" s="38">
        <v>0</v>
      </c>
      <c r="K203" s="57">
        <v>3.8600000000000002E-2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1</v>
      </c>
      <c r="R203" s="57">
        <v>1.024</v>
      </c>
      <c r="S203" s="38">
        <v>3</v>
      </c>
      <c r="T203" s="35"/>
      <c r="U203" s="35">
        <v>430</v>
      </c>
      <c r="V203" s="35">
        <v>170</v>
      </c>
      <c r="W203" s="35">
        <v>690</v>
      </c>
      <c r="X203" s="58">
        <v>11837.409181104</v>
      </c>
      <c r="Y203" s="58">
        <v>11837</v>
      </c>
    </row>
    <row r="204" spans="1:25" s="58" customFormat="1">
      <c r="A204" s="56">
        <v>430</v>
      </c>
      <c r="B204" s="35">
        <v>430170695</v>
      </c>
      <c r="C204" s="37" t="s">
        <v>515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1</v>
      </c>
      <c r="J204" s="38">
        <v>0</v>
      </c>
      <c r="K204" s="57">
        <v>3.8600000000000002E-2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1</v>
      </c>
      <c r="R204" s="57">
        <v>1.024</v>
      </c>
      <c r="S204" s="38">
        <v>2</v>
      </c>
      <c r="T204" s="35"/>
      <c r="U204" s="35">
        <v>430</v>
      </c>
      <c r="V204" s="35">
        <v>170</v>
      </c>
      <c r="W204" s="35">
        <v>695</v>
      </c>
      <c r="X204" s="58">
        <v>11837.409181104</v>
      </c>
      <c r="Y204" s="58">
        <v>11837</v>
      </c>
    </row>
    <row r="205" spans="1:25" s="58" customFormat="1">
      <c r="A205" s="56">
        <v>430</v>
      </c>
      <c r="B205" s="35">
        <v>430170710</v>
      </c>
      <c r="C205" s="37" t="s">
        <v>515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3</v>
      </c>
      <c r="J205" s="38">
        <v>0</v>
      </c>
      <c r="K205" s="57">
        <v>0.15440000000000001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4</v>
      </c>
      <c r="R205" s="57">
        <v>1.024</v>
      </c>
      <c r="S205" s="38">
        <v>3</v>
      </c>
      <c r="T205" s="35"/>
      <c r="U205" s="35">
        <v>430</v>
      </c>
      <c r="V205" s="35">
        <v>170</v>
      </c>
      <c r="W205" s="35">
        <v>710</v>
      </c>
      <c r="X205" s="58">
        <v>45451.898724416002</v>
      </c>
      <c r="Y205" s="58">
        <v>11363</v>
      </c>
    </row>
    <row r="206" spans="1:25" s="58" customFormat="1">
      <c r="A206" s="56">
        <v>430</v>
      </c>
      <c r="B206" s="35">
        <v>430170725</v>
      </c>
      <c r="C206" s="37" t="s">
        <v>515</v>
      </c>
      <c r="D206" s="38">
        <v>0</v>
      </c>
      <c r="E206" s="38">
        <v>0</v>
      </c>
      <c r="F206" s="38">
        <v>0</v>
      </c>
      <c r="G206" s="38">
        <v>0</v>
      </c>
      <c r="H206" s="38">
        <v>6</v>
      </c>
      <c r="I206" s="38">
        <v>9</v>
      </c>
      <c r="J206" s="38">
        <v>0</v>
      </c>
      <c r="K206" s="57">
        <v>0.57899999999999996</v>
      </c>
      <c r="L206" s="38">
        <v>0</v>
      </c>
      <c r="M206" s="38">
        <v>0</v>
      </c>
      <c r="N206" s="38">
        <v>0</v>
      </c>
      <c r="O206" s="38">
        <v>0</v>
      </c>
      <c r="P206" s="38">
        <v>1</v>
      </c>
      <c r="Q206" s="38">
        <v>15</v>
      </c>
      <c r="R206" s="57">
        <v>1.024</v>
      </c>
      <c r="S206" s="38">
        <v>3</v>
      </c>
      <c r="T206" s="35"/>
      <c r="U206" s="35">
        <v>430</v>
      </c>
      <c r="V206" s="35">
        <v>170</v>
      </c>
      <c r="W206" s="35">
        <v>725</v>
      </c>
      <c r="X206" s="58">
        <v>170456.65003655999</v>
      </c>
      <c r="Y206" s="58">
        <v>11364</v>
      </c>
    </row>
    <row r="207" spans="1:25" s="58" customFormat="1">
      <c r="A207" s="56">
        <v>430</v>
      </c>
      <c r="B207" s="35">
        <v>430170730</v>
      </c>
      <c r="C207" s="37" t="s">
        <v>515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6</v>
      </c>
      <c r="J207" s="38">
        <v>0</v>
      </c>
      <c r="K207" s="57">
        <v>0.2316</v>
      </c>
      <c r="L207" s="38">
        <v>0</v>
      </c>
      <c r="M207" s="38">
        <v>0</v>
      </c>
      <c r="N207" s="38">
        <v>0</v>
      </c>
      <c r="O207" s="38">
        <v>0</v>
      </c>
      <c r="P207" s="38">
        <v>1</v>
      </c>
      <c r="Q207" s="38">
        <v>6</v>
      </c>
      <c r="R207" s="57">
        <v>1.024</v>
      </c>
      <c r="S207" s="38">
        <v>3</v>
      </c>
      <c r="T207" s="35"/>
      <c r="U207" s="35">
        <v>430</v>
      </c>
      <c r="V207" s="35">
        <v>170</v>
      </c>
      <c r="W207" s="35">
        <v>730</v>
      </c>
      <c r="X207" s="58">
        <v>75306.395406623997</v>
      </c>
      <c r="Y207" s="58">
        <v>12551</v>
      </c>
    </row>
    <row r="208" spans="1:25" s="58" customFormat="1">
      <c r="A208" s="56">
        <v>430</v>
      </c>
      <c r="B208" s="35">
        <v>430170735</v>
      </c>
      <c r="C208" s="37" t="s">
        <v>515</v>
      </c>
      <c r="D208" s="38">
        <v>0</v>
      </c>
      <c r="E208" s="38">
        <v>0</v>
      </c>
      <c r="F208" s="38">
        <v>0</v>
      </c>
      <c r="G208" s="38">
        <v>0</v>
      </c>
      <c r="H208" s="38">
        <v>1</v>
      </c>
      <c r="I208" s="38">
        <v>1</v>
      </c>
      <c r="J208" s="38">
        <v>0</v>
      </c>
      <c r="K208" s="57">
        <v>7.7200000000000005E-2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2</v>
      </c>
      <c r="R208" s="57">
        <v>1.024</v>
      </c>
      <c r="S208" s="38">
        <v>6</v>
      </c>
      <c r="T208" s="35"/>
      <c r="U208" s="35">
        <v>430</v>
      </c>
      <c r="V208" s="35">
        <v>170</v>
      </c>
      <c r="W208" s="35">
        <v>735</v>
      </c>
      <c r="X208" s="58">
        <v>21777.080362208002</v>
      </c>
      <c r="Y208" s="58">
        <v>10889</v>
      </c>
    </row>
    <row r="209" spans="1:25" s="58" customFormat="1">
      <c r="A209" s="56">
        <v>430</v>
      </c>
      <c r="B209" s="35">
        <v>430170775</v>
      </c>
      <c r="C209" s="37" t="s">
        <v>515</v>
      </c>
      <c r="D209" s="38">
        <v>0</v>
      </c>
      <c r="E209" s="38">
        <v>0</v>
      </c>
      <c r="F209" s="38">
        <v>0</v>
      </c>
      <c r="G209" s="38">
        <v>0</v>
      </c>
      <c r="H209" s="38">
        <v>1</v>
      </c>
      <c r="I209" s="38">
        <v>1</v>
      </c>
      <c r="J209" s="38">
        <v>0</v>
      </c>
      <c r="K209" s="57">
        <v>7.7200000000000005E-2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2</v>
      </c>
      <c r="R209" s="57">
        <v>1.024</v>
      </c>
      <c r="S209" s="38">
        <v>4</v>
      </c>
      <c r="T209" s="35"/>
      <c r="U209" s="35">
        <v>430</v>
      </c>
      <c r="V209" s="35">
        <v>170</v>
      </c>
      <c r="W209" s="35">
        <v>775</v>
      </c>
      <c r="X209" s="58">
        <v>26170.491882208004</v>
      </c>
      <c r="Y209" s="58">
        <v>13085</v>
      </c>
    </row>
    <row r="210" spans="1:25" s="58" customFormat="1">
      <c r="A210" s="56">
        <v>432</v>
      </c>
      <c r="B210" s="35">
        <v>432712020</v>
      </c>
      <c r="C210" s="37" t="s">
        <v>517</v>
      </c>
      <c r="D210" s="38">
        <v>0</v>
      </c>
      <c r="E210" s="38">
        <v>0</v>
      </c>
      <c r="F210" s="38">
        <v>0</v>
      </c>
      <c r="G210" s="38">
        <v>0</v>
      </c>
      <c r="H210" s="38">
        <v>82</v>
      </c>
      <c r="I210" s="38">
        <v>0</v>
      </c>
      <c r="J210" s="38">
        <v>0</v>
      </c>
      <c r="K210" s="57">
        <v>3.1652</v>
      </c>
      <c r="L210" s="38">
        <v>0</v>
      </c>
      <c r="M210" s="38">
        <v>0</v>
      </c>
      <c r="N210" s="38">
        <v>1</v>
      </c>
      <c r="O210" s="38">
        <v>0</v>
      </c>
      <c r="P210" s="38">
        <v>14</v>
      </c>
      <c r="Q210" s="38">
        <v>82</v>
      </c>
      <c r="R210" s="57">
        <v>1</v>
      </c>
      <c r="S210" s="38">
        <v>10</v>
      </c>
      <c r="T210" s="35"/>
      <c r="U210" s="35">
        <v>432</v>
      </c>
      <c r="V210" s="35">
        <v>712</v>
      </c>
      <c r="W210" s="35">
        <v>20</v>
      </c>
      <c r="X210" s="58">
        <v>884355.68661999993</v>
      </c>
      <c r="Y210" s="58">
        <v>10785</v>
      </c>
    </row>
    <row r="211" spans="1:25" s="58" customFormat="1">
      <c r="A211" s="56">
        <v>432</v>
      </c>
      <c r="B211" s="35">
        <v>432712096</v>
      </c>
      <c r="C211" s="37" t="s">
        <v>517</v>
      </c>
      <c r="D211" s="38">
        <v>0</v>
      </c>
      <c r="E211" s="38">
        <v>0</v>
      </c>
      <c r="F211" s="38">
        <v>0</v>
      </c>
      <c r="G211" s="38">
        <v>0</v>
      </c>
      <c r="H211" s="38">
        <v>1</v>
      </c>
      <c r="I211" s="38">
        <v>0</v>
      </c>
      <c r="J211" s="38">
        <v>0</v>
      </c>
      <c r="K211" s="57">
        <v>3.8600000000000002E-2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1</v>
      </c>
      <c r="R211" s="57">
        <v>1</v>
      </c>
      <c r="S211" s="38">
        <v>8</v>
      </c>
      <c r="T211" s="35"/>
      <c r="U211" s="35">
        <v>432</v>
      </c>
      <c r="V211" s="35">
        <v>712</v>
      </c>
      <c r="W211" s="35">
        <v>96</v>
      </c>
      <c r="X211" s="58">
        <v>9754.4269099999983</v>
      </c>
      <c r="Y211" s="58">
        <v>9754</v>
      </c>
    </row>
    <row r="212" spans="1:25" s="58" customFormat="1">
      <c r="A212" s="56">
        <v>432</v>
      </c>
      <c r="B212" s="35">
        <v>432712172</v>
      </c>
      <c r="C212" s="37" t="s">
        <v>517</v>
      </c>
      <c r="D212" s="38">
        <v>0</v>
      </c>
      <c r="E212" s="38">
        <v>0</v>
      </c>
      <c r="F212" s="38">
        <v>0</v>
      </c>
      <c r="G212" s="38">
        <v>0</v>
      </c>
      <c r="H212" s="38">
        <v>1</v>
      </c>
      <c r="I212" s="38">
        <v>0</v>
      </c>
      <c r="J212" s="38">
        <v>0</v>
      </c>
      <c r="K212" s="57">
        <v>3.8600000000000002E-2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1</v>
      </c>
      <c r="R212" s="57">
        <v>1</v>
      </c>
      <c r="S212" s="38">
        <v>8</v>
      </c>
      <c r="T212" s="35"/>
      <c r="U212" s="35">
        <v>432</v>
      </c>
      <c r="V212" s="35">
        <v>712</v>
      </c>
      <c r="W212" s="35">
        <v>172</v>
      </c>
      <c r="X212" s="58">
        <v>9754.4269099999983</v>
      </c>
      <c r="Y212" s="58">
        <v>9754</v>
      </c>
    </row>
    <row r="213" spans="1:25" s="58" customFormat="1">
      <c r="A213" s="56">
        <v>432</v>
      </c>
      <c r="B213" s="35">
        <v>432712261</v>
      </c>
      <c r="C213" s="37" t="s">
        <v>517</v>
      </c>
      <c r="D213" s="38">
        <v>0</v>
      </c>
      <c r="E213" s="38">
        <v>0</v>
      </c>
      <c r="F213" s="38">
        <v>0</v>
      </c>
      <c r="G213" s="38">
        <v>0</v>
      </c>
      <c r="H213" s="38">
        <v>20</v>
      </c>
      <c r="I213" s="38">
        <v>0</v>
      </c>
      <c r="J213" s="38">
        <v>0</v>
      </c>
      <c r="K213" s="57">
        <v>0.77200000000000002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20</v>
      </c>
      <c r="R213" s="57">
        <v>1</v>
      </c>
      <c r="S213" s="38">
        <v>5</v>
      </c>
      <c r="T213" s="35"/>
      <c r="U213" s="35">
        <v>432</v>
      </c>
      <c r="V213" s="35">
        <v>712</v>
      </c>
      <c r="W213" s="35">
        <v>261</v>
      </c>
      <c r="X213" s="58">
        <v>203909.13819999999</v>
      </c>
      <c r="Y213" s="58">
        <v>10195</v>
      </c>
    </row>
    <row r="214" spans="1:25" s="58" customFormat="1">
      <c r="A214" s="56">
        <v>432</v>
      </c>
      <c r="B214" s="35">
        <v>432712300</v>
      </c>
      <c r="C214" s="37" t="s">
        <v>517</v>
      </c>
      <c r="D214" s="38">
        <v>0</v>
      </c>
      <c r="E214" s="38">
        <v>0</v>
      </c>
      <c r="F214" s="38">
        <v>0</v>
      </c>
      <c r="G214" s="38">
        <v>0</v>
      </c>
      <c r="H214" s="38">
        <v>1</v>
      </c>
      <c r="I214" s="38">
        <v>0</v>
      </c>
      <c r="J214" s="38">
        <v>0</v>
      </c>
      <c r="K214" s="57">
        <v>3.8600000000000002E-2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1</v>
      </c>
      <c r="R214" s="57">
        <v>1</v>
      </c>
      <c r="S214" s="38">
        <v>9</v>
      </c>
      <c r="T214" s="35"/>
      <c r="U214" s="35">
        <v>432</v>
      </c>
      <c r="V214" s="35">
        <v>712</v>
      </c>
      <c r="W214" s="35">
        <v>300</v>
      </c>
      <c r="X214" s="58">
        <v>9754.4269099999983</v>
      </c>
      <c r="Y214" s="58">
        <v>9754</v>
      </c>
    </row>
    <row r="215" spans="1:25" s="58" customFormat="1">
      <c r="A215" s="56">
        <v>432</v>
      </c>
      <c r="B215" s="35">
        <v>432712645</v>
      </c>
      <c r="C215" s="37" t="s">
        <v>517</v>
      </c>
      <c r="D215" s="38">
        <v>0</v>
      </c>
      <c r="E215" s="38">
        <v>0</v>
      </c>
      <c r="F215" s="38">
        <v>0</v>
      </c>
      <c r="G215" s="38">
        <v>0</v>
      </c>
      <c r="H215" s="38">
        <v>51</v>
      </c>
      <c r="I215" s="38">
        <v>0</v>
      </c>
      <c r="J215" s="38">
        <v>0</v>
      </c>
      <c r="K215" s="57">
        <v>1.9685999999999999</v>
      </c>
      <c r="L215" s="38">
        <v>0</v>
      </c>
      <c r="M215" s="38">
        <v>0</v>
      </c>
      <c r="N215" s="38">
        <v>0</v>
      </c>
      <c r="O215" s="38">
        <v>0</v>
      </c>
      <c r="P215" s="38">
        <v>17</v>
      </c>
      <c r="Q215" s="38">
        <v>51</v>
      </c>
      <c r="R215" s="57">
        <v>1</v>
      </c>
      <c r="S215" s="38">
        <v>10</v>
      </c>
      <c r="T215" s="35"/>
      <c r="U215" s="35">
        <v>432</v>
      </c>
      <c r="V215" s="35">
        <v>712</v>
      </c>
      <c r="W215" s="35">
        <v>645</v>
      </c>
      <c r="X215" s="58">
        <v>596800.6524100001</v>
      </c>
      <c r="Y215" s="58">
        <v>11702</v>
      </c>
    </row>
    <row r="216" spans="1:25" s="58" customFormat="1">
      <c r="A216" s="56">
        <v>432</v>
      </c>
      <c r="B216" s="35">
        <v>432712660</v>
      </c>
      <c r="C216" s="37" t="s">
        <v>517</v>
      </c>
      <c r="D216" s="38">
        <v>0</v>
      </c>
      <c r="E216" s="38">
        <v>0</v>
      </c>
      <c r="F216" s="38">
        <v>0</v>
      </c>
      <c r="G216" s="38">
        <v>0</v>
      </c>
      <c r="H216" s="38">
        <v>78</v>
      </c>
      <c r="I216" s="38">
        <v>0</v>
      </c>
      <c r="J216" s="38">
        <v>0</v>
      </c>
      <c r="K216" s="57">
        <v>3.0108000000000001</v>
      </c>
      <c r="L216" s="38">
        <v>0</v>
      </c>
      <c r="M216" s="38">
        <v>0</v>
      </c>
      <c r="N216" s="38">
        <v>0</v>
      </c>
      <c r="O216" s="38">
        <v>0</v>
      </c>
      <c r="P216" s="38">
        <v>26</v>
      </c>
      <c r="Q216" s="38">
        <v>78</v>
      </c>
      <c r="R216" s="57">
        <v>1</v>
      </c>
      <c r="S216" s="38">
        <v>7</v>
      </c>
      <c r="T216" s="35"/>
      <c r="U216" s="35">
        <v>432</v>
      </c>
      <c r="V216" s="35">
        <v>712</v>
      </c>
      <c r="W216" s="35">
        <v>660</v>
      </c>
      <c r="X216" s="58">
        <v>892313.25897999993</v>
      </c>
      <c r="Y216" s="58">
        <v>11440</v>
      </c>
    </row>
    <row r="217" spans="1:25" s="58" customFormat="1">
      <c r="A217" s="56">
        <v>432</v>
      </c>
      <c r="B217" s="35">
        <v>432712712</v>
      </c>
      <c r="C217" s="37" t="s">
        <v>517</v>
      </c>
      <c r="D217" s="38">
        <v>0</v>
      </c>
      <c r="E217" s="38">
        <v>0</v>
      </c>
      <c r="F217" s="38">
        <v>0</v>
      </c>
      <c r="G217" s="38">
        <v>0</v>
      </c>
      <c r="H217" s="38">
        <v>16</v>
      </c>
      <c r="I217" s="38">
        <v>0</v>
      </c>
      <c r="J217" s="38">
        <v>0</v>
      </c>
      <c r="K217" s="57">
        <v>0.61760000000000004</v>
      </c>
      <c r="L217" s="38">
        <v>0</v>
      </c>
      <c r="M217" s="38">
        <v>0</v>
      </c>
      <c r="N217" s="38">
        <v>0</v>
      </c>
      <c r="O217" s="38">
        <v>0</v>
      </c>
      <c r="P217" s="38">
        <v>6</v>
      </c>
      <c r="Q217" s="38">
        <v>16</v>
      </c>
      <c r="R217" s="57">
        <v>1</v>
      </c>
      <c r="S217" s="38">
        <v>7</v>
      </c>
      <c r="T217" s="35"/>
      <c r="U217" s="35">
        <v>432</v>
      </c>
      <c r="V217" s="35">
        <v>712</v>
      </c>
      <c r="W217" s="35">
        <v>712</v>
      </c>
      <c r="X217" s="58">
        <v>186409.59055999998</v>
      </c>
      <c r="Y217" s="58">
        <v>11651</v>
      </c>
    </row>
    <row r="218" spans="1:25" s="58" customFormat="1">
      <c r="A218" s="56">
        <v>435</v>
      </c>
      <c r="B218" s="35">
        <v>435301009</v>
      </c>
      <c r="C218" s="37" t="s">
        <v>518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2</v>
      </c>
      <c r="J218" s="38">
        <v>0</v>
      </c>
      <c r="K218" s="57">
        <v>7.7200000000000005E-2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2</v>
      </c>
      <c r="R218" s="57">
        <v>1</v>
      </c>
      <c r="S218" s="38">
        <v>3</v>
      </c>
      <c r="T218" s="35"/>
      <c r="U218" s="35">
        <v>435</v>
      </c>
      <c r="V218" s="35">
        <v>301</v>
      </c>
      <c r="W218" s="35">
        <v>9</v>
      </c>
      <c r="X218" s="58">
        <v>23222.933819999998</v>
      </c>
      <c r="Y218" s="58">
        <v>11611</v>
      </c>
    </row>
    <row r="219" spans="1:25" s="58" customFormat="1">
      <c r="A219" s="56">
        <v>435</v>
      </c>
      <c r="B219" s="35">
        <v>435301031</v>
      </c>
      <c r="C219" s="37" t="s">
        <v>518</v>
      </c>
      <c r="D219" s="38">
        <v>0</v>
      </c>
      <c r="E219" s="38">
        <v>0</v>
      </c>
      <c r="F219" s="38">
        <v>0</v>
      </c>
      <c r="G219" s="38">
        <v>7</v>
      </c>
      <c r="H219" s="38">
        <v>21</v>
      </c>
      <c r="I219" s="38">
        <v>30</v>
      </c>
      <c r="J219" s="38">
        <v>0</v>
      </c>
      <c r="K219" s="57">
        <v>2.2387999999999999</v>
      </c>
      <c r="L219" s="38">
        <v>0</v>
      </c>
      <c r="M219" s="38">
        <v>0</v>
      </c>
      <c r="N219" s="38">
        <v>1</v>
      </c>
      <c r="O219" s="38">
        <v>0</v>
      </c>
      <c r="P219" s="38">
        <v>12</v>
      </c>
      <c r="Q219" s="38">
        <v>58</v>
      </c>
      <c r="R219" s="57">
        <v>1</v>
      </c>
      <c r="S219" s="38">
        <v>5</v>
      </c>
      <c r="T219" s="35"/>
      <c r="U219" s="35">
        <v>435</v>
      </c>
      <c r="V219" s="35">
        <v>301</v>
      </c>
      <c r="W219" s="35">
        <v>31</v>
      </c>
      <c r="X219" s="58">
        <v>679609.10077999998</v>
      </c>
      <c r="Y219" s="58">
        <v>11717</v>
      </c>
    </row>
    <row r="220" spans="1:25" s="58" customFormat="1">
      <c r="A220" s="56">
        <v>435</v>
      </c>
      <c r="B220" s="35">
        <v>435301048</v>
      </c>
      <c r="C220" s="37" t="s">
        <v>518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2</v>
      </c>
      <c r="J220" s="38">
        <v>0</v>
      </c>
      <c r="K220" s="57">
        <v>7.7200000000000005E-2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2</v>
      </c>
      <c r="R220" s="57">
        <v>1</v>
      </c>
      <c r="S220" s="38">
        <v>4</v>
      </c>
      <c r="T220" s="35"/>
      <c r="U220" s="35">
        <v>435</v>
      </c>
      <c r="V220" s="35">
        <v>301</v>
      </c>
      <c r="W220" s="35">
        <v>48</v>
      </c>
      <c r="X220" s="58">
        <v>23222.933819999998</v>
      </c>
      <c r="Y220" s="58">
        <v>11611</v>
      </c>
    </row>
    <row r="221" spans="1:25" s="58" customFormat="1">
      <c r="A221" s="56">
        <v>435</v>
      </c>
      <c r="B221" s="35">
        <v>435301056</v>
      </c>
      <c r="C221" s="37" t="s">
        <v>518</v>
      </c>
      <c r="D221" s="38">
        <v>0</v>
      </c>
      <c r="E221" s="38">
        <v>0</v>
      </c>
      <c r="F221" s="38">
        <v>0</v>
      </c>
      <c r="G221" s="38">
        <v>14</v>
      </c>
      <c r="H221" s="38">
        <v>31</v>
      </c>
      <c r="I221" s="38">
        <v>46</v>
      </c>
      <c r="J221" s="38">
        <v>0</v>
      </c>
      <c r="K221" s="57">
        <v>3.5125999999999999</v>
      </c>
      <c r="L221" s="38">
        <v>0</v>
      </c>
      <c r="M221" s="38">
        <v>0</v>
      </c>
      <c r="N221" s="38">
        <v>0</v>
      </c>
      <c r="O221" s="38">
        <v>0</v>
      </c>
      <c r="P221" s="38">
        <v>12</v>
      </c>
      <c r="Q221" s="38">
        <v>91</v>
      </c>
      <c r="R221" s="57">
        <v>1</v>
      </c>
      <c r="S221" s="38">
        <v>4</v>
      </c>
      <c r="T221" s="35"/>
      <c r="U221" s="35">
        <v>435</v>
      </c>
      <c r="V221" s="35">
        <v>301</v>
      </c>
      <c r="W221" s="35">
        <v>56</v>
      </c>
      <c r="X221" s="58">
        <v>1029734.1288099999</v>
      </c>
      <c r="Y221" s="58">
        <v>11316</v>
      </c>
    </row>
    <row r="222" spans="1:25" s="58" customFormat="1">
      <c r="A222" s="56">
        <v>435</v>
      </c>
      <c r="B222" s="35">
        <v>435301079</v>
      </c>
      <c r="C222" s="37" t="s">
        <v>518</v>
      </c>
      <c r="D222" s="38">
        <v>0</v>
      </c>
      <c r="E222" s="38">
        <v>0</v>
      </c>
      <c r="F222" s="38">
        <v>0</v>
      </c>
      <c r="G222" s="38">
        <v>17</v>
      </c>
      <c r="H222" s="38">
        <v>73</v>
      </c>
      <c r="I222" s="38">
        <v>68</v>
      </c>
      <c r="J222" s="38">
        <v>0</v>
      </c>
      <c r="K222" s="57">
        <v>6.0987999999999998</v>
      </c>
      <c r="L222" s="38">
        <v>0</v>
      </c>
      <c r="M222" s="38">
        <v>2</v>
      </c>
      <c r="N222" s="38">
        <v>0</v>
      </c>
      <c r="O222" s="38">
        <v>3</v>
      </c>
      <c r="P222" s="38">
        <v>44</v>
      </c>
      <c r="Q222" s="38">
        <v>158</v>
      </c>
      <c r="R222" s="57">
        <v>1</v>
      </c>
      <c r="S222" s="38">
        <v>7</v>
      </c>
      <c r="T222" s="35"/>
      <c r="U222" s="35">
        <v>435</v>
      </c>
      <c r="V222" s="35">
        <v>301</v>
      </c>
      <c r="W222" s="35">
        <v>79</v>
      </c>
      <c r="X222" s="58">
        <v>1908741.2617800001</v>
      </c>
      <c r="Y222" s="58">
        <v>12081</v>
      </c>
    </row>
    <row r="223" spans="1:25" s="58" customFormat="1">
      <c r="A223" s="56">
        <v>435</v>
      </c>
      <c r="B223" s="35">
        <v>435301128</v>
      </c>
      <c r="C223" s="37" t="s">
        <v>518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3.8600000000000002E-2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1</v>
      </c>
      <c r="R223" s="57">
        <v>1</v>
      </c>
      <c r="S223" s="38">
        <v>10</v>
      </c>
      <c r="T223" s="35"/>
      <c r="U223" s="35">
        <v>435</v>
      </c>
      <c r="V223" s="35">
        <v>301</v>
      </c>
      <c r="W223" s="35">
        <v>128</v>
      </c>
      <c r="X223" s="58">
        <v>11611.466909999999</v>
      </c>
      <c r="Y223" s="58">
        <v>11611</v>
      </c>
    </row>
    <row r="224" spans="1:25" s="58" customFormat="1">
      <c r="A224" s="56">
        <v>435</v>
      </c>
      <c r="B224" s="35">
        <v>435301149</v>
      </c>
      <c r="C224" s="37" t="s">
        <v>518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2</v>
      </c>
      <c r="J224" s="38">
        <v>0</v>
      </c>
      <c r="K224" s="57">
        <v>7.7200000000000005E-2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2</v>
      </c>
      <c r="R224" s="57">
        <v>1</v>
      </c>
      <c r="S224" s="38">
        <v>12</v>
      </c>
      <c r="T224" s="35"/>
      <c r="U224" s="35">
        <v>435</v>
      </c>
      <c r="V224" s="35">
        <v>301</v>
      </c>
      <c r="W224" s="35">
        <v>149</v>
      </c>
      <c r="X224" s="58">
        <v>36176.073820000005</v>
      </c>
      <c r="Y224" s="58">
        <v>18088</v>
      </c>
    </row>
    <row r="225" spans="1:25" s="58" customFormat="1">
      <c r="A225" s="56">
        <v>435</v>
      </c>
      <c r="B225" s="35">
        <v>435301160</v>
      </c>
      <c r="C225" s="37" t="s">
        <v>518</v>
      </c>
      <c r="D225" s="38">
        <v>0</v>
      </c>
      <c r="E225" s="38">
        <v>0</v>
      </c>
      <c r="F225" s="38">
        <v>0</v>
      </c>
      <c r="G225" s="38">
        <v>43</v>
      </c>
      <c r="H225" s="38">
        <v>110</v>
      </c>
      <c r="I225" s="38">
        <v>153</v>
      </c>
      <c r="J225" s="38">
        <v>0</v>
      </c>
      <c r="K225" s="57">
        <v>11.8116</v>
      </c>
      <c r="L225" s="38">
        <v>0</v>
      </c>
      <c r="M225" s="38">
        <v>2</v>
      </c>
      <c r="N225" s="38">
        <v>3</v>
      </c>
      <c r="O225" s="38">
        <v>7</v>
      </c>
      <c r="P225" s="38">
        <v>114</v>
      </c>
      <c r="Q225" s="38">
        <v>306</v>
      </c>
      <c r="R225" s="57">
        <v>1</v>
      </c>
      <c r="S225" s="38">
        <v>11</v>
      </c>
      <c r="T225" s="35"/>
      <c r="U225" s="35">
        <v>435</v>
      </c>
      <c r="V225" s="35">
        <v>301</v>
      </c>
      <c r="W225" s="35">
        <v>160</v>
      </c>
      <c r="X225" s="58">
        <v>4017472.9244599999</v>
      </c>
      <c r="Y225" s="58">
        <v>13129</v>
      </c>
    </row>
    <row r="226" spans="1:25" s="58" customFormat="1">
      <c r="A226" s="56">
        <v>435</v>
      </c>
      <c r="B226" s="35">
        <v>435301162</v>
      </c>
      <c r="C226" s="37" t="s">
        <v>518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1</v>
      </c>
      <c r="J226" s="38">
        <v>0</v>
      </c>
      <c r="K226" s="57">
        <v>3.8600000000000002E-2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1</v>
      </c>
      <c r="R226" s="57">
        <v>1</v>
      </c>
      <c r="S226" s="38">
        <v>5</v>
      </c>
      <c r="T226" s="35"/>
      <c r="U226" s="35">
        <v>435</v>
      </c>
      <c r="V226" s="35">
        <v>301</v>
      </c>
      <c r="W226" s="35">
        <v>162</v>
      </c>
      <c r="X226" s="58">
        <v>11611.466909999999</v>
      </c>
      <c r="Y226" s="58">
        <v>11611</v>
      </c>
    </row>
    <row r="227" spans="1:25" s="58" customFormat="1">
      <c r="A227" s="56">
        <v>435</v>
      </c>
      <c r="B227" s="35">
        <v>435301211</v>
      </c>
      <c r="C227" s="37" t="s">
        <v>518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1</v>
      </c>
      <c r="J227" s="38">
        <v>0</v>
      </c>
      <c r="K227" s="57">
        <v>3.8600000000000002E-2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1</v>
      </c>
      <c r="R227" s="57">
        <v>1</v>
      </c>
      <c r="S227" s="38">
        <v>5</v>
      </c>
      <c r="T227" s="35"/>
      <c r="U227" s="35">
        <v>435</v>
      </c>
      <c r="V227" s="35">
        <v>301</v>
      </c>
      <c r="W227" s="35">
        <v>211</v>
      </c>
      <c r="X227" s="58">
        <v>11611.466909999999</v>
      </c>
      <c r="Y227" s="58">
        <v>11611</v>
      </c>
    </row>
    <row r="228" spans="1:25" s="58" customFormat="1">
      <c r="A228" s="56">
        <v>435</v>
      </c>
      <c r="B228" s="35">
        <v>435301295</v>
      </c>
      <c r="C228" s="37" t="s">
        <v>518</v>
      </c>
      <c r="D228" s="38">
        <v>0</v>
      </c>
      <c r="E228" s="38">
        <v>0</v>
      </c>
      <c r="F228" s="38">
        <v>0</v>
      </c>
      <c r="G228" s="38">
        <v>8</v>
      </c>
      <c r="H228" s="38">
        <v>22</v>
      </c>
      <c r="I228" s="38">
        <v>18</v>
      </c>
      <c r="J228" s="38">
        <v>0</v>
      </c>
      <c r="K228" s="57">
        <v>1.8528</v>
      </c>
      <c r="L228" s="38">
        <v>0</v>
      </c>
      <c r="M228" s="38">
        <v>0</v>
      </c>
      <c r="N228" s="38">
        <v>0</v>
      </c>
      <c r="O228" s="38">
        <v>0</v>
      </c>
      <c r="P228" s="38">
        <v>7</v>
      </c>
      <c r="Q228" s="38">
        <v>48</v>
      </c>
      <c r="R228" s="57">
        <v>1</v>
      </c>
      <c r="S228" s="38">
        <v>5</v>
      </c>
      <c r="T228" s="35"/>
      <c r="U228" s="35">
        <v>435</v>
      </c>
      <c r="V228" s="35">
        <v>301</v>
      </c>
      <c r="W228" s="35">
        <v>295</v>
      </c>
      <c r="X228" s="58">
        <v>535393.39168</v>
      </c>
      <c r="Y228" s="58">
        <v>11154</v>
      </c>
    </row>
    <row r="229" spans="1:25" s="58" customFormat="1">
      <c r="A229" s="56">
        <v>435</v>
      </c>
      <c r="B229" s="35">
        <v>435301301</v>
      </c>
      <c r="C229" s="37" t="s">
        <v>518</v>
      </c>
      <c r="D229" s="38">
        <v>0</v>
      </c>
      <c r="E229" s="38">
        <v>0</v>
      </c>
      <c r="F229" s="38">
        <v>0</v>
      </c>
      <c r="G229" s="38">
        <v>7</v>
      </c>
      <c r="H229" s="38">
        <v>33</v>
      </c>
      <c r="I229" s="38">
        <v>39</v>
      </c>
      <c r="J229" s="38">
        <v>0</v>
      </c>
      <c r="K229" s="57">
        <v>3.0493999999999999</v>
      </c>
      <c r="L229" s="38">
        <v>0</v>
      </c>
      <c r="M229" s="38">
        <v>3</v>
      </c>
      <c r="N229" s="38">
        <v>2</v>
      </c>
      <c r="O229" s="38">
        <v>0</v>
      </c>
      <c r="P229" s="38">
        <v>30</v>
      </c>
      <c r="Q229" s="38">
        <v>79</v>
      </c>
      <c r="R229" s="57">
        <v>1</v>
      </c>
      <c r="S229" s="38">
        <v>5</v>
      </c>
      <c r="T229" s="35"/>
      <c r="U229" s="35">
        <v>435</v>
      </c>
      <c r="V229" s="35">
        <v>301</v>
      </c>
      <c r="W229" s="35">
        <v>301</v>
      </c>
      <c r="X229" s="58">
        <v>990908.75589000003</v>
      </c>
      <c r="Y229" s="58">
        <v>12543</v>
      </c>
    </row>
    <row r="230" spans="1:25" s="58" customFormat="1">
      <c r="A230" s="56">
        <v>435</v>
      </c>
      <c r="B230" s="35">
        <v>435301326</v>
      </c>
      <c r="C230" s="37" t="s">
        <v>518</v>
      </c>
      <c r="D230" s="38">
        <v>0</v>
      </c>
      <c r="E230" s="38">
        <v>0</v>
      </c>
      <c r="F230" s="38">
        <v>0</v>
      </c>
      <c r="G230" s="38">
        <v>0</v>
      </c>
      <c r="H230" s="38">
        <v>2</v>
      </c>
      <c r="I230" s="38">
        <v>3</v>
      </c>
      <c r="J230" s="38">
        <v>0</v>
      </c>
      <c r="K230" s="57">
        <v>0.193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5</v>
      </c>
      <c r="R230" s="57">
        <v>1</v>
      </c>
      <c r="S230" s="38">
        <v>2</v>
      </c>
      <c r="T230" s="35"/>
      <c r="U230" s="35">
        <v>435</v>
      </c>
      <c r="V230" s="35">
        <v>301</v>
      </c>
      <c r="W230" s="35">
        <v>326</v>
      </c>
      <c r="X230" s="58">
        <v>54343.254550000005</v>
      </c>
      <c r="Y230" s="58">
        <v>10869</v>
      </c>
    </row>
    <row r="231" spans="1:25" s="58" customFormat="1">
      <c r="A231" s="56">
        <v>435</v>
      </c>
      <c r="B231" s="35">
        <v>435301673</v>
      </c>
      <c r="C231" s="37" t="s">
        <v>518</v>
      </c>
      <c r="D231" s="38">
        <v>0</v>
      </c>
      <c r="E231" s="38">
        <v>0</v>
      </c>
      <c r="F231" s="38">
        <v>0</v>
      </c>
      <c r="G231" s="38">
        <v>3</v>
      </c>
      <c r="H231" s="38">
        <v>5</v>
      </c>
      <c r="I231" s="38">
        <v>8</v>
      </c>
      <c r="J231" s="38">
        <v>0</v>
      </c>
      <c r="K231" s="57">
        <v>0.61760000000000004</v>
      </c>
      <c r="L231" s="38">
        <v>0</v>
      </c>
      <c r="M231" s="38">
        <v>0</v>
      </c>
      <c r="N231" s="38">
        <v>0</v>
      </c>
      <c r="O231" s="38">
        <v>0</v>
      </c>
      <c r="P231" s="38">
        <v>4</v>
      </c>
      <c r="Q231" s="38">
        <v>16</v>
      </c>
      <c r="R231" s="57">
        <v>1</v>
      </c>
      <c r="S231" s="38">
        <v>3</v>
      </c>
      <c r="T231" s="35"/>
      <c r="U231" s="35">
        <v>435</v>
      </c>
      <c r="V231" s="35">
        <v>301</v>
      </c>
      <c r="W231" s="35">
        <v>673</v>
      </c>
      <c r="X231" s="58">
        <v>188776.01056</v>
      </c>
      <c r="Y231" s="58">
        <v>11799</v>
      </c>
    </row>
    <row r="232" spans="1:25" s="58" customFormat="1">
      <c r="A232" s="56">
        <v>435</v>
      </c>
      <c r="B232" s="35">
        <v>435301725</v>
      </c>
      <c r="C232" s="37" t="s">
        <v>518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3.8600000000000002E-2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1</v>
      </c>
      <c r="R232" s="57">
        <v>1</v>
      </c>
      <c r="S232" s="38">
        <v>3</v>
      </c>
      <c r="T232" s="35"/>
      <c r="U232" s="35">
        <v>435</v>
      </c>
      <c r="V232" s="35">
        <v>301</v>
      </c>
      <c r="W232" s="35">
        <v>725</v>
      </c>
      <c r="X232" s="58">
        <v>11611.466909999999</v>
      </c>
      <c r="Y232" s="58">
        <v>11611</v>
      </c>
    </row>
    <row r="233" spans="1:25" s="58" customFormat="1">
      <c r="A233" s="56">
        <v>435</v>
      </c>
      <c r="B233" s="35">
        <v>435301735</v>
      </c>
      <c r="C233" s="37" t="s">
        <v>518</v>
      </c>
      <c r="D233" s="38">
        <v>0</v>
      </c>
      <c r="E233" s="38">
        <v>0</v>
      </c>
      <c r="F233" s="38">
        <v>0</v>
      </c>
      <c r="G233" s="38">
        <v>1</v>
      </c>
      <c r="H233" s="38">
        <v>3</v>
      </c>
      <c r="I233" s="38">
        <v>1</v>
      </c>
      <c r="J233" s="38">
        <v>0</v>
      </c>
      <c r="K233" s="57">
        <v>0.193</v>
      </c>
      <c r="L233" s="38">
        <v>0</v>
      </c>
      <c r="M233" s="38">
        <v>0</v>
      </c>
      <c r="N233" s="38">
        <v>0</v>
      </c>
      <c r="O233" s="38">
        <v>0</v>
      </c>
      <c r="P233" s="38">
        <v>2</v>
      </c>
      <c r="Q233" s="38">
        <v>5</v>
      </c>
      <c r="R233" s="57">
        <v>1</v>
      </c>
      <c r="S233" s="38">
        <v>6</v>
      </c>
      <c r="T233" s="35"/>
      <c r="U233" s="35">
        <v>435</v>
      </c>
      <c r="V233" s="35">
        <v>301</v>
      </c>
      <c r="W233" s="35">
        <v>735</v>
      </c>
      <c r="X233" s="58">
        <v>60578.274550000009</v>
      </c>
      <c r="Y233" s="58">
        <v>12116</v>
      </c>
    </row>
    <row r="234" spans="1:25" s="58" customFormat="1">
      <c r="A234" s="56">
        <v>436</v>
      </c>
      <c r="B234" s="35">
        <v>436049001</v>
      </c>
      <c r="C234" s="37" t="s">
        <v>519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1</v>
      </c>
      <c r="J234" s="38">
        <v>0</v>
      </c>
      <c r="K234" s="57">
        <v>3.8600000000000002E-2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1</v>
      </c>
      <c r="R234" s="57">
        <v>1.1160000000000001</v>
      </c>
      <c r="S234" s="38">
        <v>7</v>
      </c>
      <c r="T234" s="35"/>
      <c r="U234" s="35">
        <v>436</v>
      </c>
      <c r="V234" s="35">
        <v>49</v>
      </c>
      <c r="W234" s="35">
        <v>1</v>
      </c>
      <c r="X234" s="58">
        <v>12703.521220335999</v>
      </c>
      <c r="Y234" s="58">
        <v>12704</v>
      </c>
    </row>
    <row r="235" spans="1:25" s="58" customFormat="1">
      <c r="A235" s="56">
        <v>436</v>
      </c>
      <c r="B235" s="35">
        <v>436049010</v>
      </c>
      <c r="C235" s="37" t="s">
        <v>519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3.8600000000000002E-2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1.1160000000000001</v>
      </c>
      <c r="S235" s="38">
        <v>3</v>
      </c>
      <c r="T235" s="35"/>
      <c r="U235" s="35">
        <v>436</v>
      </c>
      <c r="V235" s="35">
        <v>49</v>
      </c>
      <c r="W235" s="35">
        <v>10</v>
      </c>
      <c r="X235" s="58">
        <v>17330.156100336</v>
      </c>
      <c r="Y235" s="58">
        <v>17330</v>
      </c>
    </row>
    <row r="236" spans="1:25" s="58" customFormat="1">
      <c r="A236" s="56">
        <v>436</v>
      </c>
      <c r="B236" s="35">
        <v>436049031</v>
      </c>
      <c r="C236" s="37" t="s">
        <v>519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2</v>
      </c>
      <c r="J236" s="38">
        <v>0</v>
      </c>
      <c r="K236" s="57">
        <v>7.7200000000000005E-2</v>
      </c>
      <c r="L236" s="38">
        <v>0</v>
      </c>
      <c r="M236" s="38">
        <v>0</v>
      </c>
      <c r="N236" s="38">
        <v>0</v>
      </c>
      <c r="O236" s="38">
        <v>0</v>
      </c>
      <c r="P236" s="38">
        <v>2</v>
      </c>
      <c r="Q236" s="38">
        <v>2</v>
      </c>
      <c r="R236" s="57">
        <v>1.1160000000000001</v>
      </c>
      <c r="S236" s="38">
        <v>5</v>
      </c>
      <c r="T236" s="35"/>
      <c r="U236" s="35">
        <v>436</v>
      </c>
      <c r="V236" s="35">
        <v>49</v>
      </c>
      <c r="W236" s="35">
        <v>31</v>
      </c>
      <c r="X236" s="58">
        <v>35142.135400672007</v>
      </c>
      <c r="Y236" s="58">
        <v>17571</v>
      </c>
    </row>
    <row r="237" spans="1:25" s="58" customFormat="1">
      <c r="A237" s="56">
        <v>436</v>
      </c>
      <c r="B237" s="35">
        <v>436049035</v>
      </c>
      <c r="C237" s="37" t="s">
        <v>519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18</v>
      </c>
      <c r="J237" s="38">
        <v>0</v>
      </c>
      <c r="K237" s="57">
        <v>0.81059999999999999</v>
      </c>
      <c r="L237" s="38">
        <v>0</v>
      </c>
      <c r="M237" s="38">
        <v>0</v>
      </c>
      <c r="N237" s="38">
        <v>1</v>
      </c>
      <c r="O237" s="38">
        <v>1</v>
      </c>
      <c r="P237" s="38">
        <v>10</v>
      </c>
      <c r="Q237" s="38">
        <v>21</v>
      </c>
      <c r="R237" s="57">
        <v>1.1160000000000001</v>
      </c>
      <c r="S237" s="38">
        <v>11</v>
      </c>
      <c r="T237" s="35"/>
      <c r="U237" s="35">
        <v>436</v>
      </c>
      <c r="V237" s="35">
        <v>49</v>
      </c>
      <c r="W237" s="35">
        <v>35</v>
      </c>
      <c r="X237" s="58">
        <v>334314.900907056</v>
      </c>
      <c r="Y237" s="58">
        <v>15920</v>
      </c>
    </row>
    <row r="238" spans="1:25" s="58" customFormat="1">
      <c r="A238" s="56">
        <v>436</v>
      </c>
      <c r="B238" s="35">
        <v>436049044</v>
      </c>
      <c r="C238" s="37" t="s">
        <v>519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1</v>
      </c>
      <c r="J238" s="38">
        <v>0</v>
      </c>
      <c r="K238" s="57">
        <v>3.8600000000000002E-2</v>
      </c>
      <c r="L238" s="38">
        <v>0</v>
      </c>
      <c r="M238" s="38">
        <v>0</v>
      </c>
      <c r="N238" s="38">
        <v>0</v>
      </c>
      <c r="O238" s="38">
        <v>0</v>
      </c>
      <c r="P238" s="38">
        <v>1</v>
      </c>
      <c r="Q238" s="38">
        <v>1</v>
      </c>
      <c r="R238" s="57">
        <v>1.1160000000000001</v>
      </c>
      <c r="S238" s="38">
        <v>11</v>
      </c>
      <c r="T238" s="35"/>
      <c r="U238" s="35">
        <v>436</v>
      </c>
      <c r="V238" s="35">
        <v>49</v>
      </c>
      <c r="W238" s="35">
        <v>44</v>
      </c>
      <c r="X238" s="58">
        <v>19501.752540336001</v>
      </c>
      <c r="Y238" s="58">
        <v>19502</v>
      </c>
    </row>
    <row r="239" spans="1:25" s="58" customFormat="1">
      <c r="A239" s="56">
        <v>436</v>
      </c>
      <c r="B239" s="35">
        <v>436049049</v>
      </c>
      <c r="C239" s="37" t="s">
        <v>519</v>
      </c>
      <c r="D239" s="38">
        <v>0</v>
      </c>
      <c r="E239" s="38">
        <v>0</v>
      </c>
      <c r="F239" s="38">
        <v>0</v>
      </c>
      <c r="G239" s="38">
        <v>0</v>
      </c>
      <c r="H239" s="38">
        <v>91</v>
      </c>
      <c r="I239" s="38">
        <v>108</v>
      </c>
      <c r="J239" s="38">
        <v>0</v>
      </c>
      <c r="K239" s="57">
        <v>7.6814</v>
      </c>
      <c r="L239" s="38">
        <v>0</v>
      </c>
      <c r="M239" s="38">
        <v>0</v>
      </c>
      <c r="N239" s="38">
        <v>14</v>
      </c>
      <c r="O239" s="38">
        <v>8</v>
      </c>
      <c r="P239" s="38">
        <v>139</v>
      </c>
      <c r="Q239" s="38">
        <v>199</v>
      </c>
      <c r="R239" s="57">
        <v>1.1160000000000001</v>
      </c>
      <c r="S239" s="38">
        <v>8</v>
      </c>
      <c r="T239" s="35"/>
      <c r="U239" s="35">
        <v>436</v>
      </c>
      <c r="V239" s="35">
        <v>49</v>
      </c>
      <c r="W239" s="35">
        <v>49</v>
      </c>
      <c r="X239" s="58">
        <v>3220540.6170068639</v>
      </c>
      <c r="Y239" s="58">
        <v>16184</v>
      </c>
    </row>
    <row r="240" spans="1:25" s="58" customFormat="1">
      <c r="A240" s="56">
        <v>436</v>
      </c>
      <c r="B240" s="35">
        <v>436049057</v>
      </c>
      <c r="C240" s="37" t="s">
        <v>519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4</v>
      </c>
      <c r="J240" s="38">
        <v>0</v>
      </c>
      <c r="K240" s="57">
        <v>0.193</v>
      </c>
      <c r="L240" s="38">
        <v>0</v>
      </c>
      <c r="M240" s="38">
        <v>0</v>
      </c>
      <c r="N240" s="38">
        <v>0</v>
      </c>
      <c r="O240" s="38">
        <v>0</v>
      </c>
      <c r="P240" s="38">
        <v>4</v>
      </c>
      <c r="Q240" s="38">
        <v>5</v>
      </c>
      <c r="R240" s="57">
        <v>1.1160000000000001</v>
      </c>
      <c r="S240" s="38">
        <v>12</v>
      </c>
      <c r="T240" s="35"/>
      <c r="U240" s="35">
        <v>436</v>
      </c>
      <c r="V240" s="35">
        <v>49</v>
      </c>
      <c r="W240" s="35">
        <v>57</v>
      </c>
      <c r="X240" s="58">
        <v>90056.026301679987</v>
      </c>
      <c r="Y240" s="58">
        <v>18011</v>
      </c>
    </row>
    <row r="241" spans="1:25" s="58" customFormat="1">
      <c r="A241" s="56">
        <v>436</v>
      </c>
      <c r="B241" s="35">
        <v>436049093</v>
      </c>
      <c r="C241" s="37" t="s">
        <v>519</v>
      </c>
      <c r="D241" s="38">
        <v>0</v>
      </c>
      <c r="E241" s="38">
        <v>0</v>
      </c>
      <c r="F241" s="38">
        <v>0</v>
      </c>
      <c r="G241" s="38">
        <v>0</v>
      </c>
      <c r="H241" s="38">
        <v>1</v>
      </c>
      <c r="I241" s="38">
        <v>5</v>
      </c>
      <c r="J241" s="38">
        <v>0</v>
      </c>
      <c r="K241" s="57">
        <v>0.2316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6</v>
      </c>
      <c r="R241" s="57">
        <v>1.1160000000000001</v>
      </c>
      <c r="S241" s="38">
        <v>11</v>
      </c>
      <c r="T241" s="35"/>
      <c r="U241" s="35">
        <v>436</v>
      </c>
      <c r="V241" s="35">
        <v>49</v>
      </c>
      <c r="W241" s="35">
        <v>93</v>
      </c>
      <c r="X241" s="58">
        <v>101360.305602016</v>
      </c>
      <c r="Y241" s="58">
        <v>16893</v>
      </c>
    </row>
    <row r="242" spans="1:25" s="58" customFormat="1">
      <c r="A242" s="56">
        <v>436</v>
      </c>
      <c r="B242" s="35">
        <v>436049133</v>
      </c>
      <c r="C242" s="37" t="s">
        <v>519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1</v>
      </c>
      <c r="J242" s="38">
        <v>0</v>
      </c>
      <c r="K242" s="57">
        <v>3.8600000000000002E-2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1</v>
      </c>
      <c r="R242" s="57">
        <v>1.1160000000000001</v>
      </c>
      <c r="S242" s="38">
        <v>9</v>
      </c>
      <c r="T242" s="35"/>
      <c r="U242" s="35">
        <v>436</v>
      </c>
      <c r="V242" s="35">
        <v>49</v>
      </c>
      <c r="W242" s="35">
        <v>133</v>
      </c>
      <c r="X242" s="58">
        <v>12703.521220335999</v>
      </c>
      <c r="Y242" s="58">
        <v>12704</v>
      </c>
    </row>
    <row r="243" spans="1:25" s="58" customFormat="1">
      <c r="A243" s="56">
        <v>436</v>
      </c>
      <c r="B243" s="35">
        <v>436049149</v>
      </c>
      <c r="C243" s="37" t="s">
        <v>519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1</v>
      </c>
      <c r="J243" s="38">
        <v>0</v>
      </c>
      <c r="K243" s="57">
        <v>3.8600000000000002E-2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1</v>
      </c>
      <c r="R243" s="57">
        <v>1.1160000000000001</v>
      </c>
      <c r="S243" s="38">
        <v>12</v>
      </c>
      <c r="T243" s="35"/>
      <c r="U243" s="35">
        <v>436</v>
      </c>
      <c r="V243" s="35">
        <v>49</v>
      </c>
      <c r="W243" s="35">
        <v>149</v>
      </c>
      <c r="X243" s="58">
        <v>12703.521220335999</v>
      </c>
      <c r="Y243" s="58">
        <v>12704</v>
      </c>
    </row>
    <row r="244" spans="1:25" s="58" customFormat="1">
      <c r="A244" s="56">
        <v>436</v>
      </c>
      <c r="B244" s="35">
        <v>436049155</v>
      </c>
      <c r="C244" s="37" t="s">
        <v>519</v>
      </c>
      <c r="D244" s="38">
        <v>0</v>
      </c>
      <c r="E244" s="38">
        <v>0</v>
      </c>
      <c r="F244" s="38">
        <v>0</v>
      </c>
      <c r="G244" s="38">
        <v>0</v>
      </c>
      <c r="H244" s="38">
        <v>1</v>
      </c>
      <c r="I244" s="38">
        <v>1</v>
      </c>
      <c r="J244" s="38">
        <v>0</v>
      </c>
      <c r="K244" s="57">
        <v>7.7200000000000005E-2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2</v>
      </c>
      <c r="R244" s="57">
        <v>1.1160000000000001</v>
      </c>
      <c r="S244" s="38">
        <v>2</v>
      </c>
      <c r="T244" s="35"/>
      <c r="U244" s="35">
        <v>436</v>
      </c>
      <c r="V244" s="35">
        <v>49</v>
      </c>
      <c r="W244" s="35">
        <v>155</v>
      </c>
      <c r="X244" s="58">
        <v>23353.295440672002</v>
      </c>
      <c r="Y244" s="58">
        <v>11677</v>
      </c>
    </row>
    <row r="245" spans="1:25" s="58" customFormat="1">
      <c r="A245" s="56">
        <v>436</v>
      </c>
      <c r="B245" s="35">
        <v>436049163</v>
      </c>
      <c r="C245" s="37" t="s">
        <v>519</v>
      </c>
      <c r="D245" s="38">
        <v>0</v>
      </c>
      <c r="E245" s="38">
        <v>0</v>
      </c>
      <c r="F245" s="38">
        <v>0</v>
      </c>
      <c r="G245" s="38">
        <v>0</v>
      </c>
      <c r="H245" s="38">
        <v>3</v>
      </c>
      <c r="I245" s="38">
        <v>1</v>
      </c>
      <c r="J245" s="38">
        <v>0</v>
      </c>
      <c r="K245" s="57">
        <v>0.15440000000000001</v>
      </c>
      <c r="L245" s="38">
        <v>0</v>
      </c>
      <c r="M245" s="38">
        <v>0</v>
      </c>
      <c r="N245" s="38">
        <v>0</v>
      </c>
      <c r="O245" s="38">
        <v>0</v>
      </c>
      <c r="P245" s="38">
        <v>1</v>
      </c>
      <c r="Q245" s="38">
        <v>4</v>
      </c>
      <c r="R245" s="57">
        <v>1.1160000000000001</v>
      </c>
      <c r="S245" s="38">
        <v>11</v>
      </c>
      <c r="T245" s="35"/>
      <c r="U245" s="35">
        <v>436</v>
      </c>
      <c r="V245" s="35">
        <v>49</v>
      </c>
      <c r="W245" s="35">
        <v>163</v>
      </c>
      <c r="X245" s="58">
        <v>51451.075201344</v>
      </c>
      <c r="Y245" s="58">
        <v>12863</v>
      </c>
    </row>
    <row r="246" spans="1:25" s="58" customFormat="1">
      <c r="A246" s="56">
        <v>436</v>
      </c>
      <c r="B246" s="35">
        <v>436049165</v>
      </c>
      <c r="C246" s="37" t="s">
        <v>519</v>
      </c>
      <c r="D246" s="38">
        <v>0</v>
      </c>
      <c r="E246" s="38">
        <v>0</v>
      </c>
      <c r="F246" s="38">
        <v>0</v>
      </c>
      <c r="G246" s="38">
        <v>0</v>
      </c>
      <c r="H246" s="38">
        <v>1</v>
      </c>
      <c r="I246" s="38">
        <v>15</v>
      </c>
      <c r="J246" s="38">
        <v>0</v>
      </c>
      <c r="K246" s="57">
        <v>0.61760000000000004</v>
      </c>
      <c r="L246" s="38">
        <v>0</v>
      </c>
      <c r="M246" s="38">
        <v>0</v>
      </c>
      <c r="N246" s="38">
        <v>0</v>
      </c>
      <c r="O246" s="38">
        <v>2</v>
      </c>
      <c r="P246" s="38">
        <v>7</v>
      </c>
      <c r="Q246" s="38">
        <v>16</v>
      </c>
      <c r="R246" s="57">
        <v>1.1160000000000001</v>
      </c>
      <c r="S246" s="38">
        <v>10</v>
      </c>
      <c r="T246" s="35"/>
      <c r="U246" s="35">
        <v>436</v>
      </c>
      <c r="V246" s="35">
        <v>49</v>
      </c>
      <c r="W246" s="35">
        <v>165</v>
      </c>
      <c r="X246" s="58">
        <v>251863.29644537604</v>
      </c>
      <c r="Y246" s="58">
        <v>15741</v>
      </c>
    </row>
    <row r="247" spans="1:25" s="58" customFormat="1">
      <c r="A247" s="56">
        <v>436</v>
      </c>
      <c r="B247" s="35">
        <v>436049176</v>
      </c>
      <c r="C247" s="37" t="s">
        <v>519</v>
      </c>
      <c r="D247" s="38">
        <v>0</v>
      </c>
      <c r="E247" s="38">
        <v>0</v>
      </c>
      <c r="F247" s="38">
        <v>0</v>
      </c>
      <c r="G247" s="38">
        <v>0</v>
      </c>
      <c r="H247" s="38">
        <v>4</v>
      </c>
      <c r="I247" s="38">
        <v>10</v>
      </c>
      <c r="J247" s="38">
        <v>0</v>
      </c>
      <c r="K247" s="57">
        <v>0.54039999999999999</v>
      </c>
      <c r="L247" s="38">
        <v>0</v>
      </c>
      <c r="M247" s="38">
        <v>0</v>
      </c>
      <c r="N247" s="38">
        <v>1</v>
      </c>
      <c r="O247" s="38">
        <v>1</v>
      </c>
      <c r="P247" s="38">
        <v>2</v>
      </c>
      <c r="Q247" s="38">
        <v>14</v>
      </c>
      <c r="R247" s="57">
        <v>1.1160000000000001</v>
      </c>
      <c r="S247" s="38">
        <v>8</v>
      </c>
      <c r="T247" s="35"/>
      <c r="U247" s="35">
        <v>436</v>
      </c>
      <c r="V247" s="35">
        <v>49</v>
      </c>
      <c r="W247" s="35">
        <v>176</v>
      </c>
      <c r="X247" s="58">
        <v>187094.02648470402</v>
      </c>
      <c r="Y247" s="58">
        <v>13364</v>
      </c>
    </row>
    <row r="248" spans="1:25" s="58" customFormat="1">
      <c r="A248" s="56">
        <v>436</v>
      </c>
      <c r="B248" s="35">
        <v>436049199</v>
      </c>
      <c r="C248" s="37" t="s">
        <v>519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3.8600000000000002E-2</v>
      </c>
      <c r="L248" s="38">
        <v>0</v>
      </c>
      <c r="M248" s="38">
        <v>0</v>
      </c>
      <c r="N248" s="38">
        <v>0</v>
      </c>
      <c r="O248" s="38">
        <v>0</v>
      </c>
      <c r="P248" s="38">
        <v>1</v>
      </c>
      <c r="Q248" s="38">
        <v>1</v>
      </c>
      <c r="R248" s="57">
        <v>1.1160000000000001</v>
      </c>
      <c r="S248" s="38">
        <v>2</v>
      </c>
      <c r="T248" s="35"/>
      <c r="U248" s="35">
        <v>436</v>
      </c>
      <c r="V248" s="35">
        <v>49</v>
      </c>
      <c r="W248" s="35">
        <v>199</v>
      </c>
      <c r="X248" s="58">
        <v>17209.680300336004</v>
      </c>
      <c r="Y248" s="58">
        <v>17210</v>
      </c>
    </row>
    <row r="249" spans="1:25" s="58" customFormat="1">
      <c r="A249" s="56">
        <v>436</v>
      </c>
      <c r="B249" s="35">
        <v>436049244</v>
      </c>
      <c r="C249" s="37" t="s">
        <v>519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2</v>
      </c>
      <c r="J249" s="38">
        <v>0</v>
      </c>
      <c r="K249" s="57">
        <v>7.7200000000000005E-2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2</v>
      </c>
      <c r="R249" s="57">
        <v>1.1160000000000001</v>
      </c>
      <c r="S249" s="38">
        <v>10</v>
      </c>
      <c r="T249" s="35"/>
      <c r="U249" s="35">
        <v>436</v>
      </c>
      <c r="V249" s="35">
        <v>49</v>
      </c>
      <c r="W249" s="35">
        <v>244</v>
      </c>
      <c r="X249" s="58">
        <v>25407.042440671998</v>
      </c>
      <c r="Y249" s="58">
        <v>12704</v>
      </c>
    </row>
    <row r="250" spans="1:25" s="58" customFormat="1">
      <c r="A250" s="56">
        <v>436</v>
      </c>
      <c r="B250" s="35">
        <v>436049248</v>
      </c>
      <c r="C250" s="37" t="s">
        <v>519</v>
      </c>
      <c r="D250" s="38">
        <v>0</v>
      </c>
      <c r="E250" s="38">
        <v>0</v>
      </c>
      <c r="F250" s="38">
        <v>0</v>
      </c>
      <c r="G250" s="38">
        <v>0</v>
      </c>
      <c r="H250" s="38">
        <v>1</v>
      </c>
      <c r="I250" s="38">
        <v>3</v>
      </c>
      <c r="J250" s="38">
        <v>0</v>
      </c>
      <c r="K250" s="57">
        <v>0.15440000000000001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4</v>
      </c>
      <c r="R250" s="57">
        <v>1.1160000000000001</v>
      </c>
      <c r="S250" s="38">
        <v>11</v>
      </c>
      <c r="T250" s="35"/>
      <c r="U250" s="35">
        <v>436</v>
      </c>
      <c r="V250" s="35">
        <v>49</v>
      </c>
      <c r="W250" s="35">
        <v>248</v>
      </c>
      <c r="X250" s="58">
        <v>69155.031841343996</v>
      </c>
      <c r="Y250" s="58">
        <v>17289</v>
      </c>
    </row>
    <row r="251" spans="1:25" s="58" customFormat="1">
      <c r="A251" s="56">
        <v>436</v>
      </c>
      <c r="B251" s="35">
        <v>436049274</v>
      </c>
      <c r="C251" s="37" t="s">
        <v>519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4</v>
      </c>
      <c r="J251" s="38">
        <v>0</v>
      </c>
      <c r="K251" s="57">
        <v>0.15440000000000001</v>
      </c>
      <c r="L251" s="38">
        <v>0</v>
      </c>
      <c r="M251" s="38">
        <v>0</v>
      </c>
      <c r="N251" s="38">
        <v>0</v>
      </c>
      <c r="O251" s="38">
        <v>1</v>
      </c>
      <c r="P251" s="38">
        <v>4</v>
      </c>
      <c r="Q251" s="38">
        <v>4</v>
      </c>
      <c r="R251" s="57">
        <v>1.1160000000000001</v>
      </c>
      <c r="S251" s="38">
        <v>10</v>
      </c>
      <c r="T251" s="35"/>
      <c r="U251" s="35">
        <v>436</v>
      </c>
      <c r="V251" s="35">
        <v>49</v>
      </c>
      <c r="W251" s="35">
        <v>274</v>
      </c>
      <c r="X251" s="58">
        <v>79368.630521344021</v>
      </c>
      <c r="Y251" s="58">
        <v>19842</v>
      </c>
    </row>
    <row r="252" spans="1:25" s="58" customFormat="1">
      <c r="A252" s="56">
        <v>436</v>
      </c>
      <c r="B252" s="35">
        <v>436049308</v>
      </c>
      <c r="C252" s="37" t="s">
        <v>519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2</v>
      </c>
      <c r="J252" s="38">
        <v>0</v>
      </c>
      <c r="K252" s="57">
        <v>7.7200000000000005E-2</v>
      </c>
      <c r="L252" s="38">
        <v>0</v>
      </c>
      <c r="M252" s="38">
        <v>0</v>
      </c>
      <c r="N252" s="38">
        <v>0</v>
      </c>
      <c r="O252" s="38">
        <v>0</v>
      </c>
      <c r="P252" s="38">
        <v>1</v>
      </c>
      <c r="Q252" s="38">
        <v>2</v>
      </c>
      <c r="R252" s="57">
        <v>1.1160000000000001</v>
      </c>
      <c r="S252" s="38">
        <v>9</v>
      </c>
      <c r="T252" s="35"/>
      <c r="U252" s="35">
        <v>436</v>
      </c>
      <c r="V252" s="35">
        <v>49</v>
      </c>
      <c r="W252" s="35">
        <v>308</v>
      </c>
      <c r="X252" s="58">
        <v>31566.211440672003</v>
      </c>
      <c r="Y252" s="58">
        <v>15783</v>
      </c>
    </row>
    <row r="253" spans="1:25" s="58" customFormat="1">
      <c r="A253" s="56">
        <v>436</v>
      </c>
      <c r="B253" s="35">
        <v>436049336</v>
      </c>
      <c r="C253" s="37" t="s">
        <v>519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1</v>
      </c>
      <c r="J253" s="38">
        <v>0</v>
      </c>
      <c r="K253" s="57">
        <v>3.8600000000000002E-2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1</v>
      </c>
      <c r="R253" s="57">
        <v>1.1160000000000001</v>
      </c>
      <c r="S253" s="38">
        <v>8</v>
      </c>
      <c r="T253" s="35"/>
      <c r="U253" s="35">
        <v>436</v>
      </c>
      <c r="V253" s="35">
        <v>49</v>
      </c>
      <c r="W253" s="35">
        <v>336</v>
      </c>
      <c r="X253" s="58">
        <v>12703.521220335999</v>
      </c>
      <c r="Y253" s="58">
        <v>12704</v>
      </c>
    </row>
    <row r="254" spans="1:25" s="58" customFormat="1">
      <c r="A254" s="56">
        <v>437</v>
      </c>
      <c r="B254" s="35">
        <v>437035035</v>
      </c>
      <c r="C254" s="37" t="s">
        <v>574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223</v>
      </c>
      <c r="J254" s="38">
        <v>0</v>
      </c>
      <c r="K254" s="57">
        <v>8.6077999999999992</v>
      </c>
      <c r="L254" s="38">
        <v>0</v>
      </c>
      <c r="M254" s="38">
        <v>0</v>
      </c>
      <c r="N254" s="38">
        <v>0</v>
      </c>
      <c r="O254" s="38">
        <v>55</v>
      </c>
      <c r="P254" s="38">
        <v>181</v>
      </c>
      <c r="Q254" s="38">
        <v>223</v>
      </c>
      <c r="R254" s="57">
        <v>1.0880000000000001</v>
      </c>
      <c r="S254" s="38">
        <v>11</v>
      </c>
      <c r="T254" s="35"/>
      <c r="U254" s="35">
        <v>437</v>
      </c>
      <c r="V254" s="35">
        <v>35</v>
      </c>
      <c r="W254" s="35">
        <v>35</v>
      </c>
      <c r="X254" s="58">
        <v>4125276.4331627041</v>
      </c>
      <c r="Y254" s="58">
        <v>18499</v>
      </c>
    </row>
    <row r="255" spans="1:25" s="58" customFormat="1">
      <c r="A255" s="56">
        <v>437</v>
      </c>
      <c r="B255" s="35">
        <v>437035044</v>
      </c>
      <c r="C255" s="37" t="s">
        <v>574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3.8600000000000002E-2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1</v>
      </c>
      <c r="R255" s="57">
        <v>1.0880000000000001</v>
      </c>
      <c r="S255" s="38">
        <v>11</v>
      </c>
      <c r="T255" s="35"/>
      <c r="U255" s="35">
        <v>437</v>
      </c>
      <c r="V255" s="35">
        <v>35</v>
      </c>
      <c r="W255" s="35">
        <v>44</v>
      </c>
      <c r="X255" s="58">
        <v>12439.921904048</v>
      </c>
      <c r="Y255" s="58">
        <v>12440</v>
      </c>
    </row>
    <row r="256" spans="1:25" s="58" customFormat="1">
      <c r="A256" s="56">
        <v>437</v>
      </c>
      <c r="B256" s="35">
        <v>437035050</v>
      </c>
      <c r="C256" s="37" t="s">
        <v>574</v>
      </c>
      <c r="D256" s="38">
        <v>0</v>
      </c>
      <c r="E256" s="38">
        <v>0</v>
      </c>
      <c r="F256" s="38">
        <v>0</v>
      </c>
      <c r="G256" s="38">
        <v>0</v>
      </c>
      <c r="H256" s="38">
        <v>0</v>
      </c>
      <c r="I256" s="38">
        <v>1</v>
      </c>
      <c r="J256" s="38">
        <v>0</v>
      </c>
      <c r="K256" s="57">
        <v>3.8600000000000002E-2</v>
      </c>
      <c r="L256" s="38">
        <v>0</v>
      </c>
      <c r="M256" s="38">
        <v>0</v>
      </c>
      <c r="N256" s="38">
        <v>0</v>
      </c>
      <c r="O256" s="38">
        <v>0</v>
      </c>
      <c r="P256" s="38">
        <v>1</v>
      </c>
      <c r="Q256" s="38">
        <v>1</v>
      </c>
      <c r="R256" s="57">
        <v>1.0880000000000001</v>
      </c>
      <c r="S256" s="38">
        <v>4</v>
      </c>
      <c r="T256" s="35"/>
      <c r="U256" s="35">
        <v>437</v>
      </c>
      <c r="V256" s="35">
        <v>35</v>
      </c>
      <c r="W256" s="35">
        <v>50</v>
      </c>
      <c r="X256" s="58">
        <v>17079.364144048002</v>
      </c>
      <c r="Y256" s="58">
        <v>17079</v>
      </c>
    </row>
    <row r="257" spans="1:25" s="58" customFormat="1">
      <c r="A257" s="56">
        <v>437</v>
      </c>
      <c r="B257" s="35">
        <v>437035189</v>
      </c>
      <c r="C257" s="37" t="s">
        <v>574</v>
      </c>
      <c r="D257" s="38">
        <v>0</v>
      </c>
      <c r="E257" s="38">
        <v>0</v>
      </c>
      <c r="F257" s="38">
        <v>0</v>
      </c>
      <c r="G257" s="38">
        <v>0</v>
      </c>
      <c r="H257" s="38">
        <v>0</v>
      </c>
      <c r="I257" s="38">
        <v>1</v>
      </c>
      <c r="J257" s="38">
        <v>0</v>
      </c>
      <c r="K257" s="57">
        <v>3.8600000000000002E-2</v>
      </c>
      <c r="L257" s="38">
        <v>0</v>
      </c>
      <c r="M257" s="38">
        <v>0</v>
      </c>
      <c r="N257" s="38">
        <v>0</v>
      </c>
      <c r="O257" s="38">
        <v>0</v>
      </c>
      <c r="P257" s="38">
        <v>1</v>
      </c>
      <c r="Q257" s="38">
        <v>1</v>
      </c>
      <c r="R257" s="57">
        <v>1.0880000000000001</v>
      </c>
      <c r="S257" s="38">
        <v>3</v>
      </c>
      <c r="T257" s="35"/>
      <c r="U257" s="35">
        <v>437</v>
      </c>
      <c r="V257" s="35">
        <v>35</v>
      </c>
      <c r="W257" s="35">
        <v>189</v>
      </c>
      <c r="X257" s="58">
        <v>16961.649744048002</v>
      </c>
      <c r="Y257" s="58">
        <v>16962</v>
      </c>
    </row>
    <row r="258" spans="1:25" s="58" customFormat="1">
      <c r="A258" s="56">
        <v>437</v>
      </c>
      <c r="B258" s="35">
        <v>437035244</v>
      </c>
      <c r="C258" s="37" t="s">
        <v>574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3</v>
      </c>
      <c r="J258" s="38">
        <v>0</v>
      </c>
      <c r="K258" s="57">
        <v>0.1158</v>
      </c>
      <c r="L258" s="38">
        <v>0</v>
      </c>
      <c r="M258" s="38">
        <v>0</v>
      </c>
      <c r="N258" s="38">
        <v>0</v>
      </c>
      <c r="O258" s="38">
        <v>1</v>
      </c>
      <c r="P258" s="38">
        <v>1</v>
      </c>
      <c r="Q258" s="38">
        <v>3</v>
      </c>
      <c r="R258" s="57">
        <v>1.0880000000000001</v>
      </c>
      <c r="S258" s="38">
        <v>10</v>
      </c>
      <c r="T258" s="35"/>
      <c r="U258" s="35">
        <v>437</v>
      </c>
      <c r="V258" s="35">
        <v>35</v>
      </c>
      <c r="W258" s="35">
        <v>244</v>
      </c>
      <c r="X258" s="58">
        <v>46323.659792144012</v>
      </c>
      <c r="Y258" s="58">
        <v>15441</v>
      </c>
    </row>
    <row r="259" spans="1:25" s="58" customFormat="1">
      <c r="A259" s="56">
        <v>438</v>
      </c>
      <c r="B259" s="35">
        <v>438035035</v>
      </c>
      <c r="C259" s="37" t="s">
        <v>520</v>
      </c>
      <c r="D259" s="38">
        <v>20</v>
      </c>
      <c r="E259" s="38">
        <v>0</v>
      </c>
      <c r="F259" s="38">
        <v>16</v>
      </c>
      <c r="G259" s="38">
        <v>95</v>
      </c>
      <c r="H259" s="38">
        <v>59</v>
      </c>
      <c r="I259" s="38">
        <v>140</v>
      </c>
      <c r="J259" s="38">
        <v>0</v>
      </c>
      <c r="K259" s="57">
        <v>11.965999999999999</v>
      </c>
      <c r="L259" s="38">
        <v>0</v>
      </c>
      <c r="M259" s="38">
        <v>22</v>
      </c>
      <c r="N259" s="38">
        <v>5</v>
      </c>
      <c r="O259" s="38">
        <v>11</v>
      </c>
      <c r="P259" s="38">
        <v>277</v>
      </c>
      <c r="Q259" s="38">
        <v>320</v>
      </c>
      <c r="R259" s="57">
        <v>1.0880000000000001</v>
      </c>
      <c r="S259" s="38">
        <v>11</v>
      </c>
      <c r="T259" s="35"/>
      <c r="U259" s="35">
        <v>438</v>
      </c>
      <c r="V259" s="35">
        <v>35</v>
      </c>
      <c r="W259" s="35">
        <v>35</v>
      </c>
      <c r="X259" s="58">
        <v>5599085.3192948792</v>
      </c>
      <c r="Y259" s="58">
        <v>17497</v>
      </c>
    </row>
    <row r="260" spans="1:25" s="58" customFormat="1">
      <c r="A260" s="56">
        <v>438</v>
      </c>
      <c r="B260" s="35">
        <v>438035040</v>
      </c>
      <c r="C260" s="37" t="s">
        <v>520</v>
      </c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1</v>
      </c>
      <c r="J260" s="38">
        <v>0</v>
      </c>
      <c r="K260" s="57">
        <v>3.8600000000000002E-2</v>
      </c>
      <c r="L260" s="38">
        <v>0</v>
      </c>
      <c r="M260" s="38">
        <v>0</v>
      </c>
      <c r="N260" s="38">
        <v>0</v>
      </c>
      <c r="O260" s="38">
        <v>0</v>
      </c>
      <c r="P260" s="38">
        <v>1</v>
      </c>
      <c r="Q260" s="38">
        <v>1</v>
      </c>
      <c r="R260" s="57">
        <v>1.0880000000000001</v>
      </c>
      <c r="S260" s="38">
        <v>6</v>
      </c>
      <c r="T260" s="35"/>
      <c r="U260" s="35">
        <v>438</v>
      </c>
      <c r="V260" s="35">
        <v>35</v>
      </c>
      <c r="W260" s="35">
        <v>40</v>
      </c>
      <c r="X260" s="58">
        <v>17611.429824048002</v>
      </c>
      <c r="Y260" s="58">
        <v>17611</v>
      </c>
    </row>
    <row r="261" spans="1:25" s="58" customFormat="1">
      <c r="A261" s="56">
        <v>438</v>
      </c>
      <c r="B261" s="35">
        <v>438035044</v>
      </c>
      <c r="C261" s="37" t="s">
        <v>520</v>
      </c>
      <c r="D261" s="38">
        <v>0</v>
      </c>
      <c r="E261" s="38">
        <v>0</v>
      </c>
      <c r="F261" s="38">
        <v>2</v>
      </c>
      <c r="G261" s="38">
        <v>2</v>
      </c>
      <c r="H261" s="38">
        <v>1</v>
      </c>
      <c r="I261" s="38">
        <v>1</v>
      </c>
      <c r="J261" s="38">
        <v>0</v>
      </c>
      <c r="K261" s="57">
        <v>0.2316</v>
      </c>
      <c r="L261" s="38">
        <v>0</v>
      </c>
      <c r="M261" s="38">
        <v>0</v>
      </c>
      <c r="N261" s="38">
        <v>0</v>
      </c>
      <c r="O261" s="38">
        <v>1</v>
      </c>
      <c r="P261" s="38">
        <v>6</v>
      </c>
      <c r="Q261" s="38">
        <v>6</v>
      </c>
      <c r="R261" s="57">
        <v>1.0880000000000001</v>
      </c>
      <c r="S261" s="38">
        <v>11</v>
      </c>
      <c r="T261" s="35"/>
      <c r="U261" s="35">
        <v>438</v>
      </c>
      <c r="V261" s="35">
        <v>35</v>
      </c>
      <c r="W261" s="35">
        <v>44</v>
      </c>
      <c r="X261" s="58">
        <v>108655.17326428801</v>
      </c>
      <c r="Y261" s="58">
        <v>18109</v>
      </c>
    </row>
    <row r="262" spans="1:25" s="58" customFormat="1">
      <c r="A262" s="56">
        <v>438</v>
      </c>
      <c r="B262" s="35">
        <v>438035050</v>
      </c>
      <c r="C262" s="37" t="s">
        <v>520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38">
        <v>1</v>
      </c>
      <c r="J262" s="38">
        <v>0</v>
      </c>
      <c r="K262" s="57">
        <v>3.8600000000000002E-2</v>
      </c>
      <c r="L262" s="38">
        <v>0</v>
      </c>
      <c r="M262" s="38">
        <v>0</v>
      </c>
      <c r="N262" s="38">
        <v>0</v>
      </c>
      <c r="O262" s="38">
        <v>0</v>
      </c>
      <c r="P262" s="38">
        <v>1</v>
      </c>
      <c r="Q262" s="38">
        <v>1</v>
      </c>
      <c r="R262" s="57">
        <v>1.0880000000000001</v>
      </c>
      <c r="S262" s="38">
        <v>4</v>
      </c>
      <c r="T262" s="35"/>
      <c r="U262" s="35">
        <v>438</v>
      </c>
      <c r="V262" s="35">
        <v>35</v>
      </c>
      <c r="W262" s="35">
        <v>50</v>
      </c>
      <c r="X262" s="58">
        <v>17079.364144048002</v>
      </c>
      <c r="Y262" s="58">
        <v>17079</v>
      </c>
    </row>
    <row r="263" spans="1:25" s="58" customFormat="1">
      <c r="A263" s="56">
        <v>438</v>
      </c>
      <c r="B263" s="35">
        <v>438035244</v>
      </c>
      <c r="C263" s="37" t="s">
        <v>520</v>
      </c>
      <c r="D263" s="38">
        <v>0</v>
      </c>
      <c r="E263" s="38">
        <v>0</v>
      </c>
      <c r="F263" s="38">
        <v>0</v>
      </c>
      <c r="G263" s="38">
        <v>2</v>
      </c>
      <c r="H263" s="38">
        <v>1</v>
      </c>
      <c r="I263" s="38">
        <v>1</v>
      </c>
      <c r="J263" s="38">
        <v>0</v>
      </c>
      <c r="K263" s="57">
        <v>0.15440000000000001</v>
      </c>
      <c r="L263" s="38">
        <v>0</v>
      </c>
      <c r="M263" s="38">
        <v>0</v>
      </c>
      <c r="N263" s="38">
        <v>1</v>
      </c>
      <c r="O263" s="38">
        <v>0</v>
      </c>
      <c r="P263" s="38">
        <v>4</v>
      </c>
      <c r="Q263" s="38">
        <v>4</v>
      </c>
      <c r="R263" s="57">
        <v>1.0880000000000001</v>
      </c>
      <c r="S263" s="38">
        <v>10</v>
      </c>
      <c r="T263" s="35"/>
      <c r="U263" s="35">
        <v>438</v>
      </c>
      <c r="V263" s="35">
        <v>35</v>
      </c>
      <c r="W263" s="35">
        <v>244</v>
      </c>
      <c r="X263" s="58">
        <v>72640.541456192004</v>
      </c>
      <c r="Y263" s="58">
        <v>18160</v>
      </c>
    </row>
    <row r="264" spans="1:25" s="58" customFormat="1">
      <c r="A264" s="56">
        <v>438</v>
      </c>
      <c r="B264" s="35">
        <v>438035346</v>
      </c>
      <c r="C264" s="37" t="s">
        <v>520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38">
        <v>1</v>
      </c>
      <c r="J264" s="38">
        <v>0</v>
      </c>
      <c r="K264" s="57">
        <v>3.8600000000000002E-2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1.0880000000000001</v>
      </c>
      <c r="S264" s="38">
        <v>8</v>
      </c>
      <c r="T264" s="35"/>
      <c r="U264" s="35">
        <v>438</v>
      </c>
      <c r="V264" s="35">
        <v>35</v>
      </c>
      <c r="W264" s="35">
        <v>346</v>
      </c>
      <c r="X264" s="58">
        <v>18176.740784048001</v>
      </c>
      <c r="Y264" s="58">
        <v>18177</v>
      </c>
    </row>
    <row r="265" spans="1:25" s="58" customFormat="1">
      <c r="A265" s="56">
        <v>439</v>
      </c>
      <c r="B265" s="35">
        <v>439035035</v>
      </c>
      <c r="C265" s="37" t="s">
        <v>521</v>
      </c>
      <c r="D265" s="38">
        <v>48</v>
      </c>
      <c r="E265" s="38">
        <v>0</v>
      </c>
      <c r="F265" s="38">
        <v>46</v>
      </c>
      <c r="G265" s="38">
        <v>250</v>
      </c>
      <c r="H265" s="38">
        <v>84</v>
      </c>
      <c r="I265" s="38">
        <v>0</v>
      </c>
      <c r="J265" s="38">
        <v>0</v>
      </c>
      <c r="K265" s="57">
        <v>14.667999999999999</v>
      </c>
      <c r="L265" s="38">
        <v>0</v>
      </c>
      <c r="M265" s="38">
        <v>51</v>
      </c>
      <c r="N265" s="38">
        <v>23</v>
      </c>
      <c r="O265" s="38">
        <v>0</v>
      </c>
      <c r="P265" s="38">
        <v>298</v>
      </c>
      <c r="Q265" s="38">
        <v>404</v>
      </c>
      <c r="R265" s="57">
        <v>1.0880000000000001</v>
      </c>
      <c r="S265" s="38">
        <v>11</v>
      </c>
      <c r="T265" s="35"/>
      <c r="U265" s="35">
        <v>439</v>
      </c>
      <c r="V265" s="35">
        <v>35</v>
      </c>
      <c r="W265" s="35">
        <v>35</v>
      </c>
      <c r="X265" s="58">
        <v>6495739.6153782401</v>
      </c>
      <c r="Y265" s="58">
        <v>16079</v>
      </c>
    </row>
    <row r="266" spans="1:25" s="58" customFormat="1">
      <c r="A266" s="56">
        <v>439</v>
      </c>
      <c r="B266" s="35">
        <v>439035044</v>
      </c>
      <c r="C266" s="37" t="s">
        <v>521</v>
      </c>
      <c r="D266" s="38">
        <v>0</v>
      </c>
      <c r="E266" s="38">
        <v>0</v>
      </c>
      <c r="F266" s="38">
        <v>0</v>
      </c>
      <c r="G266" s="38">
        <v>1</v>
      </c>
      <c r="H266" s="38">
        <v>2</v>
      </c>
      <c r="I266" s="38">
        <v>0</v>
      </c>
      <c r="J266" s="38">
        <v>0</v>
      </c>
      <c r="K266" s="57">
        <v>0.1158</v>
      </c>
      <c r="L266" s="38">
        <v>0</v>
      </c>
      <c r="M266" s="38">
        <v>0</v>
      </c>
      <c r="N266" s="38">
        <v>1</v>
      </c>
      <c r="O266" s="38">
        <v>0</v>
      </c>
      <c r="P266" s="38">
        <v>2</v>
      </c>
      <c r="Q266" s="38">
        <v>3</v>
      </c>
      <c r="R266" s="57">
        <v>1.0880000000000001</v>
      </c>
      <c r="S266" s="38">
        <v>11</v>
      </c>
      <c r="T266" s="35"/>
      <c r="U266" s="35">
        <v>439</v>
      </c>
      <c r="V266" s="35">
        <v>35</v>
      </c>
      <c r="W266" s="35">
        <v>44</v>
      </c>
      <c r="X266" s="58">
        <v>47882.29811214401</v>
      </c>
      <c r="Y266" s="58">
        <v>15961</v>
      </c>
    </row>
    <row r="267" spans="1:25" s="58" customFormat="1">
      <c r="A267" s="56">
        <v>439</v>
      </c>
      <c r="B267" s="35">
        <v>439035050</v>
      </c>
      <c r="C267" s="37" t="s">
        <v>521</v>
      </c>
      <c r="D267" s="38">
        <v>0</v>
      </c>
      <c r="E267" s="38">
        <v>0</v>
      </c>
      <c r="F267" s="38">
        <v>0</v>
      </c>
      <c r="G267" s="38">
        <v>0</v>
      </c>
      <c r="H267" s="38">
        <v>1</v>
      </c>
      <c r="I267" s="38">
        <v>0</v>
      </c>
      <c r="J267" s="38">
        <v>0</v>
      </c>
      <c r="K267" s="57">
        <v>3.8600000000000002E-2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1</v>
      </c>
      <c r="R267" s="57">
        <v>1.0880000000000001</v>
      </c>
      <c r="S267" s="38">
        <v>4</v>
      </c>
      <c r="T267" s="35"/>
      <c r="U267" s="35">
        <v>439</v>
      </c>
      <c r="V267" s="35">
        <v>35</v>
      </c>
      <c r="W267" s="35">
        <v>50</v>
      </c>
      <c r="X267" s="58">
        <v>10433.655904048001</v>
      </c>
      <c r="Y267" s="58">
        <v>10434</v>
      </c>
    </row>
    <row r="268" spans="1:25" s="58" customFormat="1">
      <c r="A268" s="56">
        <v>439</v>
      </c>
      <c r="B268" s="35">
        <v>439035073</v>
      </c>
      <c r="C268" s="37" t="s">
        <v>521</v>
      </c>
      <c r="D268" s="38">
        <v>0</v>
      </c>
      <c r="E268" s="38">
        <v>0</v>
      </c>
      <c r="F268" s="38">
        <v>1</v>
      </c>
      <c r="G268" s="38">
        <v>3</v>
      </c>
      <c r="H268" s="38">
        <v>1</v>
      </c>
      <c r="I268" s="38">
        <v>0</v>
      </c>
      <c r="J268" s="38">
        <v>0</v>
      </c>
      <c r="K268" s="57">
        <v>0.193</v>
      </c>
      <c r="L268" s="38">
        <v>0</v>
      </c>
      <c r="M268" s="38">
        <v>0</v>
      </c>
      <c r="N268" s="38">
        <v>1</v>
      </c>
      <c r="O268" s="38">
        <v>0</v>
      </c>
      <c r="P268" s="38">
        <v>2</v>
      </c>
      <c r="Q268" s="38">
        <v>5</v>
      </c>
      <c r="R268" s="57">
        <v>1.0880000000000001</v>
      </c>
      <c r="S268" s="38">
        <v>6</v>
      </c>
      <c r="T268" s="35"/>
      <c r="U268" s="35">
        <v>439</v>
      </c>
      <c r="V268" s="35">
        <v>35</v>
      </c>
      <c r="W268" s="35">
        <v>73</v>
      </c>
      <c r="X268" s="58">
        <v>66942.631120239996</v>
      </c>
      <c r="Y268" s="58">
        <v>13389</v>
      </c>
    </row>
    <row r="269" spans="1:25" s="58" customFormat="1">
      <c r="A269" s="56">
        <v>439</v>
      </c>
      <c r="B269" s="35">
        <v>439035088</v>
      </c>
      <c r="C269" s="37" t="s">
        <v>521</v>
      </c>
      <c r="D269" s="38">
        <v>0</v>
      </c>
      <c r="E269" s="38">
        <v>0</v>
      </c>
      <c r="F269" s="38">
        <v>0</v>
      </c>
      <c r="G269" s="38">
        <v>1</v>
      </c>
      <c r="H269" s="38">
        <v>0</v>
      </c>
      <c r="I269" s="38">
        <v>0</v>
      </c>
      <c r="J269" s="38">
        <v>0</v>
      </c>
      <c r="K269" s="57">
        <v>3.8600000000000002E-2</v>
      </c>
      <c r="L269" s="38">
        <v>0</v>
      </c>
      <c r="M269" s="38">
        <v>0</v>
      </c>
      <c r="N269" s="38">
        <v>0</v>
      </c>
      <c r="O269" s="38">
        <v>0</v>
      </c>
      <c r="P269" s="38">
        <v>1</v>
      </c>
      <c r="Q269" s="38">
        <v>1</v>
      </c>
      <c r="R269" s="57">
        <v>1.0880000000000001</v>
      </c>
      <c r="S269" s="38">
        <v>4</v>
      </c>
      <c r="T269" s="35"/>
      <c r="U269" s="35">
        <v>439</v>
      </c>
      <c r="V269" s="35">
        <v>35</v>
      </c>
      <c r="W269" s="35">
        <v>88</v>
      </c>
      <c r="X269" s="58">
        <v>15470.897184048001</v>
      </c>
      <c r="Y269" s="58">
        <v>15471</v>
      </c>
    </row>
    <row r="270" spans="1:25" s="58" customFormat="1">
      <c r="A270" s="56">
        <v>439</v>
      </c>
      <c r="B270" s="35">
        <v>439035244</v>
      </c>
      <c r="C270" s="37" t="s">
        <v>521</v>
      </c>
      <c r="D270" s="38">
        <v>0</v>
      </c>
      <c r="E270" s="38">
        <v>0</v>
      </c>
      <c r="F270" s="38">
        <v>0</v>
      </c>
      <c r="G270" s="38">
        <v>3</v>
      </c>
      <c r="H270" s="38">
        <v>0</v>
      </c>
      <c r="I270" s="38">
        <v>0</v>
      </c>
      <c r="J270" s="38">
        <v>0</v>
      </c>
      <c r="K270" s="57">
        <v>0.1158</v>
      </c>
      <c r="L270" s="38">
        <v>0</v>
      </c>
      <c r="M270" s="38">
        <v>1</v>
      </c>
      <c r="N270" s="38">
        <v>0</v>
      </c>
      <c r="O270" s="38">
        <v>0</v>
      </c>
      <c r="P270" s="38">
        <v>1</v>
      </c>
      <c r="Q270" s="38">
        <v>3</v>
      </c>
      <c r="R270" s="57">
        <v>1.0880000000000001</v>
      </c>
      <c r="S270" s="38">
        <v>10</v>
      </c>
      <c r="T270" s="35"/>
      <c r="U270" s="35">
        <v>439</v>
      </c>
      <c r="V270" s="35">
        <v>35</v>
      </c>
      <c r="W270" s="35">
        <v>244</v>
      </c>
      <c r="X270" s="58">
        <v>41539.76067214401</v>
      </c>
      <c r="Y270" s="58">
        <v>13847</v>
      </c>
    </row>
    <row r="271" spans="1:25" s="58" customFormat="1">
      <c r="A271" s="56">
        <v>439</v>
      </c>
      <c r="B271" s="35">
        <v>439035284</v>
      </c>
      <c r="C271" s="37" t="s">
        <v>521</v>
      </c>
      <c r="D271" s="38">
        <v>0</v>
      </c>
      <c r="E271" s="38">
        <v>0</v>
      </c>
      <c r="F271" s="38">
        <v>0</v>
      </c>
      <c r="G271" s="38">
        <v>1</v>
      </c>
      <c r="H271" s="38">
        <v>1</v>
      </c>
      <c r="I271" s="38">
        <v>0</v>
      </c>
      <c r="J271" s="38">
        <v>0</v>
      </c>
      <c r="K271" s="57">
        <v>7.7200000000000005E-2</v>
      </c>
      <c r="L271" s="38">
        <v>0</v>
      </c>
      <c r="M271" s="38">
        <v>0</v>
      </c>
      <c r="N271" s="38">
        <v>0</v>
      </c>
      <c r="O271" s="38">
        <v>0</v>
      </c>
      <c r="P271" s="38">
        <v>2</v>
      </c>
      <c r="Q271" s="38">
        <v>2</v>
      </c>
      <c r="R271" s="57">
        <v>1.0880000000000001</v>
      </c>
      <c r="S271" s="38">
        <v>5</v>
      </c>
      <c r="T271" s="35"/>
      <c r="U271" s="35">
        <v>439</v>
      </c>
      <c r="V271" s="35">
        <v>35</v>
      </c>
      <c r="W271" s="35">
        <v>284</v>
      </c>
      <c r="X271" s="58">
        <v>30779.464128096002</v>
      </c>
      <c r="Y271" s="58">
        <v>15390</v>
      </c>
    </row>
    <row r="272" spans="1:25" s="58" customFormat="1">
      <c r="A272" s="56">
        <v>439</v>
      </c>
      <c r="B272" s="35">
        <v>439035285</v>
      </c>
      <c r="C272" s="37" t="s">
        <v>521</v>
      </c>
      <c r="D272" s="38">
        <v>0</v>
      </c>
      <c r="E272" s="38">
        <v>0</v>
      </c>
      <c r="F272" s="38">
        <v>1</v>
      </c>
      <c r="G272" s="38">
        <v>1</v>
      </c>
      <c r="H272" s="38">
        <v>0</v>
      </c>
      <c r="I272" s="38">
        <v>0</v>
      </c>
      <c r="J272" s="38">
        <v>0</v>
      </c>
      <c r="K272" s="57">
        <v>7.7200000000000005E-2</v>
      </c>
      <c r="L272" s="38">
        <v>0</v>
      </c>
      <c r="M272" s="38">
        <v>0</v>
      </c>
      <c r="N272" s="38">
        <v>0</v>
      </c>
      <c r="O272" s="38">
        <v>0</v>
      </c>
      <c r="P272" s="38">
        <v>1</v>
      </c>
      <c r="Q272" s="38">
        <v>2</v>
      </c>
      <c r="R272" s="57">
        <v>1.0880000000000001</v>
      </c>
      <c r="S272" s="38">
        <v>8</v>
      </c>
      <c r="T272" s="35"/>
      <c r="U272" s="35">
        <v>439</v>
      </c>
      <c r="V272" s="35">
        <v>35</v>
      </c>
      <c r="W272" s="35">
        <v>285</v>
      </c>
      <c r="X272" s="58">
        <v>27344.504528096</v>
      </c>
      <c r="Y272" s="58">
        <v>13672</v>
      </c>
    </row>
    <row r="273" spans="1:25" s="58" customFormat="1">
      <c r="A273" s="56">
        <v>439</v>
      </c>
      <c r="B273" s="35">
        <v>439035347</v>
      </c>
      <c r="C273" s="37" t="s">
        <v>521</v>
      </c>
      <c r="D273" s="38">
        <v>0</v>
      </c>
      <c r="E273" s="38">
        <v>0</v>
      </c>
      <c r="F273" s="38">
        <v>0</v>
      </c>
      <c r="G273" s="38">
        <v>2</v>
      </c>
      <c r="H273" s="38">
        <v>0</v>
      </c>
      <c r="I273" s="38">
        <v>0</v>
      </c>
      <c r="J273" s="38">
        <v>0</v>
      </c>
      <c r="K273" s="57">
        <v>7.7200000000000005E-2</v>
      </c>
      <c r="L273" s="38">
        <v>0</v>
      </c>
      <c r="M273" s="38">
        <v>1</v>
      </c>
      <c r="N273" s="38">
        <v>0</v>
      </c>
      <c r="O273" s="38">
        <v>0</v>
      </c>
      <c r="P273" s="38">
        <v>2</v>
      </c>
      <c r="Q273" s="38">
        <v>2</v>
      </c>
      <c r="R273" s="57">
        <v>1.0880000000000001</v>
      </c>
      <c r="S273" s="38">
        <v>8</v>
      </c>
      <c r="T273" s="35"/>
      <c r="U273" s="35">
        <v>439</v>
      </c>
      <c r="V273" s="35">
        <v>35</v>
      </c>
      <c r="W273" s="35">
        <v>347</v>
      </c>
      <c r="X273" s="58">
        <v>35879.771008096002</v>
      </c>
      <c r="Y273" s="58">
        <v>17940</v>
      </c>
    </row>
    <row r="274" spans="1:25" s="58" customFormat="1">
      <c r="A274" s="56">
        <v>440</v>
      </c>
      <c r="B274" s="35">
        <v>440149009</v>
      </c>
      <c r="C274" s="37" t="s">
        <v>652</v>
      </c>
      <c r="D274" s="38">
        <v>1</v>
      </c>
      <c r="E274" s="38">
        <v>0</v>
      </c>
      <c r="F274" s="38">
        <v>0</v>
      </c>
      <c r="G274" s="38">
        <v>1</v>
      </c>
      <c r="H274" s="38">
        <v>0</v>
      </c>
      <c r="I274" s="38">
        <v>0</v>
      </c>
      <c r="J274" s="38">
        <v>0</v>
      </c>
      <c r="K274" s="57">
        <v>3.8600000000000002E-2</v>
      </c>
      <c r="L274" s="38">
        <v>0</v>
      </c>
      <c r="M274" s="38">
        <v>0</v>
      </c>
      <c r="N274" s="38">
        <v>0</v>
      </c>
      <c r="O274" s="38">
        <v>0</v>
      </c>
      <c r="P274" s="38">
        <v>2</v>
      </c>
      <c r="Q274" s="38">
        <v>2</v>
      </c>
      <c r="R274" s="57">
        <v>1</v>
      </c>
      <c r="S274" s="38">
        <v>3</v>
      </c>
      <c r="T274" s="35"/>
      <c r="U274" s="35">
        <v>440</v>
      </c>
      <c r="V274" s="35">
        <v>149</v>
      </c>
      <c r="W274" s="35">
        <v>9</v>
      </c>
      <c r="X274" s="58">
        <v>22962.806909999999</v>
      </c>
      <c r="Y274" s="58">
        <v>11481</v>
      </c>
    </row>
    <row r="275" spans="1:25" s="58" customFormat="1">
      <c r="A275" s="56">
        <v>440</v>
      </c>
      <c r="B275" s="35">
        <v>440149031</v>
      </c>
      <c r="C275" s="37" t="s">
        <v>652</v>
      </c>
      <c r="D275" s="38">
        <v>0</v>
      </c>
      <c r="E275" s="38">
        <v>0</v>
      </c>
      <c r="F275" s="38">
        <v>0</v>
      </c>
      <c r="G275" s="38">
        <v>0</v>
      </c>
      <c r="H275" s="38">
        <v>1</v>
      </c>
      <c r="I275" s="38">
        <v>0</v>
      </c>
      <c r="J275" s="38">
        <v>0</v>
      </c>
      <c r="K275" s="57">
        <v>3.8600000000000002E-2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31</v>
      </c>
      <c r="X275" s="58">
        <v>9754.4269099999983</v>
      </c>
      <c r="Y275" s="58">
        <v>9754</v>
      </c>
    </row>
    <row r="276" spans="1:25" s="58" customFormat="1">
      <c r="A276" s="56">
        <v>440</v>
      </c>
      <c r="B276" s="35">
        <v>440149079</v>
      </c>
      <c r="C276" s="37" t="s">
        <v>652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3.8600000000000002E-2</v>
      </c>
      <c r="L276" s="38">
        <v>0</v>
      </c>
      <c r="M276" s="38">
        <v>1</v>
      </c>
      <c r="N276" s="38">
        <v>0</v>
      </c>
      <c r="O276" s="38">
        <v>0</v>
      </c>
      <c r="P276" s="38">
        <v>1</v>
      </c>
      <c r="Q276" s="38">
        <v>1</v>
      </c>
      <c r="R276" s="57">
        <v>1</v>
      </c>
      <c r="S276" s="38">
        <v>7</v>
      </c>
      <c r="T276" s="35"/>
      <c r="U276" s="35">
        <v>440</v>
      </c>
      <c r="V276" s="35">
        <v>149</v>
      </c>
      <c r="W276" s="35">
        <v>79</v>
      </c>
      <c r="X276" s="58">
        <v>17725.216910000003</v>
      </c>
      <c r="Y276" s="58">
        <v>17725</v>
      </c>
    </row>
    <row r="277" spans="1:25" s="58" customFormat="1">
      <c r="A277" s="56">
        <v>440</v>
      </c>
      <c r="B277" s="35">
        <v>440149128</v>
      </c>
      <c r="C277" s="37" t="s">
        <v>652</v>
      </c>
      <c r="D277" s="38">
        <v>2</v>
      </c>
      <c r="E277" s="38">
        <v>0</v>
      </c>
      <c r="F277" s="38">
        <v>6</v>
      </c>
      <c r="G277" s="38">
        <v>17</v>
      </c>
      <c r="H277" s="38">
        <v>16</v>
      </c>
      <c r="I277" s="38">
        <v>0</v>
      </c>
      <c r="J277" s="38">
        <v>0</v>
      </c>
      <c r="K277" s="57">
        <v>1.5054000000000001</v>
      </c>
      <c r="L277" s="38">
        <v>0</v>
      </c>
      <c r="M277" s="38">
        <v>3</v>
      </c>
      <c r="N277" s="38">
        <v>0</v>
      </c>
      <c r="O277" s="38">
        <v>0</v>
      </c>
      <c r="P277" s="38">
        <v>29</v>
      </c>
      <c r="Q277" s="38">
        <v>40</v>
      </c>
      <c r="R277" s="57">
        <v>1</v>
      </c>
      <c r="S277" s="38">
        <v>10</v>
      </c>
      <c r="T277" s="35"/>
      <c r="U277" s="35">
        <v>440</v>
      </c>
      <c r="V277" s="35">
        <v>149</v>
      </c>
      <c r="W277" s="35">
        <v>128</v>
      </c>
      <c r="X277" s="58">
        <v>574430.99948999996</v>
      </c>
      <c r="Y277" s="58">
        <v>14361</v>
      </c>
    </row>
    <row r="278" spans="1:25" s="58" customFormat="1">
      <c r="A278" s="56">
        <v>440</v>
      </c>
      <c r="B278" s="35">
        <v>440149149</v>
      </c>
      <c r="C278" s="37" t="s">
        <v>652</v>
      </c>
      <c r="D278" s="38">
        <v>111</v>
      </c>
      <c r="E278" s="38">
        <v>0</v>
      </c>
      <c r="F278" s="38">
        <v>98</v>
      </c>
      <c r="G278" s="38">
        <v>572</v>
      </c>
      <c r="H278" s="38">
        <v>310</v>
      </c>
      <c r="I278" s="38">
        <v>0</v>
      </c>
      <c r="J278" s="38">
        <v>0</v>
      </c>
      <c r="K278" s="57">
        <v>37.828000000000003</v>
      </c>
      <c r="L278" s="38">
        <v>0</v>
      </c>
      <c r="M278" s="38">
        <v>228</v>
      </c>
      <c r="N278" s="38">
        <v>22</v>
      </c>
      <c r="O278" s="38">
        <v>0</v>
      </c>
      <c r="P278" s="38">
        <v>841</v>
      </c>
      <c r="Q278" s="38">
        <v>1036</v>
      </c>
      <c r="R278" s="57">
        <v>1</v>
      </c>
      <c r="S278" s="38">
        <v>12</v>
      </c>
      <c r="T278" s="35"/>
      <c r="U278" s="35">
        <v>440</v>
      </c>
      <c r="V278" s="35">
        <v>149</v>
      </c>
      <c r="W278" s="35">
        <v>149</v>
      </c>
      <c r="X278" s="58">
        <v>16379680.141799999</v>
      </c>
      <c r="Y278" s="58">
        <v>15811</v>
      </c>
    </row>
    <row r="279" spans="1:25" s="58" customFormat="1">
      <c r="A279" s="56">
        <v>440</v>
      </c>
      <c r="B279" s="35">
        <v>440149160</v>
      </c>
      <c r="C279" s="37" t="s">
        <v>652</v>
      </c>
      <c r="D279" s="38">
        <v>0</v>
      </c>
      <c r="E279" s="38">
        <v>0</v>
      </c>
      <c r="F279" s="38">
        <v>0</v>
      </c>
      <c r="G279" s="38">
        <v>4</v>
      </c>
      <c r="H279" s="38">
        <v>1</v>
      </c>
      <c r="I279" s="38">
        <v>0</v>
      </c>
      <c r="J279" s="38">
        <v>0</v>
      </c>
      <c r="K279" s="57">
        <v>0.193</v>
      </c>
      <c r="L279" s="38">
        <v>0</v>
      </c>
      <c r="M279" s="38">
        <v>1</v>
      </c>
      <c r="N279" s="38">
        <v>0</v>
      </c>
      <c r="O279" s="38">
        <v>0</v>
      </c>
      <c r="P279" s="38">
        <v>3</v>
      </c>
      <c r="Q279" s="38">
        <v>5</v>
      </c>
      <c r="R279" s="57">
        <v>1</v>
      </c>
      <c r="S279" s="38">
        <v>11</v>
      </c>
      <c r="T279" s="35"/>
      <c r="U279" s="35">
        <v>440</v>
      </c>
      <c r="V279" s="35">
        <v>149</v>
      </c>
      <c r="W279" s="35">
        <v>160</v>
      </c>
      <c r="X279" s="58">
        <v>71246.104550000004</v>
      </c>
      <c r="Y279" s="58">
        <v>14249</v>
      </c>
    </row>
    <row r="280" spans="1:25" s="58" customFormat="1">
      <c r="A280" s="56">
        <v>440</v>
      </c>
      <c r="B280" s="35">
        <v>440149181</v>
      </c>
      <c r="C280" s="37" t="s">
        <v>652</v>
      </c>
      <c r="D280" s="38">
        <v>4</v>
      </c>
      <c r="E280" s="38">
        <v>0</v>
      </c>
      <c r="F280" s="38">
        <v>2</v>
      </c>
      <c r="G280" s="38">
        <v>20</v>
      </c>
      <c r="H280" s="38">
        <v>22</v>
      </c>
      <c r="I280" s="38">
        <v>0</v>
      </c>
      <c r="J280" s="38">
        <v>0</v>
      </c>
      <c r="K280" s="57">
        <v>1.6983999999999999</v>
      </c>
      <c r="L280" s="38">
        <v>0</v>
      </c>
      <c r="M280" s="38">
        <v>3</v>
      </c>
      <c r="N280" s="38">
        <v>0</v>
      </c>
      <c r="O280" s="38">
        <v>0</v>
      </c>
      <c r="P280" s="38">
        <v>27</v>
      </c>
      <c r="Q280" s="38">
        <v>46</v>
      </c>
      <c r="R280" s="57">
        <v>1</v>
      </c>
      <c r="S280" s="38">
        <v>10</v>
      </c>
      <c r="T280" s="35"/>
      <c r="U280" s="35">
        <v>440</v>
      </c>
      <c r="V280" s="35">
        <v>149</v>
      </c>
      <c r="W280" s="35">
        <v>181</v>
      </c>
      <c r="X280" s="58">
        <v>620288.79403999995</v>
      </c>
      <c r="Y280" s="58">
        <v>13485</v>
      </c>
    </row>
    <row r="281" spans="1:25" s="58" customFormat="1">
      <c r="A281" s="56">
        <v>440</v>
      </c>
      <c r="B281" s="35">
        <v>440149211</v>
      </c>
      <c r="C281" s="37" t="s">
        <v>652</v>
      </c>
      <c r="D281" s="38">
        <v>0</v>
      </c>
      <c r="E281" s="38">
        <v>0</v>
      </c>
      <c r="F281" s="38">
        <v>0</v>
      </c>
      <c r="G281" s="38">
        <v>3</v>
      </c>
      <c r="H281" s="38">
        <v>2</v>
      </c>
      <c r="I281" s="38">
        <v>0</v>
      </c>
      <c r="J281" s="38">
        <v>0</v>
      </c>
      <c r="K281" s="57">
        <v>0.193</v>
      </c>
      <c r="L281" s="38">
        <v>0</v>
      </c>
      <c r="M281" s="38">
        <v>0</v>
      </c>
      <c r="N281" s="38">
        <v>0</v>
      </c>
      <c r="O281" s="38">
        <v>0</v>
      </c>
      <c r="P281" s="38">
        <v>3</v>
      </c>
      <c r="Q281" s="38">
        <v>5</v>
      </c>
      <c r="R281" s="57">
        <v>1</v>
      </c>
      <c r="S281" s="38">
        <v>5</v>
      </c>
      <c r="T281" s="35"/>
      <c r="U281" s="35">
        <v>440</v>
      </c>
      <c r="V281" s="35">
        <v>149</v>
      </c>
      <c r="W281" s="35">
        <v>211</v>
      </c>
      <c r="X281" s="58">
        <v>63083.81455000001</v>
      </c>
      <c r="Y281" s="58">
        <v>12617</v>
      </c>
    </row>
    <row r="282" spans="1:25" s="58" customFormat="1">
      <c r="A282" s="56">
        <v>440</v>
      </c>
      <c r="B282" s="35">
        <v>440149745</v>
      </c>
      <c r="C282" s="37" t="s">
        <v>652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3.8600000000000002E-2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3</v>
      </c>
      <c r="T282" s="35"/>
      <c r="U282" s="35">
        <v>440</v>
      </c>
      <c r="V282" s="35">
        <v>149</v>
      </c>
      <c r="W282" s="35">
        <v>745</v>
      </c>
      <c r="X282" s="58">
        <v>10114.68691</v>
      </c>
      <c r="Y282" s="58">
        <v>10115</v>
      </c>
    </row>
    <row r="283" spans="1:25" s="58" customFormat="1">
      <c r="A283" s="56">
        <v>441</v>
      </c>
      <c r="B283" s="35">
        <v>441281005</v>
      </c>
      <c r="C283" s="37" t="s">
        <v>624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3.8600000000000002E-2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8</v>
      </c>
      <c r="T283" s="35"/>
      <c r="U283" s="35">
        <v>441</v>
      </c>
      <c r="V283" s="35">
        <v>281</v>
      </c>
      <c r="W283" s="35">
        <v>5</v>
      </c>
      <c r="X283" s="58">
        <v>15433.196910000001</v>
      </c>
      <c r="Y283" s="58">
        <v>15433</v>
      </c>
    </row>
    <row r="284" spans="1:25" s="58" customFormat="1">
      <c r="A284" s="56">
        <v>441</v>
      </c>
      <c r="B284" s="35">
        <v>441281061</v>
      </c>
      <c r="C284" s="37" t="s">
        <v>624</v>
      </c>
      <c r="D284" s="38">
        <v>0</v>
      </c>
      <c r="E284" s="38">
        <v>0</v>
      </c>
      <c r="F284" s="38">
        <v>0</v>
      </c>
      <c r="G284" s="38">
        <v>2</v>
      </c>
      <c r="H284" s="38">
        <v>1</v>
      </c>
      <c r="I284" s="38">
        <v>0</v>
      </c>
      <c r="J284" s="38">
        <v>0</v>
      </c>
      <c r="K284" s="57">
        <v>0.1158</v>
      </c>
      <c r="L284" s="38">
        <v>0</v>
      </c>
      <c r="M284" s="38">
        <v>0</v>
      </c>
      <c r="N284" s="38">
        <v>0</v>
      </c>
      <c r="O284" s="38">
        <v>0</v>
      </c>
      <c r="P284" s="38">
        <v>3</v>
      </c>
      <c r="Q284" s="38">
        <v>3</v>
      </c>
      <c r="R284" s="57">
        <v>1</v>
      </c>
      <c r="S284" s="38">
        <v>11</v>
      </c>
      <c r="T284" s="35"/>
      <c r="U284" s="35">
        <v>441</v>
      </c>
      <c r="V284" s="35">
        <v>281</v>
      </c>
      <c r="W284" s="35">
        <v>61</v>
      </c>
      <c r="X284" s="58">
        <v>48462.660730000003</v>
      </c>
      <c r="Y284" s="58">
        <v>16154</v>
      </c>
    </row>
    <row r="285" spans="1:25" s="58" customFormat="1">
      <c r="A285" s="56">
        <v>441</v>
      </c>
      <c r="B285" s="35">
        <v>441281087</v>
      </c>
      <c r="C285" s="37" t="s">
        <v>624</v>
      </c>
      <c r="D285" s="38">
        <v>0</v>
      </c>
      <c r="E285" s="38">
        <v>0</v>
      </c>
      <c r="F285" s="38">
        <v>0</v>
      </c>
      <c r="G285" s="38">
        <v>1</v>
      </c>
      <c r="H285" s="38">
        <v>1</v>
      </c>
      <c r="I285" s="38">
        <v>1</v>
      </c>
      <c r="J285" s="38">
        <v>0</v>
      </c>
      <c r="K285" s="57">
        <v>0.1158</v>
      </c>
      <c r="L285" s="38">
        <v>0</v>
      </c>
      <c r="M285" s="38">
        <v>0</v>
      </c>
      <c r="N285" s="38">
        <v>0</v>
      </c>
      <c r="O285" s="38">
        <v>0</v>
      </c>
      <c r="P285" s="38">
        <v>3</v>
      </c>
      <c r="Q285" s="38">
        <v>3</v>
      </c>
      <c r="R285" s="57">
        <v>1</v>
      </c>
      <c r="S285" s="38">
        <v>5</v>
      </c>
      <c r="T285" s="35"/>
      <c r="U285" s="35">
        <v>441</v>
      </c>
      <c r="V285" s="35">
        <v>281</v>
      </c>
      <c r="W285" s="35">
        <v>87</v>
      </c>
      <c r="X285" s="58">
        <v>44711.480730000003</v>
      </c>
      <c r="Y285" s="58">
        <v>14904</v>
      </c>
    </row>
    <row r="286" spans="1:25" s="58" customFormat="1">
      <c r="A286" s="56">
        <v>441</v>
      </c>
      <c r="B286" s="35">
        <v>441281137</v>
      </c>
      <c r="C286" s="37" t="s">
        <v>624</v>
      </c>
      <c r="D286" s="38">
        <v>0</v>
      </c>
      <c r="E286" s="38">
        <v>0</v>
      </c>
      <c r="F286" s="38">
        <v>0</v>
      </c>
      <c r="G286" s="38">
        <v>1</v>
      </c>
      <c r="H286" s="38">
        <v>2</v>
      </c>
      <c r="I286" s="38">
        <v>0</v>
      </c>
      <c r="J286" s="38">
        <v>0</v>
      </c>
      <c r="K286" s="57">
        <v>0.1158</v>
      </c>
      <c r="L286" s="38">
        <v>0</v>
      </c>
      <c r="M286" s="38">
        <v>0</v>
      </c>
      <c r="N286" s="38">
        <v>2</v>
      </c>
      <c r="O286" s="38">
        <v>0</v>
      </c>
      <c r="P286" s="38">
        <v>3</v>
      </c>
      <c r="Q286" s="38">
        <v>3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137</v>
      </c>
      <c r="X286" s="58">
        <v>54444.690730000002</v>
      </c>
      <c r="Y286" s="58">
        <v>18148</v>
      </c>
    </row>
    <row r="287" spans="1:25" s="58" customFormat="1">
      <c r="A287" s="56">
        <v>441</v>
      </c>
      <c r="B287" s="35">
        <v>441281159</v>
      </c>
      <c r="C287" s="37" t="s">
        <v>624</v>
      </c>
      <c r="D287" s="38">
        <v>0</v>
      </c>
      <c r="E287" s="38">
        <v>0</v>
      </c>
      <c r="F287" s="38">
        <v>0</v>
      </c>
      <c r="G287" s="38">
        <v>0</v>
      </c>
      <c r="H287" s="38">
        <v>1</v>
      </c>
      <c r="I287" s="38">
        <v>1</v>
      </c>
      <c r="J287" s="38">
        <v>0</v>
      </c>
      <c r="K287" s="57">
        <v>7.7200000000000005E-2</v>
      </c>
      <c r="L287" s="38">
        <v>0</v>
      </c>
      <c r="M287" s="38">
        <v>0</v>
      </c>
      <c r="N287" s="38">
        <v>1</v>
      </c>
      <c r="O287" s="38">
        <v>0</v>
      </c>
      <c r="P287" s="38">
        <v>2</v>
      </c>
      <c r="Q287" s="38">
        <v>2</v>
      </c>
      <c r="R287" s="57">
        <v>1</v>
      </c>
      <c r="S287" s="38">
        <v>3</v>
      </c>
      <c r="T287" s="35"/>
      <c r="U287" s="35">
        <v>441</v>
      </c>
      <c r="V287" s="35">
        <v>281</v>
      </c>
      <c r="W287" s="35">
        <v>159</v>
      </c>
      <c r="X287" s="58">
        <v>32445.653819999996</v>
      </c>
      <c r="Y287" s="58">
        <v>16223</v>
      </c>
    </row>
    <row r="288" spans="1:25" s="58" customFormat="1">
      <c r="A288" s="56">
        <v>441</v>
      </c>
      <c r="B288" s="35">
        <v>441281161</v>
      </c>
      <c r="C288" s="37" t="s">
        <v>624</v>
      </c>
      <c r="D288" s="38">
        <v>0</v>
      </c>
      <c r="E288" s="38">
        <v>0</v>
      </c>
      <c r="F288" s="38">
        <v>0</v>
      </c>
      <c r="G288" s="38">
        <v>0</v>
      </c>
      <c r="H288" s="38">
        <v>1</v>
      </c>
      <c r="I288" s="38">
        <v>1</v>
      </c>
      <c r="J288" s="38">
        <v>0</v>
      </c>
      <c r="K288" s="57">
        <v>7.7200000000000005E-2</v>
      </c>
      <c r="L288" s="38">
        <v>0</v>
      </c>
      <c r="M288" s="38">
        <v>0</v>
      </c>
      <c r="N288" s="38">
        <v>0</v>
      </c>
      <c r="O288" s="38">
        <v>0</v>
      </c>
      <c r="P288" s="38">
        <v>1</v>
      </c>
      <c r="Q288" s="38">
        <v>2</v>
      </c>
      <c r="R288" s="57">
        <v>1</v>
      </c>
      <c r="S288" s="38">
        <v>7</v>
      </c>
      <c r="T288" s="35"/>
      <c r="U288" s="35">
        <v>441</v>
      </c>
      <c r="V288" s="35">
        <v>281</v>
      </c>
      <c r="W288" s="35">
        <v>161</v>
      </c>
      <c r="X288" s="58">
        <v>26422.35382</v>
      </c>
      <c r="Y288" s="58">
        <v>13211</v>
      </c>
    </row>
    <row r="289" spans="1:25" s="58" customFormat="1">
      <c r="A289" s="56">
        <v>441</v>
      </c>
      <c r="B289" s="35">
        <v>441281191</v>
      </c>
      <c r="C289" s="37" t="s">
        <v>624</v>
      </c>
      <c r="D289" s="38">
        <v>0</v>
      </c>
      <c r="E289" s="38">
        <v>0</v>
      </c>
      <c r="F289" s="38">
        <v>0</v>
      </c>
      <c r="G289" s="38">
        <v>1</v>
      </c>
      <c r="H289" s="38">
        <v>0</v>
      </c>
      <c r="I289" s="38">
        <v>0</v>
      </c>
      <c r="J289" s="38">
        <v>0</v>
      </c>
      <c r="K289" s="57">
        <v>3.8600000000000002E-2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1</v>
      </c>
      <c r="R289" s="57">
        <v>1</v>
      </c>
      <c r="S289" s="38">
        <v>8</v>
      </c>
      <c r="T289" s="35"/>
      <c r="U289" s="35">
        <v>441</v>
      </c>
      <c r="V289" s="35">
        <v>281</v>
      </c>
      <c r="W289" s="35">
        <v>191</v>
      </c>
      <c r="X289" s="58">
        <v>10114.68691</v>
      </c>
      <c r="Y289" s="58">
        <v>10115</v>
      </c>
    </row>
    <row r="290" spans="1:25" s="58" customFormat="1">
      <c r="A290" s="56">
        <v>441</v>
      </c>
      <c r="B290" s="35">
        <v>441281281</v>
      </c>
      <c r="C290" s="37" t="s">
        <v>624</v>
      </c>
      <c r="D290" s="38">
        <v>0</v>
      </c>
      <c r="E290" s="38">
        <v>0</v>
      </c>
      <c r="F290" s="38">
        <v>103</v>
      </c>
      <c r="G290" s="38">
        <v>627</v>
      </c>
      <c r="H290" s="38">
        <v>394</v>
      </c>
      <c r="I290" s="38">
        <v>375</v>
      </c>
      <c r="J290" s="38">
        <v>0</v>
      </c>
      <c r="K290" s="57">
        <v>57.861400000000003</v>
      </c>
      <c r="L290" s="38">
        <v>0</v>
      </c>
      <c r="M290" s="38">
        <v>125</v>
      </c>
      <c r="N290" s="38">
        <v>25</v>
      </c>
      <c r="O290" s="38">
        <v>14</v>
      </c>
      <c r="P290" s="38">
        <v>938</v>
      </c>
      <c r="Q290" s="38">
        <v>1499</v>
      </c>
      <c r="R290" s="57">
        <v>1</v>
      </c>
      <c r="S290" s="38">
        <v>12</v>
      </c>
      <c r="T290" s="35"/>
      <c r="U290" s="35">
        <v>441</v>
      </c>
      <c r="V290" s="35">
        <v>281</v>
      </c>
      <c r="W290" s="35">
        <v>281</v>
      </c>
      <c r="X290" s="58">
        <v>22072927.88809</v>
      </c>
      <c r="Y290" s="58">
        <v>14725</v>
      </c>
    </row>
    <row r="291" spans="1:25" s="58" customFormat="1">
      <c r="A291" s="56">
        <v>441</v>
      </c>
      <c r="B291" s="35">
        <v>441281325</v>
      </c>
      <c r="C291" s="37" t="s">
        <v>624</v>
      </c>
      <c r="D291" s="38">
        <v>0</v>
      </c>
      <c r="E291" s="38">
        <v>0</v>
      </c>
      <c r="F291" s="38">
        <v>0</v>
      </c>
      <c r="G291" s="38">
        <v>1</v>
      </c>
      <c r="H291" s="38">
        <v>0</v>
      </c>
      <c r="I291" s="38">
        <v>0</v>
      </c>
      <c r="J291" s="38">
        <v>0</v>
      </c>
      <c r="K291" s="57">
        <v>3.8600000000000002E-2</v>
      </c>
      <c r="L291" s="38">
        <v>0</v>
      </c>
      <c r="M291" s="38">
        <v>0</v>
      </c>
      <c r="N291" s="38">
        <v>0</v>
      </c>
      <c r="O291" s="38">
        <v>0</v>
      </c>
      <c r="P291" s="38">
        <v>1</v>
      </c>
      <c r="Q291" s="38">
        <v>1</v>
      </c>
      <c r="R291" s="57">
        <v>1</v>
      </c>
      <c r="S291" s="38">
        <v>9</v>
      </c>
      <c r="T291" s="35"/>
      <c r="U291" s="35">
        <v>441</v>
      </c>
      <c r="V291" s="35">
        <v>281</v>
      </c>
      <c r="W291" s="35">
        <v>325</v>
      </c>
      <c r="X291" s="58">
        <v>15695.27691</v>
      </c>
      <c r="Y291" s="58">
        <v>15695</v>
      </c>
    </row>
    <row r="292" spans="1:25" s="58" customFormat="1">
      <c r="A292" s="56">
        <v>441</v>
      </c>
      <c r="B292" s="35">
        <v>441281332</v>
      </c>
      <c r="C292" s="37" t="s">
        <v>624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2</v>
      </c>
      <c r="J292" s="38">
        <v>0</v>
      </c>
      <c r="K292" s="57">
        <v>7.7200000000000005E-2</v>
      </c>
      <c r="L292" s="38">
        <v>0</v>
      </c>
      <c r="M292" s="38">
        <v>0</v>
      </c>
      <c r="N292" s="38">
        <v>0</v>
      </c>
      <c r="O292" s="38">
        <v>0</v>
      </c>
      <c r="P292" s="38">
        <v>1</v>
      </c>
      <c r="Q292" s="38">
        <v>2</v>
      </c>
      <c r="R292" s="57">
        <v>1</v>
      </c>
      <c r="S292" s="38">
        <v>10</v>
      </c>
      <c r="T292" s="35"/>
      <c r="U292" s="35">
        <v>441</v>
      </c>
      <c r="V292" s="35">
        <v>281</v>
      </c>
      <c r="W292" s="35">
        <v>332</v>
      </c>
      <c r="X292" s="58">
        <v>29065.573820000001</v>
      </c>
      <c r="Y292" s="58">
        <v>14533</v>
      </c>
    </row>
    <row r="293" spans="1:25" s="58" customFormat="1">
      <c r="A293" s="56">
        <v>441</v>
      </c>
      <c r="B293" s="35">
        <v>441281680</v>
      </c>
      <c r="C293" s="37" t="s">
        <v>624</v>
      </c>
      <c r="D293" s="38">
        <v>0</v>
      </c>
      <c r="E293" s="38">
        <v>0</v>
      </c>
      <c r="F293" s="38">
        <v>0</v>
      </c>
      <c r="G293" s="38">
        <v>0</v>
      </c>
      <c r="H293" s="38">
        <v>2</v>
      </c>
      <c r="I293" s="38">
        <v>0</v>
      </c>
      <c r="J293" s="38">
        <v>0</v>
      </c>
      <c r="K293" s="57">
        <v>7.7200000000000005E-2</v>
      </c>
      <c r="L293" s="38">
        <v>0</v>
      </c>
      <c r="M293" s="38">
        <v>0</v>
      </c>
      <c r="N293" s="38">
        <v>0</v>
      </c>
      <c r="O293" s="38">
        <v>0</v>
      </c>
      <c r="P293" s="38">
        <v>1</v>
      </c>
      <c r="Q293" s="38">
        <v>2</v>
      </c>
      <c r="R293" s="57">
        <v>1</v>
      </c>
      <c r="S293" s="38">
        <v>5</v>
      </c>
      <c r="T293" s="35"/>
      <c r="U293" s="35">
        <v>441</v>
      </c>
      <c r="V293" s="35">
        <v>281</v>
      </c>
      <c r="W293" s="35">
        <v>680</v>
      </c>
      <c r="X293" s="58">
        <v>23919.153819999996</v>
      </c>
      <c r="Y293" s="58">
        <v>11960</v>
      </c>
    </row>
    <row r="294" spans="1:25" s="58" customFormat="1">
      <c r="A294" s="56">
        <v>444</v>
      </c>
      <c r="B294" s="35">
        <v>444035035</v>
      </c>
      <c r="C294" s="37" t="s">
        <v>524</v>
      </c>
      <c r="D294" s="38">
        <v>34</v>
      </c>
      <c r="E294" s="38">
        <v>0</v>
      </c>
      <c r="F294" s="38">
        <v>37</v>
      </c>
      <c r="G294" s="38">
        <v>201</v>
      </c>
      <c r="H294" s="38">
        <v>182</v>
      </c>
      <c r="I294" s="38">
        <v>267</v>
      </c>
      <c r="J294" s="38">
        <v>0</v>
      </c>
      <c r="K294" s="57">
        <v>26.5182</v>
      </c>
      <c r="L294" s="38">
        <v>0</v>
      </c>
      <c r="M294" s="38">
        <v>33</v>
      </c>
      <c r="N294" s="38">
        <v>10</v>
      </c>
      <c r="O294" s="38">
        <v>22</v>
      </c>
      <c r="P294" s="38">
        <v>466</v>
      </c>
      <c r="Q294" s="38">
        <v>704</v>
      </c>
      <c r="R294" s="57">
        <v>1.0880000000000001</v>
      </c>
      <c r="S294" s="38">
        <v>11</v>
      </c>
      <c r="T294" s="35"/>
      <c r="U294" s="35">
        <v>444</v>
      </c>
      <c r="V294" s="35">
        <v>35</v>
      </c>
      <c r="W294" s="35">
        <v>35</v>
      </c>
      <c r="X294" s="58">
        <v>11233714.530400977</v>
      </c>
      <c r="Y294" s="58">
        <v>15957</v>
      </c>
    </row>
    <row r="295" spans="1:25" s="58" customFormat="1">
      <c r="A295" s="56">
        <v>444</v>
      </c>
      <c r="B295" s="35">
        <v>444035044</v>
      </c>
      <c r="C295" s="37" t="s">
        <v>524</v>
      </c>
      <c r="D295" s="38">
        <v>0</v>
      </c>
      <c r="E295" s="38">
        <v>0</v>
      </c>
      <c r="F295" s="38">
        <v>1</v>
      </c>
      <c r="G295" s="38">
        <v>5</v>
      </c>
      <c r="H295" s="38">
        <v>1</v>
      </c>
      <c r="I295" s="38">
        <v>2</v>
      </c>
      <c r="J295" s="38">
        <v>0</v>
      </c>
      <c r="K295" s="57">
        <v>0.34739999999999999</v>
      </c>
      <c r="L295" s="38">
        <v>0</v>
      </c>
      <c r="M295" s="38">
        <v>0</v>
      </c>
      <c r="N295" s="38">
        <v>0</v>
      </c>
      <c r="O295" s="38">
        <v>0</v>
      </c>
      <c r="P295" s="38">
        <v>4</v>
      </c>
      <c r="Q295" s="38">
        <v>9</v>
      </c>
      <c r="R295" s="57">
        <v>1.0880000000000001</v>
      </c>
      <c r="S295" s="38">
        <v>11</v>
      </c>
      <c r="T295" s="35"/>
      <c r="U295" s="35">
        <v>444</v>
      </c>
      <c r="V295" s="35">
        <v>35</v>
      </c>
      <c r="W295" s="35">
        <v>44</v>
      </c>
      <c r="X295" s="58">
        <v>126823.34017643202</v>
      </c>
      <c r="Y295" s="58">
        <v>14091</v>
      </c>
    </row>
    <row r="296" spans="1:25" s="58" customFormat="1">
      <c r="A296" s="56">
        <v>444</v>
      </c>
      <c r="B296" s="35">
        <v>444035049</v>
      </c>
      <c r="C296" s="37" t="s">
        <v>524</v>
      </c>
      <c r="D296" s="38">
        <v>0</v>
      </c>
      <c r="E296" s="38">
        <v>0</v>
      </c>
      <c r="F296" s="38">
        <v>0</v>
      </c>
      <c r="G296" s="38">
        <v>2</v>
      </c>
      <c r="H296" s="38">
        <v>0</v>
      </c>
      <c r="I296" s="38">
        <v>0</v>
      </c>
      <c r="J296" s="38">
        <v>0</v>
      </c>
      <c r="K296" s="57">
        <v>7.7200000000000005E-2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1.0880000000000001</v>
      </c>
      <c r="S296" s="38">
        <v>8</v>
      </c>
      <c r="T296" s="35"/>
      <c r="U296" s="35">
        <v>444</v>
      </c>
      <c r="V296" s="35">
        <v>35</v>
      </c>
      <c r="W296" s="35">
        <v>49</v>
      </c>
      <c r="X296" s="58">
        <v>33136.547648096006</v>
      </c>
      <c r="Y296" s="58">
        <v>16568</v>
      </c>
    </row>
    <row r="297" spans="1:25" s="58" customFormat="1">
      <c r="A297" s="56">
        <v>444</v>
      </c>
      <c r="B297" s="35">
        <v>444035057</v>
      </c>
      <c r="C297" s="37" t="s">
        <v>524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3.8600000000000002E-2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1.0880000000000001</v>
      </c>
      <c r="S297" s="38">
        <v>12</v>
      </c>
      <c r="T297" s="35"/>
      <c r="U297" s="35">
        <v>444</v>
      </c>
      <c r="V297" s="35">
        <v>35</v>
      </c>
      <c r="W297" s="35">
        <v>57</v>
      </c>
      <c r="X297" s="58">
        <v>19425.884304048002</v>
      </c>
      <c r="Y297" s="58">
        <v>19426</v>
      </c>
    </row>
    <row r="298" spans="1:25" s="58" customFormat="1">
      <c r="A298" s="56">
        <v>444</v>
      </c>
      <c r="B298" s="35">
        <v>444035073</v>
      </c>
      <c r="C298" s="37" t="s">
        <v>524</v>
      </c>
      <c r="D298" s="38">
        <v>0</v>
      </c>
      <c r="E298" s="38">
        <v>0</v>
      </c>
      <c r="F298" s="38">
        <v>0</v>
      </c>
      <c r="G298" s="38">
        <v>2</v>
      </c>
      <c r="H298" s="38">
        <v>0</v>
      </c>
      <c r="I298" s="38">
        <v>0</v>
      </c>
      <c r="J298" s="38">
        <v>0</v>
      </c>
      <c r="K298" s="57">
        <v>7.7200000000000005E-2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2</v>
      </c>
      <c r="R298" s="57">
        <v>1.0880000000000001</v>
      </c>
      <c r="S298" s="38">
        <v>6</v>
      </c>
      <c r="T298" s="35"/>
      <c r="U298" s="35">
        <v>444</v>
      </c>
      <c r="V298" s="35">
        <v>35</v>
      </c>
      <c r="W298" s="35">
        <v>73</v>
      </c>
      <c r="X298" s="58">
        <v>21662.909888096001</v>
      </c>
      <c r="Y298" s="58">
        <v>10831</v>
      </c>
    </row>
    <row r="299" spans="1:25" s="58" customFormat="1">
      <c r="A299" s="56">
        <v>444</v>
      </c>
      <c r="B299" s="35">
        <v>444035133</v>
      </c>
      <c r="C299" s="37" t="s">
        <v>524</v>
      </c>
      <c r="D299" s="38">
        <v>0</v>
      </c>
      <c r="E299" s="38">
        <v>0</v>
      </c>
      <c r="F299" s="38">
        <v>0</v>
      </c>
      <c r="G299" s="38">
        <v>2</v>
      </c>
      <c r="H299" s="38">
        <v>1</v>
      </c>
      <c r="I299" s="38">
        <v>1</v>
      </c>
      <c r="J299" s="38">
        <v>0</v>
      </c>
      <c r="K299" s="57">
        <v>0.15440000000000001</v>
      </c>
      <c r="L299" s="38">
        <v>0</v>
      </c>
      <c r="M299" s="38">
        <v>1</v>
      </c>
      <c r="N299" s="38">
        <v>0</v>
      </c>
      <c r="O299" s="38">
        <v>0</v>
      </c>
      <c r="P299" s="38">
        <v>4</v>
      </c>
      <c r="Q299" s="38">
        <v>4</v>
      </c>
      <c r="R299" s="57">
        <v>1.0880000000000001</v>
      </c>
      <c r="S299" s="38">
        <v>9</v>
      </c>
      <c r="T299" s="35"/>
      <c r="U299" s="35">
        <v>444</v>
      </c>
      <c r="V299" s="35">
        <v>35</v>
      </c>
      <c r="W299" s="35">
        <v>133</v>
      </c>
      <c r="X299" s="58">
        <v>71357.759056192008</v>
      </c>
      <c r="Y299" s="58">
        <v>17839</v>
      </c>
    </row>
    <row r="300" spans="1:25" s="58" customFormat="1">
      <c r="A300" s="56">
        <v>444</v>
      </c>
      <c r="B300" s="35">
        <v>444035163</v>
      </c>
      <c r="C300" s="37" t="s">
        <v>524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1</v>
      </c>
      <c r="J300" s="38">
        <v>0</v>
      </c>
      <c r="K300" s="57">
        <v>3.8600000000000002E-2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1</v>
      </c>
      <c r="R300" s="57">
        <v>1.0880000000000001</v>
      </c>
      <c r="S300" s="38">
        <v>11</v>
      </c>
      <c r="T300" s="35"/>
      <c r="U300" s="35">
        <v>444</v>
      </c>
      <c r="V300" s="35">
        <v>35</v>
      </c>
      <c r="W300" s="35">
        <v>163</v>
      </c>
      <c r="X300" s="58">
        <v>12439.921904048</v>
      </c>
      <c r="Y300" s="58">
        <v>12440</v>
      </c>
    </row>
    <row r="301" spans="1:25" s="58" customFormat="1">
      <c r="A301" s="56">
        <v>444</v>
      </c>
      <c r="B301" s="35">
        <v>444035212</v>
      </c>
      <c r="C301" s="37" t="s">
        <v>524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1</v>
      </c>
      <c r="J301" s="38">
        <v>0</v>
      </c>
      <c r="K301" s="57">
        <v>3.8600000000000002E-2</v>
      </c>
      <c r="L301" s="38">
        <v>0</v>
      </c>
      <c r="M301" s="38">
        <v>0</v>
      </c>
      <c r="N301" s="38">
        <v>0</v>
      </c>
      <c r="O301" s="38">
        <v>0</v>
      </c>
      <c r="P301" s="38">
        <v>1</v>
      </c>
      <c r="Q301" s="38">
        <v>1</v>
      </c>
      <c r="R301" s="57">
        <v>1.0880000000000001</v>
      </c>
      <c r="S301" s="38">
        <v>5</v>
      </c>
      <c r="T301" s="35"/>
      <c r="U301" s="35">
        <v>444</v>
      </c>
      <c r="V301" s="35">
        <v>35</v>
      </c>
      <c r="W301" s="35">
        <v>212</v>
      </c>
      <c r="X301" s="58">
        <v>17197.098544048004</v>
      </c>
      <c r="Y301" s="58">
        <v>17197</v>
      </c>
    </row>
    <row r="302" spans="1:25" s="58" customFormat="1">
      <c r="A302" s="56">
        <v>444</v>
      </c>
      <c r="B302" s="35">
        <v>444035220</v>
      </c>
      <c r="C302" s="37" t="s">
        <v>524</v>
      </c>
      <c r="D302" s="38">
        <v>0</v>
      </c>
      <c r="E302" s="38">
        <v>0</v>
      </c>
      <c r="F302" s="38">
        <v>0</v>
      </c>
      <c r="G302" s="38">
        <v>1</v>
      </c>
      <c r="H302" s="38">
        <v>0</v>
      </c>
      <c r="I302" s="38">
        <v>0</v>
      </c>
      <c r="J302" s="38">
        <v>0</v>
      </c>
      <c r="K302" s="57">
        <v>3.8600000000000002E-2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1</v>
      </c>
      <c r="R302" s="57">
        <v>1.0880000000000001</v>
      </c>
      <c r="S302" s="38">
        <v>7</v>
      </c>
      <c r="T302" s="35"/>
      <c r="U302" s="35">
        <v>444</v>
      </c>
      <c r="V302" s="35">
        <v>35</v>
      </c>
      <c r="W302" s="35">
        <v>220</v>
      </c>
      <c r="X302" s="58">
        <v>10831.454944048</v>
      </c>
      <c r="Y302" s="58">
        <v>10831</v>
      </c>
    </row>
    <row r="303" spans="1:25" s="58" customFormat="1">
      <c r="A303" s="56">
        <v>444</v>
      </c>
      <c r="B303" s="35">
        <v>444035243</v>
      </c>
      <c r="C303" s="37" t="s">
        <v>524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1</v>
      </c>
      <c r="J303" s="38">
        <v>0</v>
      </c>
      <c r="K303" s="57">
        <v>3.8600000000000002E-2</v>
      </c>
      <c r="L303" s="38">
        <v>0</v>
      </c>
      <c r="M303" s="38">
        <v>0</v>
      </c>
      <c r="N303" s="38">
        <v>0</v>
      </c>
      <c r="O303" s="38">
        <v>0</v>
      </c>
      <c r="P303" s="38">
        <v>1</v>
      </c>
      <c r="Q303" s="38">
        <v>1</v>
      </c>
      <c r="R303" s="57">
        <v>1.0880000000000001</v>
      </c>
      <c r="S303" s="38">
        <v>9</v>
      </c>
      <c r="T303" s="35"/>
      <c r="U303" s="35">
        <v>444</v>
      </c>
      <c r="V303" s="35">
        <v>35</v>
      </c>
      <c r="W303" s="35">
        <v>243</v>
      </c>
      <c r="X303" s="58">
        <v>18459.433904048004</v>
      </c>
      <c r="Y303" s="58">
        <v>18459</v>
      </c>
    </row>
    <row r="304" spans="1:25" s="58" customFormat="1">
      <c r="A304" s="56">
        <v>444</v>
      </c>
      <c r="B304" s="35">
        <v>444035244</v>
      </c>
      <c r="C304" s="37" t="s">
        <v>524</v>
      </c>
      <c r="D304" s="38">
        <v>0</v>
      </c>
      <c r="E304" s="38">
        <v>0</v>
      </c>
      <c r="F304" s="38">
        <v>0</v>
      </c>
      <c r="G304" s="38">
        <v>2</v>
      </c>
      <c r="H304" s="38">
        <v>2</v>
      </c>
      <c r="I304" s="38">
        <v>5</v>
      </c>
      <c r="J304" s="38">
        <v>0</v>
      </c>
      <c r="K304" s="57">
        <v>0.34739999999999999</v>
      </c>
      <c r="L304" s="38">
        <v>0</v>
      </c>
      <c r="M304" s="38">
        <v>0</v>
      </c>
      <c r="N304" s="38">
        <v>1</v>
      </c>
      <c r="O304" s="38">
        <v>1</v>
      </c>
      <c r="P304" s="38">
        <v>7</v>
      </c>
      <c r="Q304" s="38">
        <v>9</v>
      </c>
      <c r="R304" s="57">
        <v>1.0880000000000001</v>
      </c>
      <c r="S304" s="38">
        <v>10</v>
      </c>
      <c r="T304" s="35"/>
      <c r="U304" s="35">
        <v>444</v>
      </c>
      <c r="V304" s="35">
        <v>35</v>
      </c>
      <c r="W304" s="35">
        <v>244</v>
      </c>
      <c r="X304" s="58">
        <v>154442.12401643203</v>
      </c>
      <c r="Y304" s="58">
        <v>17160</v>
      </c>
    </row>
    <row r="305" spans="1:25" s="58" customFormat="1">
      <c r="A305" s="56">
        <v>444</v>
      </c>
      <c r="B305" s="35">
        <v>444035284</v>
      </c>
      <c r="C305" s="37" t="s">
        <v>524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0</v>
      </c>
      <c r="J305" s="38">
        <v>0</v>
      </c>
      <c r="K305" s="57">
        <v>3.8600000000000002E-2</v>
      </c>
      <c r="L305" s="38">
        <v>0</v>
      </c>
      <c r="M305" s="38">
        <v>0</v>
      </c>
      <c r="N305" s="38">
        <v>0</v>
      </c>
      <c r="O305" s="38">
        <v>0</v>
      </c>
      <c r="P305" s="38">
        <v>1</v>
      </c>
      <c r="Q305" s="38">
        <v>1</v>
      </c>
      <c r="R305" s="57">
        <v>1.0880000000000001</v>
      </c>
      <c r="S305" s="38">
        <v>5</v>
      </c>
      <c r="T305" s="35"/>
      <c r="U305" s="35">
        <v>444</v>
      </c>
      <c r="V305" s="35">
        <v>35</v>
      </c>
      <c r="W305" s="35">
        <v>284</v>
      </c>
      <c r="X305" s="58">
        <v>15190.832544048002</v>
      </c>
      <c r="Y305" s="58">
        <v>15191</v>
      </c>
    </row>
    <row r="306" spans="1:25" s="58" customFormat="1">
      <c r="A306" s="56">
        <v>444</v>
      </c>
      <c r="B306" s="35">
        <v>444035293</v>
      </c>
      <c r="C306" s="37" t="s">
        <v>524</v>
      </c>
      <c r="D306" s="38">
        <v>0</v>
      </c>
      <c r="E306" s="38">
        <v>0</v>
      </c>
      <c r="F306" s="38">
        <v>1</v>
      </c>
      <c r="G306" s="38">
        <v>0</v>
      </c>
      <c r="H306" s="38">
        <v>0</v>
      </c>
      <c r="I306" s="38">
        <v>0</v>
      </c>
      <c r="J306" s="38">
        <v>0</v>
      </c>
      <c r="K306" s="57">
        <v>3.8600000000000002E-2</v>
      </c>
      <c r="L306" s="38">
        <v>0</v>
      </c>
      <c r="M306" s="38">
        <v>1</v>
      </c>
      <c r="N306" s="38">
        <v>0</v>
      </c>
      <c r="O306" s="38">
        <v>0</v>
      </c>
      <c r="P306" s="38">
        <v>1</v>
      </c>
      <c r="Q306" s="38">
        <v>1</v>
      </c>
      <c r="R306" s="57">
        <v>1.0880000000000001</v>
      </c>
      <c r="S306" s="38">
        <v>10</v>
      </c>
      <c r="T306" s="35"/>
      <c r="U306" s="35">
        <v>444</v>
      </c>
      <c r="V306" s="35">
        <v>35</v>
      </c>
      <c r="W306" s="35">
        <v>293</v>
      </c>
      <c r="X306" s="58">
        <v>19821.626544048002</v>
      </c>
      <c r="Y306" s="58">
        <v>19822</v>
      </c>
    </row>
    <row r="307" spans="1:25" s="58" customFormat="1">
      <c r="A307" s="56">
        <v>444</v>
      </c>
      <c r="B307" s="35">
        <v>444035336</v>
      </c>
      <c r="C307" s="37" t="s">
        <v>524</v>
      </c>
      <c r="D307" s="38">
        <v>1</v>
      </c>
      <c r="E307" s="38">
        <v>0</v>
      </c>
      <c r="F307" s="38">
        <v>0</v>
      </c>
      <c r="G307" s="38">
        <v>4</v>
      </c>
      <c r="H307" s="38">
        <v>2</v>
      </c>
      <c r="I307" s="38">
        <v>0</v>
      </c>
      <c r="J307" s="38">
        <v>0</v>
      </c>
      <c r="K307" s="57">
        <v>0.2316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7</v>
      </c>
      <c r="R307" s="57">
        <v>1.0880000000000001</v>
      </c>
      <c r="S307" s="38">
        <v>8</v>
      </c>
      <c r="T307" s="35"/>
      <c r="U307" s="35">
        <v>444</v>
      </c>
      <c r="V307" s="35">
        <v>35</v>
      </c>
      <c r="W307" s="35">
        <v>336</v>
      </c>
      <c r="X307" s="58">
        <v>86180.826784288016</v>
      </c>
      <c r="Y307" s="58">
        <v>12312</v>
      </c>
    </row>
    <row r="308" spans="1:25" s="58" customFormat="1">
      <c r="A308" s="56">
        <v>444</v>
      </c>
      <c r="B308" s="35">
        <v>444035625</v>
      </c>
      <c r="C308" s="37" t="s">
        <v>524</v>
      </c>
      <c r="D308" s="38">
        <v>0</v>
      </c>
      <c r="E308" s="38">
        <v>0</v>
      </c>
      <c r="F308" s="38">
        <v>0</v>
      </c>
      <c r="G308" s="38">
        <v>1</v>
      </c>
      <c r="H308" s="38">
        <v>0</v>
      </c>
      <c r="I308" s="38">
        <v>2</v>
      </c>
      <c r="J308" s="38">
        <v>0</v>
      </c>
      <c r="K308" s="57">
        <v>0.1158</v>
      </c>
      <c r="L308" s="38">
        <v>0</v>
      </c>
      <c r="M308" s="38">
        <v>1</v>
      </c>
      <c r="N308" s="38">
        <v>0</v>
      </c>
      <c r="O308" s="38">
        <v>1</v>
      </c>
      <c r="P308" s="38">
        <v>3</v>
      </c>
      <c r="Q308" s="38">
        <v>3</v>
      </c>
      <c r="R308" s="57">
        <v>1.0880000000000001</v>
      </c>
      <c r="S308" s="38">
        <v>6</v>
      </c>
      <c r="T308" s="35"/>
      <c r="U308" s="35">
        <v>444</v>
      </c>
      <c r="V308" s="35">
        <v>35</v>
      </c>
      <c r="W308" s="35">
        <v>625</v>
      </c>
      <c r="X308" s="58">
        <v>56670.767472144005</v>
      </c>
      <c r="Y308" s="58">
        <v>18890</v>
      </c>
    </row>
    <row r="309" spans="1:25" s="58" customFormat="1">
      <c r="A309" s="56">
        <v>445</v>
      </c>
      <c r="B309" s="35">
        <v>445348017</v>
      </c>
      <c r="C309" s="37" t="s">
        <v>525</v>
      </c>
      <c r="D309" s="38">
        <v>0</v>
      </c>
      <c r="E309" s="38">
        <v>0</v>
      </c>
      <c r="F309" s="38">
        <v>1</v>
      </c>
      <c r="G309" s="38">
        <v>1</v>
      </c>
      <c r="H309" s="38">
        <v>1</v>
      </c>
      <c r="I309" s="38">
        <v>1</v>
      </c>
      <c r="J309" s="38">
        <v>0</v>
      </c>
      <c r="K309" s="57">
        <v>0.15440000000000001</v>
      </c>
      <c r="L309" s="38">
        <v>0</v>
      </c>
      <c r="M309" s="38">
        <v>2</v>
      </c>
      <c r="N309" s="38">
        <v>0</v>
      </c>
      <c r="O309" s="38">
        <v>0</v>
      </c>
      <c r="P309" s="38">
        <v>4</v>
      </c>
      <c r="Q309" s="38">
        <v>4</v>
      </c>
      <c r="R309" s="57">
        <v>1</v>
      </c>
      <c r="S309" s="38">
        <v>6</v>
      </c>
      <c r="T309" s="35"/>
      <c r="U309" s="35">
        <v>445</v>
      </c>
      <c r="V309" s="35">
        <v>348</v>
      </c>
      <c r="W309" s="35">
        <v>17</v>
      </c>
      <c r="X309" s="58">
        <v>65830.327640000003</v>
      </c>
      <c r="Y309" s="58">
        <v>16458</v>
      </c>
    </row>
    <row r="310" spans="1:25" s="58" customFormat="1">
      <c r="A310" s="56">
        <v>445</v>
      </c>
      <c r="B310" s="35">
        <v>445348064</v>
      </c>
      <c r="C310" s="37" t="s">
        <v>525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1</v>
      </c>
      <c r="J310" s="38">
        <v>0</v>
      </c>
      <c r="K310" s="57">
        <v>3.8600000000000002E-2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1</v>
      </c>
      <c r="R310" s="57">
        <v>1</v>
      </c>
      <c r="S310" s="38">
        <v>10</v>
      </c>
      <c r="T310" s="35"/>
      <c r="U310" s="35">
        <v>445</v>
      </c>
      <c r="V310" s="35">
        <v>348</v>
      </c>
      <c r="W310" s="35">
        <v>64</v>
      </c>
      <c r="X310" s="58">
        <v>11611.466909999999</v>
      </c>
      <c r="Y310" s="58">
        <v>11611</v>
      </c>
    </row>
    <row r="311" spans="1:25" s="58" customFormat="1">
      <c r="A311" s="56">
        <v>445</v>
      </c>
      <c r="B311" s="35">
        <v>445348097</v>
      </c>
      <c r="C311" s="37" t="s">
        <v>525</v>
      </c>
      <c r="D311" s="38">
        <v>0</v>
      </c>
      <c r="E311" s="38">
        <v>0</v>
      </c>
      <c r="F311" s="38">
        <v>0</v>
      </c>
      <c r="G311" s="38">
        <v>1</v>
      </c>
      <c r="H311" s="38">
        <v>0</v>
      </c>
      <c r="I311" s="38">
        <v>0</v>
      </c>
      <c r="J311" s="38">
        <v>0</v>
      </c>
      <c r="K311" s="57">
        <v>3.8600000000000002E-2</v>
      </c>
      <c r="L311" s="38">
        <v>0</v>
      </c>
      <c r="M311" s="38">
        <v>1</v>
      </c>
      <c r="N311" s="38">
        <v>0</v>
      </c>
      <c r="O311" s="38">
        <v>0</v>
      </c>
      <c r="P311" s="38">
        <v>1</v>
      </c>
      <c r="Q311" s="38">
        <v>1</v>
      </c>
      <c r="R311" s="57">
        <v>1</v>
      </c>
      <c r="S311" s="38">
        <v>11</v>
      </c>
      <c r="T311" s="35"/>
      <c r="U311" s="35">
        <v>445</v>
      </c>
      <c r="V311" s="35">
        <v>348</v>
      </c>
      <c r="W311" s="35">
        <v>97</v>
      </c>
      <c r="X311" s="58">
        <v>18828.376909999999</v>
      </c>
      <c r="Y311" s="58">
        <v>18828</v>
      </c>
    </row>
    <row r="312" spans="1:25" s="58" customFormat="1">
      <c r="A312" s="56">
        <v>445</v>
      </c>
      <c r="B312" s="35">
        <v>445348110</v>
      </c>
      <c r="C312" s="37" t="s">
        <v>525</v>
      </c>
      <c r="D312" s="38">
        <v>0</v>
      </c>
      <c r="E312" s="38">
        <v>0</v>
      </c>
      <c r="F312" s="38">
        <v>0</v>
      </c>
      <c r="G312" s="38">
        <v>0</v>
      </c>
      <c r="H312" s="38">
        <v>1</v>
      </c>
      <c r="I312" s="38">
        <v>1</v>
      </c>
      <c r="J312" s="38">
        <v>0</v>
      </c>
      <c r="K312" s="57">
        <v>7.7200000000000005E-2</v>
      </c>
      <c r="L312" s="38">
        <v>0</v>
      </c>
      <c r="M312" s="38">
        <v>0</v>
      </c>
      <c r="N312" s="38">
        <v>0</v>
      </c>
      <c r="O312" s="38">
        <v>0</v>
      </c>
      <c r="P312" s="38">
        <v>2</v>
      </c>
      <c r="Q312" s="38">
        <v>2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110</v>
      </c>
      <c r="X312" s="58">
        <v>29968.19382</v>
      </c>
      <c r="Y312" s="58">
        <v>14984</v>
      </c>
    </row>
    <row r="313" spans="1:25" s="58" customFormat="1">
      <c r="A313" s="56">
        <v>445</v>
      </c>
      <c r="B313" s="35">
        <v>445348151</v>
      </c>
      <c r="C313" s="37" t="s">
        <v>525</v>
      </c>
      <c r="D313" s="38">
        <v>0</v>
      </c>
      <c r="E313" s="38">
        <v>0</v>
      </c>
      <c r="F313" s="38">
        <v>0</v>
      </c>
      <c r="G313" s="38">
        <v>12</v>
      </c>
      <c r="H313" s="38">
        <v>4</v>
      </c>
      <c r="I313" s="38">
        <v>3</v>
      </c>
      <c r="J313" s="38">
        <v>0</v>
      </c>
      <c r="K313" s="57">
        <v>0.73340000000000005</v>
      </c>
      <c r="L313" s="38">
        <v>0</v>
      </c>
      <c r="M313" s="38">
        <v>2</v>
      </c>
      <c r="N313" s="38">
        <v>0</v>
      </c>
      <c r="O313" s="38">
        <v>0</v>
      </c>
      <c r="P313" s="38">
        <v>15</v>
      </c>
      <c r="Q313" s="38">
        <v>19</v>
      </c>
      <c r="R313" s="57">
        <v>1</v>
      </c>
      <c r="S313" s="38">
        <v>7</v>
      </c>
      <c r="T313" s="35"/>
      <c r="U313" s="35">
        <v>445</v>
      </c>
      <c r="V313" s="35">
        <v>348</v>
      </c>
      <c r="W313" s="35">
        <v>151</v>
      </c>
      <c r="X313" s="58">
        <v>276183.39129000006</v>
      </c>
      <c r="Y313" s="58">
        <v>14536</v>
      </c>
    </row>
    <row r="314" spans="1:25" s="58" customFormat="1">
      <c r="A314" s="56">
        <v>445</v>
      </c>
      <c r="B314" s="35">
        <v>445348153</v>
      </c>
      <c r="C314" s="37" t="s">
        <v>525</v>
      </c>
      <c r="D314" s="38">
        <v>0</v>
      </c>
      <c r="E314" s="38">
        <v>0</v>
      </c>
      <c r="F314" s="38">
        <v>0</v>
      </c>
      <c r="G314" s="38">
        <v>1</v>
      </c>
      <c r="H314" s="38">
        <v>1</v>
      </c>
      <c r="I314" s="38">
        <v>0</v>
      </c>
      <c r="J314" s="38">
        <v>0</v>
      </c>
      <c r="K314" s="57">
        <v>7.7200000000000005E-2</v>
      </c>
      <c r="L314" s="38">
        <v>0</v>
      </c>
      <c r="M314" s="38">
        <v>0</v>
      </c>
      <c r="N314" s="38">
        <v>0</v>
      </c>
      <c r="O314" s="38">
        <v>0</v>
      </c>
      <c r="P314" s="38">
        <v>2</v>
      </c>
      <c r="Q314" s="38">
        <v>2</v>
      </c>
      <c r="R314" s="57">
        <v>1</v>
      </c>
      <c r="S314" s="38">
        <v>10</v>
      </c>
      <c r="T314" s="35"/>
      <c r="U314" s="35">
        <v>445</v>
      </c>
      <c r="V314" s="35">
        <v>348</v>
      </c>
      <c r="W314" s="35">
        <v>153</v>
      </c>
      <c r="X314" s="58">
        <v>31554.393820000001</v>
      </c>
      <c r="Y314" s="58">
        <v>15777</v>
      </c>
    </row>
    <row r="315" spans="1:25" s="58" customFormat="1">
      <c r="A315" s="56">
        <v>445</v>
      </c>
      <c r="B315" s="35">
        <v>445348170</v>
      </c>
      <c r="C315" s="37" t="s">
        <v>525</v>
      </c>
      <c r="D315" s="38">
        <v>0</v>
      </c>
      <c r="E315" s="38">
        <v>0</v>
      </c>
      <c r="F315" s="38">
        <v>0</v>
      </c>
      <c r="G315" s="38">
        <v>1</v>
      </c>
      <c r="H315" s="38">
        <v>0</v>
      </c>
      <c r="I315" s="38">
        <v>0</v>
      </c>
      <c r="J315" s="38">
        <v>0</v>
      </c>
      <c r="K315" s="57">
        <v>3.8600000000000002E-2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</v>
      </c>
      <c r="R315" s="57">
        <v>1</v>
      </c>
      <c r="S315" s="38">
        <v>10</v>
      </c>
      <c r="T315" s="35"/>
      <c r="U315" s="35">
        <v>445</v>
      </c>
      <c r="V315" s="35">
        <v>348</v>
      </c>
      <c r="W315" s="35">
        <v>170</v>
      </c>
      <c r="X315" s="58">
        <v>10114.68691</v>
      </c>
      <c r="Y315" s="58">
        <v>10115</v>
      </c>
    </row>
    <row r="316" spans="1:25" s="58" customFormat="1">
      <c r="A316" s="56">
        <v>445</v>
      </c>
      <c r="B316" s="35">
        <v>445348186</v>
      </c>
      <c r="C316" s="37" t="s">
        <v>525</v>
      </c>
      <c r="D316" s="38">
        <v>0</v>
      </c>
      <c r="E316" s="38">
        <v>0</v>
      </c>
      <c r="F316" s="38">
        <v>0</v>
      </c>
      <c r="G316" s="38">
        <v>6</v>
      </c>
      <c r="H316" s="38">
        <v>1</v>
      </c>
      <c r="I316" s="38">
        <v>1</v>
      </c>
      <c r="J316" s="38">
        <v>0</v>
      </c>
      <c r="K316" s="57">
        <v>0.30880000000000002</v>
      </c>
      <c r="L316" s="38">
        <v>0</v>
      </c>
      <c r="M316" s="38">
        <v>1</v>
      </c>
      <c r="N316" s="38">
        <v>0</v>
      </c>
      <c r="O316" s="38">
        <v>0</v>
      </c>
      <c r="P316" s="38">
        <v>6</v>
      </c>
      <c r="Q316" s="38">
        <v>8</v>
      </c>
      <c r="R316" s="57">
        <v>1</v>
      </c>
      <c r="S316" s="38">
        <v>7</v>
      </c>
      <c r="T316" s="35"/>
      <c r="U316" s="35">
        <v>445</v>
      </c>
      <c r="V316" s="35">
        <v>348</v>
      </c>
      <c r="W316" s="35">
        <v>186</v>
      </c>
      <c r="X316" s="58">
        <v>114946.84528000001</v>
      </c>
      <c r="Y316" s="58">
        <v>14368</v>
      </c>
    </row>
    <row r="317" spans="1:25" s="58" customFormat="1">
      <c r="A317" s="56">
        <v>445</v>
      </c>
      <c r="B317" s="35">
        <v>445348214</v>
      </c>
      <c r="C317" s="37" t="s">
        <v>525</v>
      </c>
      <c r="D317" s="38">
        <v>0</v>
      </c>
      <c r="E317" s="38">
        <v>0</v>
      </c>
      <c r="F317" s="38">
        <v>0</v>
      </c>
      <c r="G317" s="38">
        <v>0</v>
      </c>
      <c r="H317" s="38">
        <v>2</v>
      </c>
      <c r="I317" s="38">
        <v>0</v>
      </c>
      <c r="J317" s="38">
        <v>0</v>
      </c>
      <c r="K317" s="57">
        <v>7.7200000000000005E-2</v>
      </c>
      <c r="L317" s="38">
        <v>0</v>
      </c>
      <c r="M317" s="38">
        <v>0</v>
      </c>
      <c r="N317" s="38">
        <v>0</v>
      </c>
      <c r="O317" s="38">
        <v>0</v>
      </c>
      <c r="P317" s="38">
        <v>2</v>
      </c>
      <c r="Q317" s="38">
        <v>2</v>
      </c>
      <c r="R317" s="57">
        <v>1</v>
      </c>
      <c r="S317" s="38">
        <v>8</v>
      </c>
      <c r="T317" s="35"/>
      <c r="U317" s="35">
        <v>445</v>
      </c>
      <c r="V317" s="35">
        <v>348</v>
      </c>
      <c r="W317" s="35">
        <v>214</v>
      </c>
      <c r="X317" s="58">
        <v>30145.873820000001</v>
      </c>
      <c r="Y317" s="58">
        <v>15073</v>
      </c>
    </row>
    <row r="318" spans="1:25" s="58" customFormat="1">
      <c r="A318" s="56">
        <v>445</v>
      </c>
      <c r="B318" s="35">
        <v>445348226</v>
      </c>
      <c r="C318" s="37" t="s">
        <v>525</v>
      </c>
      <c r="D318" s="38">
        <v>0</v>
      </c>
      <c r="E318" s="38">
        <v>0</v>
      </c>
      <c r="F318" s="38">
        <v>2</v>
      </c>
      <c r="G318" s="38">
        <v>13</v>
      </c>
      <c r="H318" s="38">
        <v>8</v>
      </c>
      <c r="I318" s="38">
        <v>4</v>
      </c>
      <c r="J318" s="38">
        <v>0</v>
      </c>
      <c r="K318" s="57">
        <v>1.0422</v>
      </c>
      <c r="L318" s="38">
        <v>0</v>
      </c>
      <c r="M318" s="38">
        <v>3</v>
      </c>
      <c r="N318" s="38">
        <v>1</v>
      </c>
      <c r="O318" s="38">
        <v>0</v>
      </c>
      <c r="P318" s="38">
        <v>12</v>
      </c>
      <c r="Q318" s="38">
        <v>27</v>
      </c>
      <c r="R318" s="57">
        <v>1</v>
      </c>
      <c r="S318" s="38">
        <v>9</v>
      </c>
      <c r="T318" s="35"/>
      <c r="U318" s="35">
        <v>445</v>
      </c>
      <c r="V318" s="35">
        <v>348</v>
      </c>
      <c r="W318" s="35">
        <v>226</v>
      </c>
      <c r="X318" s="58">
        <v>353425.07657000003</v>
      </c>
      <c r="Y318" s="58">
        <v>13090</v>
      </c>
    </row>
    <row r="319" spans="1:25" s="58" customFormat="1">
      <c r="A319" s="56">
        <v>445</v>
      </c>
      <c r="B319" s="35">
        <v>445348271</v>
      </c>
      <c r="C319" s="37" t="s">
        <v>525</v>
      </c>
      <c r="D319" s="38">
        <v>0</v>
      </c>
      <c r="E319" s="38">
        <v>0</v>
      </c>
      <c r="F319" s="38">
        <v>0</v>
      </c>
      <c r="G319" s="38">
        <v>1</v>
      </c>
      <c r="H319" s="38">
        <v>1</v>
      </c>
      <c r="I319" s="38">
        <v>0</v>
      </c>
      <c r="J319" s="38">
        <v>0</v>
      </c>
      <c r="K319" s="57">
        <v>7.7200000000000005E-2</v>
      </c>
      <c r="L319" s="38">
        <v>0</v>
      </c>
      <c r="M319" s="38">
        <v>1</v>
      </c>
      <c r="N319" s="38">
        <v>0</v>
      </c>
      <c r="O319" s="38">
        <v>0</v>
      </c>
      <c r="P319" s="38">
        <v>1</v>
      </c>
      <c r="Q319" s="38">
        <v>2</v>
      </c>
      <c r="R319" s="57">
        <v>1</v>
      </c>
      <c r="S319" s="38">
        <v>4</v>
      </c>
      <c r="T319" s="35"/>
      <c r="U319" s="35">
        <v>445</v>
      </c>
      <c r="V319" s="35">
        <v>348</v>
      </c>
      <c r="W319" s="35">
        <v>271</v>
      </c>
      <c r="X319" s="58">
        <v>26724.33382</v>
      </c>
      <c r="Y319" s="58">
        <v>13362</v>
      </c>
    </row>
    <row r="320" spans="1:25" s="58" customFormat="1">
      <c r="A320" s="56">
        <v>445</v>
      </c>
      <c r="B320" s="35">
        <v>445348277</v>
      </c>
      <c r="C320" s="37" t="s">
        <v>525</v>
      </c>
      <c r="D320" s="38">
        <v>0</v>
      </c>
      <c r="E320" s="38">
        <v>0</v>
      </c>
      <c r="F320" s="38">
        <v>0</v>
      </c>
      <c r="G320" s="38">
        <v>1</v>
      </c>
      <c r="H320" s="38">
        <v>0</v>
      </c>
      <c r="I320" s="38">
        <v>0</v>
      </c>
      <c r="J320" s="38">
        <v>0</v>
      </c>
      <c r="K320" s="57">
        <v>3.8600000000000002E-2</v>
      </c>
      <c r="L320" s="38">
        <v>0</v>
      </c>
      <c r="M320" s="38">
        <v>0</v>
      </c>
      <c r="N320" s="38">
        <v>0</v>
      </c>
      <c r="O320" s="38">
        <v>0</v>
      </c>
      <c r="P320" s="38">
        <v>1</v>
      </c>
      <c r="Q320" s="38">
        <v>1</v>
      </c>
      <c r="R320" s="57">
        <v>1</v>
      </c>
      <c r="S320" s="38">
        <v>12</v>
      </c>
      <c r="T320" s="35"/>
      <c r="U320" s="35">
        <v>445</v>
      </c>
      <c r="V320" s="35">
        <v>348</v>
      </c>
      <c r="W320" s="35">
        <v>277</v>
      </c>
      <c r="X320" s="58">
        <v>16591.25691</v>
      </c>
      <c r="Y320" s="58">
        <v>16591</v>
      </c>
    </row>
    <row r="321" spans="1:25" s="58" customFormat="1">
      <c r="A321" s="56">
        <v>445</v>
      </c>
      <c r="B321" s="35">
        <v>445348290</v>
      </c>
      <c r="C321" s="37" t="s">
        <v>525</v>
      </c>
      <c r="D321" s="38">
        <v>0</v>
      </c>
      <c r="E321" s="38">
        <v>0</v>
      </c>
      <c r="F321" s="38">
        <v>0</v>
      </c>
      <c r="G321" s="38">
        <v>0</v>
      </c>
      <c r="H321" s="38">
        <v>1</v>
      </c>
      <c r="I321" s="38">
        <v>0</v>
      </c>
      <c r="J321" s="38">
        <v>0</v>
      </c>
      <c r="K321" s="57">
        <v>3.8600000000000002E-2</v>
      </c>
      <c r="L321" s="38">
        <v>0</v>
      </c>
      <c r="M321" s="38">
        <v>0</v>
      </c>
      <c r="N321" s="38">
        <v>0</v>
      </c>
      <c r="O321" s="38">
        <v>0</v>
      </c>
      <c r="P321" s="38">
        <v>1</v>
      </c>
      <c r="Q321" s="38">
        <v>1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290</v>
      </c>
      <c r="X321" s="58">
        <v>14055.576909999998</v>
      </c>
      <c r="Y321" s="58">
        <v>14056</v>
      </c>
    </row>
    <row r="322" spans="1:25" s="58" customFormat="1">
      <c r="A322" s="56">
        <v>445</v>
      </c>
      <c r="B322" s="35">
        <v>445348316</v>
      </c>
      <c r="C322" s="37" t="s">
        <v>525</v>
      </c>
      <c r="D322" s="38">
        <v>0</v>
      </c>
      <c r="E322" s="38">
        <v>0</v>
      </c>
      <c r="F322" s="38">
        <v>0</v>
      </c>
      <c r="G322" s="38">
        <v>5</v>
      </c>
      <c r="H322" s="38">
        <v>1</v>
      </c>
      <c r="I322" s="38">
        <v>3</v>
      </c>
      <c r="J322" s="38">
        <v>0</v>
      </c>
      <c r="K322" s="57">
        <v>0.34739999999999999</v>
      </c>
      <c r="L322" s="38">
        <v>0</v>
      </c>
      <c r="M322" s="38">
        <v>1</v>
      </c>
      <c r="N322" s="38">
        <v>0</v>
      </c>
      <c r="O322" s="38">
        <v>0</v>
      </c>
      <c r="P322" s="38">
        <v>7</v>
      </c>
      <c r="Q322" s="38">
        <v>9</v>
      </c>
      <c r="R322" s="57">
        <v>1</v>
      </c>
      <c r="S322" s="38">
        <v>11</v>
      </c>
      <c r="T322" s="35"/>
      <c r="U322" s="35">
        <v>445</v>
      </c>
      <c r="V322" s="35">
        <v>348</v>
      </c>
      <c r="W322" s="35">
        <v>316</v>
      </c>
      <c r="X322" s="58">
        <v>140833.67219000001</v>
      </c>
      <c r="Y322" s="58">
        <v>15648</v>
      </c>
    </row>
    <row r="323" spans="1:25" s="58" customFormat="1">
      <c r="A323" s="56">
        <v>445</v>
      </c>
      <c r="B323" s="35">
        <v>445348322</v>
      </c>
      <c r="C323" s="37" t="s">
        <v>525</v>
      </c>
      <c r="D323" s="38">
        <v>0</v>
      </c>
      <c r="E323" s="38">
        <v>0</v>
      </c>
      <c r="F323" s="38">
        <v>0</v>
      </c>
      <c r="G323" s="38">
        <v>0</v>
      </c>
      <c r="H323" s="38">
        <v>1</v>
      </c>
      <c r="I323" s="38">
        <v>1</v>
      </c>
      <c r="J323" s="38">
        <v>0</v>
      </c>
      <c r="K323" s="57">
        <v>7.7200000000000005E-2</v>
      </c>
      <c r="L323" s="38">
        <v>0</v>
      </c>
      <c r="M323" s="38">
        <v>0</v>
      </c>
      <c r="N323" s="38">
        <v>1</v>
      </c>
      <c r="O323" s="38">
        <v>0</v>
      </c>
      <c r="P323" s="38">
        <v>2</v>
      </c>
      <c r="Q323" s="38">
        <v>2</v>
      </c>
      <c r="R323" s="57">
        <v>1</v>
      </c>
      <c r="S323" s="38">
        <v>6</v>
      </c>
      <c r="T323" s="35"/>
      <c r="U323" s="35">
        <v>445</v>
      </c>
      <c r="V323" s="35">
        <v>348</v>
      </c>
      <c r="W323" s="35">
        <v>322</v>
      </c>
      <c r="X323" s="58">
        <v>33650.453819999995</v>
      </c>
      <c r="Y323" s="58">
        <v>16825</v>
      </c>
    </row>
    <row r="324" spans="1:25" s="58" customFormat="1">
      <c r="A324" s="56">
        <v>445</v>
      </c>
      <c r="B324" s="35">
        <v>445348348</v>
      </c>
      <c r="C324" s="37" t="s">
        <v>525</v>
      </c>
      <c r="D324" s="38">
        <v>0</v>
      </c>
      <c r="E324" s="38">
        <v>0</v>
      </c>
      <c r="F324" s="38">
        <v>115</v>
      </c>
      <c r="G324" s="38">
        <v>550</v>
      </c>
      <c r="H324" s="38">
        <v>308</v>
      </c>
      <c r="I324" s="38">
        <v>341</v>
      </c>
      <c r="J324" s="38">
        <v>0</v>
      </c>
      <c r="K324" s="57">
        <v>50.720399999999998</v>
      </c>
      <c r="L324" s="38">
        <v>0</v>
      </c>
      <c r="M324" s="38">
        <v>183</v>
      </c>
      <c r="N324" s="38">
        <v>22</v>
      </c>
      <c r="O324" s="38">
        <v>1</v>
      </c>
      <c r="P324" s="38">
        <v>860</v>
      </c>
      <c r="Q324" s="38">
        <v>1314</v>
      </c>
      <c r="R324" s="57">
        <v>1</v>
      </c>
      <c r="S324" s="38">
        <v>11</v>
      </c>
      <c r="T324" s="35"/>
      <c r="U324" s="35">
        <v>445</v>
      </c>
      <c r="V324" s="35">
        <v>348</v>
      </c>
      <c r="W324" s="35">
        <v>348</v>
      </c>
      <c r="X324" s="58">
        <v>19510792.37974</v>
      </c>
      <c r="Y324" s="58">
        <v>14848</v>
      </c>
    </row>
    <row r="325" spans="1:25" s="58" customFormat="1">
      <c r="A325" s="56">
        <v>445</v>
      </c>
      <c r="B325" s="35">
        <v>445348620</v>
      </c>
      <c r="C325" s="37" t="s">
        <v>525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0</v>
      </c>
      <c r="J325" s="38">
        <v>0</v>
      </c>
      <c r="K325" s="57">
        <v>3.8600000000000002E-2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1</v>
      </c>
      <c r="R325" s="57">
        <v>1</v>
      </c>
      <c r="S325" s="38">
        <v>4</v>
      </c>
      <c r="T325" s="35"/>
      <c r="U325" s="35">
        <v>445</v>
      </c>
      <c r="V325" s="35">
        <v>348</v>
      </c>
      <c r="W325" s="35">
        <v>620</v>
      </c>
      <c r="X325" s="58">
        <v>10114.68691</v>
      </c>
      <c r="Y325" s="58">
        <v>10115</v>
      </c>
    </row>
    <row r="326" spans="1:25" s="58" customFormat="1">
      <c r="A326" s="56">
        <v>445</v>
      </c>
      <c r="B326" s="35">
        <v>445348658</v>
      </c>
      <c r="C326" s="37" t="s">
        <v>525</v>
      </c>
      <c r="D326" s="38">
        <v>0</v>
      </c>
      <c r="E326" s="38">
        <v>0</v>
      </c>
      <c r="F326" s="38">
        <v>0</v>
      </c>
      <c r="G326" s="38">
        <v>2</v>
      </c>
      <c r="H326" s="38">
        <v>0</v>
      </c>
      <c r="I326" s="38">
        <v>4</v>
      </c>
      <c r="J326" s="38">
        <v>0</v>
      </c>
      <c r="K326" s="57">
        <v>0.2316</v>
      </c>
      <c r="L326" s="38">
        <v>0</v>
      </c>
      <c r="M326" s="38">
        <v>1</v>
      </c>
      <c r="N326" s="38">
        <v>0</v>
      </c>
      <c r="O326" s="38">
        <v>0</v>
      </c>
      <c r="P326" s="38">
        <v>5</v>
      </c>
      <c r="Q326" s="38">
        <v>6</v>
      </c>
      <c r="R326" s="57">
        <v>1</v>
      </c>
      <c r="S326" s="38">
        <v>7</v>
      </c>
      <c r="T326" s="35"/>
      <c r="U326" s="35">
        <v>445</v>
      </c>
      <c r="V326" s="35">
        <v>348</v>
      </c>
      <c r="W326" s="35">
        <v>658</v>
      </c>
      <c r="X326" s="58">
        <v>94511.611459999986</v>
      </c>
      <c r="Y326" s="58">
        <v>15752</v>
      </c>
    </row>
    <row r="327" spans="1:25" s="58" customFormat="1">
      <c r="A327" s="56">
        <v>445</v>
      </c>
      <c r="B327" s="35">
        <v>445348753</v>
      </c>
      <c r="C327" s="37" t="s">
        <v>525</v>
      </c>
      <c r="D327" s="38">
        <v>0</v>
      </c>
      <c r="E327" s="38">
        <v>0</v>
      </c>
      <c r="F327" s="38">
        <v>1</v>
      </c>
      <c r="G327" s="38">
        <v>0</v>
      </c>
      <c r="H327" s="38">
        <v>1</v>
      </c>
      <c r="I327" s="38">
        <v>1</v>
      </c>
      <c r="J327" s="38">
        <v>0</v>
      </c>
      <c r="K327" s="57">
        <v>0.1158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</v>
      </c>
      <c r="R327" s="57">
        <v>1</v>
      </c>
      <c r="S327" s="38">
        <v>7</v>
      </c>
      <c r="T327" s="35"/>
      <c r="U327" s="35">
        <v>445</v>
      </c>
      <c r="V327" s="35">
        <v>348</v>
      </c>
      <c r="W327" s="35">
        <v>753</v>
      </c>
      <c r="X327" s="58">
        <v>31429.820729999999</v>
      </c>
      <c r="Y327" s="58">
        <v>10477</v>
      </c>
    </row>
    <row r="328" spans="1:25" s="58" customFormat="1">
      <c r="A328" s="56">
        <v>445</v>
      </c>
      <c r="B328" s="35">
        <v>445348767</v>
      </c>
      <c r="C328" s="37" t="s">
        <v>525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2</v>
      </c>
      <c r="J328" s="38">
        <v>0</v>
      </c>
      <c r="K328" s="57">
        <v>7.7200000000000005E-2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2</v>
      </c>
      <c r="R328" s="57">
        <v>1</v>
      </c>
      <c r="S328" s="38">
        <v>9</v>
      </c>
      <c r="T328" s="35"/>
      <c r="U328" s="35">
        <v>445</v>
      </c>
      <c r="V328" s="35">
        <v>348</v>
      </c>
      <c r="W328" s="35">
        <v>767</v>
      </c>
      <c r="X328" s="58">
        <v>23222.933819999998</v>
      </c>
      <c r="Y328" s="58">
        <v>11611</v>
      </c>
    </row>
    <row r="329" spans="1:25" s="58" customFormat="1">
      <c r="A329" s="56">
        <v>445</v>
      </c>
      <c r="B329" s="35">
        <v>445348775</v>
      </c>
      <c r="C329" s="37" t="s">
        <v>525</v>
      </c>
      <c r="D329" s="38">
        <v>0</v>
      </c>
      <c r="E329" s="38">
        <v>0</v>
      </c>
      <c r="F329" s="38">
        <v>0</v>
      </c>
      <c r="G329" s="38">
        <v>5</v>
      </c>
      <c r="H329" s="38">
        <v>9</v>
      </c>
      <c r="I329" s="38">
        <v>4</v>
      </c>
      <c r="J329" s="38">
        <v>0</v>
      </c>
      <c r="K329" s="57">
        <v>0.69479999999999997</v>
      </c>
      <c r="L329" s="38">
        <v>0</v>
      </c>
      <c r="M329" s="38">
        <v>1</v>
      </c>
      <c r="N329" s="38">
        <v>0</v>
      </c>
      <c r="O329" s="38">
        <v>0</v>
      </c>
      <c r="P329" s="38">
        <v>3</v>
      </c>
      <c r="Q329" s="38">
        <v>18</v>
      </c>
      <c r="R329" s="57">
        <v>1</v>
      </c>
      <c r="S329" s="38">
        <v>4</v>
      </c>
      <c r="T329" s="35"/>
      <c r="U329" s="35">
        <v>445</v>
      </c>
      <c r="V329" s="35">
        <v>348</v>
      </c>
      <c r="W329" s="35">
        <v>775</v>
      </c>
      <c r="X329" s="58">
        <v>200266.66437999997</v>
      </c>
      <c r="Y329" s="58">
        <v>11126</v>
      </c>
    </row>
    <row r="330" spans="1:25" s="58" customFormat="1">
      <c r="A330" s="56">
        <v>446</v>
      </c>
      <c r="B330" s="35">
        <v>446099001</v>
      </c>
      <c r="C330" s="37" t="s">
        <v>526</v>
      </c>
      <c r="D330" s="38">
        <v>0</v>
      </c>
      <c r="E330" s="38">
        <v>0</v>
      </c>
      <c r="F330" s="38">
        <v>0</v>
      </c>
      <c r="G330" s="38">
        <v>0</v>
      </c>
      <c r="H330" s="38">
        <v>1</v>
      </c>
      <c r="I330" s="38">
        <v>0</v>
      </c>
      <c r="J330" s="38">
        <v>0</v>
      </c>
      <c r="K330" s="57">
        <v>3.8600000000000002E-2</v>
      </c>
      <c r="L330" s="38">
        <v>0</v>
      </c>
      <c r="M330" s="38">
        <v>0</v>
      </c>
      <c r="N330" s="38">
        <v>0</v>
      </c>
      <c r="O330" s="38">
        <v>0</v>
      </c>
      <c r="P330" s="38">
        <v>1</v>
      </c>
      <c r="Q330" s="38">
        <v>1</v>
      </c>
      <c r="R330" s="57">
        <v>1.0649999999999999</v>
      </c>
      <c r="S330" s="38">
        <v>7</v>
      </c>
      <c r="T330" s="35"/>
      <c r="U330" s="35">
        <v>446</v>
      </c>
      <c r="V330" s="35">
        <v>99</v>
      </c>
      <c r="W330" s="35">
        <v>1</v>
      </c>
      <c r="X330" s="58">
        <v>15606.344644239998</v>
      </c>
      <c r="Y330" s="58">
        <v>15606</v>
      </c>
    </row>
    <row r="331" spans="1:25" s="58" customFormat="1">
      <c r="A331" s="56">
        <v>446</v>
      </c>
      <c r="B331" s="35">
        <v>446099016</v>
      </c>
      <c r="C331" s="37" t="s">
        <v>526</v>
      </c>
      <c r="D331" s="38">
        <v>0</v>
      </c>
      <c r="E331" s="38">
        <v>0</v>
      </c>
      <c r="F331" s="38">
        <v>25</v>
      </c>
      <c r="G331" s="38">
        <v>133</v>
      </c>
      <c r="H331" s="38">
        <v>77</v>
      </c>
      <c r="I331" s="38">
        <v>78</v>
      </c>
      <c r="J331" s="38">
        <v>0</v>
      </c>
      <c r="K331" s="57">
        <v>12.081799999999999</v>
      </c>
      <c r="L331" s="38">
        <v>0</v>
      </c>
      <c r="M331" s="38">
        <v>9</v>
      </c>
      <c r="N331" s="38">
        <v>1</v>
      </c>
      <c r="O331" s="38">
        <v>0</v>
      </c>
      <c r="P331" s="38">
        <v>96</v>
      </c>
      <c r="Q331" s="38">
        <v>313</v>
      </c>
      <c r="R331" s="57">
        <v>1.0649999999999999</v>
      </c>
      <c r="S331" s="38">
        <v>8</v>
      </c>
      <c r="T331" s="35"/>
      <c r="U331" s="35">
        <v>446</v>
      </c>
      <c r="V331" s="35">
        <v>99</v>
      </c>
      <c r="W331" s="35">
        <v>16</v>
      </c>
      <c r="X331" s="58">
        <v>3990892.0445471196</v>
      </c>
      <c r="Y331" s="58">
        <v>12750</v>
      </c>
    </row>
    <row r="332" spans="1:25" s="58" customFormat="1">
      <c r="A332" s="56">
        <v>446</v>
      </c>
      <c r="B332" s="35">
        <v>446099018</v>
      </c>
      <c r="C332" s="37" t="s">
        <v>526</v>
      </c>
      <c r="D332" s="38">
        <v>0</v>
      </c>
      <c r="E332" s="38">
        <v>0</v>
      </c>
      <c r="F332" s="38">
        <v>0</v>
      </c>
      <c r="G332" s="38">
        <v>2</v>
      </c>
      <c r="H332" s="38">
        <v>2</v>
      </c>
      <c r="I332" s="38">
        <v>3</v>
      </c>
      <c r="J332" s="38">
        <v>0</v>
      </c>
      <c r="K332" s="57">
        <v>0.2702</v>
      </c>
      <c r="L332" s="38">
        <v>0</v>
      </c>
      <c r="M332" s="38">
        <v>0</v>
      </c>
      <c r="N332" s="38">
        <v>0</v>
      </c>
      <c r="O332" s="38">
        <v>0</v>
      </c>
      <c r="P332" s="38">
        <v>3</v>
      </c>
      <c r="Q332" s="38">
        <v>7</v>
      </c>
      <c r="R332" s="57">
        <v>1.0649999999999999</v>
      </c>
      <c r="S332" s="38">
        <v>9</v>
      </c>
      <c r="T332" s="35"/>
      <c r="U332" s="35">
        <v>446</v>
      </c>
      <c r="V332" s="35">
        <v>99</v>
      </c>
      <c r="W332" s="35">
        <v>18</v>
      </c>
      <c r="X332" s="58">
        <v>96185.058909679981</v>
      </c>
      <c r="Y332" s="58">
        <v>13741</v>
      </c>
    </row>
    <row r="333" spans="1:25" s="58" customFormat="1">
      <c r="A333" s="56">
        <v>446</v>
      </c>
      <c r="B333" s="35">
        <v>446099027</v>
      </c>
      <c r="C333" s="37" t="s">
        <v>526</v>
      </c>
      <c r="D333" s="38">
        <v>0</v>
      </c>
      <c r="E333" s="38">
        <v>0</v>
      </c>
      <c r="F333" s="38">
        <v>0</v>
      </c>
      <c r="G333" s="38">
        <v>1</v>
      </c>
      <c r="H333" s="38">
        <v>0</v>
      </c>
      <c r="I333" s="38">
        <v>0</v>
      </c>
      <c r="J333" s="38">
        <v>0</v>
      </c>
      <c r="K333" s="57">
        <v>3.8600000000000002E-2</v>
      </c>
      <c r="L333" s="38">
        <v>0</v>
      </c>
      <c r="M333" s="38">
        <v>0</v>
      </c>
      <c r="N333" s="38">
        <v>0</v>
      </c>
      <c r="O333" s="38">
        <v>0</v>
      </c>
      <c r="P333" s="38">
        <v>1</v>
      </c>
      <c r="Q333" s="38">
        <v>1</v>
      </c>
      <c r="R333" s="57">
        <v>1.0649999999999999</v>
      </c>
      <c r="S333" s="38">
        <v>5</v>
      </c>
      <c r="T333" s="35"/>
      <c r="U333" s="35">
        <v>446</v>
      </c>
      <c r="V333" s="35">
        <v>99</v>
      </c>
      <c r="W333" s="35">
        <v>27</v>
      </c>
      <c r="X333" s="58">
        <v>15310.633544239998</v>
      </c>
      <c r="Y333" s="58">
        <v>15311</v>
      </c>
    </row>
    <row r="334" spans="1:25" s="58" customFormat="1">
      <c r="A334" s="56">
        <v>446</v>
      </c>
      <c r="B334" s="35">
        <v>446099035</v>
      </c>
      <c r="C334" s="37" t="s">
        <v>526</v>
      </c>
      <c r="D334" s="38">
        <v>0</v>
      </c>
      <c r="E334" s="38">
        <v>0</v>
      </c>
      <c r="F334" s="38">
        <v>0</v>
      </c>
      <c r="G334" s="38">
        <v>1</v>
      </c>
      <c r="H334" s="38">
        <v>0</v>
      </c>
      <c r="I334" s="38">
        <v>3</v>
      </c>
      <c r="J334" s="38">
        <v>0</v>
      </c>
      <c r="K334" s="57">
        <v>0.15440000000000001</v>
      </c>
      <c r="L334" s="38">
        <v>0</v>
      </c>
      <c r="M334" s="38">
        <v>0</v>
      </c>
      <c r="N334" s="38">
        <v>0</v>
      </c>
      <c r="O334" s="38">
        <v>2</v>
      </c>
      <c r="P334" s="38">
        <v>4</v>
      </c>
      <c r="Q334" s="38">
        <v>4</v>
      </c>
      <c r="R334" s="57">
        <v>1.0649999999999999</v>
      </c>
      <c r="S334" s="38">
        <v>11</v>
      </c>
      <c r="T334" s="35"/>
      <c r="U334" s="35">
        <v>446</v>
      </c>
      <c r="V334" s="35">
        <v>99</v>
      </c>
      <c r="W334" s="35">
        <v>35</v>
      </c>
      <c r="X334" s="58">
        <v>78690.213226959997</v>
      </c>
      <c r="Y334" s="58">
        <v>19673</v>
      </c>
    </row>
    <row r="335" spans="1:25" s="58" customFormat="1">
      <c r="A335" s="56">
        <v>446</v>
      </c>
      <c r="B335" s="35">
        <v>446099040</v>
      </c>
      <c r="C335" s="37" t="s">
        <v>526</v>
      </c>
      <c r="D335" s="38">
        <v>0</v>
      </c>
      <c r="E335" s="38">
        <v>0</v>
      </c>
      <c r="F335" s="38">
        <v>0</v>
      </c>
      <c r="G335" s="38">
        <v>2</v>
      </c>
      <c r="H335" s="38">
        <v>1</v>
      </c>
      <c r="I335" s="38">
        <v>1</v>
      </c>
      <c r="J335" s="38">
        <v>0</v>
      </c>
      <c r="K335" s="57">
        <v>0.15440000000000001</v>
      </c>
      <c r="L335" s="38">
        <v>0</v>
      </c>
      <c r="M335" s="38">
        <v>0</v>
      </c>
      <c r="N335" s="38">
        <v>0</v>
      </c>
      <c r="O335" s="38">
        <v>0</v>
      </c>
      <c r="P335" s="38">
        <v>4</v>
      </c>
      <c r="Q335" s="38">
        <v>4</v>
      </c>
      <c r="R335" s="57">
        <v>1.0649999999999999</v>
      </c>
      <c r="S335" s="38">
        <v>6</v>
      </c>
      <c r="T335" s="35"/>
      <c r="U335" s="35">
        <v>446</v>
      </c>
      <c r="V335" s="35">
        <v>99</v>
      </c>
      <c r="W335" s="35">
        <v>40</v>
      </c>
      <c r="X335" s="58">
        <v>64059.563126959998</v>
      </c>
      <c r="Y335" s="58">
        <v>16015</v>
      </c>
    </row>
    <row r="336" spans="1:25" s="58" customFormat="1">
      <c r="A336" s="56">
        <v>446</v>
      </c>
      <c r="B336" s="35">
        <v>446099044</v>
      </c>
      <c r="C336" s="37" t="s">
        <v>526</v>
      </c>
      <c r="D336" s="38">
        <v>0</v>
      </c>
      <c r="E336" s="38">
        <v>0</v>
      </c>
      <c r="F336" s="38">
        <v>59</v>
      </c>
      <c r="G336" s="38">
        <v>276</v>
      </c>
      <c r="H336" s="38">
        <v>165</v>
      </c>
      <c r="I336" s="38">
        <v>134</v>
      </c>
      <c r="J336" s="38">
        <v>0</v>
      </c>
      <c r="K336" s="57">
        <v>24.4724</v>
      </c>
      <c r="L336" s="38">
        <v>0</v>
      </c>
      <c r="M336" s="38">
        <v>38</v>
      </c>
      <c r="N336" s="38">
        <v>17</v>
      </c>
      <c r="O336" s="38">
        <v>5</v>
      </c>
      <c r="P336" s="38">
        <v>385</v>
      </c>
      <c r="Q336" s="38">
        <v>634</v>
      </c>
      <c r="R336" s="57">
        <v>1.0649999999999999</v>
      </c>
      <c r="S336" s="38">
        <v>11</v>
      </c>
      <c r="T336" s="35"/>
      <c r="U336" s="35">
        <v>446</v>
      </c>
      <c r="V336" s="35">
        <v>99</v>
      </c>
      <c r="W336" s="35">
        <v>44</v>
      </c>
      <c r="X336" s="58">
        <v>9565972.5666981563</v>
      </c>
      <c r="Y336" s="58">
        <v>15088</v>
      </c>
    </row>
    <row r="337" spans="1:25" s="58" customFormat="1">
      <c r="A337" s="56">
        <v>446</v>
      </c>
      <c r="B337" s="35">
        <v>446099050</v>
      </c>
      <c r="C337" s="37" t="s">
        <v>526</v>
      </c>
      <c r="D337" s="38">
        <v>0</v>
      </c>
      <c r="E337" s="38">
        <v>0</v>
      </c>
      <c r="F337" s="38">
        <v>0</v>
      </c>
      <c r="G337" s="38">
        <v>1</v>
      </c>
      <c r="H337" s="38">
        <v>4</v>
      </c>
      <c r="I337" s="38">
        <v>2</v>
      </c>
      <c r="J337" s="38">
        <v>0</v>
      </c>
      <c r="K337" s="57">
        <v>0.2702</v>
      </c>
      <c r="L337" s="38">
        <v>0</v>
      </c>
      <c r="M337" s="38">
        <v>0</v>
      </c>
      <c r="N337" s="38">
        <v>0</v>
      </c>
      <c r="O337" s="38">
        <v>1</v>
      </c>
      <c r="P337" s="38">
        <v>6</v>
      </c>
      <c r="Q337" s="38">
        <v>7</v>
      </c>
      <c r="R337" s="57">
        <v>1.0649999999999999</v>
      </c>
      <c r="S337" s="38">
        <v>4</v>
      </c>
      <c r="T337" s="35"/>
      <c r="U337" s="35">
        <v>446</v>
      </c>
      <c r="V337" s="35">
        <v>99</v>
      </c>
      <c r="W337" s="35">
        <v>50</v>
      </c>
      <c r="X337" s="58">
        <v>106074.60765968</v>
      </c>
      <c r="Y337" s="58">
        <v>15154</v>
      </c>
    </row>
    <row r="338" spans="1:25" s="58" customFormat="1">
      <c r="A338" s="56">
        <v>446</v>
      </c>
      <c r="B338" s="35">
        <v>446099073</v>
      </c>
      <c r="C338" s="37" t="s">
        <v>526</v>
      </c>
      <c r="D338" s="38">
        <v>0</v>
      </c>
      <c r="E338" s="38">
        <v>0</v>
      </c>
      <c r="F338" s="38">
        <v>0</v>
      </c>
      <c r="G338" s="38">
        <v>2</v>
      </c>
      <c r="H338" s="38">
        <v>1</v>
      </c>
      <c r="I338" s="38">
        <v>0</v>
      </c>
      <c r="J338" s="38">
        <v>0</v>
      </c>
      <c r="K338" s="57">
        <v>0.1158</v>
      </c>
      <c r="L338" s="38">
        <v>0</v>
      </c>
      <c r="M338" s="38">
        <v>0</v>
      </c>
      <c r="N338" s="38">
        <v>0</v>
      </c>
      <c r="O338" s="38">
        <v>0</v>
      </c>
      <c r="P338" s="38">
        <v>3</v>
      </c>
      <c r="Q338" s="38">
        <v>3</v>
      </c>
      <c r="R338" s="57">
        <v>1.0649999999999999</v>
      </c>
      <c r="S338" s="38">
        <v>6</v>
      </c>
      <c r="T338" s="35"/>
      <c r="U338" s="35">
        <v>446</v>
      </c>
      <c r="V338" s="35">
        <v>99</v>
      </c>
      <c r="W338" s="35">
        <v>73</v>
      </c>
      <c r="X338" s="58">
        <v>46763.218382720006</v>
      </c>
      <c r="Y338" s="58">
        <v>15588</v>
      </c>
    </row>
    <row r="339" spans="1:25" s="58" customFormat="1">
      <c r="A339" s="56">
        <v>446</v>
      </c>
      <c r="B339" s="35">
        <v>446099083</v>
      </c>
      <c r="C339" s="37" t="s">
        <v>526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38">
        <v>2</v>
      </c>
      <c r="J339" s="38">
        <v>0</v>
      </c>
      <c r="K339" s="57">
        <v>7.7200000000000005E-2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2</v>
      </c>
      <c r="R339" s="57">
        <v>1.0649999999999999</v>
      </c>
      <c r="S339" s="38">
        <v>6</v>
      </c>
      <c r="T339" s="35"/>
      <c r="U339" s="35">
        <v>446</v>
      </c>
      <c r="V339" s="35">
        <v>99</v>
      </c>
      <c r="W339" s="35">
        <v>83</v>
      </c>
      <c r="X339" s="58">
        <v>24446.787788479996</v>
      </c>
      <c r="Y339" s="58">
        <v>12223</v>
      </c>
    </row>
    <row r="340" spans="1:25" s="58" customFormat="1">
      <c r="A340" s="56">
        <v>446</v>
      </c>
      <c r="B340" s="35">
        <v>446099088</v>
      </c>
      <c r="C340" s="37" t="s">
        <v>526</v>
      </c>
      <c r="D340" s="38">
        <v>0</v>
      </c>
      <c r="E340" s="38">
        <v>0</v>
      </c>
      <c r="F340" s="38">
        <v>2</v>
      </c>
      <c r="G340" s="38">
        <v>2</v>
      </c>
      <c r="H340" s="38">
        <v>1</v>
      </c>
      <c r="I340" s="38">
        <v>8</v>
      </c>
      <c r="J340" s="38">
        <v>0</v>
      </c>
      <c r="K340" s="57">
        <v>0.50180000000000002</v>
      </c>
      <c r="L340" s="38">
        <v>0</v>
      </c>
      <c r="M340" s="38">
        <v>0</v>
      </c>
      <c r="N340" s="38">
        <v>0</v>
      </c>
      <c r="O340" s="38">
        <v>0</v>
      </c>
      <c r="P340" s="38">
        <v>4</v>
      </c>
      <c r="Q340" s="38">
        <v>13</v>
      </c>
      <c r="R340" s="57">
        <v>1.0649999999999999</v>
      </c>
      <c r="S340" s="38">
        <v>4</v>
      </c>
      <c r="T340" s="35"/>
      <c r="U340" s="35">
        <v>446</v>
      </c>
      <c r="V340" s="35">
        <v>99</v>
      </c>
      <c r="W340" s="35">
        <v>88</v>
      </c>
      <c r="X340" s="58">
        <v>168715.73757512</v>
      </c>
      <c r="Y340" s="58">
        <v>12978</v>
      </c>
    </row>
    <row r="341" spans="1:25" s="58" customFormat="1">
      <c r="A341" s="56">
        <v>446</v>
      </c>
      <c r="B341" s="35">
        <v>446099095</v>
      </c>
      <c r="C341" s="37" t="s">
        <v>526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1</v>
      </c>
      <c r="J341" s="38">
        <v>0</v>
      </c>
      <c r="K341" s="57">
        <v>3.8600000000000002E-2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1</v>
      </c>
      <c r="R341" s="57">
        <v>1.0649999999999999</v>
      </c>
      <c r="S341" s="38">
        <v>12</v>
      </c>
      <c r="T341" s="35"/>
      <c r="U341" s="35">
        <v>446</v>
      </c>
      <c r="V341" s="35">
        <v>99</v>
      </c>
      <c r="W341" s="35">
        <v>95</v>
      </c>
      <c r="X341" s="58">
        <v>12223.393894239998</v>
      </c>
      <c r="Y341" s="58">
        <v>12223</v>
      </c>
    </row>
    <row r="342" spans="1:25" s="58" customFormat="1">
      <c r="A342" s="56">
        <v>446</v>
      </c>
      <c r="B342" s="35">
        <v>446099099</v>
      </c>
      <c r="C342" s="37" t="s">
        <v>526</v>
      </c>
      <c r="D342" s="38">
        <v>0</v>
      </c>
      <c r="E342" s="38">
        <v>0</v>
      </c>
      <c r="F342" s="38">
        <v>12</v>
      </c>
      <c r="G342" s="38">
        <v>49</v>
      </c>
      <c r="H342" s="38">
        <v>24</v>
      </c>
      <c r="I342" s="38">
        <v>20</v>
      </c>
      <c r="J342" s="38">
        <v>0</v>
      </c>
      <c r="K342" s="57">
        <v>4.0529999999999999</v>
      </c>
      <c r="L342" s="38">
        <v>0</v>
      </c>
      <c r="M342" s="38">
        <v>7</v>
      </c>
      <c r="N342" s="38">
        <v>2</v>
      </c>
      <c r="O342" s="38">
        <v>3</v>
      </c>
      <c r="P342" s="38">
        <v>44</v>
      </c>
      <c r="Q342" s="38">
        <v>105</v>
      </c>
      <c r="R342" s="57">
        <v>1.0649999999999999</v>
      </c>
      <c r="S342" s="38">
        <v>5</v>
      </c>
      <c r="T342" s="35"/>
      <c r="U342" s="35">
        <v>446</v>
      </c>
      <c r="V342" s="35">
        <v>99</v>
      </c>
      <c r="W342" s="35">
        <v>99</v>
      </c>
      <c r="X342" s="58">
        <v>1377086.1537452</v>
      </c>
      <c r="Y342" s="58">
        <v>13115</v>
      </c>
    </row>
    <row r="343" spans="1:25" s="58" customFormat="1">
      <c r="A343" s="56">
        <v>446</v>
      </c>
      <c r="B343" s="35">
        <v>446099101</v>
      </c>
      <c r="C343" s="37" t="s">
        <v>526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1</v>
      </c>
      <c r="J343" s="38">
        <v>0</v>
      </c>
      <c r="K343" s="57">
        <v>3.8600000000000002E-2</v>
      </c>
      <c r="L343" s="38">
        <v>0</v>
      </c>
      <c r="M343" s="38">
        <v>0</v>
      </c>
      <c r="N343" s="38">
        <v>0</v>
      </c>
      <c r="O343" s="38">
        <v>0</v>
      </c>
      <c r="P343" s="38">
        <v>1</v>
      </c>
      <c r="Q343" s="38">
        <v>1</v>
      </c>
      <c r="R343" s="57">
        <v>1.0649999999999999</v>
      </c>
      <c r="S343" s="38">
        <v>3</v>
      </c>
      <c r="T343" s="35"/>
      <c r="U343" s="35">
        <v>446</v>
      </c>
      <c r="V343" s="35">
        <v>99</v>
      </c>
      <c r="W343" s="35">
        <v>101</v>
      </c>
      <c r="X343" s="58">
        <v>16658.948094239997</v>
      </c>
      <c r="Y343" s="58">
        <v>16659</v>
      </c>
    </row>
    <row r="344" spans="1:25" s="58" customFormat="1">
      <c r="A344" s="56">
        <v>446</v>
      </c>
      <c r="B344" s="35">
        <v>446099133</v>
      </c>
      <c r="C344" s="37" t="s">
        <v>526</v>
      </c>
      <c r="D344" s="38">
        <v>0</v>
      </c>
      <c r="E344" s="38">
        <v>0</v>
      </c>
      <c r="F344" s="38">
        <v>0</v>
      </c>
      <c r="G344" s="38">
        <v>1</v>
      </c>
      <c r="H344" s="38">
        <v>1</v>
      </c>
      <c r="I344" s="38">
        <v>1</v>
      </c>
      <c r="J344" s="38">
        <v>0</v>
      </c>
      <c r="K344" s="57">
        <v>0.1158</v>
      </c>
      <c r="L344" s="38">
        <v>0</v>
      </c>
      <c r="M344" s="38">
        <v>0</v>
      </c>
      <c r="N344" s="38">
        <v>0</v>
      </c>
      <c r="O344" s="38">
        <v>0</v>
      </c>
      <c r="P344" s="38">
        <v>3</v>
      </c>
      <c r="Q344" s="38">
        <v>3</v>
      </c>
      <c r="R344" s="57">
        <v>1.0649999999999999</v>
      </c>
      <c r="S344" s="38">
        <v>9</v>
      </c>
      <c r="T344" s="35"/>
      <c r="U344" s="35">
        <v>446</v>
      </c>
      <c r="V344" s="35">
        <v>99</v>
      </c>
      <c r="W344" s="35">
        <v>133</v>
      </c>
      <c r="X344" s="58">
        <v>50838.023132719987</v>
      </c>
      <c r="Y344" s="58">
        <v>16946</v>
      </c>
    </row>
    <row r="345" spans="1:25" s="58" customFormat="1">
      <c r="A345" s="56">
        <v>446</v>
      </c>
      <c r="B345" s="35">
        <v>446099136</v>
      </c>
      <c r="C345" s="37" t="s">
        <v>526</v>
      </c>
      <c r="D345" s="38">
        <v>0</v>
      </c>
      <c r="E345" s="38">
        <v>0</v>
      </c>
      <c r="F345" s="38">
        <v>0</v>
      </c>
      <c r="G345" s="38">
        <v>0</v>
      </c>
      <c r="H345" s="38">
        <v>1</v>
      </c>
      <c r="I345" s="38">
        <v>0</v>
      </c>
      <c r="J345" s="38">
        <v>0</v>
      </c>
      <c r="K345" s="57">
        <v>3.8600000000000002E-2</v>
      </c>
      <c r="L345" s="38">
        <v>0</v>
      </c>
      <c r="M345" s="38">
        <v>0</v>
      </c>
      <c r="N345" s="38">
        <v>0</v>
      </c>
      <c r="O345" s="38">
        <v>0</v>
      </c>
      <c r="P345" s="38">
        <v>1</v>
      </c>
      <c r="Q345" s="38">
        <v>1</v>
      </c>
      <c r="R345" s="57">
        <v>1.0649999999999999</v>
      </c>
      <c r="S345" s="38">
        <v>3</v>
      </c>
      <c r="T345" s="35"/>
      <c r="U345" s="35">
        <v>446</v>
      </c>
      <c r="V345" s="35">
        <v>99</v>
      </c>
      <c r="W345" s="35">
        <v>136</v>
      </c>
      <c r="X345" s="58">
        <v>14691.68434424</v>
      </c>
      <c r="Y345" s="58">
        <v>14692</v>
      </c>
    </row>
    <row r="346" spans="1:25" s="58" customFormat="1">
      <c r="A346" s="56">
        <v>446</v>
      </c>
      <c r="B346" s="35">
        <v>446099167</v>
      </c>
      <c r="C346" s="37" t="s">
        <v>526</v>
      </c>
      <c r="D346" s="38">
        <v>0</v>
      </c>
      <c r="E346" s="38">
        <v>0</v>
      </c>
      <c r="F346" s="38">
        <v>5</v>
      </c>
      <c r="G346" s="38">
        <v>39</v>
      </c>
      <c r="H346" s="38">
        <v>15</v>
      </c>
      <c r="I346" s="38">
        <v>13</v>
      </c>
      <c r="J346" s="38">
        <v>0</v>
      </c>
      <c r="K346" s="57">
        <v>2.7791999999999999</v>
      </c>
      <c r="L346" s="38">
        <v>0</v>
      </c>
      <c r="M346" s="38">
        <v>3</v>
      </c>
      <c r="N346" s="38">
        <v>0</v>
      </c>
      <c r="O346" s="38">
        <v>0</v>
      </c>
      <c r="P346" s="38">
        <v>38</v>
      </c>
      <c r="Q346" s="38">
        <v>72</v>
      </c>
      <c r="R346" s="57">
        <v>1.0649999999999999</v>
      </c>
      <c r="S346" s="38">
        <v>4</v>
      </c>
      <c r="T346" s="35"/>
      <c r="U346" s="35">
        <v>446</v>
      </c>
      <c r="V346" s="35">
        <v>99</v>
      </c>
      <c r="W346" s="35">
        <v>167</v>
      </c>
      <c r="X346" s="58">
        <v>961837.27543528005</v>
      </c>
      <c r="Y346" s="58">
        <v>13359</v>
      </c>
    </row>
    <row r="347" spans="1:25" s="58" customFormat="1">
      <c r="A347" s="56">
        <v>446</v>
      </c>
      <c r="B347" s="35">
        <v>446099177</v>
      </c>
      <c r="C347" s="37" t="s">
        <v>526</v>
      </c>
      <c r="D347" s="38">
        <v>0</v>
      </c>
      <c r="E347" s="38">
        <v>0</v>
      </c>
      <c r="F347" s="38">
        <v>0</v>
      </c>
      <c r="G347" s="38">
        <v>0</v>
      </c>
      <c r="H347" s="38">
        <v>1</v>
      </c>
      <c r="I347" s="38">
        <v>1</v>
      </c>
      <c r="J347" s="38">
        <v>0</v>
      </c>
      <c r="K347" s="57">
        <v>7.7200000000000005E-2</v>
      </c>
      <c r="L347" s="38">
        <v>0</v>
      </c>
      <c r="M347" s="38">
        <v>0</v>
      </c>
      <c r="N347" s="38">
        <v>0</v>
      </c>
      <c r="O347" s="38">
        <v>0</v>
      </c>
      <c r="P347" s="38">
        <v>2</v>
      </c>
      <c r="Q347" s="38">
        <v>2</v>
      </c>
      <c r="R347" s="57">
        <v>1.0649999999999999</v>
      </c>
      <c r="S347" s="38">
        <v>3</v>
      </c>
      <c r="T347" s="35"/>
      <c r="U347" s="35">
        <v>446</v>
      </c>
      <c r="V347" s="35">
        <v>99</v>
      </c>
      <c r="W347" s="35">
        <v>177</v>
      </c>
      <c r="X347" s="58">
        <v>31350.632438479999</v>
      </c>
      <c r="Y347" s="58">
        <v>15675</v>
      </c>
    </row>
    <row r="348" spans="1:25" s="58" customFormat="1">
      <c r="A348" s="56">
        <v>446</v>
      </c>
      <c r="B348" s="35">
        <v>446099182</v>
      </c>
      <c r="C348" s="37" t="s">
        <v>526</v>
      </c>
      <c r="D348" s="38">
        <v>0</v>
      </c>
      <c r="E348" s="38">
        <v>0</v>
      </c>
      <c r="F348" s="38">
        <v>0</v>
      </c>
      <c r="G348" s="38">
        <v>0</v>
      </c>
      <c r="H348" s="38">
        <v>1</v>
      </c>
      <c r="I348" s="38">
        <v>3</v>
      </c>
      <c r="J348" s="38">
        <v>0</v>
      </c>
      <c r="K348" s="57">
        <v>0.15440000000000001</v>
      </c>
      <c r="L348" s="38">
        <v>0</v>
      </c>
      <c r="M348" s="38">
        <v>0</v>
      </c>
      <c r="N348" s="38">
        <v>0</v>
      </c>
      <c r="O348" s="38">
        <v>0</v>
      </c>
      <c r="P348" s="38">
        <v>1</v>
      </c>
      <c r="Q348" s="38">
        <v>4</v>
      </c>
      <c r="R348" s="57">
        <v>1.0649999999999999</v>
      </c>
      <c r="S348" s="38">
        <v>8</v>
      </c>
      <c r="T348" s="35"/>
      <c r="U348" s="35">
        <v>446</v>
      </c>
      <c r="V348" s="35">
        <v>99</v>
      </c>
      <c r="W348" s="35">
        <v>182</v>
      </c>
      <c r="X348" s="58">
        <v>52553.799976959999</v>
      </c>
      <c r="Y348" s="58">
        <v>13138</v>
      </c>
    </row>
    <row r="349" spans="1:25" s="58" customFormat="1">
      <c r="A349" s="56">
        <v>446</v>
      </c>
      <c r="B349" s="35">
        <v>446099187</v>
      </c>
      <c r="C349" s="37" t="s">
        <v>526</v>
      </c>
      <c r="D349" s="38">
        <v>0</v>
      </c>
      <c r="E349" s="38">
        <v>0</v>
      </c>
      <c r="F349" s="38">
        <v>0</v>
      </c>
      <c r="G349" s="38">
        <v>1</v>
      </c>
      <c r="H349" s="38">
        <v>1</v>
      </c>
      <c r="I349" s="38">
        <v>0</v>
      </c>
      <c r="J349" s="38">
        <v>0</v>
      </c>
      <c r="K349" s="57">
        <v>7.7200000000000005E-2</v>
      </c>
      <c r="L349" s="38">
        <v>0</v>
      </c>
      <c r="M349" s="38">
        <v>1</v>
      </c>
      <c r="N349" s="38">
        <v>1</v>
      </c>
      <c r="O349" s="38">
        <v>0</v>
      </c>
      <c r="P349" s="38">
        <v>2</v>
      </c>
      <c r="Q349" s="38">
        <v>2</v>
      </c>
      <c r="R349" s="57">
        <v>1.0649999999999999</v>
      </c>
      <c r="S349" s="38">
        <v>4</v>
      </c>
      <c r="T349" s="35"/>
      <c r="U349" s="35">
        <v>446</v>
      </c>
      <c r="V349" s="35">
        <v>99</v>
      </c>
      <c r="W349" s="35">
        <v>187</v>
      </c>
      <c r="X349" s="58">
        <v>35539.26763848</v>
      </c>
      <c r="Y349" s="58">
        <v>17770</v>
      </c>
    </row>
    <row r="350" spans="1:25" s="58" customFormat="1">
      <c r="A350" s="56">
        <v>446</v>
      </c>
      <c r="B350" s="35">
        <v>446099208</v>
      </c>
      <c r="C350" s="37" t="s">
        <v>526</v>
      </c>
      <c r="D350" s="38">
        <v>0</v>
      </c>
      <c r="E350" s="38">
        <v>0</v>
      </c>
      <c r="F350" s="38">
        <v>1</v>
      </c>
      <c r="G350" s="38">
        <v>2</v>
      </c>
      <c r="H350" s="38">
        <v>0</v>
      </c>
      <c r="I350" s="38">
        <v>0</v>
      </c>
      <c r="J350" s="38">
        <v>0</v>
      </c>
      <c r="K350" s="57">
        <v>0.1158</v>
      </c>
      <c r="L350" s="38">
        <v>0</v>
      </c>
      <c r="M350" s="38">
        <v>0</v>
      </c>
      <c r="N350" s="38">
        <v>0</v>
      </c>
      <c r="O350" s="38">
        <v>0</v>
      </c>
      <c r="P350" s="38">
        <v>2</v>
      </c>
      <c r="Q350" s="38">
        <v>3</v>
      </c>
      <c r="R350" s="57">
        <v>1.0649999999999999</v>
      </c>
      <c r="S350" s="38">
        <v>2</v>
      </c>
      <c r="T350" s="35"/>
      <c r="U350" s="35">
        <v>446</v>
      </c>
      <c r="V350" s="35">
        <v>99</v>
      </c>
      <c r="W350" s="35">
        <v>208</v>
      </c>
      <c r="X350" s="58">
        <v>40518.402982719999</v>
      </c>
      <c r="Y350" s="58">
        <v>13506</v>
      </c>
    </row>
    <row r="351" spans="1:25" s="58" customFormat="1">
      <c r="A351" s="56">
        <v>446</v>
      </c>
      <c r="B351" s="35">
        <v>446099212</v>
      </c>
      <c r="C351" s="37" t="s">
        <v>526</v>
      </c>
      <c r="D351" s="38">
        <v>0</v>
      </c>
      <c r="E351" s="38">
        <v>0</v>
      </c>
      <c r="F351" s="38">
        <v>15</v>
      </c>
      <c r="G351" s="38">
        <v>71</v>
      </c>
      <c r="H351" s="38">
        <v>25</v>
      </c>
      <c r="I351" s="38">
        <v>26</v>
      </c>
      <c r="J351" s="38">
        <v>0</v>
      </c>
      <c r="K351" s="57">
        <v>5.2881999999999998</v>
      </c>
      <c r="L351" s="38">
        <v>0</v>
      </c>
      <c r="M351" s="38">
        <v>6</v>
      </c>
      <c r="N351" s="38">
        <v>1</v>
      </c>
      <c r="O351" s="38">
        <v>1</v>
      </c>
      <c r="P351" s="38">
        <v>42</v>
      </c>
      <c r="Q351" s="38">
        <v>137</v>
      </c>
      <c r="R351" s="57">
        <v>1.0649999999999999</v>
      </c>
      <c r="S351" s="38">
        <v>5</v>
      </c>
      <c r="T351" s="35"/>
      <c r="U351" s="35">
        <v>446</v>
      </c>
      <c r="V351" s="35">
        <v>99</v>
      </c>
      <c r="W351" s="35">
        <v>212</v>
      </c>
      <c r="X351" s="58">
        <v>1706447.3563608802</v>
      </c>
      <c r="Y351" s="58">
        <v>12456</v>
      </c>
    </row>
    <row r="352" spans="1:25" s="58" customFormat="1">
      <c r="A352" s="56">
        <v>446</v>
      </c>
      <c r="B352" s="35">
        <v>446099218</v>
      </c>
      <c r="C352" s="37" t="s">
        <v>526</v>
      </c>
      <c r="D352" s="38">
        <v>0</v>
      </c>
      <c r="E352" s="38">
        <v>0</v>
      </c>
      <c r="F352" s="38">
        <v>3</v>
      </c>
      <c r="G352" s="38">
        <v>16</v>
      </c>
      <c r="H352" s="38">
        <v>17</v>
      </c>
      <c r="I352" s="38">
        <v>27</v>
      </c>
      <c r="J352" s="38">
        <v>0</v>
      </c>
      <c r="K352" s="57">
        <v>2.4318</v>
      </c>
      <c r="L352" s="38">
        <v>0</v>
      </c>
      <c r="M352" s="38">
        <v>1</v>
      </c>
      <c r="N352" s="38">
        <v>1</v>
      </c>
      <c r="O352" s="38">
        <v>0</v>
      </c>
      <c r="P352" s="38">
        <v>13</v>
      </c>
      <c r="Q352" s="38">
        <v>63</v>
      </c>
      <c r="R352" s="57">
        <v>1.0649999999999999</v>
      </c>
      <c r="S352" s="38">
        <v>5</v>
      </c>
      <c r="T352" s="35"/>
      <c r="U352" s="35">
        <v>446</v>
      </c>
      <c r="V352" s="35">
        <v>99</v>
      </c>
      <c r="W352" s="35">
        <v>218</v>
      </c>
      <c r="X352" s="58">
        <v>772663.58813712001</v>
      </c>
      <c r="Y352" s="58">
        <v>12265</v>
      </c>
    </row>
    <row r="353" spans="1:25" s="58" customFormat="1">
      <c r="A353" s="56">
        <v>446</v>
      </c>
      <c r="B353" s="35">
        <v>446099220</v>
      </c>
      <c r="C353" s="37" t="s">
        <v>526</v>
      </c>
      <c r="D353" s="38">
        <v>0</v>
      </c>
      <c r="E353" s="38">
        <v>0</v>
      </c>
      <c r="F353" s="38">
        <v>5</v>
      </c>
      <c r="G353" s="38">
        <v>20</v>
      </c>
      <c r="H353" s="38">
        <v>10</v>
      </c>
      <c r="I353" s="38">
        <v>3</v>
      </c>
      <c r="J353" s="38">
        <v>0</v>
      </c>
      <c r="K353" s="57">
        <v>1.4668000000000001</v>
      </c>
      <c r="L353" s="38">
        <v>0</v>
      </c>
      <c r="M353" s="38">
        <v>3</v>
      </c>
      <c r="N353" s="38">
        <v>0</v>
      </c>
      <c r="O353" s="38">
        <v>0</v>
      </c>
      <c r="P353" s="38">
        <v>19</v>
      </c>
      <c r="Q353" s="38">
        <v>38</v>
      </c>
      <c r="R353" s="57">
        <v>1.0649999999999999</v>
      </c>
      <c r="S353" s="38">
        <v>7</v>
      </c>
      <c r="T353" s="35"/>
      <c r="U353" s="35">
        <v>446</v>
      </c>
      <c r="V353" s="35">
        <v>99</v>
      </c>
      <c r="W353" s="35">
        <v>220</v>
      </c>
      <c r="X353" s="58">
        <v>514799.57413112</v>
      </c>
      <c r="Y353" s="58">
        <v>13547</v>
      </c>
    </row>
    <row r="354" spans="1:25" s="58" customFormat="1">
      <c r="A354" s="56">
        <v>446</v>
      </c>
      <c r="B354" s="35">
        <v>446099238</v>
      </c>
      <c r="C354" s="37" t="s">
        <v>526</v>
      </c>
      <c r="D354" s="38">
        <v>0</v>
      </c>
      <c r="E354" s="38">
        <v>0</v>
      </c>
      <c r="F354" s="38">
        <v>3</v>
      </c>
      <c r="G354" s="38">
        <v>22</v>
      </c>
      <c r="H354" s="38">
        <v>0</v>
      </c>
      <c r="I354" s="38">
        <v>0</v>
      </c>
      <c r="J354" s="38">
        <v>0</v>
      </c>
      <c r="K354" s="57">
        <v>0.96499999999999997</v>
      </c>
      <c r="L354" s="38">
        <v>0</v>
      </c>
      <c r="M354" s="38">
        <v>1</v>
      </c>
      <c r="N354" s="38">
        <v>0</v>
      </c>
      <c r="O354" s="38">
        <v>0</v>
      </c>
      <c r="P354" s="38">
        <v>9</v>
      </c>
      <c r="Q354" s="38">
        <v>25</v>
      </c>
      <c r="R354" s="57">
        <v>1.0649999999999999</v>
      </c>
      <c r="S354" s="38">
        <v>6</v>
      </c>
      <c r="T354" s="35"/>
      <c r="U354" s="35">
        <v>446</v>
      </c>
      <c r="V354" s="35">
        <v>99</v>
      </c>
      <c r="W354" s="35">
        <v>238</v>
      </c>
      <c r="X354" s="58">
        <v>314291.11695599998</v>
      </c>
      <c r="Y354" s="58">
        <v>12572</v>
      </c>
    </row>
    <row r="355" spans="1:25" s="58" customFormat="1">
      <c r="A355" s="56">
        <v>446</v>
      </c>
      <c r="B355" s="35">
        <v>446099244</v>
      </c>
      <c r="C355" s="37" t="s">
        <v>526</v>
      </c>
      <c r="D355" s="38">
        <v>0</v>
      </c>
      <c r="E355" s="38">
        <v>0</v>
      </c>
      <c r="F355" s="38">
        <v>2</v>
      </c>
      <c r="G355" s="38">
        <v>4</v>
      </c>
      <c r="H355" s="38">
        <v>11</v>
      </c>
      <c r="I355" s="38">
        <v>11</v>
      </c>
      <c r="J355" s="38">
        <v>0</v>
      </c>
      <c r="K355" s="57">
        <v>1.0808</v>
      </c>
      <c r="L355" s="38">
        <v>0</v>
      </c>
      <c r="M355" s="38">
        <v>0</v>
      </c>
      <c r="N355" s="38">
        <v>0</v>
      </c>
      <c r="O355" s="38">
        <v>0</v>
      </c>
      <c r="P355" s="38">
        <v>6</v>
      </c>
      <c r="Q355" s="38">
        <v>28</v>
      </c>
      <c r="R355" s="57">
        <v>1.0649999999999999</v>
      </c>
      <c r="S355" s="38">
        <v>10</v>
      </c>
      <c r="T355" s="35"/>
      <c r="U355" s="35">
        <v>446</v>
      </c>
      <c r="V355" s="35">
        <v>99</v>
      </c>
      <c r="W355" s="35">
        <v>244</v>
      </c>
      <c r="X355" s="58">
        <v>348123.76098872005</v>
      </c>
      <c r="Y355" s="58">
        <v>12433</v>
      </c>
    </row>
    <row r="356" spans="1:25" s="58" customFormat="1">
      <c r="A356" s="56">
        <v>446</v>
      </c>
      <c r="B356" s="35">
        <v>446099265</v>
      </c>
      <c r="C356" s="37" t="s">
        <v>526</v>
      </c>
      <c r="D356" s="38">
        <v>0</v>
      </c>
      <c r="E356" s="38">
        <v>0</v>
      </c>
      <c r="F356" s="38">
        <v>0</v>
      </c>
      <c r="G356" s="38">
        <v>2</v>
      </c>
      <c r="H356" s="38">
        <v>0</v>
      </c>
      <c r="I356" s="38">
        <v>0</v>
      </c>
      <c r="J356" s="38">
        <v>0</v>
      </c>
      <c r="K356" s="57">
        <v>7.7200000000000005E-2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2</v>
      </c>
      <c r="R356" s="57">
        <v>1.0649999999999999</v>
      </c>
      <c r="S356" s="38">
        <v>4</v>
      </c>
      <c r="T356" s="35"/>
      <c r="U356" s="35">
        <v>446</v>
      </c>
      <c r="V356" s="35">
        <v>99</v>
      </c>
      <c r="W356" s="35">
        <v>265</v>
      </c>
      <c r="X356" s="58">
        <v>21288.235688479999</v>
      </c>
      <c r="Y356" s="58">
        <v>10644</v>
      </c>
    </row>
    <row r="357" spans="1:25" s="58" customFormat="1">
      <c r="A357" s="56">
        <v>446</v>
      </c>
      <c r="B357" s="35">
        <v>446099266</v>
      </c>
      <c r="C357" s="37" t="s">
        <v>526</v>
      </c>
      <c r="D357" s="38">
        <v>0</v>
      </c>
      <c r="E357" s="38">
        <v>0</v>
      </c>
      <c r="F357" s="38">
        <v>3</v>
      </c>
      <c r="G357" s="38">
        <v>5</v>
      </c>
      <c r="H357" s="38">
        <v>3</v>
      </c>
      <c r="I357" s="38">
        <v>2</v>
      </c>
      <c r="J357" s="38">
        <v>0</v>
      </c>
      <c r="K357" s="57">
        <v>0.50180000000000002</v>
      </c>
      <c r="L357" s="38">
        <v>0</v>
      </c>
      <c r="M357" s="38">
        <v>0</v>
      </c>
      <c r="N357" s="38">
        <v>0</v>
      </c>
      <c r="O357" s="38">
        <v>0</v>
      </c>
      <c r="P357" s="38">
        <v>4</v>
      </c>
      <c r="Q357" s="38">
        <v>13</v>
      </c>
      <c r="R357" s="57">
        <v>1.0649999999999999</v>
      </c>
      <c r="S357" s="38">
        <v>3</v>
      </c>
      <c r="T357" s="35"/>
      <c r="U357" s="35">
        <v>446</v>
      </c>
      <c r="V357" s="35">
        <v>99</v>
      </c>
      <c r="W357" s="35">
        <v>266</v>
      </c>
      <c r="X357" s="58">
        <v>157948.16542511998</v>
      </c>
      <c r="Y357" s="58">
        <v>12150</v>
      </c>
    </row>
    <row r="358" spans="1:25" s="58" customFormat="1">
      <c r="A358" s="56">
        <v>446</v>
      </c>
      <c r="B358" s="35">
        <v>446099285</v>
      </c>
      <c r="C358" s="37" t="s">
        <v>526</v>
      </c>
      <c r="D358" s="38">
        <v>0</v>
      </c>
      <c r="E358" s="38">
        <v>0</v>
      </c>
      <c r="F358" s="38">
        <v>6</v>
      </c>
      <c r="G358" s="38">
        <v>47</v>
      </c>
      <c r="H358" s="38">
        <v>28</v>
      </c>
      <c r="I358" s="38">
        <v>23</v>
      </c>
      <c r="J358" s="38">
        <v>0</v>
      </c>
      <c r="K358" s="57">
        <v>4.0144000000000002</v>
      </c>
      <c r="L358" s="38">
        <v>0</v>
      </c>
      <c r="M358" s="38">
        <v>8</v>
      </c>
      <c r="N358" s="38">
        <v>5</v>
      </c>
      <c r="O358" s="38">
        <v>1</v>
      </c>
      <c r="P358" s="38">
        <v>38</v>
      </c>
      <c r="Q358" s="38">
        <v>104</v>
      </c>
      <c r="R358" s="57">
        <v>1.0649999999999999</v>
      </c>
      <c r="S358" s="38">
        <v>8</v>
      </c>
      <c r="T358" s="35"/>
      <c r="U358" s="35">
        <v>446</v>
      </c>
      <c r="V358" s="35">
        <v>99</v>
      </c>
      <c r="W358" s="35">
        <v>285</v>
      </c>
      <c r="X358" s="58">
        <v>1384387.3915009599</v>
      </c>
      <c r="Y358" s="58">
        <v>13311</v>
      </c>
    </row>
    <row r="359" spans="1:25" s="58" customFormat="1">
      <c r="A359" s="56">
        <v>446</v>
      </c>
      <c r="B359" s="35">
        <v>446099293</v>
      </c>
      <c r="C359" s="37" t="s">
        <v>526</v>
      </c>
      <c r="D359" s="38">
        <v>0</v>
      </c>
      <c r="E359" s="38">
        <v>0</v>
      </c>
      <c r="F359" s="38">
        <v>1</v>
      </c>
      <c r="G359" s="38">
        <v>8</v>
      </c>
      <c r="H359" s="38">
        <v>7</v>
      </c>
      <c r="I359" s="38">
        <v>5</v>
      </c>
      <c r="J359" s="38">
        <v>0</v>
      </c>
      <c r="K359" s="57">
        <v>0.81059999999999999</v>
      </c>
      <c r="L359" s="38">
        <v>0</v>
      </c>
      <c r="M359" s="38">
        <v>0</v>
      </c>
      <c r="N359" s="38">
        <v>1</v>
      </c>
      <c r="O359" s="38">
        <v>0</v>
      </c>
      <c r="P359" s="38">
        <v>18</v>
      </c>
      <c r="Q359" s="38">
        <v>21</v>
      </c>
      <c r="R359" s="57">
        <v>1.0649999999999999</v>
      </c>
      <c r="S359" s="38">
        <v>10</v>
      </c>
      <c r="T359" s="35"/>
      <c r="U359" s="35">
        <v>446</v>
      </c>
      <c r="V359" s="35">
        <v>99</v>
      </c>
      <c r="W359" s="35">
        <v>293</v>
      </c>
      <c r="X359" s="58">
        <v>342773.28102903999</v>
      </c>
      <c r="Y359" s="58">
        <v>16323</v>
      </c>
    </row>
    <row r="360" spans="1:25" s="58" customFormat="1">
      <c r="A360" s="56">
        <v>446</v>
      </c>
      <c r="B360" s="35">
        <v>446099307</v>
      </c>
      <c r="C360" s="37" t="s">
        <v>526</v>
      </c>
      <c r="D360" s="38">
        <v>0</v>
      </c>
      <c r="E360" s="38">
        <v>0</v>
      </c>
      <c r="F360" s="38">
        <v>2</v>
      </c>
      <c r="G360" s="38">
        <v>12</v>
      </c>
      <c r="H360" s="38">
        <v>6</v>
      </c>
      <c r="I360" s="38">
        <v>4</v>
      </c>
      <c r="J360" s="38">
        <v>0</v>
      </c>
      <c r="K360" s="57">
        <v>0.9264</v>
      </c>
      <c r="L360" s="38">
        <v>0</v>
      </c>
      <c r="M360" s="38">
        <v>0</v>
      </c>
      <c r="N360" s="38">
        <v>0</v>
      </c>
      <c r="O360" s="38">
        <v>0</v>
      </c>
      <c r="P360" s="38">
        <v>16</v>
      </c>
      <c r="Q360" s="38">
        <v>24</v>
      </c>
      <c r="R360" s="57">
        <v>1.0649999999999999</v>
      </c>
      <c r="S360" s="38">
        <v>4</v>
      </c>
      <c r="T360" s="35"/>
      <c r="U360" s="35">
        <v>446</v>
      </c>
      <c r="V360" s="35">
        <v>99</v>
      </c>
      <c r="W360" s="35">
        <v>307</v>
      </c>
      <c r="X360" s="58">
        <v>332156.29056175996</v>
      </c>
      <c r="Y360" s="58">
        <v>13840</v>
      </c>
    </row>
    <row r="361" spans="1:25" s="58" customFormat="1">
      <c r="A361" s="56">
        <v>446</v>
      </c>
      <c r="B361" s="35">
        <v>446099310</v>
      </c>
      <c r="C361" s="37" t="s">
        <v>526</v>
      </c>
      <c r="D361" s="38">
        <v>0</v>
      </c>
      <c r="E361" s="38">
        <v>0</v>
      </c>
      <c r="F361" s="38">
        <v>0</v>
      </c>
      <c r="G361" s="38">
        <v>1</v>
      </c>
      <c r="H361" s="38">
        <v>0</v>
      </c>
      <c r="I361" s="38">
        <v>0</v>
      </c>
      <c r="J361" s="38">
        <v>0</v>
      </c>
      <c r="K361" s="57">
        <v>3.8600000000000002E-2</v>
      </c>
      <c r="L361" s="38">
        <v>0</v>
      </c>
      <c r="M361" s="38">
        <v>0</v>
      </c>
      <c r="N361" s="38">
        <v>0</v>
      </c>
      <c r="O361" s="38">
        <v>0</v>
      </c>
      <c r="P361" s="38">
        <v>1</v>
      </c>
      <c r="Q361" s="38">
        <v>1</v>
      </c>
      <c r="R361" s="57">
        <v>1.0649999999999999</v>
      </c>
      <c r="S361" s="38">
        <v>10</v>
      </c>
      <c r="T361" s="35"/>
      <c r="U361" s="35">
        <v>446</v>
      </c>
      <c r="V361" s="35">
        <v>99</v>
      </c>
      <c r="W361" s="35">
        <v>310</v>
      </c>
      <c r="X361" s="58">
        <v>16826.185244240001</v>
      </c>
      <c r="Y361" s="58">
        <v>16826</v>
      </c>
    </row>
    <row r="362" spans="1:25" s="58" customFormat="1">
      <c r="A362" s="56">
        <v>446</v>
      </c>
      <c r="B362" s="35">
        <v>446099323</v>
      </c>
      <c r="C362" s="37" t="s">
        <v>526</v>
      </c>
      <c r="D362" s="38">
        <v>0</v>
      </c>
      <c r="E362" s="38">
        <v>0</v>
      </c>
      <c r="F362" s="38">
        <v>1</v>
      </c>
      <c r="G362" s="38">
        <v>1</v>
      </c>
      <c r="H362" s="38">
        <v>1</v>
      </c>
      <c r="I362" s="38">
        <v>2</v>
      </c>
      <c r="J362" s="38">
        <v>0</v>
      </c>
      <c r="K362" s="57">
        <v>0.193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5</v>
      </c>
      <c r="R362" s="57">
        <v>1.0649999999999999</v>
      </c>
      <c r="S362" s="38">
        <v>5</v>
      </c>
      <c r="T362" s="35"/>
      <c r="U362" s="35">
        <v>446</v>
      </c>
      <c r="V362" s="35">
        <v>99</v>
      </c>
      <c r="W362" s="35">
        <v>323</v>
      </c>
      <c r="X362" s="58">
        <v>55937.096171199999</v>
      </c>
      <c r="Y362" s="58">
        <v>11187</v>
      </c>
    </row>
    <row r="363" spans="1:25" s="58" customFormat="1">
      <c r="A363" s="56">
        <v>446</v>
      </c>
      <c r="B363" s="35">
        <v>446099336</v>
      </c>
      <c r="C363" s="37" t="s">
        <v>526</v>
      </c>
      <c r="D363" s="38">
        <v>0</v>
      </c>
      <c r="E363" s="38">
        <v>0</v>
      </c>
      <c r="F363" s="38">
        <v>0</v>
      </c>
      <c r="G363" s="38">
        <v>0</v>
      </c>
      <c r="H363" s="38">
        <v>1</v>
      </c>
      <c r="I363" s="38">
        <v>1</v>
      </c>
      <c r="J363" s="38">
        <v>0</v>
      </c>
      <c r="K363" s="57">
        <v>7.7200000000000005E-2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2</v>
      </c>
      <c r="R363" s="57">
        <v>1.0649999999999999</v>
      </c>
      <c r="S363" s="38">
        <v>8</v>
      </c>
      <c r="T363" s="35"/>
      <c r="U363" s="35">
        <v>446</v>
      </c>
      <c r="V363" s="35">
        <v>99</v>
      </c>
      <c r="W363" s="35">
        <v>336</v>
      </c>
      <c r="X363" s="58">
        <v>22479.524038479998</v>
      </c>
      <c r="Y363" s="58">
        <v>11240</v>
      </c>
    </row>
    <row r="364" spans="1:25" s="58" customFormat="1">
      <c r="A364" s="56">
        <v>446</v>
      </c>
      <c r="B364" s="35">
        <v>446099350</v>
      </c>
      <c r="C364" s="37" t="s">
        <v>526</v>
      </c>
      <c r="D364" s="38">
        <v>0</v>
      </c>
      <c r="E364" s="38">
        <v>0</v>
      </c>
      <c r="F364" s="38">
        <v>1</v>
      </c>
      <c r="G364" s="38">
        <v>6</v>
      </c>
      <c r="H364" s="38">
        <v>0</v>
      </c>
      <c r="I364" s="38">
        <v>0</v>
      </c>
      <c r="J364" s="38">
        <v>0</v>
      </c>
      <c r="K364" s="57">
        <v>0.2702</v>
      </c>
      <c r="L364" s="38">
        <v>0</v>
      </c>
      <c r="M364" s="38">
        <v>1</v>
      </c>
      <c r="N364" s="38">
        <v>0</v>
      </c>
      <c r="O364" s="38">
        <v>0</v>
      </c>
      <c r="P364" s="38">
        <v>3</v>
      </c>
      <c r="Q364" s="38">
        <v>7</v>
      </c>
      <c r="R364" s="57">
        <v>1.0649999999999999</v>
      </c>
      <c r="S364" s="38">
        <v>3</v>
      </c>
      <c r="T364" s="35"/>
      <c r="U364" s="35">
        <v>446</v>
      </c>
      <c r="V364" s="35">
        <v>99</v>
      </c>
      <c r="W364" s="35">
        <v>350</v>
      </c>
      <c r="X364" s="58">
        <v>90455.215609679974</v>
      </c>
      <c r="Y364" s="58">
        <v>12922</v>
      </c>
    </row>
    <row r="365" spans="1:25" s="58" customFormat="1">
      <c r="A365" s="56">
        <v>446</v>
      </c>
      <c r="B365" s="35">
        <v>446099625</v>
      </c>
      <c r="C365" s="37" t="s">
        <v>526</v>
      </c>
      <c r="D365" s="38">
        <v>0</v>
      </c>
      <c r="E365" s="38">
        <v>0</v>
      </c>
      <c r="F365" s="38">
        <v>0</v>
      </c>
      <c r="G365" s="38">
        <v>5</v>
      </c>
      <c r="H365" s="38">
        <v>7</v>
      </c>
      <c r="I365" s="38">
        <v>4</v>
      </c>
      <c r="J365" s="38">
        <v>0</v>
      </c>
      <c r="K365" s="57">
        <v>0.61760000000000004</v>
      </c>
      <c r="L365" s="38">
        <v>0</v>
      </c>
      <c r="M365" s="38">
        <v>1</v>
      </c>
      <c r="N365" s="38">
        <v>2</v>
      </c>
      <c r="O365" s="38">
        <v>0</v>
      </c>
      <c r="P365" s="38">
        <v>11</v>
      </c>
      <c r="Q365" s="38">
        <v>16</v>
      </c>
      <c r="R365" s="57">
        <v>1.0649999999999999</v>
      </c>
      <c r="S365" s="38">
        <v>6</v>
      </c>
      <c r="T365" s="35"/>
      <c r="U365" s="35">
        <v>446</v>
      </c>
      <c r="V365" s="35">
        <v>99</v>
      </c>
      <c r="W365" s="35">
        <v>625</v>
      </c>
      <c r="X365" s="58">
        <v>238089.68910784001</v>
      </c>
      <c r="Y365" s="58">
        <v>14881</v>
      </c>
    </row>
    <row r="366" spans="1:25" s="58" customFormat="1">
      <c r="A366" s="56">
        <v>446</v>
      </c>
      <c r="B366" s="35">
        <v>446099650</v>
      </c>
      <c r="C366" s="37" t="s">
        <v>526</v>
      </c>
      <c r="D366" s="38">
        <v>0</v>
      </c>
      <c r="E366" s="38">
        <v>0</v>
      </c>
      <c r="F366" s="38">
        <v>0</v>
      </c>
      <c r="G366" s="38">
        <v>0</v>
      </c>
      <c r="H366" s="38">
        <v>1</v>
      </c>
      <c r="I366" s="38">
        <v>0</v>
      </c>
      <c r="J366" s="38">
        <v>0</v>
      </c>
      <c r="K366" s="57">
        <v>3.8600000000000002E-2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</v>
      </c>
      <c r="R366" s="57">
        <v>1.0649999999999999</v>
      </c>
      <c r="S366" s="38">
        <v>5</v>
      </c>
      <c r="T366" s="35"/>
      <c r="U366" s="35">
        <v>446</v>
      </c>
      <c r="V366" s="35">
        <v>99</v>
      </c>
      <c r="W366" s="35">
        <v>650</v>
      </c>
      <c r="X366" s="58">
        <v>10256.130144239998</v>
      </c>
      <c r="Y366" s="58">
        <v>10256</v>
      </c>
    </row>
    <row r="367" spans="1:25" s="58" customFormat="1">
      <c r="A367" s="56">
        <v>446</v>
      </c>
      <c r="B367" s="35">
        <v>446099665</v>
      </c>
      <c r="C367" s="37" t="s">
        <v>526</v>
      </c>
      <c r="D367" s="38">
        <v>0</v>
      </c>
      <c r="E367" s="38">
        <v>0</v>
      </c>
      <c r="F367" s="38">
        <v>0</v>
      </c>
      <c r="G367" s="38">
        <v>0</v>
      </c>
      <c r="H367" s="38">
        <v>1</v>
      </c>
      <c r="I367" s="38">
        <v>1</v>
      </c>
      <c r="J367" s="38">
        <v>0</v>
      </c>
      <c r="K367" s="57">
        <v>7.7200000000000005E-2</v>
      </c>
      <c r="L367" s="38">
        <v>0</v>
      </c>
      <c r="M367" s="38">
        <v>0</v>
      </c>
      <c r="N367" s="38">
        <v>0</v>
      </c>
      <c r="O367" s="38">
        <v>0</v>
      </c>
      <c r="P367" s="38">
        <v>1</v>
      </c>
      <c r="Q367" s="38">
        <v>2</v>
      </c>
      <c r="R367" s="57">
        <v>1.0649999999999999</v>
      </c>
      <c r="S367" s="38">
        <v>5</v>
      </c>
      <c r="T367" s="35"/>
      <c r="U367" s="35">
        <v>446</v>
      </c>
      <c r="V367" s="35">
        <v>99</v>
      </c>
      <c r="W367" s="35">
        <v>665</v>
      </c>
      <c r="X367" s="58">
        <v>27146.039738480002</v>
      </c>
      <c r="Y367" s="58">
        <v>13573</v>
      </c>
    </row>
    <row r="368" spans="1:25" s="58" customFormat="1">
      <c r="A368" s="56">
        <v>446</v>
      </c>
      <c r="B368" s="35">
        <v>446099690</v>
      </c>
      <c r="C368" s="37" t="s">
        <v>526</v>
      </c>
      <c r="D368" s="38">
        <v>0</v>
      </c>
      <c r="E368" s="38">
        <v>0</v>
      </c>
      <c r="F368" s="38">
        <v>0</v>
      </c>
      <c r="G368" s="38">
        <v>0</v>
      </c>
      <c r="H368" s="38">
        <v>9</v>
      </c>
      <c r="I368" s="38">
        <v>7</v>
      </c>
      <c r="J368" s="38">
        <v>0</v>
      </c>
      <c r="K368" s="57">
        <v>0.61760000000000004</v>
      </c>
      <c r="L368" s="38">
        <v>0</v>
      </c>
      <c r="M368" s="38">
        <v>0</v>
      </c>
      <c r="N368" s="38">
        <v>0</v>
      </c>
      <c r="O368" s="38">
        <v>0</v>
      </c>
      <c r="P368" s="38">
        <v>6</v>
      </c>
      <c r="Q368" s="38">
        <v>16</v>
      </c>
      <c r="R368" s="57">
        <v>1.0649999999999999</v>
      </c>
      <c r="S368" s="38">
        <v>3</v>
      </c>
      <c r="T368" s="35"/>
      <c r="U368" s="35">
        <v>446</v>
      </c>
      <c r="V368" s="35">
        <v>99</v>
      </c>
      <c r="W368" s="35">
        <v>690</v>
      </c>
      <c r="X368" s="58">
        <v>204482.25375783999</v>
      </c>
      <c r="Y368" s="58">
        <v>12780</v>
      </c>
    </row>
    <row r="369" spans="1:25" s="58" customFormat="1">
      <c r="A369" s="56">
        <v>446</v>
      </c>
      <c r="B369" s="35">
        <v>446099763</v>
      </c>
      <c r="C369" s="37" t="s">
        <v>526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1</v>
      </c>
      <c r="J369" s="38">
        <v>0</v>
      </c>
      <c r="K369" s="57">
        <v>3.8600000000000002E-2</v>
      </c>
      <c r="L369" s="38">
        <v>0</v>
      </c>
      <c r="M369" s="38">
        <v>0</v>
      </c>
      <c r="N369" s="38">
        <v>0</v>
      </c>
      <c r="O369" s="38">
        <v>0</v>
      </c>
      <c r="P369" s="38">
        <v>1</v>
      </c>
      <c r="Q369" s="38">
        <v>1</v>
      </c>
      <c r="R369" s="57">
        <v>1.0649999999999999</v>
      </c>
      <c r="S369" s="38">
        <v>5</v>
      </c>
      <c r="T369" s="35"/>
      <c r="U369" s="35">
        <v>446</v>
      </c>
      <c r="V369" s="35">
        <v>99</v>
      </c>
      <c r="W369" s="35">
        <v>763</v>
      </c>
      <c r="X369" s="58">
        <v>16889.909594239994</v>
      </c>
      <c r="Y369" s="58">
        <v>16890</v>
      </c>
    </row>
    <row r="370" spans="1:25" s="58" customFormat="1">
      <c r="A370" s="56">
        <v>447</v>
      </c>
      <c r="B370" s="35">
        <v>447101025</v>
      </c>
      <c r="C370" s="37" t="s">
        <v>527</v>
      </c>
      <c r="D370" s="38">
        <v>0</v>
      </c>
      <c r="E370" s="38">
        <v>0</v>
      </c>
      <c r="F370" s="38">
        <v>23</v>
      </c>
      <c r="G370" s="38">
        <v>97</v>
      </c>
      <c r="H370" s="38">
        <v>39</v>
      </c>
      <c r="I370" s="38">
        <v>0</v>
      </c>
      <c r="J370" s="38">
        <v>0</v>
      </c>
      <c r="K370" s="57">
        <v>6.1374000000000004</v>
      </c>
      <c r="L370" s="38">
        <v>0</v>
      </c>
      <c r="M370" s="38">
        <v>12</v>
      </c>
      <c r="N370" s="38">
        <v>0</v>
      </c>
      <c r="O370" s="38">
        <v>0</v>
      </c>
      <c r="P370" s="38">
        <v>42</v>
      </c>
      <c r="Q370" s="38">
        <v>159</v>
      </c>
      <c r="R370" s="57">
        <v>1.056</v>
      </c>
      <c r="S370" s="38">
        <v>6</v>
      </c>
      <c r="T370" s="35"/>
      <c r="U370" s="35">
        <v>447</v>
      </c>
      <c r="V370" s="35">
        <v>101</v>
      </c>
      <c r="W370" s="35">
        <v>25</v>
      </c>
      <c r="X370" s="58">
        <v>1908081.9561495841</v>
      </c>
      <c r="Y370" s="58">
        <v>12001</v>
      </c>
    </row>
    <row r="371" spans="1:25" s="58" customFormat="1">
      <c r="A371" s="56">
        <v>447</v>
      </c>
      <c r="B371" s="35">
        <v>447101050</v>
      </c>
      <c r="C371" s="37" t="s">
        <v>527</v>
      </c>
      <c r="D371" s="38">
        <v>0</v>
      </c>
      <c r="E371" s="38">
        <v>0</v>
      </c>
      <c r="F371" s="38">
        <v>0</v>
      </c>
      <c r="G371" s="38">
        <v>0</v>
      </c>
      <c r="H371" s="38">
        <v>1</v>
      </c>
      <c r="I371" s="38">
        <v>0</v>
      </c>
      <c r="J371" s="38">
        <v>0</v>
      </c>
      <c r="K371" s="57">
        <v>3.8600000000000002E-2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57">
        <v>1.056</v>
      </c>
      <c r="S371" s="38">
        <v>4</v>
      </c>
      <c r="T371" s="35"/>
      <c r="U371" s="35">
        <v>447</v>
      </c>
      <c r="V371" s="35">
        <v>101</v>
      </c>
      <c r="W371" s="35">
        <v>50</v>
      </c>
      <c r="X371" s="58">
        <v>10186.663542576001</v>
      </c>
      <c r="Y371" s="58">
        <v>10187</v>
      </c>
    </row>
    <row r="372" spans="1:25" s="58" customFormat="1">
      <c r="A372" s="56">
        <v>447</v>
      </c>
      <c r="B372" s="35">
        <v>447101100</v>
      </c>
      <c r="C372" s="37" t="s">
        <v>527</v>
      </c>
      <c r="D372" s="38">
        <v>0</v>
      </c>
      <c r="E372" s="38">
        <v>0</v>
      </c>
      <c r="F372" s="38">
        <v>0</v>
      </c>
      <c r="G372" s="38">
        <v>1</v>
      </c>
      <c r="H372" s="38">
        <v>0</v>
      </c>
      <c r="I372" s="38">
        <v>0</v>
      </c>
      <c r="J372" s="38">
        <v>0</v>
      </c>
      <c r="K372" s="57">
        <v>3.8600000000000002E-2</v>
      </c>
      <c r="L372" s="38">
        <v>0</v>
      </c>
      <c r="M372" s="38">
        <v>0</v>
      </c>
      <c r="N372" s="38">
        <v>0</v>
      </c>
      <c r="O372" s="38">
        <v>0</v>
      </c>
      <c r="P372" s="38">
        <v>1</v>
      </c>
      <c r="Q372" s="38">
        <v>1</v>
      </c>
      <c r="R372" s="57">
        <v>1.056</v>
      </c>
      <c r="S372" s="38">
        <v>10</v>
      </c>
      <c r="T372" s="35"/>
      <c r="U372" s="35">
        <v>447</v>
      </c>
      <c r="V372" s="35">
        <v>101</v>
      </c>
      <c r="W372" s="35">
        <v>100</v>
      </c>
      <c r="X372" s="58">
        <v>16705.881782576005</v>
      </c>
      <c r="Y372" s="58">
        <v>16706</v>
      </c>
    </row>
    <row r="373" spans="1:25" s="58" customFormat="1">
      <c r="A373" s="56">
        <v>447</v>
      </c>
      <c r="B373" s="35">
        <v>447101101</v>
      </c>
      <c r="C373" s="37" t="s">
        <v>527</v>
      </c>
      <c r="D373" s="38">
        <v>0</v>
      </c>
      <c r="E373" s="38">
        <v>0</v>
      </c>
      <c r="F373" s="38">
        <v>26</v>
      </c>
      <c r="G373" s="38">
        <v>194</v>
      </c>
      <c r="H373" s="38">
        <v>119</v>
      </c>
      <c r="I373" s="38">
        <v>0</v>
      </c>
      <c r="J373" s="38">
        <v>0</v>
      </c>
      <c r="K373" s="57">
        <v>13.0854</v>
      </c>
      <c r="L373" s="38">
        <v>0</v>
      </c>
      <c r="M373" s="38">
        <v>16</v>
      </c>
      <c r="N373" s="38">
        <v>0</v>
      </c>
      <c r="O373" s="38">
        <v>0</v>
      </c>
      <c r="P373" s="38">
        <v>43</v>
      </c>
      <c r="Q373" s="38">
        <v>339</v>
      </c>
      <c r="R373" s="57">
        <v>1.056</v>
      </c>
      <c r="S373" s="38">
        <v>3</v>
      </c>
      <c r="T373" s="35"/>
      <c r="U373" s="35">
        <v>447</v>
      </c>
      <c r="V373" s="35">
        <v>101</v>
      </c>
      <c r="W373" s="35">
        <v>101</v>
      </c>
      <c r="X373" s="58">
        <v>3768467.8942132639</v>
      </c>
      <c r="Y373" s="58">
        <v>11116</v>
      </c>
    </row>
    <row r="374" spans="1:25" s="58" customFormat="1">
      <c r="A374" s="56">
        <v>447</v>
      </c>
      <c r="B374" s="35">
        <v>447101136</v>
      </c>
      <c r="C374" s="37" t="s">
        <v>527</v>
      </c>
      <c r="D374" s="38">
        <v>0</v>
      </c>
      <c r="E374" s="38">
        <v>0</v>
      </c>
      <c r="F374" s="38">
        <v>0</v>
      </c>
      <c r="G374" s="38">
        <v>4</v>
      </c>
      <c r="H374" s="38">
        <v>1</v>
      </c>
      <c r="I374" s="38">
        <v>0</v>
      </c>
      <c r="J374" s="38">
        <v>0</v>
      </c>
      <c r="K374" s="57">
        <v>0.193</v>
      </c>
      <c r="L374" s="38">
        <v>0</v>
      </c>
      <c r="M374" s="38">
        <v>1</v>
      </c>
      <c r="N374" s="38">
        <v>0</v>
      </c>
      <c r="O374" s="38">
        <v>0</v>
      </c>
      <c r="P374" s="38">
        <v>0</v>
      </c>
      <c r="Q374" s="38">
        <v>5</v>
      </c>
      <c r="R374" s="57">
        <v>1.056</v>
      </c>
      <c r="S374" s="38">
        <v>3</v>
      </c>
      <c r="T374" s="35"/>
      <c r="U374" s="35">
        <v>447</v>
      </c>
      <c r="V374" s="35">
        <v>101</v>
      </c>
      <c r="W374" s="35">
        <v>136</v>
      </c>
      <c r="X374" s="58">
        <v>55144.351952880003</v>
      </c>
      <c r="Y374" s="58">
        <v>11029</v>
      </c>
    </row>
    <row r="375" spans="1:25" s="58" customFormat="1">
      <c r="A375" s="56">
        <v>447</v>
      </c>
      <c r="B375" s="35">
        <v>447101138</v>
      </c>
      <c r="C375" s="37" t="s">
        <v>527</v>
      </c>
      <c r="D375" s="38">
        <v>0</v>
      </c>
      <c r="E375" s="38">
        <v>0</v>
      </c>
      <c r="F375" s="38">
        <v>1</v>
      </c>
      <c r="G375" s="38">
        <v>3</v>
      </c>
      <c r="H375" s="38">
        <v>2</v>
      </c>
      <c r="I375" s="38">
        <v>0</v>
      </c>
      <c r="J375" s="38">
        <v>0</v>
      </c>
      <c r="K375" s="57">
        <v>0.2316</v>
      </c>
      <c r="L375" s="38">
        <v>0</v>
      </c>
      <c r="M375" s="38">
        <v>0</v>
      </c>
      <c r="N375" s="38">
        <v>0</v>
      </c>
      <c r="O375" s="38">
        <v>0</v>
      </c>
      <c r="P375" s="38">
        <v>3</v>
      </c>
      <c r="Q375" s="38">
        <v>6</v>
      </c>
      <c r="R375" s="57">
        <v>1.056</v>
      </c>
      <c r="S375" s="38">
        <v>5</v>
      </c>
      <c r="T375" s="35"/>
      <c r="U375" s="35">
        <v>447</v>
      </c>
      <c r="V375" s="35">
        <v>101</v>
      </c>
      <c r="W375" s="35">
        <v>138</v>
      </c>
      <c r="X375" s="58">
        <v>76496.093335455982</v>
      </c>
      <c r="Y375" s="58">
        <v>12749</v>
      </c>
    </row>
    <row r="376" spans="1:25" s="58" customFormat="1">
      <c r="A376" s="56">
        <v>447</v>
      </c>
      <c r="B376" s="35">
        <v>447101167</v>
      </c>
      <c r="C376" s="37" t="s">
        <v>527</v>
      </c>
      <c r="D376" s="38">
        <v>0</v>
      </c>
      <c r="E376" s="38">
        <v>0</v>
      </c>
      <c r="F376" s="38">
        <v>0</v>
      </c>
      <c r="G376" s="38">
        <v>1</v>
      </c>
      <c r="H376" s="38">
        <v>1</v>
      </c>
      <c r="I376" s="38">
        <v>0</v>
      </c>
      <c r="J376" s="38">
        <v>0</v>
      </c>
      <c r="K376" s="57">
        <v>7.7200000000000005E-2</v>
      </c>
      <c r="L376" s="38">
        <v>0</v>
      </c>
      <c r="M376" s="38">
        <v>0</v>
      </c>
      <c r="N376" s="38">
        <v>0</v>
      </c>
      <c r="O376" s="38">
        <v>0</v>
      </c>
      <c r="P376" s="38">
        <v>1</v>
      </c>
      <c r="Q376" s="38">
        <v>2</v>
      </c>
      <c r="R376" s="57">
        <v>1.056</v>
      </c>
      <c r="S376" s="38">
        <v>4</v>
      </c>
      <c r="T376" s="35"/>
      <c r="U376" s="35">
        <v>447</v>
      </c>
      <c r="V376" s="35">
        <v>101</v>
      </c>
      <c r="W376" s="35">
        <v>167</v>
      </c>
      <c r="X376" s="58">
        <v>25273.902445151998</v>
      </c>
      <c r="Y376" s="58">
        <v>12637</v>
      </c>
    </row>
    <row r="377" spans="1:25" s="58" customFormat="1">
      <c r="A377" s="56">
        <v>447</v>
      </c>
      <c r="B377" s="35">
        <v>447101175</v>
      </c>
      <c r="C377" s="37" t="s">
        <v>527</v>
      </c>
      <c r="D377" s="38">
        <v>0</v>
      </c>
      <c r="E377" s="38">
        <v>0</v>
      </c>
      <c r="F377" s="38">
        <v>0</v>
      </c>
      <c r="G377" s="38">
        <v>2</v>
      </c>
      <c r="H377" s="38">
        <v>1</v>
      </c>
      <c r="I377" s="38">
        <v>0</v>
      </c>
      <c r="J377" s="38">
        <v>0</v>
      </c>
      <c r="K377" s="57">
        <v>0.1158</v>
      </c>
      <c r="L377" s="38">
        <v>0</v>
      </c>
      <c r="M377" s="38">
        <v>1</v>
      </c>
      <c r="N377" s="38">
        <v>0</v>
      </c>
      <c r="O377" s="38">
        <v>0</v>
      </c>
      <c r="P377" s="38">
        <v>2</v>
      </c>
      <c r="Q377" s="38">
        <v>3</v>
      </c>
      <c r="R377" s="57">
        <v>1.056</v>
      </c>
      <c r="S377" s="38">
        <v>2</v>
      </c>
      <c r="T377" s="35"/>
      <c r="U377" s="35">
        <v>447</v>
      </c>
      <c r="V377" s="35">
        <v>101</v>
      </c>
      <c r="W377" s="35">
        <v>175</v>
      </c>
      <c r="X377" s="58">
        <v>42577.15046772801</v>
      </c>
      <c r="Y377" s="58">
        <v>14192</v>
      </c>
    </row>
    <row r="378" spans="1:25" s="58" customFormat="1">
      <c r="A378" s="56">
        <v>447</v>
      </c>
      <c r="B378" s="35">
        <v>447101177</v>
      </c>
      <c r="C378" s="37" t="s">
        <v>527</v>
      </c>
      <c r="D378" s="38">
        <v>0</v>
      </c>
      <c r="E378" s="38">
        <v>0</v>
      </c>
      <c r="F378" s="38">
        <v>1</v>
      </c>
      <c r="G378" s="38">
        <v>14</v>
      </c>
      <c r="H378" s="38">
        <v>3</v>
      </c>
      <c r="I378" s="38">
        <v>0</v>
      </c>
      <c r="J378" s="38">
        <v>0</v>
      </c>
      <c r="K378" s="57">
        <v>0.69479999999999997</v>
      </c>
      <c r="L378" s="38">
        <v>0</v>
      </c>
      <c r="M378" s="38">
        <v>2</v>
      </c>
      <c r="N378" s="38">
        <v>0</v>
      </c>
      <c r="O378" s="38">
        <v>0</v>
      </c>
      <c r="P378" s="38">
        <v>4</v>
      </c>
      <c r="Q378" s="38">
        <v>18</v>
      </c>
      <c r="R378" s="57">
        <v>1.056</v>
      </c>
      <c r="S378" s="38">
        <v>3</v>
      </c>
      <c r="T378" s="35"/>
      <c r="U378" s="35">
        <v>447</v>
      </c>
      <c r="V378" s="35">
        <v>101</v>
      </c>
      <c r="W378" s="35">
        <v>177</v>
      </c>
      <c r="X378" s="58">
        <v>212024.78704636803</v>
      </c>
      <c r="Y378" s="58">
        <v>11779</v>
      </c>
    </row>
    <row r="379" spans="1:25" s="58" customFormat="1">
      <c r="A379" s="56">
        <v>447</v>
      </c>
      <c r="B379" s="35">
        <v>447101185</v>
      </c>
      <c r="C379" s="37" t="s">
        <v>527</v>
      </c>
      <c r="D379" s="38">
        <v>0</v>
      </c>
      <c r="E379" s="38">
        <v>0</v>
      </c>
      <c r="F379" s="38">
        <v>17</v>
      </c>
      <c r="G379" s="38">
        <v>66</v>
      </c>
      <c r="H379" s="38">
        <v>30</v>
      </c>
      <c r="I379" s="38">
        <v>0</v>
      </c>
      <c r="J379" s="38">
        <v>0</v>
      </c>
      <c r="K379" s="57">
        <v>4.3617999999999997</v>
      </c>
      <c r="L379" s="38">
        <v>0</v>
      </c>
      <c r="M379" s="38">
        <v>17</v>
      </c>
      <c r="N379" s="38">
        <v>3</v>
      </c>
      <c r="O379" s="38">
        <v>0</v>
      </c>
      <c r="P379" s="38">
        <v>51</v>
      </c>
      <c r="Q379" s="38">
        <v>113</v>
      </c>
      <c r="R379" s="57">
        <v>1.056</v>
      </c>
      <c r="S379" s="38">
        <v>10</v>
      </c>
      <c r="T379" s="35"/>
      <c r="U379" s="35">
        <v>447</v>
      </c>
      <c r="V379" s="35">
        <v>101</v>
      </c>
      <c r="W379" s="35">
        <v>185</v>
      </c>
      <c r="X379" s="58">
        <v>1548888.4306310879</v>
      </c>
      <c r="Y379" s="58">
        <v>13707</v>
      </c>
    </row>
    <row r="380" spans="1:25" s="58" customFormat="1">
      <c r="A380" s="56">
        <v>447</v>
      </c>
      <c r="B380" s="35">
        <v>447101187</v>
      </c>
      <c r="C380" s="37" t="s">
        <v>527</v>
      </c>
      <c r="D380" s="38">
        <v>0</v>
      </c>
      <c r="E380" s="38">
        <v>0</v>
      </c>
      <c r="F380" s="38">
        <v>0</v>
      </c>
      <c r="G380" s="38">
        <v>1</v>
      </c>
      <c r="H380" s="38">
        <v>2</v>
      </c>
      <c r="I380" s="38">
        <v>0</v>
      </c>
      <c r="J380" s="38">
        <v>0</v>
      </c>
      <c r="K380" s="57">
        <v>0.1158</v>
      </c>
      <c r="L380" s="38">
        <v>0</v>
      </c>
      <c r="M380" s="38">
        <v>0</v>
      </c>
      <c r="N380" s="38">
        <v>0</v>
      </c>
      <c r="O380" s="38">
        <v>0</v>
      </c>
      <c r="P380" s="38">
        <v>1</v>
      </c>
      <c r="Q380" s="38">
        <v>3</v>
      </c>
      <c r="R380" s="57">
        <v>1.056</v>
      </c>
      <c r="S380" s="38">
        <v>4</v>
      </c>
      <c r="T380" s="35"/>
      <c r="U380" s="35">
        <v>447</v>
      </c>
      <c r="V380" s="35">
        <v>101</v>
      </c>
      <c r="W380" s="35">
        <v>187</v>
      </c>
      <c r="X380" s="58">
        <v>35460.565987727998</v>
      </c>
      <c r="Y380" s="58">
        <v>11820</v>
      </c>
    </row>
    <row r="381" spans="1:25" s="58" customFormat="1">
      <c r="A381" s="56">
        <v>447</v>
      </c>
      <c r="B381" s="35">
        <v>447101208</v>
      </c>
      <c r="C381" s="37" t="s">
        <v>527</v>
      </c>
      <c r="D381" s="38">
        <v>0</v>
      </c>
      <c r="E381" s="38">
        <v>0</v>
      </c>
      <c r="F381" s="38">
        <v>3</v>
      </c>
      <c r="G381" s="38">
        <v>6</v>
      </c>
      <c r="H381" s="38">
        <v>1</v>
      </c>
      <c r="I381" s="38">
        <v>0</v>
      </c>
      <c r="J381" s="38">
        <v>0</v>
      </c>
      <c r="K381" s="57">
        <v>0.38600000000000001</v>
      </c>
      <c r="L381" s="38">
        <v>0</v>
      </c>
      <c r="M381" s="38">
        <v>1</v>
      </c>
      <c r="N381" s="38">
        <v>0</v>
      </c>
      <c r="O381" s="38">
        <v>0</v>
      </c>
      <c r="P381" s="38">
        <v>3</v>
      </c>
      <c r="Q381" s="38">
        <v>10</v>
      </c>
      <c r="R381" s="57">
        <v>1.056</v>
      </c>
      <c r="S381" s="38">
        <v>2</v>
      </c>
      <c r="T381" s="35"/>
      <c r="U381" s="35">
        <v>447</v>
      </c>
      <c r="V381" s="35">
        <v>101</v>
      </c>
      <c r="W381" s="35">
        <v>208</v>
      </c>
      <c r="X381" s="58">
        <v>120699.24326576001</v>
      </c>
      <c r="Y381" s="58">
        <v>12070</v>
      </c>
    </row>
    <row r="382" spans="1:25" s="58" customFormat="1">
      <c r="A382" s="56">
        <v>447</v>
      </c>
      <c r="B382" s="35">
        <v>447101212</v>
      </c>
      <c r="C382" s="37" t="s">
        <v>527</v>
      </c>
      <c r="D382" s="38">
        <v>0</v>
      </c>
      <c r="E382" s="38">
        <v>0</v>
      </c>
      <c r="F382" s="38">
        <v>0</v>
      </c>
      <c r="G382" s="38">
        <v>2</v>
      </c>
      <c r="H382" s="38">
        <v>1</v>
      </c>
      <c r="I382" s="38">
        <v>0</v>
      </c>
      <c r="J382" s="38">
        <v>0</v>
      </c>
      <c r="K382" s="57">
        <v>0.1158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3</v>
      </c>
      <c r="R382" s="57">
        <v>1.056</v>
      </c>
      <c r="S382" s="38">
        <v>5</v>
      </c>
      <c r="T382" s="35"/>
      <c r="U382" s="35">
        <v>447</v>
      </c>
      <c r="V382" s="35">
        <v>101</v>
      </c>
      <c r="W382" s="35">
        <v>212</v>
      </c>
      <c r="X382" s="58">
        <v>34002.727907728004</v>
      </c>
      <c r="Y382" s="58">
        <v>11334</v>
      </c>
    </row>
    <row r="383" spans="1:25" s="58" customFormat="1">
      <c r="A383" s="56">
        <v>447</v>
      </c>
      <c r="B383" s="35">
        <v>447101214</v>
      </c>
      <c r="C383" s="37" t="s">
        <v>527</v>
      </c>
      <c r="D383" s="38">
        <v>0</v>
      </c>
      <c r="E383" s="38">
        <v>0</v>
      </c>
      <c r="F383" s="38">
        <v>0</v>
      </c>
      <c r="G383" s="38">
        <v>1</v>
      </c>
      <c r="H383" s="38">
        <v>0</v>
      </c>
      <c r="I383" s="38">
        <v>0</v>
      </c>
      <c r="J383" s="38">
        <v>0</v>
      </c>
      <c r="K383" s="57">
        <v>3.8600000000000002E-2</v>
      </c>
      <c r="L383" s="38">
        <v>0</v>
      </c>
      <c r="M383" s="38">
        <v>1</v>
      </c>
      <c r="N383" s="38">
        <v>0</v>
      </c>
      <c r="O383" s="38">
        <v>0</v>
      </c>
      <c r="P383" s="38">
        <v>1</v>
      </c>
      <c r="Q383" s="38">
        <v>1</v>
      </c>
      <c r="R383" s="57">
        <v>1.056</v>
      </c>
      <c r="S383" s="38">
        <v>8</v>
      </c>
      <c r="T383" s="35"/>
      <c r="U383" s="35">
        <v>447</v>
      </c>
      <c r="V383" s="35">
        <v>101</v>
      </c>
      <c r="W383" s="35">
        <v>214</v>
      </c>
      <c r="X383" s="58">
        <v>18829.958902576007</v>
      </c>
      <c r="Y383" s="58">
        <v>18830</v>
      </c>
    </row>
    <row r="384" spans="1:25" s="58" customFormat="1">
      <c r="A384" s="56">
        <v>447</v>
      </c>
      <c r="B384" s="35">
        <v>447101220</v>
      </c>
      <c r="C384" s="37" t="s">
        <v>527</v>
      </c>
      <c r="D384" s="38">
        <v>0</v>
      </c>
      <c r="E384" s="38">
        <v>0</v>
      </c>
      <c r="F384" s="38">
        <v>0</v>
      </c>
      <c r="G384" s="38">
        <v>0</v>
      </c>
      <c r="H384" s="38">
        <v>2</v>
      </c>
      <c r="I384" s="38">
        <v>0</v>
      </c>
      <c r="J384" s="38">
        <v>0</v>
      </c>
      <c r="K384" s="57">
        <v>7.7200000000000005E-2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2</v>
      </c>
      <c r="R384" s="57">
        <v>1.056</v>
      </c>
      <c r="S384" s="38">
        <v>7</v>
      </c>
      <c r="T384" s="35"/>
      <c r="U384" s="35">
        <v>447</v>
      </c>
      <c r="V384" s="35">
        <v>101</v>
      </c>
      <c r="W384" s="35">
        <v>220</v>
      </c>
      <c r="X384" s="58">
        <v>20373.327085152003</v>
      </c>
      <c r="Y384" s="58">
        <v>10187</v>
      </c>
    </row>
    <row r="385" spans="1:25" s="58" customFormat="1">
      <c r="A385" s="56">
        <v>447</v>
      </c>
      <c r="B385" s="35">
        <v>447101238</v>
      </c>
      <c r="C385" s="37" t="s">
        <v>527</v>
      </c>
      <c r="D385" s="38">
        <v>0</v>
      </c>
      <c r="E385" s="38">
        <v>0</v>
      </c>
      <c r="F385" s="38">
        <v>1</v>
      </c>
      <c r="G385" s="38">
        <v>21</v>
      </c>
      <c r="H385" s="38">
        <v>3</v>
      </c>
      <c r="I385" s="38">
        <v>0</v>
      </c>
      <c r="J385" s="38">
        <v>0</v>
      </c>
      <c r="K385" s="57">
        <v>0.96499999999999997</v>
      </c>
      <c r="L385" s="38">
        <v>0</v>
      </c>
      <c r="M385" s="38">
        <v>0</v>
      </c>
      <c r="N385" s="38">
        <v>0</v>
      </c>
      <c r="O385" s="38">
        <v>0</v>
      </c>
      <c r="P385" s="38">
        <v>4</v>
      </c>
      <c r="Q385" s="38">
        <v>25</v>
      </c>
      <c r="R385" s="57">
        <v>1.056</v>
      </c>
      <c r="S385" s="38">
        <v>6</v>
      </c>
      <c r="T385" s="35"/>
      <c r="U385" s="35">
        <v>447</v>
      </c>
      <c r="V385" s="35">
        <v>101</v>
      </c>
      <c r="W385" s="35">
        <v>238</v>
      </c>
      <c r="X385" s="58">
        <v>283201.79440440005</v>
      </c>
      <c r="Y385" s="58">
        <v>11328</v>
      </c>
    </row>
    <row r="386" spans="1:25" s="58" customFormat="1">
      <c r="A386" s="56">
        <v>447</v>
      </c>
      <c r="B386" s="35">
        <v>447101266</v>
      </c>
      <c r="C386" s="37" t="s">
        <v>527</v>
      </c>
      <c r="D386" s="38">
        <v>0</v>
      </c>
      <c r="E386" s="38">
        <v>0</v>
      </c>
      <c r="F386" s="38">
        <v>0</v>
      </c>
      <c r="G386" s="38">
        <v>1</v>
      </c>
      <c r="H386" s="38">
        <v>0</v>
      </c>
      <c r="I386" s="38">
        <v>0</v>
      </c>
      <c r="J386" s="38">
        <v>0</v>
      </c>
      <c r="K386" s="57">
        <v>3.8600000000000002E-2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1</v>
      </c>
      <c r="R386" s="57">
        <v>1.056</v>
      </c>
      <c r="S386" s="38">
        <v>3</v>
      </c>
      <c r="T386" s="35"/>
      <c r="U386" s="35">
        <v>447</v>
      </c>
      <c r="V386" s="35">
        <v>101</v>
      </c>
      <c r="W386" s="35">
        <v>266</v>
      </c>
      <c r="X386" s="58">
        <v>10570.812022575999</v>
      </c>
      <c r="Y386" s="58">
        <v>10571</v>
      </c>
    </row>
    <row r="387" spans="1:25" s="58" customFormat="1">
      <c r="A387" s="56">
        <v>447</v>
      </c>
      <c r="B387" s="35">
        <v>447101307</v>
      </c>
      <c r="C387" s="37" t="s">
        <v>527</v>
      </c>
      <c r="D387" s="38">
        <v>0</v>
      </c>
      <c r="E387" s="38">
        <v>0</v>
      </c>
      <c r="F387" s="38">
        <v>3</v>
      </c>
      <c r="G387" s="38">
        <v>1</v>
      </c>
      <c r="H387" s="38">
        <v>1</v>
      </c>
      <c r="I387" s="38">
        <v>0</v>
      </c>
      <c r="J387" s="38">
        <v>0</v>
      </c>
      <c r="K387" s="57">
        <v>0.193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5</v>
      </c>
      <c r="R387" s="57">
        <v>1.056</v>
      </c>
      <c r="S387" s="38">
        <v>4</v>
      </c>
      <c r="T387" s="35"/>
      <c r="U387" s="35">
        <v>447</v>
      </c>
      <c r="V387" s="35">
        <v>101</v>
      </c>
      <c r="W387" s="35">
        <v>307</v>
      </c>
      <c r="X387" s="58">
        <v>52309.108992879999</v>
      </c>
      <c r="Y387" s="58">
        <v>10462</v>
      </c>
    </row>
    <row r="388" spans="1:25" s="58" customFormat="1">
      <c r="A388" s="56">
        <v>447</v>
      </c>
      <c r="B388" s="35">
        <v>447101350</v>
      </c>
      <c r="C388" s="37" t="s">
        <v>527</v>
      </c>
      <c r="D388" s="38">
        <v>0</v>
      </c>
      <c r="E388" s="38">
        <v>0</v>
      </c>
      <c r="F388" s="38">
        <v>12</v>
      </c>
      <c r="G388" s="38">
        <v>26</v>
      </c>
      <c r="H388" s="38">
        <v>8</v>
      </c>
      <c r="I388" s="38">
        <v>0</v>
      </c>
      <c r="J388" s="38">
        <v>0</v>
      </c>
      <c r="K388" s="57">
        <v>1.7756000000000001</v>
      </c>
      <c r="L388" s="38">
        <v>0</v>
      </c>
      <c r="M388" s="38">
        <v>6</v>
      </c>
      <c r="N388" s="38">
        <v>0</v>
      </c>
      <c r="O388" s="38">
        <v>0</v>
      </c>
      <c r="P388" s="38">
        <v>8</v>
      </c>
      <c r="Q388" s="38">
        <v>46</v>
      </c>
      <c r="R388" s="57">
        <v>1.056</v>
      </c>
      <c r="S388" s="38">
        <v>3</v>
      </c>
      <c r="T388" s="35"/>
      <c r="U388" s="35">
        <v>447</v>
      </c>
      <c r="V388" s="35">
        <v>101</v>
      </c>
      <c r="W388" s="35">
        <v>350</v>
      </c>
      <c r="X388" s="58">
        <v>533802.26919849613</v>
      </c>
      <c r="Y388" s="58">
        <v>11604</v>
      </c>
    </row>
    <row r="389" spans="1:25" s="58" customFormat="1">
      <c r="A389" s="56">
        <v>447</v>
      </c>
      <c r="B389" s="35">
        <v>447101622</v>
      </c>
      <c r="C389" s="37" t="s">
        <v>527</v>
      </c>
      <c r="D389" s="38">
        <v>0</v>
      </c>
      <c r="E389" s="38">
        <v>0</v>
      </c>
      <c r="F389" s="38">
        <v>8</v>
      </c>
      <c r="G389" s="38">
        <v>36</v>
      </c>
      <c r="H389" s="38">
        <v>12</v>
      </c>
      <c r="I389" s="38">
        <v>0</v>
      </c>
      <c r="J389" s="38">
        <v>0</v>
      </c>
      <c r="K389" s="57">
        <v>2.1616</v>
      </c>
      <c r="L389" s="38">
        <v>0</v>
      </c>
      <c r="M389" s="38">
        <v>1</v>
      </c>
      <c r="N389" s="38">
        <v>0</v>
      </c>
      <c r="O389" s="38">
        <v>0</v>
      </c>
      <c r="P389" s="38">
        <v>10</v>
      </c>
      <c r="Q389" s="38">
        <v>56</v>
      </c>
      <c r="R389" s="57">
        <v>1.056</v>
      </c>
      <c r="S389" s="38">
        <v>7</v>
      </c>
      <c r="T389" s="35"/>
      <c r="U389" s="35">
        <v>447</v>
      </c>
      <c r="V389" s="35">
        <v>101</v>
      </c>
      <c r="W389" s="35">
        <v>622</v>
      </c>
      <c r="X389" s="58">
        <v>642696.73278425611</v>
      </c>
      <c r="Y389" s="58">
        <v>11477</v>
      </c>
    </row>
    <row r="390" spans="1:25" s="58" customFormat="1">
      <c r="A390" s="56">
        <v>447</v>
      </c>
      <c r="B390" s="35">
        <v>447101690</v>
      </c>
      <c r="C390" s="37" t="s">
        <v>527</v>
      </c>
      <c r="D390" s="38">
        <v>0</v>
      </c>
      <c r="E390" s="38">
        <v>0</v>
      </c>
      <c r="F390" s="38">
        <v>0</v>
      </c>
      <c r="G390" s="38">
        <v>0</v>
      </c>
      <c r="H390" s="38">
        <v>10</v>
      </c>
      <c r="I390" s="38">
        <v>0</v>
      </c>
      <c r="J390" s="38">
        <v>0</v>
      </c>
      <c r="K390" s="57">
        <v>0.38600000000000001</v>
      </c>
      <c r="L390" s="38">
        <v>0</v>
      </c>
      <c r="M390" s="38">
        <v>0</v>
      </c>
      <c r="N390" s="38">
        <v>0</v>
      </c>
      <c r="O390" s="38">
        <v>0</v>
      </c>
      <c r="P390" s="38">
        <v>1</v>
      </c>
      <c r="Q390" s="38">
        <v>10</v>
      </c>
      <c r="R390" s="57">
        <v>1.056</v>
      </c>
      <c r="S390" s="38">
        <v>3</v>
      </c>
      <c r="T390" s="35"/>
      <c r="U390" s="35">
        <v>447</v>
      </c>
      <c r="V390" s="35">
        <v>101</v>
      </c>
      <c r="W390" s="35">
        <v>690</v>
      </c>
      <c r="X390" s="58">
        <v>106268.46950575999</v>
      </c>
      <c r="Y390" s="58">
        <v>10627</v>
      </c>
    </row>
    <row r="391" spans="1:25" s="58" customFormat="1">
      <c r="A391" s="56">
        <v>447</v>
      </c>
      <c r="B391" s="35">
        <v>447101710</v>
      </c>
      <c r="C391" s="37" t="s">
        <v>527</v>
      </c>
      <c r="D391" s="38">
        <v>0</v>
      </c>
      <c r="E391" s="38">
        <v>0</v>
      </c>
      <c r="F391" s="38">
        <v>1</v>
      </c>
      <c r="G391" s="38">
        <v>5</v>
      </c>
      <c r="H391" s="38">
        <v>3</v>
      </c>
      <c r="I391" s="38">
        <v>0</v>
      </c>
      <c r="J391" s="38">
        <v>0</v>
      </c>
      <c r="K391" s="57">
        <v>0.34739999999999999</v>
      </c>
      <c r="L391" s="38">
        <v>0</v>
      </c>
      <c r="M391" s="38">
        <v>0</v>
      </c>
      <c r="N391" s="38">
        <v>0</v>
      </c>
      <c r="O391" s="38">
        <v>0</v>
      </c>
      <c r="P391" s="38">
        <v>2</v>
      </c>
      <c r="Q391" s="38">
        <v>9</v>
      </c>
      <c r="R391" s="57">
        <v>1.056</v>
      </c>
      <c r="S391" s="38">
        <v>3</v>
      </c>
      <c r="T391" s="35"/>
      <c r="U391" s="35">
        <v>447</v>
      </c>
      <c r="V391" s="35">
        <v>101</v>
      </c>
      <c r="W391" s="35">
        <v>710</v>
      </c>
      <c r="X391" s="58">
        <v>102734.93004318399</v>
      </c>
      <c r="Y391" s="58">
        <v>11415</v>
      </c>
    </row>
    <row r="392" spans="1:25" s="58" customFormat="1">
      <c r="A392" s="56">
        <v>449</v>
      </c>
      <c r="B392" s="35">
        <v>449035035</v>
      </c>
      <c r="C392" s="37" t="s">
        <v>528</v>
      </c>
      <c r="D392" s="38">
        <v>0</v>
      </c>
      <c r="E392" s="38">
        <v>0</v>
      </c>
      <c r="F392" s="38">
        <v>0</v>
      </c>
      <c r="G392" s="38">
        <v>91</v>
      </c>
      <c r="H392" s="38">
        <v>270</v>
      </c>
      <c r="I392" s="38">
        <v>319</v>
      </c>
      <c r="J392" s="38">
        <v>0</v>
      </c>
      <c r="K392" s="57">
        <v>26.248000000000001</v>
      </c>
      <c r="L392" s="38">
        <v>0</v>
      </c>
      <c r="M392" s="38">
        <v>3</v>
      </c>
      <c r="N392" s="38">
        <v>16</v>
      </c>
      <c r="O392" s="38">
        <v>11</v>
      </c>
      <c r="P392" s="38">
        <v>318</v>
      </c>
      <c r="Q392" s="38">
        <v>680</v>
      </c>
      <c r="R392" s="57">
        <v>1.0880000000000001</v>
      </c>
      <c r="S392" s="38">
        <v>11</v>
      </c>
      <c r="T392" s="35"/>
      <c r="U392" s="35">
        <v>449</v>
      </c>
      <c r="V392" s="35">
        <v>35</v>
      </c>
      <c r="W392" s="35">
        <v>35</v>
      </c>
      <c r="X392" s="58">
        <v>9968177.6461926401</v>
      </c>
      <c r="Y392" s="58">
        <v>14659</v>
      </c>
    </row>
    <row r="393" spans="1:25" s="58" customFormat="1">
      <c r="A393" s="56">
        <v>449</v>
      </c>
      <c r="B393" s="35">
        <v>449035044</v>
      </c>
      <c r="C393" s="37" t="s">
        <v>528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2</v>
      </c>
      <c r="J393" s="38">
        <v>0</v>
      </c>
      <c r="K393" s="57">
        <v>7.7200000000000005E-2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2</v>
      </c>
      <c r="R393" s="57">
        <v>1.0880000000000001</v>
      </c>
      <c r="S393" s="38">
        <v>11</v>
      </c>
      <c r="T393" s="35"/>
      <c r="U393" s="35">
        <v>449</v>
      </c>
      <c r="V393" s="35">
        <v>35</v>
      </c>
      <c r="W393" s="35">
        <v>44</v>
      </c>
      <c r="X393" s="58">
        <v>24879.843808096</v>
      </c>
      <c r="Y393" s="58">
        <v>12440</v>
      </c>
    </row>
    <row r="394" spans="1:25" s="58" customFormat="1">
      <c r="A394" s="56">
        <v>449</v>
      </c>
      <c r="B394" s="35">
        <v>449035050</v>
      </c>
      <c r="C394" s="37" t="s">
        <v>528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1</v>
      </c>
      <c r="J394" s="38">
        <v>0</v>
      </c>
      <c r="K394" s="57">
        <v>7.7200000000000005E-2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2</v>
      </c>
      <c r="R394" s="57">
        <v>1.0880000000000001</v>
      </c>
      <c r="S394" s="38">
        <v>4</v>
      </c>
      <c r="T394" s="35"/>
      <c r="U394" s="35">
        <v>449</v>
      </c>
      <c r="V394" s="35">
        <v>35</v>
      </c>
      <c r="W394" s="35">
        <v>50</v>
      </c>
      <c r="X394" s="58">
        <v>22873.577808096001</v>
      </c>
      <c r="Y394" s="58">
        <v>11437</v>
      </c>
    </row>
    <row r="395" spans="1:25" s="58" customFormat="1">
      <c r="A395" s="56">
        <v>449</v>
      </c>
      <c r="B395" s="35">
        <v>449035073</v>
      </c>
      <c r="C395" s="37" t="s">
        <v>528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2</v>
      </c>
      <c r="J395" s="38">
        <v>0</v>
      </c>
      <c r="K395" s="57">
        <v>7.7200000000000005E-2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2</v>
      </c>
      <c r="R395" s="57">
        <v>1.0880000000000001</v>
      </c>
      <c r="S395" s="38">
        <v>6</v>
      </c>
      <c r="T395" s="35"/>
      <c r="U395" s="35">
        <v>449</v>
      </c>
      <c r="V395" s="35">
        <v>35</v>
      </c>
      <c r="W395" s="35">
        <v>73</v>
      </c>
      <c r="X395" s="58">
        <v>35222.859648096004</v>
      </c>
      <c r="Y395" s="58">
        <v>17611</v>
      </c>
    </row>
    <row r="396" spans="1:25" s="58" customFormat="1">
      <c r="A396" s="56">
        <v>449</v>
      </c>
      <c r="B396" s="35">
        <v>449035133</v>
      </c>
      <c r="C396" s="37" t="s">
        <v>528</v>
      </c>
      <c r="D396" s="38">
        <v>0</v>
      </c>
      <c r="E396" s="38">
        <v>0</v>
      </c>
      <c r="F396" s="38">
        <v>0</v>
      </c>
      <c r="G396" s="38">
        <v>0</v>
      </c>
      <c r="H396" s="38">
        <v>1</v>
      </c>
      <c r="I396" s="38">
        <v>0</v>
      </c>
      <c r="J396" s="38">
        <v>0</v>
      </c>
      <c r="K396" s="57">
        <v>3.8600000000000002E-2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1</v>
      </c>
      <c r="R396" s="57">
        <v>1.0880000000000001</v>
      </c>
      <c r="S396" s="38">
        <v>9</v>
      </c>
      <c r="T396" s="35"/>
      <c r="U396" s="35">
        <v>449</v>
      </c>
      <c r="V396" s="35">
        <v>35</v>
      </c>
      <c r="W396" s="35">
        <v>133</v>
      </c>
      <c r="X396" s="58">
        <v>10433.655904048001</v>
      </c>
      <c r="Y396" s="58">
        <v>10434</v>
      </c>
    </row>
    <row r="397" spans="1:25" s="58" customFormat="1">
      <c r="A397" s="56">
        <v>449</v>
      </c>
      <c r="B397" s="35">
        <v>449035189</v>
      </c>
      <c r="C397" s="37" t="s">
        <v>528</v>
      </c>
      <c r="D397" s="38">
        <v>0</v>
      </c>
      <c r="E397" s="38">
        <v>0</v>
      </c>
      <c r="F397" s="38">
        <v>0</v>
      </c>
      <c r="G397" s="38">
        <v>0</v>
      </c>
      <c r="H397" s="38">
        <v>1</v>
      </c>
      <c r="I397" s="38">
        <v>1</v>
      </c>
      <c r="J397" s="38">
        <v>0</v>
      </c>
      <c r="K397" s="57">
        <v>7.7200000000000005E-2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1.0880000000000001</v>
      </c>
      <c r="S397" s="38">
        <v>3</v>
      </c>
      <c r="T397" s="35"/>
      <c r="U397" s="35">
        <v>449</v>
      </c>
      <c r="V397" s="35">
        <v>35</v>
      </c>
      <c r="W397" s="35">
        <v>189</v>
      </c>
      <c r="X397" s="58">
        <v>31917.033488096004</v>
      </c>
      <c r="Y397" s="58">
        <v>15959</v>
      </c>
    </row>
    <row r="398" spans="1:25" s="58" customFormat="1">
      <c r="A398" s="56">
        <v>449</v>
      </c>
      <c r="B398" s="35">
        <v>449035243</v>
      </c>
      <c r="C398" s="37" t="s">
        <v>528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2</v>
      </c>
      <c r="J398" s="38">
        <v>0</v>
      </c>
      <c r="K398" s="57">
        <v>7.7200000000000005E-2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2</v>
      </c>
      <c r="R398" s="57">
        <v>1.0880000000000001</v>
      </c>
      <c r="S398" s="38">
        <v>9</v>
      </c>
      <c r="T398" s="35"/>
      <c r="U398" s="35">
        <v>449</v>
      </c>
      <c r="V398" s="35">
        <v>35</v>
      </c>
      <c r="W398" s="35">
        <v>243</v>
      </c>
      <c r="X398" s="58">
        <v>24879.843808096</v>
      </c>
      <c r="Y398" s="58">
        <v>12440</v>
      </c>
    </row>
    <row r="399" spans="1:25" s="58" customFormat="1">
      <c r="A399" s="56">
        <v>449</v>
      </c>
      <c r="B399" s="35">
        <v>449035244</v>
      </c>
      <c r="C399" s="37" t="s">
        <v>528</v>
      </c>
      <c r="D399" s="38">
        <v>0</v>
      </c>
      <c r="E399" s="38">
        <v>0</v>
      </c>
      <c r="F399" s="38">
        <v>0</v>
      </c>
      <c r="G399" s="38">
        <v>0</v>
      </c>
      <c r="H399" s="38">
        <v>1</v>
      </c>
      <c r="I399" s="38">
        <v>5</v>
      </c>
      <c r="J399" s="38">
        <v>0</v>
      </c>
      <c r="K399" s="57">
        <v>0.2316</v>
      </c>
      <c r="L399" s="38">
        <v>0</v>
      </c>
      <c r="M399" s="38">
        <v>0</v>
      </c>
      <c r="N399" s="38">
        <v>0</v>
      </c>
      <c r="O399" s="38">
        <v>1</v>
      </c>
      <c r="P399" s="38">
        <v>1</v>
      </c>
      <c r="Q399" s="38">
        <v>6</v>
      </c>
      <c r="R399" s="57">
        <v>1.0880000000000001</v>
      </c>
      <c r="S399" s="38">
        <v>10</v>
      </c>
      <c r="T399" s="35"/>
      <c r="U399" s="35">
        <v>449</v>
      </c>
      <c r="V399" s="35">
        <v>35</v>
      </c>
      <c r="W399" s="35">
        <v>244</v>
      </c>
      <c r="X399" s="58">
        <v>81637.159504288007</v>
      </c>
      <c r="Y399" s="58">
        <v>13606</v>
      </c>
    </row>
    <row r="400" spans="1:25" s="58" customFormat="1">
      <c r="A400" s="56">
        <v>449</v>
      </c>
      <c r="B400" s="35">
        <v>449035285</v>
      </c>
      <c r="C400" s="37" t="s">
        <v>528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2</v>
      </c>
      <c r="J400" s="38">
        <v>0</v>
      </c>
      <c r="K400" s="57">
        <v>7.7200000000000005E-2</v>
      </c>
      <c r="L400" s="38">
        <v>0</v>
      </c>
      <c r="M400" s="38">
        <v>0</v>
      </c>
      <c r="N400" s="38">
        <v>0</v>
      </c>
      <c r="O400" s="38">
        <v>0</v>
      </c>
      <c r="P400" s="38">
        <v>1</v>
      </c>
      <c r="Q400" s="38">
        <v>2</v>
      </c>
      <c r="R400" s="57">
        <v>1.0880000000000001</v>
      </c>
      <c r="S400" s="38">
        <v>8</v>
      </c>
      <c r="T400" s="35"/>
      <c r="U400" s="35">
        <v>449</v>
      </c>
      <c r="V400" s="35">
        <v>35</v>
      </c>
      <c r="W400" s="35">
        <v>285</v>
      </c>
      <c r="X400" s="58">
        <v>30616.662688096003</v>
      </c>
      <c r="Y400" s="58">
        <v>15308</v>
      </c>
    </row>
    <row r="401" spans="1:25" s="58" customFormat="1">
      <c r="A401" s="56">
        <v>449</v>
      </c>
      <c r="B401" s="35">
        <v>449035336</v>
      </c>
      <c r="C401" s="37" t="s">
        <v>528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</v>
      </c>
      <c r="J401" s="38">
        <v>0</v>
      </c>
      <c r="K401" s="57">
        <v>3.8600000000000002E-2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1</v>
      </c>
      <c r="R401" s="57">
        <v>1.0880000000000001</v>
      </c>
      <c r="S401" s="38">
        <v>8</v>
      </c>
      <c r="T401" s="35"/>
      <c r="U401" s="35">
        <v>449</v>
      </c>
      <c r="V401" s="35">
        <v>35</v>
      </c>
      <c r="W401" s="35">
        <v>336</v>
      </c>
      <c r="X401" s="58">
        <v>12439.921904048</v>
      </c>
      <c r="Y401" s="58">
        <v>12440</v>
      </c>
    </row>
    <row r="402" spans="1:25" s="58" customFormat="1">
      <c r="A402" s="56">
        <v>449</v>
      </c>
      <c r="B402" s="35">
        <v>449035347</v>
      </c>
      <c r="C402" s="37" t="s">
        <v>528</v>
      </c>
      <c r="D402" s="38">
        <v>0</v>
      </c>
      <c r="E402" s="38">
        <v>0</v>
      </c>
      <c r="F402" s="38">
        <v>0</v>
      </c>
      <c r="G402" s="38">
        <v>0</v>
      </c>
      <c r="H402" s="38">
        <v>1</v>
      </c>
      <c r="I402" s="38">
        <v>0</v>
      </c>
      <c r="J402" s="38">
        <v>0</v>
      </c>
      <c r="K402" s="57">
        <v>3.8600000000000002E-2</v>
      </c>
      <c r="L402" s="38">
        <v>0</v>
      </c>
      <c r="M402" s="38">
        <v>0</v>
      </c>
      <c r="N402" s="38">
        <v>0</v>
      </c>
      <c r="O402" s="38">
        <v>0</v>
      </c>
      <c r="P402" s="38">
        <v>1</v>
      </c>
      <c r="Q402" s="38">
        <v>1</v>
      </c>
      <c r="R402" s="57">
        <v>1.0880000000000001</v>
      </c>
      <c r="S402" s="38">
        <v>8</v>
      </c>
      <c r="T402" s="35"/>
      <c r="U402" s="35">
        <v>449</v>
      </c>
      <c r="V402" s="35">
        <v>35</v>
      </c>
      <c r="W402" s="35">
        <v>347</v>
      </c>
      <c r="X402" s="58">
        <v>16170.474784048003</v>
      </c>
      <c r="Y402" s="58">
        <v>16170</v>
      </c>
    </row>
    <row r="403" spans="1:25" s="58" customFormat="1">
      <c r="A403" s="56">
        <v>449</v>
      </c>
      <c r="B403" s="35">
        <v>449035625</v>
      </c>
      <c r="C403" s="37" t="s">
        <v>528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1</v>
      </c>
      <c r="J403" s="38">
        <v>0</v>
      </c>
      <c r="K403" s="57">
        <v>3.8600000000000002E-2</v>
      </c>
      <c r="L403" s="38">
        <v>0</v>
      </c>
      <c r="M403" s="38">
        <v>0</v>
      </c>
      <c r="N403" s="38">
        <v>0</v>
      </c>
      <c r="O403" s="38">
        <v>0</v>
      </c>
      <c r="P403" s="38">
        <v>1</v>
      </c>
      <c r="Q403" s="38">
        <v>1</v>
      </c>
      <c r="R403" s="57">
        <v>1.0880000000000001</v>
      </c>
      <c r="S403" s="38">
        <v>6</v>
      </c>
      <c r="T403" s="35"/>
      <c r="U403" s="35">
        <v>449</v>
      </c>
      <c r="V403" s="35">
        <v>35</v>
      </c>
      <c r="W403" s="35">
        <v>625</v>
      </c>
      <c r="X403" s="58">
        <v>17611.429824048002</v>
      </c>
      <c r="Y403" s="58">
        <v>17611</v>
      </c>
    </row>
    <row r="404" spans="1:25" s="58" customFormat="1">
      <c r="A404" s="56">
        <v>450</v>
      </c>
      <c r="B404" s="35">
        <v>450086008</v>
      </c>
      <c r="C404" s="37" t="s">
        <v>529</v>
      </c>
      <c r="D404" s="38">
        <v>0</v>
      </c>
      <c r="E404" s="38">
        <v>0</v>
      </c>
      <c r="F404" s="38">
        <v>0</v>
      </c>
      <c r="G404" s="38">
        <v>3</v>
      </c>
      <c r="H404" s="38">
        <v>1</v>
      </c>
      <c r="I404" s="38">
        <v>0</v>
      </c>
      <c r="J404" s="38">
        <v>0</v>
      </c>
      <c r="K404" s="57">
        <v>0.15440000000000001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7</v>
      </c>
      <c r="T404" s="35"/>
      <c r="U404" s="35">
        <v>450</v>
      </c>
      <c r="V404" s="35">
        <v>86</v>
      </c>
      <c r="W404" s="35">
        <v>8</v>
      </c>
      <c r="X404" s="58">
        <v>40098.487639999999</v>
      </c>
      <c r="Y404" s="58">
        <v>10025</v>
      </c>
    </row>
    <row r="405" spans="1:25" s="58" customFormat="1">
      <c r="A405" s="56">
        <v>450</v>
      </c>
      <c r="B405" s="35">
        <v>450086086</v>
      </c>
      <c r="C405" s="37" t="s">
        <v>529</v>
      </c>
      <c r="D405" s="38">
        <v>0</v>
      </c>
      <c r="E405" s="38">
        <v>0</v>
      </c>
      <c r="F405" s="38">
        <v>8</v>
      </c>
      <c r="G405" s="38">
        <v>37</v>
      </c>
      <c r="H405" s="38">
        <v>25</v>
      </c>
      <c r="I405" s="38">
        <v>0</v>
      </c>
      <c r="J405" s="38">
        <v>0</v>
      </c>
      <c r="K405" s="57">
        <v>2.702</v>
      </c>
      <c r="L405" s="38">
        <v>0</v>
      </c>
      <c r="M405" s="38">
        <v>0</v>
      </c>
      <c r="N405" s="38">
        <v>0</v>
      </c>
      <c r="O405" s="38">
        <v>0</v>
      </c>
      <c r="P405" s="38">
        <v>23</v>
      </c>
      <c r="Q405" s="38">
        <v>70</v>
      </c>
      <c r="R405" s="57">
        <v>1</v>
      </c>
      <c r="S405" s="38">
        <v>8</v>
      </c>
      <c r="T405" s="35"/>
      <c r="U405" s="35">
        <v>450</v>
      </c>
      <c r="V405" s="35">
        <v>86</v>
      </c>
      <c r="W405" s="35">
        <v>86</v>
      </c>
      <c r="X405" s="58">
        <v>820941.23370000022</v>
      </c>
      <c r="Y405" s="58">
        <v>11728</v>
      </c>
    </row>
    <row r="406" spans="1:25" s="58" customFormat="1">
      <c r="A406" s="56">
        <v>450</v>
      </c>
      <c r="B406" s="35">
        <v>450086117</v>
      </c>
      <c r="C406" s="37" t="s">
        <v>529</v>
      </c>
      <c r="D406" s="38">
        <v>0</v>
      </c>
      <c r="E406" s="38">
        <v>0</v>
      </c>
      <c r="F406" s="38">
        <v>0</v>
      </c>
      <c r="G406" s="38">
        <v>1</v>
      </c>
      <c r="H406" s="38">
        <v>0</v>
      </c>
      <c r="I406" s="38">
        <v>0</v>
      </c>
      <c r="J406" s="38">
        <v>0</v>
      </c>
      <c r="K406" s="57">
        <v>3.8600000000000002E-2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1</v>
      </c>
      <c r="R406" s="57">
        <v>1</v>
      </c>
      <c r="S406" s="38">
        <v>5</v>
      </c>
      <c r="T406" s="35"/>
      <c r="U406" s="35">
        <v>450</v>
      </c>
      <c r="V406" s="35">
        <v>86</v>
      </c>
      <c r="W406" s="35">
        <v>117</v>
      </c>
      <c r="X406" s="58">
        <v>10114.68691</v>
      </c>
      <c r="Y406" s="58">
        <v>10115</v>
      </c>
    </row>
    <row r="407" spans="1:25" s="58" customFormat="1">
      <c r="A407" s="56">
        <v>450</v>
      </c>
      <c r="B407" s="35">
        <v>450086127</v>
      </c>
      <c r="C407" s="37" t="s">
        <v>529</v>
      </c>
      <c r="D407" s="38">
        <v>0</v>
      </c>
      <c r="E407" s="38">
        <v>0</v>
      </c>
      <c r="F407" s="38">
        <v>0</v>
      </c>
      <c r="G407" s="38">
        <v>2</v>
      </c>
      <c r="H407" s="38">
        <v>0</v>
      </c>
      <c r="I407" s="38">
        <v>0</v>
      </c>
      <c r="J407" s="38">
        <v>0</v>
      </c>
      <c r="K407" s="57">
        <v>7.7200000000000005E-2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2</v>
      </c>
      <c r="R407" s="57">
        <v>1</v>
      </c>
      <c r="S407" s="38">
        <v>5</v>
      </c>
      <c r="T407" s="35"/>
      <c r="U407" s="35">
        <v>450</v>
      </c>
      <c r="V407" s="35">
        <v>86</v>
      </c>
      <c r="W407" s="35">
        <v>127</v>
      </c>
      <c r="X407" s="58">
        <v>20229.373820000001</v>
      </c>
      <c r="Y407" s="58">
        <v>10115</v>
      </c>
    </row>
    <row r="408" spans="1:25" s="58" customFormat="1">
      <c r="A408" s="56">
        <v>450</v>
      </c>
      <c r="B408" s="35">
        <v>450086210</v>
      </c>
      <c r="C408" s="37" t="s">
        <v>529</v>
      </c>
      <c r="D408" s="38">
        <v>0</v>
      </c>
      <c r="E408" s="38">
        <v>0</v>
      </c>
      <c r="F408" s="38">
        <v>7</v>
      </c>
      <c r="G408" s="38">
        <v>44</v>
      </c>
      <c r="H408" s="38">
        <v>50</v>
      </c>
      <c r="I408" s="38">
        <v>0</v>
      </c>
      <c r="J408" s="38">
        <v>0</v>
      </c>
      <c r="K408" s="57">
        <v>3.8986000000000001</v>
      </c>
      <c r="L408" s="38">
        <v>0</v>
      </c>
      <c r="M408" s="38">
        <v>0</v>
      </c>
      <c r="N408" s="38">
        <v>0</v>
      </c>
      <c r="O408" s="38">
        <v>0</v>
      </c>
      <c r="P408" s="38">
        <v>23</v>
      </c>
      <c r="Q408" s="38">
        <v>101</v>
      </c>
      <c r="R408" s="57">
        <v>1</v>
      </c>
      <c r="S408" s="38">
        <v>6</v>
      </c>
      <c r="T408" s="35"/>
      <c r="U408" s="35">
        <v>450</v>
      </c>
      <c r="V408" s="35">
        <v>86</v>
      </c>
      <c r="W408" s="35">
        <v>210</v>
      </c>
      <c r="X408" s="58">
        <v>1113486.7179099999</v>
      </c>
      <c r="Y408" s="58">
        <v>11025</v>
      </c>
    </row>
    <row r="409" spans="1:25" s="58" customFormat="1">
      <c r="A409" s="56">
        <v>450</v>
      </c>
      <c r="B409" s="35">
        <v>450086275</v>
      </c>
      <c r="C409" s="37" t="s">
        <v>529</v>
      </c>
      <c r="D409" s="38">
        <v>0</v>
      </c>
      <c r="E409" s="38">
        <v>0</v>
      </c>
      <c r="F409" s="38">
        <v>1</v>
      </c>
      <c r="G409" s="38">
        <v>3</v>
      </c>
      <c r="H409" s="38">
        <v>1</v>
      </c>
      <c r="I409" s="38">
        <v>0</v>
      </c>
      <c r="J409" s="38">
        <v>0</v>
      </c>
      <c r="K409" s="57">
        <v>0.193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5</v>
      </c>
      <c r="R409" s="57">
        <v>1</v>
      </c>
      <c r="S409" s="38">
        <v>4</v>
      </c>
      <c r="T409" s="35"/>
      <c r="U409" s="35">
        <v>450</v>
      </c>
      <c r="V409" s="35">
        <v>86</v>
      </c>
      <c r="W409" s="35">
        <v>275</v>
      </c>
      <c r="X409" s="58">
        <v>50162.414550000009</v>
      </c>
      <c r="Y409" s="58">
        <v>10032</v>
      </c>
    </row>
    <row r="410" spans="1:25" s="58" customFormat="1">
      <c r="A410" s="56">
        <v>450</v>
      </c>
      <c r="B410" s="35">
        <v>450086278</v>
      </c>
      <c r="C410" s="37" t="s">
        <v>529</v>
      </c>
      <c r="D410" s="38">
        <v>0</v>
      </c>
      <c r="E410" s="38">
        <v>0</v>
      </c>
      <c r="F410" s="38">
        <v>3</v>
      </c>
      <c r="G410" s="38">
        <v>7</v>
      </c>
      <c r="H410" s="38">
        <v>1</v>
      </c>
      <c r="I410" s="38">
        <v>0</v>
      </c>
      <c r="J410" s="38">
        <v>0</v>
      </c>
      <c r="K410" s="57">
        <v>0.42459999999999998</v>
      </c>
      <c r="L410" s="38">
        <v>0</v>
      </c>
      <c r="M410" s="38">
        <v>0</v>
      </c>
      <c r="N410" s="38">
        <v>0</v>
      </c>
      <c r="O410" s="38">
        <v>0</v>
      </c>
      <c r="P410" s="38">
        <v>3</v>
      </c>
      <c r="Q410" s="38">
        <v>11</v>
      </c>
      <c r="R410" s="57">
        <v>1</v>
      </c>
      <c r="S410" s="38">
        <v>7</v>
      </c>
      <c r="T410" s="35"/>
      <c r="U410" s="35">
        <v>450</v>
      </c>
      <c r="V410" s="35">
        <v>86</v>
      </c>
      <c r="W410" s="35">
        <v>278</v>
      </c>
      <c r="X410" s="58">
        <v>125918.39601000001</v>
      </c>
      <c r="Y410" s="58">
        <v>11447</v>
      </c>
    </row>
    <row r="411" spans="1:25" s="58" customFormat="1">
      <c r="A411" s="56">
        <v>450</v>
      </c>
      <c r="B411" s="35">
        <v>450086327</v>
      </c>
      <c r="C411" s="37" t="s">
        <v>529</v>
      </c>
      <c r="D411" s="38">
        <v>0</v>
      </c>
      <c r="E411" s="38">
        <v>0</v>
      </c>
      <c r="F411" s="38">
        <v>1</v>
      </c>
      <c r="G411" s="38">
        <v>1</v>
      </c>
      <c r="H411" s="38">
        <v>1</v>
      </c>
      <c r="I411" s="38">
        <v>0</v>
      </c>
      <c r="J411" s="38">
        <v>0</v>
      </c>
      <c r="K411" s="57">
        <v>0.1158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3</v>
      </c>
      <c r="R411" s="57">
        <v>1</v>
      </c>
      <c r="S411" s="38">
        <v>6</v>
      </c>
      <c r="T411" s="35"/>
      <c r="U411" s="35">
        <v>450</v>
      </c>
      <c r="V411" s="35">
        <v>86</v>
      </c>
      <c r="W411" s="35">
        <v>327</v>
      </c>
      <c r="X411" s="58">
        <v>29933.040729999997</v>
      </c>
      <c r="Y411" s="58">
        <v>9978</v>
      </c>
    </row>
    <row r="412" spans="1:25" s="58" customFormat="1">
      <c r="A412" s="56">
        <v>450</v>
      </c>
      <c r="B412" s="35">
        <v>450086337</v>
      </c>
      <c r="C412" s="37" t="s">
        <v>529</v>
      </c>
      <c r="D412" s="38">
        <v>0</v>
      </c>
      <c r="E412" s="38">
        <v>0</v>
      </c>
      <c r="F412" s="38">
        <v>0</v>
      </c>
      <c r="G412" s="38">
        <v>2</v>
      </c>
      <c r="H412" s="38">
        <v>0</v>
      </c>
      <c r="I412" s="38">
        <v>0</v>
      </c>
      <c r="J412" s="38">
        <v>0</v>
      </c>
      <c r="K412" s="57">
        <v>7.7200000000000005E-2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5</v>
      </c>
      <c r="T412" s="35"/>
      <c r="U412" s="35">
        <v>450</v>
      </c>
      <c r="V412" s="35">
        <v>86</v>
      </c>
      <c r="W412" s="35">
        <v>337</v>
      </c>
      <c r="X412" s="58">
        <v>29049.973819999999</v>
      </c>
      <c r="Y412" s="58">
        <v>14525</v>
      </c>
    </row>
    <row r="413" spans="1:25" s="58" customFormat="1">
      <c r="A413" s="56">
        <v>450</v>
      </c>
      <c r="B413" s="35">
        <v>450086340</v>
      </c>
      <c r="C413" s="37" t="s">
        <v>529</v>
      </c>
      <c r="D413" s="38">
        <v>0</v>
      </c>
      <c r="E413" s="38">
        <v>0</v>
      </c>
      <c r="F413" s="38">
        <v>0</v>
      </c>
      <c r="G413" s="38">
        <v>5</v>
      </c>
      <c r="H413" s="38">
        <v>2</v>
      </c>
      <c r="I413" s="38">
        <v>0</v>
      </c>
      <c r="J413" s="38">
        <v>0</v>
      </c>
      <c r="K413" s="57">
        <v>0.2702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7</v>
      </c>
      <c r="R413" s="57">
        <v>1</v>
      </c>
      <c r="S413" s="38">
        <v>6</v>
      </c>
      <c r="T413" s="35"/>
      <c r="U413" s="35">
        <v>450</v>
      </c>
      <c r="V413" s="35">
        <v>86</v>
      </c>
      <c r="W413" s="35">
        <v>340</v>
      </c>
      <c r="X413" s="58">
        <v>70082.288370000009</v>
      </c>
      <c r="Y413" s="58">
        <v>10012</v>
      </c>
    </row>
    <row r="414" spans="1:25" s="58" customFormat="1">
      <c r="A414" s="56">
        <v>450</v>
      </c>
      <c r="B414" s="35">
        <v>450086605</v>
      </c>
      <c r="C414" s="37" t="s">
        <v>529</v>
      </c>
      <c r="D414" s="38">
        <v>0</v>
      </c>
      <c r="E414" s="38">
        <v>0</v>
      </c>
      <c r="F414" s="38">
        <v>0</v>
      </c>
      <c r="G414" s="38">
        <v>0</v>
      </c>
      <c r="H414" s="38">
        <v>4</v>
      </c>
      <c r="I414" s="38">
        <v>0</v>
      </c>
      <c r="J414" s="38">
        <v>0</v>
      </c>
      <c r="K414" s="57">
        <v>0.15440000000000001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4</v>
      </c>
      <c r="R414" s="57">
        <v>1</v>
      </c>
      <c r="S414" s="38">
        <v>6</v>
      </c>
      <c r="T414" s="35"/>
      <c r="U414" s="35">
        <v>450</v>
      </c>
      <c r="V414" s="35">
        <v>86</v>
      </c>
      <c r="W414" s="35">
        <v>605</v>
      </c>
      <c r="X414" s="58">
        <v>39017.707639999993</v>
      </c>
      <c r="Y414" s="58">
        <v>9754</v>
      </c>
    </row>
    <row r="415" spans="1:25" s="58" customFormat="1">
      <c r="A415" s="56">
        <v>450</v>
      </c>
      <c r="B415" s="35">
        <v>450086683</v>
      </c>
      <c r="C415" s="37" t="s">
        <v>529</v>
      </c>
      <c r="D415" s="38">
        <v>0</v>
      </c>
      <c r="E415" s="38">
        <v>0</v>
      </c>
      <c r="F415" s="38">
        <v>0</v>
      </c>
      <c r="G415" s="38">
        <v>0</v>
      </c>
      <c r="H415" s="38">
        <v>7</v>
      </c>
      <c r="I415" s="38">
        <v>0</v>
      </c>
      <c r="J415" s="38">
        <v>0</v>
      </c>
      <c r="K415" s="57">
        <v>0.2702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7</v>
      </c>
      <c r="R415" s="57">
        <v>1</v>
      </c>
      <c r="S415" s="38">
        <v>5</v>
      </c>
      <c r="T415" s="35"/>
      <c r="U415" s="35">
        <v>450</v>
      </c>
      <c r="V415" s="35">
        <v>86</v>
      </c>
      <c r="W415" s="35">
        <v>683</v>
      </c>
      <c r="X415" s="58">
        <v>68280.988370000006</v>
      </c>
      <c r="Y415" s="58">
        <v>9754</v>
      </c>
    </row>
    <row r="416" spans="1:25" s="58" customFormat="1">
      <c r="A416" s="56">
        <v>453</v>
      </c>
      <c r="B416" s="35">
        <v>453137005</v>
      </c>
      <c r="C416" s="37" t="s">
        <v>530</v>
      </c>
      <c r="D416" s="38">
        <v>0</v>
      </c>
      <c r="E416" s="38">
        <v>0</v>
      </c>
      <c r="F416" s="38">
        <v>2</v>
      </c>
      <c r="G416" s="38">
        <v>1</v>
      </c>
      <c r="H416" s="38">
        <v>0</v>
      </c>
      <c r="I416" s="38">
        <v>0</v>
      </c>
      <c r="J416" s="38">
        <v>0</v>
      </c>
      <c r="K416" s="57">
        <v>0.1158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8</v>
      </c>
      <c r="T416" s="35"/>
      <c r="U416" s="35">
        <v>453</v>
      </c>
      <c r="V416" s="35">
        <v>137</v>
      </c>
      <c r="W416" s="35">
        <v>5</v>
      </c>
      <c r="X416" s="58">
        <v>35561.050730000003</v>
      </c>
      <c r="Y416" s="58">
        <v>11854</v>
      </c>
    </row>
    <row r="417" spans="1:25" s="58" customFormat="1">
      <c r="A417" s="56">
        <v>453</v>
      </c>
      <c r="B417" s="35">
        <v>453137061</v>
      </c>
      <c r="C417" s="37" t="s">
        <v>530</v>
      </c>
      <c r="D417" s="38">
        <v>0</v>
      </c>
      <c r="E417" s="38">
        <v>0</v>
      </c>
      <c r="F417" s="38">
        <v>8</v>
      </c>
      <c r="G417" s="38">
        <v>30</v>
      </c>
      <c r="H417" s="38">
        <v>25</v>
      </c>
      <c r="I417" s="38">
        <v>0</v>
      </c>
      <c r="J417" s="38">
        <v>0</v>
      </c>
      <c r="K417" s="57">
        <v>2.4318</v>
      </c>
      <c r="L417" s="38">
        <v>0</v>
      </c>
      <c r="M417" s="38">
        <v>5</v>
      </c>
      <c r="N417" s="38">
        <v>0</v>
      </c>
      <c r="O417" s="38">
        <v>0</v>
      </c>
      <c r="P417" s="38">
        <v>49</v>
      </c>
      <c r="Q417" s="38">
        <v>63</v>
      </c>
      <c r="R417" s="57">
        <v>1</v>
      </c>
      <c r="S417" s="38">
        <v>11</v>
      </c>
      <c r="T417" s="35"/>
      <c r="U417" s="35">
        <v>453</v>
      </c>
      <c r="V417" s="35">
        <v>137</v>
      </c>
      <c r="W417" s="35">
        <v>61</v>
      </c>
      <c r="X417" s="58">
        <v>942404.42533000011</v>
      </c>
      <c r="Y417" s="58">
        <v>14959</v>
      </c>
    </row>
    <row r="418" spans="1:25" s="58" customFormat="1">
      <c r="A418" s="56">
        <v>453</v>
      </c>
      <c r="B418" s="35">
        <v>453137086</v>
      </c>
      <c r="C418" s="37" t="s">
        <v>530</v>
      </c>
      <c r="D418" s="38">
        <v>0</v>
      </c>
      <c r="E418" s="38">
        <v>0</v>
      </c>
      <c r="F418" s="38">
        <v>0</v>
      </c>
      <c r="G418" s="38">
        <v>1</v>
      </c>
      <c r="H418" s="38">
        <v>2</v>
      </c>
      <c r="I418" s="38">
        <v>0</v>
      </c>
      <c r="J418" s="38">
        <v>0</v>
      </c>
      <c r="K418" s="57">
        <v>0.1158</v>
      </c>
      <c r="L418" s="38">
        <v>0</v>
      </c>
      <c r="M418" s="38">
        <v>0</v>
      </c>
      <c r="N418" s="38">
        <v>0</v>
      </c>
      <c r="O418" s="38">
        <v>0</v>
      </c>
      <c r="P418" s="38">
        <v>3</v>
      </c>
      <c r="Q418" s="38">
        <v>3</v>
      </c>
      <c r="R418" s="57">
        <v>1</v>
      </c>
      <c r="S418" s="38">
        <v>8</v>
      </c>
      <c r="T418" s="35"/>
      <c r="U418" s="35">
        <v>453</v>
      </c>
      <c r="V418" s="35">
        <v>137</v>
      </c>
      <c r="W418" s="35">
        <v>86</v>
      </c>
      <c r="X418" s="58">
        <v>45579.070729999999</v>
      </c>
      <c r="Y418" s="58">
        <v>15193</v>
      </c>
    </row>
    <row r="419" spans="1:25" s="58" customFormat="1">
      <c r="A419" s="56">
        <v>453</v>
      </c>
      <c r="B419" s="35">
        <v>453137111</v>
      </c>
      <c r="C419" s="37" t="s">
        <v>530</v>
      </c>
      <c r="D419" s="38">
        <v>0</v>
      </c>
      <c r="E419" s="38">
        <v>0</v>
      </c>
      <c r="F419" s="38">
        <v>0</v>
      </c>
      <c r="G419" s="38">
        <v>1</v>
      </c>
      <c r="H419" s="38">
        <v>0</v>
      </c>
      <c r="I419" s="38">
        <v>0</v>
      </c>
      <c r="J419" s="38">
        <v>0</v>
      </c>
      <c r="K419" s="57">
        <v>3.8600000000000002E-2</v>
      </c>
      <c r="L419" s="38">
        <v>0</v>
      </c>
      <c r="M419" s="38">
        <v>0</v>
      </c>
      <c r="N419" s="38">
        <v>0</v>
      </c>
      <c r="O419" s="38">
        <v>0</v>
      </c>
      <c r="P419" s="38">
        <v>1</v>
      </c>
      <c r="Q419" s="38">
        <v>1</v>
      </c>
      <c r="R419" s="57">
        <v>1</v>
      </c>
      <c r="S419" s="38">
        <v>7</v>
      </c>
      <c r="T419" s="35"/>
      <c r="U419" s="35">
        <v>453</v>
      </c>
      <c r="V419" s="35">
        <v>137</v>
      </c>
      <c r="W419" s="35">
        <v>111</v>
      </c>
      <c r="X419" s="58">
        <v>15171.146909999999</v>
      </c>
      <c r="Y419" s="58">
        <v>15171</v>
      </c>
    </row>
    <row r="420" spans="1:25" s="58" customFormat="1">
      <c r="A420" s="56">
        <v>453</v>
      </c>
      <c r="B420" s="35">
        <v>453137114</v>
      </c>
      <c r="C420" s="37" t="s">
        <v>530</v>
      </c>
      <c r="D420" s="38">
        <v>0</v>
      </c>
      <c r="E420" s="38">
        <v>0</v>
      </c>
      <c r="F420" s="38">
        <v>0</v>
      </c>
      <c r="G420" s="38">
        <v>1</v>
      </c>
      <c r="H420" s="38">
        <v>1</v>
      </c>
      <c r="I420" s="38">
        <v>0</v>
      </c>
      <c r="J420" s="38">
        <v>0</v>
      </c>
      <c r="K420" s="57">
        <v>7.7200000000000005E-2</v>
      </c>
      <c r="L420" s="38">
        <v>0</v>
      </c>
      <c r="M420" s="38">
        <v>0</v>
      </c>
      <c r="N420" s="38">
        <v>0</v>
      </c>
      <c r="O420" s="38">
        <v>0</v>
      </c>
      <c r="P420" s="38">
        <v>2</v>
      </c>
      <c r="Q420" s="38">
        <v>2</v>
      </c>
      <c r="R420" s="57">
        <v>1</v>
      </c>
      <c r="S420" s="38">
        <v>10</v>
      </c>
      <c r="T420" s="35"/>
      <c r="U420" s="35">
        <v>453</v>
      </c>
      <c r="V420" s="35">
        <v>137</v>
      </c>
      <c r="W420" s="35">
        <v>114</v>
      </c>
      <c r="X420" s="58">
        <v>31554.393820000001</v>
      </c>
      <c r="Y420" s="58">
        <v>15777</v>
      </c>
    </row>
    <row r="421" spans="1:25" s="58" customFormat="1">
      <c r="A421" s="56">
        <v>453</v>
      </c>
      <c r="B421" s="35">
        <v>453137137</v>
      </c>
      <c r="C421" s="37" t="s">
        <v>530</v>
      </c>
      <c r="D421" s="38">
        <v>0</v>
      </c>
      <c r="E421" s="38">
        <v>0</v>
      </c>
      <c r="F421" s="38">
        <v>47</v>
      </c>
      <c r="G421" s="38">
        <v>258</v>
      </c>
      <c r="H421" s="38">
        <v>162</v>
      </c>
      <c r="I421" s="38">
        <v>0</v>
      </c>
      <c r="J421" s="38">
        <v>0</v>
      </c>
      <c r="K421" s="57">
        <v>18.026199999999999</v>
      </c>
      <c r="L421" s="38">
        <v>0</v>
      </c>
      <c r="M421" s="38">
        <v>50</v>
      </c>
      <c r="N421" s="38">
        <v>13</v>
      </c>
      <c r="O421" s="38">
        <v>0</v>
      </c>
      <c r="P421" s="38">
        <v>417</v>
      </c>
      <c r="Q421" s="38">
        <v>467</v>
      </c>
      <c r="R421" s="57">
        <v>1</v>
      </c>
      <c r="S421" s="38">
        <v>12</v>
      </c>
      <c r="T421" s="35"/>
      <c r="U421" s="35">
        <v>453</v>
      </c>
      <c r="V421" s="35">
        <v>137</v>
      </c>
      <c r="W421" s="35">
        <v>137</v>
      </c>
      <c r="X421" s="58">
        <v>7526288.4969700007</v>
      </c>
      <c r="Y421" s="58">
        <v>16116</v>
      </c>
    </row>
    <row r="422" spans="1:25" s="58" customFormat="1">
      <c r="A422" s="56">
        <v>453</v>
      </c>
      <c r="B422" s="35">
        <v>453137161</v>
      </c>
      <c r="C422" s="37" t="s">
        <v>530</v>
      </c>
      <c r="D422" s="38">
        <v>0</v>
      </c>
      <c r="E422" s="38">
        <v>0</v>
      </c>
      <c r="F422" s="38">
        <v>0</v>
      </c>
      <c r="G422" s="38">
        <v>1</v>
      </c>
      <c r="H422" s="38">
        <v>0</v>
      </c>
      <c r="I422" s="38">
        <v>0</v>
      </c>
      <c r="J422" s="38">
        <v>0</v>
      </c>
      <c r="K422" s="57">
        <v>3.8600000000000002E-2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1</v>
      </c>
      <c r="R422" s="57">
        <v>1</v>
      </c>
      <c r="S422" s="38">
        <v>7</v>
      </c>
      <c r="T422" s="35"/>
      <c r="U422" s="35">
        <v>453</v>
      </c>
      <c r="V422" s="35">
        <v>137</v>
      </c>
      <c r="W422" s="35">
        <v>161</v>
      </c>
      <c r="X422" s="58">
        <v>15171.146909999999</v>
      </c>
      <c r="Y422" s="58">
        <v>15171</v>
      </c>
    </row>
    <row r="423" spans="1:25" s="58" customFormat="1">
      <c r="A423" s="56">
        <v>453</v>
      </c>
      <c r="B423" s="35">
        <v>453137210</v>
      </c>
      <c r="C423" s="37" t="s">
        <v>530</v>
      </c>
      <c r="D423" s="38">
        <v>0</v>
      </c>
      <c r="E423" s="38">
        <v>0</v>
      </c>
      <c r="F423" s="38">
        <v>0</v>
      </c>
      <c r="G423" s="38">
        <v>1</v>
      </c>
      <c r="H423" s="38">
        <v>1</v>
      </c>
      <c r="I423" s="38">
        <v>0</v>
      </c>
      <c r="J423" s="38">
        <v>0</v>
      </c>
      <c r="K423" s="57">
        <v>7.7200000000000005E-2</v>
      </c>
      <c r="L423" s="38">
        <v>0</v>
      </c>
      <c r="M423" s="38">
        <v>0</v>
      </c>
      <c r="N423" s="38">
        <v>0</v>
      </c>
      <c r="O423" s="38">
        <v>0</v>
      </c>
      <c r="P423" s="38">
        <v>2</v>
      </c>
      <c r="Q423" s="38">
        <v>2</v>
      </c>
      <c r="R423" s="57">
        <v>1</v>
      </c>
      <c r="S423" s="38">
        <v>6</v>
      </c>
      <c r="T423" s="35"/>
      <c r="U423" s="35">
        <v>453</v>
      </c>
      <c r="V423" s="35">
        <v>137</v>
      </c>
      <c r="W423" s="35">
        <v>210</v>
      </c>
      <c r="X423" s="58">
        <v>29457.953819999999</v>
      </c>
      <c r="Y423" s="58">
        <v>14729</v>
      </c>
    </row>
    <row r="424" spans="1:25" s="58" customFormat="1">
      <c r="A424" s="56">
        <v>453</v>
      </c>
      <c r="B424" s="35">
        <v>453137227</v>
      </c>
      <c r="C424" s="37" t="s">
        <v>530</v>
      </c>
      <c r="D424" s="38">
        <v>0</v>
      </c>
      <c r="E424" s="38">
        <v>0</v>
      </c>
      <c r="F424" s="38">
        <v>0</v>
      </c>
      <c r="G424" s="38">
        <v>1</v>
      </c>
      <c r="H424" s="38">
        <v>0</v>
      </c>
      <c r="I424" s="38">
        <v>0</v>
      </c>
      <c r="J424" s="38">
        <v>0</v>
      </c>
      <c r="K424" s="57">
        <v>3.8600000000000002E-2</v>
      </c>
      <c r="L424" s="38">
        <v>0</v>
      </c>
      <c r="M424" s="38">
        <v>1</v>
      </c>
      <c r="N424" s="38">
        <v>0</v>
      </c>
      <c r="O424" s="38">
        <v>0</v>
      </c>
      <c r="P424" s="38">
        <v>1</v>
      </c>
      <c r="Q424" s="38">
        <v>1</v>
      </c>
      <c r="R424" s="57">
        <v>1</v>
      </c>
      <c r="S424" s="38">
        <v>10</v>
      </c>
      <c r="T424" s="35"/>
      <c r="U424" s="35">
        <v>453</v>
      </c>
      <c r="V424" s="35">
        <v>137</v>
      </c>
      <c r="W424" s="35">
        <v>227</v>
      </c>
      <c r="X424" s="58">
        <v>18511.396910000003</v>
      </c>
      <c r="Y424" s="58">
        <v>18511</v>
      </c>
    </row>
    <row r="425" spans="1:25" s="58" customFormat="1">
      <c r="A425" s="56">
        <v>453</v>
      </c>
      <c r="B425" s="35">
        <v>453137278</v>
      </c>
      <c r="C425" s="37" t="s">
        <v>530</v>
      </c>
      <c r="D425" s="38">
        <v>0</v>
      </c>
      <c r="E425" s="38">
        <v>0</v>
      </c>
      <c r="F425" s="38">
        <v>0</v>
      </c>
      <c r="G425" s="38">
        <v>3</v>
      </c>
      <c r="H425" s="38">
        <v>1</v>
      </c>
      <c r="I425" s="38">
        <v>0</v>
      </c>
      <c r="J425" s="38">
        <v>0</v>
      </c>
      <c r="K425" s="57">
        <v>0.15440000000000001</v>
      </c>
      <c r="L425" s="38">
        <v>0</v>
      </c>
      <c r="M425" s="38">
        <v>0</v>
      </c>
      <c r="N425" s="38">
        <v>0</v>
      </c>
      <c r="O425" s="38">
        <v>0</v>
      </c>
      <c r="P425" s="38">
        <v>2</v>
      </c>
      <c r="Q425" s="38">
        <v>4</v>
      </c>
      <c r="R425" s="57">
        <v>1</v>
      </c>
      <c r="S425" s="38">
        <v>7</v>
      </c>
      <c r="T425" s="35"/>
      <c r="U425" s="35">
        <v>453</v>
      </c>
      <c r="V425" s="35">
        <v>137</v>
      </c>
      <c r="W425" s="35">
        <v>278</v>
      </c>
      <c r="X425" s="58">
        <v>50211.407639999998</v>
      </c>
      <c r="Y425" s="58">
        <v>12553</v>
      </c>
    </row>
    <row r="426" spans="1:25" s="58" customFormat="1">
      <c r="A426" s="56">
        <v>453</v>
      </c>
      <c r="B426" s="35">
        <v>453137281</v>
      </c>
      <c r="C426" s="37" t="s">
        <v>530</v>
      </c>
      <c r="D426" s="38">
        <v>0</v>
      </c>
      <c r="E426" s="38">
        <v>0</v>
      </c>
      <c r="F426" s="38">
        <v>10</v>
      </c>
      <c r="G426" s="38">
        <v>47</v>
      </c>
      <c r="H426" s="38">
        <v>27</v>
      </c>
      <c r="I426" s="38">
        <v>0</v>
      </c>
      <c r="J426" s="38">
        <v>0</v>
      </c>
      <c r="K426" s="57">
        <v>3.2423999999999999</v>
      </c>
      <c r="L426" s="38">
        <v>0</v>
      </c>
      <c r="M426" s="38">
        <v>6</v>
      </c>
      <c r="N426" s="38">
        <v>2</v>
      </c>
      <c r="O426" s="38">
        <v>0</v>
      </c>
      <c r="P426" s="38">
        <v>73</v>
      </c>
      <c r="Q426" s="38">
        <v>84</v>
      </c>
      <c r="R426" s="57">
        <v>1</v>
      </c>
      <c r="S426" s="38">
        <v>12</v>
      </c>
      <c r="T426" s="35"/>
      <c r="U426" s="35">
        <v>453</v>
      </c>
      <c r="V426" s="35">
        <v>137</v>
      </c>
      <c r="W426" s="35">
        <v>281</v>
      </c>
      <c r="X426" s="58">
        <v>1332904.5504399999</v>
      </c>
      <c r="Y426" s="58">
        <v>15868</v>
      </c>
    </row>
    <row r="427" spans="1:25" s="58" customFormat="1">
      <c r="A427" s="56">
        <v>453</v>
      </c>
      <c r="B427" s="35">
        <v>453137325</v>
      </c>
      <c r="C427" s="37" t="s">
        <v>530</v>
      </c>
      <c r="D427" s="38">
        <v>0</v>
      </c>
      <c r="E427" s="38">
        <v>0</v>
      </c>
      <c r="F427" s="38">
        <v>0</v>
      </c>
      <c r="G427" s="38">
        <v>2</v>
      </c>
      <c r="H427" s="38">
        <v>3</v>
      </c>
      <c r="I427" s="38">
        <v>0</v>
      </c>
      <c r="J427" s="38">
        <v>0</v>
      </c>
      <c r="K427" s="57">
        <v>0.193</v>
      </c>
      <c r="L427" s="38">
        <v>0</v>
      </c>
      <c r="M427" s="38">
        <v>0</v>
      </c>
      <c r="N427" s="38">
        <v>1</v>
      </c>
      <c r="O427" s="38">
        <v>0</v>
      </c>
      <c r="P427" s="38">
        <v>5</v>
      </c>
      <c r="Q427" s="38">
        <v>5</v>
      </c>
      <c r="R427" s="57">
        <v>1</v>
      </c>
      <c r="S427" s="38">
        <v>9</v>
      </c>
      <c r="T427" s="35"/>
      <c r="U427" s="35">
        <v>453</v>
      </c>
      <c r="V427" s="35">
        <v>137</v>
      </c>
      <c r="W427" s="35">
        <v>325</v>
      </c>
      <c r="X427" s="58">
        <v>80091.324549999976</v>
      </c>
      <c r="Y427" s="58">
        <v>16018</v>
      </c>
    </row>
    <row r="428" spans="1:25" s="58" customFormat="1">
      <c r="A428" s="56">
        <v>453</v>
      </c>
      <c r="B428" s="35">
        <v>453137332</v>
      </c>
      <c r="C428" s="37" t="s">
        <v>530</v>
      </c>
      <c r="D428" s="38">
        <v>0</v>
      </c>
      <c r="E428" s="38">
        <v>0</v>
      </c>
      <c r="F428" s="38">
        <v>1</v>
      </c>
      <c r="G428" s="38">
        <v>10</v>
      </c>
      <c r="H428" s="38">
        <v>4</v>
      </c>
      <c r="I428" s="38">
        <v>0</v>
      </c>
      <c r="J428" s="38">
        <v>0</v>
      </c>
      <c r="K428" s="57">
        <v>0.57899999999999996</v>
      </c>
      <c r="L428" s="38">
        <v>0</v>
      </c>
      <c r="M428" s="38">
        <v>0</v>
      </c>
      <c r="N428" s="38">
        <v>0</v>
      </c>
      <c r="O428" s="38">
        <v>0</v>
      </c>
      <c r="P428" s="38">
        <v>13</v>
      </c>
      <c r="Q428" s="38">
        <v>15</v>
      </c>
      <c r="R428" s="57">
        <v>1</v>
      </c>
      <c r="S428" s="38">
        <v>10</v>
      </c>
      <c r="T428" s="35"/>
      <c r="U428" s="35">
        <v>453</v>
      </c>
      <c r="V428" s="35">
        <v>137</v>
      </c>
      <c r="W428" s="35">
        <v>332</v>
      </c>
      <c r="X428" s="58">
        <v>226182.82365000003</v>
      </c>
      <c r="Y428" s="58">
        <v>15079</v>
      </c>
    </row>
    <row r="429" spans="1:25" s="58" customFormat="1">
      <c r="A429" s="56">
        <v>453</v>
      </c>
      <c r="B429" s="35">
        <v>453137680</v>
      </c>
      <c r="C429" s="37" t="s">
        <v>530</v>
      </c>
      <c r="D429" s="38">
        <v>0</v>
      </c>
      <c r="E429" s="38">
        <v>0</v>
      </c>
      <c r="F429" s="38">
        <v>0</v>
      </c>
      <c r="G429" s="38">
        <v>2</v>
      </c>
      <c r="H429" s="38">
        <v>0</v>
      </c>
      <c r="I429" s="38">
        <v>0</v>
      </c>
      <c r="J429" s="38">
        <v>0</v>
      </c>
      <c r="K429" s="57">
        <v>7.7200000000000005E-2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2</v>
      </c>
      <c r="R429" s="57">
        <v>1</v>
      </c>
      <c r="S429" s="38">
        <v>5</v>
      </c>
      <c r="T429" s="35"/>
      <c r="U429" s="35">
        <v>453</v>
      </c>
      <c r="V429" s="35">
        <v>137</v>
      </c>
      <c r="W429" s="35">
        <v>680</v>
      </c>
      <c r="X429" s="58">
        <v>20229.373820000001</v>
      </c>
      <c r="Y429" s="58">
        <v>10115</v>
      </c>
    </row>
    <row r="430" spans="1:25" s="58" customFormat="1">
      <c r="A430" s="56">
        <v>454</v>
      </c>
      <c r="B430" s="35">
        <v>454149009</v>
      </c>
      <c r="C430" s="37" t="s">
        <v>531</v>
      </c>
      <c r="D430" s="38">
        <v>0</v>
      </c>
      <c r="E430" s="38">
        <v>0</v>
      </c>
      <c r="F430" s="38">
        <v>1</v>
      </c>
      <c r="G430" s="38">
        <v>3</v>
      </c>
      <c r="H430" s="38">
        <v>1</v>
      </c>
      <c r="I430" s="38">
        <v>0</v>
      </c>
      <c r="J430" s="38">
        <v>0</v>
      </c>
      <c r="K430" s="57">
        <v>0.193</v>
      </c>
      <c r="L430" s="38">
        <v>0</v>
      </c>
      <c r="M430" s="38">
        <v>0</v>
      </c>
      <c r="N430" s="38">
        <v>0</v>
      </c>
      <c r="O430" s="38">
        <v>0</v>
      </c>
      <c r="P430" s="38">
        <v>5</v>
      </c>
      <c r="Q430" s="38">
        <v>5</v>
      </c>
      <c r="R430" s="57">
        <v>1</v>
      </c>
      <c r="S430" s="38">
        <v>3</v>
      </c>
      <c r="T430" s="35"/>
      <c r="U430" s="35">
        <v>454</v>
      </c>
      <c r="V430" s="35">
        <v>149</v>
      </c>
      <c r="W430" s="35">
        <v>9</v>
      </c>
      <c r="X430" s="58">
        <v>71122.514550000007</v>
      </c>
      <c r="Y430" s="58">
        <v>14225</v>
      </c>
    </row>
    <row r="431" spans="1:25" s="58" customFormat="1">
      <c r="A431" s="56">
        <v>454</v>
      </c>
      <c r="B431" s="35">
        <v>454149103</v>
      </c>
      <c r="C431" s="37" t="s">
        <v>531</v>
      </c>
      <c r="D431" s="38">
        <v>1</v>
      </c>
      <c r="E431" s="38">
        <v>0</v>
      </c>
      <c r="F431" s="38">
        <v>0</v>
      </c>
      <c r="G431" s="38">
        <v>3</v>
      </c>
      <c r="H431" s="38">
        <v>0</v>
      </c>
      <c r="I431" s="38">
        <v>0</v>
      </c>
      <c r="J431" s="38">
        <v>0</v>
      </c>
      <c r="K431" s="57">
        <v>0.1158</v>
      </c>
      <c r="L431" s="38">
        <v>0</v>
      </c>
      <c r="M431" s="38">
        <v>4</v>
      </c>
      <c r="N431" s="38">
        <v>0</v>
      </c>
      <c r="O431" s="38">
        <v>0</v>
      </c>
      <c r="P431" s="38">
        <v>3</v>
      </c>
      <c r="Q431" s="38">
        <v>4</v>
      </c>
      <c r="R431" s="57">
        <v>1</v>
      </c>
      <c r="S431" s="38">
        <v>10</v>
      </c>
      <c r="T431" s="35"/>
      <c r="U431" s="35">
        <v>454</v>
      </c>
      <c r="V431" s="35">
        <v>149</v>
      </c>
      <c r="W431" s="35">
        <v>103</v>
      </c>
      <c r="X431" s="58">
        <v>62552.340730000004</v>
      </c>
      <c r="Y431" s="58">
        <v>15638</v>
      </c>
    </row>
    <row r="432" spans="1:25" s="58" customFormat="1">
      <c r="A432" s="56">
        <v>454</v>
      </c>
      <c r="B432" s="35">
        <v>454149128</v>
      </c>
      <c r="C432" s="37" t="s">
        <v>531</v>
      </c>
      <c r="D432" s="38">
        <v>3</v>
      </c>
      <c r="E432" s="38">
        <v>0</v>
      </c>
      <c r="F432" s="38">
        <v>0</v>
      </c>
      <c r="G432" s="38">
        <v>8</v>
      </c>
      <c r="H432" s="38">
        <v>5</v>
      </c>
      <c r="I432" s="38">
        <v>0</v>
      </c>
      <c r="J432" s="38">
        <v>0</v>
      </c>
      <c r="K432" s="57">
        <v>0.50180000000000002</v>
      </c>
      <c r="L432" s="38">
        <v>0</v>
      </c>
      <c r="M432" s="38">
        <v>1</v>
      </c>
      <c r="N432" s="38">
        <v>0</v>
      </c>
      <c r="O432" s="38">
        <v>0</v>
      </c>
      <c r="P432" s="38">
        <v>15</v>
      </c>
      <c r="Q432" s="38">
        <v>15</v>
      </c>
      <c r="R432" s="57">
        <v>1</v>
      </c>
      <c r="S432" s="38">
        <v>10</v>
      </c>
      <c r="T432" s="35"/>
      <c r="U432" s="35">
        <v>454</v>
      </c>
      <c r="V432" s="35">
        <v>149</v>
      </c>
      <c r="W432" s="35">
        <v>128</v>
      </c>
      <c r="X432" s="58">
        <v>233275.53982999999</v>
      </c>
      <c r="Y432" s="58">
        <v>15552</v>
      </c>
    </row>
    <row r="433" spans="1:25" s="58" customFormat="1">
      <c r="A433" s="56">
        <v>454</v>
      </c>
      <c r="B433" s="35">
        <v>454149149</v>
      </c>
      <c r="C433" s="37" t="s">
        <v>531</v>
      </c>
      <c r="D433" s="38">
        <v>74</v>
      </c>
      <c r="E433" s="38">
        <v>0</v>
      </c>
      <c r="F433" s="38">
        <v>75</v>
      </c>
      <c r="G433" s="38">
        <v>363</v>
      </c>
      <c r="H433" s="38">
        <v>195</v>
      </c>
      <c r="I433" s="38">
        <v>0</v>
      </c>
      <c r="J433" s="38">
        <v>0</v>
      </c>
      <c r="K433" s="57">
        <v>24.433800000000002</v>
      </c>
      <c r="L433" s="38">
        <v>0</v>
      </c>
      <c r="M433" s="38">
        <v>166</v>
      </c>
      <c r="N433" s="38">
        <v>3</v>
      </c>
      <c r="O433" s="38">
        <v>0</v>
      </c>
      <c r="P433" s="38">
        <v>574</v>
      </c>
      <c r="Q433" s="38">
        <v>670</v>
      </c>
      <c r="R433" s="57">
        <v>1</v>
      </c>
      <c r="S433" s="38">
        <v>12</v>
      </c>
      <c r="T433" s="35"/>
      <c r="U433" s="35">
        <v>454</v>
      </c>
      <c r="V433" s="35">
        <v>149</v>
      </c>
      <c r="W433" s="35">
        <v>149</v>
      </c>
      <c r="X433" s="58">
        <v>10808494.994030001</v>
      </c>
      <c r="Y433" s="58">
        <v>16132</v>
      </c>
    </row>
    <row r="434" spans="1:25" s="58" customFormat="1">
      <c r="A434" s="56">
        <v>454</v>
      </c>
      <c r="B434" s="35">
        <v>454149181</v>
      </c>
      <c r="C434" s="37" t="s">
        <v>531</v>
      </c>
      <c r="D434" s="38">
        <v>4</v>
      </c>
      <c r="E434" s="38">
        <v>0</v>
      </c>
      <c r="F434" s="38">
        <v>4</v>
      </c>
      <c r="G434" s="38">
        <v>28</v>
      </c>
      <c r="H434" s="38">
        <v>25</v>
      </c>
      <c r="I434" s="38">
        <v>0</v>
      </c>
      <c r="J434" s="38">
        <v>0</v>
      </c>
      <c r="K434" s="57">
        <v>2.2002000000000002</v>
      </c>
      <c r="L434" s="38">
        <v>0</v>
      </c>
      <c r="M434" s="38">
        <v>10</v>
      </c>
      <c r="N434" s="38">
        <v>0</v>
      </c>
      <c r="O434" s="38">
        <v>0</v>
      </c>
      <c r="P434" s="38">
        <v>49</v>
      </c>
      <c r="Q434" s="38">
        <v>59</v>
      </c>
      <c r="R434" s="57">
        <v>1</v>
      </c>
      <c r="S434" s="38">
        <v>10</v>
      </c>
      <c r="T434" s="35"/>
      <c r="U434" s="35">
        <v>454</v>
      </c>
      <c r="V434" s="35">
        <v>149</v>
      </c>
      <c r="W434" s="35">
        <v>181</v>
      </c>
      <c r="X434" s="58">
        <v>897013.99387000012</v>
      </c>
      <c r="Y434" s="58">
        <v>15204</v>
      </c>
    </row>
    <row r="435" spans="1:25" s="58" customFormat="1">
      <c r="A435" s="56">
        <v>454</v>
      </c>
      <c r="B435" s="35">
        <v>454149211</v>
      </c>
      <c r="C435" s="37" t="s">
        <v>531</v>
      </c>
      <c r="D435" s="38">
        <v>0</v>
      </c>
      <c r="E435" s="38">
        <v>0</v>
      </c>
      <c r="F435" s="38">
        <v>0</v>
      </c>
      <c r="G435" s="38">
        <v>2</v>
      </c>
      <c r="H435" s="38">
        <v>1</v>
      </c>
      <c r="I435" s="38">
        <v>0</v>
      </c>
      <c r="J435" s="38">
        <v>0</v>
      </c>
      <c r="K435" s="57">
        <v>0.1158</v>
      </c>
      <c r="L435" s="38">
        <v>0</v>
      </c>
      <c r="M435" s="38">
        <v>0</v>
      </c>
      <c r="N435" s="38">
        <v>0</v>
      </c>
      <c r="O435" s="38">
        <v>0</v>
      </c>
      <c r="P435" s="38">
        <v>2</v>
      </c>
      <c r="Q435" s="38">
        <v>3</v>
      </c>
      <c r="R435" s="57">
        <v>1</v>
      </c>
      <c r="S435" s="38">
        <v>5</v>
      </c>
      <c r="T435" s="35"/>
      <c r="U435" s="35">
        <v>454</v>
      </c>
      <c r="V435" s="35">
        <v>149</v>
      </c>
      <c r="W435" s="35">
        <v>211</v>
      </c>
      <c r="X435" s="58">
        <v>38804.400730000001</v>
      </c>
      <c r="Y435" s="58">
        <v>12935</v>
      </c>
    </row>
    <row r="436" spans="1:25" s="58" customFormat="1">
      <c r="A436" s="56">
        <v>455</v>
      </c>
      <c r="B436" s="35">
        <v>455128007</v>
      </c>
      <c r="C436" s="37" t="s">
        <v>532</v>
      </c>
      <c r="D436" s="38">
        <v>0</v>
      </c>
      <c r="E436" s="38">
        <v>0</v>
      </c>
      <c r="F436" s="38">
        <v>0</v>
      </c>
      <c r="G436" s="38">
        <v>2</v>
      </c>
      <c r="H436" s="38">
        <v>0</v>
      </c>
      <c r="I436" s="38">
        <v>0</v>
      </c>
      <c r="J436" s="38">
        <v>0</v>
      </c>
      <c r="K436" s="57">
        <v>7.7200000000000005E-2</v>
      </c>
      <c r="L436" s="38">
        <v>0</v>
      </c>
      <c r="M436" s="38">
        <v>0</v>
      </c>
      <c r="N436" s="38">
        <v>0</v>
      </c>
      <c r="O436" s="38">
        <v>0</v>
      </c>
      <c r="P436" s="38">
        <v>2</v>
      </c>
      <c r="Q436" s="38">
        <v>2</v>
      </c>
      <c r="R436" s="57">
        <v>1</v>
      </c>
      <c r="S436" s="38">
        <v>6</v>
      </c>
      <c r="T436" s="35"/>
      <c r="U436" s="35">
        <v>455</v>
      </c>
      <c r="V436" s="35">
        <v>128</v>
      </c>
      <c r="W436" s="35">
        <v>7</v>
      </c>
      <c r="X436" s="58">
        <v>29818.213819999997</v>
      </c>
      <c r="Y436" s="58">
        <v>14909</v>
      </c>
    </row>
    <row r="437" spans="1:25" s="58" customFormat="1">
      <c r="A437" s="56">
        <v>455</v>
      </c>
      <c r="B437" s="35">
        <v>455128128</v>
      </c>
      <c r="C437" s="37" t="s">
        <v>532</v>
      </c>
      <c r="D437" s="38">
        <v>0</v>
      </c>
      <c r="E437" s="38">
        <v>0</v>
      </c>
      <c r="F437" s="38">
        <v>36</v>
      </c>
      <c r="G437" s="38">
        <v>165</v>
      </c>
      <c r="H437" s="38">
        <v>93</v>
      </c>
      <c r="I437" s="38">
        <v>0</v>
      </c>
      <c r="J437" s="38">
        <v>0</v>
      </c>
      <c r="K437" s="57">
        <v>11.3484</v>
      </c>
      <c r="L437" s="38">
        <v>0</v>
      </c>
      <c r="M437" s="38">
        <v>14</v>
      </c>
      <c r="N437" s="38">
        <v>1</v>
      </c>
      <c r="O437" s="38">
        <v>0</v>
      </c>
      <c r="P437" s="38">
        <v>121</v>
      </c>
      <c r="Q437" s="38">
        <v>294</v>
      </c>
      <c r="R437" s="57">
        <v>1</v>
      </c>
      <c r="S437" s="38">
        <v>10</v>
      </c>
      <c r="T437" s="35"/>
      <c r="U437" s="35">
        <v>455</v>
      </c>
      <c r="V437" s="35">
        <v>128</v>
      </c>
      <c r="W437" s="35">
        <v>128</v>
      </c>
      <c r="X437" s="58">
        <v>3683798.5515400004</v>
      </c>
      <c r="Y437" s="58">
        <v>12530</v>
      </c>
    </row>
    <row r="438" spans="1:25" s="58" customFormat="1">
      <c r="A438" s="56">
        <v>455</v>
      </c>
      <c r="B438" s="35">
        <v>455128149</v>
      </c>
      <c r="C438" s="37" t="s">
        <v>532</v>
      </c>
      <c r="D438" s="38">
        <v>0</v>
      </c>
      <c r="E438" s="38">
        <v>0</v>
      </c>
      <c r="F438" s="38">
        <v>0</v>
      </c>
      <c r="G438" s="38">
        <v>3</v>
      </c>
      <c r="H438" s="38">
        <v>1</v>
      </c>
      <c r="I438" s="38">
        <v>0</v>
      </c>
      <c r="J438" s="38">
        <v>0</v>
      </c>
      <c r="K438" s="57">
        <v>0.15440000000000001</v>
      </c>
      <c r="L438" s="38">
        <v>0</v>
      </c>
      <c r="M438" s="38">
        <v>0</v>
      </c>
      <c r="N438" s="38">
        <v>0</v>
      </c>
      <c r="O438" s="38">
        <v>0</v>
      </c>
      <c r="P438" s="38">
        <v>2</v>
      </c>
      <c r="Q438" s="38">
        <v>4</v>
      </c>
      <c r="R438" s="57">
        <v>1</v>
      </c>
      <c r="S438" s="38">
        <v>12</v>
      </c>
      <c r="T438" s="35"/>
      <c r="U438" s="35">
        <v>455</v>
      </c>
      <c r="V438" s="35">
        <v>128</v>
      </c>
      <c r="W438" s="35">
        <v>149</v>
      </c>
      <c r="X438" s="58">
        <v>53051.627640000006</v>
      </c>
      <c r="Y438" s="58">
        <v>13263</v>
      </c>
    </row>
    <row r="439" spans="1:25" s="58" customFormat="1">
      <c r="A439" s="56">
        <v>455</v>
      </c>
      <c r="B439" s="35">
        <v>455128181</v>
      </c>
      <c r="C439" s="37" t="s">
        <v>532</v>
      </c>
      <c r="D439" s="38">
        <v>0</v>
      </c>
      <c r="E439" s="38">
        <v>0</v>
      </c>
      <c r="F439" s="38">
        <v>0</v>
      </c>
      <c r="G439" s="38">
        <v>1</v>
      </c>
      <c r="H439" s="38">
        <v>2</v>
      </c>
      <c r="I439" s="38">
        <v>0</v>
      </c>
      <c r="J439" s="38">
        <v>0</v>
      </c>
      <c r="K439" s="57">
        <v>0.1158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3</v>
      </c>
      <c r="R439" s="57">
        <v>1</v>
      </c>
      <c r="S439" s="38">
        <v>10</v>
      </c>
      <c r="T439" s="35"/>
      <c r="U439" s="35">
        <v>455</v>
      </c>
      <c r="V439" s="35">
        <v>128</v>
      </c>
      <c r="W439" s="35">
        <v>181</v>
      </c>
      <c r="X439" s="58">
        <v>29623.540729999997</v>
      </c>
      <c r="Y439" s="58">
        <v>9875</v>
      </c>
    </row>
    <row r="440" spans="1:25" s="58" customFormat="1">
      <c r="A440" s="56">
        <v>455</v>
      </c>
      <c r="B440" s="35">
        <v>455128745</v>
      </c>
      <c r="C440" s="37" t="s">
        <v>532</v>
      </c>
      <c r="D440" s="38">
        <v>0</v>
      </c>
      <c r="E440" s="38">
        <v>0</v>
      </c>
      <c r="F440" s="38">
        <v>0</v>
      </c>
      <c r="G440" s="38">
        <v>2</v>
      </c>
      <c r="H440" s="38">
        <v>1</v>
      </c>
      <c r="I440" s="38">
        <v>0</v>
      </c>
      <c r="J440" s="38">
        <v>0</v>
      </c>
      <c r="K440" s="57">
        <v>0.1158</v>
      </c>
      <c r="L440" s="38">
        <v>0</v>
      </c>
      <c r="M440" s="38">
        <v>0</v>
      </c>
      <c r="N440" s="38">
        <v>0</v>
      </c>
      <c r="O440" s="38">
        <v>0</v>
      </c>
      <c r="P440" s="38">
        <v>2</v>
      </c>
      <c r="Q440" s="38">
        <v>3</v>
      </c>
      <c r="R440" s="57">
        <v>1</v>
      </c>
      <c r="S440" s="38">
        <v>3</v>
      </c>
      <c r="T440" s="35"/>
      <c r="U440" s="35">
        <v>455</v>
      </c>
      <c r="V440" s="35">
        <v>128</v>
      </c>
      <c r="W440" s="35">
        <v>745</v>
      </c>
      <c r="X440" s="58">
        <v>38367.840729999996</v>
      </c>
      <c r="Y440" s="58">
        <v>12789</v>
      </c>
    </row>
    <row r="441" spans="1:25" s="58" customFormat="1">
      <c r="A441" s="56">
        <v>456</v>
      </c>
      <c r="B441" s="35">
        <v>456160009</v>
      </c>
      <c r="C441" s="37" t="s">
        <v>533</v>
      </c>
      <c r="D441" s="38">
        <v>0</v>
      </c>
      <c r="E441" s="38">
        <v>0</v>
      </c>
      <c r="F441" s="38">
        <v>0</v>
      </c>
      <c r="G441" s="38">
        <v>1</v>
      </c>
      <c r="H441" s="38">
        <v>1</v>
      </c>
      <c r="I441" s="38">
        <v>0</v>
      </c>
      <c r="J441" s="38">
        <v>0</v>
      </c>
      <c r="K441" s="57">
        <v>7.7200000000000005E-2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2</v>
      </c>
      <c r="R441" s="57">
        <v>1</v>
      </c>
      <c r="S441" s="38">
        <v>3</v>
      </c>
      <c r="T441" s="35"/>
      <c r="U441" s="35">
        <v>456</v>
      </c>
      <c r="V441" s="35">
        <v>160</v>
      </c>
      <c r="W441" s="35">
        <v>9</v>
      </c>
      <c r="X441" s="58">
        <v>19869.113819999999</v>
      </c>
      <c r="Y441" s="58">
        <v>9935</v>
      </c>
    </row>
    <row r="442" spans="1:25" s="58" customFormat="1">
      <c r="A442" s="56">
        <v>456</v>
      </c>
      <c r="B442" s="35">
        <v>456160031</v>
      </c>
      <c r="C442" s="37" t="s">
        <v>533</v>
      </c>
      <c r="D442" s="38">
        <v>0</v>
      </c>
      <c r="E442" s="38">
        <v>0</v>
      </c>
      <c r="F442" s="38">
        <v>1</v>
      </c>
      <c r="G442" s="38">
        <v>4</v>
      </c>
      <c r="H442" s="38">
        <v>3</v>
      </c>
      <c r="I442" s="38">
        <v>0</v>
      </c>
      <c r="J442" s="38">
        <v>0</v>
      </c>
      <c r="K442" s="57">
        <v>0.30880000000000002</v>
      </c>
      <c r="L442" s="38">
        <v>0</v>
      </c>
      <c r="M442" s="38">
        <v>3</v>
      </c>
      <c r="N442" s="38">
        <v>0</v>
      </c>
      <c r="O442" s="38">
        <v>0</v>
      </c>
      <c r="P442" s="38">
        <v>4</v>
      </c>
      <c r="Q442" s="38">
        <v>8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31</v>
      </c>
      <c r="X442" s="58">
        <v>105089.36527999998</v>
      </c>
      <c r="Y442" s="58">
        <v>13136</v>
      </c>
    </row>
    <row r="443" spans="1:25" s="58" customFormat="1">
      <c r="A443" s="56">
        <v>456</v>
      </c>
      <c r="B443" s="35">
        <v>456160056</v>
      </c>
      <c r="C443" s="37" t="s">
        <v>533</v>
      </c>
      <c r="D443" s="38">
        <v>0</v>
      </c>
      <c r="E443" s="38">
        <v>0</v>
      </c>
      <c r="F443" s="38">
        <v>1</v>
      </c>
      <c r="G443" s="38">
        <v>3</v>
      </c>
      <c r="H443" s="38">
        <v>2</v>
      </c>
      <c r="I443" s="38">
        <v>0</v>
      </c>
      <c r="J443" s="38">
        <v>0</v>
      </c>
      <c r="K443" s="57">
        <v>0.2316</v>
      </c>
      <c r="L443" s="38">
        <v>0</v>
      </c>
      <c r="M443" s="38">
        <v>1</v>
      </c>
      <c r="N443" s="38">
        <v>2</v>
      </c>
      <c r="O443" s="38">
        <v>0</v>
      </c>
      <c r="P443" s="38">
        <v>6</v>
      </c>
      <c r="Q443" s="38">
        <v>6</v>
      </c>
      <c r="R443" s="57">
        <v>1</v>
      </c>
      <c r="S443" s="38">
        <v>4</v>
      </c>
      <c r="T443" s="35"/>
      <c r="U443" s="35">
        <v>456</v>
      </c>
      <c r="V443" s="35">
        <v>160</v>
      </c>
      <c r="W443" s="35">
        <v>56</v>
      </c>
      <c r="X443" s="58">
        <v>93669.251459999999</v>
      </c>
      <c r="Y443" s="58">
        <v>15612</v>
      </c>
    </row>
    <row r="444" spans="1:25" s="58" customFormat="1">
      <c r="A444" s="56">
        <v>456</v>
      </c>
      <c r="B444" s="35">
        <v>456160079</v>
      </c>
      <c r="C444" s="37" t="s">
        <v>533</v>
      </c>
      <c r="D444" s="38">
        <v>4</v>
      </c>
      <c r="E444" s="38">
        <v>0</v>
      </c>
      <c r="F444" s="38">
        <v>9</v>
      </c>
      <c r="G444" s="38">
        <v>18</v>
      </c>
      <c r="H444" s="38">
        <v>15</v>
      </c>
      <c r="I444" s="38">
        <v>0</v>
      </c>
      <c r="J444" s="38">
        <v>0</v>
      </c>
      <c r="K444" s="57">
        <v>1.6212</v>
      </c>
      <c r="L444" s="38">
        <v>0</v>
      </c>
      <c r="M444" s="38">
        <v>18</v>
      </c>
      <c r="N444" s="38">
        <v>5</v>
      </c>
      <c r="O444" s="38">
        <v>0</v>
      </c>
      <c r="P444" s="38">
        <v>29</v>
      </c>
      <c r="Q444" s="38">
        <v>44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79</v>
      </c>
      <c r="X444" s="58">
        <v>642901.63022000005</v>
      </c>
      <c r="Y444" s="58">
        <v>14611</v>
      </c>
    </row>
    <row r="445" spans="1:25" s="58" customFormat="1">
      <c r="A445" s="56">
        <v>456</v>
      </c>
      <c r="B445" s="35">
        <v>456160097</v>
      </c>
      <c r="C445" s="37" t="s">
        <v>533</v>
      </c>
      <c r="D445" s="38">
        <v>0</v>
      </c>
      <c r="E445" s="38">
        <v>0</v>
      </c>
      <c r="F445" s="38">
        <v>1</v>
      </c>
      <c r="G445" s="38">
        <v>1</v>
      </c>
      <c r="H445" s="38">
        <v>0</v>
      </c>
      <c r="I445" s="38">
        <v>0</v>
      </c>
      <c r="J445" s="38">
        <v>0</v>
      </c>
      <c r="K445" s="57">
        <v>7.7200000000000005E-2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2</v>
      </c>
      <c r="R445" s="57">
        <v>1</v>
      </c>
      <c r="S445" s="38">
        <v>11</v>
      </c>
      <c r="T445" s="35"/>
      <c r="U445" s="35">
        <v>456</v>
      </c>
      <c r="V445" s="35">
        <v>160</v>
      </c>
      <c r="W445" s="35">
        <v>97</v>
      </c>
      <c r="X445" s="58">
        <v>37605.993819999996</v>
      </c>
      <c r="Y445" s="58">
        <v>18803</v>
      </c>
    </row>
    <row r="446" spans="1:25" s="58" customFormat="1">
      <c r="A446" s="56">
        <v>456</v>
      </c>
      <c r="B446" s="35">
        <v>456160128</v>
      </c>
      <c r="C446" s="37" t="s">
        <v>533</v>
      </c>
      <c r="D446" s="38">
        <v>0</v>
      </c>
      <c r="E446" s="38">
        <v>0</v>
      </c>
      <c r="F446" s="38">
        <v>0</v>
      </c>
      <c r="G446" s="38">
        <v>0</v>
      </c>
      <c r="H446" s="38">
        <v>1</v>
      </c>
      <c r="I446" s="38">
        <v>0</v>
      </c>
      <c r="J446" s="38">
        <v>0</v>
      </c>
      <c r="K446" s="57">
        <v>3.8600000000000002E-2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1</v>
      </c>
      <c r="R446" s="57">
        <v>1</v>
      </c>
      <c r="S446" s="38">
        <v>10</v>
      </c>
      <c r="T446" s="35"/>
      <c r="U446" s="35">
        <v>456</v>
      </c>
      <c r="V446" s="35">
        <v>160</v>
      </c>
      <c r="W446" s="35">
        <v>128</v>
      </c>
      <c r="X446" s="58">
        <v>9754.4269099999983</v>
      </c>
      <c r="Y446" s="58">
        <v>9754</v>
      </c>
    </row>
    <row r="447" spans="1:25" s="58" customFormat="1">
      <c r="A447" s="56">
        <v>456</v>
      </c>
      <c r="B447" s="35">
        <v>456160149</v>
      </c>
      <c r="C447" s="37" t="s">
        <v>533</v>
      </c>
      <c r="D447" s="38">
        <v>0</v>
      </c>
      <c r="E447" s="38">
        <v>0</v>
      </c>
      <c r="F447" s="38">
        <v>0</v>
      </c>
      <c r="G447" s="38">
        <v>2</v>
      </c>
      <c r="H447" s="38">
        <v>2</v>
      </c>
      <c r="I447" s="38">
        <v>0</v>
      </c>
      <c r="J447" s="38">
        <v>0</v>
      </c>
      <c r="K447" s="57">
        <v>0.15440000000000001</v>
      </c>
      <c r="L447" s="38">
        <v>0</v>
      </c>
      <c r="M447" s="38">
        <v>0</v>
      </c>
      <c r="N447" s="38">
        <v>2</v>
      </c>
      <c r="O447" s="38">
        <v>0</v>
      </c>
      <c r="P447" s="38">
        <v>3</v>
      </c>
      <c r="Q447" s="38">
        <v>4</v>
      </c>
      <c r="R447" s="57">
        <v>1</v>
      </c>
      <c r="S447" s="38">
        <v>12</v>
      </c>
      <c r="T447" s="35"/>
      <c r="U447" s="35">
        <v>456</v>
      </c>
      <c r="V447" s="35">
        <v>160</v>
      </c>
      <c r="W447" s="35">
        <v>149</v>
      </c>
      <c r="X447" s="58">
        <v>64559.377640000006</v>
      </c>
      <c r="Y447" s="58">
        <v>16140</v>
      </c>
    </row>
    <row r="448" spans="1:25" s="58" customFormat="1">
      <c r="A448" s="56">
        <v>456</v>
      </c>
      <c r="B448" s="35">
        <v>456160153</v>
      </c>
      <c r="C448" s="37" t="s">
        <v>533</v>
      </c>
      <c r="D448" s="38">
        <v>0</v>
      </c>
      <c r="E448" s="38">
        <v>0</v>
      </c>
      <c r="F448" s="38">
        <v>0</v>
      </c>
      <c r="G448" s="38">
        <v>1</v>
      </c>
      <c r="H448" s="38">
        <v>1</v>
      </c>
      <c r="I448" s="38">
        <v>0</v>
      </c>
      <c r="J448" s="38">
        <v>0</v>
      </c>
      <c r="K448" s="57">
        <v>7.7200000000000005E-2</v>
      </c>
      <c r="L448" s="38">
        <v>0</v>
      </c>
      <c r="M448" s="38">
        <v>1</v>
      </c>
      <c r="N448" s="38">
        <v>0</v>
      </c>
      <c r="O448" s="38">
        <v>0</v>
      </c>
      <c r="P448" s="38">
        <v>2</v>
      </c>
      <c r="Q448" s="38">
        <v>2</v>
      </c>
      <c r="R448" s="57">
        <v>1</v>
      </c>
      <c r="S448" s="38">
        <v>10</v>
      </c>
      <c r="T448" s="35"/>
      <c r="U448" s="35">
        <v>456</v>
      </c>
      <c r="V448" s="35">
        <v>160</v>
      </c>
      <c r="W448" s="35">
        <v>153</v>
      </c>
      <c r="X448" s="58">
        <v>34108.463819999997</v>
      </c>
      <c r="Y448" s="58">
        <v>17054</v>
      </c>
    </row>
    <row r="449" spans="1:25" s="58" customFormat="1">
      <c r="A449" s="56">
        <v>456</v>
      </c>
      <c r="B449" s="35">
        <v>456160160</v>
      </c>
      <c r="C449" s="37" t="s">
        <v>533</v>
      </c>
      <c r="D449" s="38">
        <v>35</v>
      </c>
      <c r="E449" s="38">
        <v>0</v>
      </c>
      <c r="F449" s="38">
        <v>85</v>
      </c>
      <c r="G449" s="38">
        <v>416</v>
      </c>
      <c r="H449" s="38">
        <v>197</v>
      </c>
      <c r="I449" s="38">
        <v>0</v>
      </c>
      <c r="J449" s="38">
        <v>0</v>
      </c>
      <c r="K449" s="57">
        <v>26.942799999999998</v>
      </c>
      <c r="L449" s="38">
        <v>0</v>
      </c>
      <c r="M449" s="38">
        <v>321</v>
      </c>
      <c r="N449" s="38">
        <v>90</v>
      </c>
      <c r="O449" s="38">
        <v>0</v>
      </c>
      <c r="P449" s="38">
        <v>549</v>
      </c>
      <c r="Q449" s="38">
        <v>716</v>
      </c>
      <c r="R449" s="57">
        <v>1</v>
      </c>
      <c r="S449" s="38">
        <v>11</v>
      </c>
      <c r="T449" s="35"/>
      <c r="U449" s="35">
        <v>456</v>
      </c>
      <c r="V449" s="35">
        <v>160</v>
      </c>
      <c r="W449" s="35">
        <v>160</v>
      </c>
      <c r="X449" s="58">
        <v>11585111.093180001</v>
      </c>
      <c r="Y449" s="58">
        <v>16180</v>
      </c>
    </row>
    <row r="450" spans="1:25" s="58" customFormat="1">
      <c r="A450" s="56">
        <v>456</v>
      </c>
      <c r="B450" s="35">
        <v>456160163</v>
      </c>
      <c r="C450" s="37" t="s">
        <v>533</v>
      </c>
      <c r="D450" s="38">
        <v>0</v>
      </c>
      <c r="E450" s="38">
        <v>0</v>
      </c>
      <c r="F450" s="38">
        <v>1</v>
      </c>
      <c r="G450" s="38">
        <v>0</v>
      </c>
      <c r="H450" s="38">
        <v>0</v>
      </c>
      <c r="I450" s="38">
        <v>0</v>
      </c>
      <c r="J450" s="38">
        <v>0</v>
      </c>
      <c r="K450" s="57">
        <v>3.8600000000000002E-2</v>
      </c>
      <c r="L450" s="38">
        <v>0</v>
      </c>
      <c r="M450" s="38">
        <v>0</v>
      </c>
      <c r="N450" s="38">
        <v>0</v>
      </c>
      <c r="O450" s="38">
        <v>0</v>
      </c>
      <c r="P450" s="38">
        <v>1</v>
      </c>
      <c r="Q450" s="38">
        <v>1</v>
      </c>
      <c r="R450" s="57">
        <v>1</v>
      </c>
      <c r="S450" s="38">
        <v>11</v>
      </c>
      <c r="T450" s="35"/>
      <c r="U450" s="35">
        <v>456</v>
      </c>
      <c r="V450" s="35">
        <v>160</v>
      </c>
      <c r="W450" s="35">
        <v>163</v>
      </c>
      <c r="X450" s="58">
        <v>16223.546909999999</v>
      </c>
      <c r="Y450" s="58">
        <v>16224</v>
      </c>
    </row>
    <row r="451" spans="1:25" s="58" customFormat="1">
      <c r="A451" s="56">
        <v>456</v>
      </c>
      <c r="B451" s="35">
        <v>456160170</v>
      </c>
      <c r="C451" s="37" t="s">
        <v>533</v>
      </c>
      <c r="D451" s="38">
        <v>0</v>
      </c>
      <c r="E451" s="38">
        <v>0</v>
      </c>
      <c r="F451" s="38">
        <v>0</v>
      </c>
      <c r="G451" s="38">
        <v>2</v>
      </c>
      <c r="H451" s="38">
        <v>0</v>
      </c>
      <c r="I451" s="38">
        <v>0</v>
      </c>
      <c r="J451" s="38">
        <v>0</v>
      </c>
      <c r="K451" s="57">
        <v>7.7200000000000005E-2</v>
      </c>
      <c r="L451" s="38">
        <v>0</v>
      </c>
      <c r="M451" s="38">
        <v>2</v>
      </c>
      <c r="N451" s="38">
        <v>0</v>
      </c>
      <c r="O451" s="38">
        <v>0</v>
      </c>
      <c r="P451" s="38">
        <v>0</v>
      </c>
      <c r="Q451" s="38">
        <v>2</v>
      </c>
      <c r="R451" s="57">
        <v>1</v>
      </c>
      <c r="S451" s="38">
        <v>10</v>
      </c>
      <c r="T451" s="35"/>
      <c r="U451" s="35">
        <v>456</v>
      </c>
      <c r="V451" s="35">
        <v>160</v>
      </c>
      <c r="W451" s="35">
        <v>170</v>
      </c>
      <c r="X451" s="58">
        <v>25337.51382</v>
      </c>
      <c r="Y451" s="58">
        <v>12669</v>
      </c>
    </row>
    <row r="452" spans="1:25" s="58" customFormat="1">
      <c r="A452" s="56">
        <v>456</v>
      </c>
      <c r="B452" s="35">
        <v>456160295</v>
      </c>
      <c r="C452" s="37" t="s">
        <v>533</v>
      </c>
      <c r="D452" s="38">
        <v>1</v>
      </c>
      <c r="E452" s="38">
        <v>0</v>
      </c>
      <c r="F452" s="38">
        <v>0</v>
      </c>
      <c r="G452" s="38">
        <v>2</v>
      </c>
      <c r="H452" s="38">
        <v>5</v>
      </c>
      <c r="I452" s="38">
        <v>0</v>
      </c>
      <c r="J452" s="38">
        <v>0</v>
      </c>
      <c r="K452" s="57">
        <v>0.2702</v>
      </c>
      <c r="L452" s="38">
        <v>0</v>
      </c>
      <c r="M452" s="38">
        <v>1</v>
      </c>
      <c r="N452" s="38">
        <v>0</v>
      </c>
      <c r="O452" s="38">
        <v>0</v>
      </c>
      <c r="P452" s="38">
        <v>6</v>
      </c>
      <c r="Q452" s="38">
        <v>8</v>
      </c>
      <c r="R452" s="57">
        <v>1</v>
      </c>
      <c r="S452" s="38">
        <v>5</v>
      </c>
      <c r="T452" s="35"/>
      <c r="U452" s="35">
        <v>456</v>
      </c>
      <c r="V452" s="35">
        <v>160</v>
      </c>
      <c r="W452" s="35">
        <v>295</v>
      </c>
      <c r="X452" s="58">
        <v>102481.45837000002</v>
      </c>
      <c r="Y452" s="58">
        <v>12810</v>
      </c>
    </row>
    <row r="453" spans="1:25" s="58" customFormat="1">
      <c r="A453" s="56">
        <v>456</v>
      </c>
      <c r="B453" s="35">
        <v>456160301</v>
      </c>
      <c r="C453" s="37" t="s">
        <v>533</v>
      </c>
      <c r="D453" s="38">
        <v>0</v>
      </c>
      <c r="E453" s="38">
        <v>0</v>
      </c>
      <c r="F453" s="38">
        <v>0</v>
      </c>
      <c r="G453" s="38">
        <v>1</v>
      </c>
      <c r="H453" s="38">
        <v>1</v>
      </c>
      <c r="I453" s="38">
        <v>0</v>
      </c>
      <c r="J453" s="38">
        <v>0</v>
      </c>
      <c r="K453" s="57">
        <v>7.7200000000000005E-2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2</v>
      </c>
      <c r="R453" s="57">
        <v>1</v>
      </c>
      <c r="S453" s="38">
        <v>5</v>
      </c>
      <c r="T453" s="35"/>
      <c r="U453" s="35">
        <v>456</v>
      </c>
      <c r="V453" s="35">
        <v>160</v>
      </c>
      <c r="W453" s="35">
        <v>301</v>
      </c>
      <c r="X453" s="58">
        <v>19869.113819999999</v>
      </c>
      <c r="Y453" s="58">
        <v>9935</v>
      </c>
    </row>
    <row r="454" spans="1:25" s="58" customFormat="1">
      <c r="A454" s="56">
        <v>456</v>
      </c>
      <c r="B454" s="35">
        <v>456160616</v>
      </c>
      <c r="C454" s="37" t="s">
        <v>533</v>
      </c>
      <c r="D454" s="38">
        <v>0</v>
      </c>
      <c r="E454" s="38">
        <v>0</v>
      </c>
      <c r="F454" s="38">
        <v>0</v>
      </c>
      <c r="G454" s="38">
        <v>2</v>
      </c>
      <c r="H454" s="38">
        <v>0</v>
      </c>
      <c r="I454" s="38">
        <v>0</v>
      </c>
      <c r="J454" s="38">
        <v>0</v>
      </c>
      <c r="K454" s="57">
        <v>7.7200000000000005E-2</v>
      </c>
      <c r="L454" s="38">
        <v>0</v>
      </c>
      <c r="M454" s="38">
        <v>2</v>
      </c>
      <c r="N454" s="38">
        <v>0</v>
      </c>
      <c r="O454" s="38">
        <v>0</v>
      </c>
      <c r="P454" s="38">
        <v>2</v>
      </c>
      <c r="Q454" s="38">
        <v>2</v>
      </c>
      <c r="R454" s="57">
        <v>1</v>
      </c>
      <c r="S454" s="38">
        <v>6</v>
      </c>
      <c r="T454" s="35"/>
      <c r="U454" s="35">
        <v>456</v>
      </c>
      <c r="V454" s="35">
        <v>160</v>
      </c>
      <c r="W454" s="35">
        <v>616</v>
      </c>
      <c r="X454" s="58">
        <v>34926.353819999997</v>
      </c>
      <c r="Y454" s="58">
        <v>17463</v>
      </c>
    </row>
    <row r="455" spans="1:25" s="58" customFormat="1">
      <c r="A455" s="56">
        <v>456</v>
      </c>
      <c r="B455" s="35">
        <v>456160735</v>
      </c>
      <c r="C455" s="37" t="s">
        <v>533</v>
      </c>
      <c r="D455" s="38">
        <v>0</v>
      </c>
      <c r="E455" s="38">
        <v>0</v>
      </c>
      <c r="F455" s="38">
        <v>0</v>
      </c>
      <c r="G455" s="38">
        <v>2</v>
      </c>
      <c r="H455" s="38">
        <v>1</v>
      </c>
      <c r="I455" s="38">
        <v>0</v>
      </c>
      <c r="J455" s="38">
        <v>0</v>
      </c>
      <c r="K455" s="57">
        <v>0.1158</v>
      </c>
      <c r="L455" s="38">
        <v>0</v>
      </c>
      <c r="M455" s="38">
        <v>2</v>
      </c>
      <c r="N455" s="38">
        <v>0</v>
      </c>
      <c r="O455" s="38">
        <v>0</v>
      </c>
      <c r="P455" s="38">
        <v>1</v>
      </c>
      <c r="Q455" s="38">
        <v>3</v>
      </c>
      <c r="R455" s="57">
        <v>1</v>
      </c>
      <c r="S455" s="38">
        <v>6</v>
      </c>
      <c r="T455" s="35"/>
      <c r="U455" s="35">
        <v>456</v>
      </c>
      <c r="V455" s="35">
        <v>160</v>
      </c>
      <c r="W455" s="35">
        <v>735</v>
      </c>
      <c r="X455" s="58">
        <v>39886.36073</v>
      </c>
      <c r="Y455" s="58">
        <v>13295</v>
      </c>
    </row>
    <row r="456" spans="1:25" s="58" customFormat="1">
      <c r="A456" s="56">
        <v>458</v>
      </c>
      <c r="B456" s="35">
        <v>458160031</v>
      </c>
      <c r="C456" s="37" t="s">
        <v>534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</v>
      </c>
      <c r="J456" s="38">
        <v>0</v>
      </c>
      <c r="K456" s="57">
        <v>7.7200000000000005E-2</v>
      </c>
      <c r="L456" s="38">
        <v>0</v>
      </c>
      <c r="M456" s="38">
        <v>0</v>
      </c>
      <c r="N456" s="38">
        <v>0</v>
      </c>
      <c r="O456" s="38">
        <v>0</v>
      </c>
      <c r="P456" s="38">
        <v>2</v>
      </c>
      <c r="Q456" s="38">
        <v>2</v>
      </c>
      <c r="R456" s="57">
        <v>1</v>
      </c>
      <c r="S456" s="38">
        <v>5</v>
      </c>
      <c r="T456" s="35"/>
      <c r="U456" s="35">
        <v>458</v>
      </c>
      <c r="V456" s="35">
        <v>160</v>
      </c>
      <c r="W456" s="35">
        <v>31</v>
      </c>
      <c r="X456" s="58">
        <v>32043.533819999997</v>
      </c>
      <c r="Y456" s="58">
        <v>16022</v>
      </c>
    </row>
    <row r="457" spans="1:25" s="58" customFormat="1">
      <c r="A457" s="56">
        <v>458</v>
      </c>
      <c r="B457" s="35">
        <v>458160056</v>
      </c>
      <c r="C457" s="37" t="s">
        <v>534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4</v>
      </c>
      <c r="J457" s="38">
        <v>0</v>
      </c>
      <c r="K457" s="57">
        <v>0.15440000000000001</v>
      </c>
      <c r="L457" s="38">
        <v>0</v>
      </c>
      <c r="M457" s="38">
        <v>0</v>
      </c>
      <c r="N457" s="38">
        <v>0</v>
      </c>
      <c r="O457" s="38">
        <v>0</v>
      </c>
      <c r="P457" s="38">
        <v>2</v>
      </c>
      <c r="Q457" s="38">
        <v>4</v>
      </c>
      <c r="R457" s="57">
        <v>1</v>
      </c>
      <c r="S457" s="38">
        <v>4</v>
      </c>
      <c r="T457" s="35"/>
      <c r="U457" s="35">
        <v>458</v>
      </c>
      <c r="V457" s="35">
        <v>160</v>
      </c>
      <c r="W457" s="35">
        <v>56</v>
      </c>
      <c r="X457" s="58">
        <v>55048.167640000007</v>
      </c>
      <c r="Y457" s="58">
        <v>13762</v>
      </c>
    </row>
    <row r="458" spans="1:25" s="58" customFormat="1">
      <c r="A458" s="56">
        <v>458</v>
      </c>
      <c r="B458" s="35">
        <v>458160079</v>
      </c>
      <c r="C458" s="37" t="s">
        <v>534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6</v>
      </c>
      <c r="J458" s="38">
        <v>0</v>
      </c>
      <c r="K458" s="57">
        <v>0.2316</v>
      </c>
      <c r="L458" s="38">
        <v>0</v>
      </c>
      <c r="M458" s="38">
        <v>0</v>
      </c>
      <c r="N458" s="38">
        <v>0</v>
      </c>
      <c r="O458" s="38">
        <v>0</v>
      </c>
      <c r="P458" s="38">
        <v>1</v>
      </c>
      <c r="Q458" s="38">
        <v>6</v>
      </c>
      <c r="R458" s="57">
        <v>1</v>
      </c>
      <c r="S458" s="38">
        <v>7</v>
      </c>
      <c r="T458" s="35"/>
      <c r="U458" s="35">
        <v>458</v>
      </c>
      <c r="V458" s="35">
        <v>160</v>
      </c>
      <c r="W458" s="35">
        <v>79</v>
      </c>
      <c r="X458" s="58">
        <v>74725.26145999998</v>
      </c>
      <c r="Y458" s="58">
        <v>12454</v>
      </c>
    </row>
    <row r="459" spans="1:25" s="58" customFormat="1">
      <c r="A459" s="56">
        <v>458</v>
      </c>
      <c r="B459" s="35">
        <v>458160149</v>
      </c>
      <c r="C459" s="37" t="s">
        <v>534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1</v>
      </c>
      <c r="J459" s="38">
        <v>0</v>
      </c>
      <c r="K459" s="57">
        <v>3.8600000000000002E-2</v>
      </c>
      <c r="L459" s="38">
        <v>0</v>
      </c>
      <c r="M459" s="38">
        <v>0</v>
      </c>
      <c r="N459" s="38">
        <v>0</v>
      </c>
      <c r="O459" s="38">
        <v>0</v>
      </c>
      <c r="P459" s="38">
        <v>1</v>
      </c>
      <c r="Q459" s="38">
        <v>1</v>
      </c>
      <c r="R459" s="57">
        <v>1</v>
      </c>
      <c r="S459" s="38">
        <v>12</v>
      </c>
      <c r="T459" s="35"/>
      <c r="U459" s="35">
        <v>458</v>
      </c>
      <c r="V459" s="35">
        <v>160</v>
      </c>
      <c r="W459" s="35">
        <v>149</v>
      </c>
      <c r="X459" s="58">
        <v>18088.036910000003</v>
      </c>
      <c r="Y459" s="58">
        <v>18088</v>
      </c>
    </row>
    <row r="460" spans="1:25" s="58" customFormat="1">
      <c r="A460" s="56">
        <v>458</v>
      </c>
      <c r="B460" s="35">
        <v>458160160</v>
      </c>
      <c r="C460" s="37" t="s">
        <v>534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55</v>
      </c>
      <c r="J460" s="38">
        <v>0</v>
      </c>
      <c r="K460" s="57">
        <v>2.1230000000000002</v>
      </c>
      <c r="L460" s="38">
        <v>0</v>
      </c>
      <c r="M460" s="38">
        <v>0</v>
      </c>
      <c r="N460" s="38">
        <v>0</v>
      </c>
      <c r="O460" s="38">
        <v>2</v>
      </c>
      <c r="P460" s="38">
        <v>50</v>
      </c>
      <c r="Q460" s="38">
        <v>55</v>
      </c>
      <c r="R460" s="57">
        <v>1</v>
      </c>
      <c r="S460" s="38">
        <v>11</v>
      </c>
      <c r="T460" s="35"/>
      <c r="U460" s="35">
        <v>458</v>
      </c>
      <c r="V460" s="35">
        <v>160</v>
      </c>
      <c r="W460" s="35">
        <v>160</v>
      </c>
      <c r="X460" s="58">
        <v>951642.54005000007</v>
      </c>
      <c r="Y460" s="58">
        <v>17303</v>
      </c>
    </row>
    <row r="461" spans="1:25" s="58" customFormat="1">
      <c r="A461" s="56">
        <v>458</v>
      </c>
      <c r="B461" s="35">
        <v>458160295</v>
      </c>
      <c r="C461" s="37" t="s">
        <v>534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5</v>
      </c>
      <c r="J461" s="38">
        <v>0</v>
      </c>
      <c r="K461" s="57">
        <v>0.193</v>
      </c>
      <c r="L461" s="38">
        <v>0</v>
      </c>
      <c r="M461" s="38">
        <v>0</v>
      </c>
      <c r="N461" s="38">
        <v>0</v>
      </c>
      <c r="O461" s="38">
        <v>0</v>
      </c>
      <c r="P461" s="38">
        <v>3</v>
      </c>
      <c r="Q461" s="38">
        <v>5</v>
      </c>
      <c r="R461" s="57">
        <v>1</v>
      </c>
      <c r="S461" s="38">
        <v>5</v>
      </c>
      <c r="T461" s="35"/>
      <c r="U461" s="35">
        <v>458</v>
      </c>
      <c r="V461" s="35">
        <v>160</v>
      </c>
      <c r="W461" s="35">
        <v>295</v>
      </c>
      <c r="X461" s="58">
        <v>71288.234549999994</v>
      </c>
      <c r="Y461" s="58">
        <v>14258</v>
      </c>
    </row>
    <row r="462" spans="1:25" s="58" customFormat="1">
      <c r="A462" s="56">
        <v>458</v>
      </c>
      <c r="B462" s="35">
        <v>458160735</v>
      </c>
      <c r="C462" s="37" t="s">
        <v>534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1</v>
      </c>
      <c r="J462" s="38">
        <v>0</v>
      </c>
      <c r="K462" s="57">
        <v>3.8600000000000002E-2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1</v>
      </c>
      <c r="R462" s="57">
        <v>1</v>
      </c>
      <c r="S462" s="38">
        <v>6</v>
      </c>
      <c r="T462" s="35"/>
      <c r="U462" s="35">
        <v>458</v>
      </c>
      <c r="V462" s="35">
        <v>160</v>
      </c>
      <c r="W462" s="35">
        <v>735</v>
      </c>
      <c r="X462" s="58">
        <v>11611.466909999999</v>
      </c>
      <c r="Y462" s="58">
        <v>11611</v>
      </c>
    </row>
    <row r="463" spans="1:25" s="58" customFormat="1">
      <c r="A463" s="56">
        <v>463</v>
      </c>
      <c r="B463" s="35">
        <v>463035035</v>
      </c>
      <c r="C463" s="37" t="s">
        <v>535</v>
      </c>
      <c r="D463" s="38">
        <v>0</v>
      </c>
      <c r="E463" s="38">
        <v>0</v>
      </c>
      <c r="F463" s="38">
        <v>58</v>
      </c>
      <c r="G463" s="38">
        <v>329</v>
      </c>
      <c r="H463" s="38">
        <v>180</v>
      </c>
      <c r="I463" s="38">
        <v>0</v>
      </c>
      <c r="J463" s="38">
        <v>0</v>
      </c>
      <c r="K463" s="57">
        <v>21.886199999999999</v>
      </c>
      <c r="L463" s="38">
        <v>0</v>
      </c>
      <c r="M463" s="38">
        <v>77</v>
      </c>
      <c r="N463" s="38">
        <v>29</v>
      </c>
      <c r="O463" s="38">
        <v>0</v>
      </c>
      <c r="P463" s="38">
        <v>474</v>
      </c>
      <c r="Q463" s="38">
        <v>567</v>
      </c>
      <c r="R463" s="57">
        <v>1.0880000000000001</v>
      </c>
      <c r="S463" s="38">
        <v>11</v>
      </c>
      <c r="T463" s="35"/>
      <c r="U463" s="35">
        <v>463</v>
      </c>
      <c r="V463" s="35">
        <v>35</v>
      </c>
      <c r="W463" s="35">
        <v>35</v>
      </c>
      <c r="X463" s="58">
        <v>9511117.5724752154</v>
      </c>
      <c r="Y463" s="58">
        <v>16774</v>
      </c>
    </row>
    <row r="464" spans="1:25" s="58" customFormat="1">
      <c r="A464" s="56">
        <v>463</v>
      </c>
      <c r="B464" s="35">
        <v>463035044</v>
      </c>
      <c r="C464" s="37" t="s">
        <v>535</v>
      </c>
      <c r="D464" s="38">
        <v>0</v>
      </c>
      <c r="E464" s="38">
        <v>0</v>
      </c>
      <c r="F464" s="38">
        <v>0</v>
      </c>
      <c r="G464" s="38">
        <v>6</v>
      </c>
      <c r="H464" s="38">
        <v>0</v>
      </c>
      <c r="I464" s="38">
        <v>0</v>
      </c>
      <c r="J464" s="38">
        <v>0</v>
      </c>
      <c r="K464" s="57">
        <v>0.2316</v>
      </c>
      <c r="L464" s="38">
        <v>0</v>
      </c>
      <c r="M464" s="38">
        <v>2</v>
      </c>
      <c r="N464" s="38">
        <v>0</v>
      </c>
      <c r="O464" s="38">
        <v>0</v>
      </c>
      <c r="P464" s="38">
        <v>5</v>
      </c>
      <c r="Q464" s="38">
        <v>6</v>
      </c>
      <c r="R464" s="57">
        <v>1.0880000000000001</v>
      </c>
      <c r="S464" s="38">
        <v>11</v>
      </c>
      <c r="T464" s="35"/>
      <c r="U464" s="35">
        <v>463</v>
      </c>
      <c r="V464" s="35">
        <v>35</v>
      </c>
      <c r="W464" s="35">
        <v>44</v>
      </c>
      <c r="X464" s="58">
        <v>103695.59518428802</v>
      </c>
      <c r="Y464" s="58">
        <v>17283</v>
      </c>
    </row>
    <row r="465" spans="1:25" s="58" customFormat="1">
      <c r="A465" s="56">
        <v>463</v>
      </c>
      <c r="B465" s="35">
        <v>463035133</v>
      </c>
      <c r="C465" s="37" t="s">
        <v>535</v>
      </c>
      <c r="D465" s="38">
        <v>0</v>
      </c>
      <c r="E465" s="38">
        <v>0</v>
      </c>
      <c r="F465" s="38">
        <v>0</v>
      </c>
      <c r="G465" s="38">
        <v>0</v>
      </c>
      <c r="H465" s="38">
        <v>1</v>
      </c>
      <c r="I465" s="38">
        <v>0</v>
      </c>
      <c r="J465" s="38">
        <v>0</v>
      </c>
      <c r="K465" s="57">
        <v>3.8600000000000002E-2</v>
      </c>
      <c r="L465" s="38">
        <v>0</v>
      </c>
      <c r="M465" s="38">
        <v>0</v>
      </c>
      <c r="N465" s="38">
        <v>0</v>
      </c>
      <c r="O465" s="38">
        <v>0</v>
      </c>
      <c r="P465" s="38">
        <v>1</v>
      </c>
      <c r="Q465" s="38">
        <v>1</v>
      </c>
      <c r="R465" s="57">
        <v>1.0880000000000001</v>
      </c>
      <c r="S465" s="38">
        <v>9</v>
      </c>
      <c r="T465" s="35"/>
      <c r="U465" s="35">
        <v>463</v>
      </c>
      <c r="V465" s="35">
        <v>35</v>
      </c>
      <c r="W465" s="35">
        <v>133</v>
      </c>
      <c r="X465" s="58">
        <v>16453.167904047998</v>
      </c>
      <c r="Y465" s="58">
        <v>16453</v>
      </c>
    </row>
    <row r="466" spans="1:25" s="58" customFormat="1">
      <c r="A466" s="56">
        <v>463</v>
      </c>
      <c r="B466" s="35">
        <v>463035207</v>
      </c>
      <c r="C466" s="37" t="s">
        <v>535</v>
      </c>
      <c r="D466" s="38">
        <v>0</v>
      </c>
      <c r="E466" s="38">
        <v>0</v>
      </c>
      <c r="F466" s="38">
        <v>0</v>
      </c>
      <c r="G466" s="38">
        <v>1</v>
      </c>
      <c r="H466" s="38">
        <v>0</v>
      </c>
      <c r="I466" s="38">
        <v>0</v>
      </c>
      <c r="J466" s="38">
        <v>0</v>
      </c>
      <c r="K466" s="57">
        <v>3.8600000000000002E-2</v>
      </c>
      <c r="L466" s="38">
        <v>0</v>
      </c>
      <c r="M466" s="38">
        <v>0</v>
      </c>
      <c r="N466" s="38">
        <v>0</v>
      </c>
      <c r="O466" s="38">
        <v>0</v>
      </c>
      <c r="P466" s="38">
        <v>1</v>
      </c>
      <c r="Q466" s="38">
        <v>1</v>
      </c>
      <c r="R466" s="57">
        <v>1.0880000000000001</v>
      </c>
      <c r="S466" s="38">
        <v>3</v>
      </c>
      <c r="T466" s="35"/>
      <c r="U466" s="35">
        <v>463</v>
      </c>
      <c r="V466" s="35">
        <v>35</v>
      </c>
      <c r="W466" s="35">
        <v>207</v>
      </c>
      <c r="X466" s="58">
        <v>15353.182784048002</v>
      </c>
      <c r="Y466" s="58">
        <v>15353</v>
      </c>
    </row>
    <row r="467" spans="1:25" s="58" customFormat="1">
      <c r="A467" s="56">
        <v>463</v>
      </c>
      <c r="B467" s="35">
        <v>463035219</v>
      </c>
      <c r="C467" s="37" t="s">
        <v>535</v>
      </c>
      <c r="D467" s="38">
        <v>0</v>
      </c>
      <c r="E467" s="38">
        <v>0</v>
      </c>
      <c r="F467" s="38">
        <v>0</v>
      </c>
      <c r="G467" s="38">
        <v>0</v>
      </c>
      <c r="H467" s="38">
        <v>1</v>
      </c>
      <c r="I467" s="38">
        <v>0</v>
      </c>
      <c r="J467" s="38">
        <v>0</v>
      </c>
      <c r="K467" s="57">
        <v>3.8600000000000002E-2</v>
      </c>
      <c r="L467" s="38">
        <v>0</v>
      </c>
      <c r="M467" s="38">
        <v>0</v>
      </c>
      <c r="N467" s="38">
        <v>0</v>
      </c>
      <c r="O467" s="38">
        <v>0</v>
      </c>
      <c r="P467" s="38">
        <v>1</v>
      </c>
      <c r="Q467" s="38">
        <v>1</v>
      </c>
      <c r="R467" s="57">
        <v>1.0880000000000001</v>
      </c>
      <c r="S467" s="38">
        <v>2</v>
      </c>
      <c r="T467" s="35"/>
      <c r="U467" s="35">
        <v>463</v>
      </c>
      <c r="V467" s="35">
        <v>35</v>
      </c>
      <c r="W467" s="35">
        <v>219</v>
      </c>
      <c r="X467" s="58">
        <v>14837.639344048001</v>
      </c>
      <c r="Y467" s="58">
        <v>14838</v>
      </c>
    </row>
    <row r="468" spans="1:25" s="58" customFormat="1">
      <c r="A468" s="56">
        <v>463</v>
      </c>
      <c r="B468" s="35">
        <v>463035220</v>
      </c>
      <c r="C468" s="37" t="s">
        <v>535</v>
      </c>
      <c r="D468" s="38">
        <v>0</v>
      </c>
      <c r="E468" s="38">
        <v>0</v>
      </c>
      <c r="F468" s="38">
        <v>0</v>
      </c>
      <c r="G468" s="38">
        <v>1</v>
      </c>
      <c r="H468" s="38">
        <v>2</v>
      </c>
      <c r="I468" s="38">
        <v>0</v>
      </c>
      <c r="J468" s="38">
        <v>0</v>
      </c>
      <c r="K468" s="57">
        <v>0.1158</v>
      </c>
      <c r="L468" s="38">
        <v>0</v>
      </c>
      <c r="M468" s="38">
        <v>0</v>
      </c>
      <c r="N468" s="38">
        <v>0</v>
      </c>
      <c r="O468" s="38">
        <v>0</v>
      </c>
      <c r="P468" s="38">
        <v>3</v>
      </c>
      <c r="Q468" s="38">
        <v>3</v>
      </c>
      <c r="R468" s="57">
        <v>1.0880000000000001</v>
      </c>
      <c r="S468" s="38">
        <v>7</v>
      </c>
      <c r="T468" s="35"/>
      <c r="U468" s="35">
        <v>463</v>
      </c>
      <c r="V468" s="35">
        <v>35</v>
      </c>
      <c r="W468" s="35">
        <v>220</v>
      </c>
      <c r="X468" s="58">
        <v>48061.24195214401</v>
      </c>
      <c r="Y468" s="58">
        <v>16020</v>
      </c>
    </row>
    <row r="469" spans="1:25" s="58" customFormat="1">
      <c r="A469" s="56">
        <v>463</v>
      </c>
      <c r="B469" s="35">
        <v>463035243</v>
      </c>
      <c r="C469" s="37" t="s">
        <v>535</v>
      </c>
      <c r="D469" s="38">
        <v>0</v>
      </c>
      <c r="E469" s="38">
        <v>0</v>
      </c>
      <c r="F469" s="38">
        <v>2</v>
      </c>
      <c r="G469" s="38">
        <v>1</v>
      </c>
      <c r="H469" s="38">
        <v>0</v>
      </c>
      <c r="I469" s="38">
        <v>0</v>
      </c>
      <c r="J469" s="38">
        <v>0</v>
      </c>
      <c r="K469" s="57">
        <v>0.1158</v>
      </c>
      <c r="L469" s="38">
        <v>0</v>
      </c>
      <c r="M469" s="38">
        <v>0</v>
      </c>
      <c r="N469" s="38">
        <v>0</v>
      </c>
      <c r="O469" s="38">
        <v>0</v>
      </c>
      <c r="P469" s="38">
        <v>3</v>
      </c>
      <c r="Q469" s="38">
        <v>3</v>
      </c>
      <c r="R469" s="57">
        <v>1.0880000000000001</v>
      </c>
      <c r="S469" s="38">
        <v>9</v>
      </c>
      <c r="T469" s="35"/>
      <c r="U469" s="35">
        <v>463</v>
      </c>
      <c r="V469" s="35">
        <v>35</v>
      </c>
      <c r="W469" s="35">
        <v>243</v>
      </c>
      <c r="X469" s="58">
        <v>50442.452352143999</v>
      </c>
      <c r="Y469" s="58">
        <v>16814</v>
      </c>
    </row>
    <row r="470" spans="1:25" s="58" customFormat="1">
      <c r="A470" s="56">
        <v>463</v>
      </c>
      <c r="B470" s="35">
        <v>463035244</v>
      </c>
      <c r="C470" s="37" t="s">
        <v>535</v>
      </c>
      <c r="D470" s="38">
        <v>0</v>
      </c>
      <c r="E470" s="38">
        <v>0</v>
      </c>
      <c r="F470" s="38">
        <v>1</v>
      </c>
      <c r="G470" s="38">
        <v>3</v>
      </c>
      <c r="H470" s="38">
        <v>2</v>
      </c>
      <c r="I470" s="38">
        <v>0</v>
      </c>
      <c r="J470" s="38">
        <v>0</v>
      </c>
      <c r="K470" s="57">
        <v>0.2316</v>
      </c>
      <c r="L470" s="38">
        <v>0</v>
      </c>
      <c r="M470" s="38">
        <v>0</v>
      </c>
      <c r="N470" s="38">
        <v>0</v>
      </c>
      <c r="O470" s="38">
        <v>0</v>
      </c>
      <c r="P470" s="38">
        <v>3</v>
      </c>
      <c r="Q470" s="38">
        <v>6</v>
      </c>
      <c r="R470" s="57">
        <v>1.0880000000000001</v>
      </c>
      <c r="S470" s="38">
        <v>10</v>
      </c>
      <c r="T470" s="35"/>
      <c r="U470" s="35">
        <v>463</v>
      </c>
      <c r="V470" s="35">
        <v>35</v>
      </c>
      <c r="W470" s="35">
        <v>244</v>
      </c>
      <c r="X470" s="58">
        <v>83044.424784288</v>
      </c>
      <c r="Y470" s="58">
        <v>13841</v>
      </c>
    </row>
    <row r="471" spans="1:25" s="58" customFormat="1">
      <c r="A471" s="56">
        <v>463</v>
      </c>
      <c r="B471" s="35">
        <v>463035251</v>
      </c>
      <c r="C471" s="37" t="s">
        <v>535</v>
      </c>
      <c r="D471" s="38">
        <v>0</v>
      </c>
      <c r="E471" s="38">
        <v>0</v>
      </c>
      <c r="F471" s="38">
        <v>0</v>
      </c>
      <c r="G471" s="38">
        <v>1</v>
      </c>
      <c r="H471" s="38">
        <v>1</v>
      </c>
      <c r="I471" s="38">
        <v>0</v>
      </c>
      <c r="J471" s="38">
        <v>0</v>
      </c>
      <c r="K471" s="57">
        <v>7.7200000000000005E-2</v>
      </c>
      <c r="L471" s="38">
        <v>0</v>
      </c>
      <c r="M471" s="38">
        <v>0</v>
      </c>
      <c r="N471" s="38">
        <v>0</v>
      </c>
      <c r="O471" s="38">
        <v>0</v>
      </c>
      <c r="P471" s="38">
        <v>2</v>
      </c>
      <c r="Q471" s="38">
        <v>2</v>
      </c>
      <c r="R471" s="57">
        <v>1.0880000000000001</v>
      </c>
      <c r="S471" s="38">
        <v>9</v>
      </c>
      <c r="T471" s="35"/>
      <c r="U471" s="35">
        <v>463</v>
      </c>
      <c r="V471" s="35">
        <v>35</v>
      </c>
      <c r="W471" s="35">
        <v>251</v>
      </c>
      <c r="X471" s="58">
        <v>33304.134848096</v>
      </c>
      <c r="Y471" s="58">
        <v>16652</v>
      </c>
    </row>
    <row r="472" spans="1:25" s="58" customFormat="1">
      <c r="A472" s="56">
        <v>463</v>
      </c>
      <c r="B472" s="35">
        <v>463035285</v>
      </c>
      <c r="C472" s="37" t="s">
        <v>535</v>
      </c>
      <c r="D472" s="38">
        <v>0</v>
      </c>
      <c r="E472" s="38">
        <v>0</v>
      </c>
      <c r="F472" s="38">
        <v>1</v>
      </c>
      <c r="G472" s="38">
        <v>4</v>
      </c>
      <c r="H472" s="38">
        <v>0</v>
      </c>
      <c r="I472" s="38">
        <v>0</v>
      </c>
      <c r="J472" s="38">
        <v>0</v>
      </c>
      <c r="K472" s="57">
        <v>0.193</v>
      </c>
      <c r="L472" s="38">
        <v>0</v>
      </c>
      <c r="M472" s="38">
        <v>1</v>
      </c>
      <c r="N472" s="38">
        <v>0</v>
      </c>
      <c r="O472" s="38">
        <v>0</v>
      </c>
      <c r="P472" s="38">
        <v>0</v>
      </c>
      <c r="Q472" s="38">
        <v>5</v>
      </c>
      <c r="R472" s="57">
        <v>1.0880000000000001</v>
      </c>
      <c r="S472" s="38">
        <v>8</v>
      </c>
      <c r="T472" s="35"/>
      <c r="U472" s="35">
        <v>463</v>
      </c>
      <c r="V472" s="35">
        <v>35</v>
      </c>
      <c r="W472" s="35">
        <v>285</v>
      </c>
      <c r="X472" s="58">
        <v>56845.273840239999</v>
      </c>
      <c r="Y472" s="58">
        <v>11369</v>
      </c>
    </row>
    <row r="473" spans="1:25" s="58" customFormat="1">
      <c r="A473" s="56">
        <v>463</v>
      </c>
      <c r="B473" s="35">
        <v>463035293</v>
      </c>
      <c r="C473" s="37" t="s">
        <v>535</v>
      </c>
      <c r="D473" s="38">
        <v>0</v>
      </c>
      <c r="E473" s="38">
        <v>0</v>
      </c>
      <c r="F473" s="38">
        <v>0</v>
      </c>
      <c r="G473" s="38">
        <v>2</v>
      </c>
      <c r="H473" s="38">
        <v>0</v>
      </c>
      <c r="I473" s="38">
        <v>0</v>
      </c>
      <c r="J473" s="38">
        <v>0</v>
      </c>
      <c r="K473" s="57">
        <v>7.7200000000000005E-2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2</v>
      </c>
      <c r="R473" s="57">
        <v>1.0880000000000001</v>
      </c>
      <c r="S473" s="38">
        <v>10</v>
      </c>
      <c r="T473" s="35"/>
      <c r="U473" s="35">
        <v>463</v>
      </c>
      <c r="V473" s="35">
        <v>35</v>
      </c>
      <c r="W473" s="35">
        <v>293</v>
      </c>
      <c r="X473" s="58">
        <v>21662.909888096001</v>
      </c>
      <c r="Y473" s="58">
        <v>10831</v>
      </c>
    </row>
    <row r="474" spans="1:25" s="58" customFormat="1">
      <c r="A474" s="56">
        <v>463</v>
      </c>
      <c r="B474" s="35">
        <v>463035336</v>
      </c>
      <c r="C474" s="37" t="s">
        <v>535</v>
      </c>
      <c r="D474" s="38">
        <v>0</v>
      </c>
      <c r="E474" s="38">
        <v>0</v>
      </c>
      <c r="F474" s="38">
        <v>0</v>
      </c>
      <c r="G474" s="38">
        <v>1</v>
      </c>
      <c r="H474" s="38">
        <v>1</v>
      </c>
      <c r="I474" s="38">
        <v>0</v>
      </c>
      <c r="J474" s="38">
        <v>0</v>
      </c>
      <c r="K474" s="57">
        <v>7.7200000000000005E-2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2</v>
      </c>
      <c r="R474" s="57">
        <v>1.0880000000000001</v>
      </c>
      <c r="S474" s="38">
        <v>8</v>
      </c>
      <c r="T474" s="35"/>
      <c r="U474" s="35">
        <v>463</v>
      </c>
      <c r="V474" s="35">
        <v>35</v>
      </c>
      <c r="W474" s="35">
        <v>336</v>
      </c>
      <c r="X474" s="58">
        <v>21265.110848095999</v>
      </c>
      <c r="Y474" s="58">
        <v>10633</v>
      </c>
    </row>
    <row r="475" spans="1:25" s="58" customFormat="1">
      <c r="A475" s="56">
        <v>463</v>
      </c>
      <c r="B475" s="35">
        <v>463035725</v>
      </c>
      <c r="C475" s="37" t="s">
        <v>535</v>
      </c>
      <c r="D475" s="38">
        <v>0</v>
      </c>
      <c r="E475" s="38">
        <v>0</v>
      </c>
      <c r="F475" s="38">
        <v>1</v>
      </c>
      <c r="G475" s="38">
        <v>0</v>
      </c>
      <c r="H475" s="38">
        <v>0</v>
      </c>
      <c r="I475" s="38">
        <v>0</v>
      </c>
      <c r="J475" s="38">
        <v>0</v>
      </c>
      <c r="K475" s="57">
        <v>3.8600000000000002E-2</v>
      </c>
      <c r="L475" s="38">
        <v>0</v>
      </c>
      <c r="M475" s="38">
        <v>1</v>
      </c>
      <c r="N475" s="38">
        <v>0</v>
      </c>
      <c r="O475" s="38">
        <v>0</v>
      </c>
      <c r="P475" s="38">
        <v>1</v>
      </c>
      <c r="Q475" s="38">
        <v>1</v>
      </c>
      <c r="R475" s="57">
        <v>1.0880000000000001</v>
      </c>
      <c r="S475" s="38">
        <v>3</v>
      </c>
      <c r="T475" s="35"/>
      <c r="U475" s="35">
        <v>463</v>
      </c>
      <c r="V475" s="35">
        <v>35</v>
      </c>
      <c r="W475" s="35">
        <v>725</v>
      </c>
      <c r="X475" s="58">
        <v>18041.181904048</v>
      </c>
      <c r="Y475" s="58">
        <v>18041</v>
      </c>
    </row>
    <row r="476" spans="1:25" s="58" customFormat="1">
      <c r="A476" s="56">
        <v>464</v>
      </c>
      <c r="B476" s="35">
        <v>464168030</v>
      </c>
      <c r="C476" s="37" t="s">
        <v>536</v>
      </c>
      <c r="D476" s="38">
        <v>0</v>
      </c>
      <c r="E476" s="38">
        <v>0</v>
      </c>
      <c r="F476" s="38">
        <v>0</v>
      </c>
      <c r="G476" s="38">
        <v>3</v>
      </c>
      <c r="H476" s="38">
        <v>1</v>
      </c>
      <c r="I476" s="38">
        <v>0</v>
      </c>
      <c r="J476" s="38">
        <v>0</v>
      </c>
      <c r="K476" s="57">
        <v>0.15440000000000001</v>
      </c>
      <c r="L476" s="38">
        <v>0</v>
      </c>
      <c r="M476" s="38">
        <v>0</v>
      </c>
      <c r="N476" s="38">
        <v>0</v>
      </c>
      <c r="O476" s="38">
        <v>0</v>
      </c>
      <c r="P476" s="38">
        <v>2</v>
      </c>
      <c r="Q476" s="38">
        <v>4</v>
      </c>
      <c r="R476" s="57">
        <v>1</v>
      </c>
      <c r="S476" s="38">
        <v>7</v>
      </c>
      <c r="T476" s="35"/>
      <c r="U476" s="35">
        <v>464</v>
      </c>
      <c r="V476" s="35">
        <v>168</v>
      </c>
      <c r="W476" s="35">
        <v>30</v>
      </c>
      <c r="X476" s="58">
        <v>50211.407639999998</v>
      </c>
      <c r="Y476" s="58">
        <v>12553</v>
      </c>
    </row>
    <row r="477" spans="1:25" s="58" customFormat="1">
      <c r="A477" s="56">
        <v>464</v>
      </c>
      <c r="B477" s="35">
        <v>464168163</v>
      </c>
      <c r="C477" s="37" t="s">
        <v>536</v>
      </c>
      <c r="D477" s="38">
        <v>0</v>
      </c>
      <c r="E477" s="38">
        <v>0</v>
      </c>
      <c r="F477" s="38">
        <v>0</v>
      </c>
      <c r="G477" s="38">
        <v>7</v>
      </c>
      <c r="H477" s="38">
        <v>20</v>
      </c>
      <c r="I477" s="38">
        <v>0</v>
      </c>
      <c r="J477" s="38">
        <v>0</v>
      </c>
      <c r="K477" s="57">
        <v>1.0422</v>
      </c>
      <c r="L477" s="38">
        <v>0</v>
      </c>
      <c r="M477" s="38">
        <v>3</v>
      </c>
      <c r="N477" s="38">
        <v>2</v>
      </c>
      <c r="O477" s="38">
        <v>0</v>
      </c>
      <c r="P477" s="38">
        <v>16</v>
      </c>
      <c r="Q477" s="38">
        <v>27</v>
      </c>
      <c r="R477" s="57">
        <v>1</v>
      </c>
      <c r="S477" s="38">
        <v>11</v>
      </c>
      <c r="T477" s="35"/>
      <c r="U477" s="35">
        <v>464</v>
      </c>
      <c r="V477" s="35">
        <v>168</v>
      </c>
      <c r="W477" s="35">
        <v>163</v>
      </c>
      <c r="X477" s="58">
        <v>377498.91657000006</v>
      </c>
      <c r="Y477" s="58">
        <v>13981</v>
      </c>
    </row>
    <row r="478" spans="1:25" s="58" customFormat="1">
      <c r="A478" s="56">
        <v>464</v>
      </c>
      <c r="B478" s="35">
        <v>464168168</v>
      </c>
      <c r="C478" s="37" t="s">
        <v>536</v>
      </c>
      <c r="D478" s="38">
        <v>0</v>
      </c>
      <c r="E478" s="38">
        <v>0</v>
      </c>
      <c r="F478" s="38">
        <v>0</v>
      </c>
      <c r="G478" s="38">
        <v>51</v>
      </c>
      <c r="H478" s="38">
        <v>63</v>
      </c>
      <c r="I478" s="38">
        <v>0</v>
      </c>
      <c r="J478" s="38">
        <v>0</v>
      </c>
      <c r="K478" s="57">
        <v>4.4004000000000003</v>
      </c>
      <c r="L478" s="38">
        <v>0</v>
      </c>
      <c r="M478" s="38">
        <v>3</v>
      </c>
      <c r="N478" s="38">
        <v>1</v>
      </c>
      <c r="O478" s="38">
        <v>0</v>
      </c>
      <c r="P478" s="38">
        <v>21</v>
      </c>
      <c r="Q478" s="38">
        <v>114</v>
      </c>
      <c r="R478" s="57">
        <v>1</v>
      </c>
      <c r="S478" s="38">
        <v>3</v>
      </c>
      <c r="T478" s="35"/>
      <c r="U478" s="35">
        <v>464</v>
      </c>
      <c r="V478" s="35">
        <v>168</v>
      </c>
      <c r="W478" s="35">
        <v>168</v>
      </c>
      <c r="X478" s="58">
        <v>1228768.27774</v>
      </c>
      <c r="Y478" s="58">
        <v>10779</v>
      </c>
    </row>
    <row r="479" spans="1:25" s="58" customFormat="1">
      <c r="A479" s="56">
        <v>464</v>
      </c>
      <c r="B479" s="35">
        <v>464168196</v>
      </c>
      <c r="C479" s="37" t="s">
        <v>536</v>
      </c>
      <c r="D479" s="38">
        <v>0</v>
      </c>
      <c r="E479" s="38">
        <v>0</v>
      </c>
      <c r="F479" s="38">
        <v>0</v>
      </c>
      <c r="G479" s="38">
        <v>5</v>
      </c>
      <c r="H479" s="38">
        <v>4</v>
      </c>
      <c r="I479" s="38">
        <v>0</v>
      </c>
      <c r="J479" s="38">
        <v>0</v>
      </c>
      <c r="K479" s="57">
        <v>0.34739999999999999</v>
      </c>
      <c r="L479" s="38">
        <v>0</v>
      </c>
      <c r="M479" s="38">
        <v>0</v>
      </c>
      <c r="N479" s="38">
        <v>0</v>
      </c>
      <c r="O479" s="38">
        <v>0</v>
      </c>
      <c r="P479" s="38">
        <v>2</v>
      </c>
      <c r="Q479" s="38">
        <v>9</v>
      </c>
      <c r="R479" s="57">
        <v>1</v>
      </c>
      <c r="S479" s="38">
        <v>5</v>
      </c>
      <c r="T479" s="35"/>
      <c r="U479" s="35">
        <v>464</v>
      </c>
      <c r="V479" s="35">
        <v>168</v>
      </c>
      <c r="W479" s="35">
        <v>196</v>
      </c>
      <c r="X479" s="58">
        <v>98411.742190000004</v>
      </c>
      <c r="Y479" s="58">
        <v>10935</v>
      </c>
    </row>
    <row r="480" spans="1:25" s="58" customFormat="1">
      <c r="A480" s="56">
        <v>464</v>
      </c>
      <c r="B480" s="35">
        <v>464168229</v>
      </c>
      <c r="C480" s="37" t="s">
        <v>536</v>
      </c>
      <c r="D480" s="38">
        <v>0</v>
      </c>
      <c r="E480" s="38">
        <v>0</v>
      </c>
      <c r="F480" s="38">
        <v>0</v>
      </c>
      <c r="G480" s="38">
        <v>1</v>
      </c>
      <c r="H480" s="38">
        <v>2</v>
      </c>
      <c r="I480" s="38">
        <v>0</v>
      </c>
      <c r="J480" s="38">
        <v>0</v>
      </c>
      <c r="K480" s="57">
        <v>0.1158</v>
      </c>
      <c r="L480" s="38">
        <v>0</v>
      </c>
      <c r="M480" s="38">
        <v>0</v>
      </c>
      <c r="N480" s="38">
        <v>0</v>
      </c>
      <c r="O480" s="38">
        <v>0</v>
      </c>
      <c r="P480" s="38">
        <v>2</v>
      </c>
      <c r="Q480" s="38">
        <v>3</v>
      </c>
      <c r="R480" s="57">
        <v>1</v>
      </c>
      <c r="S480" s="38">
        <v>9</v>
      </c>
      <c r="T480" s="35"/>
      <c r="U480" s="35">
        <v>464</v>
      </c>
      <c r="V480" s="35">
        <v>168</v>
      </c>
      <c r="W480" s="35">
        <v>229</v>
      </c>
      <c r="X480" s="58">
        <v>40784.720730000001</v>
      </c>
      <c r="Y480" s="58">
        <v>13595</v>
      </c>
    </row>
    <row r="481" spans="1:25" s="58" customFormat="1">
      <c r="A481" s="56">
        <v>464</v>
      </c>
      <c r="B481" s="35">
        <v>464168248</v>
      </c>
      <c r="C481" s="37" t="s">
        <v>536</v>
      </c>
      <c r="D481" s="38">
        <v>0</v>
      </c>
      <c r="E481" s="38">
        <v>0</v>
      </c>
      <c r="F481" s="38">
        <v>0</v>
      </c>
      <c r="G481" s="38">
        <v>1</v>
      </c>
      <c r="H481" s="38">
        <v>1</v>
      </c>
      <c r="I481" s="38">
        <v>0</v>
      </c>
      <c r="J481" s="38">
        <v>0</v>
      </c>
      <c r="K481" s="57">
        <v>7.7200000000000005E-2</v>
      </c>
      <c r="L481" s="38">
        <v>0</v>
      </c>
      <c r="M481" s="38">
        <v>0</v>
      </c>
      <c r="N481" s="38">
        <v>0</v>
      </c>
      <c r="O481" s="38">
        <v>0</v>
      </c>
      <c r="P481" s="38">
        <v>1</v>
      </c>
      <c r="Q481" s="38">
        <v>2</v>
      </c>
      <c r="R481" s="57">
        <v>1</v>
      </c>
      <c r="S481" s="38">
        <v>11</v>
      </c>
      <c r="T481" s="35"/>
      <c r="U481" s="35">
        <v>464</v>
      </c>
      <c r="V481" s="35">
        <v>168</v>
      </c>
      <c r="W481" s="35">
        <v>248</v>
      </c>
      <c r="X481" s="58">
        <v>26028.733820000001</v>
      </c>
      <c r="Y481" s="58">
        <v>13014</v>
      </c>
    </row>
    <row r="482" spans="1:25" s="58" customFormat="1">
      <c r="A482" s="56">
        <v>464</v>
      </c>
      <c r="B482" s="35">
        <v>464168258</v>
      </c>
      <c r="C482" s="37" t="s">
        <v>536</v>
      </c>
      <c r="D482" s="38">
        <v>0</v>
      </c>
      <c r="E482" s="38">
        <v>0</v>
      </c>
      <c r="F482" s="38">
        <v>0</v>
      </c>
      <c r="G482" s="38">
        <v>2</v>
      </c>
      <c r="H482" s="38">
        <v>7</v>
      </c>
      <c r="I482" s="38">
        <v>0</v>
      </c>
      <c r="J482" s="38">
        <v>0</v>
      </c>
      <c r="K482" s="57">
        <v>0.34739999999999999</v>
      </c>
      <c r="L482" s="38">
        <v>0</v>
      </c>
      <c r="M482" s="38">
        <v>0</v>
      </c>
      <c r="N482" s="38">
        <v>1</v>
      </c>
      <c r="O482" s="38">
        <v>0</v>
      </c>
      <c r="P482" s="38">
        <v>4</v>
      </c>
      <c r="Q482" s="38">
        <v>9</v>
      </c>
      <c r="R482" s="57">
        <v>1</v>
      </c>
      <c r="S482" s="38">
        <v>10</v>
      </c>
      <c r="T482" s="35"/>
      <c r="U482" s="35">
        <v>464</v>
      </c>
      <c r="V482" s="35">
        <v>168</v>
      </c>
      <c r="W482" s="35">
        <v>258</v>
      </c>
      <c r="X482" s="58">
        <v>114576.64218999998</v>
      </c>
      <c r="Y482" s="58">
        <v>12731</v>
      </c>
    </row>
    <row r="483" spans="1:25" s="58" customFormat="1">
      <c r="A483" s="56">
        <v>464</v>
      </c>
      <c r="B483" s="35">
        <v>464168291</v>
      </c>
      <c r="C483" s="37" t="s">
        <v>536</v>
      </c>
      <c r="D483" s="38">
        <v>0</v>
      </c>
      <c r="E483" s="38">
        <v>0</v>
      </c>
      <c r="F483" s="38">
        <v>0</v>
      </c>
      <c r="G483" s="38">
        <v>28</v>
      </c>
      <c r="H483" s="38">
        <v>29</v>
      </c>
      <c r="I483" s="38">
        <v>0</v>
      </c>
      <c r="J483" s="38">
        <v>0</v>
      </c>
      <c r="K483" s="57">
        <v>2.2002000000000002</v>
      </c>
      <c r="L483" s="38">
        <v>0</v>
      </c>
      <c r="M483" s="38">
        <v>4</v>
      </c>
      <c r="N483" s="38">
        <v>0</v>
      </c>
      <c r="O483" s="38">
        <v>0</v>
      </c>
      <c r="P483" s="38">
        <v>5</v>
      </c>
      <c r="Q483" s="38">
        <v>57</v>
      </c>
      <c r="R483" s="57">
        <v>1</v>
      </c>
      <c r="S483" s="38">
        <v>5</v>
      </c>
      <c r="T483" s="35"/>
      <c r="U483" s="35">
        <v>464</v>
      </c>
      <c r="V483" s="35">
        <v>168</v>
      </c>
      <c r="W483" s="35">
        <v>291</v>
      </c>
      <c r="X483" s="58">
        <v>598357.39387000003</v>
      </c>
      <c r="Y483" s="58">
        <v>10497</v>
      </c>
    </row>
    <row r="484" spans="1:25" s="58" customFormat="1">
      <c r="A484" s="56">
        <v>466</v>
      </c>
      <c r="B484" s="35">
        <v>466700700</v>
      </c>
      <c r="C484" s="37" t="s">
        <v>537</v>
      </c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33</v>
      </c>
      <c r="J484" s="38">
        <v>0</v>
      </c>
      <c r="K484" s="57">
        <v>1.2738</v>
      </c>
      <c r="L484" s="38">
        <v>0</v>
      </c>
      <c r="M484" s="38">
        <v>0</v>
      </c>
      <c r="N484" s="38">
        <v>0</v>
      </c>
      <c r="O484" s="38">
        <v>0</v>
      </c>
      <c r="P484" s="38">
        <v>16</v>
      </c>
      <c r="Q484" s="38">
        <v>33</v>
      </c>
      <c r="R484" s="57">
        <v>1</v>
      </c>
      <c r="S484" s="38">
        <v>8</v>
      </c>
      <c r="T484" s="35"/>
      <c r="U484" s="35">
        <v>466</v>
      </c>
      <c r="V484" s="35">
        <v>700</v>
      </c>
      <c r="W484" s="35">
        <v>700</v>
      </c>
      <c r="X484" s="58">
        <v>468274.56803000002</v>
      </c>
      <c r="Y484" s="58">
        <v>14190</v>
      </c>
    </row>
    <row r="485" spans="1:25" s="58" customFormat="1">
      <c r="A485" s="56">
        <v>466</v>
      </c>
      <c r="B485" s="35">
        <v>466774089</v>
      </c>
      <c r="C485" s="37" t="s">
        <v>537</v>
      </c>
      <c r="D485" s="38">
        <v>0</v>
      </c>
      <c r="E485" s="38">
        <v>0</v>
      </c>
      <c r="F485" s="38">
        <v>0</v>
      </c>
      <c r="G485" s="38">
        <v>8</v>
      </c>
      <c r="H485" s="38">
        <v>15</v>
      </c>
      <c r="I485" s="38">
        <v>0</v>
      </c>
      <c r="J485" s="38">
        <v>0</v>
      </c>
      <c r="K485" s="57">
        <v>0.88780000000000003</v>
      </c>
      <c r="L485" s="38">
        <v>0</v>
      </c>
      <c r="M485" s="38">
        <v>1</v>
      </c>
      <c r="N485" s="38">
        <v>1</v>
      </c>
      <c r="O485" s="38">
        <v>0</v>
      </c>
      <c r="P485" s="38">
        <v>16</v>
      </c>
      <c r="Q485" s="38">
        <v>23</v>
      </c>
      <c r="R485" s="57">
        <v>1</v>
      </c>
      <c r="S485" s="38">
        <v>10</v>
      </c>
      <c r="T485" s="35"/>
      <c r="U485" s="35">
        <v>466</v>
      </c>
      <c r="V485" s="35">
        <v>774</v>
      </c>
      <c r="W485" s="35">
        <v>89</v>
      </c>
      <c r="X485" s="58">
        <v>325965.92892999999</v>
      </c>
      <c r="Y485" s="58">
        <v>14172</v>
      </c>
    </row>
    <row r="486" spans="1:25" s="58" customFormat="1">
      <c r="A486" s="56">
        <v>466</v>
      </c>
      <c r="B486" s="35">
        <v>466774096</v>
      </c>
      <c r="C486" s="37" t="s">
        <v>537</v>
      </c>
      <c r="D486" s="38">
        <v>0</v>
      </c>
      <c r="E486" s="38">
        <v>0</v>
      </c>
      <c r="F486" s="38">
        <v>0</v>
      </c>
      <c r="G486" s="38">
        <v>4</v>
      </c>
      <c r="H486" s="38">
        <v>6</v>
      </c>
      <c r="I486" s="38">
        <v>0</v>
      </c>
      <c r="J486" s="38">
        <v>0</v>
      </c>
      <c r="K486" s="57">
        <v>0.38600000000000001</v>
      </c>
      <c r="L486" s="38">
        <v>0</v>
      </c>
      <c r="M486" s="38">
        <v>0</v>
      </c>
      <c r="N486" s="38">
        <v>0</v>
      </c>
      <c r="O486" s="38">
        <v>0</v>
      </c>
      <c r="P486" s="38">
        <v>5</v>
      </c>
      <c r="Q486" s="38">
        <v>10</v>
      </c>
      <c r="R486" s="57">
        <v>1</v>
      </c>
      <c r="S486" s="38">
        <v>8</v>
      </c>
      <c r="T486" s="35"/>
      <c r="U486" s="35">
        <v>466</v>
      </c>
      <c r="V486" s="35">
        <v>774</v>
      </c>
      <c r="W486" s="35">
        <v>96</v>
      </c>
      <c r="X486" s="58">
        <v>125577.85910000002</v>
      </c>
      <c r="Y486" s="58">
        <v>12558</v>
      </c>
    </row>
    <row r="487" spans="1:25" s="58" customFormat="1">
      <c r="A487" s="56">
        <v>466</v>
      </c>
      <c r="B487" s="35">
        <v>466774221</v>
      </c>
      <c r="C487" s="37" t="s">
        <v>537</v>
      </c>
      <c r="D487" s="38">
        <v>0</v>
      </c>
      <c r="E487" s="38">
        <v>0</v>
      </c>
      <c r="F487" s="38">
        <v>4</v>
      </c>
      <c r="G487" s="38">
        <v>14</v>
      </c>
      <c r="H487" s="38">
        <v>14</v>
      </c>
      <c r="I487" s="38">
        <v>0</v>
      </c>
      <c r="J487" s="38">
        <v>0</v>
      </c>
      <c r="K487" s="57">
        <v>1.2352000000000001</v>
      </c>
      <c r="L487" s="38">
        <v>0</v>
      </c>
      <c r="M487" s="38">
        <v>0</v>
      </c>
      <c r="N487" s="38">
        <v>0</v>
      </c>
      <c r="O487" s="38">
        <v>0</v>
      </c>
      <c r="P487" s="38">
        <v>19</v>
      </c>
      <c r="Q487" s="38">
        <v>32</v>
      </c>
      <c r="R487" s="57">
        <v>1</v>
      </c>
      <c r="S487" s="38">
        <v>9</v>
      </c>
      <c r="T487" s="35"/>
      <c r="U487" s="35">
        <v>466</v>
      </c>
      <c r="V487" s="35">
        <v>774</v>
      </c>
      <c r="W487" s="35">
        <v>221</v>
      </c>
      <c r="X487" s="58">
        <v>424454.51111999998</v>
      </c>
      <c r="Y487" s="58">
        <v>13264</v>
      </c>
    </row>
    <row r="488" spans="1:25" s="58" customFormat="1">
      <c r="A488" s="56">
        <v>466</v>
      </c>
      <c r="B488" s="35">
        <v>466774296</v>
      </c>
      <c r="C488" s="37" t="s">
        <v>537</v>
      </c>
      <c r="D488" s="38">
        <v>0</v>
      </c>
      <c r="E488" s="38">
        <v>0</v>
      </c>
      <c r="F488" s="38">
        <v>1</v>
      </c>
      <c r="G488" s="38">
        <v>19</v>
      </c>
      <c r="H488" s="38">
        <v>14</v>
      </c>
      <c r="I488" s="38">
        <v>0</v>
      </c>
      <c r="J488" s="38">
        <v>0</v>
      </c>
      <c r="K488" s="57">
        <v>1.3124</v>
      </c>
      <c r="L488" s="38">
        <v>0</v>
      </c>
      <c r="M488" s="38">
        <v>2</v>
      </c>
      <c r="N488" s="38">
        <v>2</v>
      </c>
      <c r="O488" s="38">
        <v>0</v>
      </c>
      <c r="P488" s="38">
        <v>14</v>
      </c>
      <c r="Q488" s="38">
        <v>34</v>
      </c>
      <c r="R488" s="57">
        <v>1</v>
      </c>
      <c r="S488" s="38">
        <v>10</v>
      </c>
      <c r="T488" s="35"/>
      <c r="U488" s="35">
        <v>466</v>
      </c>
      <c r="V488" s="35">
        <v>774</v>
      </c>
      <c r="W488" s="35">
        <v>296</v>
      </c>
      <c r="X488" s="58">
        <v>431101.49494</v>
      </c>
      <c r="Y488" s="58">
        <v>12679</v>
      </c>
    </row>
    <row r="489" spans="1:25" s="58" customFormat="1">
      <c r="A489" s="56">
        <v>466</v>
      </c>
      <c r="B489" s="35">
        <v>466774774</v>
      </c>
      <c r="C489" s="37" t="s">
        <v>537</v>
      </c>
      <c r="D489" s="38">
        <v>0</v>
      </c>
      <c r="E489" s="38">
        <v>0</v>
      </c>
      <c r="F489" s="38">
        <v>5</v>
      </c>
      <c r="G489" s="38">
        <v>18</v>
      </c>
      <c r="H489" s="38">
        <v>10</v>
      </c>
      <c r="I489" s="38">
        <v>0</v>
      </c>
      <c r="J489" s="38">
        <v>0</v>
      </c>
      <c r="K489" s="57">
        <v>1.2738</v>
      </c>
      <c r="L489" s="38">
        <v>0</v>
      </c>
      <c r="M489" s="38">
        <v>0</v>
      </c>
      <c r="N489" s="38">
        <v>0</v>
      </c>
      <c r="O489" s="38">
        <v>0</v>
      </c>
      <c r="P489" s="38">
        <v>23</v>
      </c>
      <c r="Q489" s="38">
        <v>33</v>
      </c>
      <c r="R489" s="57">
        <v>1</v>
      </c>
      <c r="S489" s="38">
        <v>7</v>
      </c>
      <c r="T489" s="35"/>
      <c r="U489" s="35">
        <v>466</v>
      </c>
      <c r="V489" s="35">
        <v>774</v>
      </c>
      <c r="W489" s="35">
        <v>774</v>
      </c>
      <c r="X489" s="58">
        <v>446226.84802999999</v>
      </c>
      <c r="Y489" s="58">
        <v>13522</v>
      </c>
    </row>
    <row r="490" spans="1:25" s="58" customFormat="1">
      <c r="A490" s="56">
        <v>469</v>
      </c>
      <c r="B490" s="35">
        <v>469035018</v>
      </c>
      <c r="C490" s="37" t="s">
        <v>538</v>
      </c>
      <c r="D490" s="38">
        <v>0</v>
      </c>
      <c r="E490" s="38">
        <v>0</v>
      </c>
      <c r="F490" s="38">
        <v>0</v>
      </c>
      <c r="G490" s="38">
        <v>2</v>
      </c>
      <c r="H490" s="38">
        <v>0</v>
      </c>
      <c r="I490" s="38">
        <v>0</v>
      </c>
      <c r="J490" s="38">
        <v>0</v>
      </c>
      <c r="K490" s="57">
        <v>7.7200000000000005E-2</v>
      </c>
      <c r="L490" s="38">
        <v>0</v>
      </c>
      <c r="M490" s="38">
        <v>0</v>
      </c>
      <c r="N490" s="38">
        <v>0</v>
      </c>
      <c r="O490" s="38">
        <v>0</v>
      </c>
      <c r="P490" s="38">
        <v>2</v>
      </c>
      <c r="Q490" s="38">
        <v>2</v>
      </c>
      <c r="R490" s="57">
        <v>1.0880000000000001</v>
      </c>
      <c r="S490" s="38">
        <v>9</v>
      </c>
      <c r="T490" s="35"/>
      <c r="U490" s="35">
        <v>469</v>
      </c>
      <c r="V490" s="35">
        <v>35</v>
      </c>
      <c r="W490" s="35">
        <v>18</v>
      </c>
      <c r="X490" s="58">
        <v>33701.933888095999</v>
      </c>
      <c r="Y490" s="58">
        <v>16851</v>
      </c>
    </row>
    <row r="491" spans="1:25" s="58" customFormat="1">
      <c r="A491" s="56">
        <v>469</v>
      </c>
      <c r="B491" s="35">
        <v>469035035</v>
      </c>
      <c r="C491" s="37" t="s">
        <v>538</v>
      </c>
      <c r="D491" s="38">
        <v>52</v>
      </c>
      <c r="E491" s="38">
        <v>0</v>
      </c>
      <c r="F491" s="38">
        <v>85</v>
      </c>
      <c r="G491" s="38">
        <v>471</v>
      </c>
      <c r="H491" s="38">
        <v>273</v>
      </c>
      <c r="I491" s="38">
        <v>299</v>
      </c>
      <c r="J491" s="38">
        <v>0</v>
      </c>
      <c r="K491" s="57">
        <v>43.540799999999997</v>
      </c>
      <c r="L491" s="38">
        <v>0</v>
      </c>
      <c r="M491" s="38">
        <v>150</v>
      </c>
      <c r="N491" s="38">
        <v>23</v>
      </c>
      <c r="O491" s="38">
        <v>30</v>
      </c>
      <c r="P491" s="38">
        <v>939</v>
      </c>
      <c r="Q491" s="38">
        <v>1154</v>
      </c>
      <c r="R491" s="57">
        <v>1.0880000000000001</v>
      </c>
      <c r="S491" s="38">
        <v>11</v>
      </c>
      <c r="T491" s="35"/>
      <c r="U491" s="35">
        <v>469</v>
      </c>
      <c r="V491" s="35">
        <v>35</v>
      </c>
      <c r="W491" s="35">
        <v>35</v>
      </c>
      <c r="X491" s="58">
        <v>19631859.175686147</v>
      </c>
      <c r="Y491" s="58">
        <v>17012</v>
      </c>
    </row>
    <row r="492" spans="1:25" s="58" customFormat="1">
      <c r="A492" s="56">
        <v>469</v>
      </c>
      <c r="B492" s="35">
        <v>469035040</v>
      </c>
      <c r="C492" s="37" t="s">
        <v>538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1</v>
      </c>
      <c r="J492" s="38">
        <v>0</v>
      </c>
      <c r="K492" s="57">
        <v>3.8600000000000002E-2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1.0880000000000001</v>
      </c>
      <c r="S492" s="38">
        <v>6</v>
      </c>
      <c r="T492" s="35"/>
      <c r="U492" s="35">
        <v>469</v>
      </c>
      <c r="V492" s="35">
        <v>35</v>
      </c>
      <c r="W492" s="35">
        <v>40</v>
      </c>
      <c r="X492" s="58">
        <v>17611.429824048002</v>
      </c>
      <c r="Y492" s="58">
        <v>17611</v>
      </c>
    </row>
    <row r="493" spans="1:25" s="58" customFormat="1">
      <c r="A493" s="56">
        <v>469</v>
      </c>
      <c r="B493" s="35">
        <v>469035044</v>
      </c>
      <c r="C493" s="37" t="s">
        <v>538</v>
      </c>
      <c r="D493" s="38">
        <v>0</v>
      </c>
      <c r="E493" s="38">
        <v>0</v>
      </c>
      <c r="F493" s="38">
        <v>2</v>
      </c>
      <c r="G493" s="38">
        <v>5</v>
      </c>
      <c r="H493" s="38">
        <v>2</v>
      </c>
      <c r="I493" s="38">
        <v>3</v>
      </c>
      <c r="J493" s="38">
        <v>0</v>
      </c>
      <c r="K493" s="57">
        <v>0.4632</v>
      </c>
      <c r="L493" s="38">
        <v>0</v>
      </c>
      <c r="M493" s="38">
        <v>3</v>
      </c>
      <c r="N493" s="38">
        <v>0</v>
      </c>
      <c r="O493" s="38">
        <v>0</v>
      </c>
      <c r="P493" s="38">
        <v>8</v>
      </c>
      <c r="Q493" s="38">
        <v>12</v>
      </c>
      <c r="R493" s="57">
        <v>1.0880000000000001</v>
      </c>
      <c r="S493" s="38">
        <v>11</v>
      </c>
      <c r="T493" s="35"/>
      <c r="U493" s="35">
        <v>469</v>
      </c>
      <c r="V493" s="35">
        <v>35</v>
      </c>
      <c r="W493" s="35">
        <v>44</v>
      </c>
      <c r="X493" s="58">
        <v>195279.15380857603</v>
      </c>
      <c r="Y493" s="58">
        <v>16273</v>
      </c>
    </row>
    <row r="494" spans="1:25" s="58" customFormat="1">
      <c r="A494" s="56">
        <v>469</v>
      </c>
      <c r="B494" s="35">
        <v>469035049</v>
      </c>
      <c r="C494" s="37" t="s">
        <v>538</v>
      </c>
      <c r="D494" s="38">
        <v>0</v>
      </c>
      <c r="E494" s="38">
        <v>0</v>
      </c>
      <c r="F494" s="38">
        <v>0</v>
      </c>
      <c r="G494" s="38">
        <v>0</v>
      </c>
      <c r="H494" s="38">
        <v>0</v>
      </c>
      <c r="I494" s="38">
        <v>1</v>
      </c>
      <c r="J494" s="38">
        <v>0</v>
      </c>
      <c r="K494" s="57">
        <v>3.8600000000000002E-2</v>
      </c>
      <c r="L494" s="38">
        <v>0</v>
      </c>
      <c r="M494" s="38">
        <v>0</v>
      </c>
      <c r="N494" s="38">
        <v>0</v>
      </c>
      <c r="O494" s="38">
        <v>0</v>
      </c>
      <c r="P494" s="38">
        <v>1</v>
      </c>
      <c r="Q494" s="38">
        <v>1</v>
      </c>
      <c r="R494" s="57">
        <v>1.0880000000000001</v>
      </c>
      <c r="S494" s="38">
        <v>8</v>
      </c>
      <c r="T494" s="35"/>
      <c r="U494" s="35">
        <v>469</v>
      </c>
      <c r="V494" s="35">
        <v>35</v>
      </c>
      <c r="W494" s="35">
        <v>49</v>
      </c>
      <c r="X494" s="58">
        <v>18176.740784048001</v>
      </c>
      <c r="Y494" s="58">
        <v>18177</v>
      </c>
    </row>
    <row r="495" spans="1:25" s="58" customFormat="1">
      <c r="A495" s="56">
        <v>469</v>
      </c>
      <c r="B495" s="35">
        <v>469035050</v>
      </c>
      <c r="C495" s="37" t="s">
        <v>538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7.7200000000000005E-2</v>
      </c>
      <c r="L495" s="38">
        <v>0</v>
      </c>
      <c r="M495" s="38">
        <v>0</v>
      </c>
      <c r="N495" s="38">
        <v>0</v>
      </c>
      <c r="O495" s="38">
        <v>0</v>
      </c>
      <c r="P495" s="38">
        <v>2</v>
      </c>
      <c r="Q495" s="38">
        <v>2</v>
      </c>
      <c r="R495" s="57">
        <v>1.0880000000000001</v>
      </c>
      <c r="S495" s="38">
        <v>4</v>
      </c>
      <c r="T495" s="35"/>
      <c r="U495" s="35">
        <v>469</v>
      </c>
      <c r="V495" s="35">
        <v>35</v>
      </c>
      <c r="W495" s="35">
        <v>50</v>
      </c>
      <c r="X495" s="58">
        <v>30886.570128096006</v>
      </c>
      <c r="Y495" s="58">
        <v>15443</v>
      </c>
    </row>
    <row r="496" spans="1:25" s="58" customFormat="1">
      <c r="A496" s="56">
        <v>469</v>
      </c>
      <c r="B496" s="35">
        <v>469035073</v>
      </c>
      <c r="C496" s="37" t="s">
        <v>538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7.7200000000000005E-2</v>
      </c>
      <c r="L496" s="38">
        <v>0</v>
      </c>
      <c r="M496" s="38">
        <v>0</v>
      </c>
      <c r="N496" s="38">
        <v>0</v>
      </c>
      <c r="O496" s="38">
        <v>0</v>
      </c>
      <c r="P496" s="38">
        <v>2</v>
      </c>
      <c r="Q496" s="38">
        <v>2</v>
      </c>
      <c r="R496" s="57">
        <v>1.0880000000000001</v>
      </c>
      <c r="S496" s="38">
        <v>6</v>
      </c>
      <c r="T496" s="35"/>
      <c r="U496" s="35">
        <v>469</v>
      </c>
      <c r="V496" s="35">
        <v>35</v>
      </c>
      <c r="W496" s="35">
        <v>73</v>
      </c>
      <c r="X496" s="58">
        <v>33614.392688096006</v>
      </c>
      <c r="Y496" s="58">
        <v>16807</v>
      </c>
    </row>
    <row r="497" spans="1:25" s="58" customFormat="1">
      <c r="A497" s="56">
        <v>469</v>
      </c>
      <c r="B497" s="35">
        <v>469035093</v>
      </c>
      <c r="C497" s="37" t="s">
        <v>538</v>
      </c>
      <c r="D497" s="38">
        <v>0</v>
      </c>
      <c r="E497" s="38">
        <v>0</v>
      </c>
      <c r="F497" s="38">
        <v>0</v>
      </c>
      <c r="G497" s="38">
        <v>0</v>
      </c>
      <c r="H497" s="38">
        <v>1</v>
      </c>
      <c r="I497" s="38">
        <v>1</v>
      </c>
      <c r="J497" s="38">
        <v>0</v>
      </c>
      <c r="K497" s="57">
        <v>7.7200000000000005E-2</v>
      </c>
      <c r="L497" s="38">
        <v>0</v>
      </c>
      <c r="M497" s="38">
        <v>0</v>
      </c>
      <c r="N497" s="38">
        <v>0</v>
      </c>
      <c r="O497" s="38">
        <v>0</v>
      </c>
      <c r="P497" s="38">
        <v>2</v>
      </c>
      <c r="Q497" s="38">
        <v>2</v>
      </c>
      <c r="R497" s="57">
        <v>1.0880000000000001</v>
      </c>
      <c r="S497" s="38">
        <v>11</v>
      </c>
      <c r="T497" s="35"/>
      <c r="U497" s="35">
        <v>469</v>
      </c>
      <c r="V497" s="35">
        <v>35</v>
      </c>
      <c r="W497" s="35">
        <v>93</v>
      </c>
      <c r="X497" s="58">
        <v>36161.745328095996</v>
      </c>
      <c r="Y497" s="58">
        <v>18081</v>
      </c>
    </row>
    <row r="498" spans="1:25" s="58" customFormat="1">
      <c r="A498" s="56">
        <v>469</v>
      </c>
      <c r="B498" s="35">
        <v>469035095</v>
      </c>
      <c r="C498" s="37" t="s">
        <v>538</v>
      </c>
      <c r="D498" s="38">
        <v>0</v>
      </c>
      <c r="E498" s="38">
        <v>0</v>
      </c>
      <c r="F498" s="38">
        <v>0</v>
      </c>
      <c r="G498" s="38">
        <v>1</v>
      </c>
      <c r="H498" s="38">
        <v>0</v>
      </c>
      <c r="I498" s="38">
        <v>0</v>
      </c>
      <c r="J498" s="38">
        <v>0</v>
      </c>
      <c r="K498" s="57">
        <v>3.8600000000000002E-2</v>
      </c>
      <c r="L498" s="38">
        <v>0</v>
      </c>
      <c r="M498" s="38">
        <v>0</v>
      </c>
      <c r="N498" s="38">
        <v>0</v>
      </c>
      <c r="O498" s="38">
        <v>0</v>
      </c>
      <c r="P498" s="38">
        <v>1</v>
      </c>
      <c r="Q498" s="38">
        <v>1</v>
      </c>
      <c r="R498" s="57">
        <v>1.0880000000000001</v>
      </c>
      <c r="S498" s="38">
        <v>12</v>
      </c>
      <c r="T498" s="35"/>
      <c r="U498" s="35">
        <v>469</v>
      </c>
      <c r="V498" s="35">
        <v>35</v>
      </c>
      <c r="W498" s="35">
        <v>95</v>
      </c>
      <c r="X498" s="58">
        <v>17817.417344048001</v>
      </c>
      <c r="Y498" s="58">
        <v>17817</v>
      </c>
    </row>
    <row r="499" spans="1:25" s="58" customFormat="1">
      <c r="A499" s="56">
        <v>469</v>
      </c>
      <c r="B499" s="35">
        <v>469035133</v>
      </c>
      <c r="C499" s="37" t="s">
        <v>538</v>
      </c>
      <c r="D499" s="38">
        <v>0</v>
      </c>
      <c r="E499" s="38">
        <v>0</v>
      </c>
      <c r="F499" s="38">
        <v>0</v>
      </c>
      <c r="G499" s="38">
        <v>0</v>
      </c>
      <c r="H499" s="38">
        <v>1</v>
      </c>
      <c r="I499" s="38">
        <v>0</v>
      </c>
      <c r="J499" s="38">
        <v>0</v>
      </c>
      <c r="K499" s="57">
        <v>3.8600000000000002E-2</v>
      </c>
      <c r="L499" s="38">
        <v>0</v>
      </c>
      <c r="M499" s="38">
        <v>0</v>
      </c>
      <c r="N499" s="38">
        <v>0</v>
      </c>
      <c r="O499" s="38">
        <v>0</v>
      </c>
      <c r="P499" s="38">
        <v>1</v>
      </c>
      <c r="Q499" s="38">
        <v>1</v>
      </c>
      <c r="R499" s="57">
        <v>1.0880000000000001</v>
      </c>
      <c r="S499" s="38">
        <v>9</v>
      </c>
      <c r="T499" s="35"/>
      <c r="U499" s="35">
        <v>469</v>
      </c>
      <c r="V499" s="35">
        <v>35</v>
      </c>
      <c r="W499" s="35">
        <v>133</v>
      </c>
      <c r="X499" s="58">
        <v>16453.167904047998</v>
      </c>
      <c r="Y499" s="58">
        <v>16453</v>
      </c>
    </row>
    <row r="500" spans="1:25" s="58" customFormat="1">
      <c r="A500" s="56">
        <v>469</v>
      </c>
      <c r="B500" s="35">
        <v>469035165</v>
      </c>
      <c r="C500" s="37" t="s">
        <v>538</v>
      </c>
      <c r="D500" s="38">
        <v>0</v>
      </c>
      <c r="E500" s="38">
        <v>0</v>
      </c>
      <c r="F500" s="38">
        <v>0</v>
      </c>
      <c r="G500" s="38">
        <v>0</v>
      </c>
      <c r="H500" s="38">
        <v>1</v>
      </c>
      <c r="I500" s="38">
        <v>0</v>
      </c>
      <c r="J500" s="38">
        <v>0</v>
      </c>
      <c r="K500" s="57">
        <v>3.8600000000000002E-2</v>
      </c>
      <c r="L500" s="38">
        <v>0</v>
      </c>
      <c r="M500" s="38">
        <v>0</v>
      </c>
      <c r="N500" s="38">
        <v>0</v>
      </c>
      <c r="O500" s="38">
        <v>0</v>
      </c>
      <c r="P500" s="38">
        <v>1</v>
      </c>
      <c r="Q500" s="38">
        <v>1</v>
      </c>
      <c r="R500" s="57">
        <v>1.0880000000000001</v>
      </c>
      <c r="S500" s="38">
        <v>10</v>
      </c>
      <c r="T500" s="35"/>
      <c r="U500" s="35">
        <v>469</v>
      </c>
      <c r="V500" s="35">
        <v>35</v>
      </c>
      <c r="W500" s="35">
        <v>165</v>
      </c>
      <c r="X500" s="58">
        <v>16735.828384048</v>
      </c>
      <c r="Y500" s="58">
        <v>16736</v>
      </c>
    </row>
    <row r="501" spans="1:25" s="58" customFormat="1">
      <c r="A501" s="56">
        <v>469</v>
      </c>
      <c r="B501" s="35">
        <v>469035176</v>
      </c>
      <c r="C501" s="37" t="s">
        <v>538</v>
      </c>
      <c r="D501" s="38">
        <v>0</v>
      </c>
      <c r="E501" s="38">
        <v>0</v>
      </c>
      <c r="F501" s="38">
        <v>0</v>
      </c>
      <c r="G501" s="38">
        <v>1</v>
      </c>
      <c r="H501" s="38">
        <v>0</v>
      </c>
      <c r="I501" s="38">
        <v>0</v>
      </c>
      <c r="J501" s="38">
        <v>0</v>
      </c>
      <c r="K501" s="57">
        <v>3.8600000000000002E-2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1</v>
      </c>
      <c r="R501" s="57">
        <v>1.0880000000000001</v>
      </c>
      <c r="S501" s="38">
        <v>8</v>
      </c>
      <c r="T501" s="35"/>
      <c r="U501" s="35">
        <v>469</v>
      </c>
      <c r="V501" s="35">
        <v>35</v>
      </c>
      <c r="W501" s="35">
        <v>176</v>
      </c>
      <c r="X501" s="58">
        <v>16568.273824048003</v>
      </c>
      <c r="Y501" s="58">
        <v>16568</v>
      </c>
    </row>
    <row r="502" spans="1:25" s="58" customFormat="1">
      <c r="A502" s="56">
        <v>469</v>
      </c>
      <c r="B502" s="35">
        <v>469035189</v>
      </c>
      <c r="C502" s="37" t="s">
        <v>538</v>
      </c>
      <c r="D502" s="38">
        <v>1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3.8600000000000002E-2</v>
      </c>
      <c r="L502" s="38">
        <v>0</v>
      </c>
      <c r="M502" s="38">
        <v>1</v>
      </c>
      <c r="N502" s="38">
        <v>0</v>
      </c>
      <c r="O502" s="38">
        <v>0</v>
      </c>
      <c r="P502" s="38">
        <v>2</v>
      </c>
      <c r="Q502" s="38">
        <v>2</v>
      </c>
      <c r="R502" s="57">
        <v>1.0880000000000001</v>
      </c>
      <c r="S502" s="38">
        <v>3</v>
      </c>
      <c r="T502" s="35"/>
      <c r="U502" s="35">
        <v>469</v>
      </c>
      <c r="V502" s="35">
        <v>35</v>
      </c>
      <c r="W502" s="35">
        <v>189</v>
      </c>
      <c r="X502" s="58">
        <v>29003.839504047999</v>
      </c>
      <c r="Y502" s="58">
        <v>14502</v>
      </c>
    </row>
    <row r="503" spans="1:25" s="58" customFormat="1">
      <c r="A503" s="56">
        <v>469</v>
      </c>
      <c r="B503" s="35">
        <v>469035220</v>
      </c>
      <c r="C503" s="37" t="s">
        <v>538</v>
      </c>
      <c r="D503" s="38">
        <v>0</v>
      </c>
      <c r="E503" s="38">
        <v>0</v>
      </c>
      <c r="F503" s="38">
        <v>1</v>
      </c>
      <c r="G503" s="38">
        <v>0</v>
      </c>
      <c r="H503" s="38">
        <v>1</v>
      </c>
      <c r="I503" s="38">
        <v>0</v>
      </c>
      <c r="J503" s="38">
        <v>0</v>
      </c>
      <c r="K503" s="57">
        <v>7.7200000000000005E-2</v>
      </c>
      <c r="L503" s="38">
        <v>0</v>
      </c>
      <c r="M503" s="38">
        <v>1</v>
      </c>
      <c r="N503" s="38">
        <v>0</v>
      </c>
      <c r="O503" s="38">
        <v>0</v>
      </c>
      <c r="P503" s="38">
        <v>2</v>
      </c>
      <c r="Q503" s="38">
        <v>2</v>
      </c>
      <c r="R503" s="57">
        <v>1.0880000000000001</v>
      </c>
      <c r="S503" s="38">
        <v>7</v>
      </c>
      <c r="T503" s="35"/>
      <c r="U503" s="35">
        <v>469</v>
      </c>
      <c r="V503" s="35">
        <v>35</v>
      </c>
      <c r="W503" s="35">
        <v>220</v>
      </c>
      <c r="X503" s="58">
        <v>34861.426768095997</v>
      </c>
      <c r="Y503" s="58">
        <v>17431</v>
      </c>
    </row>
    <row r="504" spans="1:25" s="58" customFormat="1">
      <c r="A504" s="56">
        <v>469</v>
      </c>
      <c r="B504" s="35">
        <v>469035244</v>
      </c>
      <c r="C504" s="37" t="s">
        <v>538</v>
      </c>
      <c r="D504" s="38">
        <v>0</v>
      </c>
      <c r="E504" s="38">
        <v>0</v>
      </c>
      <c r="F504" s="38">
        <v>1</v>
      </c>
      <c r="G504" s="38">
        <v>3</v>
      </c>
      <c r="H504" s="38">
        <v>3</v>
      </c>
      <c r="I504" s="38">
        <v>1</v>
      </c>
      <c r="J504" s="38">
        <v>0</v>
      </c>
      <c r="K504" s="57">
        <v>0.30880000000000002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8</v>
      </c>
      <c r="R504" s="57">
        <v>1.0880000000000001</v>
      </c>
      <c r="S504" s="38">
        <v>10</v>
      </c>
      <c r="T504" s="35"/>
      <c r="U504" s="35">
        <v>469</v>
      </c>
      <c r="V504" s="35">
        <v>35</v>
      </c>
      <c r="W504" s="35">
        <v>244</v>
      </c>
      <c r="X504" s="58">
        <v>112220.17507238401</v>
      </c>
      <c r="Y504" s="58">
        <v>14028</v>
      </c>
    </row>
    <row r="505" spans="1:25" s="58" customFormat="1">
      <c r="A505" s="56">
        <v>469</v>
      </c>
      <c r="B505" s="35">
        <v>469035285</v>
      </c>
      <c r="C505" s="37" t="s">
        <v>538</v>
      </c>
      <c r="D505" s="38">
        <v>1</v>
      </c>
      <c r="E505" s="38">
        <v>0</v>
      </c>
      <c r="F505" s="38">
        <v>0</v>
      </c>
      <c r="G505" s="38">
        <v>3</v>
      </c>
      <c r="H505" s="38">
        <v>0</v>
      </c>
      <c r="I505" s="38">
        <v>0</v>
      </c>
      <c r="J505" s="38">
        <v>0</v>
      </c>
      <c r="K505" s="57">
        <v>0.1158</v>
      </c>
      <c r="L505" s="38">
        <v>0</v>
      </c>
      <c r="M505" s="38">
        <v>0</v>
      </c>
      <c r="N505" s="38">
        <v>0</v>
      </c>
      <c r="O505" s="38">
        <v>0</v>
      </c>
      <c r="P505" s="38">
        <v>1</v>
      </c>
      <c r="Q505" s="38">
        <v>4</v>
      </c>
      <c r="R505" s="57">
        <v>1.0880000000000001</v>
      </c>
      <c r="S505" s="38">
        <v>8</v>
      </c>
      <c r="T505" s="35"/>
      <c r="U505" s="35">
        <v>469</v>
      </c>
      <c r="V505" s="35">
        <v>35</v>
      </c>
      <c r="W505" s="35">
        <v>285</v>
      </c>
      <c r="X505" s="58">
        <v>43008.422272144009</v>
      </c>
      <c r="Y505" s="58">
        <v>10752</v>
      </c>
    </row>
    <row r="506" spans="1:25" s="58" customFormat="1">
      <c r="A506" s="56">
        <v>469</v>
      </c>
      <c r="B506" s="35">
        <v>469035293</v>
      </c>
      <c r="C506" s="37" t="s">
        <v>538</v>
      </c>
      <c r="D506" s="38">
        <v>0</v>
      </c>
      <c r="E506" s="38">
        <v>0</v>
      </c>
      <c r="F506" s="38">
        <v>1</v>
      </c>
      <c r="G506" s="38">
        <v>1</v>
      </c>
      <c r="H506" s="38">
        <v>1</v>
      </c>
      <c r="I506" s="38">
        <v>0</v>
      </c>
      <c r="J506" s="38">
        <v>0</v>
      </c>
      <c r="K506" s="57">
        <v>0.1158</v>
      </c>
      <c r="L506" s="38">
        <v>0</v>
      </c>
      <c r="M506" s="38">
        <v>1</v>
      </c>
      <c r="N506" s="38">
        <v>0</v>
      </c>
      <c r="O506" s="38">
        <v>0</v>
      </c>
      <c r="P506" s="38">
        <v>3</v>
      </c>
      <c r="Q506" s="38">
        <v>3</v>
      </c>
      <c r="R506" s="57">
        <v>1.0880000000000001</v>
      </c>
      <c r="S506" s="38">
        <v>10</v>
      </c>
      <c r="T506" s="35"/>
      <c r="U506" s="35">
        <v>469</v>
      </c>
      <c r="V506" s="35">
        <v>35</v>
      </c>
      <c r="W506" s="35">
        <v>293</v>
      </c>
      <c r="X506" s="58">
        <v>53691.082352144011</v>
      </c>
      <c r="Y506" s="58">
        <v>17897</v>
      </c>
    </row>
    <row r="507" spans="1:25" s="58" customFormat="1">
      <c r="A507" s="56">
        <v>470</v>
      </c>
      <c r="B507" s="35">
        <v>470165009</v>
      </c>
      <c r="C507" s="37" t="s">
        <v>539</v>
      </c>
      <c r="D507" s="38">
        <v>0</v>
      </c>
      <c r="E507" s="38">
        <v>0</v>
      </c>
      <c r="F507" s="38">
        <v>0</v>
      </c>
      <c r="G507" s="38">
        <v>1</v>
      </c>
      <c r="H507" s="38">
        <v>3</v>
      </c>
      <c r="I507" s="38">
        <v>0</v>
      </c>
      <c r="J507" s="38">
        <v>0</v>
      </c>
      <c r="K507" s="57">
        <v>0.15440000000000001</v>
      </c>
      <c r="L507" s="38">
        <v>0</v>
      </c>
      <c r="M507" s="38">
        <v>0</v>
      </c>
      <c r="N507" s="38">
        <v>0</v>
      </c>
      <c r="O507" s="38">
        <v>0</v>
      </c>
      <c r="P507" s="38">
        <v>4</v>
      </c>
      <c r="Q507" s="38">
        <v>4</v>
      </c>
      <c r="R507" s="57">
        <v>1.038</v>
      </c>
      <c r="S507" s="38">
        <v>3</v>
      </c>
      <c r="T507" s="35"/>
      <c r="U507" s="35">
        <v>470</v>
      </c>
      <c r="V507" s="35">
        <v>165</v>
      </c>
      <c r="W507" s="35">
        <v>9</v>
      </c>
      <c r="X507" s="58">
        <v>57904.966756991998</v>
      </c>
      <c r="Y507" s="58">
        <v>14476</v>
      </c>
    </row>
    <row r="508" spans="1:25" s="58" customFormat="1">
      <c r="A508" s="56">
        <v>470</v>
      </c>
      <c r="B508" s="35">
        <v>470165010</v>
      </c>
      <c r="C508" s="37" t="s">
        <v>539</v>
      </c>
      <c r="D508" s="38">
        <v>0</v>
      </c>
      <c r="E508" s="38">
        <v>0</v>
      </c>
      <c r="F508" s="38">
        <v>1</v>
      </c>
      <c r="G508" s="38">
        <v>2</v>
      </c>
      <c r="H508" s="38">
        <v>0</v>
      </c>
      <c r="I508" s="38">
        <v>1</v>
      </c>
      <c r="J508" s="38">
        <v>0</v>
      </c>
      <c r="K508" s="57">
        <v>0.15440000000000001</v>
      </c>
      <c r="L508" s="38">
        <v>0</v>
      </c>
      <c r="M508" s="38">
        <v>0</v>
      </c>
      <c r="N508" s="38">
        <v>0</v>
      </c>
      <c r="O508" s="38">
        <v>0</v>
      </c>
      <c r="P508" s="38">
        <v>3</v>
      </c>
      <c r="Q508" s="38">
        <v>4</v>
      </c>
      <c r="R508" s="57">
        <v>1.038</v>
      </c>
      <c r="S508" s="38">
        <v>3</v>
      </c>
      <c r="T508" s="35"/>
      <c r="U508" s="35">
        <v>470</v>
      </c>
      <c r="V508" s="35">
        <v>165</v>
      </c>
      <c r="W508" s="35">
        <v>10</v>
      </c>
      <c r="X508" s="58">
        <v>56192.303756991998</v>
      </c>
      <c r="Y508" s="58">
        <v>14048</v>
      </c>
    </row>
    <row r="509" spans="1:25" s="58" customFormat="1">
      <c r="A509" s="56">
        <v>470</v>
      </c>
      <c r="B509" s="35">
        <v>470165031</v>
      </c>
      <c r="C509" s="37" t="s">
        <v>539</v>
      </c>
      <c r="D509" s="38">
        <v>0</v>
      </c>
      <c r="E509" s="38">
        <v>0</v>
      </c>
      <c r="F509" s="38">
        <v>0</v>
      </c>
      <c r="G509" s="38">
        <v>1</v>
      </c>
      <c r="H509" s="38">
        <v>1</v>
      </c>
      <c r="I509" s="38">
        <v>0</v>
      </c>
      <c r="J509" s="38">
        <v>0</v>
      </c>
      <c r="K509" s="57">
        <v>7.7200000000000005E-2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2</v>
      </c>
      <c r="R509" s="57">
        <v>1.038</v>
      </c>
      <c r="S509" s="38">
        <v>5</v>
      </c>
      <c r="T509" s="35"/>
      <c r="U509" s="35">
        <v>470</v>
      </c>
      <c r="V509" s="35">
        <v>165</v>
      </c>
      <c r="W509" s="35">
        <v>31</v>
      </c>
      <c r="X509" s="58">
        <v>20471.930718495998</v>
      </c>
      <c r="Y509" s="58">
        <v>10236</v>
      </c>
    </row>
    <row r="510" spans="1:25" s="58" customFormat="1">
      <c r="A510" s="56">
        <v>470</v>
      </c>
      <c r="B510" s="35">
        <v>470165035</v>
      </c>
      <c r="C510" s="37" t="s">
        <v>539</v>
      </c>
      <c r="D510" s="38">
        <v>0</v>
      </c>
      <c r="E510" s="38">
        <v>0</v>
      </c>
      <c r="F510" s="38">
        <v>0</v>
      </c>
      <c r="G510" s="38">
        <v>3</v>
      </c>
      <c r="H510" s="38">
        <v>0</v>
      </c>
      <c r="I510" s="38">
        <v>1</v>
      </c>
      <c r="J510" s="38">
        <v>0</v>
      </c>
      <c r="K510" s="57">
        <v>0.15440000000000001</v>
      </c>
      <c r="L510" s="38">
        <v>0</v>
      </c>
      <c r="M510" s="38">
        <v>0</v>
      </c>
      <c r="N510" s="38">
        <v>0</v>
      </c>
      <c r="O510" s="38">
        <v>0</v>
      </c>
      <c r="P510" s="38">
        <v>2</v>
      </c>
      <c r="Q510" s="38">
        <v>4</v>
      </c>
      <c r="R510" s="57">
        <v>1.038</v>
      </c>
      <c r="S510" s="38">
        <v>11</v>
      </c>
      <c r="T510" s="35"/>
      <c r="U510" s="35">
        <v>470</v>
      </c>
      <c r="V510" s="35">
        <v>165</v>
      </c>
      <c r="W510" s="35">
        <v>35</v>
      </c>
      <c r="X510" s="58">
        <v>55979.450496992016</v>
      </c>
      <c r="Y510" s="58">
        <v>13995</v>
      </c>
    </row>
    <row r="511" spans="1:25" s="58" customFormat="1">
      <c r="A511" s="56">
        <v>470</v>
      </c>
      <c r="B511" s="35">
        <v>470165057</v>
      </c>
      <c r="C511" s="37" t="s">
        <v>539</v>
      </c>
      <c r="D511" s="38">
        <v>0</v>
      </c>
      <c r="E511" s="38">
        <v>0</v>
      </c>
      <c r="F511" s="38">
        <v>1</v>
      </c>
      <c r="G511" s="38">
        <v>1</v>
      </c>
      <c r="H511" s="38">
        <v>0</v>
      </c>
      <c r="I511" s="38">
        <v>1</v>
      </c>
      <c r="J511" s="38">
        <v>0</v>
      </c>
      <c r="K511" s="57">
        <v>0.1158</v>
      </c>
      <c r="L511" s="38">
        <v>0</v>
      </c>
      <c r="M511" s="38">
        <v>0</v>
      </c>
      <c r="N511" s="38">
        <v>0</v>
      </c>
      <c r="O511" s="38">
        <v>0</v>
      </c>
      <c r="P511" s="38">
        <v>2</v>
      </c>
      <c r="Q511" s="38">
        <v>3</v>
      </c>
      <c r="R511" s="57">
        <v>1.038</v>
      </c>
      <c r="S511" s="38">
        <v>12</v>
      </c>
      <c r="T511" s="35"/>
      <c r="U511" s="35">
        <v>470</v>
      </c>
      <c r="V511" s="35">
        <v>165</v>
      </c>
      <c r="W511" s="35">
        <v>57</v>
      </c>
      <c r="X511" s="58">
        <v>46157.991657743994</v>
      </c>
      <c r="Y511" s="58">
        <v>15386</v>
      </c>
    </row>
    <row r="512" spans="1:25" s="58" customFormat="1">
      <c r="A512" s="56">
        <v>470</v>
      </c>
      <c r="B512" s="35">
        <v>470165071</v>
      </c>
      <c r="C512" s="37" t="s">
        <v>539</v>
      </c>
      <c r="D512" s="38">
        <v>0</v>
      </c>
      <c r="E512" s="38">
        <v>0</v>
      </c>
      <c r="F512" s="38">
        <v>0</v>
      </c>
      <c r="G512" s="38">
        <v>1</v>
      </c>
      <c r="H512" s="38">
        <v>1</v>
      </c>
      <c r="I512" s="38">
        <v>1</v>
      </c>
      <c r="J512" s="38">
        <v>0</v>
      </c>
      <c r="K512" s="57">
        <v>0.1158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3</v>
      </c>
      <c r="R512" s="57">
        <v>1.038</v>
      </c>
      <c r="S512" s="38">
        <v>5</v>
      </c>
      <c r="T512" s="35"/>
      <c r="U512" s="35">
        <v>470</v>
      </c>
      <c r="V512" s="35">
        <v>165</v>
      </c>
      <c r="W512" s="35">
        <v>71</v>
      </c>
      <c r="X512" s="58">
        <v>32441.139557744002</v>
      </c>
      <c r="Y512" s="58">
        <v>10814</v>
      </c>
    </row>
    <row r="513" spans="1:25" s="58" customFormat="1">
      <c r="A513" s="56">
        <v>470</v>
      </c>
      <c r="B513" s="35">
        <v>470165093</v>
      </c>
      <c r="C513" s="37" t="s">
        <v>539</v>
      </c>
      <c r="D513" s="38">
        <v>0</v>
      </c>
      <c r="E513" s="38">
        <v>0</v>
      </c>
      <c r="F513" s="38">
        <v>47</v>
      </c>
      <c r="G513" s="38">
        <v>69</v>
      </c>
      <c r="H513" s="38">
        <v>42</v>
      </c>
      <c r="I513" s="38">
        <v>41</v>
      </c>
      <c r="J513" s="38">
        <v>0</v>
      </c>
      <c r="K513" s="57">
        <v>7.6814</v>
      </c>
      <c r="L513" s="38">
        <v>0</v>
      </c>
      <c r="M513" s="38">
        <v>10</v>
      </c>
      <c r="N513" s="38">
        <v>0</v>
      </c>
      <c r="O513" s="38">
        <v>0</v>
      </c>
      <c r="P513" s="38">
        <v>113</v>
      </c>
      <c r="Q513" s="38">
        <v>199</v>
      </c>
      <c r="R513" s="57">
        <v>1.038</v>
      </c>
      <c r="S513" s="38">
        <v>11</v>
      </c>
      <c r="T513" s="35"/>
      <c r="U513" s="35">
        <v>470</v>
      </c>
      <c r="V513" s="35">
        <v>165</v>
      </c>
      <c r="W513" s="35">
        <v>93</v>
      </c>
      <c r="X513" s="58">
        <v>2865507.3448503525</v>
      </c>
      <c r="Y513" s="58">
        <v>14400</v>
      </c>
    </row>
    <row r="514" spans="1:25" s="58" customFormat="1">
      <c r="A514" s="56">
        <v>470</v>
      </c>
      <c r="B514" s="35">
        <v>470165128</v>
      </c>
      <c r="C514" s="37" t="s">
        <v>539</v>
      </c>
      <c r="D514" s="38">
        <v>0</v>
      </c>
      <c r="E514" s="38">
        <v>0</v>
      </c>
      <c r="F514" s="38">
        <v>1</v>
      </c>
      <c r="G514" s="38">
        <v>0</v>
      </c>
      <c r="H514" s="38">
        <v>2</v>
      </c>
      <c r="I514" s="38">
        <v>1</v>
      </c>
      <c r="J514" s="38">
        <v>0</v>
      </c>
      <c r="K514" s="57">
        <v>0.15440000000000001</v>
      </c>
      <c r="L514" s="38">
        <v>0</v>
      </c>
      <c r="M514" s="38">
        <v>0</v>
      </c>
      <c r="N514" s="38">
        <v>0</v>
      </c>
      <c r="O514" s="38">
        <v>0</v>
      </c>
      <c r="P514" s="38">
        <v>1</v>
      </c>
      <c r="Q514" s="38">
        <v>4</v>
      </c>
      <c r="R514" s="57">
        <v>1.038</v>
      </c>
      <c r="S514" s="38">
        <v>10</v>
      </c>
      <c r="T514" s="35"/>
      <c r="U514" s="35">
        <v>470</v>
      </c>
      <c r="V514" s="35">
        <v>165</v>
      </c>
      <c r="W514" s="35">
        <v>128</v>
      </c>
      <c r="X514" s="58">
        <v>48477.25663699201</v>
      </c>
      <c r="Y514" s="58">
        <v>12119</v>
      </c>
    </row>
    <row r="515" spans="1:25" s="58" customFormat="1">
      <c r="A515" s="56">
        <v>470</v>
      </c>
      <c r="B515" s="35">
        <v>470165149</v>
      </c>
      <c r="C515" s="37" t="s">
        <v>539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1</v>
      </c>
      <c r="J515" s="38">
        <v>0</v>
      </c>
      <c r="K515" s="57">
        <v>3.8600000000000002E-2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1</v>
      </c>
      <c r="R515" s="57">
        <v>1.038</v>
      </c>
      <c r="S515" s="38">
        <v>12</v>
      </c>
      <c r="T515" s="35"/>
      <c r="U515" s="35">
        <v>470</v>
      </c>
      <c r="V515" s="35">
        <v>165</v>
      </c>
      <c r="W515" s="35">
        <v>149</v>
      </c>
      <c r="X515" s="58">
        <v>11969.208839247998</v>
      </c>
      <c r="Y515" s="58">
        <v>11969</v>
      </c>
    </row>
    <row r="516" spans="1:25" s="58" customFormat="1">
      <c r="A516" s="56">
        <v>470</v>
      </c>
      <c r="B516" s="35">
        <v>470165163</v>
      </c>
      <c r="C516" s="37" t="s">
        <v>539</v>
      </c>
      <c r="D516" s="38">
        <v>0</v>
      </c>
      <c r="E516" s="38">
        <v>0</v>
      </c>
      <c r="F516" s="38">
        <v>2</v>
      </c>
      <c r="G516" s="38">
        <v>13</v>
      </c>
      <c r="H516" s="38">
        <v>9</v>
      </c>
      <c r="I516" s="38">
        <v>7</v>
      </c>
      <c r="J516" s="38">
        <v>0</v>
      </c>
      <c r="K516" s="57">
        <v>1.1966000000000001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19</v>
      </c>
      <c r="Q516" s="38">
        <v>31</v>
      </c>
      <c r="R516" s="57">
        <v>1.038</v>
      </c>
      <c r="S516" s="38">
        <v>11</v>
      </c>
      <c r="T516" s="35"/>
      <c r="U516" s="35">
        <v>470</v>
      </c>
      <c r="V516" s="35">
        <v>165</v>
      </c>
      <c r="W516" s="35">
        <v>163</v>
      </c>
      <c r="X516" s="58">
        <v>451479.25007668807</v>
      </c>
      <c r="Y516" s="58">
        <v>14564</v>
      </c>
    </row>
    <row r="517" spans="1:25" s="58" customFormat="1">
      <c r="A517" s="56">
        <v>470</v>
      </c>
      <c r="B517" s="35">
        <v>470165164</v>
      </c>
      <c r="C517" s="37" t="s">
        <v>539</v>
      </c>
      <c r="D517" s="38">
        <v>0</v>
      </c>
      <c r="E517" s="38">
        <v>0</v>
      </c>
      <c r="F517" s="38">
        <v>0</v>
      </c>
      <c r="G517" s="38">
        <v>2</v>
      </c>
      <c r="H517" s="38">
        <v>3</v>
      </c>
      <c r="I517" s="38">
        <v>1</v>
      </c>
      <c r="J517" s="38">
        <v>0</v>
      </c>
      <c r="K517" s="57">
        <v>0.2316</v>
      </c>
      <c r="L517" s="38">
        <v>0</v>
      </c>
      <c r="M517" s="38">
        <v>0</v>
      </c>
      <c r="N517" s="38">
        <v>0</v>
      </c>
      <c r="O517" s="38">
        <v>0</v>
      </c>
      <c r="P517" s="38">
        <v>3</v>
      </c>
      <c r="Q517" s="38">
        <v>6</v>
      </c>
      <c r="R517" s="57">
        <v>1.038</v>
      </c>
      <c r="S517" s="38">
        <v>2</v>
      </c>
      <c r="T517" s="35"/>
      <c r="U517" s="35">
        <v>470</v>
      </c>
      <c r="V517" s="35">
        <v>165</v>
      </c>
      <c r="W517" s="35">
        <v>164</v>
      </c>
      <c r="X517" s="58">
        <v>75625.381435488016</v>
      </c>
      <c r="Y517" s="58">
        <v>12604</v>
      </c>
    </row>
    <row r="518" spans="1:25" s="58" customFormat="1">
      <c r="A518" s="56">
        <v>470</v>
      </c>
      <c r="B518" s="35">
        <v>470165165</v>
      </c>
      <c r="C518" s="37" t="s">
        <v>539</v>
      </c>
      <c r="D518" s="38">
        <v>0</v>
      </c>
      <c r="E518" s="38">
        <v>0</v>
      </c>
      <c r="F518" s="38">
        <v>12</v>
      </c>
      <c r="G518" s="38">
        <v>184</v>
      </c>
      <c r="H518" s="38">
        <v>143</v>
      </c>
      <c r="I518" s="38">
        <v>143</v>
      </c>
      <c r="J518" s="38">
        <v>0</v>
      </c>
      <c r="K518" s="57">
        <v>18.6052</v>
      </c>
      <c r="L518" s="38">
        <v>0</v>
      </c>
      <c r="M518" s="38">
        <v>7</v>
      </c>
      <c r="N518" s="38">
        <v>1</v>
      </c>
      <c r="O518" s="38">
        <v>0</v>
      </c>
      <c r="P518" s="38">
        <v>192</v>
      </c>
      <c r="Q518" s="38">
        <v>482</v>
      </c>
      <c r="R518" s="57">
        <v>1.038</v>
      </c>
      <c r="S518" s="38">
        <v>10</v>
      </c>
      <c r="T518" s="35"/>
      <c r="U518" s="35">
        <v>470</v>
      </c>
      <c r="V518" s="35">
        <v>165</v>
      </c>
      <c r="W518" s="35">
        <v>165</v>
      </c>
      <c r="X518" s="58">
        <v>6372051.8029975351</v>
      </c>
      <c r="Y518" s="58">
        <v>13220</v>
      </c>
    </row>
    <row r="519" spans="1:25" s="58" customFormat="1">
      <c r="A519" s="56">
        <v>470</v>
      </c>
      <c r="B519" s="35">
        <v>470165176</v>
      </c>
      <c r="C519" s="37" t="s">
        <v>539</v>
      </c>
      <c r="D519" s="38">
        <v>0</v>
      </c>
      <c r="E519" s="38">
        <v>0</v>
      </c>
      <c r="F519" s="38">
        <v>14</v>
      </c>
      <c r="G519" s="38">
        <v>156</v>
      </c>
      <c r="H519" s="38">
        <v>53</v>
      </c>
      <c r="I519" s="38">
        <v>38</v>
      </c>
      <c r="J519" s="38">
        <v>0</v>
      </c>
      <c r="K519" s="57">
        <v>10.0746</v>
      </c>
      <c r="L519" s="38">
        <v>0</v>
      </c>
      <c r="M519" s="38">
        <v>2</v>
      </c>
      <c r="N519" s="38">
        <v>2</v>
      </c>
      <c r="O519" s="38">
        <v>0</v>
      </c>
      <c r="P519" s="38">
        <v>91</v>
      </c>
      <c r="Q519" s="38">
        <v>261</v>
      </c>
      <c r="R519" s="57">
        <v>1.038</v>
      </c>
      <c r="S519" s="38">
        <v>8</v>
      </c>
      <c r="T519" s="35"/>
      <c r="U519" s="35">
        <v>470</v>
      </c>
      <c r="V519" s="35">
        <v>165</v>
      </c>
      <c r="W519" s="35">
        <v>176</v>
      </c>
      <c r="X519" s="58">
        <v>3269993.486963728</v>
      </c>
      <c r="Y519" s="58">
        <v>12529</v>
      </c>
    </row>
    <row r="520" spans="1:25" s="58" customFormat="1">
      <c r="A520" s="56">
        <v>470</v>
      </c>
      <c r="B520" s="35">
        <v>470165178</v>
      </c>
      <c r="C520" s="37" t="s">
        <v>539</v>
      </c>
      <c r="D520" s="38">
        <v>0</v>
      </c>
      <c r="E520" s="38">
        <v>0</v>
      </c>
      <c r="F520" s="38">
        <v>33</v>
      </c>
      <c r="G520" s="38">
        <v>119</v>
      </c>
      <c r="H520" s="38">
        <v>37</v>
      </c>
      <c r="I520" s="38">
        <v>39</v>
      </c>
      <c r="J520" s="38">
        <v>0</v>
      </c>
      <c r="K520" s="57">
        <v>8.8008000000000006</v>
      </c>
      <c r="L520" s="38">
        <v>0</v>
      </c>
      <c r="M520" s="38">
        <v>3</v>
      </c>
      <c r="N520" s="38">
        <v>0</v>
      </c>
      <c r="O520" s="38">
        <v>0</v>
      </c>
      <c r="P520" s="38">
        <v>35</v>
      </c>
      <c r="Q520" s="38">
        <v>228</v>
      </c>
      <c r="R520" s="57">
        <v>1.038</v>
      </c>
      <c r="S520" s="38">
        <v>3</v>
      </c>
      <c r="T520" s="35"/>
      <c r="U520" s="35">
        <v>470</v>
      </c>
      <c r="V520" s="35">
        <v>165</v>
      </c>
      <c r="W520" s="35">
        <v>178</v>
      </c>
      <c r="X520" s="58">
        <v>2580915.9634885443</v>
      </c>
      <c r="Y520" s="58">
        <v>11320</v>
      </c>
    </row>
    <row r="521" spans="1:25" s="58" customFormat="1">
      <c r="A521" s="56">
        <v>470</v>
      </c>
      <c r="B521" s="35">
        <v>470165184</v>
      </c>
      <c r="C521" s="37" t="s">
        <v>539</v>
      </c>
      <c r="D521" s="38">
        <v>0</v>
      </c>
      <c r="E521" s="38">
        <v>0</v>
      </c>
      <c r="F521" s="38">
        <v>0</v>
      </c>
      <c r="G521" s="38">
        <v>1</v>
      </c>
      <c r="H521" s="38">
        <v>0</v>
      </c>
      <c r="I521" s="38">
        <v>0</v>
      </c>
      <c r="J521" s="38">
        <v>0</v>
      </c>
      <c r="K521" s="57">
        <v>3.8600000000000002E-2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1</v>
      </c>
      <c r="R521" s="57">
        <v>1.038</v>
      </c>
      <c r="S521" s="38">
        <v>3</v>
      </c>
      <c r="T521" s="35"/>
      <c r="U521" s="35">
        <v>470</v>
      </c>
      <c r="V521" s="35">
        <v>165</v>
      </c>
      <c r="W521" s="35">
        <v>184</v>
      </c>
      <c r="X521" s="58">
        <v>10424.200379247999</v>
      </c>
      <c r="Y521" s="58">
        <v>10424</v>
      </c>
    </row>
    <row r="522" spans="1:25" s="58" customFormat="1">
      <c r="A522" s="56">
        <v>470</v>
      </c>
      <c r="B522" s="35">
        <v>470165217</v>
      </c>
      <c r="C522" s="37" t="s">
        <v>539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1</v>
      </c>
      <c r="J522" s="38">
        <v>0</v>
      </c>
      <c r="K522" s="57">
        <v>3.8600000000000002E-2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1</v>
      </c>
      <c r="R522" s="57">
        <v>1.038</v>
      </c>
      <c r="S522" s="38">
        <v>3</v>
      </c>
      <c r="T522" s="35"/>
      <c r="U522" s="35">
        <v>470</v>
      </c>
      <c r="V522" s="35">
        <v>165</v>
      </c>
      <c r="W522" s="35">
        <v>217</v>
      </c>
      <c r="X522" s="58">
        <v>11969.208839247998</v>
      </c>
      <c r="Y522" s="58">
        <v>11969</v>
      </c>
    </row>
    <row r="523" spans="1:25" s="58" customFormat="1">
      <c r="A523" s="56">
        <v>470</v>
      </c>
      <c r="B523" s="35">
        <v>470165229</v>
      </c>
      <c r="C523" s="37" t="s">
        <v>539</v>
      </c>
      <c r="D523" s="38">
        <v>0</v>
      </c>
      <c r="E523" s="38">
        <v>0</v>
      </c>
      <c r="F523" s="38">
        <v>1</v>
      </c>
      <c r="G523" s="38">
        <v>4</v>
      </c>
      <c r="H523" s="38">
        <v>2</v>
      </c>
      <c r="I523" s="38">
        <v>0</v>
      </c>
      <c r="J523" s="38">
        <v>0</v>
      </c>
      <c r="K523" s="57">
        <v>0.2702</v>
      </c>
      <c r="L523" s="38">
        <v>0</v>
      </c>
      <c r="M523" s="38">
        <v>0</v>
      </c>
      <c r="N523" s="38">
        <v>0</v>
      </c>
      <c r="O523" s="38">
        <v>0</v>
      </c>
      <c r="P523" s="38">
        <v>2</v>
      </c>
      <c r="Q523" s="38">
        <v>7</v>
      </c>
      <c r="R523" s="57">
        <v>1.038</v>
      </c>
      <c r="S523" s="38">
        <v>9</v>
      </c>
      <c r="T523" s="35"/>
      <c r="U523" s="35">
        <v>470</v>
      </c>
      <c r="V523" s="35">
        <v>165</v>
      </c>
      <c r="W523" s="35">
        <v>229</v>
      </c>
      <c r="X523" s="58">
        <v>83704.023834735999</v>
      </c>
      <c r="Y523" s="58">
        <v>11958</v>
      </c>
    </row>
    <row r="524" spans="1:25" s="58" customFormat="1">
      <c r="A524" s="56">
        <v>470</v>
      </c>
      <c r="B524" s="35">
        <v>470165246</v>
      </c>
      <c r="C524" s="37" t="s">
        <v>539</v>
      </c>
      <c r="D524" s="38">
        <v>0</v>
      </c>
      <c r="E524" s="38">
        <v>0</v>
      </c>
      <c r="F524" s="38">
        <v>0</v>
      </c>
      <c r="G524" s="38">
        <v>1</v>
      </c>
      <c r="H524" s="38">
        <v>0</v>
      </c>
      <c r="I524" s="38">
        <v>0</v>
      </c>
      <c r="J524" s="38">
        <v>0</v>
      </c>
      <c r="K524" s="57">
        <v>3.8600000000000002E-2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1</v>
      </c>
      <c r="R524" s="57">
        <v>1.038</v>
      </c>
      <c r="S524" s="38">
        <v>2</v>
      </c>
      <c r="T524" s="35"/>
      <c r="U524" s="35">
        <v>470</v>
      </c>
      <c r="V524" s="35">
        <v>165</v>
      </c>
      <c r="W524" s="35">
        <v>246</v>
      </c>
      <c r="X524" s="58">
        <v>10424.200379247999</v>
      </c>
      <c r="Y524" s="58">
        <v>10424</v>
      </c>
    </row>
    <row r="525" spans="1:25" s="58" customFormat="1">
      <c r="A525" s="56">
        <v>470</v>
      </c>
      <c r="B525" s="35">
        <v>470165248</v>
      </c>
      <c r="C525" s="37" t="s">
        <v>539</v>
      </c>
      <c r="D525" s="38">
        <v>0</v>
      </c>
      <c r="E525" s="38">
        <v>0</v>
      </c>
      <c r="F525" s="38">
        <v>6</v>
      </c>
      <c r="G525" s="38">
        <v>16</v>
      </c>
      <c r="H525" s="38">
        <v>4</v>
      </c>
      <c r="I525" s="38">
        <v>6</v>
      </c>
      <c r="J525" s="38">
        <v>0</v>
      </c>
      <c r="K525" s="57">
        <v>1.2352000000000001</v>
      </c>
      <c r="L525" s="38">
        <v>0</v>
      </c>
      <c r="M525" s="38">
        <v>2</v>
      </c>
      <c r="N525" s="38">
        <v>0</v>
      </c>
      <c r="O525" s="38">
        <v>0</v>
      </c>
      <c r="P525" s="38">
        <v>17</v>
      </c>
      <c r="Q525" s="38">
        <v>32</v>
      </c>
      <c r="R525" s="57">
        <v>1.038</v>
      </c>
      <c r="S525" s="38">
        <v>11</v>
      </c>
      <c r="T525" s="35"/>
      <c r="U525" s="35">
        <v>470</v>
      </c>
      <c r="V525" s="35">
        <v>165</v>
      </c>
      <c r="W525" s="35">
        <v>248</v>
      </c>
      <c r="X525" s="58">
        <v>454563.90043593606</v>
      </c>
      <c r="Y525" s="58">
        <v>14205</v>
      </c>
    </row>
    <row r="526" spans="1:25" s="58" customFormat="1">
      <c r="A526" s="56">
        <v>470</v>
      </c>
      <c r="B526" s="35">
        <v>470165262</v>
      </c>
      <c r="C526" s="37" t="s">
        <v>539</v>
      </c>
      <c r="D526" s="38">
        <v>0</v>
      </c>
      <c r="E526" s="38">
        <v>0</v>
      </c>
      <c r="F526" s="38">
        <v>10</v>
      </c>
      <c r="G526" s="38">
        <v>46</v>
      </c>
      <c r="H526" s="38">
        <v>19</v>
      </c>
      <c r="I526" s="38">
        <v>15</v>
      </c>
      <c r="J526" s="38">
        <v>0</v>
      </c>
      <c r="K526" s="57">
        <v>3.4740000000000002</v>
      </c>
      <c r="L526" s="38">
        <v>0</v>
      </c>
      <c r="M526" s="38">
        <v>1</v>
      </c>
      <c r="N526" s="38">
        <v>0</v>
      </c>
      <c r="O526" s="38">
        <v>0</v>
      </c>
      <c r="P526" s="38">
        <v>29</v>
      </c>
      <c r="Q526" s="38">
        <v>90</v>
      </c>
      <c r="R526" s="57">
        <v>1.038</v>
      </c>
      <c r="S526" s="38">
        <v>9</v>
      </c>
      <c r="T526" s="35"/>
      <c r="U526" s="35">
        <v>470</v>
      </c>
      <c r="V526" s="35">
        <v>165</v>
      </c>
      <c r="W526" s="35">
        <v>262</v>
      </c>
      <c r="X526" s="58">
        <v>1123642.71323232</v>
      </c>
      <c r="Y526" s="58">
        <v>12485</v>
      </c>
    </row>
    <row r="527" spans="1:25" s="58" customFormat="1">
      <c r="A527" s="56">
        <v>470</v>
      </c>
      <c r="B527" s="35">
        <v>470165274</v>
      </c>
      <c r="C527" s="37" t="s">
        <v>539</v>
      </c>
      <c r="D527" s="38">
        <v>0</v>
      </c>
      <c r="E527" s="38">
        <v>0</v>
      </c>
      <c r="F527" s="38">
        <v>0</v>
      </c>
      <c r="G527" s="38">
        <v>1</v>
      </c>
      <c r="H527" s="38">
        <v>0</v>
      </c>
      <c r="I527" s="38">
        <v>0</v>
      </c>
      <c r="J527" s="38">
        <v>0</v>
      </c>
      <c r="K527" s="57">
        <v>3.8600000000000002E-2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1</v>
      </c>
      <c r="R527" s="57">
        <v>1.038</v>
      </c>
      <c r="S527" s="38">
        <v>10</v>
      </c>
      <c r="T527" s="35"/>
      <c r="U527" s="35">
        <v>470</v>
      </c>
      <c r="V527" s="35">
        <v>165</v>
      </c>
      <c r="W527" s="35">
        <v>274</v>
      </c>
      <c r="X527" s="58">
        <v>10424.200379247999</v>
      </c>
      <c r="Y527" s="58">
        <v>10424</v>
      </c>
    </row>
    <row r="528" spans="1:25" s="58" customFormat="1">
      <c r="A528" s="56">
        <v>470</v>
      </c>
      <c r="B528" s="35">
        <v>470165284</v>
      </c>
      <c r="C528" s="37" t="s">
        <v>539</v>
      </c>
      <c r="D528" s="38">
        <v>0</v>
      </c>
      <c r="E528" s="38">
        <v>0</v>
      </c>
      <c r="F528" s="38">
        <v>26</v>
      </c>
      <c r="G528" s="38">
        <v>61</v>
      </c>
      <c r="H528" s="38">
        <v>24</v>
      </c>
      <c r="I528" s="38">
        <v>21</v>
      </c>
      <c r="J528" s="38">
        <v>0</v>
      </c>
      <c r="K528" s="57">
        <v>5.0952000000000002</v>
      </c>
      <c r="L528" s="38">
        <v>0</v>
      </c>
      <c r="M528" s="38">
        <v>3</v>
      </c>
      <c r="N528" s="38">
        <v>0</v>
      </c>
      <c r="O528" s="38">
        <v>0</v>
      </c>
      <c r="P528" s="38">
        <v>28</v>
      </c>
      <c r="Q528" s="38">
        <v>132</v>
      </c>
      <c r="R528" s="57">
        <v>1.038</v>
      </c>
      <c r="S528" s="38">
        <v>5</v>
      </c>
      <c r="T528" s="35"/>
      <c r="U528" s="35">
        <v>470</v>
      </c>
      <c r="V528" s="35">
        <v>165</v>
      </c>
      <c r="W528" s="35">
        <v>284</v>
      </c>
      <c r="X528" s="58">
        <v>1533624.1690207357</v>
      </c>
      <c r="Y528" s="58">
        <v>11618</v>
      </c>
    </row>
    <row r="529" spans="1:25" s="58" customFormat="1">
      <c r="A529" s="56">
        <v>470</v>
      </c>
      <c r="B529" s="35">
        <v>470165305</v>
      </c>
      <c r="C529" s="37" t="s">
        <v>539</v>
      </c>
      <c r="D529" s="38">
        <v>0</v>
      </c>
      <c r="E529" s="38">
        <v>0</v>
      </c>
      <c r="F529" s="38">
        <v>13</v>
      </c>
      <c r="G529" s="38">
        <v>27</v>
      </c>
      <c r="H529" s="38">
        <v>18</v>
      </c>
      <c r="I529" s="38">
        <v>15</v>
      </c>
      <c r="J529" s="38">
        <v>0</v>
      </c>
      <c r="K529" s="57">
        <v>2.8178000000000001</v>
      </c>
      <c r="L529" s="38">
        <v>0</v>
      </c>
      <c r="M529" s="38">
        <v>2</v>
      </c>
      <c r="N529" s="38">
        <v>0</v>
      </c>
      <c r="O529" s="38">
        <v>0</v>
      </c>
      <c r="P529" s="38">
        <v>12</v>
      </c>
      <c r="Q529" s="38">
        <v>73</v>
      </c>
      <c r="R529" s="57">
        <v>1.038</v>
      </c>
      <c r="S529" s="38">
        <v>4</v>
      </c>
      <c r="T529" s="35"/>
      <c r="U529" s="35">
        <v>470</v>
      </c>
      <c r="V529" s="35">
        <v>165</v>
      </c>
      <c r="W529" s="35">
        <v>305</v>
      </c>
      <c r="X529" s="58">
        <v>835318.62184510415</v>
      </c>
      <c r="Y529" s="58">
        <v>11443</v>
      </c>
    </row>
    <row r="530" spans="1:25" s="58" customFormat="1">
      <c r="A530" s="56">
        <v>470</v>
      </c>
      <c r="B530" s="35">
        <v>470165342</v>
      </c>
      <c r="C530" s="37" t="s">
        <v>539</v>
      </c>
      <c r="D530" s="38">
        <v>0</v>
      </c>
      <c r="E530" s="38">
        <v>0</v>
      </c>
      <c r="F530" s="38">
        <v>0</v>
      </c>
      <c r="G530" s="38">
        <v>1</v>
      </c>
      <c r="H530" s="38">
        <v>0</v>
      </c>
      <c r="I530" s="38">
        <v>2</v>
      </c>
      <c r="J530" s="38">
        <v>0</v>
      </c>
      <c r="K530" s="57">
        <v>0.1158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3</v>
      </c>
      <c r="R530" s="57">
        <v>1.038</v>
      </c>
      <c r="S530" s="38">
        <v>3</v>
      </c>
      <c r="T530" s="35"/>
      <c r="U530" s="35">
        <v>470</v>
      </c>
      <c r="V530" s="35">
        <v>165</v>
      </c>
      <c r="W530" s="35">
        <v>342</v>
      </c>
      <c r="X530" s="58">
        <v>38697.011897744</v>
      </c>
      <c r="Y530" s="58">
        <v>12899</v>
      </c>
    </row>
    <row r="531" spans="1:25" s="58" customFormat="1">
      <c r="A531" s="56">
        <v>470</v>
      </c>
      <c r="B531" s="35">
        <v>470165344</v>
      </c>
      <c r="C531" s="37" t="s">
        <v>539</v>
      </c>
      <c r="D531" s="38">
        <v>0</v>
      </c>
      <c r="E531" s="38">
        <v>0</v>
      </c>
      <c r="F531" s="38">
        <v>0</v>
      </c>
      <c r="G531" s="38">
        <v>2</v>
      </c>
      <c r="H531" s="38">
        <v>0</v>
      </c>
      <c r="I531" s="38">
        <v>0</v>
      </c>
      <c r="J531" s="38">
        <v>0</v>
      </c>
      <c r="K531" s="57">
        <v>7.7200000000000005E-2</v>
      </c>
      <c r="L531" s="38">
        <v>0</v>
      </c>
      <c r="M531" s="38">
        <v>0</v>
      </c>
      <c r="N531" s="38">
        <v>0</v>
      </c>
      <c r="O531" s="38">
        <v>0</v>
      </c>
      <c r="P531" s="38">
        <v>2</v>
      </c>
      <c r="Q531" s="38">
        <v>2</v>
      </c>
      <c r="R531" s="57">
        <v>1.038</v>
      </c>
      <c r="S531" s="38">
        <v>2</v>
      </c>
      <c r="T531" s="35"/>
      <c r="U531" s="35">
        <v>470</v>
      </c>
      <c r="V531" s="35">
        <v>165</v>
      </c>
      <c r="W531" s="35">
        <v>344</v>
      </c>
      <c r="X531" s="58">
        <v>29291.454638496001</v>
      </c>
      <c r="Y531" s="58">
        <v>14646</v>
      </c>
    </row>
    <row r="532" spans="1:25" s="58" customFormat="1">
      <c r="A532" s="56">
        <v>470</v>
      </c>
      <c r="B532" s="35">
        <v>470165346</v>
      </c>
      <c r="C532" s="37" t="s">
        <v>539</v>
      </c>
      <c r="D532" s="38">
        <v>0</v>
      </c>
      <c r="E532" s="38">
        <v>0</v>
      </c>
      <c r="F532" s="38">
        <v>1</v>
      </c>
      <c r="G532" s="38">
        <v>0</v>
      </c>
      <c r="H532" s="38">
        <v>0</v>
      </c>
      <c r="I532" s="38">
        <v>0</v>
      </c>
      <c r="J532" s="38">
        <v>0</v>
      </c>
      <c r="K532" s="57">
        <v>3.8600000000000002E-2</v>
      </c>
      <c r="L532" s="38">
        <v>0</v>
      </c>
      <c r="M532" s="38">
        <v>1</v>
      </c>
      <c r="N532" s="38">
        <v>0</v>
      </c>
      <c r="O532" s="38">
        <v>0</v>
      </c>
      <c r="P532" s="38">
        <v>1</v>
      </c>
      <c r="Q532" s="38">
        <v>1</v>
      </c>
      <c r="R532" s="57">
        <v>1.038</v>
      </c>
      <c r="S532" s="38">
        <v>8</v>
      </c>
      <c r="T532" s="35"/>
      <c r="U532" s="35">
        <v>470</v>
      </c>
      <c r="V532" s="35">
        <v>165</v>
      </c>
      <c r="W532" s="35">
        <v>346</v>
      </c>
      <c r="X532" s="58">
        <v>18506.405879247999</v>
      </c>
      <c r="Y532" s="58">
        <v>18506</v>
      </c>
    </row>
    <row r="533" spans="1:25" s="58" customFormat="1">
      <c r="A533" s="56">
        <v>470</v>
      </c>
      <c r="B533" s="35">
        <v>470165347</v>
      </c>
      <c r="C533" s="37" t="s">
        <v>539</v>
      </c>
      <c r="D533" s="38">
        <v>0</v>
      </c>
      <c r="E533" s="38">
        <v>0</v>
      </c>
      <c r="F533" s="38">
        <v>1</v>
      </c>
      <c r="G533" s="38">
        <v>2</v>
      </c>
      <c r="H533" s="38">
        <v>4</v>
      </c>
      <c r="I533" s="38">
        <v>1</v>
      </c>
      <c r="J533" s="38">
        <v>0</v>
      </c>
      <c r="K533" s="57">
        <v>0.30880000000000002</v>
      </c>
      <c r="L533" s="38">
        <v>0</v>
      </c>
      <c r="M533" s="38">
        <v>0</v>
      </c>
      <c r="N533" s="38">
        <v>0</v>
      </c>
      <c r="O533" s="38">
        <v>0</v>
      </c>
      <c r="P533" s="38">
        <v>3</v>
      </c>
      <c r="Q533" s="38">
        <v>8</v>
      </c>
      <c r="R533" s="57">
        <v>1.038</v>
      </c>
      <c r="S533" s="38">
        <v>8</v>
      </c>
      <c r="T533" s="35"/>
      <c r="U533" s="35">
        <v>470</v>
      </c>
      <c r="V533" s="35">
        <v>165</v>
      </c>
      <c r="W533" s="35">
        <v>347</v>
      </c>
      <c r="X533" s="58">
        <v>99877.473733983992</v>
      </c>
      <c r="Y533" s="58">
        <v>12485</v>
      </c>
    </row>
    <row r="534" spans="1:25" s="58" customFormat="1">
      <c r="A534" s="56">
        <v>470</v>
      </c>
      <c r="B534" s="35">
        <v>470165705</v>
      </c>
      <c r="C534" s="37" t="s">
        <v>539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1</v>
      </c>
      <c r="J534" s="38">
        <v>0</v>
      </c>
      <c r="K534" s="57">
        <v>7.7200000000000005E-2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2</v>
      </c>
      <c r="R534" s="57">
        <v>1.038</v>
      </c>
      <c r="S534" s="38">
        <v>2</v>
      </c>
      <c r="T534" s="35"/>
      <c r="U534" s="35">
        <v>470</v>
      </c>
      <c r="V534" s="35">
        <v>165</v>
      </c>
      <c r="W534" s="35">
        <v>705</v>
      </c>
      <c r="X534" s="58">
        <v>22016.939178496003</v>
      </c>
      <c r="Y534" s="58">
        <v>11008</v>
      </c>
    </row>
    <row r="535" spans="1:25" s="58" customFormat="1">
      <c r="A535" s="56">
        <v>474</v>
      </c>
      <c r="B535" s="35">
        <v>474097057</v>
      </c>
      <c r="C535" s="37" t="s">
        <v>540</v>
      </c>
      <c r="D535" s="38">
        <v>0</v>
      </c>
      <c r="E535" s="38">
        <v>0</v>
      </c>
      <c r="F535" s="38">
        <v>0</v>
      </c>
      <c r="G535" s="38">
        <v>0</v>
      </c>
      <c r="H535" s="38">
        <v>1</v>
      </c>
      <c r="I535" s="38">
        <v>0</v>
      </c>
      <c r="J535" s="38">
        <v>0</v>
      </c>
      <c r="K535" s="57">
        <v>3.8600000000000002E-2</v>
      </c>
      <c r="L535" s="38">
        <v>0</v>
      </c>
      <c r="M535" s="38">
        <v>0</v>
      </c>
      <c r="N535" s="38">
        <v>0</v>
      </c>
      <c r="O535" s="38">
        <v>0</v>
      </c>
      <c r="P535" s="38">
        <v>1</v>
      </c>
      <c r="Q535" s="38">
        <v>1</v>
      </c>
      <c r="R535" s="57">
        <v>1</v>
      </c>
      <c r="S535" s="38">
        <v>12</v>
      </c>
      <c r="T535" s="35"/>
      <c r="U535" s="35">
        <v>474</v>
      </c>
      <c r="V535" s="35">
        <v>97</v>
      </c>
      <c r="W535" s="35">
        <v>57</v>
      </c>
      <c r="X535" s="58">
        <v>16230.99691</v>
      </c>
      <c r="Y535" s="58">
        <v>16231</v>
      </c>
    </row>
    <row r="536" spans="1:25" s="58" customFormat="1">
      <c r="A536" s="56">
        <v>474</v>
      </c>
      <c r="B536" s="35">
        <v>474097064</v>
      </c>
      <c r="C536" s="37" t="s">
        <v>540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1</v>
      </c>
      <c r="J536" s="38">
        <v>0</v>
      </c>
      <c r="K536" s="57">
        <v>3.8600000000000002E-2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1</v>
      </c>
      <c r="R536" s="57">
        <v>1</v>
      </c>
      <c r="S536" s="38">
        <v>10</v>
      </c>
      <c r="T536" s="35"/>
      <c r="U536" s="35">
        <v>474</v>
      </c>
      <c r="V536" s="35">
        <v>97</v>
      </c>
      <c r="W536" s="35">
        <v>64</v>
      </c>
      <c r="X536" s="58">
        <v>11611.466909999999</v>
      </c>
      <c r="Y536" s="58">
        <v>11611</v>
      </c>
    </row>
    <row r="537" spans="1:25" s="58" customFormat="1">
      <c r="A537" s="56">
        <v>474</v>
      </c>
      <c r="B537" s="35">
        <v>474097097</v>
      </c>
      <c r="C537" s="37" t="s">
        <v>540</v>
      </c>
      <c r="D537" s="38">
        <v>0</v>
      </c>
      <c r="E537" s="38">
        <v>0</v>
      </c>
      <c r="F537" s="38">
        <v>0</v>
      </c>
      <c r="G537" s="38">
        <v>0</v>
      </c>
      <c r="H537" s="38">
        <v>93</v>
      </c>
      <c r="I537" s="38">
        <v>134</v>
      </c>
      <c r="J537" s="38">
        <v>0</v>
      </c>
      <c r="K537" s="57">
        <v>8.7622</v>
      </c>
      <c r="L537" s="38">
        <v>0</v>
      </c>
      <c r="M537" s="38">
        <v>0</v>
      </c>
      <c r="N537" s="38">
        <v>3</v>
      </c>
      <c r="O537" s="38">
        <v>5</v>
      </c>
      <c r="P537" s="38">
        <v>144</v>
      </c>
      <c r="Q537" s="38">
        <v>227</v>
      </c>
      <c r="R537" s="57">
        <v>1</v>
      </c>
      <c r="S537" s="38">
        <v>11</v>
      </c>
      <c r="T537" s="35"/>
      <c r="U537" s="35">
        <v>474</v>
      </c>
      <c r="V537" s="35">
        <v>97</v>
      </c>
      <c r="W537" s="35">
        <v>97</v>
      </c>
      <c r="X537" s="58">
        <v>3370747.8585700002</v>
      </c>
      <c r="Y537" s="58">
        <v>14849</v>
      </c>
    </row>
    <row r="538" spans="1:25" s="58" customFormat="1">
      <c r="A538" s="56">
        <v>474</v>
      </c>
      <c r="B538" s="35">
        <v>474097103</v>
      </c>
      <c r="C538" s="37" t="s">
        <v>540</v>
      </c>
      <c r="D538" s="38">
        <v>0</v>
      </c>
      <c r="E538" s="38">
        <v>0</v>
      </c>
      <c r="F538" s="38">
        <v>0</v>
      </c>
      <c r="G538" s="38">
        <v>0</v>
      </c>
      <c r="H538" s="38">
        <v>7</v>
      </c>
      <c r="I538" s="38">
        <v>7</v>
      </c>
      <c r="J538" s="38">
        <v>0</v>
      </c>
      <c r="K538" s="57">
        <v>0.54039999999999999</v>
      </c>
      <c r="L538" s="38">
        <v>0</v>
      </c>
      <c r="M538" s="38">
        <v>0</v>
      </c>
      <c r="N538" s="38">
        <v>0</v>
      </c>
      <c r="O538" s="38">
        <v>0</v>
      </c>
      <c r="P538" s="38">
        <v>9</v>
      </c>
      <c r="Q538" s="38">
        <v>14</v>
      </c>
      <c r="R538" s="57">
        <v>1</v>
      </c>
      <c r="S538" s="38">
        <v>10</v>
      </c>
      <c r="T538" s="35"/>
      <c r="U538" s="35">
        <v>474</v>
      </c>
      <c r="V538" s="35">
        <v>97</v>
      </c>
      <c r="W538" s="35">
        <v>103</v>
      </c>
      <c r="X538" s="58">
        <v>202145.01673999996</v>
      </c>
      <c r="Y538" s="58">
        <v>14439</v>
      </c>
    </row>
    <row r="539" spans="1:25" s="58" customFormat="1">
      <c r="A539" s="56">
        <v>474</v>
      </c>
      <c r="B539" s="35">
        <v>474097153</v>
      </c>
      <c r="C539" s="37" t="s">
        <v>540</v>
      </c>
      <c r="D539" s="38">
        <v>0</v>
      </c>
      <c r="E539" s="38">
        <v>0</v>
      </c>
      <c r="F539" s="38">
        <v>0</v>
      </c>
      <c r="G539" s="38">
        <v>0</v>
      </c>
      <c r="H539" s="38">
        <v>12</v>
      </c>
      <c r="I539" s="38">
        <v>28</v>
      </c>
      <c r="J539" s="38">
        <v>0</v>
      </c>
      <c r="K539" s="57">
        <v>1.544</v>
      </c>
      <c r="L539" s="38">
        <v>0</v>
      </c>
      <c r="M539" s="38">
        <v>0</v>
      </c>
      <c r="N539" s="38">
        <v>0</v>
      </c>
      <c r="O539" s="38">
        <v>0</v>
      </c>
      <c r="P539" s="38">
        <v>19</v>
      </c>
      <c r="Q539" s="38">
        <v>40</v>
      </c>
      <c r="R539" s="57">
        <v>1</v>
      </c>
      <c r="S539" s="38">
        <v>10</v>
      </c>
      <c r="T539" s="35"/>
      <c r="U539" s="35">
        <v>474</v>
      </c>
      <c r="V539" s="35">
        <v>97</v>
      </c>
      <c r="W539" s="35">
        <v>153</v>
      </c>
      <c r="X539" s="58">
        <v>553184.35640000005</v>
      </c>
      <c r="Y539" s="58">
        <v>13830</v>
      </c>
    </row>
    <row r="540" spans="1:25" s="58" customFormat="1">
      <c r="A540" s="56">
        <v>474</v>
      </c>
      <c r="B540" s="35">
        <v>474097162</v>
      </c>
      <c r="C540" s="37" t="s">
        <v>540</v>
      </c>
      <c r="D540" s="38">
        <v>0</v>
      </c>
      <c r="E540" s="38">
        <v>0</v>
      </c>
      <c r="F540" s="38">
        <v>0</v>
      </c>
      <c r="G540" s="38">
        <v>0</v>
      </c>
      <c r="H540" s="38">
        <v>5</v>
      </c>
      <c r="I540" s="38">
        <v>9</v>
      </c>
      <c r="J540" s="38">
        <v>0</v>
      </c>
      <c r="K540" s="57">
        <v>0.54039999999999999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5</v>
      </c>
      <c r="Q540" s="38">
        <v>14</v>
      </c>
      <c r="R540" s="57">
        <v>1</v>
      </c>
      <c r="S540" s="38">
        <v>5</v>
      </c>
      <c r="T540" s="35"/>
      <c r="U540" s="35">
        <v>474</v>
      </c>
      <c r="V540" s="35">
        <v>97</v>
      </c>
      <c r="W540" s="35">
        <v>162</v>
      </c>
      <c r="X540" s="58">
        <v>175326.83674000003</v>
      </c>
      <c r="Y540" s="58">
        <v>12523</v>
      </c>
    </row>
    <row r="541" spans="1:25" s="58" customFormat="1">
      <c r="A541" s="56">
        <v>474</v>
      </c>
      <c r="B541" s="35">
        <v>474097343</v>
      </c>
      <c r="C541" s="37" t="s">
        <v>540</v>
      </c>
      <c r="D541" s="38">
        <v>0</v>
      </c>
      <c r="E541" s="38">
        <v>0</v>
      </c>
      <c r="F541" s="38">
        <v>0</v>
      </c>
      <c r="G541" s="38">
        <v>0</v>
      </c>
      <c r="H541" s="38">
        <v>7</v>
      </c>
      <c r="I541" s="38">
        <v>8</v>
      </c>
      <c r="J541" s="38">
        <v>0</v>
      </c>
      <c r="K541" s="57">
        <v>0.57899999999999996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15</v>
      </c>
      <c r="R541" s="57">
        <v>1</v>
      </c>
      <c r="S541" s="38">
        <v>10</v>
      </c>
      <c r="T541" s="35"/>
      <c r="U541" s="35">
        <v>474</v>
      </c>
      <c r="V541" s="35">
        <v>97</v>
      </c>
      <c r="W541" s="35">
        <v>343</v>
      </c>
      <c r="X541" s="58">
        <v>184543.28365</v>
      </c>
      <c r="Y541" s="58">
        <v>12303</v>
      </c>
    </row>
    <row r="542" spans="1:25" s="58" customFormat="1">
      <c r="A542" s="56">
        <v>474</v>
      </c>
      <c r="B542" s="35">
        <v>474097610</v>
      </c>
      <c r="C542" s="37" t="s">
        <v>540</v>
      </c>
      <c r="D542" s="38">
        <v>0</v>
      </c>
      <c r="E542" s="38">
        <v>0</v>
      </c>
      <c r="F542" s="38">
        <v>0</v>
      </c>
      <c r="G542" s="38">
        <v>0</v>
      </c>
      <c r="H542" s="38">
        <v>4</v>
      </c>
      <c r="I542" s="38">
        <v>2</v>
      </c>
      <c r="J542" s="38">
        <v>0</v>
      </c>
      <c r="K542" s="57">
        <v>0.2316</v>
      </c>
      <c r="L542" s="38">
        <v>0</v>
      </c>
      <c r="M542" s="38">
        <v>0</v>
      </c>
      <c r="N542" s="38">
        <v>0</v>
      </c>
      <c r="O542" s="38">
        <v>0</v>
      </c>
      <c r="P542" s="38">
        <v>2</v>
      </c>
      <c r="Q542" s="38">
        <v>6</v>
      </c>
      <c r="R542" s="57">
        <v>1</v>
      </c>
      <c r="S542" s="38">
        <v>5</v>
      </c>
      <c r="T542" s="35"/>
      <c r="U542" s="35">
        <v>474</v>
      </c>
      <c r="V542" s="35">
        <v>97</v>
      </c>
      <c r="W542" s="35">
        <v>610</v>
      </c>
      <c r="X542" s="58">
        <v>71061.24145999999</v>
      </c>
      <c r="Y542" s="58">
        <v>11844</v>
      </c>
    </row>
    <row r="543" spans="1:25" s="58" customFormat="1">
      <c r="A543" s="56">
        <v>474</v>
      </c>
      <c r="B543" s="35">
        <v>474097615</v>
      </c>
      <c r="C543" s="37" t="s">
        <v>540</v>
      </c>
      <c r="D543" s="38">
        <v>0</v>
      </c>
      <c r="E543" s="38">
        <v>0</v>
      </c>
      <c r="F543" s="38">
        <v>0</v>
      </c>
      <c r="G543" s="38">
        <v>0</v>
      </c>
      <c r="H543" s="38">
        <v>1</v>
      </c>
      <c r="I543" s="38">
        <v>2</v>
      </c>
      <c r="J543" s="38">
        <v>0</v>
      </c>
      <c r="K543" s="57">
        <v>0.1158</v>
      </c>
      <c r="L543" s="38">
        <v>0</v>
      </c>
      <c r="M543" s="38">
        <v>0</v>
      </c>
      <c r="N543" s="38">
        <v>0</v>
      </c>
      <c r="O543" s="38">
        <v>0</v>
      </c>
      <c r="P543" s="38">
        <v>2</v>
      </c>
      <c r="Q543" s="38">
        <v>3</v>
      </c>
      <c r="R543" s="57">
        <v>1</v>
      </c>
      <c r="S543" s="38">
        <v>10</v>
      </c>
      <c r="T543" s="35"/>
      <c r="U543" s="35">
        <v>474</v>
      </c>
      <c r="V543" s="35">
        <v>97</v>
      </c>
      <c r="W543" s="35">
        <v>615</v>
      </c>
      <c r="X543" s="58">
        <v>44662.640729999992</v>
      </c>
      <c r="Y543" s="58">
        <v>14888</v>
      </c>
    </row>
    <row r="544" spans="1:25" s="58" customFormat="1">
      <c r="A544" s="56">
        <v>474</v>
      </c>
      <c r="B544" s="35">
        <v>474097616</v>
      </c>
      <c r="C544" s="37" t="s">
        <v>540</v>
      </c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1</v>
      </c>
      <c r="J544" s="38">
        <v>0</v>
      </c>
      <c r="K544" s="57">
        <v>3.8600000000000002E-2</v>
      </c>
      <c r="L544" s="38">
        <v>0</v>
      </c>
      <c r="M544" s="38">
        <v>0</v>
      </c>
      <c r="N544" s="38">
        <v>0</v>
      </c>
      <c r="O544" s="38">
        <v>0</v>
      </c>
      <c r="P544" s="38">
        <v>1</v>
      </c>
      <c r="Q544" s="38">
        <v>1</v>
      </c>
      <c r="R544" s="57">
        <v>1</v>
      </c>
      <c r="S544" s="38">
        <v>6</v>
      </c>
      <c r="T544" s="35"/>
      <c r="U544" s="35">
        <v>474</v>
      </c>
      <c r="V544" s="35">
        <v>97</v>
      </c>
      <c r="W544" s="35">
        <v>616</v>
      </c>
      <c r="X544" s="58">
        <v>16405.886910000001</v>
      </c>
      <c r="Y544" s="58">
        <v>16406</v>
      </c>
    </row>
    <row r="545" spans="1:25" s="58" customFormat="1">
      <c r="A545" s="56">
        <v>474</v>
      </c>
      <c r="B545" s="35">
        <v>474097620</v>
      </c>
      <c r="C545" s="37" t="s">
        <v>540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3.8600000000000002E-2</v>
      </c>
      <c r="L545" s="38">
        <v>0</v>
      </c>
      <c r="M545" s="38">
        <v>0</v>
      </c>
      <c r="N545" s="38">
        <v>0</v>
      </c>
      <c r="O545" s="38">
        <v>0</v>
      </c>
      <c r="P545" s="38">
        <v>1</v>
      </c>
      <c r="Q545" s="38">
        <v>1</v>
      </c>
      <c r="R545" s="57">
        <v>1</v>
      </c>
      <c r="S545" s="38">
        <v>4</v>
      </c>
      <c r="T545" s="35"/>
      <c r="U545" s="35">
        <v>474</v>
      </c>
      <c r="V545" s="35">
        <v>97</v>
      </c>
      <c r="W545" s="35">
        <v>620</v>
      </c>
      <c r="X545" s="58">
        <v>14055.576909999998</v>
      </c>
      <c r="Y545" s="58">
        <v>14056</v>
      </c>
    </row>
    <row r="546" spans="1:25" s="58" customFormat="1">
      <c r="A546" s="56">
        <v>474</v>
      </c>
      <c r="B546" s="35">
        <v>474097673</v>
      </c>
      <c r="C546" s="37" t="s">
        <v>540</v>
      </c>
      <c r="D546" s="38">
        <v>0</v>
      </c>
      <c r="E546" s="38">
        <v>0</v>
      </c>
      <c r="F546" s="38">
        <v>0</v>
      </c>
      <c r="G546" s="38">
        <v>0</v>
      </c>
      <c r="H546" s="38">
        <v>1</v>
      </c>
      <c r="I546" s="38">
        <v>0</v>
      </c>
      <c r="J546" s="38">
        <v>0</v>
      </c>
      <c r="K546" s="57">
        <v>3.8600000000000002E-2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1</v>
      </c>
      <c r="R546" s="57">
        <v>1</v>
      </c>
      <c r="S546" s="38">
        <v>3</v>
      </c>
      <c r="T546" s="35"/>
      <c r="U546" s="35">
        <v>474</v>
      </c>
      <c r="V546" s="35">
        <v>97</v>
      </c>
      <c r="W546" s="35">
        <v>673</v>
      </c>
      <c r="X546" s="58">
        <v>9754.4269099999983</v>
      </c>
      <c r="Y546" s="58">
        <v>9754</v>
      </c>
    </row>
    <row r="547" spans="1:25" s="58" customFormat="1">
      <c r="A547" s="56">
        <v>474</v>
      </c>
      <c r="B547" s="35">
        <v>474097720</v>
      </c>
      <c r="C547" s="37" t="s">
        <v>540</v>
      </c>
      <c r="D547" s="38">
        <v>0</v>
      </c>
      <c r="E547" s="38">
        <v>0</v>
      </c>
      <c r="F547" s="38">
        <v>0</v>
      </c>
      <c r="G547" s="38">
        <v>0</v>
      </c>
      <c r="H547" s="38">
        <v>4</v>
      </c>
      <c r="I547" s="38">
        <v>5</v>
      </c>
      <c r="J547" s="38">
        <v>0</v>
      </c>
      <c r="K547" s="57">
        <v>0.34739999999999999</v>
      </c>
      <c r="L547" s="38">
        <v>0</v>
      </c>
      <c r="M547" s="38">
        <v>0</v>
      </c>
      <c r="N547" s="38">
        <v>0</v>
      </c>
      <c r="O547" s="38">
        <v>0</v>
      </c>
      <c r="P547" s="38">
        <v>5</v>
      </c>
      <c r="Q547" s="38">
        <v>9</v>
      </c>
      <c r="R547" s="57">
        <v>1</v>
      </c>
      <c r="S547" s="38">
        <v>8</v>
      </c>
      <c r="T547" s="35"/>
      <c r="U547" s="35">
        <v>474</v>
      </c>
      <c r="V547" s="35">
        <v>97</v>
      </c>
      <c r="W547" s="35">
        <v>720</v>
      </c>
      <c r="X547" s="58">
        <v>123667.59219</v>
      </c>
      <c r="Y547" s="58">
        <v>13741</v>
      </c>
    </row>
    <row r="548" spans="1:25" s="58" customFormat="1">
      <c r="A548" s="56">
        <v>474</v>
      </c>
      <c r="B548" s="35">
        <v>474097735</v>
      </c>
      <c r="C548" s="37" t="s">
        <v>540</v>
      </c>
      <c r="D548" s="38">
        <v>0</v>
      </c>
      <c r="E548" s="38">
        <v>0</v>
      </c>
      <c r="F548" s="38">
        <v>0</v>
      </c>
      <c r="G548" s="38">
        <v>0</v>
      </c>
      <c r="H548" s="38">
        <v>3</v>
      </c>
      <c r="I548" s="38">
        <v>10</v>
      </c>
      <c r="J548" s="38">
        <v>0</v>
      </c>
      <c r="K548" s="57">
        <v>0.50180000000000002</v>
      </c>
      <c r="L548" s="38">
        <v>0</v>
      </c>
      <c r="M548" s="38">
        <v>0</v>
      </c>
      <c r="N548" s="38">
        <v>0</v>
      </c>
      <c r="O548" s="38">
        <v>0</v>
      </c>
      <c r="P548" s="38">
        <v>6</v>
      </c>
      <c r="Q548" s="38">
        <v>13</v>
      </c>
      <c r="R548" s="57">
        <v>1</v>
      </c>
      <c r="S548" s="38">
        <v>6</v>
      </c>
      <c r="T548" s="35"/>
      <c r="U548" s="35">
        <v>474</v>
      </c>
      <c r="V548" s="35">
        <v>97</v>
      </c>
      <c r="W548" s="35">
        <v>735</v>
      </c>
      <c r="X548" s="58">
        <v>174144.46983000002</v>
      </c>
      <c r="Y548" s="58">
        <v>13396</v>
      </c>
    </row>
    <row r="549" spans="1:25" s="58" customFormat="1">
      <c r="A549" s="56">
        <v>474</v>
      </c>
      <c r="B549" s="35">
        <v>474097753</v>
      </c>
      <c r="C549" s="37" t="s">
        <v>540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2</v>
      </c>
      <c r="J549" s="38">
        <v>0</v>
      </c>
      <c r="K549" s="57">
        <v>7.7200000000000005E-2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7</v>
      </c>
      <c r="T549" s="35"/>
      <c r="U549" s="35">
        <v>474</v>
      </c>
      <c r="V549" s="35">
        <v>97</v>
      </c>
      <c r="W549" s="35">
        <v>753</v>
      </c>
      <c r="X549" s="58">
        <v>23222.933819999998</v>
      </c>
      <c r="Y549" s="58">
        <v>11611</v>
      </c>
    </row>
    <row r="550" spans="1:25" s="58" customFormat="1">
      <c r="A550" s="56">
        <v>474</v>
      </c>
      <c r="B550" s="35">
        <v>474097775</v>
      </c>
      <c r="C550" s="37" t="s">
        <v>540</v>
      </c>
      <c r="D550" s="38">
        <v>0</v>
      </c>
      <c r="E550" s="38">
        <v>0</v>
      </c>
      <c r="F550" s="38">
        <v>0</v>
      </c>
      <c r="G550" s="38">
        <v>0</v>
      </c>
      <c r="H550" s="38">
        <v>1</v>
      </c>
      <c r="I550" s="38">
        <v>1</v>
      </c>
      <c r="J550" s="38">
        <v>0</v>
      </c>
      <c r="K550" s="57">
        <v>7.7200000000000005E-2</v>
      </c>
      <c r="L550" s="38">
        <v>0</v>
      </c>
      <c r="M550" s="38">
        <v>0</v>
      </c>
      <c r="N550" s="38">
        <v>0</v>
      </c>
      <c r="O550" s="38">
        <v>0</v>
      </c>
      <c r="P550" s="38">
        <v>2</v>
      </c>
      <c r="Q550" s="38">
        <v>2</v>
      </c>
      <c r="R550" s="57">
        <v>1</v>
      </c>
      <c r="S550" s="38">
        <v>4</v>
      </c>
      <c r="T550" s="35"/>
      <c r="U550" s="35">
        <v>474</v>
      </c>
      <c r="V550" s="35">
        <v>97</v>
      </c>
      <c r="W550" s="35">
        <v>775</v>
      </c>
      <c r="X550" s="58">
        <v>29968.19382</v>
      </c>
      <c r="Y550" s="58">
        <v>14984</v>
      </c>
    </row>
    <row r="551" spans="1:25" s="58" customFormat="1">
      <c r="A551" s="56">
        <v>478</v>
      </c>
      <c r="B551" s="35">
        <v>478352023</v>
      </c>
      <c r="C551" s="37" t="s">
        <v>541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1</v>
      </c>
      <c r="J551" s="38">
        <v>0</v>
      </c>
      <c r="K551" s="57">
        <v>3.8600000000000002E-2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1</v>
      </c>
      <c r="R551" s="57">
        <v>1</v>
      </c>
      <c r="S551" s="38">
        <v>3</v>
      </c>
      <c r="T551" s="35"/>
      <c r="U551" s="35">
        <v>478</v>
      </c>
      <c r="V551" s="35">
        <v>352</v>
      </c>
      <c r="W551" s="35">
        <v>23</v>
      </c>
      <c r="X551" s="58">
        <v>11611.466909999999</v>
      </c>
      <c r="Y551" s="58">
        <v>11611</v>
      </c>
    </row>
    <row r="552" spans="1:25" s="58" customFormat="1">
      <c r="A552" s="56">
        <v>478</v>
      </c>
      <c r="B552" s="35">
        <v>478352056</v>
      </c>
      <c r="C552" s="37" t="s">
        <v>541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0</v>
      </c>
      <c r="J552" s="38">
        <v>0</v>
      </c>
      <c r="K552" s="57">
        <v>3.8600000000000002E-2</v>
      </c>
      <c r="L552" s="38">
        <v>0</v>
      </c>
      <c r="M552" s="38">
        <v>0</v>
      </c>
      <c r="N552" s="38">
        <v>0</v>
      </c>
      <c r="O552" s="38">
        <v>0</v>
      </c>
      <c r="P552" s="38">
        <v>1</v>
      </c>
      <c r="Q552" s="38">
        <v>1</v>
      </c>
      <c r="R552" s="57">
        <v>1</v>
      </c>
      <c r="S552" s="38">
        <v>4</v>
      </c>
      <c r="T552" s="35"/>
      <c r="U552" s="35">
        <v>478</v>
      </c>
      <c r="V552" s="35">
        <v>352</v>
      </c>
      <c r="W552" s="35">
        <v>56</v>
      </c>
      <c r="X552" s="58">
        <v>14055.576909999998</v>
      </c>
      <c r="Y552" s="58">
        <v>14056</v>
      </c>
    </row>
    <row r="553" spans="1:25" s="58" customFormat="1">
      <c r="A553" s="56">
        <v>478</v>
      </c>
      <c r="B553" s="35">
        <v>478352064</v>
      </c>
      <c r="C553" s="37" t="s">
        <v>541</v>
      </c>
      <c r="D553" s="38">
        <v>0</v>
      </c>
      <c r="E553" s="38">
        <v>0</v>
      </c>
      <c r="F553" s="38">
        <v>0</v>
      </c>
      <c r="G553" s="38">
        <v>0</v>
      </c>
      <c r="H553" s="38">
        <v>1</v>
      </c>
      <c r="I553" s="38">
        <v>1</v>
      </c>
      <c r="J553" s="38">
        <v>0</v>
      </c>
      <c r="K553" s="57">
        <v>7.7200000000000005E-2</v>
      </c>
      <c r="L553" s="38">
        <v>0</v>
      </c>
      <c r="M553" s="38">
        <v>0</v>
      </c>
      <c r="N553" s="38">
        <v>0</v>
      </c>
      <c r="O553" s="38">
        <v>0</v>
      </c>
      <c r="P553" s="38">
        <v>1</v>
      </c>
      <c r="Q553" s="38">
        <v>2</v>
      </c>
      <c r="R553" s="57">
        <v>1</v>
      </c>
      <c r="S553" s="38">
        <v>10</v>
      </c>
      <c r="T553" s="35"/>
      <c r="U553" s="35">
        <v>478</v>
      </c>
      <c r="V553" s="35">
        <v>352</v>
      </c>
      <c r="W553" s="35">
        <v>64</v>
      </c>
      <c r="X553" s="58">
        <v>27208.533820000001</v>
      </c>
      <c r="Y553" s="58">
        <v>13604</v>
      </c>
    </row>
    <row r="554" spans="1:25" s="58" customFormat="1">
      <c r="A554" s="56">
        <v>478</v>
      </c>
      <c r="B554" s="35">
        <v>478352067</v>
      </c>
      <c r="C554" s="37" t="s">
        <v>541</v>
      </c>
      <c r="D554" s="38">
        <v>0</v>
      </c>
      <c r="E554" s="38">
        <v>0</v>
      </c>
      <c r="F554" s="38">
        <v>0</v>
      </c>
      <c r="G554" s="38">
        <v>0</v>
      </c>
      <c r="H554" s="38">
        <v>2</v>
      </c>
      <c r="I554" s="38">
        <v>0</v>
      </c>
      <c r="J554" s="38">
        <v>0</v>
      </c>
      <c r="K554" s="57">
        <v>7.7200000000000005E-2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2</v>
      </c>
      <c r="R554" s="57">
        <v>1</v>
      </c>
      <c r="S554" s="38">
        <v>2</v>
      </c>
      <c r="T554" s="35"/>
      <c r="U554" s="35">
        <v>478</v>
      </c>
      <c r="V554" s="35">
        <v>352</v>
      </c>
      <c r="W554" s="35">
        <v>67</v>
      </c>
      <c r="X554" s="58">
        <v>19508.853819999997</v>
      </c>
      <c r="Y554" s="58">
        <v>9754</v>
      </c>
    </row>
    <row r="555" spans="1:25" s="58" customFormat="1">
      <c r="A555" s="56">
        <v>478</v>
      </c>
      <c r="B555" s="35">
        <v>478352097</v>
      </c>
      <c r="C555" s="37" t="s">
        <v>541</v>
      </c>
      <c r="D555" s="38">
        <v>0</v>
      </c>
      <c r="E555" s="38">
        <v>0</v>
      </c>
      <c r="F555" s="38">
        <v>0</v>
      </c>
      <c r="G555" s="38">
        <v>0</v>
      </c>
      <c r="H555" s="38">
        <v>4</v>
      </c>
      <c r="I555" s="38">
        <v>6</v>
      </c>
      <c r="J555" s="38">
        <v>0</v>
      </c>
      <c r="K555" s="57">
        <v>0.38600000000000001</v>
      </c>
      <c r="L555" s="38">
        <v>0</v>
      </c>
      <c r="M555" s="38">
        <v>0</v>
      </c>
      <c r="N555" s="38">
        <v>0</v>
      </c>
      <c r="O555" s="38">
        <v>0</v>
      </c>
      <c r="P555" s="38">
        <v>3</v>
      </c>
      <c r="Q555" s="38">
        <v>10</v>
      </c>
      <c r="R555" s="57">
        <v>1</v>
      </c>
      <c r="S555" s="38">
        <v>11</v>
      </c>
      <c r="T555" s="35"/>
      <c r="U555" s="35">
        <v>478</v>
      </c>
      <c r="V555" s="35">
        <v>352</v>
      </c>
      <c r="W555" s="35">
        <v>97</v>
      </c>
      <c r="X555" s="58">
        <v>127165.36910000001</v>
      </c>
      <c r="Y555" s="58">
        <v>12717</v>
      </c>
    </row>
    <row r="556" spans="1:25" s="58" customFormat="1">
      <c r="A556" s="56">
        <v>478</v>
      </c>
      <c r="B556" s="35">
        <v>478352125</v>
      </c>
      <c r="C556" s="37" t="s">
        <v>541</v>
      </c>
      <c r="D556" s="38">
        <v>0</v>
      </c>
      <c r="E556" s="38">
        <v>0</v>
      </c>
      <c r="F556" s="38">
        <v>0</v>
      </c>
      <c r="G556" s="38">
        <v>0</v>
      </c>
      <c r="H556" s="38">
        <v>13</v>
      </c>
      <c r="I556" s="38">
        <v>14</v>
      </c>
      <c r="J556" s="38">
        <v>0</v>
      </c>
      <c r="K556" s="57">
        <v>1.0422</v>
      </c>
      <c r="L556" s="38">
        <v>0</v>
      </c>
      <c r="M556" s="38">
        <v>0</v>
      </c>
      <c r="N556" s="38">
        <v>0</v>
      </c>
      <c r="O556" s="38">
        <v>0</v>
      </c>
      <c r="P556" s="38">
        <v>5</v>
      </c>
      <c r="Q556" s="38">
        <v>27</v>
      </c>
      <c r="R556" s="57">
        <v>1</v>
      </c>
      <c r="S556" s="38">
        <v>2</v>
      </c>
      <c r="T556" s="35"/>
      <c r="U556" s="35">
        <v>478</v>
      </c>
      <c r="V556" s="35">
        <v>352</v>
      </c>
      <c r="W556" s="35">
        <v>125</v>
      </c>
      <c r="X556" s="58">
        <v>309782.38657000003</v>
      </c>
      <c r="Y556" s="58">
        <v>11473</v>
      </c>
    </row>
    <row r="557" spans="1:25" s="58" customFormat="1">
      <c r="A557" s="56">
        <v>478</v>
      </c>
      <c r="B557" s="35">
        <v>478352141</v>
      </c>
      <c r="C557" s="37" t="s">
        <v>541</v>
      </c>
      <c r="D557" s="38">
        <v>0</v>
      </c>
      <c r="E557" s="38">
        <v>0</v>
      </c>
      <c r="F557" s="38">
        <v>0</v>
      </c>
      <c r="G557" s="38">
        <v>0</v>
      </c>
      <c r="H557" s="38">
        <v>1</v>
      </c>
      <c r="I557" s="38">
        <v>4</v>
      </c>
      <c r="J557" s="38">
        <v>0</v>
      </c>
      <c r="K557" s="57">
        <v>0.193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5</v>
      </c>
      <c r="R557" s="57">
        <v>1</v>
      </c>
      <c r="S557" s="38">
        <v>7</v>
      </c>
      <c r="T557" s="35"/>
      <c r="U557" s="35">
        <v>478</v>
      </c>
      <c r="V557" s="35">
        <v>352</v>
      </c>
      <c r="W557" s="35">
        <v>141</v>
      </c>
      <c r="X557" s="58">
        <v>56200.294549999991</v>
      </c>
      <c r="Y557" s="58">
        <v>11240</v>
      </c>
    </row>
    <row r="558" spans="1:25" s="58" customFormat="1">
      <c r="A558" s="56">
        <v>478</v>
      </c>
      <c r="B558" s="35">
        <v>478352153</v>
      </c>
      <c r="C558" s="37" t="s">
        <v>541</v>
      </c>
      <c r="D558" s="38">
        <v>0</v>
      </c>
      <c r="E558" s="38">
        <v>0</v>
      </c>
      <c r="F558" s="38">
        <v>0</v>
      </c>
      <c r="G558" s="38">
        <v>0</v>
      </c>
      <c r="H558" s="38">
        <v>17</v>
      </c>
      <c r="I558" s="38">
        <v>28</v>
      </c>
      <c r="J558" s="38">
        <v>0</v>
      </c>
      <c r="K558" s="57">
        <v>1.7370000000000001</v>
      </c>
      <c r="L558" s="38">
        <v>0</v>
      </c>
      <c r="M558" s="38">
        <v>0</v>
      </c>
      <c r="N558" s="38">
        <v>0</v>
      </c>
      <c r="O558" s="38">
        <v>0</v>
      </c>
      <c r="P558" s="38">
        <v>9</v>
      </c>
      <c r="Q558" s="38">
        <v>45</v>
      </c>
      <c r="R558" s="57">
        <v>1</v>
      </c>
      <c r="S558" s="38">
        <v>10</v>
      </c>
      <c r="T558" s="35"/>
      <c r="U558" s="35">
        <v>478</v>
      </c>
      <c r="V558" s="35">
        <v>352</v>
      </c>
      <c r="W558" s="35">
        <v>153</v>
      </c>
      <c r="X558" s="58">
        <v>543530.09094999998</v>
      </c>
      <c r="Y558" s="58">
        <v>12078</v>
      </c>
    </row>
    <row r="559" spans="1:25" s="58" customFormat="1">
      <c r="A559" s="56">
        <v>478</v>
      </c>
      <c r="B559" s="35">
        <v>478352158</v>
      </c>
      <c r="C559" s="37" t="s">
        <v>541</v>
      </c>
      <c r="D559" s="38">
        <v>0</v>
      </c>
      <c r="E559" s="38">
        <v>0</v>
      </c>
      <c r="F559" s="38">
        <v>0</v>
      </c>
      <c r="G559" s="38">
        <v>0</v>
      </c>
      <c r="H559" s="38">
        <v>18</v>
      </c>
      <c r="I559" s="38">
        <v>32</v>
      </c>
      <c r="J559" s="38">
        <v>0</v>
      </c>
      <c r="K559" s="57">
        <v>1.93</v>
      </c>
      <c r="L559" s="38">
        <v>0</v>
      </c>
      <c r="M559" s="38">
        <v>0</v>
      </c>
      <c r="N559" s="38">
        <v>0</v>
      </c>
      <c r="O559" s="38">
        <v>0</v>
      </c>
      <c r="P559" s="38">
        <v>11</v>
      </c>
      <c r="Q559" s="38">
        <v>50</v>
      </c>
      <c r="R559" s="57">
        <v>1</v>
      </c>
      <c r="S559" s="38">
        <v>3</v>
      </c>
      <c r="T559" s="35"/>
      <c r="U559" s="35">
        <v>478</v>
      </c>
      <c r="V559" s="35">
        <v>352</v>
      </c>
      <c r="W559" s="35">
        <v>158</v>
      </c>
      <c r="X559" s="58">
        <v>593258.84550000005</v>
      </c>
      <c r="Y559" s="58">
        <v>11865</v>
      </c>
    </row>
    <row r="560" spans="1:25" s="58" customFormat="1">
      <c r="A560" s="56">
        <v>478</v>
      </c>
      <c r="B560" s="35">
        <v>478352162</v>
      </c>
      <c r="C560" s="37" t="s">
        <v>541</v>
      </c>
      <c r="D560" s="38">
        <v>0</v>
      </c>
      <c r="E560" s="38">
        <v>0</v>
      </c>
      <c r="F560" s="38">
        <v>0</v>
      </c>
      <c r="G560" s="38">
        <v>0</v>
      </c>
      <c r="H560" s="38">
        <v>4</v>
      </c>
      <c r="I560" s="38">
        <v>8</v>
      </c>
      <c r="J560" s="38">
        <v>0</v>
      </c>
      <c r="K560" s="57">
        <v>0.4632</v>
      </c>
      <c r="L560" s="38">
        <v>0</v>
      </c>
      <c r="M560" s="38">
        <v>0</v>
      </c>
      <c r="N560" s="38">
        <v>0</v>
      </c>
      <c r="O560" s="38">
        <v>0</v>
      </c>
      <c r="P560" s="38">
        <v>1</v>
      </c>
      <c r="Q560" s="38">
        <v>12</v>
      </c>
      <c r="R560" s="57">
        <v>1</v>
      </c>
      <c r="S560" s="38">
        <v>5</v>
      </c>
      <c r="T560" s="35"/>
      <c r="U560" s="35">
        <v>478</v>
      </c>
      <c r="V560" s="35">
        <v>352</v>
      </c>
      <c r="W560" s="35">
        <v>162</v>
      </c>
      <c r="X560" s="58">
        <v>136319.74291999999</v>
      </c>
      <c r="Y560" s="58">
        <v>11360</v>
      </c>
    </row>
    <row r="561" spans="1:25" s="58" customFormat="1">
      <c r="A561" s="56">
        <v>478</v>
      </c>
      <c r="B561" s="35">
        <v>478352170</v>
      </c>
      <c r="C561" s="37" t="s">
        <v>541</v>
      </c>
      <c r="D561" s="38">
        <v>0</v>
      </c>
      <c r="E561" s="38">
        <v>0</v>
      </c>
      <c r="F561" s="38">
        <v>0</v>
      </c>
      <c r="G561" s="38">
        <v>0</v>
      </c>
      <c r="H561" s="38">
        <v>2</v>
      </c>
      <c r="I561" s="38">
        <v>1</v>
      </c>
      <c r="J561" s="38">
        <v>0</v>
      </c>
      <c r="K561" s="57">
        <v>0.1158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3</v>
      </c>
      <c r="R561" s="57">
        <v>1</v>
      </c>
      <c r="S561" s="38">
        <v>10</v>
      </c>
      <c r="T561" s="35"/>
      <c r="U561" s="35">
        <v>478</v>
      </c>
      <c r="V561" s="35">
        <v>352</v>
      </c>
      <c r="W561" s="35">
        <v>170</v>
      </c>
      <c r="X561" s="58">
        <v>31120.320729999999</v>
      </c>
      <c r="Y561" s="58">
        <v>10373</v>
      </c>
    </row>
    <row r="562" spans="1:25" s="58" customFormat="1">
      <c r="A562" s="56">
        <v>478</v>
      </c>
      <c r="B562" s="35">
        <v>478352174</v>
      </c>
      <c r="C562" s="37" t="s">
        <v>541</v>
      </c>
      <c r="D562" s="38">
        <v>0</v>
      </c>
      <c r="E562" s="38">
        <v>0</v>
      </c>
      <c r="F562" s="38">
        <v>0</v>
      </c>
      <c r="G562" s="38">
        <v>0</v>
      </c>
      <c r="H562" s="38">
        <v>4</v>
      </c>
      <c r="I562" s="38">
        <v>5</v>
      </c>
      <c r="J562" s="38">
        <v>0</v>
      </c>
      <c r="K562" s="57">
        <v>0.34739999999999999</v>
      </c>
      <c r="L562" s="38">
        <v>0</v>
      </c>
      <c r="M562" s="38">
        <v>0</v>
      </c>
      <c r="N562" s="38">
        <v>0</v>
      </c>
      <c r="O562" s="38">
        <v>0</v>
      </c>
      <c r="P562" s="38">
        <v>1</v>
      </c>
      <c r="Q562" s="38">
        <v>9</v>
      </c>
      <c r="R562" s="57">
        <v>1</v>
      </c>
      <c r="S562" s="38">
        <v>5</v>
      </c>
      <c r="T562" s="35"/>
      <c r="U562" s="35">
        <v>478</v>
      </c>
      <c r="V562" s="35">
        <v>352</v>
      </c>
      <c r="W562" s="35">
        <v>174</v>
      </c>
      <c r="X562" s="58">
        <v>101485.34219</v>
      </c>
      <c r="Y562" s="58">
        <v>11276</v>
      </c>
    </row>
    <row r="563" spans="1:25" s="58" customFormat="1">
      <c r="A563" s="56">
        <v>478</v>
      </c>
      <c r="B563" s="35">
        <v>478352288</v>
      </c>
      <c r="C563" s="37" t="s">
        <v>541</v>
      </c>
      <c r="D563" s="38">
        <v>0</v>
      </c>
      <c r="E563" s="38">
        <v>0</v>
      </c>
      <c r="F563" s="38">
        <v>0</v>
      </c>
      <c r="G563" s="38">
        <v>0</v>
      </c>
      <c r="H563" s="38">
        <v>1</v>
      </c>
      <c r="I563" s="38">
        <v>0</v>
      </c>
      <c r="J563" s="38">
        <v>0</v>
      </c>
      <c r="K563" s="57">
        <v>3.8600000000000002E-2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1</v>
      </c>
      <c r="R563" s="57">
        <v>1</v>
      </c>
      <c r="S563" s="38">
        <v>2</v>
      </c>
      <c r="T563" s="35"/>
      <c r="U563" s="35">
        <v>478</v>
      </c>
      <c r="V563" s="35">
        <v>352</v>
      </c>
      <c r="W563" s="35">
        <v>288</v>
      </c>
      <c r="X563" s="58">
        <v>9754.4269099999983</v>
      </c>
      <c r="Y563" s="58">
        <v>9754</v>
      </c>
    </row>
    <row r="564" spans="1:25" s="58" customFormat="1">
      <c r="A564" s="56">
        <v>478</v>
      </c>
      <c r="B564" s="35">
        <v>478352321</v>
      </c>
      <c r="C564" s="37" t="s">
        <v>541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0</v>
      </c>
      <c r="J564" s="38">
        <v>0</v>
      </c>
      <c r="K564" s="57">
        <v>3.8600000000000002E-2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1</v>
      </c>
      <c r="R564" s="57">
        <v>1</v>
      </c>
      <c r="S564" s="38">
        <v>3</v>
      </c>
      <c r="T564" s="35"/>
      <c r="U564" s="35">
        <v>478</v>
      </c>
      <c r="V564" s="35">
        <v>352</v>
      </c>
      <c r="W564" s="35">
        <v>321</v>
      </c>
      <c r="X564" s="58">
        <v>9754.4269099999983</v>
      </c>
      <c r="Y564" s="58">
        <v>9754</v>
      </c>
    </row>
    <row r="565" spans="1:25" s="58" customFormat="1">
      <c r="A565" s="56">
        <v>478</v>
      </c>
      <c r="B565" s="35">
        <v>478352326</v>
      </c>
      <c r="C565" s="37" t="s">
        <v>541</v>
      </c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3</v>
      </c>
      <c r="J565" s="38">
        <v>0</v>
      </c>
      <c r="K565" s="57">
        <v>0.1158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3</v>
      </c>
      <c r="R565" s="57">
        <v>1</v>
      </c>
      <c r="S565" s="38">
        <v>2</v>
      </c>
      <c r="T565" s="35"/>
      <c r="U565" s="35">
        <v>478</v>
      </c>
      <c r="V565" s="35">
        <v>352</v>
      </c>
      <c r="W565" s="35">
        <v>326</v>
      </c>
      <c r="X565" s="58">
        <v>34834.400729999994</v>
      </c>
      <c r="Y565" s="58">
        <v>11611</v>
      </c>
    </row>
    <row r="566" spans="1:25" s="58" customFormat="1">
      <c r="A566" s="56">
        <v>478</v>
      </c>
      <c r="B566" s="35">
        <v>478352343</v>
      </c>
      <c r="C566" s="37" t="s">
        <v>541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0</v>
      </c>
      <c r="J566" s="38">
        <v>0</v>
      </c>
      <c r="K566" s="57">
        <v>3.8600000000000002E-2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1</v>
      </c>
      <c r="R566" s="57">
        <v>1</v>
      </c>
      <c r="S566" s="38">
        <v>10</v>
      </c>
      <c r="T566" s="35"/>
      <c r="U566" s="35">
        <v>478</v>
      </c>
      <c r="V566" s="35">
        <v>352</v>
      </c>
      <c r="W566" s="35">
        <v>343</v>
      </c>
      <c r="X566" s="58">
        <v>9754.4269099999983</v>
      </c>
      <c r="Y566" s="58">
        <v>9754</v>
      </c>
    </row>
    <row r="567" spans="1:25" s="58" customFormat="1">
      <c r="A567" s="56">
        <v>478</v>
      </c>
      <c r="B567" s="35">
        <v>478352348</v>
      </c>
      <c r="C567" s="37" t="s">
        <v>541</v>
      </c>
      <c r="D567" s="38">
        <v>0</v>
      </c>
      <c r="E567" s="38">
        <v>0</v>
      </c>
      <c r="F567" s="38">
        <v>0</v>
      </c>
      <c r="G567" s="38">
        <v>0</v>
      </c>
      <c r="H567" s="38">
        <v>2</v>
      </c>
      <c r="I567" s="38">
        <v>7</v>
      </c>
      <c r="J567" s="38">
        <v>0</v>
      </c>
      <c r="K567" s="57">
        <v>0.34739999999999999</v>
      </c>
      <c r="L567" s="38">
        <v>0</v>
      </c>
      <c r="M567" s="38">
        <v>0</v>
      </c>
      <c r="N567" s="38">
        <v>0</v>
      </c>
      <c r="O567" s="38">
        <v>0</v>
      </c>
      <c r="P567" s="38">
        <v>3</v>
      </c>
      <c r="Q567" s="38">
        <v>9</v>
      </c>
      <c r="R567" s="57">
        <v>1</v>
      </c>
      <c r="S567" s="38">
        <v>11</v>
      </c>
      <c r="T567" s="35"/>
      <c r="U567" s="35">
        <v>478</v>
      </c>
      <c r="V567" s="35">
        <v>352</v>
      </c>
      <c r="W567" s="35">
        <v>348</v>
      </c>
      <c r="X567" s="58">
        <v>119267.98218999998</v>
      </c>
      <c r="Y567" s="58">
        <v>13252</v>
      </c>
    </row>
    <row r="568" spans="1:25" s="58" customFormat="1">
      <c r="A568" s="56">
        <v>478</v>
      </c>
      <c r="B568" s="35">
        <v>478352352</v>
      </c>
      <c r="C568" s="37" t="s">
        <v>541</v>
      </c>
      <c r="D568" s="38">
        <v>0</v>
      </c>
      <c r="E568" s="38">
        <v>0</v>
      </c>
      <c r="F568" s="38">
        <v>0</v>
      </c>
      <c r="G568" s="38">
        <v>0</v>
      </c>
      <c r="H568" s="38">
        <v>3</v>
      </c>
      <c r="I568" s="38">
        <v>6</v>
      </c>
      <c r="J568" s="38">
        <v>0</v>
      </c>
      <c r="K568" s="57">
        <v>0.34739999999999999</v>
      </c>
      <c r="L568" s="38">
        <v>0</v>
      </c>
      <c r="M568" s="38">
        <v>0</v>
      </c>
      <c r="N568" s="38">
        <v>0</v>
      </c>
      <c r="O568" s="38">
        <v>0</v>
      </c>
      <c r="P568" s="38">
        <v>4</v>
      </c>
      <c r="Q568" s="38">
        <v>9</v>
      </c>
      <c r="R568" s="57">
        <v>1</v>
      </c>
      <c r="S568" s="38">
        <v>2</v>
      </c>
      <c r="T568" s="35"/>
      <c r="U568" s="35">
        <v>478</v>
      </c>
      <c r="V568" s="35">
        <v>352</v>
      </c>
      <c r="W568" s="35">
        <v>352</v>
      </c>
      <c r="X568" s="58">
        <v>115263.52219000002</v>
      </c>
      <c r="Y568" s="58">
        <v>12807</v>
      </c>
    </row>
    <row r="569" spans="1:25" s="58" customFormat="1">
      <c r="A569" s="56">
        <v>478</v>
      </c>
      <c r="B569" s="35">
        <v>478352600</v>
      </c>
      <c r="C569" s="37" t="s">
        <v>541</v>
      </c>
      <c r="D569" s="38">
        <v>0</v>
      </c>
      <c r="E569" s="38">
        <v>0</v>
      </c>
      <c r="F569" s="38">
        <v>0</v>
      </c>
      <c r="G569" s="38">
        <v>0</v>
      </c>
      <c r="H569" s="38">
        <v>15</v>
      </c>
      <c r="I569" s="38">
        <v>19</v>
      </c>
      <c r="J569" s="38">
        <v>0</v>
      </c>
      <c r="K569" s="57">
        <v>1.3124</v>
      </c>
      <c r="L569" s="38">
        <v>0</v>
      </c>
      <c r="M569" s="38">
        <v>0</v>
      </c>
      <c r="N569" s="38">
        <v>0</v>
      </c>
      <c r="O569" s="38">
        <v>0</v>
      </c>
      <c r="P569" s="38">
        <v>3</v>
      </c>
      <c r="Q569" s="38">
        <v>34</v>
      </c>
      <c r="R569" s="57">
        <v>1</v>
      </c>
      <c r="S569" s="38">
        <v>2</v>
      </c>
      <c r="T569" s="35"/>
      <c r="U569" s="35">
        <v>478</v>
      </c>
      <c r="V569" s="35">
        <v>352</v>
      </c>
      <c r="W569" s="35">
        <v>600</v>
      </c>
      <c r="X569" s="58">
        <v>379182.85493999999</v>
      </c>
      <c r="Y569" s="58">
        <v>11152</v>
      </c>
    </row>
    <row r="570" spans="1:25" s="58" customFormat="1">
      <c r="A570" s="56">
        <v>478</v>
      </c>
      <c r="B570" s="35">
        <v>478352610</v>
      </c>
      <c r="C570" s="37" t="s">
        <v>541</v>
      </c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7</v>
      </c>
      <c r="J570" s="38">
        <v>0</v>
      </c>
      <c r="K570" s="57">
        <v>0.2702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7</v>
      </c>
      <c r="R570" s="57">
        <v>1</v>
      </c>
      <c r="S570" s="38">
        <v>5</v>
      </c>
      <c r="T570" s="35"/>
      <c r="U570" s="35">
        <v>478</v>
      </c>
      <c r="V570" s="35">
        <v>352</v>
      </c>
      <c r="W570" s="35">
        <v>610</v>
      </c>
      <c r="X570" s="58">
        <v>81280.268370000005</v>
      </c>
      <c r="Y570" s="58">
        <v>11611</v>
      </c>
    </row>
    <row r="571" spans="1:25" s="58" customFormat="1">
      <c r="A571" s="56">
        <v>478</v>
      </c>
      <c r="B571" s="35">
        <v>478352616</v>
      </c>
      <c r="C571" s="37" t="s">
        <v>541</v>
      </c>
      <c r="D571" s="38">
        <v>0</v>
      </c>
      <c r="E571" s="38">
        <v>0</v>
      </c>
      <c r="F571" s="38">
        <v>0</v>
      </c>
      <c r="G571" s="38">
        <v>0</v>
      </c>
      <c r="H571" s="38">
        <v>19</v>
      </c>
      <c r="I571" s="38">
        <v>34</v>
      </c>
      <c r="J571" s="38">
        <v>0</v>
      </c>
      <c r="K571" s="57">
        <v>2.0457999999999998</v>
      </c>
      <c r="L571" s="38">
        <v>0</v>
      </c>
      <c r="M571" s="38">
        <v>0</v>
      </c>
      <c r="N571" s="38">
        <v>0</v>
      </c>
      <c r="O571" s="38">
        <v>0</v>
      </c>
      <c r="P571" s="38">
        <v>7</v>
      </c>
      <c r="Q571" s="38">
        <v>53</v>
      </c>
      <c r="R571" s="57">
        <v>1</v>
      </c>
      <c r="S571" s="38">
        <v>6</v>
      </c>
      <c r="T571" s="35"/>
      <c r="U571" s="35">
        <v>478</v>
      </c>
      <c r="V571" s="35">
        <v>352</v>
      </c>
      <c r="W571" s="35">
        <v>616</v>
      </c>
      <c r="X571" s="58">
        <v>613684.92622999998</v>
      </c>
      <c r="Y571" s="58">
        <v>11579</v>
      </c>
    </row>
    <row r="572" spans="1:25" s="58" customFormat="1">
      <c r="A572" s="56">
        <v>478</v>
      </c>
      <c r="B572" s="35">
        <v>478352620</v>
      </c>
      <c r="C572" s="37" t="s">
        <v>541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2</v>
      </c>
      <c r="J572" s="38">
        <v>0</v>
      </c>
      <c r="K572" s="57">
        <v>7.7200000000000005E-2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2</v>
      </c>
      <c r="R572" s="57">
        <v>1</v>
      </c>
      <c r="S572" s="38">
        <v>4</v>
      </c>
      <c r="T572" s="35"/>
      <c r="U572" s="35">
        <v>478</v>
      </c>
      <c r="V572" s="35">
        <v>352</v>
      </c>
      <c r="W572" s="35">
        <v>620</v>
      </c>
      <c r="X572" s="58">
        <v>23222.933819999998</v>
      </c>
      <c r="Y572" s="58">
        <v>11611</v>
      </c>
    </row>
    <row r="573" spans="1:25" s="58" customFormat="1">
      <c r="A573" s="56">
        <v>478</v>
      </c>
      <c r="B573" s="35">
        <v>478352640</v>
      </c>
      <c r="C573" s="37" t="s">
        <v>541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1</v>
      </c>
      <c r="J573" s="38">
        <v>0</v>
      </c>
      <c r="K573" s="57">
        <v>3.8600000000000002E-2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1</v>
      </c>
      <c r="R573" s="57">
        <v>1</v>
      </c>
      <c r="S573" s="38">
        <v>2</v>
      </c>
      <c r="T573" s="35"/>
      <c r="U573" s="35">
        <v>478</v>
      </c>
      <c r="V573" s="35">
        <v>352</v>
      </c>
      <c r="W573" s="35">
        <v>640</v>
      </c>
      <c r="X573" s="58">
        <v>11611.466909999999</v>
      </c>
      <c r="Y573" s="58">
        <v>11611</v>
      </c>
    </row>
    <row r="574" spans="1:25" s="58" customFormat="1">
      <c r="A574" s="56">
        <v>478</v>
      </c>
      <c r="B574" s="35">
        <v>478352673</v>
      </c>
      <c r="C574" s="37" t="s">
        <v>541</v>
      </c>
      <c r="D574" s="38">
        <v>0</v>
      </c>
      <c r="E574" s="38">
        <v>0</v>
      </c>
      <c r="F574" s="38">
        <v>0</v>
      </c>
      <c r="G574" s="38">
        <v>0</v>
      </c>
      <c r="H574" s="38">
        <v>9</v>
      </c>
      <c r="I574" s="38">
        <v>14</v>
      </c>
      <c r="J574" s="38">
        <v>0</v>
      </c>
      <c r="K574" s="57">
        <v>0.88780000000000003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1</v>
      </c>
      <c r="Q574" s="38">
        <v>23</v>
      </c>
      <c r="R574" s="57">
        <v>1</v>
      </c>
      <c r="S574" s="38">
        <v>3</v>
      </c>
      <c r="T574" s="35"/>
      <c r="U574" s="35">
        <v>478</v>
      </c>
      <c r="V574" s="35">
        <v>352</v>
      </c>
      <c r="W574" s="35">
        <v>673</v>
      </c>
      <c r="X574" s="58">
        <v>254542.39893000002</v>
      </c>
      <c r="Y574" s="58">
        <v>11067</v>
      </c>
    </row>
    <row r="575" spans="1:25" s="58" customFormat="1">
      <c r="A575" s="56">
        <v>478</v>
      </c>
      <c r="B575" s="35">
        <v>478352695</v>
      </c>
      <c r="C575" s="37" t="s">
        <v>541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1</v>
      </c>
      <c r="J575" s="38">
        <v>0</v>
      </c>
      <c r="K575" s="57">
        <v>3.8600000000000002E-2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1</v>
      </c>
      <c r="R575" s="57">
        <v>1</v>
      </c>
      <c r="S575" s="38">
        <v>2</v>
      </c>
      <c r="T575" s="35"/>
      <c r="U575" s="35">
        <v>478</v>
      </c>
      <c r="V575" s="35">
        <v>352</v>
      </c>
      <c r="W575" s="35">
        <v>695</v>
      </c>
      <c r="X575" s="58">
        <v>11611.466909999999</v>
      </c>
      <c r="Y575" s="58">
        <v>11611</v>
      </c>
    </row>
    <row r="576" spans="1:25" s="58" customFormat="1">
      <c r="A576" s="56">
        <v>478</v>
      </c>
      <c r="B576" s="35">
        <v>478352720</v>
      </c>
      <c r="C576" s="37" t="s">
        <v>541</v>
      </c>
      <c r="D576" s="38">
        <v>0</v>
      </c>
      <c r="E576" s="38">
        <v>0</v>
      </c>
      <c r="F576" s="38">
        <v>0</v>
      </c>
      <c r="G576" s="38">
        <v>0</v>
      </c>
      <c r="H576" s="38">
        <v>2</v>
      </c>
      <c r="I576" s="38">
        <v>1</v>
      </c>
      <c r="J576" s="38">
        <v>0</v>
      </c>
      <c r="K576" s="57">
        <v>0.1158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3</v>
      </c>
      <c r="R576" s="57">
        <v>1</v>
      </c>
      <c r="S576" s="38">
        <v>8</v>
      </c>
      <c r="T576" s="35"/>
      <c r="U576" s="35">
        <v>478</v>
      </c>
      <c r="V576" s="35">
        <v>352</v>
      </c>
      <c r="W576" s="35">
        <v>720</v>
      </c>
      <c r="X576" s="58">
        <v>31120.320729999999</v>
      </c>
      <c r="Y576" s="58">
        <v>10373</v>
      </c>
    </row>
    <row r="577" spans="1:25" s="58" customFormat="1">
      <c r="A577" s="56">
        <v>478</v>
      </c>
      <c r="B577" s="35">
        <v>478352725</v>
      </c>
      <c r="C577" s="37" t="s">
        <v>541</v>
      </c>
      <c r="D577" s="38">
        <v>0</v>
      </c>
      <c r="E577" s="38">
        <v>0</v>
      </c>
      <c r="F577" s="38">
        <v>0</v>
      </c>
      <c r="G577" s="38">
        <v>0</v>
      </c>
      <c r="H577" s="38">
        <v>4</v>
      </c>
      <c r="I577" s="38">
        <v>13</v>
      </c>
      <c r="J577" s="38">
        <v>0</v>
      </c>
      <c r="K577" s="57">
        <v>0.65620000000000001</v>
      </c>
      <c r="L577" s="38">
        <v>0</v>
      </c>
      <c r="M577" s="38">
        <v>0</v>
      </c>
      <c r="N577" s="38">
        <v>0</v>
      </c>
      <c r="O577" s="38">
        <v>0</v>
      </c>
      <c r="P577" s="38">
        <v>2</v>
      </c>
      <c r="Q577" s="38">
        <v>17</v>
      </c>
      <c r="R577" s="57">
        <v>1</v>
      </c>
      <c r="S577" s="38">
        <v>3</v>
      </c>
      <c r="T577" s="35"/>
      <c r="U577" s="35">
        <v>478</v>
      </c>
      <c r="V577" s="35">
        <v>352</v>
      </c>
      <c r="W577" s="35">
        <v>725</v>
      </c>
      <c r="X577" s="58">
        <v>198350.81747000001</v>
      </c>
      <c r="Y577" s="58">
        <v>11668</v>
      </c>
    </row>
    <row r="578" spans="1:25" s="58" customFormat="1">
      <c r="A578" s="56">
        <v>478</v>
      </c>
      <c r="B578" s="35">
        <v>478352735</v>
      </c>
      <c r="C578" s="37" t="s">
        <v>541</v>
      </c>
      <c r="D578" s="38">
        <v>0</v>
      </c>
      <c r="E578" s="38">
        <v>0</v>
      </c>
      <c r="F578" s="38">
        <v>0</v>
      </c>
      <c r="G578" s="38">
        <v>0</v>
      </c>
      <c r="H578" s="38">
        <v>8</v>
      </c>
      <c r="I578" s="38">
        <v>23</v>
      </c>
      <c r="J578" s="38">
        <v>0</v>
      </c>
      <c r="K578" s="57">
        <v>1.1966000000000001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31</v>
      </c>
      <c r="R578" s="57">
        <v>1</v>
      </c>
      <c r="S578" s="38">
        <v>6</v>
      </c>
      <c r="T578" s="35"/>
      <c r="U578" s="35">
        <v>478</v>
      </c>
      <c r="V578" s="35">
        <v>352</v>
      </c>
      <c r="W578" s="35">
        <v>735</v>
      </c>
      <c r="X578" s="58">
        <v>364276.83421</v>
      </c>
      <c r="Y578" s="58">
        <v>11751</v>
      </c>
    </row>
    <row r="579" spans="1:25" s="58" customFormat="1">
      <c r="A579" s="56">
        <v>478</v>
      </c>
      <c r="B579" s="35">
        <v>478352753</v>
      </c>
      <c r="C579" s="37" t="s">
        <v>541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3</v>
      </c>
      <c r="J579" s="38">
        <v>0</v>
      </c>
      <c r="K579" s="57">
        <v>0.15440000000000001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4</v>
      </c>
      <c r="R579" s="57">
        <v>1</v>
      </c>
      <c r="S579" s="38">
        <v>7</v>
      </c>
      <c r="T579" s="35"/>
      <c r="U579" s="35">
        <v>478</v>
      </c>
      <c r="V579" s="35">
        <v>352</v>
      </c>
      <c r="W579" s="35">
        <v>753</v>
      </c>
      <c r="X579" s="58">
        <v>44588.827640000003</v>
      </c>
      <c r="Y579" s="58">
        <v>11147</v>
      </c>
    </row>
    <row r="580" spans="1:25" s="58" customFormat="1">
      <c r="A580" s="56">
        <v>478</v>
      </c>
      <c r="B580" s="35">
        <v>478352770</v>
      </c>
      <c r="C580" s="37" t="s">
        <v>541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1</v>
      </c>
      <c r="J580" s="38">
        <v>0</v>
      </c>
      <c r="K580" s="57">
        <v>3.8600000000000002E-2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1</v>
      </c>
      <c r="R580" s="57">
        <v>1</v>
      </c>
      <c r="S580" s="38">
        <v>6</v>
      </c>
      <c r="T580" s="35"/>
      <c r="U580" s="35">
        <v>478</v>
      </c>
      <c r="V580" s="35">
        <v>352</v>
      </c>
      <c r="W580" s="35">
        <v>770</v>
      </c>
      <c r="X580" s="58">
        <v>11611.466909999999</v>
      </c>
      <c r="Y580" s="58">
        <v>11611</v>
      </c>
    </row>
    <row r="581" spans="1:25" s="58" customFormat="1">
      <c r="A581" s="56">
        <v>478</v>
      </c>
      <c r="B581" s="35">
        <v>478352775</v>
      </c>
      <c r="C581" s="37" t="s">
        <v>541</v>
      </c>
      <c r="D581" s="38">
        <v>0</v>
      </c>
      <c r="E581" s="38">
        <v>0</v>
      </c>
      <c r="F581" s="38">
        <v>0</v>
      </c>
      <c r="G581" s="38">
        <v>0</v>
      </c>
      <c r="H581" s="38">
        <v>5</v>
      </c>
      <c r="I581" s="38">
        <v>13</v>
      </c>
      <c r="J581" s="38">
        <v>0</v>
      </c>
      <c r="K581" s="57">
        <v>0.69479999999999997</v>
      </c>
      <c r="L581" s="38">
        <v>0</v>
      </c>
      <c r="M581" s="38">
        <v>0</v>
      </c>
      <c r="N581" s="38">
        <v>0</v>
      </c>
      <c r="O581" s="38">
        <v>0</v>
      </c>
      <c r="P581" s="38">
        <v>1</v>
      </c>
      <c r="Q581" s="38">
        <v>18</v>
      </c>
      <c r="R581" s="57">
        <v>1</v>
      </c>
      <c r="S581" s="38">
        <v>4</v>
      </c>
      <c r="T581" s="35"/>
      <c r="U581" s="35">
        <v>478</v>
      </c>
      <c r="V581" s="35">
        <v>352</v>
      </c>
      <c r="W581" s="35">
        <v>775</v>
      </c>
      <c r="X581" s="58">
        <v>204022.35438</v>
      </c>
      <c r="Y581" s="58">
        <v>11335</v>
      </c>
    </row>
    <row r="582" spans="1:25" s="58" customFormat="1">
      <c r="A582" s="56">
        <v>479</v>
      </c>
      <c r="B582" s="35">
        <v>479278005</v>
      </c>
      <c r="C582" s="37" t="s">
        <v>542</v>
      </c>
      <c r="D582" s="38">
        <v>0</v>
      </c>
      <c r="E582" s="38">
        <v>0</v>
      </c>
      <c r="F582" s="38">
        <v>0</v>
      </c>
      <c r="G582" s="38">
        <v>0</v>
      </c>
      <c r="H582" s="38">
        <v>1</v>
      </c>
      <c r="I582" s="38">
        <v>2</v>
      </c>
      <c r="J582" s="38">
        <v>0</v>
      </c>
      <c r="K582" s="57">
        <v>0.1158</v>
      </c>
      <c r="L582" s="38">
        <v>0</v>
      </c>
      <c r="M582" s="38">
        <v>0</v>
      </c>
      <c r="N582" s="38">
        <v>0</v>
      </c>
      <c r="O582" s="38">
        <v>0</v>
      </c>
      <c r="P582" s="38">
        <v>1</v>
      </c>
      <c r="Q582" s="38">
        <v>3</v>
      </c>
      <c r="R582" s="57">
        <v>1</v>
      </c>
      <c r="S582" s="38">
        <v>8</v>
      </c>
      <c r="T582" s="35"/>
      <c r="U582" s="35">
        <v>479</v>
      </c>
      <c r="V582" s="35">
        <v>278</v>
      </c>
      <c r="W582" s="35">
        <v>5</v>
      </c>
      <c r="X582" s="58">
        <v>38295.870729999995</v>
      </c>
      <c r="Y582" s="58">
        <v>12765</v>
      </c>
    </row>
    <row r="583" spans="1:25" s="58" customFormat="1">
      <c r="A583" s="56">
        <v>479</v>
      </c>
      <c r="B583" s="35">
        <v>479278024</v>
      </c>
      <c r="C583" s="37" t="s">
        <v>542</v>
      </c>
      <c r="D583" s="38">
        <v>0</v>
      </c>
      <c r="E583" s="38">
        <v>0</v>
      </c>
      <c r="F583" s="38">
        <v>0</v>
      </c>
      <c r="G583" s="38">
        <v>0</v>
      </c>
      <c r="H583" s="38">
        <v>9</v>
      </c>
      <c r="I583" s="38">
        <v>12</v>
      </c>
      <c r="J583" s="38">
        <v>0</v>
      </c>
      <c r="K583" s="57">
        <v>0.81059999999999999</v>
      </c>
      <c r="L583" s="38">
        <v>0</v>
      </c>
      <c r="M583" s="38">
        <v>0</v>
      </c>
      <c r="N583" s="38">
        <v>0</v>
      </c>
      <c r="O583" s="38">
        <v>0</v>
      </c>
      <c r="P583" s="38">
        <v>2</v>
      </c>
      <c r="Q583" s="38">
        <v>21</v>
      </c>
      <c r="R583" s="57">
        <v>1</v>
      </c>
      <c r="S583" s="38">
        <v>5</v>
      </c>
      <c r="T583" s="35"/>
      <c r="U583" s="35">
        <v>479</v>
      </c>
      <c r="V583" s="35">
        <v>278</v>
      </c>
      <c r="W583" s="35">
        <v>24</v>
      </c>
      <c r="X583" s="58">
        <v>235948.04510999998</v>
      </c>
      <c r="Y583" s="58">
        <v>11236</v>
      </c>
    </row>
    <row r="584" spans="1:25" s="58" customFormat="1">
      <c r="A584" s="56">
        <v>479</v>
      </c>
      <c r="B584" s="35">
        <v>479278061</v>
      </c>
      <c r="C584" s="37" t="s">
        <v>542</v>
      </c>
      <c r="D584" s="38">
        <v>0</v>
      </c>
      <c r="E584" s="38">
        <v>0</v>
      </c>
      <c r="F584" s="38">
        <v>0</v>
      </c>
      <c r="G584" s="38">
        <v>0</v>
      </c>
      <c r="H584" s="38">
        <v>9</v>
      </c>
      <c r="I584" s="38">
        <v>22</v>
      </c>
      <c r="J584" s="38">
        <v>0</v>
      </c>
      <c r="K584" s="57">
        <v>1.1966000000000001</v>
      </c>
      <c r="L584" s="38">
        <v>0</v>
      </c>
      <c r="M584" s="38">
        <v>0</v>
      </c>
      <c r="N584" s="38">
        <v>0</v>
      </c>
      <c r="O584" s="38">
        <v>0</v>
      </c>
      <c r="P584" s="38">
        <v>20</v>
      </c>
      <c r="Q584" s="38">
        <v>31</v>
      </c>
      <c r="R584" s="57">
        <v>1</v>
      </c>
      <c r="S584" s="38">
        <v>11</v>
      </c>
      <c r="T584" s="35"/>
      <c r="U584" s="35">
        <v>479</v>
      </c>
      <c r="V584" s="35">
        <v>278</v>
      </c>
      <c r="W584" s="35">
        <v>61</v>
      </c>
      <c r="X584" s="58">
        <v>466434.51420999994</v>
      </c>
      <c r="Y584" s="58">
        <v>15046</v>
      </c>
    </row>
    <row r="585" spans="1:25" s="58" customFormat="1">
      <c r="A585" s="56">
        <v>479</v>
      </c>
      <c r="B585" s="35">
        <v>479278086</v>
      </c>
      <c r="C585" s="37" t="s">
        <v>542</v>
      </c>
      <c r="D585" s="38">
        <v>0</v>
      </c>
      <c r="E585" s="38">
        <v>0</v>
      </c>
      <c r="F585" s="38">
        <v>0</v>
      </c>
      <c r="G585" s="38">
        <v>0</v>
      </c>
      <c r="H585" s="38">
        <v>11</v>
      </c>
      <c r="I585" s="38">
        <v>7</v>
      </c>
      <c r="J585" s="38">
        <v>0</v>
      </c>
      <c r="K585" s="57">
        <v>0.69479999999999997</v>
      </c>
      <c r="L585" s="38">
        <v>0</v>
      </c>
      <c r="M585" s="38">
        <v>0</v>
      </c>
      <c r="N585" s="38">
        <v>0</v>
      </c>
      <c r="O585" s="38">
        <v>0</v>
      </c>
      <c r="P585" s="38">
        <v>4</v>
      </c>
      <c r="Q585" s="38">
        <v>18</v>
      </c>
      <c r="R585" s="57">
        <v>1</v>
      </c>
      <c r="S585" s="38">
        <v>8</v>
      </c>
      <c r="T585" s="35"/>
      <c r="U585" s="35">
        <v>479</v>
      </c>
      <c r="V585" s="35">
        <v>278</v>
      </c>
      <c r="W585" s="35">
        <v>86</v>
      </c>
      <c r="X585" s="58">
        <v>209853.00438</v>
      </c>
      <c r="Y585" s="58">
        <v>11659</v>
      </c>
    </row>
    <row r="586" spans="1:25" s="58" customFormat="1">
      <c r="A586" s="56">
        <v>479</v>
      </c>
      <c r="B586" s="35">
        <v>479278087</v>
      </c>
      <c r="C586" s="37" t="s">
        <v>542</v>
      </c>
      <c r="D586" s="38">
        <v>0</v>
      </c>
      <c r="E586" s="38">
        <v>0</v>
      </c>
      <c r="F586" s="38">
        <v>0</v>
      </c>
      <c r="G586" s="38">
        <v>0</v>
      </c>
      <c r="H586" s="38">
        <v>3</v>
      </c>
      <c r="I586" s="38">
        <v>2</v>
      </c>
      <c r="J586" s="38">
        <v>0</v>
      </c>
      <c r="K586" s="57">
        <v>0.193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5</v>
      </c>
      <c r="R586" s="57">
        <v>1</v>
      </c>
      <c r="S586" s="38">
        <v>5</v>
      </c>
      <c r="T586" s="35"/>
      <c r="U586" s="35">
        <v>479</v>
      </c>
      <c r="V586" s="35">
        <v>278</v>
      </c>
      <c r="W586" s="35">
        <v>87</v>
      </c>
      <c r="X586" s="58">
        <v>65717.114549999998</v>
      </c>
      <c r="Y586" s="58">
        <v>13143</v>
      </c>
    </row>
    <row r="587" spans="1:25" s="58" customFormat="1">
      <c r="A587" s="56">
        <v>479</v>
      </c>
      <c r="B587" s="35">
        <v>479278091</v>
      </c>
      <c r="C587" s="37" t="s">
        <v>542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1</v>
      </c>
      <c r="J587" s="38">
        <v>0</v>
      </c>
      <c r="K587" s="57">
        <v>3.8600000000000002E-2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1</v>
      </c>
      <c r="R587" s="57">
        <v>1</v>
      </c>
      <c r="S587" s="38">
        <v>9</v>
      </c>
      <c r="T587" s="35"/>
      <c r="U587" s="35">
        <v>479</v>
      </c>
      <c r="V587" s="35">
        <v>278</v>
      </c>
      <c r="W587" s="35">
        <v>91</v>
      </c>
      <c r="X587" s="58">
        <v>11611.466909999999</v>
      </c>
      <c r="Y587" s="58">
        <v>11611</v>
      </c>
    </row>
    <row r="588" spans="1:25" s="58" customFormat="1">
      <c r="A588" s="56">
        <v>479</v>
      </c>
      <c r="B588" s="35">
        <v>479278111</v>
      </c>
      <c r="C588" s="37" t="s">
        <v>542</v>
      </c>
      <c r="D588" s="38">
        <v>0</v>
      </c>
      <c r="E588" s="38">
        <v>0</v>
      </c>
      <c r="F588" s="38">
        <v>0</v>
      </c>
      <c r="G588" s="38">
        <v>0</v>
      </c>
      <c r="H588" s="38">
        <v>3</v>
      </c>
      <c r="I588" s="38">
        <v>5</v>
      </c>
      <c r="J588" s="38">
        <v>0</v>
      </c>
      <c r="K588" s="57">
        <v>0.30880000000000002</v>
      </c>
      <c r="L588" s="38">
        <v>0</v>
      </c>
      <c r="M588" s="38">
        <v>0</v>
      </c>
      <c r="N588" s="38">
        <v>0</v>
      </c>
      <c r="O588" s="38">
        <v>0</v>
      </c>
      <c r="P588" s="38">
        <v>3</v>
      </c>
      <c r="Q588" s="38">
        <v>8</v>
      </c>
      <c r="R588" s="57">
        <v>1</v>
      </c>
      <c r="S588" s="38">
        <v>7</v>
      </c>
      <c r="T588" s="35"/>
      <c r="U588" s="35">
        <v>479</v>
      </c>
      <c r="V588" s="35">
        <v>278</v>
      </c>
      <c r="W588" s="35">
        <v>111</v>
      </c>
      <c r="X588" s="58">
        <v>102489.99528</v>
      </c>
      <c r="Y588" s="58">
        <v>12811</v>
      </c>
    </row>
    <row r="589" spans="1:25" s="58" customFormat="1">
      <c r="A589" s="56">
        <v>479</v>
      </c>
      <c r="B589" s="35">
        <v>479278114</v>
      </c>
      <c r="C589" s="37" t="s">
        <v>542</v>
      </c>
      <c r="D589" s="38">
        <v>0</v>
      </c>
      <c r="E589" s="38">
        <v>0</v>
      </c>
      <c r="F589" s="38">
        <v>0</v>
      </c>
      <c r="G589" s="38">
        <v>0</v>
      </c>
      <c r="H589" s="38">
        <v>1</v>
      </c>
      <c r="I589" s="38">
        <v>1</v>
      </c>
      <c r="J589" s="38">
        <v>0</v>
      </c>
      <c r="K589" s="57">
        <v>7.7200000000000005E-2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2</v>
      </c>
      <c r="R589" s="57">
        <v>1</v>
      </c>
      <c r="S589" s="38">
        <v>10</v>
      </c>
      <c r="T589" s="35"/>
      <c r="U589" s="35">
        <v>479</v>
      </c>
      <c r="V589" s="35">
        <v>278</v>
      </c>
      <c r="W589" s="35">
        <v>114</v>
      </c>
      <c r="X589" s="58">
        <v>21365.893819999998</v>
      </c>
      <c r="Y589" s="58">
        <v>10683</v>
      </c>
    </row>
    <row r="590" spans="1:25" s="58" customFormat="1">
      <c r="A590" s="56">
        <v>479</v>
      </c>
      <c r="B590" s="35">
        <v>479278117</v>
      </c>
      <c r="C590" s="37" t="s">
        <v>542</v>
      </c>
      <c r="D590" s="38">
        <v>0</v>
      </c>
      <c r="E590" s="38">
        <v>0</v>
      </c>
      <c r="F590" s="38">
        <v>0</v>
      </c>
      <c r="G590" s="38">
        <v>0</v>
      </c>
      <c r="H590" s="38">
        <v>5</v>
      </c>
      <c r="I590" s="38">
        <v>7</v>
      </c>
      <c r="J590" s="38">
        <v>0</v>
      </c>
      <c r="K590" s="57">
        <v>0.4632</v>
      </c>
      <c r="L590" s="38">
        <v>0</v>
      </c>
      <c r="M590" s="38">
        <v>0</v>
      </c>
      <c r="N590" s="38">
        <v>0</v>
      </c>
      <c r="O590" s="38">
        <v>0</v>
      </c>
      <c r="P590" s="38">
        <v>5</v>
      </c>
      <c r="Q590" s="38">
        <v>12</v>
      </c>
      <c r="R590" s="57">
        <v>1</v>
      </c>
      <c r="S590" s="38">
        <v>5</v>
      </c>
      <c r="T590" s="35"/>
      <c r="U590" s="35">
        <v>479</v>
      </c>
      <c r="V590" s="35">
        <v>278</v>
      </c>
      <c r="W590" s="35">
        <v>117</v>
      </c>
      <c r="X590" s="58">
        <v>152103.90291999999</v>
      </c>
      <c r="Y590" s="58">
        <v>12675</v>
      </c>
    </row>
    <row r="591" spans="1:25" s="58" customFormat="1">
      <c r="A591" s="56">
        <v>479</v>
      </c>
      <c r="B591" s="35">
        <v>479278127</v>
      </c>
      <c r="C591" s="37" t="s">
        <v>542</v>
      </c>
      <c r="D591" s="38">
        <v>0</v>
      </c>
      <c r="E591" s="38">
        <v>0</v>
      </c>
      <c r="F591" s="38">
        <v>0</v>
      </c>
      <c r="G591" s="38">
        <v>0</v>
      </c>
      <c r="H591" s="38">
        <v>4</v>
      </c>
      <c r="I591" s="38">
        <v>3</v>
      </c>
      <c r="J591" s="38">
        <v>0</v>
      </c>
      <c r="K591" s="57">
        <v>0.2702</v>
      </c>
      <c r="L591" s="38">
        <v>0</v>
      </c>
      <c r="M591" s="38">
        <v>0</v>
      </c>
      <c r="N591" s="38">
        <v>0</v>
      </c>
      <c r="O591" s="38">
        <v>0</v>
      </c>
      <c r="P591" s="38">
        <v>4</v>
      </c>
      <c r="Q591" s="38">
        <v>7</v>
      </c>
      <c r="R591" s="57">
        <v>1</v>
      </c>
      <c r="S591" s="38">
        <v>5</v>
      </c>
      <c r="T591" s="35"/>
      <c r="U591" s="35">
        <v>479</v>
      </c>
      <c r="V591" s="35">
        <v>278</v>
      </c>
      <c r="W591" s="35">
        <v>127</v>
      </c>
      <c r="X591" s="58">
        <v>91493.308370000013</v>
      </c>
      <c r="Y591" s="58">
        <v>13070</v>
      </c>
    </row>
    <row r="592" spans="1:25" s="58" customFormat="1">
      <c r="A592" s="56">
        <v>479</v>
      </c>
      <c r="B592" s="35">
        <v>479278137</v>
      </c>
      <c r="C592" s="37" t="s">
        <v>542</v>
      </c>
      <c r="D592" s="38">
        <v>0</v>
      </c>
      <c r="E592" s="38">
        <v>0</v>
      </c>
      <c r="F592" s="38">
        <v>0</v>
      </c>
      <c r="G592" s="38">
        <v>0</v>
      </c>
      <c r="H592" s="38">
        <v>8</v>
      </c>
      <c r="I592" s="38">
        <v>19</v>
      </c>
      <c r="J592" s="38">
        <v>0</v>
      </c>
      <c r="K592" s="57">
        <v>1.0422</v>
      </c>
      <c r="L592" s="38">
        <v>0</v>
      </c>
      <c r="M592" s="38">
        <v>0</v>
      </c>
      <c r="N592" s="38">
        <v>0</v>
      </c>
      <c r="O592" s="38">
        <v>0</v>
      </c>
      <c r="P592" s="38">
        <v>9</v>
      </c>
      <c r="Q592" s="38">
        <v>27</v>
      </c>
      <c r="R592" s="57">
        <v>1</v>
      </c>
      <c r="S592" s="38">
        <v>12</v>
      </c>
      <c r="T592" s="35"/>
      <c r="U592" s="35">
        <v>479</v>
      </c>
      <c r="V592" s="35">
        <v>278</v>
      </c>
      <c r="W592" s="35">
        <v>137</v>
      </c>
      <c r="X592" s="58">
        <v>356942.41657</v>
      </c>
      <c r="Y592" s="58">
        <v>13220</v>
      </c>
    </row>
    <row r="593" spans="1:25" s="58" customFormat="1">
      <c r="A593" s="56">
        <v>479</v>
      </c>
      <c r="B593" s="35">
        <v>479278159</v>
      </c>
      <c r="C593" s="37" t="s">
        <v>542</v>
      </c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1</v>
      </c>
      <c r="J593" s="38">
        <v>0</v>
      </c>
      <c r="K593" s="57">
        <v>3.8600000000000002E-2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1</v>
      </c>
      <c r="R593" s="57">
        <v>1</v>
      </c>
      <c r="S593" s="38">
        <v>3</v>
      </c>
      <c r="T593" s="35"/>
      <c r="U593" s="35">
        <v>479</v>
      </c>
      <c r="V593" s="35">
        <v>278</v>
      </c>
      <c r="W593" s="35">
        <v>159</v>
      </c>
      <c r="X593" s="58">
        <v>11611.466909999999</v>
      </c>
      <c r="Y593" s="58">
        <v>11611</v>
      </c>
    </row>
    <row r="594" spans="1:25" s="58" customFormat="1">
      <c r="A594" s="56">
        <v>479</v>
      </c>
      <c r="B594" s="35">
        <v>479278161</v>
      </c>
      <c r="C594" s="37" t="s">
        <v>542</v>
      </c>
      <c r="D594" s="38">
        <v>0</v>
      </c>
      <c r="E594" s="38">
        <v>0</v>
      </c>
      <c r="F594" s="38">
        <v>0</v>
      </c>
      <c r="G594" s="38">
        <v>0</v>
      </c>
      <c r="H594" s="38">
        <v>1</v>
      </c>
      <c r="I594" s="38">
        <v>5</v>
      </c>
      <c r="J594" s="38">
        <v>0</v>
      </c>
      <c r="K594" s="57">
        <v>0.2316</v>
      </c>
      <c r="L594" s="38">
        <v>0</v>
      </c>
      <c r="M594" s="38">
        <v>0</v>
      </c>
      <c r="N594" s="38">
        <v>0</v>
      </c>
      <c r="O594" s="38">
        <v>0</v>
      </c>
      <c r="P594" s="38">
        <v>2</v>
      </c>
      <c r="Q594" s="38">
        <v>6</v>
      </c>
      <c r="R594" s="57">
        <v>1</v>
      </c>
      <c r="S594" s="38">
        <v>7</v>
      </c>
      <c r="T594" s="35"/>
      <c r="U594" s="35">
        <v>479</v>
      </c>
      <c r="V594" s="35">
        <v>278</v>
      </c>
      <c r="W594" s="35">
        <v>161</v>
      </c>
      <c r="X594" s="58">
        <v>77924.681460000007</v>
      </c>
      <c r="Y594" s="58">
        <v>12987</v>
      </c>
    </row>
    <row r="595" spans="1:25" s="58" customFormat="1">
      <c r="A595" s="56">
        <v>479</v>
      </c>
      <c r="B595" s="35">
        <v>479278191</v>
      </c>
      <c r="C595" s="37" t="s">
        <v>542</v>
      </c>
      <c r="D595" s="38">
        <v>0</v>
      </c>
      <c r="E595" s="38">
        <v>0</v>
      </c>
      <c r="F595" s="38">
        <v>0</v>
      </c>
      <c r="G595" s="38">
        <v>0</v>
      </c>
      <c r="H595" s="38">
        <v>4</v>
      </c>
      <c r="I595" s="38">
        <v>3</v>
      </c>
      <c r="J595" s="38">
        <v>0</v>
      </c>
      <c r="K595" s="57">
        <v>0.2702</v>
      </c>
      <c r="L595" s="38">
        <v>0</v>
      </c>
      <c r="M595" s="38">
        <v>0</v>
      </c>
      <c r="N595" s="38">
        <v>0</v>
      </c>
      <c r="O595" s="38">
        <v>0</v>
      </c>
      <c r="P595" s="38">
        <v>1</v>
      </c>
      <c r="Q595" s="38">
        <v>7</v>
      </c>
      <c r="R595" s="57">
        <v>1</v>
      </c>
      <c r="S595" s="38">
        <v>8</v>
      </c>
      <c r="T595" s="35"/>
      <c r="U595" s="35">
        <v>479</v>
      </c>
      <c r="V595" s="35">
        <v>278</v>
      </c>
      <c r="W595" s="35">
        <v>191</v>
      </c>
      <c r="X595" s="58">
        <v>79170.618370000011</v>
      </c>
      <c r="Y595" s="58">
        <v>11310</v>
      </c>
    </row>
    <row r="596" spans="1:25" s="58" customFormat="1">
      <c r="A596" s="56">
        <v>479</v>
      </c>
      <c r="B596" s="35">
        <v>479278210</v>
      </c>
      <c r="C596" s="37" t="s">
        <v>542</v>
      </c>
      <c r="D596" s="38">
        <v>0</v>
      </c>
      <c r="E596" s="38">
        <v>0</v>
      </c>
      <c r="F596" s="38">
        <v>0</v>
      </c>
      <c r="G596" s="38">
        <v>0</v>
      </c>
      <c r="H596" s="38">
        <v>10</v>
      </c>
      <c r="I596" s="38">
        <v>12</v>
      </c>
      <c r="J596" s="38">
        <v>0</v>
      </c>
      <c r="K596" s="57">
        <v>0.84919999999999995</v>
      </c>
      <c r="L596" s="38">
        <v>0</v>
      </c>
      <c r="M596" s="38">
        <v>0</v>
      </c>
      <c r="N596" s="38">
        <v>0</v>
      </c>
      <c r="O596" s="38">
        <v>0</v>
      </c>
      <c r="P596" s="38">
        <v>6</v>
      </c>
      <c r="Q596" s="38">
        <v>22</v>
      </c>
      <c r="R596" s="57">
        <v>1</v>
      </c>
      <c r="S596" s="38">
        <v>6</v>
      </c>
      <c r="T596" s="35"/>
      <c r="U596" s="35">
        <v>479</v>
      </c>
      <c r="V596" s="35">
        <v>278</v>
      </c>
      <c r="W596" s="35">
        <v>210</v>
      </c>
      <c r="X596" s="58">
        <v>265648.39202000003</v>
      </c>
      <c r="Y596" s="58">
        <v>12075</v>
      </c>
    </row>
    <row r="597" spans="1:25" s="58" customFormat="1">
      <c r="A597" s="56">
        <v>479</v>
      </c>
      <c r="B597" s="35">
        <v>479278227</v>
      </c>
      <c r="C597" s="37" t="s">
        <v>542</v>
      </c>
      <c r="D597" s="38">
        <v>0</v>
      </c>
      <c r="E597" s="38">
        <v>0</v>
      </c>
      <c r="F597" s="38">
        <v>0</v>
      </c>
      <c r="G597" s="38">
        <v>0</v>
      </c>
      <c r="H597" s="38">
        <v>2</v>
      </c>
      <c r="I597" s="38">
        <v>4</v>
      </c>
      <c r="J597" s="38">
        <v>0</v>
      </c>
      <c r="K597" s="57">
        <v>0.2316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6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227</v>
      </c>
      <c r="X597" s="58">
        <v>77640.001459999999</v>
      </c>
      <c r="Y597" s="58">
        <v>12940</v>
      </c>
    </row>
    <row r="598" spans="1:25" s="58" customFormat="1">
      <c r="A598" s="56">
        <v>479</v>
      </c>
      <c r="B598" s="35">
        <v>479278278</v>
      </c>
      <c r="C598" s="37" t="s">
        <v>542</v>
      </c>
      <c r="D598" s="38">
        <v>0</v>
      </c>
      <c r="E598" s="38">
        <v>0</v>
      </c>
      <c r="F598" s="38">
        <v>0</v>
      </c>
      <c r="G598" s="38">
        <v>0</v>
      </c>
      <c r="H598" s="38">
        <v>13</v>
      </c>
      <c r="I598" s="38">
        <v>38</v>
      </c>
      <c r="J598" s="38">
        <v>0</v>
      </c>
      <c r="K598" s="57">
        <v>1.9685999999999999</v>
      </c>
      <c r="L598" s="38">
        <v>0</v>
      </c>
      <c r="M598" s="38">
        <v>0</v>
      </c>
      <c r="N598" s="38">
        <v>0</v>
      </c>
      <c r="O598" s="38">
        <v>0</v>
      </c>
      <c r="P598" s="38">
        <v>19</v>
      </c>
      <c r="Q598" s="38">
        <v>51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278</v>
      </c>
      <c r="X598" s="58">
        <v>664116.03240999999</v>
      </c>
      <c r="Y598" s="58">
        <v>13022</v>
      </c>
    </row>
    <row r="599" spans="1:25" s="58" customFormat="1">
      <c r="A599" s="56">
        <v>479</v>
      </c>
      <c r="B599" s="35">
        <v>479278281</v>
      </c>
      <c r="C599" s="37" t="s">
        <v>542</v>
      </c>
      <c r="D599" s="38">
        <v>0</v>
      </c>
      <c r="E599" s="38">
        <v>0</v>
      </c>
      <c r="F599" s="38">
        <v>0</v>
      </c>
      <c r="G599" s="38">
        <v>0</v>
      </c>
      <c r="H599" s="38">
        <v>16</v>
      </c>
      <c r="I599" s="38">
        <v>41</v>
      </c>
      <c r="J599" s="38">
        <v>0</v>
      </c>
      <c r="K599" s="57">
        <v>2.2002000000000002</v>
      </c>
      <c r="L599" s="38">
        <v>0</v>
      </c>
      <c r="M599" s="38">
        <v>0</v>
      </c>
      <c r="N599" s="38">
        <v>0</v>
      </c>
      <c r="O599" s="38">
        <v>0</v>
      </c>
      <c r="P599" s="38">
        <v>45</v>
      </c>
      <c r="Q599" s="38">
        <v>57</v>
      </c>
      <c r="R599" s="57">
        <v>1</v>
      </c>
      <c r="S599" s="38">
        <v>12</v>
      </c>
      <c r="T599" s="35"/>
      <c r="U599" s="35">
        <v>479</v>
      </c>
      <c r="V599" s="35">
        <v>278</v>
      </c>
      <c r="W599" s="35">
        <v>281</v>
      </c>
      <c r="X599" s="58">
        <v>923586.62386999989</v>
      </c>
      <c r="Y599" s="58">
        <v>16203</v>
      </c>
    </row>
    <row r="600" spans="1:25" s="58" customFormat="1">
      <c r="A600" s="56">
        <v>479</v>
      </c>
      <c r="B600" s="35">
        <v>479278309</v>
      </c>
      <c r="C600" s="37" t="s">
        <v>542</v>
      </c>
      <c r="D600" s="38">
        <v>0</v>
      </c>
      <c r="E600" s="38">
        <v>0</v>
      </c>
      <c r="F600" s="38">
        <v>0</v>
      </c>
      <c r="G600" s="38">
        <v>0</v>
      </c>
      <c r="H600" s="38">
        <v>2</v>
      </c>
      <c r="I600" s="38">
        <v>2</v>
      </c>
      <c r="J600" s="38">
        <v>0</v>
      </c>
      <c r="K600" s="57">
        <v>0.15440000000000001</v>
      </c>
      <c r="L600" s="38">
        <v>0</v>
      </c>
      <c r="M600" s="38">
        <v>0</v>
      </c>
      <c r="N600" s="38">
        <v>0</v>
      </c>
      <c r="O600" s="38">
        <v>0</v>
      </c>
      <c r="P600" s="38">
        <v>1</v>
      </c>
      <c r="Q600" s="38">
        <v>4</v>
      </c>
      <c r="R600" s="57">
        <v>1</v>
      </c>
      <c r="S600" s="38">
        <v>10</v>
      </c>
      <c r="T600" s="35"/>
      <c r="U600" s="35">
        <v>479</v>
      </c>
      <c r="V600" s="35">
        <v>278</v>
      </c>
      <c r="W600" s="35">
        <v>309</v>
      </c>
      <c r="X600" s="58">
        <v>48574.427639999994</v>
      </c>
      <c r="Y600" s="58">
        <v>12144</v>
      </c>
    </row>
    <row r="601" spans="1:25" s="58" customFormat="1">
      <c r="A601" s="56">
        <v>479</v>
      </c>
      <c r="B601" s="35">
        <v>479278325</v>
      </c>
      <c r="C601" s="37" t="s">
        <v>542</v>
      </c>
      <c r="D601" s="38">
        <v>0</v>
      </c>
      <c r="E601" s="38">
        <v>0</v>
      </c>
      <c r="F601" s="38">
        <v>0</v>
      </c>
      <c r="G601" s="38">
        <v>0</v>
      </c>
      <c r="H601" s="38">
        <v>9</v>
      </c>
      <c r="I601" s="38">
        <v>9</v>
      </c>
      <c r="J601" s="38">
        <v>0</v>
      </c>
      <c r="K601" s="57">
        <v>0.69479999999999997</v>
      </c>
      <c r="L601" s="38">
        <v>0</v>
      </c>
      <c r="M601" s="38">
        <v>0</v>
      </c>
      <c r="N601" s="38">
        <v>0</v>
      </c>
      <c r="O601" s="38">
        <v>0</v>
      </c>
      <c r="P601" s="38">
        <v>9</v>
      </c>
      <c r="Q601" s="38">
        <v>18</v>
      </c>
      <c r="R601" s="57">
        <v>1</v>
      </c>
      <c r="S601" s="38">
        <v>9</v>
      </c>
      <c r="T601" s="35"/>
      <c r="U601" s="35">
        <v>479</v>
      </c>
      <c r="V601" s="35">
        <v>278</v>
      </c>
      <c r="W601" s="35">
        <v>325</v>
      </c>
      <c r="X601" s="58">
        <v>242518.35438000003</v>
      </c>
      <c r="Y601" s="58">
        <v>13473</v>
      </c>
    </row>
    <row r="602" spans="1:25" s="58" customFormat="1">
      <c r="A602" s="56">
        <v>479</v>
      </c>
      <c r="B602" s="35">
        <v>479278332</v>
      </c>
      <c r="C602" s="37" t="s">
        <v>542</v>
      </c>
      <c r="D602" s="38">
        <v>0</v>
      </c>
      <c r="E602" s="38">
        <v>0</v>
      </c>
      <c r="F602" s="38">
        <v>0</v>
      </c>
      <c r="G602" s="38">
        <v>0</v>
      </c>
      <c r="H602" s="38">
        <v>1</v>
      </c>
      <c r="I602" s="38">
        <v>9</v>
      </c>
      <c r="J602" s="38">
        <v>0</v>
      </c>
      <c r="K602" s="57">
        <v>0.38600000000000001</v>
      </c>
      <c r="L602" s="38">
        <v>0</v>
      </c>
      <c r="M602" s="38">
        <v>0</v>
      </c>
      <c r="N602" s="38">
        <v>0</v>
      </c>
      <c r="O602" s="38">
        <v>0</v>
      </c>
      <c r="P602" s="38">
        <v>2</v>
      </c>
      <c r="Q602" s="38">
        <v>10</v>
      </c>
      <c r="R602" s="57">
        <v>1</v>
      </c>
      <c r="S602" s="38">
        <v>10</v>
      </c>
      <c r="T602" s="35"/>
      <c r="U602" s="35">
        <v>479</v>
      </c>
      <c r="V602" s="35">
        <v>278</v>
      </c>
      <c r="W602" s="35">
        <v>332</v>
      </c>
      <c r="X602" s="58">
        <v>125942.9091</v>
      </c>
      <c r="Y602" s="58">
        <v>12594</v>
      </c>
    </row>
    <row r="603" spans="1:25" s="58" customFormat="1">
      <c r="A603" s="56">
        <v>479</v>
      </c>
      <c r="B603" s="35">
        <v>479278605</v>
      </c>
      <c r="C603" s="37" t="s">
        <v>542</v>
      </c>
      <c r="D603" s="38">
        <v>0</v>
      </c>
      <c r="E603" s="38">
        <v>0</v>
      </c>
      <c r="F603" s="38">
        <v>0</v>
      </c>
      <c r="G603" s="38">
        <v>0</v>
      </c>
      <c r="H603" s="38">
        <v>16</v>
      </c>
      <c r="I603" s="38">
        <v>18</v>
      </c>
      <c r="J603" s="38">
        <v>0</v>
      </c>
      <c r="K603" s="57">
        <v>1.3124</v>
      </c>
      <c r="L603" s="38">
        <v>0</v>
      </c>
      <c r="M603" s="38">
        <v>0</v>
      </c>
      <c r="N603" s="38">
        <v>0</v>
      </c>
      <c r="O603" s="38">
        <v>0</v>
      </c>
      <c r="P603" s="38">
        <v>19</v>
      </c>
      <c r="Q603" s="38">
        <v>34</v>
      </c>
      <c r="R603" s="57">
        <v>1</v>
      </c>
      <c r="S603" s="38">
        <v>6</v>
      </c>
      <c r="T603" s="35"/>
      <c r="U603" s="35">
        <v>479</v>
      </c>
      <c r="V603" s="35">
        <v>278</v>
      </c>
      <c r="W603" s="35">
        <v>605</v>
      </c>
      <c r="X603" s="58">
        <v>456171.21493999998</v>
      </c>
      <c r="Y603" s="58">
        <v>13417</v>
      </c>
    </row>
    <row r="604" spans="1:25" s="58" customFormat="1">
      <c r="A604" s="56">
        <v>479</v>
      </c>
      <c r="B604" s="35">
        <v>479278635</v>
      </c>
      <c r="C604" s="37" t="s">
        <v>542</v>
      </c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1</v>
      </c>
      <c r="J604" s="38">
        <v>0</v>
      </c>
      <c r="K604" s="57">
        <v>3.8600000000000002E-2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1</v>
      </c>
      <c r="R604" s="57">
        <v>1</v>
      </c>
      <c r="S604" s="38">
        <v>8</v>
      </c>
      <c r="T604" s="35"/>
      <c r="U604" s="35">
        <v>479</v>
      </c>
      <c r="V604" s="35">
        <v>278</v>
      </c>
      <c r="W604" s="35">
        <v>635</v>
      </c>
      <c r="X604" s="58">
        <v>11611.466909999999</v>
      </c>
      <c r="Y604" s="58">
        <v>11611</v>
      </c>
    </row>
    <row r="605" spans="1:25" s="58" customFormat="1">
      <c r="A605" s="56">
        <v>479</v>
      </c>
      <c r="B605" s="35">
        <v>479278670</v>
      </c>
      <c r="C605" s="37" t="s">
        <v>542</v>
      </c>
      <c r="D605" s="38">
        <v>0</v>
      </c>
      <c r="E605" s="38">
        <v>0</v>
      </c>
      <c r="F605" s="38">
        <v>0</v>
      </c>
      <c r="G605" s="38">
        <v>0</v>
      </c>
      <c r="H605" s="38">
        <v>2</v>
      </c>
      <c r="I605" s="38">
        <v>7</v>
      </c>
      <c r="J605" s="38">
        <v>0</v>
      </c>
      <c r="K605" s="57">
        <v>0.34739999999999999</v>
      </c>
      <c r="L605" s="38">
        <v>0</v>
      </c>
      <c r="M605" s="38">
        <v>0</v>
      </c>
      <c r="N605" s="38">
        <v>0</v>
      </c>
      <c r="O605" s="38">
        <v>0</v>
      </c>
      <c r="P605" s="38">
        <v>1</v>
      </c>
      <c r="Q605" s="38">
        <v>9</v>
      </c>
      <c r="R605" s="57">
        <v>1</v>
      </c>
      <c r="S605" s="38">
        <v>6</v>
      </c>
      <c r="T605" s="35"/>
      <c r="U605" s="35">
        <v>479</v>
      </c>
      <c r="V605" s="35">
        <v>278</v>
      </c>
      <c r="W605" s="35">
        <v>670</v>
      </c>
      <c r="X605" s="58">
        <v>105583.54219000001</v>
      </c>
      <c r="Y605" s="58">
        <v>11732</v>
      </c>
    </row>
    <row r="606" spans="1:25" s="58" customFormat="1">
      <c r="A606" s="56">
        <v>479</v>
      </c>
      <c r="B606" s="35">
        <v>479278672</v>
      </c>
      <c r="C606" s="37" t="s">
        <v>542</v>
      </c>
      <c r="D606" s="38">
        <v>0</v>
      </c>
      <c r="E606" s="38">
        <v>0</v>
      </c>
      <c r="F606" s="38">
        <v>0</v>
      </c>
      <c r="G606" s="38">
        <v>0</v>
      </c>
      <c r="H606" s="38">
        <v>1</v>
      </c>
      <c r="I606" s="38">
        <v>2</v>
      </c>
      <c r="J606" s="38">
        <v>0</v>
      </c>
      <c r="K606" s="57">
        <v>0.1158</v>
      </c>
      <c r="L606" s="38">
        <v>0</v>
      </c>
      <c r="M606" s="38">
        <v>0</v>
      </c>
      <c r="N606" s="38">
        <v>0</v>
      </c>
      <c r="O606" s="38">
        <v>0</v>
      </c>
      <c r="P606" s="38">
        <v>1</v>
      </c>
      <c r="Q606" s="38">
        <v>3</v>
      </c>
      <c r="R606" s="57">
        <v>1</v>
      </c>
      <c r="S606" s="38">
        <v>9</v>
      </c>
      <c r="T606" s="35"/>
      <c r="U606" s="35">
        <v>479</v>
      </c>
      <c r="V606" s="35">
        <v>278</v>
      </c>
      <c r="W606" s="35">
        <v>672</v>
      </c>
      <c r="X606" s="58">
        <v>38557.950730000004</v>
      </c>
      <c r="Y606" s="58">
        <v>12853</v>
      </c>
    </row>
    <row r="607" spans="1:25" s="58" customFormat="1">
      <c r="A607" s="56">
        <v>479</v>
      </c>
      <c r="B607" s="35">
        <v>479278674</v>
      </c>
      <c r="C607" s="37" t="s">
        <v>542</v>
      </c>
      <c r="D607" s="38">
        <v>0</v>
      </c>
      <c r="E607" s="38">
        <v>0</v>
      </c>
      <c r="F607" s="38">
        <v>0</v>
      </c>
      <c r="G607" s="38">
        <v>0</v>
      </c>
      <c r="H607" s="38">
        <v>2</v>
      </c>
      <c r="I607" s="38">
        <v>7</v>
      </c>
      <c r="J607" s="38">
        <v>0</v>
      </c>
      <c r="K607" s="57">
        <v>0.34739999999999999</v>
      </c>
      <c r="L607" s="38">
        <v>0</v>
      </c>
      <c r="M607" s="38">
        <v>0</v>
      </c>
      <c r="N607" s="38">
        <v>0</v>
      </c>
      <c r="O607" s="38">
        <v>0</v>
      </c>
      <c r="P607" s="38">
        <v>4</v>
      </c>
      <c r="Q607" s="38">
        <v>9</v>
      </c>
      <c r="R607" s="57">
        <v>1</v>
      </c>
      <c r="S607" s="38">
        <v>10</v>
      </c>
      <c r="T607" s="35"/>
      <c r="U607" s="35">
        <v>479</v>
      </c>
      <c r="V607" s="35">
        <v>278</v>
      </c>
      <c r="W607" s="35">
        <v>674</v>
      </c>
      <c r="X607" s="58">
        <v>124159.68219000001</v>
      </c>
      <c r="Y607" s="58">
        <v>13796</v>
      </c>
    </row>
    <row r="608" spans="1:25" s="58" customFormat="1">
      <c r="A608" s="56">
        <v>479</v>
      </c>
      <c r="B608" s="35">
        <v>479278680</v>
      </c>
      <c r="C608" s="37" t="s">
        <v>542</v>
      </c>
      <c r="D608" s="38">
        <v>0</v>
      </c>
      <c r="E608" s="38">
        <v>0</v>
      </c>
      <c r="F608" s="38">
        <v>0</v>
      </c>
      <c r="G608" s="38">
        <v>0</v>
      </c>
      <c r="H608" s="38">
        <v>3</v>
      </c>
      <c r="I608" s="38">
        <v>4</v>
      </c>
      <c r="J608" s="38">
        <v>0</v>
      </c>
      <c r="K608" s="57">
        <v>0.2702</v>
      </c>
      <c r="L608" s="38">
        <v>0</v>
      </c>
      <c r="M608" s="38">
        <v>0</v>
      </c>
      <c r="N608" s="38">
        <v>0</v>
      </c>
      <c r="O608" s="38">
        <v>0</v>
      </c>
      <c r="P608" s="38">
        <v>2</v>
      </c>
      <c r="Q608" s="38">
        <v>7</v>
      </c>
      <c r="R608" s="57">
        <v>1</v>
      </c>
      <c r="S608" s="38">
        <v>5</v>
      </c>
      <c r="T608" s="35"/>
      <c r="U608" s="35">
        <v>479</v>
      </c>
      <c r="V608" s="35">
        <v>278</v>
      </c>
      <c r="W608" s="35">
        <v>680</v>
      </c>
      <c r="X608" s="58">
        <v>84529.748369999987</v>
      </c>
      <c r="Y608" s="58">
        <v>12076</v>
      </c>
    </row>
    <row r="609" spans="1:25" s="58" customFormat="1">
      <c r="A609" s="56">
        <v>479</v>
      </c>
      <c r="B609" s="35">
        <v>479278683</v>
      </c>
      <c r="C609" s="37" t="s">
        <v>542</v>
      </c>
      <c r="D609" s="38">
        <v>0</v>
      </c>
      <c r="E609" s="38">
        <v>0</v>
      </c>
      <c r="F609" s="38">
        <v>0</v>
      </c>
      <c r="G609" s="38">
        <v>0</v>
      </c>
      <c r="H609" s="38">
        <v>3</v>
      </c>
      <c r="I609" s="38">
        <v>7</v>
      </c>
      <c r="J609" s="38">
        <v>0</v>
      </c>
      <c r="K609" s="57">
        <v>0.38600000000000001</v>
      </c>
      <c r="L609" s="38">
        <v>0</v>
      </c>
      <c r="M609" s="38">
        <v>0</v>
      </c>
      <c r="N609" s="38">
        <v>0</v>
      </c>
      <c r="O609" s="38">
        <v>0</v>
      </c>
      <c r="P609" s="38">
        <v>3</v>
      </c>
      <c r="Q609" s="38">
        <v>10</v>
      </c>
      <c r="R609" s="57">
        <v>1</v>
      </c>
      <c r="S609" s="38">
        <v>5</v>
      </c>
      <c r="T609" s="35"/>
      <c r="U609" s="35">
        <v>479</v>
      </c>
      <c r="V609" s="35">
        <v>278</v>
      </c>
      <c r="W609" s="35">
        <v>683</v>
      </c>
      <c r="X609" s="58">
        <v>123774.4491</v>
      </c>
      <c r="Y609" s="58">
        <v>12377</v>
      </c>
    </row>
    <row r="610" spans="1:25" s="58" customFormat="1">
      <c r="A610" s="56">
        <v>479</v>
      </c>
      <c r="B610" s="35">
        <v>479278717</v>
      </c>
      <c r="C610" s="37" t="s">
        <v>542</v>
      </c>
      <c r="D610" s="38">
        <v>0</v>
      </c>
      <c r="E610" s="38">
        <v>0</v>
      </c>
      <c r="F610" s="38">
        <v>0</v>
      </c>
      <c r="G610" s="38">
        <v>0</v>
      </c>
      <c r="H610" s="38">
        <v>1</v>
      </c>
      <c r="I610" s="38">
        <v>1</v>
      </c>
      <c r="J610" s="38">
        <v>0</v>
      </c>
      <c r="K610" s="57">
        <v>7.7200000000000005E-2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2</v>
      </c>
      <c r="R610" s="57">
        <v>1</v>
      </c>
      <c r="S610" s="38">
        <v>9</v>
      </c>
      <c r="T610" s="35"/>
      <c r="U610" s="35">
        <v>479</v>
      </c>
      <c r="V610" s="35">
        <v>278</v>
      </c>
      <c r="W610" s="35">
        <v>717</v>
      </c>
      <c r="X610" s="58">
        <v>21365.893819999998</v>
      </c>
      <c r="Y610" s="58">
        <v>10683</v>
      </c>
    </row>
    <row r="611" spans="1:25" s="58" customFormat="1">
      <c r="A611" s="56">
        <v>479</v>
      </c>
      <c r="B611" s="35">
        <v>479278750</v>
      </c>
      <c r="C611" s="37" t="s">
        <v>542</v>
      </c>
      <c r="D611" s="38">
        <v>0</v>
      </c>
      <c r="E611" s="38">
        <v>0</v>
      </c>
      <c r="F611" s="38">
        <v>0</v>
      </c>
      <c r="G611" s="38">
        <v>0</v>
      </c>
      <c r="H611" s="38">
        <v>1</v>
      </c>
      <c r="I611" s="38">
        <v>0</v>
      </c>
      <c r="J611" s="38">
        <v>0</v>
      </c>
      <c r="K611" s="57">
        <v>3.8600000000000002E-2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1</v>
      </c>
      <c r="R611" s="57">
        <v>1</v>
      </c>
      <c r="S611" s="38">
        <v>7</v>
      </c>
      <c r="T611" s="35"/>
      <c r="U611" s="35">
        <v>479</v>
      </c>
      <c r="V611" s="35">
        <v>278</v>
      </c>
      <c r="W611" s="35">
        <v>750</v>
      </c>
      <c r="X611" s="58">
        <v>9754.4269099999983</v>
      </c>
      <c r="Y611" s="58">
        <v>9754</v>
      </c>
    </row>
    <row r="612" spans="1:25" s="58" customFormat="1">
      <c r="A612" s="56">
        <v>479</v>
      </c>
      <c r="B612" s="35">
        <v>479278753</v>
      </c>
      <c r="C612" s="37" t="s">
        <v>542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1</v>
      </c>
      <c r="J612" s="38">
        <v>0</v>
      </c>
      <c r="K612" s="57">
        <v>3.8600000000000002E-2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</v>
      </c>
      <c r="S612" s="38">
        <v>7</v>
      </c>
      <c r="T612" s="35"/>
      <c r="U612" s="35">
        <v>479</v>
      </c>
      <c r="V612" s="35">
        <v>278</v>
      </c>
      <c r="W612" s="35">
        <v>753</v>
      </c>
      <c r="X612" s="58">
        <v>16667.926909999998</v>
      </c>
      <c r="Y612" s="58">
        <v>16668</v>
      </c>
    </row>
    <row r="613" spans="1:25" s="58" customFormat="1">
      <c r="A613" s="56">
        <v>479</v>
      </c>
      <c r="B613" s="35">
        <v>479278755</v>
      </c>
      <c r="C613" s="37" t="s">
        <v>542</v>
      </c>
      <c r="D613" s="38">
        <v>0</v>
      </c>
      <c r="E613" s="38">
        <v>0</v>
      </c>
      <c r="F613" s="38">
        <v>0</v>
      </c>
      <c r="G613" s="38">
        <v>0</v>
      </c>
      <c r="H613" s="38">
        <v>1</v>
      </c>
      <c r="I613" s="38">
        <v>3</v>
      </c>
      <c r="J613" s="38">
        <v>0</v>
      </c>
      <c r="K613" s="57">
        <v>0.15440000000000001</v>
      </c>
      <c r="L613" s="38">
        <v>0</v>
      </c>
      <c r="M613" s="38">
        <v>0</v>
      </c>
      <c r="N613" s="38">
        <v>0</v>
      </c>
      <c r="O613" s="38">
        <v>0</v>
      </c>
      <c r="P613" s="38">
        <v>2</v>
      </c>
      <c r="Q613" s="38">
        <v>4</v>
      </c>
      <c r="R613" s="57">
        <v>1</v>
      </c>
      <c r="S613" s="38">
        <v>10</v>
      </c>
      <c r="T613" s="35"/>
      <c r="U613" s="35">
        <v>479</v>
      </c>
      <c r="V613" s="35">
        <v>278</v>
      </c>
      <c r="W613" s="35">
        <v>755</v>
      </c>
      <c r="X613" s="58">
        <v>56274.107639999995</v>
      </c>
      <c r="Y613" s="58">
        <v>14069</v>
      </c>
    </row>
    <row r="614" spans="1:25" s="58" customFormat="1">
      <c r="A614" s="56">
        <v>479</v>
      </c>
      <c r="B614" s="35">
        <v>479278766</v>
      </c>
      <c r="C614" s="37" t="s">
        <v>542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2</v>
      </c>
      <c r="J614" s="38">
        <v>0</v>
      </c>
      <c r="K614" s="57">
        <v>7.7200000000000005E-2</v>
      </c>
      <c r="L614" s="38">
        <v>0</v>
      </c>
      <c r="M614" s="38">
        <v>0</v>
      </c>
      <c r="N614" s="38">
        <v>0</v>
      </c>
      <c r="O614" s="38">
        <v>0</v>
      </c>
      <c r="P614" s="38">
        <v>1</v>
      </c>
      <c r="Q614" s="38">
        <v>2</v>
      </c>
      <c r="R614" s="57">
        <v>1</v>
      </c>
      <c r="S614" s="38">
        <v>7</v>
      </c>
      <c r="T614" s="35"/>
      <c r="U614" s="35">
        <v>479</v>
      </c>
      <c r="V614" s="35">
        <v>278</v>
      </c>
      <c r="W614" s="35">
        <v>766</v>
      </c>
      <c r="X614" s="58">
        <v>28279.393819999998</v>
      </c>
      <c r="Y614" s="58">
        <v>14140</v>
      </c>
    </row>
    <row r="615" spans="1:25" s="58" customFormat="1">
      <c r="A615" s="56">
        <v>481</v>
      </c>
      <c r="B615" s="35">
        <v>481035001</v>
      </c>
      <c r="C615" s="37" t="s">
        <v>543</v>
      </c>
      <c r="D615" s="38">
        <v>1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57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1</v>
      </c>
      <c r="R615" s="57">
        <v>1.0880000000000001</v>
      </c>
      <c r="S615" s="38">
        <v>7</v>
      </c>
      <c r="T615" s="35"/>
      <c r="U615" s="35">
        <v>481</v>
      </c>
      <c r="V615" s="35">
        <v>35</v>
      </c>
      <c r="W615" s="35">
        <v>1</v>
      </c>
      <c r="X615" s="58">
        <v>4777.2385600000007</v>
      </c>
      <c r="Y615" s="58">
        <v>4777</v>
      </c>
    </row>
    <row r="616" spans="1:25" s="58" customFormat="1">
      <c r="A616" s="56">
        <v>481</v>
      </c>
      <c r="B616" s="35">
        <v>481035016</v>
      </c>
      <c r="C616" s="37" t="s">
        <v>543</v>
      </c>
      <c r="D616" s="38">
        <v>1</v>
      </c>
      <c r="E616" s="38">
        <v>0</v>
      </c>
      <c r="F616" s="38">
        <v>0</v>
      </c>
      <c r="G616" s="38">
        <v>1</v>
      </c>
      <c r="H616" s="38">
        <v>0</v>
      </c>
      <c r="I616" s="38">
        <v>0</v>
      </c>
      <c r="J616" s="38">
        <v>0</v>
      </c>
      <c r="K616" s="57">
        <v>3.8600000000000002E-2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2</v>
      </c>
      <c r="R616" s="57">
        <v>1.0880000000000001</v>
      </c>
      <c r="S616" s="38">
        <v>8</v>
      </c>
      <c r="T616" s="35"/>
      <c r="U616" s="35">
        <v>481</v>
      </c>
      <c r="V616" s="35">
        <v>35</v>
      </c>
      <c r="W616" s="35">
        <v>16</v>
      </c>
      <c r="X616" s="58">
        <v>15608.693504048002</v>
      </c>
      <c r="Y616" s="58">
        <v>7804</v>
      </c>
    </row>
    <row r="617" spans="1:25" s="58" customFormat="1">
      <c r="A617" s="56">
        <v>481</v>
      </c>
      <c r="B617" s="35">
        <v>481035018</v>
      </c>
      <c r="C617" s="37" t="s">
        <v>543</v>
      </c>
      <c r="D617" s="38">
        <v>2</v>
      </c>
      <c r="E617" s="38">
        <v>0</v>
      </c>
      <c r="F617" s="38">
        <v>0</v>
      </c>
      <c r="G617" s="38">
        <v>1</v>
      </c>
      <c r="H617" s="38">
        <v>0</v>
      </c>
      <c r="I617" s="38">
        <v>0</v>
      </c>
      <c r="J617" s="38">
        <v>0</v>
      </c>
      <c r="K617" s="57">
        <v>3.8600000000000002E-2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2</v>
      </c>
      <c r="R617" s="57">
        <v>1.0880000000000001</v>
      </c>
      <c r="S617" s="38">
        <v>9</v>
      </c>
      <c r="T617" s="35"/>
      <c r="U617" s="35">
        <v>481</v>
      </c>
      <c r="V617" s="35">
        <v>35</v>
      </c>
      <c r="W617" s="35">
        <v>18</v>
      </c>
      <c r="X617" s="58">
        <v>20385.932064048</v>
      </c>
      <c r="Y617" s="58">
        <v>10193</v>
      </c>
    </row>
    <row r="618" spans="1:25" s="58" customFormat="1">
      <c r="A618" s="56">
        <v>481</v>
      </c>
      <c r="B618" s="35">
        <v>481035035</v>
      </c>
      <c r="C618" s="37" t="s">
        <v>543</v>
      </c>
      <c r="D618" s="38">
        <v>97</v>
      </c>
      <c r="E618" s="38">
        <v>0</v>
      </c>
      <c r="F618" s="38">
        <v>125</v>
      </c>
      <c r="G618" s="38">
        <v>578</v>
      </c>
      <c r="H618" s="38">
        <v>63</v>
      </c>
      <c r="I618" s="38">
        <v>0</v>
      </c>
      <c r="J618" s="38">
        <v>0</v>
      </c>
      <c r="K618" s="57">
        <v>29.567599999999999</v>
      </c>
      <c r="L618" s="38">
        <v>0</v>
      </c>
      <c r="M618" s="38">
        <v>112</v>
      </c>
      <c r="N618" s="38">
        <v>3</v>
      </c>
      <c r="O618" s="38">
        <v>0</v>
      </c>
      <c r="P618" s="38">
        <v>616</v>
      </c>
      <c r="Q618" s="38">
        <v>815</v>
      </c>
      <c r="R618" s="57">
        <v>1.0880000000000001</v>
      </c>
      <c r="S618" s="38">
        <v>11</v>
      </c>
      <c r="T618" s="35"/>
      <c r="U618" s="35">
        <v>481</v>
      </c>
      <c r="V618" s="35">
        <v>35</v>
      </c>
      <c r="W618" s="35">
        <v>35</v>
      </c>
      <c r="X618" s="58">
        <v>13137004.961940771</v>
      </c>
      <c r="Y618" s="58">
        <v>16119</v>
      </c>
    </row>
    <row r="619" spans="1:25" s="58" customFormat="1">
      <c r="A619" s="56">
        <v>481</v>
      </c>
      <c r="B619" s="35">
        <v>481035040</v>
      </c>
      <c r="C619" s="37" t="s">
        <v>543</v>
      </c>
      <c r="D619" s="38">
        <v>1</v>
      </c>
      <c r="E619" s="38">
        <v>0</v>
      </c>
      <c r="F619" s="38">
        <v>0</v>
      </c>
      <c r="G619" s="38">
        <v>2</v>
      </c>
      <c r="H619" s="38">
        <v>0</v>
      </c>
      <c r="I619" s="38">
        <v>0</v>
      </c>
      <c r="J619" s="38">
        <v>0</v>
      </c>
      <c r="K619" s="57">
        <v>7.7200000000000005E-2</v>
      </c>
      <c r="L619" s="38">
        <v>0</v>
      </c>
      <c r="M619" s="38">
        <v>1</v>
      </c>
      <c r="N619" s="38">
        <v>0</v>
      </c>
      <c r="O619" s="38">
        <v>0</v>
      </c>
      <c r="P619" s="38">
        <v>2</v>
      </c>
      <c r="Q619" s="38">
        <v>3</v>
      </c>
      <c r="R619" s="57">
        <v>1.0880000000000001</v>
      </c>
      <c r="S619" s="38">
        <v>6</v>
      </c>
      <c r="T619" s="35"/>
      <c r="U619" s="35">
        <v>481</v>
      </c>
      <c r="V619" s="35">
        <v>35</v>
      </c>
      <c r="W619" s="35">
        <v>40</v>
      </c>
      <c r="X619" s="58">
        <v>39526.387648096003</v>
      </c>
      <c r="Y619" s="58">
        <v>13175</v>
      </c>
    </row>
    <row r="620" spans="1:25" s="58" customFormat="1">
      <c r="A620" s="56">
        <v>481</v>
      </c>
      <c r="B620" s="35">
        <v>481035044</v>
      </c>
      <c r="C620" s="37" t="s">
        <v>543</v>
      </c>
      <c r="D620" s="38">
        <v>1</v>
      </c>
      <c r="E620" s="38">
        <v>0</v>
      </c>
      <c r="F620" s="38">
        <v>1</v>
      </c>
      <c r="G620" s="38">
        <v>8</v>
      </c>
      <c r="H620" s="38">
        <v>1</v>
      </c>
      <c r="I620" s="38">
        <v>0</v>
      </c>
      <c r="J620" s="38">
        <v>0</v>
      </c>
      <c r="K620" s="57">
        <v>0.38600000000000001</v>
      </c>
      <c r="L620" s="38">
        <v>0</v>
      </c>
      <c r="M620" s="38">
        <v>1</v>
      </c>
      <c r="N620" s="38">
        <v>0</v>
      </c>
      <c r="O620" s="38">
        <v>0</v>
      </c>
      <c r="P620" s="38">
        <v>8</v>
      </c>
      <c r="Q620" s="38">
        <v>11</v>
      </c>
      <c r="R620" s="57">
        <v>1.0880000000000001</v>
      </c>
      <c r="S620" s="38">
        <v>11</v>
      </c>
      <c r="T620" s="35"/>
      <c r="U620" s="35">
        <v>481</v>
      </c>
      <c r="V620" s="35">
        <v>35</v>
      </c>
      <c r="W620" s="35">
        <v>44</v>
      </c>
      <c r="X620" s="58">
        <v>168534.65816048</v>
      </c>
      <c r="Y620" s="58">
        <v>15321</v>
      </c>
    </row>
    <row r="621" spans="1:25" s="58" customFormat="1">
      <c r="A621" s="56">
        <v>481</v>
      </c>
      <c r="B621" s="35">
        <v>481035050</v>
      </c>
      <c r="C621" s="37" t="s">
        <v>543</v>
      </c>
      <c r="D621" s="38">
        <v>1</v>
      </c>
      <c r="E621" s="38">
        <v>0</v>
      </c>
      <c r="F621" s="38">
        <v>0</v>
      </c>
      <c r="G621" s="38">
        <v>0</v>
      </c>
      <c r="H621" s="38">
        <v>1</v>
      </c>
      <c r="I621" s="38">
        <v>0</v>
      </c>
      <c r="J621" s="38">
        <v>0</v>
      </c>
      <c r="K621" s="57">
        <v>3.8600000000000002E-2</v>
      </c>
      <c r="L621" s="38">
        <v>0</v>
      </c>
      <c r="M621" s="38">
        <v>0</v>
      </c>
      <c r="N621" s="38">
        <v>0</v>
      </c>
      <c r="O621" s="38">
        <v>0</v>
      </c>
      <c r="P621" s="38">
        <v>1</v>
      </c>
      <c r="Q621" s="38">
        <v>2</v>
      </c>
      <c r="R621" s="57">
        <v>1.0880000000000001</v>
      </c>
      <c r="S621" s="38">
        <v>4</v>
      </c>
      <c r="T621" s="35"/>
      <c r="U621" s="35">
        <v>481</v>
      </c>
      <c r="V621" s="35">
        <v>35</v>
      </c>
      <c r="W621" s="35">
        <v>50</v>
      </c>
      <c r="X621" s="58">
        <v>19850.336704048001</v>
      </c>
      <c r="Y621" s="58">
        <v>9925</v>
      </c>
    </row>
    <row r="622" spans="1:25" s="58" customFormat="1">
      <c r="A622" s="56">
        <v>481</v>
      </c>
      <c r="B622" s="35">
        <v>481035057</v>
      </c>
      <c r="C622" s="37" t="s">
        <v>543</v>
      </c>
      <c r="D622" s="38">
        <v>0</v>
      </c>
      <c r="E622" s="38">
        <v>0</v>
      </c>
      <c r="F622" s="38">
        <v>1</v>
      </c>
      <c r="G622" s="38">
        <v>0</v>
      </c>
      <c r="H622" s="38">
        <v>0</v>
      </c>
      <c r="I622" s="38">
        <v>0</v>
      </c>
      <c r="J622" s="38">
        <v>0</v>
      </c>
      <c r="K622" s="57">
        <v>3.8600000000000002E-2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1</v>
      </c>
      <c r="R622" s="57">
        <v>1.0880000000000001</v>
      </c>
      <c r="S622" s="38">
        <v>12</v>
      </c>
      <c r="T622" s="35"/>
      <c r="U622" s="35">
        <v>481</v>
      </c>
      <c r="V622" s="35">
        <v>35</v>
      </c>
      <c r="W622" s="35">
        <v>57</v>
      </c>
      <c r="X622" s="58">
        <v>10776.230704047999</v>
      </c>
      <c r="Y622" s="58">
        <v>10776</v>
      </c>
    </row>
    <row r="623" spans="1:25" s="58" customFormat="1">
      <c r="A623" s="56">
        <v>481</v>
      </c>
      <c r="B623" s="35">
        <v>481035073</v>
      </c>
      <c r="C623" s="37" t="s">
        <v>543</v>
      </c>
      <c r="D623" s="38">
        <v>2</v>
      </c>
      <c r="E623" s="38">
        <v>0</v>
      </c>
      <c r="F623" s="38">
        <v>0</v>
      </c>
      <c r="G623" s="38">
        <v>2</v>
      </c>
      <c r="H623" s="38">
        <v>0</v>
      </c>
      <c r="I623" s="38">
        <v>0</v>
      </c>
      <c r="J623" s="38">
        <v>0</v>
      </c>
      <c r="K623" s="57">
        <v>7.7200000000000005E-2</v>
      </c>
      <c r="L623" s="38">
        <v>0</v>
      </c>
      <c r="M623" s="38">
        <v>0</v>
      </c>
      <c r="N623" s="38">
        <v>0</v>
      </c>
      <c r="O623" s="38">
        <v>0</v>
      </c>
      <c r="P623" s="38">
        <v>1</v>
      </c>
      <c r="Q623" s="38">
        <v>3</v>
      </c>
      <c r="R623" s="57">
        <v>1.0880000000000001</v>
      </c>
      <c r="S623" s="38">
        <v>6</v>
      </c>
      <c r="T623" s="35"/>
      <c r="U623" s="35">
        <v>481</v>
      </c>
      <c r="V623" s="35">
        <v>35</v>
      </c>
      <c r="W623" s="35">
        <v>73</v>
      </c>
      <c r="X623" s="58">
        <v>36388.894928096008</v>
      </c>
      <c r="Y623" s="58">
        <v>12130</v>
      </c>
    </row>
    <row r="624" spans="1:25" s="58" customFormat="1">
      <c r="A624" s="56">
        <v>481</v>
      </c>
      <c r="B624" s="35">
        <v>481035101</v>
      </c>
      <c r="C624" s="37" t="s">
        <v>543</v>
      </c>
      <c r="D624" s="38">
        <v>0</v>
      </c>
      <c r="E624" s="38">
        <v>0</v>
      </c>
      <c r="F624" s="38">
        <v>0</v>
      </c>
      <c r="G624" s="38">
        <v>1</v>
      </c>
      <c r="H624" s="38">
        <v>0</v>
      </c>
      <c r="I624" s="38">
        <v>0</v>
      </c>
      <c r="J624" s="38">
        <v>0</v>
      </c>
      <c r="K624" s="57">
        <v>3.8600000000000002E-2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1</v>
      </c>
      <c r="R624" s="57">
        <v>1.0880000000000001</v>
      </c>
      <c r="S624" s="38">
        <v>3</v>
      </c>
      <c r="T624" s="35"/>
      <c r="U624" s="35">
        <v>481</v>
      </c>
      <c r="V624" s="35">
        <v>35</v>
      </c>
      <c r="W624" s="35">
        <v>101</v>
      </c>
      <c r="X624" s="58">
        <v>10831.454944048</v>
      </c>
      <c r="Y624" s="58">
        <v>10831</v>
      </c>
    </row>
    <row r="625" spans="1:25" s="58" customFormat="1">
      <c r="A625" s="56">
        <v>481</v>
      </c>
      <c r="B625" s="35">
        <v>481035155</v>
      </c>
      <c r="C625" s="37" t="s">
        <v>543</v>
      </c>
      <c r="D625" s="38">
        <v>1</v>
      </c>
      <c r="E625" s="38">
        <v>0</v>
      </c>
      <c r="F625" s="38">
        <v>0</v>
      </c>
      <c r="G625" s="38">
        <v>3</v>
      </c>
      <c r="H625" s="38">
        <v>0</v>
      </c>
      <c r="I625" s="38">
        <v>0</v>
      </c>
      <c r="J625" s="38">
        <v>0</v>
      </c>
      <c r="K625" s="57">
        <v>0.1158</v>
      </c>
      <c r="L625" s="38">
        <v>0</v>
      </c>
      <c r="M625" s="38">
        <v>0</v>
      </c>
      <c r="N625" s="38">
        <v>0</v>
      </c>
      <c r="O625" s="38">
        <v>0</v>
      </c>
      <c r="P625" s="38">
        <v>4</v>
      </c>
      <c r="Q625" s="38">
        <v>4</v>
      </c>
      <c r="R625" s="57">
        <v>1.0880000000000001</v>
      </c>
      <c r="S625" s="38">
        <v>2</v>
      </c>
      <c r="T625" s="35"/>
      <c r="U625" s="35">
        <v>481</v>
      </c>
      <c r="V625" s="35">
        <v>35</v>
      </c>
      <c r="W625" s="35">
        <v>155</v>
      </c>
      <c r="X625" s="58">
        <v>54887.53715214401</v>
      </c>
      <c r="Y625" s="58">
        <v>13722</v>
      </c>
    </row>
    <row r="626" spans="1:25" s="58" customFormat="1">
      <c r="A626" s="56">
        <v>481</v>
      </c>
      <c r="B626" s="35">
        <v>481035181</v>
      </c>
      <c r="C626" s="37" t="s">
        <v>543</v>
      </c>
      <c r="D626" s="38">
        <v>1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57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1</v>
      </c>
      <c r="R626" s="57">
        <v>1.0880000000000001</v>
      </c>
      <c r="S626" s="38">
        <v>10</v>
      </c>
      <c r="T626" s="35"/>
      <c r="U626" s="35">
        <v>481</v>
      </c>
      <c r="V626" s="35">
        <v>35</v>
      </c>
      <c r="W626" s="35">
        <v>181</v>
      </c>
      <c r="X626" s="58">
        <v>4777.2385600000007</v>
      </c>
      <c r="Y626" s="58">
        <v>4777</v>
      </c>
    </row>
    <row r="627" spans="1:25" s="58" customFormat="1">
      <c r="A627" s="56">
        <v>481</v>
      </c>
      <c r="B627" s="35">
        <v>481035212</v>
      </c>
      <c r="C627" s="37" t="s">
        <v>543</v>
      </c>
      <c r="D627" s="38">
        <v>1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57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1</v>
      </c>
      <c r="R627" s="57">
        <v>1.0880000000000001</v>
      </c>
      <c r="S627" s="38">
        <v>5</v>
      </c>
      <c r="T627" s="35"/>
      <c r="U627" s="35">
        <v>481</v>
      </c>
      <c r="V627" s="35">
        <v>35</v>
      </c>
      <c r="W627" s="35">
        <v>212</v>
      </c>
      <c r="X627" s="58">
        <v>4777.2385600000007</v>
      </c>
      <c r="Y627" s="58">
        <v>4777</v>
      </c>
    </row>
    <row r="628" spans="1:25" s="58" customFormat="1">
      <c r="A628" s="56">
        <v>481</v>
      </c>
      <c r="B628" s="35">
        <v>481035218</v>
      </c>
      <c r="C628" s="37" t="s">
        <v>543</v>
      </c>
      <c r="D628" s="38">
        <v>0</v>
      </c>
      <c r="E628" s="38">
        <v>0</v>
      </c>
      <c r="F628" s="38">
        <v>0</v>
      </c>
      <c r="G628" s="38">
        <v>1</v>
      </c>
      <c r="H628" s="38">
        <v>0</v>
      </c>
      <c r="I628" s="38">
        <v>0</v>
      </c>
      <c r="J628" s="38">
        <v>0</v>
      </c>
      <c r="K628" s="57">
        <v>3.8600000000000002E-2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1</v>
      </c>
      <c r="R628" s="57">
        <v>1.0880000000000001</v>
      </c>
      <c r="S628" s="38">
        <v>5</v>
      </c>
      <c r="T628" s="35"/>
      <c r="U628" s="35">
        <v>481</v>
      </c>
      <c r="V628" s="35">
        <v>35</v>
      </c>
      <c r="W628" s="35">
        <v>218</v>
      </c>
      <c r="X628" s="58">
        <v>10831.454944048</v>
      </c>
      <c r="Y628" s="58">
        <v>10831</v>
      </c>
    </row>
    <row r="629" spans="1:25" s="58" customFormat="1">
      <c r="A629" s="56">
        <v>481</v>
      </c>
      <c r="B629" s="35">
        <v>481035220</v>
      </c>
      <c r="C629" s="37" t="s">
        <v>543</v>
      </c>
      <c r="D629" s="38">
        <v>1</v>
      </c>
      <c r="E629" s="38">
        <v>0</v>
      </c>
      <c r="F629" s="38">
        <v>1</v>
      </c>
      <c r="G629" s="38">
        <v>2</v>
      </c>
      <c r="H629" s="38">
        <v>3</v>
      </c>
      <c r="I629" s="38">
        <v>0</v>
      </c>
      <c r="J629" s="38">
        <v>0</v>
      </c>
      <c r="K629" s="57">
        <v>0.2316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7</v>
      </c>
      <c r="R629" s="57">
        <v>1.0880000000000001</v>
      </c>
      <c r="S629" s="38">
        <v>7</v>
      </c>
      <c r="T629" s="35"/>
      <c r="U629" s="35">
        <v>481</v>
      </c>
      <c r="V629" s="35">
        <v>35</v>
      </c>
      <c r="W629" s="35">
        <v>220</v>
      </c>
      <c r="X629" s="58">
        <v>68517.346864287989</v>
      </c>
      <c r="Y629" s="58">
        <v>9788</v>
      </c>
    </row>
    <row r="630" spans="1:25" s="58" customFormat="1">
      <c r="A630" s="56">
        <v>481</v>
      </c>
      <c r="B630" s="35">
        <v>481035243</v>
      </c>
      <c r="C630" s="37" t="s">
        <v>543</v>
      </c>
      <c r="D630" s="38">
        <v>0</v>
      </c>
      <c r="E630" s="38">
        <v>0</v>
      </c>
      <c r="F630" s="38">
        <v>0</v>
      </c>
      <c r="G630" s="38">
        <v>1</v>
      </c>
      <c r="H630" s="38">
        <v>0</v>
      </c>
      <c r="I630" s="38">
        <v>0</v>
      </c>
      <c r="J630" s="38">
        <v>0</v>
      </c>
      <c r="K630" s="57">
        <v>3.8600000000000002E-2</v>
      </c>
      <c r="L630" s="38">
        <v>0</v>
      </c>
      <c r="M630" s="38">
        <v>0</v>
      </c>
      <c r="N630" s="38">
        <v>0</v>
      </c>
      <c r="O630" s="38">
        <v>0</v>
      </c>
      <c r="P630" s="38">
        <v>1</v>
      </c>
      <c r="Q630" s="38">
        <v>1</v>
      </c>
      <c r="R630" s="57">
        <v>1.0880000000000001</v>
      </c>
      <c r="S630" s="38">
        <v>9</v>
      </c>
      <c r="T630" s="35"/>
      <c r="U630" s="35">
        <v>481</v>
      </c>
      <c r="V630" s="35">
        <v>35</v>
      </c>
      <c r="W630" s="35">
        <v>243</v>
      </c>
      <c r="X630" s="58">
        <v>16850.966944047999</v>
      </c>
      <c r="Y630" s="58">
        <v>16851</v>
      </c>
    </row>
    <row r="631" spans="1:25" s="58" customFormat="1">
      <c r="A631" s="56">
        <v>481</v>
      </c>
      <c r="B631" s="35">
        <v>481035244</v>
      </c>
      <c r="C631" s="37" t="s">
        <v>543</v>
      </c>
      <c r="D631" s="38">
        <v>0</v>
      </c>
      <c r="E631" s="38">
        <v>0</v>
      </c>
      <c r="F631" s="38">
        <v>2</v>
      </c>
      <c r="G631" s="38">
        <v>12</v>
      </c>
      <c r="H631" s="38">
        <v>5</v>
      </c>
      <c r="I631" s="38">
        <v>0</v>
      </c>
      <c r="J631" s="38">
        <v>0</v>
      </c>
      <c r="K631" s="57">
        <v>0.73340000000000005</v>
      </c>
      <c r="L631" s="38">
        <v>0</v>
      </c>
      <c r="M631" s="38">
        <v>4</v>
      </c>
      <c r="N631" s="38">
        <v>0</v>
      </c>
      <c r="O631" s="38">
        <v>0</v>
      </c>
      <c r="P631" s="38">
        <v>14</v>
      </c>
      <c r="Q631" s="38">
        <v>19</v>
      </c>
      <c r="R631" s="57">
        <v>1.0880000000000001</v>
      </c>
      <c r="S631" s="38">
        <v>10</v>
      </c>
      <c r="T631" s="35"/>
      <c r="U631" s="35">
        <v>481</v>
      </c>
      <c r="V631" s="35">
        <v>35</v>
      </c>
      <c r="W631" s="35">
        <v>244</v>
      </c>
      <c r="X631" s="58">
        <v>302901.50841691199</v>
      </c>
      <c r="Y631" s="58">
        <v>15942</v>
      </c>
    </row>
    <row r="632" spans="1:25" s="58" customFormat="1">
      <c r="A632" s="56">
        <v>481</v>
      </c>
      <c r="B632" s="35">
        <v>481035251</v>
      </c>
      <c r="C632" s="37" t="s">
        <v>543</v>
      </c>
      <c r="D632" s="38">
        <v>0</v>
      </c>
      <c r="E632" s="38">
        <v>0</v>
      </c>
      <c r="F632" s="38">
        <v>0</v>
      </c>
      <c r="G632" s="38">
        <v>1</v>
      </c>
      <c r="H632" s="38">
        <v>0</v>
      </c>
      <c r="I632" s="38">
        <v>0</v>
      </c>
      <c r="J632" s="38">
        <v>0</v>
      </c>
      <c r="K632" s="57">
        <v>3.8600000000000002E-2</v>
      </c>
      <c r="L632" s="38">
        <v>0</v>
      </c>
      <c r="M632" s="38">
        <v>0</v>
      </c>
      <c r="N632" s="38">
        <v>0</v>
      </c>
      <c r="O632" s="38">
        <v>0</v>
      </c>
      <c r="P632" s="38">
        <v>1</v>
      </c>
      <c r="Q632" s="38">
        <v>1</v>
      </c>
      <c r="R632" s="57">
        <v>1.0880000000000001</v>
      </c>
      <c r="S632" s="38">
        <v>9</v>
      </c>
      <c r="T632" s="35"/>
      <c r="U632" s="35">
        <v>481</v>
      </c>
      <c r="V632" s="35">
        <v>35</v>
      </c>
      <c r="W632" s="35">
        <v>251</v>
      </c>
      <c r="X632" s="58">
        <v>16850.966944047999</v>
      </c>
      <c r="Y632" s="58">
        <v>16851</v>
      </c>
    </row>
    <row r="633" spans="1:25" s="58" customFormat="1">
      <c r="A633" s="56">
        <v>481</v>
      </c>
      <c r="B633" s="35">
        <v>481035285</v>
      </c>
      <c r="C633" s="37" t="s">
        <v>543</v>
      </c>
      <c r="D633" s="38">
        <v>2</v>
      </c>
      <c r="E633" s="38">
        <v>0</v>
      </c>
      <c r="F633" s="38">
        <v>1</v>
      </c>
      <c r="G633" s="38">
        <v>6</v>
      </c>
      <c r="H633" s="38">
        <v>0</v>
      </c>
      <c r="I633" s="38">
        <v>0</v>
      </c>
      <c r="J633" s="38">
        <v>0</v>
      </c>
      <c r="K633" s="57">
        <v>0.2702</v>
      </c>
      <c r="L633" s="38">
        <v>0</v>
      </c>
      <c r="M633" s="38">
        <v>1</v>
      </c>
      <c r="N633" s="38">
        <v>0</v>
      </c>
      <c r="O633" s="38">
        <v>0</v>
      </c>
      <c r="P633" s="38">
        <v>5</v>
      </c>
      <c r="Q633" s="38">
        <v>8</v>
      </c>
      <c r="R633" s="57">
        <v>1.0880000000000001</v>
      </c>
      <c r="S633" s="38">
        <v>8</v>
      </c>
      <c r="T633" s="35"/>
      <c r="U633" s="35">
        <v>481</v>
      </c>
      <c r="V633" s="35">
        <v>35</v>
      </c>
      <c r="W633" s="35">
        <v>285</v>
      </c>
      <c r="X633" s="58">
        <v>116746.75524833601</v>
      </c>
      <c r="Y633" s="58">
        <v>14593</v>
      </c>
    </row>
    <row r="634" spans="1:25" s="58" customFormat="1">
      <c r="A634" s="56">
        <v>481</v>
      </c>
      <c r="B634" s="35">
        <v>481035307</v>
      </c>
      <c r="C634" s="37" t="s">
        <v>543</v>
      </c>
      <c r="D634" s="38">
        <v>1</v>
      </c>
      <c r="E634" s="38">
        <v>0</v>
      </c>
      <c r="F634" s="38">
        <v>0</v>
      </c>
      <c r="G634" s="38">
        <v>1</v>
      </c>
      <c r="H634" s="38">
        <v>0</v>
      </c>
      <c r="I634" s="38">
        <v>0</v>
      </c>
      <c r="J634" s="38">
        <v>0</v>
      </c>
      <c r="K634" s="57">
        <v>3.8600000000000002E-2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2</v>
      </c>
      <c r="R634" s="57">
        <v>1.0880000000000001</v>
      </c>
      <c r="S634" s="38">
        <v>4</v>
      </c>
      <c r="T634" s="35"/>
      <c r="U634" s="35">
        <v>481</v>
      </c>
      <c r="V634" s="35">
        <v>35</v>
      </c>
      <c r="W634" s="35">
        <v>307</v>
      </c>
      <c r="X634" s="58">
        <v>15608.693504048002</v>
      </c>
      <c r="Y634" s="58">
        <v>7804</v>
      </c>
    </row>
    <row r="635" spans="1:25" s="58" customFormat="1">
      <c r="A635" s="56">
        <v>481</v>
      </c>
      <c r="B635" s="35">
        <v>481035336</v>
      </c>
      <c r="C635" s="37" t="s">
        <v>543</v>
      </c>
      <c r="D635" s="38">
        <v>0</v>
      </c>
      <c r="E635" s="38">
        <v>0</v>
      </c>
      <c r="F635" s="38">
        <v>0</v>
      </c>
      <c r="G635" s="38">
        <v>2</v>
      </c>
      <c r="H635" s="38">
        <v>0</v>
      </c>
      <c r="I635" s="38">
        <v>0</v>
      </c>
      <c r="J635" s="38">
        <v>0</v>
      </c>
      <c r="K635" s="57">
        <v>7.7200000000000005E-2</v>
      </c>
      <c r="L635" s="38">
        <v>0</v>
      </c>
      <c r="M635" s="38">
        <v>1</v>
      </c>
      <c r="N635" s="38">
        <v>0</v>
      </c>
      <c r="O635" s="38">
        <v>0</v>
      </c>
      <c r="P635" s="38">
        <v>2</v>
      </c>
      <c r="Q635" s="38">
        <v>2</v>
      </c>
      <c r="R635" s="57">
        <v>1.0880000000000001</v>
      </c>
      <c r="S635" s="38">
        <v>8</v>
      </c>
      <c r="T635" s="35"/>
      <c r="U635" s="35">
        <v>481</v>
      </c>
      <c r="V635" s="35">
        <v>35</v>
      </c>
      <c r="W635" s="35">
        <v>336</v>
      </c>
      <c r="X635" s="58">
        <v>35879.771008096002</v>
      </c>
      <c r="Y635" s="58">
        <v>17940</v>
      </c>
    </row>
    <row r="636" spans="1:25" s="58" customFormat="1">
      <c r="A636" s="56">
        <v>482</v>
      </c>
      <c r="B636" s="35">
        <v>482204007</v>
      </c>
      <c r="C636" s="37" t="s">
        <v>544</v>
      </c>
      <c r="D636" s="38">
        <v>0</v>
      </c>
      <c r="E636" s="38">
        <v>0</v>
      </c>
      <c r="F636" s="38">
        <v>13</v>
      </c>
      <c r="G636" s="38">
        <v>50</v>
      </c>
      <c r="H636" s="38">
        <v>15</v>
      </c>
      <c r="I636" s="38">
        <v>0</v>
      </c>
      <c r="J636" s="38">
        <v>0</v>
      </c>
      <c r="K636" s="57">
        <v>3.0108000000000001</v>
      </c>
      <c r="L636" s="38">
        <v>0</v>
      </c>
      <c r="M636" s="38">
        <v>0</v>
      </c>
      <c r="N636" s="38">
        <v>0</v>
      </c>
      <c r="O636" s="38">
        <v>0</v>
      </c>
      <c r="P636" s="38">
        <v>15</v>
      </c>
      <c r="Q636" s="38">
        <v>78</v>
      </c>
      <c r="R636" s="57">
        <v>1</v>
      </c>
      <c r="S636" s="38">
        <v>6</v>
      </c>
      <c r="T636" s="35"/>
      <c r="U636" s="35">
        <v>482</v>
      </c>
      <c r="V636" s="35">
        <v>204</v>
      </c>
      <c r="W636" s="35">
        <v>7</v>
      </c>
      <c r="X636" s="58">
        <v>854798.09898000001</v>
      </c>
      <c r="Y636" s="58">
        <v>10959</v>
      </c>
    </row>
    <row r="637" spans="1:25" s="58" customFormat="1">
      <c r="A637" s="56">
        <v>482</v>
      </c>
      <c r="B637" s="35">
        <v>482204030</v>
      </c>
      <c r="C637" s="37" t="s">
        <v>544</v>
      </c>
      <c r="D637" s="38">
        <v>0</v>
      </c>
      <c r="E637" s="38">
        <v>0</v>
      </c>
      <c r="F637" s="38">
        <v>0</v>
      </c>
      <c r="G637" s="38">
        <v>0</v>
      </c>
      <c r="H637" s="38">
        <v>2</v>
      </c>
      <c r="I637" s="38">
        <v>0</v>
      </c>
      <c r="J637" s="38">
        <v>0</v>
      </c>
      <c r="K637" s="57">
        <v>7.7200000000000005E-2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2</v>
      </c>
      <c r="R637" s="57">
        <v>1</v>
      </c>
      <c r="S637" s="38">
        <v>7</v>
      </c>
      <c r="T637" s="35"/>
      <c r="U637" s="35">
        <v>482</v>
      </c>
      <c r="V637" s="35">
        <v>204</v>
      </c>
      <c r="W637" s="35">
        <v>30</v>
      </c>
      <c r="X637" s="58">
        <v>19508.853819999997</v>
      </c>
      <c r="Y637" s="58">
        <v>9754</v>
      </c>
    </row>
    <row r="638" spans="1:25" s="58" customFormat="1">
      <c r="A638" s="56">
        <v>482</v>
      </c>
      <c r="B638" s="35">
        <v>482204038</v>
      </c>
      <c r="C638" s="37" t="s">
        <v>544</v>
      </c>
      <c r="D638" s="38">
        <v>0</v>
      </c>
      <c r="E638" s="38">
        <v>0</v>
      </c>
      <c r="F638" s="38">
        <v>0</v>
      </c>
      <c r="G638" s="38">
        <v>1</v>
      </c>
      <c r="H638" s="38">
        <v>0</v>
      </c>
      <c r="I638" s="38">
        <v>0</v>
      </c>
      <c r="J638" s="38">
        <v>0</v>
      </c>
      <c r="K638" s="57">
        <v>3.8600000000000002E-2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1</v>
      </c>
      <c r="R638" s="57">
        <v>1</v>
      </c>
      <c r="S638" s="38">
        <v>2</v>
      </c>
      <c r="T638" s="35"/>
      <c r="U638" s="35">
        <v>482</v>
      </c>
      <c r="V638" s="35">
        <v>204</v>
      </c>
      <c r="W638" s="35">
        <v>38</v>
      </c>
      <c r="X638" s="58">
        <v>10114.68691</v>
      </c>
      <c r="Y638" s="58">
        <v>10115</v>
      </c>
    </row>
    <row r="639" spans="1:25" s="58" customFormat="1">
      <c r="A639" s="56">
        <v>482</v>
      </c>
      <c r="B639" s="35">
        <v>482204105</v>
      </c>
      <c r="C639" s="37" t="s">
        <v>544</v>
      </c>
      <c r="D639" s="38">
        <v>0</v>
      </c>
      <c r="E639" s="38">
        <v>0</v>
      </c>
      <c r="F639" s="38">
        <v>0</v>
      </c>
      <c r="G639" s="38">
        <v>1</v>
      </c>
      <c r="H639" s="38">
        <v>2</v>
      </c>
      <c r="I639" s="38">
        <v>0</v>
      </c>
      <c r="J639" s="38">
        <v>0</v>
      </c>
      <c r="K639" s="57">
        <v>0.1158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3</v>
      </c>
      <c r="R639" s="57">
        <v>1</v>
      </c>
      <c r="S639" s="38">
        <v>3</v>
      </c>
      <c r="T639" s="35"/>
      <c r="U639" s="35">
        <v>482</v>
      </c>
      <c r="V639" s="35">
        <v>204</v>
      </c>
      <c r="W639" s="35">
        <v>105</v>
      </c>
      <c r="X639" s="58">
        <v>29623.540729999997</v>
      </c>
      <c r="Y639" s="58">
        <v>9875</v>
      </c>
    </row>
    <row r="640" spans="1:25" s="58" customFormat="1">
      <c r="A640" s="56">
        <v>482</v>
      </c>
      <c r="B640" s="35">
        <v>482204128</v>
      </c>
      <c r="C640" s="37" t="s">
        <v>544</v>
      </c>
      <c r="D640" s="38">
        <v>0</v>
      </c>
      <c r="E640" s="38">
        <v>0</v>
      </c>
      <c r="F640" s="38">
        <v>0</v>
      </c>
      <c r="G640" s="38">
        <v>1</v>
      </c>
      <c r="H640" s="38">
        <v>0</v>
      </c>
      <c r="I640" s="38">
        <v>0</v>
      </c>
      <c r="J640" s="38">
        <v>0</v>
      </c>
      <c r="K640" s="57">
        <v>3.8600000000000002E-2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1</v>
      </c>
      <c r="R640" s="57">
        <v>1</v>
      </c>
      <c r="S640" s="38">
        <v>10</v>
      </c>
      <c r="T640" s="35"/>
      <c r="U640" s="35">
        <v>482</v>
      </c>
      <c r="V640" s="35">
        <v>204</v>
      </c>
      <c r="W640" s="35">
        <v>128</v>
      </c>
      <c r="X640" s="58">
        <v>10114.68691</v>
      </c>
      <c r="Y640" s="58">
        <v>10115</v>
      </c>
    </row>
    <row r="641" spans="1:25" s="58" customFormat="1">
      <c r="A641" s="56">
        <v>482</v>
      </c>
      <c r="B641" s="35">
        <v>482204164</v>
      </c>
      <c r="C641" s="37" t="s">
        <v>544</v>
      </c>
      <c r="D641" s="38">
        <v>0</v>
      </c>
      <c r="E641" s="38">
        <v>0</v>
      </c>
      <c r="F641" s="38">
        <v>0</v>
      </c>
      <c r="G641" s="38">
        <v>1</v>
      </c>
      <c r="H641" s="38">
        <v>0</v>
      </c>
      <c r="I641" s="38">
        <v>0</v>
      </c>
      <c r="J641" s="38">
        <v>0</v>
      </c>
      <c r="K641" s="57">
        <v>3.8600000000000002E-2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1</v>
      </c>
      <c r="R641" s="57">
        <v>1</v>
      </c>
      <c r="S641" s="38">
        <v>2</v>
      </c>
      <c r="T641" s="35"/>
      <c r="U641" s="35">
        <v>482</v>
      </c>
      <c r="V641" s="35">
        <v>204</v>
      </c>
      <c r="W641" s="35">
        <v>164</v>
      </c>
      <c r="X641" s="58">
        <v>10114.68691</v>
      </c>
      <c r="Y641" s="58">
        <v>10115</v>
      </c>
    </row>
    <row r="642" spans="1:25" s="58" customFormat="1">
      <c r="A642" s="56">
        <v>482</v>
      </c>
      <c r="B642" s="35">
        <v>482204204</v>
      </c>
      <c r="C642" s="37" t="s">
        <v>544</v>
      </c>
      <c r="D642" s="38">
        <v>0</v>
      </c>
      <c r="E642" s="38">
        <v>0</v>
      </c>
      <c r="F642" s="38">
        <v>12</v>
      </c>
      <c r="G642" s="38">
        <v>68</v>
      </c>
      <c r="H642" s="38">
        <v>52</v>
      </c>
      <c r="I642" s="38">
        <v>0</v>
      </c>
      <c r="J642" s="38">
        <v>0</v>
      </c>
      <c r="K642" s="57">
        <v>5.0952000000000002</v>
      </c>
      <c r="L642" s="38">
        <v>0</v>
      </c>
      <c r="M642" s="38">
        <v>0</v>
      </c>
      <c r="N642" s="38">
        <v>0</v>
      </c>
      <c r="O642" s="38">
        <v>0</v>
      </c>
      <c r="P642" s="38">
        <v>13</v>
      </c>
      <c r="Q642" s="38">
        <v>132</v>
      </c>
      <c r="R642" s="57">
        <v>1</v>
      </c>
      <c r="S642" s="38">
        <v>3</v>
      </c>
      <c r="T642" s="35"/>
      <c r="U642" s="35">
        <v>482</v>
      </c>
      <c r="V642" s="35">
        <v>204</v>
      </c>
      <c r="W642" s="35">
        <v>204</v>
      </c>
      <c r="X642" s="58">
        <v>1370292.2921200001</v>
      </c>
      <c r="Y642" s="58">
        <v>10381</v>
      </c>
    </row>
    <row r="643" spans="1:25" s="58" customFormat="1">
      <c r="A643" s="56">
        <v>482</v>
      </c>
      <c r="B643" s="35">
        <v>482204745</v>
      </c>
      <c r="C643" s="37" t="s">
        <v>544</v>
      </c>
      <c r="D643" s="38">
        <v>0</v>
      </c>
      <c r="E643" s="38">
        <v>0</v>
      </c>
      <c r="F643" s="38">
        <v>3</v>
      </c>
      <c r="G643" s="38">
        <v>13</v>
      </c>
      <c r="H643" s="38">
        <v>13</v>
      </c>
      <c r="I643" s="38">
        <v>0</v>
      </c>
      <c r="J643" s="38">
        <v>0</v>
      </c>
      <c r="K643" s="57">
        <v>1.1194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29</v>
      </c>
      <c r="R643" s="57">
        <v>1</v>
      </c>
      <c r="S643" s="38">
        <v>3</v>
      </c>
      <c r="T643" s="35"/>
      <c r="U643" s="35">
        <v>482</v>
      </c>
      <c r="V643" s="35">
        <v>204</v>
      </c>
      <c r="W643" s="35">
        <v>745</v>
      </c>
      <c r="X643" s="58">
        <v>288490.26039000001</v>
      </c>
      <c r="Y643" s="58">
        <v>9948</v>
      </c>
    </row>
    <row r="644" spans="1:25" s="58" customFormat="1">
      <c r="A644" s="56">
        <v>482</v>
      </c>
      <c r="B644" s="35">
        <v>482204773</v>
      </c>
      <c r="C644" s="37" t="s">
        <v>544</v>
      </c>
      <c r="D644" s="38">
        <v>0</v>
      </c>
      <c r="E644" s="38">
        <v>0</v>
      </c>
      <c r="F644" s="38">
        <v>4</v>
      </c>
      <c r="G644" s="38">
        <v>27</v>
      </c>
      <c r="H644" s="38">
        <v>10</v>
      </c>
      <c r="I644" s="38">
        <v>0</v>
      </c>
      <c r="J644" s="38">
        <v>0</v>
      </c>
      <c r="K644" s="57">
        <v>1.5826</v>
      </c>
      <c r="L644" s="38">
        <v>0</v>
      </c>
      <c r="M644" s="38">
        <v>0</v>
      </c>
      <c r="N644" s="38">
        <v>0</v>
      </c>
      <c r="O644" s="38">
        <v>0</v>
      </c>
      <c r="P644" s="38">
        <v>3</v>
      </c>
      <c r="Q644" s="38">
        <v>41</v>
      </c>
      <c r="R644" s="57">
        <v>1</v>
      </c>
      <c r="S644" s="38">
        <v>6</v>
      </c>
      <c r="T644" s="35"/>
      <c r="U644" s="35">
        <v>482</v>
      </c>
      <c r="V644" s="35">
        <v>204</v>
      </c>
      <c r="W644" s="35">
        <v>773</v>
      </c>
      <c r="X644" s="58">
        <v>425279.78330999997</v>
      </c>
      <c r="Y644" s="58">
        <v>10373</v>
      </c>
    </row>
    <row r="645" spans="1:25" s="58" customFormat="1">
      <c r="A645" s="56">
        <v>483</v>
      </c>
      <c r="B645" s="35">
        <v>483239020</v>
      </c>
      <c r="C645" s="37" t="s">
        <v>545</v>
      </c>
      <c r="D645" s="38">
        <v>0</v>
      </c>
      <c r="E645" s="38">
        <v>0</v>
      </c>
      <c r="F645" s="38">
        <v>0</v>
      </c>
      <c r="G645" s="38">
        <v>3</v>
      </c>
      <c r="H645" s="38">
        <v>10</v>
      </c>
      <c r="I645" s="38">
        <v>8</v>
      </c>
      <c r="J645" s="38">
        <v>0</v>
      </c>
      <c r="K645" s="57">
        <v>0.81059999999999999</v>
      </c>
      <c r="L645" s="38">
        <v>0</v>
      </c>
      <c r="M645" s="38">
        <v>0</v>
      </c>
      <c r="N645" s="38">
        <v>1</v>
      </c>
      <c r="O645" s="38">
        <v>0</v>
      </c>
      <c r="P645" s="38">
        <v>12</v>
      </c>
      <c r="Q645" s="38">
        <v>21</v>
      </c>
      <c r="R645" s="57">
        <v>1.0369999999999999</v>
      </c>
      <c r="S645" s="38">
        <v>10</v>
      </c>
      <c r="T645" s="35"/>
      <c r="U645" s="35">
        <v>483</v>
      </c>
      <c r="V645" s="35">
        <v>239</v>
      </c>
      <c r="W645" s="35">
        <v>20</v>
      </c>
      <c r="X645" s="58">
        <v>302536.53216699196</v>
      </c>
      <c r="Y645" s="58">
        <v>14407</v>
      </c>
    </row>
    <row r="646" spans="1:25" s="58" customFormat="1">
      <c r="A646" s="56">
        <v>483</v>
      </c>
      <c r="B646" s="35">
        <v>483239036</v>
      </c>
      <c r="C646" s="37" t="s">
        <v>545</v>
      </c>
      <c r="D646" s="38">
        <v>0</v>
      </c>
      <c r="E646" s="38">
        <v>0</v>
      </c>
      <c r="F646" s="38">
        <v>0</v>
      </c>
      <c r="G646" s="38">
        <v>4</v>
      </c>
      <c r="H646" s="38">
        <v>14</v>
      </c>
      <c r="I646" s="38">
        <v>7</v>
      </c>
      <c r="J646" s="38">
        <v>0</v>
      </c>
      <c r="K646" s="57">
        <v>0.96499999999999997</v>
      </c>
      <c r="L646" s="38">
        <v>0</v>
      </c>
      <c r="M646" s="38">
        <v>0</v>
      </c>
      <c r="N646" s="38">
        <v>0</v>
      </c>
      <c r="O646" s="38">
        <v>0</v>
      </c>
      <c r="P646" s="38">
        <v>7</v>
      </c>
      <c r="Q646" s="38">
        <v>25</v>
      </c>
      <c r="R646" s="57">
        <v>1.0369999999999999</v>
      </c>
      <c r="S646" s="38">
        <v>7</v>
      </c>
      <c r="T646" s="35"/>
      <c r="U646" s="35">
        <v>483</v>
      </c>
      <c r="V646" s="35">
        <v>239</v>
      </c>
      <c r="W646" s="35">
        <v>36</v>
      </c>
      <c r="X646" s="58">
        <v>302508.66748880001</v>
      </c>
      <c r="Y646" s="58">
        <v>12100</v>
      </c>
    </row>
    <row r="647" spans="1:25" s="58" customFormat="1">
      <c r="A647" s="56">
        <v>483</v>
      </c>
      <c r="B647" s="35">
        <v>483239052</v>
      </c>
      <c r="C647" s="37" t="s">
        <v>545</v>
      </c>
      <c r="D647" s="38">
        <v>0</v>
      </c>
      <c r="E647" s="38">
        <v>0</v>
      </c>
      <c r="F647" s="38">
        <v>0</v>
      </c>
      <c r="G647" s="38">
        <v>1</v>
      </c>
      <c r="H647" s="38">
        <v>20</v>
      </c>
      <c r="I647" s="38">
        <v>16</v>
      </c>
      <c r="J647" s="38">
        <v>0</v>
      </c>
      <c r="K647" s="57">
        <v>1.4281999999999999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37</v>
      </c>
      <c r="R647" s="57">
        <v>1.0369999999999999</v>
      </c>
      <c r="S647" s="38">
        <v>7</v>
      </c>
      <c r="T647" s="35"/>
      <c r="U647" s="35">
        <v>483</v>
      </c>
      <c r="V647" s="35">
        <v>239</v>
      </c>
      <c r="W647" s="35">
        <v>52</v>
      </c>
      <c r="X647" s="58">
        <v>407796.67919422389</v>
      </c>
      <c r="Y647" s="58">
        <v>11022</v>
      </c>
    </row>
    <row r="648" spans="1:25" s="58" customFormat="1">
      <c r="A648" s="56">
        <v>483</v>
      </c>
      <c r="B648" s="35">
        <v>483239082</v>
      </c>
      <c r="C648" s="37" t="s">
        <v>545</v>
      </c>
      <c r="D648" s="38">
        <v>0</v>
      </c>
      <c r="E648" s="38">
        <v>0</v>
      </c>
      <c r="F648" s="38">
        <v>0</v>
      </c>
      <c r="G648" s="38">
        <v>1</v>
      </c>
      <c r="H648" s="38">
        <v>1</v>
      </c>
      <c r="I648" s="38">
        <v>3</v>
      </c>
      <c r="J648" s="38">
        <v>0</v>
      </c>
      <c r="K648" s="57">
        <v>0.193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5</v>
      </c>
      <c r="R648" s="57">
        <v>1.0369999999999999</v>
      </c>
      <c r="S648" s="38">
        <v>2</v>
      </c>
      <c r="T648" s="35"/>
      <c r="U648" s="35">
        <v>483</v>
      </c>
      <c r="V648" s="35">
        <v>239</v>
      </c>
      <c r="W648" s="35">
        <v>82</v>
      </c>
      <c r="X648" s="58">
        <v>56335.450849759996</v>
      </c>
      <c r="Y648" s="58">
        <v>11267</v>
      </c>
    </row>
    <row r="649" spans="1:25" s="58" customFormat="1">
      <c r="A649" s="56">
        <v>483</v>
      </c>
      <c r="B649" s="35">
        <v>483239083</v>
      </c>
      <c r="C649" s="37" t="s">
        <v>545</v>
      </c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1</v>
      </c>
      <c r="J649" s="38">
        <v>0</v>
      </c>
      <c r="K649" s="57">
        <v>3.8600000000000002E-2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1</v>
      </c>
      <c r="R649" s="57">
        <v>1.0369999999999999</v>
      </c>
      <c r="S649" s="38">
        <v>6</v>
      </c>
      <c r="T649" s="35"/>
      <c r="U649" s="35">
        <v>483</v>
      </c>
      <c r="V649" s="35">
        <v>239</v>
      </c>
      <c r="W649" s="35">
        <v>83</v>
      </c>
      <c r="X649" s="58">
        <v>11959.794577952</v>
      </c>
      <c r="Y649" s="58">
        <v>11960</v>
      </c>
    </row>
    <row r="650" spans="1:25" s="58" customFormat="1">
      <c r="A650" s="56">
        <v>483</v>
      </c>
      <c r="B650" s="35">
        <v>483239096</v>
      </c>
      <c r="C650" s="37" t="s">
        <v>545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0</v>
      </c>
      <c r="J650" s="38">
        <v>0</v>
      </c>
      <c r="K650" s="57">
        <v>3.8600000000000002E-2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1</v>
      </c>
      <c r="R650" s="57">
        <v>1.0369999999999999</v>
      </c>
      <c r="S650" s="38">
        <v>8</v>
      </c>
      <c r="T650" s="35"/>
      <c r="U650" s="35">
        <v>483</v>
      </c>
      <c r="V650" s="35">
        <v>239</v>
      </c>
      <c r="W650" s="35">
        <v>96</v>
      </c>
      <c r="X650" s="58">
        <v>10040.011827951999</v>
      </c>
      <c r="Y650" s="58">
        <v>10040</v>
      </c>
    </row>
    <row r="651" spans="1:25" s="58" customFormat="1">
      <c r="A651" s="56">
        <v>483</v>
      </c>
      <c r="B651" s="35">
        <v>483239118</v>
      </c>
      <c r="C651" s="37" t="s">
        <v>545</v>
      </c>
      <c r="D651" s="38">
        <v>0</v>
      </c>
      <c r="E651" s="38">
        <v>0</v>
      </c>
      <c r="F651" s="38">
        <v>0</v>
      </c>
      <c r="G651" s="38">
        <v>1</v>
      </c>
      <c r="H651" s="38">
        <v>0</v>
      </c>
      <c r="I651" s="38">
        <v>0</v>
      </c>
      <c r="J651" s="38">
        <v>0</v>
      </c>
      <c r="K651" s="57">
        <v>3.8600000000000002E-2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1</v>
      </c>
      <c r="R651" s="57">
        <v>1.0369999999999999</v>
      </c>
      <c r="S651" s="38">
        <v>5</v>
      </c>
      <c r="T651" s="35"/>
      <c r="U651" s="35">
        <v>483</v>
      </c>
      <c r="V651" s="35">
        <v>239</v>
      </c>
      <c r="W651" s="35">
        <v>118</v>
      </c>
      <c r="X651" s="58">
        <v>10416.055287951998</v>
      </c>
      <c r="Y651" s="58">
        <v>10416</v>
      </c>
    </row>
    <row r="652" spans="1:25" s="58" customFormat="1">
      <c r="A652" s="56">
        <v>483</v>
      </c>
      <c r="B652" s="35">
        <v>483239131</v>
      </c>
      <c r="C652" s="37" t="s">
        <v>545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2</v>
      </c>
      <c r="J652" s="38">
        <v>0</v>
      </c>
      <c r="K652" s="57">
        <v>7.7200000000000005E-2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2</v>
      </c>
      <c r="R652" s="57">
        <v>1.0369999999999999</v>
      </c>
      <c r="S652" s="38">
        <v>2</v>
      </c>
      <c r="T652" s="35"/>
      <c r="U652" s="35">
        <v>483</v>
      </c>
      <c r="V652" s="35">
        <v>239</v>
      </c>
      <c r="W652" s="35">
        <v>131</v>
      </c>
      <c r="X652" s="58">
        <v>28137.466965903997</v>
      </c>
      <c r="Y652" s="58">
        <v>14069</v>
      </c>
    </row>
    <row r="653" spans="1:25" s="58" customFormat="1">
      <c r="A653" s="56">
        <v>483</v>
      </c>
      <c r="B653" s="35">
        <v>483239145</v>
      </c>
      <c r="C653" s="37" t="s">
        <v>545</v>
      </c>
      <c r="D653" s="38">
        <v>0</v>
      </c>
      <c r="E653" s="38">
        <v>0</v>
      </c>
      <c r="F653" s="38">
        <v>0</v>
      </c>
      <c r="G653" s="38">
        <v>4</v>
      </c>
      <c r="H653" s="38">
        <v>10</v>
      </c>
      <c r="I653" s="38">
        <v>0</v>
      </c>
      <c r="J653" s="38">
        <v>0</v>
      </c>
      <c r="K653" s="57">
        <v>0.54039999999999999</v>
      </c>
      <c r="L653" s="38">
        <v>0</v>
      </c>
      <c r="M653" s="38">
        <v>0</v>
      </c>
      <c r="N653" s="38">
        <v>0</v>
      </c>
      <c r="O653" s="38">
        <v>0</v>
      </c>
      <c r="P653" s="38">
        <v>1</v>
      </c>
      <c r="Q653" s="38">
        <v>14</v>
      </c>
      <c r="R653" s="57">
        <v>1.0369999999999999</v>
      </c>
      <c r="S653" s="38">
        <v>5</v>
      </c>
      <c r="T653" s="35"/>
      <c r="U653" s="35">
        <v>483</v>
      </c>
      <c r="V653" s="35">
        <v>239</v>
      </c>
      <c r="W653" s="35">
        <v>145</v>
      </c>
      <c r="X653" s="58">
        <v>146620.48529132799</v>
      </c>
      <c r="Y653" s="58">
        <v>10473</v>
      </c>
    </row>
    <row r="654" spans="1:25" s="58" customFormat="1">
      <c r="A654" s="56">
        <v>483</v>
      </c>
      <c r="B654" s="35">
        <v>483239171</v>
      </c>
      <c r="C654" s="37" t="s">
        <v>545</v>
      </c>
      <c r="D654" s="38">
        <v>0</v>
      </c>
      <c r="E654" s="38">
        <v>0</v>
      </c>
      <c r="F654" s="38">
        <v>0</v>
      </c>
      <c r="G654" s="38">
        <v>2</v>
      </c>
      <c r="H654" s="38">
        <v>4</v>
      </c>
      <c r="I654" s="38">
        <v>9</v>
      </c>
      <c r="J654" s="38">
        <v>0</v>
      </c>
      <c r="K654" s="57">
        <v>0.57899999999999996</v>
      </c>
      <c r="L654" s="38">
        <v>0</v>
      </c>
      <c r="M654" s="38">
        <v>0</v>
      </c>
      <c r="N654" s="38">
        <v>0</v>
      </c>
      <c r="O654" s="38">
        <v>0</v>
      </c>
      <c r="P654" s="38">
        <v>6</v>
      </c>
      <c r="Q654" s="38">
        <v>15</v>
      </c>
      <c r="R654" s="57">
        <v>1.0369999999999999</v>
      </c>
      <c r="S654" s="38">
        <v>4</v>
      </c>
      <c r="T654" s="35"/>
      <c r="U654" s="35">
        <v>483</v>
      </c>
      <c r="V654" s="35">
        <v>239</v>
      </c>
      <c r="W654" s="35">
        <v>171</v>
      </c>
      <c r="X654" s="58">
        <v>195290.62814928</v>
      </c>
      <c r="Y654" s="58">
        <v>13019</v>
      </c>
    </row>
    <row r="655" spans="1:25" s="58" customFormat="1">
      <c r="A655" s="56">
        <v>483</v>
      </c>
      <c r="B655" s="35">
        <v>483239172</v>
      </c>
      <c r="C655" s="37" t="s">
        <v>545</v>
      </c>
      <c r="D655" s="38">
        <v>0</v>
      </c>
      <c r="E655" s="38">
        <v>0</v>
      </c>
      <c r="F655" s="38">
        <v>0</v>
      </c>
      <c r="G655" s="38">
        <v>1</v>
      </c>
      <c r="H655" s="38">
        <v>3</v>
      </c>
      <c r="I655" s="38">
        <v>1</v>
      </c>
      <c r="J655" s="38">
        <v>0</v>
      </c>
      <c r="K655" s="57">
        <v>0.193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1.0369999999999999</v>
      </c>
      <c r="S655" s="38">
        <v>8</v>
      </c>
      <c r="T655" s="35"/>
      <c r="U655" s="35">
        <v>483</v>
      </c>
      <c r="V655" s="35">
        <v>239</v>
      </c>
      <c r="W655" s="35">
        <v>172</v>
      </c>
      <c r="X655" s="58">
        <v>68979.054959759989</v>
      </c>
      <c r="Y655" s="58">
        <v>13796</v>
      </c>
    </row>
    <row r="656" spans="1:25" s="58" customFormat="1">
      <c r="A656" s="56">
        <v>483</v>
      </c>
      <c r="B656" s="35">
        <v>483239182</v>
      </c>
      <c r="C656" s="37" t="s">
        <v>545</v>
      </c>
      <c r="D656" s="38">
        <v>0</v>
      </c>
      <c r="E656" s="38">
        <v>0</v>
      </c>
      <c r="F656" s="38">
        <v>0</v>
      </c>
      <c r="G656" s="38">
        <v>3</v>
      </c>
      <c r="H656" s="38">
        <v>12</v>
      </c>
      <c r="I656" s="38">
        <v>21</v>
      </c>
      <c r="J656" s="38">
        <v>0</v>
      </c>
      <c r="K656" s="57">
        <v>1.3895999999999999</v>
      </c>
      <c r="L656" s="38">
        <v>0</v>
      </c>
      <c r="M656" s="38">
        <v>0</v>
      </c>
      <c r="N656" s="38">
        <v>0</v>
      </c>
      <c r="O656" s="38">
        <v>0</v>
      </c>
      <c r="P656" s="38">
        <v>8</v>
      </c>
      <c r="Q656" s="38">
        <v>36</v>
      </c>
      <c r="R656" s="57">
        <v>1.0369999999999999</v>
      </c>
      <c r="S656" s="38">
        <v>8</v>
      </c>
      <c r="T656" s="35"/>
      <c r="U656" s="35">
        <v>483</v>
      </c>
      <c r="V656" s="35">
        <v>239</v>
      </c>
      <c r="W656" s="35">
        <v>182</v>
      </c>
      <c r="X656" s="58">
        <v>446839.11289627198</v>
      </c>
      <c r="Y656" s="58">
        <v>12412</v>
      </c>
    </row>
    <row r="657" spans="1:25" s="58" customFormat="1">
      <c r="A657" s="56">
        <v>483</v>
      </c>
      <c r="B657" s="35">
        <v>483239219</v>
      </c>
      <c r="C657" s="37" t="s">
        <v>545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3.8600000000000002E-2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1</v>
      </c>
      <c r="R657" s="57">
        <v>1.0369999999999999</v>
      </c>
      <c r="S657" s="38">
        <v>2</v>
      </c>
      <c r="T657" s="35"/>
      <c r="U657" s="35">
        <v>483</v>
      </c>
      <c r="V657" s="35">
        <v>239</v>
      </c>
      <c r="W657" s="35">
        <v>219</v>
      </c>
      <c r="X657" s="58">
        <v>11959.794577952</v>
      </c>
      <c r="Y657" s="58">
        <v>11960</v>
      </c>
    </row>
    <row r="658" spans="1:25" s="58" customFormat="1">
      <c r="A658" s="56">
        <v>483</v>
      </c>
      <c r="B658" s="35">
        <v>483239231</v>
      </c>
      <c r="C658" s="37" t="s">
        <v>545</v>
      </c>
      <c r="D658" s="38">
        <v>0</v>
      </c>
      <c r="E658" s="38">
        <v>0</v>
      </c>
      <c r="F658" s="38">
        <v>0</v>
      </c>
      <c r="G658" s="38">
        <v>0</v>
      </c>
      <c r="H658" s="38">
        <v>5</v>
      </c>
      <c r="I658" s="38">
        <v>11</v>
      </c>
      <c r="J658" s="38">
        <v>0</v>
      </c>
      <c r="K658" s="57">
        <v>0.61760000000000004</v>
      </c>
      <c r="L658" s="38">
        <v>0</v>
      </c>
      <c r="M658" s="38">
        <v>0</v>
      </c>
      <c r="N658" s="38">
        <v>0</v>
      </c>
      <c r="O658" s="38">
        <v>0</v>
      </c>
      <c r="P658" s="38">
        <v>5</v>
      </c>
      <c r="Q658" s="38">
        <v>16</v>
      </c>
      <c r="R658" s="57">
        <v>1.0369999999999999</v>
      </c>
      <c r="S658" s="38">
        <v>4</v>
      </c>
      <c r="T658" s="35"/>
      <c r="U658" s="35">
        <v>483</v>
      </c>
      <c r="V658" s="35">
        <v>239</v>
      </c>
      <c r="W658" s="35">
        <v>231</v>
      </c>
      <c r="X658" s="58">
        <v>203974.73204723196</v>
      </c>
      <c r="Y658" s="58">
        <v>12748</v>
      </c>
    </row>
    <row r="659" spans="1:25" s="58" customFormat="1">
      <c r="A659" s="56">
        <v>483</v>
      </c>
      <c r="B659" s="35">
        <v>483239239</v>
      </c>
      <c r="C659" s="37" t="s">
        <v>545</v>
      </c>
      <c r="D659" s="38">
        <v>0</v>
      </c>
      <c r="E659" s="38">
        <v>0</v>
      </c>
      <c r="F659" s="38">
        <v>0</v>
      </c>
      <c r="G659" s="38">
        <v>54</v>
      </c>
      <c r="H659" s="38">
        <v>141</v>
      </c>
      <c r="I659" s="38">
        <v>141</v>
      </c>
      <c r="J659" s="38">
        <v>0</v>
      </c>
      <c r="K659" s="57">
        <v>12.9696</v>
      </c>
      <c r="L659" s="38">
        <v>0</v>
      </c>
      <c r="M659" s="38">
        <v>4</v>
      </c>
      <c r="N659" s="38">
        <v>2</v>
      </c>
      <c r="O659" s="38">
        <v>1</v>
      </c>
      <c r="P659" s="38">
        <v>72</v>
      </c>
      <c r="Q659" s="38">
        <v>336</v>
      </c>
      <c r="R659" s="57">
        <v>1.0369999999999999</v>
      </c>
      <c r="S659" s="38">
        <v>6</v>
      </c>
      <c r="T659" s="35"/>
      <c r="U659" s="35">
        <v>483</v>
      </c>
      <c r="V659" s="35">
        <v>239</v>
      </c>
      <c r="W659" s="35">
        <v>239</v>
      </c>
      <c r="X659" s="58">
        <v>4039740.8895718716</v>
      </c>
      <c r="Y659" s="58">
        <v>12023</v>
      </c>
    </row>
    <row r="660" spans="1:25" s="58" customFormat="1">
      <c r="A660" s="56">
        <v>483</v>
      </c>
      <c r="B660" s="35">
        <v>483239250</v>
      </c>
      <c r="C660" s="37" t="s">
        <v>545</v>
      </c>
      <c r="D660" s="38">
        <v>0</v>
      </c>
      <c r="E660" s="38">
        <v>0</v>
      </c>
      <c r="F660" s="38">
        <v>0</v>
      </c>
      <c r="G660" s="38">
        <v>1</v>
      </c>
      <c r="H660" s="38">
        <v>0</v>
      </c>
      <c r="I660" s="38">
        <v>0</v>
      </c>
      <c r="J660" s="38">
        <v>0</v>
      </c>
      <c r="K660" s="57">
        <v>3.8600000000000002E-2</v>
      </c>
      <c r="L660" s="38">
        <v>0</v>
      </c>
      <c r="M660" s="38">
        <v>0</v>
      </c>
      <c r="N660" s="38">
        <v>0</v>
      </c>
      <c r="O660" s="38">
        <v>0</v>
      </c>
      <c r="P660" s="38">
        <v>1</v>
      </c>
      <c r="Q660" s="38">
        <v>1</v>
      </c>
      <c r="R660" s="57">
        <v>1.0369999999999999</v>
      </c>
      <c r="S660" s="38">
        <v>5</v>
      </c>
      <c r="T660" s="35"/>
      <c r="U660" s="35">
        <v>483</v>
      </c>
      <c r="V660" s="35">
        <v>239</v>
      </c>
      <c r="W660" s="35">
        <v>250</v>
      </c>
      <c r="X660" s="58">
        <v>14972.201147951999</v>
      </c>
      <c r="Y660" s="58">
        <v>14972</v>
      </c>
    </row>
    <row r="661" spans="1:25" s="58" customFormat="1">
      <c r="A661" s="56">
        <v>483</v>
      </c>
      <c r="B661" s="35">
        <v>483239251</v>
      </c>
      <c r="C661" s="37" t="s">
        <v>545</v>
      </c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1</v>
      </c>
      <c r="J661" s="38">
        <v>0</v>
      </c>
      <c r="K661" s="57">
        <v>3.8600000000000002E-2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1</v>
      </c>
      <c r="R661" s="57">
        <v>1.0369999999999999</v>
      </c>
      <c r="S661" s="38">
        <v>9</v>
      </c>
      <c r="T661" s="35"/>
      <c r="U661" s="35">
        <v>483</v>
      </c>
      <c r="V661" s="35">
        <v>239</v>
      </c>
      <c r="W661" s="35">
        <v>251</v>
      </c>
      <c r="X661" s="58">
        <v>11959.794577952</v>
      </c>
      <c r="Y661" s="58">
        <v>11960</v>
      </c>
    </row>
    <row r="662" spans="1:25" s="58" customFormat="1">
      <c r="A662" s="56">
        <v>483</v>
      </c>
      <c r="B662" s="35">
        <v>483239261</v>
      </c>
      <c r="C662" s="37" t="s">
        <v>545</v>
      </c>
      <c r="D662" s="38">
        <v>0</v>
      </c>
      <c r="E662" s="38">
        <v>0</v>
      </c>
      <c r="F662" s="38">
        <v>0</v>
      </c>
      <c r="G662" s="38">
        <v>5</v>
      </c>
      <c r="H662" s="38">
        <v>7</v>
      </c>
      <c r="I662" s="38">
        <v>2</v>
      </c>
      <c r="J662" s="38">
        <v>0</v>
      </c>
      <c r="K662" s="57">
        <v>0.54039999999999999</v>
      </c>
      <c r="L662" s="38">
        <v>0</v>
      </c>
      <c r="M662" s="38">
        <v>0</v>
      </c>
      <c r="N662" s="38">
        <v>0</v>
      </c>
      <c r="O662" s="38">
        <v>0</v>
      </c>
      <c r="P662" s="38">
        <v>2</v>
      </c>
      <c r="Q662" s="38">
        <v>14</v>
      </c>
      <c r="R662" s="57">
        <v>1.0369999999999999</v>
      </c>
      <c r="S662" s="38">
        <v>5</v>
      </c>
      <c r="T662" s="35"/>
      <c r="U662" s="35">
        <v>483</v>
      </c>
      <c r="V662" s="35">
        <v>239</v>
      </c>
      <c r="W662" s="35">
        <v>261</v>
      </c>
      <c r="X662" s="58">
        <v>155392.24011132799</v>
      </c>
      <c r="Y662" s="58">
        <v>11099</v>
      </c>
    </row>
    <row r="663" spans="1:25" s="58" customFormat="1">
      <c r="A663" s="56">
        <v>483</v>
      </c>
      <c r="B663" s="35">
        <v>483239264</v>
      </c>
      <c r="C663" s="37" t="s">
        <v>545</v>
      </c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1</v>
      </c>
      <c r="J663" s="38">
        <v>0</v>
      </c>
      <c r="K663" s="57">
        <v>3.8600000000000002E-2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1</v>
      </c>
      <c r="R663" s="57">
        <v>1.0369999999999999</v>
      </c>
      <c r="S663" s="38">
        <v>3</v>
      </c>
      <c r="T663" s="35"/>
      <c r="U663" s="35">
        <v>483</v>
      </c>
      <c r="V663" s="35">
        <v>239</v>
      </c>
      <c r="W663" s="35">
        <v>264</v>
      </c>
      <c r="X663" s="58">
        <v>11959.794577952</v>
      </c>
      <c r="Y663" s="58">
        <v>11960</v>
      </c>
    </row>
    <row r="664" spans="1:25" s="58" customFormat="1">
      <c r="A664" s="56">
        <v>483</v>
      </c>
      <c r="B664" s="35">
        <v>483239293</v>
      </c>
      <c r="C664" s="37" t="s">
        <v>545</v>
      </c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1</v>
      </c>
      <c r="J664" s="38">
        <v>0</v>
      </c>
      <c r="K664" s="57">
        <v>3.8600000000000002E-2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1</v>
      </c>
      <c r="R664" s="57">
        <v>1.0369999999999999</v>
      </c>
      <c r="S664" s="38">
        <v>10</v>
      </c>
      <c r="T664" s="35"/>
      <c r="U664" s="35">
        <v>483</v>
      </c>
      <c r="V664" s="35">
        <v>239</v>
      </c>
      <c r="W664" s="35">
        <v>293</v>
      </c>
      <c r="X664" s="58">
        <v>11959.794577952</v>
      </c>
      <c r="Y664" s="58">
        <v>11960</v>
      </c>
    </row>
    <row r="665" spans="1:25" s="58" customFormat="1">
      <c r="A665" s="56">
        <v>483</v>
      </c>
      <c r="B665" s="35">
        <v>483239310</v>
      </c>
      <c r="C665" s="37" t="s">
        <v>545</v>
      </c>
      <c r="D665" s="38">
        <v>0</v>
      </c>
      <c r="E665" s="38">
        <v>0</v>
      </c>
      <c r="F665" s="38">
        <v>0</v>
      </c>
      <c r="G665" s="38">
        <v>8</v>
      </c>
      <c r="H665" s="38">
        <v>34</v>
      </c>
      <c r="I665" s="38">
        <v>25</v>
      </c>
      <c r="J665" s="38">
        <v>0</v>
      </c>
      <c r="K665" s="57">
        <v>2.5861999999999998</v>
      </c>
      <c r="L665" s="38">
        <v>0</v>
      </c>
      <c r="M665" s="38">
        <v>0</v>
      </c>
      <c r="N665" s="38">
        <v>0</v>
      </c>
      <c r="O665" s="38">
        <v>0</v>
      </c>
      <c r="P665" s="38">
        <v>37</v>
      </c>
      <c r="Q665" s="38">
        <v>67</v>
      </c>
      <c r="R665" s="57">
        <v>1.0369999999999999</v>
      </c>
      <c r="S665" s="38">
        <v>10</v>
      </c>
      <c r="T665" s="35"/>
      <c r="U665" s="35">
        <v>483</v>
      </c>
      <c r="V665" s="35">
        <v>239</v>
      </c>
      <c r="W665" s="35">
        <v>310</v>
      </c>
      <c r="X665" s="58">
        <v>947010.25214278395</v>
      </c>
      <c r="Y665" s="58">
        <v>14134</v>
      </c>
    </row>
    <row r="666" spans="1:25" s="58" customFormat="1">
      <c r="A666" s="56">
        <v>483</v>
      </c>
      <c r="B666" s="35">
        <v>483239336</v>
      </c>
      <c r="C666" s="37" t="s">
        <v>545</v>
      </c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1</v>
      </c>
      <c r="J666" s="38">
        <v>0</v>
      </c>
      <c r="K666" s="57">
        <v>3.8600000000000002E-2</v>
      </c>
      <c r="L666" s="38">
        <v>0</v>
      </c>
      <c r="M666" s="38">
        <v>0</v>
      </c>
      <c r="N666" s="38">
        <v>0</v>
      </c>
      <c r="O666" s="38">
        <v>0</v>
      </c>
      <c r="P666" s="38">
        <v>1</v>
      </c>
      <c r="Q666" s="38">
        <v>1</v>
      </c>
      <c r="R666" s="57">
        <v>1.0369999999999999</v>
      </c>
      <c r="S666" s="38">
        <v>8</v>
      </c>
      <c r="T666" s="35"/>
      <c r="U666" s="35">
        <v>483</v>
      </c>
      <c r="V666" s="35">
        <v>239</v>
      </c>
      <c r="W666" s="35">
        <v>336</v>
      </c>
      <c r="X666" s="58">
        <v>17454.184447952</v>
      </c>
      <c r="Y666" s="58">
        <v>17454</v>
      </c>
    </row>
    <row r="667" spans="1:25" s="58" customFormat="1">
      <c r="A667" s="56">
        <v>483</v>
      </c>
      <c r="B667" s="35">
        <v>483239625</v>
      </c>
      <c r="C667" s="37" t="s">
        <v>545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3</v>
      </c>
      <c r="J667" s="38">
        <v>0</v>
      </c>
      <c r="K667" s="57">
        <v>0.1158</v>
      </c>
      <c r="L667" s="38">
        <v>0</v>
      </c>
      <c r="M667" s="38">
        <v>0</v>
      </c>
      <c r="N667" s="38">
        <v>0</v>
      </c>
      <c r="O667" s="38">
        <v>0</v>
      </c>
      <c r="P667" s="38">
        <v>1</v>
      </c>
      <c r="Q667" s="38">
        <v>3</v>
      </c>
      <c r="R667" s="57">
        <v>1.0369999999999999</v>
      </c>
      <c r="S667" s="38">
        <v>6</v>
      </c>
      <c r="T667" s="35"/>
      <c r="U667" s="35">
        <v>483</v>
      </c>
      <c r="V667" s="35">
        <v>239</v>
      </c>
      <c r="W667" s="35">
        <v>625</v>
      </c>
      <c r="X667" s="58">
        <v>40832.352063855993</v>
      </c>
      <c r="Y667" s="58">
        <v>13611</v>
      </c>
    </row>
    <row r="668" spans="1:25" s="58" customFormat="1">
      <c r="A668" s="56">
        <v>483</v>
      </c>
      <c r="B668" s="35">
        <v>483239645</v>
      </c>
      <c r="C668" s="37" t="s">
        <v>545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1</v>
      </c>
      <c r="J668" s="38">
        <v>0</v>
      </c>
      <c r="K668" s="57">
        <v>3.8600000000000002E-2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1.0369999999999999</v>
      </c>
      <c r="S668" s="38">
        <v>10</v>
      </c>
      <c r="T668" s="35"/>
      <c r="U668" s="35">
        <v>483</v>
      </c>
      <c r="V668" s="35">
        <v>239</v>
      </c>
      <c r="W668" s="35">
        <v>645</v>
      </c>
      <c r="X668" s="58">
        <v>17995.647097951998</v>
      </c>
      <c r="Y668" s="58">
        <v>17996</v>
      </c>
    </row>
    <row r="669" spans="1:25" s="58" customFormat="1">
      <c r="A669" s="56">
        <v>483</v>
      </c>
      <c r="B669" s="35">
        <v>483239665</v>
      </c>
      <c r="C669" s="37" t="s">
        <v>545</v>
      </c>
      <c r="D669" s="38">
        <v>0</v>
      </c>
      <c r="E669" s="38">
        <v>0</v>
      </c>
      <c r="F669" s="38">
        <v>0</v>
      </c>
      <c r="G669" s="38">
        <v>1</v>
      </c>
      <c r="H669" s="38">
        <v>1</v>
      </c>
      <c r="I669" s="38">
        <v>5</v>
      </c>
      <c r="J669" s="38">
        <v>0</v>
      </c>
      <c r="K669" s="57">
        <v>0.2702</v>
      </c>
      <c r="L669" s="38">
        <v>0</v>
      </c>
      <c r="M669" s="38">
        <v>0</v>
      </c>
      <c r="N669" s="38">
        <v>0</v>
      </c>
      <c r="O669" s="38">
        <v>0</v>
      </c>
      <c r="P669" s="38">
        <v>5</v>
      </c>
      <c r="Q669" s="38">
        <v>7</v>
      </c>
      <c r="R669" s="57">
        <v>1.0369999999999999</v>
      </c>
      <c r="S669" s="38">
        <v>5</v>
      </c>
      <c r="T669" s="35"/>
      <c r="U669" s="35">
        <v>483</v>
      </c>
      <c r="V669" s="35">
        <v>239</v>
      </c>
      <c r="W669" s="35">
        <v>665</v>
      </c>
      <c r="X669" s="58">
        <v>103035.769305664</v>
      </c>
      <c r="Y669" s="58">
        <v>14719</v>
      </c>
    </row>
    <row r="670" spans="1:25" s="58" customFormat="1">
      <c r="A670" s="56">
        <v>483</v>
      </c>
      <c r="B670" s="35">
        <v>483239740</v>
      </c>
      <c r="C670" s="37" t="s">
        <v>545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2</v>
      </c>
      <c r="J670" s="38">
        <v>0</v>
      </c>
      <c r="K670" s="57">
        <v>7.7200000000000005E-2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2</v>
      </c>
      <c r="R670" s="57">
        <v>1.0369999999999999</v>
      </c>
      <c r="S670" s="38">
        <v>4</v>
      </c>
      <c r="T670" s="35"/>
      <c r="U670" s="35">
        <v>483</v>
      </c>
      <c r="V670" s="35">
        <v>239</v>
      </c>
      <c r="W670" s="35">
        <v>740</v>
      </c>
      <c r="X670" s="58">
        <v>23919.589155903999</v>
      </c>
      <c r="Y670" s="58">
        <v>11960</v>
      </c>
    </row>
    <row r="671" spans="1:25" s="58" customFormat="1">
      <c r="A671" s="56">
        <v>483</v>
      </c>
      <c r="B671" s="35">
        <v>483239760</v>
      </c>
      <c r="C671" s="37" t="s">
        <v>545</v>
      </c>
      <c r="D671" s="38">
        <v>0</v>
      </c>
      <c r="E671" s="38">
        <v>0</v>
      </c>
      <c r="F671" s="38">
        <v>0</v>
      </c>
      <c r="G671" s="38">
        <v>0</v>
      </c>
      <c r="H671" s="38">
        <v>12</v>
      </c>
      <c r="I671" s="38">
        <v>28</v>
      </c>
      <c r="J671" s="38">
        <v>0</v>
      </c>
      <c r="K671" s="57">
        <v>1.544</v>
      </c>
      <c r="L671" s="38">
        <v>0</v>
      </c>
      <c r="M671" s="38">
        <v>0</v>
      </c>
      <c r="N671" s="38">
        <v>1</v>
      </c>
      <c r="O671" s="38">
        <v>0</v>
      </c>
      <c r="P671" s="38">
        <v>7</v>
      </c>
      <c r="Q671" s="38">
        <v>40</v>
      </c>
      <c r="R671" s="57">
        <v>1.0369999999999999</v>
      </c>
      <c r="S671" s="38">
        <v>5</v>
      </c>
      <c r="T671" s="35"/>
      <c r="U671" s="35">
        <v>483</v>
      </c>
      <c r="V671" s="35">
        <v>239</v>
      </c>
      <c r="W671" s="35">
        <v>760</v>
      </c>
      <c r="X671" s="58">
        <v>490027.07229807996</v>
      </c>
      <c r="Y671" s="58">
        <v>12251</v>
      </c>
    </row>
    <row r="672" spans="1:25" s="58" customFormat="1">
      <c r="A672" s="56">
        <v>484</v>
      </c>
      <c r="B672" s="35">
        <v>484035001</v>
      </c>
      <c r="C672" s="37" t="s">
        <v>546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1</v>
      </c>
      <c r="J672" s="38">
        <v>0</v>
      </c>
      <c r="K672" s="57">
        <v>3.8600000000000002E-2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1.0880000000000001</v>
      </c>
      <c r="S672" s="38">
        <v>7</v>
      </c>
      <c r="T672" s="35"/>
      <c r="U672" s="35">
        <v>484</v>
      </c>
      <c r="V672" s="35">
        <v>35</v>
      </c>
      <c r="W672" s="35">
        <v>1</v>
      </c>
      <c r="X672" s="58">
        <v>17894.080304047999</v>
      </c>
      <c r="Y672" s="58">
        <v>17894</v>
      </c>
    </row>
    <row r="673" spans="1:25" s="58" customFormat="1">
      <c r="A673" s="56">
        <v>484</v>
      </c>
      <c r="B673" s="35">
        <v>484035016</v>
      </c>
      <c r="C673" s="37" t="s">
        <v>546</v>
      </c>
      <c r="D673" s="38">
        <v>0</v>
      </c>
      <c r="E673" s="38">
        <v>0</v>
      </c>
      <c r="F673" s="38">
        <v>0</v>
      </c>
      <c r="G673" s="38">
        <v>0</v>
      </c>
      <c r="H673" s="38">
        <v>1</v>
      </c>
      <c r="I673" s="38">
        <v>0</v>
      </c>
      <c r="J673" s="38">
        <v>0</v>
      </c>
      <c r="K673" s="57">
        <v>3.8600000000000002E-2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1.0880000000000001</v>
      </c>
      <c r="S673" s="38">
        <v>8</v>
      </c>
      <c r="T673" s="35"/>
      <c r="U673" s="35">
        <v>484</v>
      </c>
      <c r="V673" s="35">
        <v>35</v>
      </c>
      <c r="W673" s="35">
        <v>16</v>
      </c>
      <c r="X673" s="58">
        <v>16170.474784048003</v>
      </c>
      <c r="Y673" s="58">
        <v>16170</v>
      </c>
    </row>
    <row r="674" spans="1:25" s="58" customFormat="1">
      <c r="A674" s="56">
        <v>484</v>
      </c>
      <c r="B674" s="35">
        <v>484035035</v>
      </c>
      <c r="C674" s="37" t="s">
        <v>546</v>
      </c>
      <c r="D674" s="38">
        <v>0</v>
      </c>
      <c r="E674" s="38">
        <v>0</v>
      </c>
      <c r="F674" s="38">
        <v>0</v>
      </c>
      <c r="G674" s="38">
        <v>125</v>
      </c>
      <c r="H674" s="38">
        <v>696</v>
      </c>
      <c r="I674" s="38">
        <v>657</v>
      </c>
      <c r="J674" s="38">
        <v>0</v>
      </c>
      <c r="K674" s="57">
        <v>57.050800000000002</v>
      </c>
      <c r="L674" s="38">
        <v>0</v>
      </c>
      <c r="M674" s="38">
        <v>33</v>
      </c>
      <c r="N674" s="38">
        <v>108</v>
      </c>
      <c r="O674" s="38">
        <v>102</v>
      </c>
      <c r="P674" s="38">
        <v>1232</v>
      </c>
      <c r="Q674" s="38">
        <v>1478</v>
      </c>
      <c r="R674" s="57">
        <v>1.0880000000000001</v>
      </c>
      <c r="S674" s="38">
        <v>11</v>
      </c>
      <c r="T674" s="35"/>
      <c r="U674" s="35">
        <v>484</v>
      </c>
      <c r="V674" s="35">
        <v>35</v>
      </c>
      <c r="W674" s="35">
        <v>35</v>
      </c>
      <c r="X674" s="58">
        <v>25653097.52930294</v>
      </c>
      <c r="Y674" s="58">
        <v>17357</v>
      </c>
    </row>
    <row r="675" spans="1:25" s="58" customFormat="1">
      <c r="A675" s="56">
        <v>484</v>
      </c>
      <c r="B675" s="35">
        <v>484035044</v>
      </c>
      <c r="C675" s="37" t="s">
        <v>546</v>
      </c>
      <c r="D675" s="38">
        <v>0</v>
      </c>
      <c r="E675" s="38">
        <v>0</v>
      </c>
      <c r="F675" s="38">
        <v>0</v>
      </c>
      <c r="G675" s="38">
        <v>0</v>
      </c>
      <c r="H675" s="38">
        <v>3</v>
      </c>
      <c r="I675" s="38">
        <v>3</v>
      </c>
      <c r="J675" s="38">
        <v>0</v>
      </c>
      <c r="K675" s="57">
        <v>0.2316</v>
      </c>
      <c r="L675" s="38">
        <v>0</v>
      </c>
      <c r="M675" s="38">
        <v>0</v>
      </c>
      <c r="N675" s="38">
        <v>0</v>
      </c>
      <c r="O675" s="38">
        <v>0</v>
      </c>
      <c r="P675" s="38">
        <v>2</v>
      </c>
      <c r="Q675" s="38">
        <v>6</v>
      </c>
      <c r="R675" s="57">
        <v>1.0880000000000001</v>
      </c>
      <c r="S675" s="38">
        <v>11</v>
      </c>
      <c r="T675" s="35"/>
      <c r="U675" s="35">
        <v>484</v>
      </c>
      <c r="V675" s="35">
        <v>35</v>
      </c>
      <c r="W675" s="35">
        <v>44</v>
      </c>
      <c r="X675" s="58">
        <v>81908.900944287991</v>
      </c>
      <c r="Y675" s="58">
        <v>13651</v>
      </c>
    </row>
    <row r="676" spans="1:25" s="58" customFormat="1">
      <c r="A676" s="56">
        <v>484</v>
      </c>
      <c r="B676" s="35">
        <v>484035046</v>
      </c>
      <c r="C676" s="37" t="s">
        <v>546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3.8600000000000002E-2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1.0880000000000001</v>
      </c>
      <c r="S676" s="38">
        <v>3</v>
      </c>
      <c r="T676" s="35"/>
      <c r="U676" s="35">
        <v>484</v>
      </c>
      <c r="V676" s="35">
        <v>35</v>
      </c>
      <c r="W676" s="35">
        <v>46</v>
      </c>
      <c r="X676" s="58">
        <v>10433.655904048001</v>
      </c>
      <c r="Y676" s="58">
        <v>10434</v>
      </c>
    </row>
    <row r="677" spans="1:25" s="58" customFormat="1">
      <c r="A677" s="56">
        <v>484</v>
      </c>
      <c r="B677" s="35">
        <v>484035050</v>
      </c>
      <c r="C677" s="37" t="s">
        <v>546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0</v>
      </c>
      <c r="J677" s="38">
        <v>0</v>
      </c>
      <c r="K677" s="57">
        <v>3.8600000000000002E-2</v>
      </c>
      <c r="L677" s="38">
        <v>0</v>
      </c>
      <c r="M677" s="38">
        <v>0</v>
      </c>
      <c r="N677" s="38">
        <v>0</v>
      </c>
      <c r="O677" s="38">
        <v>0</v>
      </c>
      <c r="P677" s="38">
        <v>1</v>
      </c>
      <c r="Q677" s="38">
        <v>1</v>
      </c>
      <c r="R677" s="57">
        <v>1.0880000000000001</v>
      </c>
      <c r="S677" s="38">
        <v>4</v>
      </c>
      <c r="T677" s="35"/>
      <c r="U677" s="35">
        <v>484</v>
      </c>
      <c r="V677" s="35">
        <v>35</v>
      </c>
      <c r="W677" s="35">
        <v>50</v>
      </c>
      <c r="X677" s="58">
        <v>15073.098144047999</v>
      </c>
      <c r="Y677" s="58">
        <v>15073</v>
      </c>
    </row>
    <row r="678" spans="1:25" s="58" customFormat="1">
      <c r="A678" s="56">
        <v>484</v>
      </c>
      <c r="B678" s="35">
        <v>484035093</v>
      </c>
      <c r="C678" s="37" t="s">
        <v>546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2</v>
      </c>
      <c r="J678" s="38">
        <v>0</v>
      </c>
      <c r="K678" s="57">
        <v>7.7200000000000005E-2</v>
      </c>
      <c r="L678" s="38">
        <v>0</v>
      </c>
      <c r="M678" s="38">
        <v>0</v>
      </c>
      <c r="N678" s="38">
        <v>0</v>
      </c>
      <c r="O678" s="38">
        <v>0</v>
      </c>
      <c r="P678" s="38">
        <v>2</v>
      </c>
      <c r="Q678" s="38">
        <v>2</v>
      </c>
      <c r="R678" s="57">
        <v>1.0880000000000001</v>
      </c>
      <c r="S678" s="38">
        <v>11</v>
      </c>
      <c r="T678" s="35"/>
      <c r="U678" s="35">
        <v>484</v>
      </c>
      <c r="V678" s="35">
        <v>35</v>
      </c>
      <c r="W678" s="35">
        <v>93</v>
      </c>
      <c r="X678" s="58">
        <v>38168.011328096007</v>
      </c>
      <c r="Y678" s="58">
        <v>19084</v>
      </c>
    </row>
    <row r="679" spans="1:25" s="58" customFormat="1">
      <c r="A679" s="56">
        <v>484</v>
      </c>
      <c r="B679" s="35">
        <v>484035163</v>
      </c>
      <c r="C679" s="37" t="s">
        <v>546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2</v>
      </c>
      <c r="J679" s="38">
        <v>0</v>
      </c>
      <c r="K679" s="57">
        <v>7.7200000000000005E-2</v>
      </c>
      <c r="L679" s="38">
        <v>0</v>
      </c>
      <c r="M679" s="38">
        <v>0</v>
      </c>
      <c r="N679" s="38">
        <v>0</v>
      </c>
      <c r="O679" s="38">
        <v>0</v>
      </c>
      <c r="P679" s="38">
        <v>1</v>
      </c>
      <c r="Q679" s="38">
        <v>2</v>
      </c>
      <c r="R679" s="57">
        <v>1.0880000000000001</v>
      </c>
      <c r="S679" s="38">
        <v>11</v>
      </c>
      <c r="T679" s="35"/>
      <c r="U679" s="35">
        <v>484</v>
      </c>
      <c r="V679" s="35">
        <v>35</v>
      </c>
      <c r="W679" s="35">
        <v>163</v>
      </c>
      <c r="X679" s="58">
        <v>31523.927568096005</v>
      </c>
      <c r="Y679" s="58">
        <v>15762</v>
      </c>
    </row>
    <row r="680" spans="1:25" s="58" customFormat="1">
      <c r="A680" s="56">
        <v>484</v>
      </c>
      <c r="B680" s="35">
        <v>484035167</v>
      </c>
      <c r="C680" s="37" t="s">
        <v>546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1</v>
      </c>
      <c r="J680" s="38">
        <v>0</v>
      </c>
      <c r="K680" s="57">
        <v>3.8600000000000002E-2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1</v>
      </c>
      <c r="R680" s="57">
        <v>1.0880000000000001</v>
      </c>
      <c r="S680" s="38">
        <v>4</v>
      </c>
      <c r="T680" s="35"/>
      <c r="U680" s="35">
        <v>484</v>
      </c>
      <c r="V680" s="35">
        <v>35</v>
      </c>
      <c r="W680" s="35">
        <v>167</v>
      </c>
      <c r="X680" s="58">
        <v>12439.921904048</v>
      </c>
      <c r="Y680" s="58">
        <v>12440</v>
      </c>
    </row>
    <row r="681" spans="1:25" s="58" customFormat="1">
      <c r="A681" s="56">
        <v>484</v>
      </c>
      <c r="B681" s="35">
        <v>484035207</v>
      </c>
      <c r="C681" s="37" t="s">
        <v>546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1</v>
      </c>
      <c r="J681" s="38">
        <v>0</v>
      </c>
      <c r="K681" s="57">
        <v>3.8600000000000002E-2</v>
      </c>
      <c r="L681" s="38">
        <v>0</v>
      </c>
      <c r="M681" s="38">
        <v>0</v>
      </c>
      <c r="N681" s="38">
        <v>0</v>
      </c>
      <c r="O681" s="38">
        <v>0</v>
      </c>
      <c r="P681" s="38">
        <v>1</v>
      </c>
      <c r="Q681" s="38">
        <v>1</v>
      </c>
      <c r="R681" s="57">
        <v>1.0880000000000001</v>
      </c>
      <c r="S681" s="38">
        <v>3</v>
      </c>
      <c r="T681" s="35"/>
      <c r="U681" s="35">
        <v>484</v>
      </c>
      <c r="V681" s="35">
        <v>35</v>
      </c>
      <c r="W681" s="35">
        <v>207</v>
      </c>
      <c r="X681" s="58">
        <v>16961.649744048002</v>
      </c>
      <c r="Y681" s="58">
        <v>16962</v>
      </c>
    </row>
    <row r="682" spans="1:25" s="58" customFormat="1">
      <c r="A682" s="56">
        <v>484</v>
      </c>
      <c r="B682" s="35">
        <v>484035243</v>
      </c>
      <c r="C682" s="37" t="s">
        <v>546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2</v>
      </c>
      <c r="J682" s="38">
        <v>0</v>
      </c>
      <c r="K682" s="57">
        <v>7.7200000000000005E-2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2</v>
      </c>
      <c r="R682" s="57">
        <v>1.0880000000000001</v>
      </c>
      <c r="S682" s="38">
        <v>9</v>
      </c>
      <c r="T682" s="35"/>
      <c r="U682" s="35">
        <v>484</v>
      </c>
      <c r="V682" s="35">
        <v>35</v>
      </c>
      <c r="W682" s="35">
        <v>243</v>
      </c>
      <c r="X682" s="58">
        <v>30899.355808095999</v>
      </c>
      <c r="Y682" s="58">
        <v>15450</v>
      </c>
    </row>
    <row r="683" spans="1:25" s="58" customFormat="1">
      <c r="A683" s="56">
        <v>484</v>
      </c>
      <c r="B683" s="35">
        <v>484035244</v>
      </c>
      <c r="C683" s="37" t="s">
        <v>546</v>
      </c>
      <c r="D683" s="38">
        <v>0</v>
      </c>
      <c r="E683" s="38">
        <v>0</v>
      </c>
      <c r="F683" s="38">
        <v>0</v>
      </c>
      <c r="G683" s="38">
        <v>1</v>
      </c>
      <c r="H683" s="38">
        <v>4</v>
      </c>
      <c r="I683" s="38">
        <v>6</v>
      </c>
      <c r="J683" s="38">
        <v>0</v>
      </c>
      <c r="K683" s="57">
        <v>0.42459999999999998</v>
      </c>
      <c r="L683" s="38">
        <v>0</v>
      </c>
      <c r="M683" s="38">
        <v>0</v>
      </c>
      <c r="N683" s="38">
        <v>1</v>
      </c>
      <c r="O683" s="38">
        <v>1</v>
      </c>
      <c r="P683" s="38">
        <v>8</v>
      </c>
      <c r="Q683" s="38">
        <v>11</v>
      </c>
      <c r="R683" s="57">
        <v>1.0880000000000001</v>
      </c>
      <c r="S683" s="38">
        <v>10</v>
      </c>
      <c r="T683" s="35"/>
      <c r="U683" s="35">
        <v>484</v>
      </c>
      <c r="V683" s="35">
        <v>35</v>
      </c>
      <c r="W683" s="35">
        <v>244</v>
      </c>
      <c r="X683" s="58">
        <v>183220.07526452799</v>
      </c>
      <c r="Y683" s="58">
        <v>16656</v>
      </c>
    </row>
    <row r="684" spans="1:25" s="58" customFormat="1">
      <c r="A684" s="56">
        <v>484</v>
      </c>
      <c r="B684" s="35">
        <v>484035248</v>
      </c>
      <c r="C684" s="37" t="s">
        <v>546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1</v>
      </c>
      <c r="J684" s="38">
        <v>0</v>
      </c>
      <c r="K684" s="57">
        <v>3.8600000000000002E-2</v>
      </c>
      <c r="L684" s="38">
        <v>0</v>
      </c>
      <c r="M684" s="38">
        <v>0</v>
      </c>
      <c r="N684" s="38">
        <v>0</v>
      </c>
      <c r="O684" s="38">
        <v>0</v>
      </c>
      <c r="P684" s="38">
        <v>1</v>
      </c>
      <c r="Q684" s="38">
        <v>1</v>
      </c>
      <c r="R684" s="57">
        <v>1.0880000000000001</v>
      </c>
      <c r="S684" s="38">
        <v>11</v>
      </c>
      <c r="T684" s="35"/>
      <c r="U684" s="35">
        <v>484</v>
      </c>
      <c r="V684" s="35">
        <v>35</v>
      </c>
      <c r="W684" s="35">
        <v>248</v>
      </c>
      <c r="X684" s="58">
        <v>19084.005664048003</v>
      </c>
      <c r="Y684" s="58">
        <v>19084</v>
      </c>
    </row>
    <row r="685" spans="1:25" s="58" customFormat="1">
      <c r="A685" s="56">
        <v>484</v>
      </c>
      <c r="B685" s="35">
        <v>484035285</v>
      </c>
      <c r="C685" s="37" t="s">
        <v>546</v>
      </c>
      <c r="D685" s="38">
        <v>0</v>
      </c>
      <c r="E685" s="38">
        <v>0</v>
      </c>
      <c r="F685" s="38">
        <v>0</v>
      </c>
      <c r="G685" s="38">
        <v>1</v>
      </c>
      <c r="H685" s="38">
        <v>3</v>
      </c>
      <c r="I685" s="38">
        <v>3</v>
      </c>
      <c r="J685" s="38">
        <v>0</v>
      </c>
      <c r="K685" s="57">
        <v>0.2702</v>
      </c>
      <c r="L685" s="38">
        <v>0</v>
      </c>
      <c r="M685" s="38">
        <v>0</v>
      </c>
      <c r="N685" s="38">
        <v>1</v>
      </c>
      <c r="O685" s="38">
        <v>0</v>
      </c>
      <c r="P685" s="38">
        <v>5</v>
      </c>
      <c r="Q685" s="38">
        <v>7</v>
      </c>
      <c r="R685" s="57">
        <v>1.0880000000000001</v>
      </c>
      <c r="S685" s="38">
        <v>8</v>
      </c>
      <c r="T685" s="35"/>
      <c r="U685" s="35">
        <v>484</v>
      </c>
      <c r="V685" s="35">
        <v>35</v>
      </c>
      <c r="W685" s="35">
        <v>285</v>
      </c>
      <c r="X685" s="58">
        <v>111031.64660833601</v>
      </c>
      <c r="Y685" s="58">
        <v>15862</v>
      </c>
    </row>
    <row r="686" spans="1:25" s="58" customFormat="1">
      <c r="A686" s="56">
        <v>484</v>
      </c>
      <c r="B686" s="35">
        <v>484035314</v>
      </c>
      <c r="C686" s="37" t="s">
        <v>546</v>
      </c>
      <c r="D686" s="38">
        <v>0</v>
      </c>
      <c r="E686" s="38">
        <v>0</v>
      </c>
      <c r="F686" s="38">
        <v>0</v>
      </c>
      <c r="G686" s="38">
        <v>1</v>
      </c>
      <c r="H686" s="38">
        <v>2</v>
      </c>
      <c r="I686" s="38">
        <v>0</v>
      </c>
      <c r="J686" s="38">
        <v>0</v>
      </c>
      <c r="K686" s="57">
        <v>0.1158</v>
      </c>
      <c r="L686" s="38">
        <v>0</v>
      </c>
      <c r="M686" s="38">
        <v>0</v>
      </c>
      <c r="N686" s="38">
        <v>1</v>
      </c>
      <c r="O686" s="38">
        <v>0</v>
      </c>
      <c r="P686" s="38">
        <v>3</v>
      </c>
      <c r="Q686" s="38">
        <v>3</v>
      </c>
      <c r="R686" s="57">
        <v>1.0880000000000001</v>
      </c>
      <c r="S686" s="38">
        <v>7</v>
      </c>
      <c r="T686" s="35"/>
      <c r="U686" s="35">
        <v>484</v>
      </c>
      <c r="V686" s="35">
        <v>35</v>
      </c>
      <c r="W686" s="35">
        <v>314</v>
      </c>
      <c r="X686" s="58">
        <v>50956.605792144001</v>
      </c>
      <c r="Y686" s="58">
        <v>16986</v>
      </c>
    </row>
    <row r="687" spans="1:25" s="58" customFormat="1">
      <c r="A687" s="56">
        <v>484</v>
      </c>
      <c r="B687" s="35">
        <v>484035336</v>
      </c>
      <c r="C687" s="37" t="s">
        <v>546</v>
      </c>
      <c r="D687" s="38">
        <v>0</v>
      </c>
      <c r="E687" s="38">
        <v>0</v>
      </c>
      <c r="F687" s="38">
        <v>0</v>
      </c>
      <c r="G687" s="38">
        <v>0</v>
      </c>
      <c r="H687" s="38">
        <v>2</v>
      </c>
      <c r="I687" s="38">
        <v>0</v>
      </c>
      <c r="J687" s="38">
        <v>0</v>
      </c>
      <c r="K687" s="57">
        <v>7.7200000000000005E-2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2</v>
      </c>
      <c r="R687" s="57">
        <v>1.0880000000000001</v>
      </c>
      <c r="S687" s="38">
        <v>8</v>
      </c>
      <c r="T687" s="35"/>
      <c r="U687" s="35">
        <v>484</v>
      </c>
      <c r="V687" s="35">
        <v>35</v>
      </c>
      <c r="W687" s="35">
        <v>336</v>
      </c>
      <c r="X687" s="58">
        <v>26604.130688096</v>
      </c>
      <c r="Y687" s="58">
        <v>13302</v>
      </c>
    </row>
    <row r="688" spans="1:25" s="58" customFormat="1">
      <c r="A688" s="56">
        <v>484</v>
      </c>
      <c r="B688" s="35">
        <v>484035690</v>
      </c>
      <c r="C688" s="37" t="s">
        <v>546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1</v>
      </c>
      <c r="J688" s="38">
        <v>0</v>
      </c>
      <c r="K688" s="57">
        <v>3.8600000000000002E-2</v>
      </c>
      <c r="L688" s="38">
        <v>0</v>
      </c>
      <c r="M688" s="38">
        <v>0</v>
      </c>
      <c r="N688" s="38">
        <v>0</v>
      </c>
      <c r="O688" s="38">
        <v>1</v>
      </c>
      <c r="P688" s="38">
        <v>1</v>
      </c>
      <c r="Q688" s="38">
        <v>1</v>
      </c>
      <c r="R688" s="57">
        <v>1.0880000000000001</v>
      </c>
      <c r="S688" s="38">
        <v>3</v>
      </c>
      <c r="T688" s="35"/>
      <c r="U688" s="35">
        <v>484</v>
      </c>
      <c r="V688" s="35">
        <v>35</v>
      </c>
      <c r="W688" s="35">
        <v>690</v>
      </c>
      <c r="X688" s="58">
        <v>19663.371344047999</v>
      </c>
      <c r="Y688" s="58">
        <v>19663</v>
      </c>
    </row>
    <row r="689" spans="1:25" s="58" customFormat="1">
      <c r="A689" s="56">
        <v>485</v>
      </c>
      <c r="B689" s="35">
        <v>485258071</v>
      </c>
      <c r="C689" s="37" t="s">
        <v>547</v>
      </c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2</v>
      </c>
      <c r="J689" s="38">
        <v>0</v>
      </c>
      <c r="K689" s="57">
        <v>7.7200000000000005E-2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2</v>
      </c>
      <c r="R689" s="57">
        <v>1</v>
      </c>
      <c r="S689" s="38">
        <v>5</v>
      </c>
      <c r="T689" s="35"/>
      <c r="U689" s="35">
        <v>485</v>
      </c>
      <c r="V689" s="35">
        <v>258</v>
      </c>
      <c r="W689" s="35">
        <v>71</v>
      </c>
      <c r="X689" s="58">
        <v>23222.933819999998</v>
      </c>
      <c r="Y689" s="58">
        <v>11611</v>
      </c>
    </row>
    <row r="690" spans="1:25" s="58" customFormat="1">
      <c r="A690" s="56">
        <v>485</v>
      </c>
      <c r="B690" s="35">
        <v>485258107</v>
      </c>
      <c r="C690" s="37" t="s">
        <v>547</v>
      </c>
      <c r="D690" s="38">
        <v>0</v>
      </c>
      <c r="E690" s="38">
        <v>0</v>
      </c>
      <c r="F690" s="38">
        <v>0</v>
      </c>
      <c r="G690" s="38">
        <v>0</v>
      </c>
      <c r="H690" s="38">
        <v>1</v>
      </c>
      <c r="I690" s="38">
        <v>1</v>
      </c>
      <c r="J690" s="38">
        <v>0</v>
      </c>
      <c r="K690" s="57">
        <v>7.7200000000000005E-2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2</v>
      </c>
      <c r="R690" s="57">
        <v>1</v>
      </c>
      <c r="S690" s="38">
        <v>9</v>
      </c>
      <c r="T690" s="35"/>
      <c r="U690" s="35">
        <v>485</v>
      </c>
      <c r="V690" s="35">
        <v>258</v>
      </c>
      <c r="W690" s="35">
        <v>107</v>
      </c>
      <c r="X690" s="58">
        <v>21365.893819999998</v>
      </c>
      <c r="Y690" s="58">
        <v>10683</v>
      </c>
    </row>
    <row r="691" spans="1:25" s="58" customFormat="1">
      <c r="A691" s="56">
        <v>485</v>
      </c>
      <c r="B691" s="35">
        <v>485258128</v>
      </c>
      <c r="C691" s="37" t="s">
        <v>547</v>
      </c>
      <c r="D691" s="38">
        <v>0</v>
      </c>
      <c r="E691" s="38">
        <v>0</v>
      </c>
      <c r="F691" s="38">
        <v>0</v>
      </c>
      <c r="G691" s="38">
        <v>0</v>
      </c>
      <c r="H691" s="38">
        <v>1</v>
      </c>
      <c r="I691" s="38">
        <v>0</v>
      </c>
      <c r="J691" s="38">
        <v>0</v>
      </c>
      <c r="K691" s="57">
        <v>3.8600000000000002E-2</v>
      </c>
      <c r="L691" s="38">
        <v>0</v>
      </c>
      <c r="M691" s="38">
        <v>0</v>
      </c>
      <c r="N691" s="38">
        <v>0</v>
      </c>
      <c r="O691" s="38">
        <v>0</v>
      </c>
      <c r="P691" s="38">
        <v>1</v>
      </c>
      <c r="Q691" s="38">
        <v>1</v>
      </c>
      <c r="R691" s="57">
        <v>1</v>
      </c>
      <c r="S691" s="38">
        <v>10</v>
      </c>
      <c r="T691" s="35"/>
      <c r="U691" s="35">
        <v>485</v>
      </c>
      <c r="V691" s="35">
        <v>258</v>
      </c>
      <c r="W691" s="35">
        <v>128</v>
      </c>
      <c r="X691" s="58">
        <v>15597.06691</v>
      </c>
      <c r="Y691" s="58">
        <v>15597</v>
      </c>
    </row>
    <row r="692" spans="1:25" s="58" customFormat="1">
      <c r="A692" s="56">
        <v>485</v>
      </c>
      <c r="B692" s="35">
        <v>485258163</v>
      </c>
      <c r="C692" s="37" t="s">
        <v>547</v>
      </c>
      <c r="D692" s="38">
        <v>0</v>
      </c>
      <c r="E692" s="38">
        <v>0</v>
      </c>
      <c r="F692" s="38">
        <v>0</v>
      </c>
      <c r="G692" s="38">
        <v>0</v>
      </c>
      <c r="H692" s="38">
        <v>4</v>
      </c>
      <c r="I692" s="38">
        <v>11</v>
      </c>
      <c r="J692" s="38">
        <v>0</v>
      </c>
      <c r="K692" s="57">
        <v>0.57899999999999996</v>
      </c>
      <c r="L692" s="38">
        <v>0</v>
      </c>
      <c r="M692" s="38">
        <v>0</v>
      </c>
      <c r="N692" s="38">
        <v>0</v>
      </c>
      <c r="O692" s="38">
        <v>0</v>
      </c>
      <c r="P692" s="38">
        <v>9</v>
      </c>
      <c r="Q692" s="38">
        <v>15</v>
      </c>
      <c r="R692" s="57">
        <v>1</v>
      </c>
      <c r="S692" s="38">
        <v>11</v>
      </c>
      <c r="T692" s="35"/>
      <c r="U692" s="35">
        <v>485</v>
      </c>
      <c r="V692" s="35">
        <v>258</v>
      </c>
      <c r="W692" s="35">
        <v>163</v>
      </c>
      <c r="X692" s="58">
        <v>222180.42364999998</v>
      </c>
      <c r="Y692" s="58">
        <v>14812</v>
      </c>
    </row>
    <row r="693" spans="1:25" s="58" customFormat="1">
      <c r="A693" s="56">
        <v>485</v>
      </c>
      <c r="B693" s="35">
        <v>485258229</v>
      </c>
      <c r="C693" s="37" t="s">
        <v>547</v>
      </c>
      <c r="D693" s="38">
        <v>0</v>
      </c>
      <c r="E693" s="38">
        <v>0</v>
      </c>
      <c r="F693" s="38">
        <v>0</v>
      </c>
      <c r="G693" s="38">
        <v>0</v>
      </c>
      <c r="H693" s="38">
        <v>4</v>
      </c>
      <c r="I693" s="38">
        <v>4</v>
      </c>
      <c r="J693" s="38">
        <v>0</v>
      </c>
      <c r="K693" s="57">
        <v>0.30880000000000002</v>
      </c>
      <c r="L693" s="38">
        <v>0</v>
      </c>
      <c r="M693" s="38">
        <v>0</v>
      </c>
      <c r="N693" s="38">
        <v>1</v>
      </c>
      <c r="O693" s="38">
        <v>0</v>
      </c>
      <c r="P693" s="38">
        <v>6</v>
      </c>
      <c r="Q693" s="38">
        <v>8</v>
      </c>
      <c r="R693" s="57">
        <v>1</v>
      </c>
      <c r="S693" s="38">
        <v>9</v>
      </c>
      <c r="T693" s="35"/>
      <c r="U693" s="35">
        <v>485</v>
      </c>
      <c r="V693" s="35">
        <v>258</v>
      </c>
      <c r="W693" s="35">
        <v>229</v>
      </c>
      <c r="X693" s="58">
        <v>121642.83528</v>
      </c>
      <c r="Y693" s="58">
        <v>15205</v>
      </c>
    </row>
    <row r="694" spans="1:25" s="58" customFormat="1">
      <c r="A694" s="56">
        <v>485</v>
      </c>
      <c r="B694" s="35">
        <v>485258248</v>
      </c>
      <c r="C694" s="37" t="s">
        <v>547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2</v>
      </c>
      <c r="J694" s="38">
        <v>0</v>
      </c>
      <c r="K694" s="57">
        <v>7.7200000000000005E-2</v>
      </c>
      <c r="L694" s="38">
        <v>0</v>
      </c>
      <c r="M694" s="38">
        <v>0</v>
      </c>
      <c r="N694" s="38">
        <v>0</v>
      </c>
      <c r="O694" s="38">
        <v>0</v>
      </c>
      <c r="P694" s="38">
        <v>1</v>
      </c>
      <c r="Q694" s="38">
        <v>2</v>
      </c>
      <c r="R694" s="57">
        <v>1</v>
      </c>
      <c r="S694" s="38">
        <v>11</v>
      </c>
      <c r="T694" s="35"/>
      <c r="U694" s="35">
        <v>485</v>
      </c>
      <c r="V694" s="35">
        <v>258</v>
      </c>
      <c r="W694" s="35">
        <v>248</v>
      </c>
      <c r="X694" s="58">
        <v>29382.553820000001</v>
      </c>
      <c r="Y694" s="58">
        <v>14691</v>
      </c>
    </row>
    <row r="695" spans="1:25" s="58" customFormat="1">
      <c r="A695" s="56">
        <v>485</v>
      </c>
      <c r="B695" s="35">
        <v>485258258</v>
      </c>
      <c r="C695" s="37" t="s">
        <v>547</v>
      </c>
      <c r="D695" s="38">
        <v>0</v>
      </c>
      <c r="E695" s="38">
        <v>0</v>
      </c>
      <c r="F695" s="38">
        <v>0</v>
      </c>
      <c r="G695" s="38">
        <v>0</v>
      </c>
      <c r="H695" s="38">
        <v>199</v>
      </c>
      <c r="I695" s="38">
        <v>254</v>
      </c>
      <c r="J695" s="38">
        <v>0</v>
      </c>
      <c r="K695" s="57">
        <v>17.485800000000001</v>
      </c>
      <c r="L695" s="38">
        <v>0</v>
      </c>
      <c r="M695" s="38">
        <v>0</v>
      </c>
      <c r="N695" s="38">
        <v>6</v>
      </c>
      <c r="O695" s="38">
        <v>7</v>
      </c>
      <c r="P695" s="38">
        <v>240</v>
      </c>
      <c r="Q695" s="38">
        <v>453</v>
      </c>
      <c r="R695" s="57">
        <v>1</v>
      </c>
      <c r="S695" s="38">
        <v>10</v>
      </c>
      <c r="T695" s="35"/>
      <c r="U695" s="35">
        <v>485</v>
      </c>
      <c r="V695" s="35">
        <v>258</v>
      </c>
      <c r="W695" s="35">
        <v>258</v>
      </c>
      <c r="X695" s="58">
        <v>6326459.4802299999</v>
      </c>
      <c r="Y695" s="58">
        <v>13966</v>
      </c>
    </row>
    <row r="696" spans="1:25" s="58" customFormat="1">
      <c r="A696" s="56">
        <v>485</v>
      </c>
      <c r="B696" s="35">
        <v>485258291</v>
      </c>
      <c r="C696" s="37" t="s">
        <v>547</v>
      </c>
      <c r="D696" s="38">
        <v>0</v>
      </c>
      <c r="E696" s="38">
        <v>0</v>
      </c>
      <c r="F696" s="38">
        <v>0</v>
      </c>
      <c r="G696" s="38">
        <v>0</v>
      </c>
      <c r="H696" s="38">
        <v>4</v>
      </c>
      <c r="I696" s="38">
        <v>5</v>
      </c>
      <c r="J696" s="38">
        <v>0</v>
      </c>
      <c r="K696" s="57">
        <v>0.34739999999999999</v>
      </c>
      <c r="L696" s="38">
        <v>0</v>
      </c>
      <c r="M696" s="38">
        <v>0</v>
      </c>
      <c r="N696" s="38">
        <v>0</v>
      </c>
      <c r="O696" s="38">
        <v>0</v>
      </c>
      <c r="P696" s="38">
        <v>9</v>
      </c>
      <c r="Q696" s="38">
        <v>9</v>
      </c>
      <c r="R696" s="57">
        <v>1</v>
      </c>
      <c r="S696" s="38">
        <v>5</v>
      </c>
      <c r="T696" s="35"/>
      <c r="U696" s="35">
        <v>485</v>
      </c>
      <c r="V696" s="35">
        <v>258</v>
      </c>
      <c r="W696" s="35">
        <v>291</v>
      </c>
      <c r="X696" s="58">
        <v>136767.74218999999</v>
      </c>
      <c r="Y696" s="58">
        <v>15196</v>
      </c>
    </row>
    <row r="697" spans="1:25" s="58" customFormat="1">
      <c r="A697" s="56">
        <v>485</v>
      </c>
      <c r="B697" s="35">
        <v>485258295</v>
      </c>
      <c r="C697" s="37" t="s">
        <v>547</v>
      </c>
      <c r="D697" s="38">
        <v>0</v>
      </c>
      <c r="E697" s="38">
        <v>0</v>
      </c>
      <c r="F697" s="38">
        <v>0</v>
      </c>
      <c r="G697" s="38">
        <v>0</v>
      </c>
      <c r="H697" s="38">
        <v>1</v>
      </c>
      <c r="I697" s="38">
        <v>1</v>
      </c>
      <c r="J697" s="38">
        <v>0</v>
      </c>
      <c r="K697" s="57">
        <v>7.7200000000000005E-2</v>
      </c>
      <c r="L697" s="38">
        <v>0</v>
      </c>
      <c r="M697" s="38">
        <v>0</v>
      </c>
      <c r="N697" s="38">
        <v>0</v>
      </c>
      <c r="O697" s="38">
        <v>0</v>
      </c>
      <c r="P697" s="38">
        <v>2</v>
      </c>
      <c r="Q697" s="38">
        <v>2</v>
      </c>
      <c r="R697" s="57">
        <v>1</v>
      </c>
      <c r="S697" s="38">
        <v>5</v>
      </c>
      <c r="T697" s="35"/>
      <c r="U697" s="35">
        <v>485</v>
      </c>
      <c r="V697" s="35">
        <v>258</v>
      </c>
      <c r="W697" s="35">
        <v>295</v>
      </c>
      <c r="X697" s="58">
        <v>30186.493820000003</v>
      </c>
      <c r="Y697" s="58">
        <v>15093</v>
      </c>
    </row>
    <row r="698" spans="1:25" s="58" customFormat="1">
      <c r="A698" s="56">
        <v>485</v>
      </c>
      <c r="B698" s="35">
        <v>485258305</v>
      </c>
      <c r="C698" s="37" t="s">
        <v>547</v>
      </c>
      <c r="D698" s="38">
        <v>0</v>
      </c>
      <c r="E698" s="38">
        <v>0</v>
      </c>
      <c r="F698" s="38">
        <v>0</v>
      </c>
      <c r="G698" s="38">
        <v>0</v>
      </c>
      <c r="H698" s="38">
        <v>1</v>
      </c>
      <c r="I698" s="38">
        <v>0</v>
      </c>
      <c r="J698" s="38">
        <v>0</v>
      </c>
      <c r="K698" s="57">
        <v>3.8600000000000002E-2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1</v>
      </c>
      <c r="R698" s="57">
        <v>1</v>
      </c>
      <c r="S698" s="38">
        <v>4</v>
      </c>
      <c r="T698" s="35"/>
      <c r="U698" s="35">
        <v>485</v>
      </c>
      <c r="V698" s="35">
        <v>258</v>
      </c>
      <c r="W698" s="35">
        <v>305</v>
      </c>
      <c r="X698" s="58">
        <v>9754.4269099999983</v>
      </c>
      <c r="Y698" s="58">
        <v>9754</v>
      </c>
    </row>
    <row r="699" spans="1:25" s="58" customFormat="1">
      <c r="A699" s="56">
        <v>486</v>
      </c>
      <c r="B699" s="35">
        <v>486348017</v>
      </c>
      <c r="C699" s="37" t="s">
        <v>575</v>
      </c>
      <c r="D699" s="38">
        <v>0</v>
      </c>
      <c r="E699" s="38">
        <v>0</v>
      </c>
      <c r="F699" s="38">
        <v>1</v>
      </c>
      <c r="G699" s="38">
        <v>2</v>
      </c>
      <c r="H699" s="38">
        <v>0</v>
      </c>
      <c r="I699" s="38">
        <v>0</v>
      </c>
      <c r="J699" s="38">
        <v>0</v>
      </c>
      <c r="K699" s="57">
        <v>0.1158</v>
      </c>
      <c r="L699" s="38">
        <v>0</v>
      </c>
      <c r="M699" s="38">
        <v>3</v>
      </c>
      <c r="N699" s="38">
        <v>0</v>
      </c>
      <c r="O699" s="38">
        <v>0</v>
      </c>
      <c r="P699" s="38">
        <v>3</v>
      </c>
      <c r="Q699" s="38">
        <v>3</v>
      </c>
      <c r="R699" s="57">
        <v>1</v>
      </c>
      <c r="S699" s="38">
        <v>6</v>
      </c>
      <c r="T699" s="35"/>
      <c r="U699" s="35">
        <v>486</v>
      </c>
      <c r="V699" s="35">
        <v>348</v>
      </c>
      <c r="W699" s="35">
        <v>17</v>
      </c>
      <c r="X699" s="58">
        <v>52338.770730000011</v>
      </c>
      <c r="Y699" s="58">
        <v>17446</v>
      </c>
    </row>
    <row r="700" spans="1:25" s="58" customFormat="1">
      <c r="A700" s="56">
        <v>486</v>
      </c>
      <c r="B700" s="35">
        <v>486348151</v>
      </c>
      <c r="C700" s="37" t="s">
        <v>575</v>
      </c>
      <c r="D700" s="38">
        <v>0</v>
      </c>
      <c r="E700" s="38">
        <v>0</v>
      </c>
      <c r="F700" s="38">
        <v>0</v>
      </c>
      <c r="G700" s="38">
        <v>2</v>
      </c>
      <c r="H700" s="38">
        <v>0</v>
      </c>
      <c r="I700" s="38">
        <v>0</v>
      </c>
      <c r="J700" s="38">
        <v>0</v>
      </c>
      <c r="K700" s="57">
        <v>7.7200000000000005E-2</v>
      </c>
      <c r="L700" s="38">
        <v>0</v>
      </c>
      <c r="M700" s="38">
        <v>0</v>
      </c>
      <c r="N700" s="38">
        <v>0</v>
      </c>
      <c r="O700" s="38">
        <v>0</v>
      </c>
      <c r="P700" s="38">
        <v>2</v>
      </c>
      <c r="Q700" s="38">
        <v>2</v>
      </c>
      <c r="R700" s="57">
        <v>1</v>
      </c>
      <c r="S700" s="38">
        <v>7</v>
      </c>
      <c r="T700" s="35"/>
      <c r="U700" s="35">
        <v>486</v>
      </c>
      <c r="V700" s="35">
        <v>348</v>
      </c>
      <c r="W700" s="35">
        <v>151</v>
      </c>
      <c r="X700" s="58">
        <v>30342.293819999999</v>
      </c>
      <c r="Y700" s="58">
        <v>15171</v>
      </c>
    </row>
    <row r="701" spans="1:25" s="58" customFormat="1">
      <c r="A701" s="56">
        <v>486</v>
      </c>
      <c r="B701" s="35">
        <v>486348153</v>
      </c>
      <c r="C701" s="37" t="s">
        <v>575</v>
      </c>
      <c r="D701" s="38">
        <v>0</v>
      </c>
      <c r="E701" s="38">
        <v>0</v>
      </c>
      <c r="F701" s="38">
        <v>0</v>
      </c>
      <c r="G701" s="38">
        <v>1</v>
      </c>
      <c r="H701" s="38">
        <v>0</v>
      </c>
      <c r="I701" s="38">
        <v>0</v>
      </c>
      <c r="J701" s="38">
        <v>0</v>
      </c>
      <c r="K701" s="57">
        <v>3.8600000000000002E-2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1</v>
      </c>
      <c r="R701" s="57">
        <v>1</v>
      </c>
      <c r="S701" s="38">
        <v>10</v>
      </c>
      <c r="T701" s="35"/>
      <c r="U701" s="35">
        <v>486</v>
      </c>
      <c r="V701" s="35">
        <v>348</v>
      </c>
      <c r="W701" s="35">
        <v>153</v>
      </c>
      <c r="X701" s="58">
        <v>10114.68691</v>
      </c>
      <c r="Y701" s="58">
        <v>10115</v>
      </c>
    </row>
    <row r="702" spans="1:25" s="58" customFormat="1">
      <c r="A702" s="56">
        <v>486</v>
      </c>
      <c r="B702" s="35">
        <v>486348186</v>
      </c>
      <c r="C702" s="37" t="s">
        <v>575</v>
      </c>
      <c r="D702" s="38">
        <v>0</v>
      </c>
      <c r="E702" s="38">
        <v>0</v>
      </c>
      <c r="F702" s="38">
        <v>0</v>
      </c>
      <c r="G702" s="38">
        <v>3</v>
      </c>
      <c r="H702" s="38">
        <v>0</v>
      </c>
      <c r="I702" s="38">
        <v>0</v>
      </c>
      <c r="J702" s="38">
        <v>0</v>
      </c>
      <c r="K702" s="57">
        <v>0.1158</v>
      </c>
      <c r="L702" s="38">
        <v>0</v>
      </c>
      <c r="M702" s="38">
        <v>1</v>
      </c>
      <c r="N702" s="38">
        <v>0</v>
      </c>
      <c r="O702" s="38">
        <v>0</v>
      </c>
      <c r="P702" s="38">
        <v>3</v>
      </c>
      <c r="Q702" s="38">
        <v>3</v>
      </c>
      <c r="R702" s="57">
        <v>1</v>
      </c>
      <c r="S702" s="38">
        <v>7</v>
      </c>
      <c r="T702" s="35"/>
      <c r="U702" s="35">
        <v>486</v>
      </c>
      <c r="V702" s="35">
        <v>348</v>
      </c>
      <c r="W702" s="35">
        <v>186</v>
      </c>
      <c r="X702" s="58">
        <v>48067.510729999995</v>
      </c>
      <c r="Y702" s="58">
        <v>16023</v>
      </c>
    </row>
    <row r="703" spans="1:25" s="58" customFormat="1">
      <c r="A703" s="56">
        <v>486</v>
      </c>
      <c r="B703" s="35">
        <v>486348214</v>
      </c>
      <c r="C703" s="37" t="s">
        <v>575</v>
      </c>
      <c r="D703" s="38">
        <v>0</v>
      </c>
      <c r="E703" s="38">
        <v>0</v>
      </c>
      <c r="F703" s="38">
        <v>0</v>
      </c>
      <c r="G703" s="38">
        <v>0</v>
      </c>
      <c r="H703" s="38">
        <v>2</v>
      </c>
      <c r="I703" s="38">
        <v>0</v>
      </c>
      <c r="J703" s="38">
        <v>0</v>
      </c>
      <c r="K703" s="57">
        <v>7.7200000000000005E-2</v>
      </c>
      <c r="L703" s="38">
        <v>0</v>
      </c>
      <c r="M703" s="38">
        <v>0</v>
      </c>
      <c r="N703" s="38">
        <v>0</v>
      </c>
      <c r="O703" s="38">
        <v>0</v>
      </c>
      <c r="P703" s="38">
        <v>1</v>
      </c>
      <c r="Q703" s="38">
        <v>2</v>
      </c>
      <c r="R703" s="57">
        <v>1</v>
      </c>
      <c r="S703" s="38">
        <v>8</v>
      </c>
      <c r="T703" s="35"/>
      <c r="U703" s="35">
        <v>486</v>
      </c>
      <c r="V703" s="35">
        <v>348</v>
      </c>
      <c r="W703" s="35">
        <v>214</v>
      </c>
      <c r="X703" s="58">
        <v>24827.363819999995</v>
      </c>
      <c r="Y703" s="58">
        <v>12414</v>
      </c>
    </row>
    <row r="704" spans="1:25" s="58" customFormat="1">
      <c r="A704" s="56">
        <v>486</v>
      </c>
      <c r="B704" s="35">
        <v>486348215</v>
      </c>
      <c r="C704" s="37" t="s">
        <v>575</v>
      </c>
      <c r="D704" s="38">
        <v>0</v>
      </c>
      <c r="E704" s="38">
        <v>0</v>
      </c>
      <c r="F704" s="38">
        <v>0</v>
      </c>
      <c r="G704" s="38">
        <v>1</v>
      </c>
      <c r="H704" s="38">
        <v>0</v>
      </c>
      <c r="I704" s="38">
        <v>0</v>
      </c>
      <c r="J704" s="38">
        <v>0</v>
      </c>
      <c r="K704" s="57">
        <v>3.8600000000000002E-2</v>
      </c>
      <c r="L704" s="38">
        <v>0</v>
      </c>
      <c r="M704" s="38">
        <v>1</v>
      </c>
      <c r="N704" s="38">
        <v>0</v>
      </c>
      <c r="O704" s="38">
        <v>0</v>
      </c>
      <c r="P704" s="38">
        <v>1</v>
      </c>
      <c r="Q704" s="38">
        <v>1</v>
      </c>
      <c r="R704" s="57">
        <v>1</v>
      </c>
      <c r="S704" s="38">
        <v>10</v>
      </c>
      <c r="T704" s="35"/>
      <c r="U704" s="35">
        <v>486</v>
      </c>
      <c r="V704" s="35">
        <v>348</v>
      </c>
      <c r="W704" s="35">
        <v>215</v>
      </c>
      <c r="X704" s="58">
        <v>18511.396910000003</v>
      </c>
      <c r="Y704" s="58">
        <v>18511</v>
      </c>
    </row>
    <row r="705" spans="1:25" s="58" customFormat="1">
      <c r="A705" s="56">
        <v>486</v>
      </c>
      <c r="B705" s="35">
        <v>486348226</v>
      </c>
      <c r="C705" s="37" t="s">
        <v>575</v>
      </c>
      <c r="D705" s="38">
        <v>0</v>
      </c>
      <c r="E705" s="38">
        <v>0</v>
      </c>
      <c r="F705" s="38">
        <v>0</v>
      </c>
      <c r="G705" s="38">
        <v>2</v>
      </c>
      <c r="H705" s="38">
        <v>1</v>
      </c>
      <c r="I705" s="38">
        <v>0</v>
      </c>
      <c r="J705" s="38">
        <v>0</v>
      </c>
      <c r="K705" s="57">
        <v>0.1158</v>
      </c>
      <c r="L705" s="38">
        <v>0</v>
      </c>
      <c r="M705" s="38">
        <v>0</v>
      </c>
      <c r="N705" s="38">
        <v>0</v>
      </c>
      <c r="O705" s="38">
        <v>0</v>
      </c>
      <c r="P705" s="38">
        <v>3</v>
      </c>
      <c r="Q705" s="38">
        <v>3</v>
      </c>
      <c r="R705" s="57">
        <v>1</v>
      </c>
      <c r="S705" s="38">
        <v>9</v>
      </c>
      <c r="T705" s="35"/>
      <c r="U705" s="35">
        <v>486</v>
      </c>
      <c r="V705" s="35">
        <v>348</v>
      </c>
      <c r="W705" s="35">
        <v>226</v>
      </c>
      <c r="X705" s="58">
        <v>46725.570729999999</v>
      </c>
      <c r="Y705" s="58">
        <v>15575</v>
      </c>
    </row>
    <row r="706" spans="1:25" s="58" customFormat="1">
      <c r="A706" s="56">
        <v>486</v>
      </c>
      <c r="B706" s="35">
        <v>486348227</v>
      </c>
      <c r="C706" s="37" t="s">
        <v>575</v>
      </c>
      <c r="D706" s="38">
        <v>0</v>
      </c>
      <c r="E706" s="38">
        <v>0</v>
      </c>
      <c r="F706" s="38">
        <v>0</v>
      </c>
      <c r="G706" s="38">
        <v>1</v>
      </c>
      <c r="H706" s="38">
        <v>0</v>
      </c>
      <c r="I706" s="38">
        <v>0</v>
      </c>
      <c r="J706" s="38">
        <v>0</v>
      </c>
      <c r="K706" s="57">
        <v>3.8600000000000002E-2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</v>
      </c>
      <c r="S706" s="38">
        <v>10</v>
      </c>
      <c r="T706" s="35"/>
      <c r="U706" s="35">
        <v>486</v>
      </c>
      <c r="V706" s="35">
        <v>348</v>
      </c>
      <c r="W706" s="35">
        <v>227</v>
      </c>
      <c r="X706" s="58">
        <v>15957.32691</v>
      </c>
      <c r="Y706" s="58">
        <v>15957</v>
      </c>
    </row>
    <row r="707" spans="1:25" s="58" customFormat="1">
      <c r="A707" s="56">
        <v>486</v>
      </c>
      <c r="B707" s="35">
        <v>486348271</v>
      </c>
      <c r="C707" s="37" t="s">
        <v>575</v>
      </c>
      <c r="D707" s="38">
        <v>0</v>
      </c>
      <c r="E707" s="38">
        <v>0</v>
      </c>
      <c r="F707" s="38">
        <v>0</v>
      </c>
      <c r="G707" s="38">
        <v>1</v>
      </c>
      <c r="H707" s="38">
        <v>0</v>
      </c>
      <c r="I707" s="38">
        <v>0</v>
      </c>
      <c r="J707" s="38">
        <v>0</v>
      </c>
      <c r="K707" s="57">
        <v>3.8600000000000002E-2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</v>
      </c>
      <c r="S707" s="38">
        <v>4</v>
      </c>
      <c r="T707" s="35"/>
      <c r="U707" s="35">
        <v>486</v>
      </c>
      <c r="V707" s="35">
        <v>348</v>
      </c>
      <c r="W707" s="35">
        <v>271</v>
      </c>
      <c r="X707" s="58">
        <v>14415.836909999998</v>
      </c>
      <c r="Y707" s="58">
        <v>14416</v>
      </c>
    </row>
    <row r="708" spans="1:25" s="58" customFormat="1">
      <c r="A708" s="56">
        <v>486</v>
      </c>
      <c r="B708" s="35">
        <v>486348277</v>
      </c>
      <c r="C708" s="37" t="s">
        <v>575</v>
      </c>
      <c r="D708" s="38">
        <v>0</v>
      </c>
      <c r="E708" s="38">
        <v>0</v>
      </c>
      <c r="F708" s="38">
        <v>2</v>
      </c>
      <c r="G708" s="38">
        <v>4</v>
      </c>
      <c r="H708" s="38">
        <v>2</v>
      </c>
      <c r="I708" s="38">
        <v>0</v>
      </c>
      <c r="J708" s="38">
        <v>0</v>
      </c>
      <c r="K708" s="57">
        <v>0.30880000000000002</v>
      </c>
      <c r="L708" s="38">
        <v>0</v>
      </c>
      <c r="M708" s="38">
        <v>3</v>
      </c>
      <c r="N708" s="38">
        <v>0</v>
      </c>
      <c r="O708" s="38">
        <v>0</v>
      </c>
      <c r="P708" s="38">
        <v>8</v>
      </c>
      <c r="Q708" s="38">
        <v>8</v>
      </c>
      <c r="R708" s="57">
        <v>1</v>
      </c>
      <c r="S708" s="38">
        <v>12</v>
      </c>
      <c r="T708" s="35"/>
      <c r="U708" s="35">
        <v>486</v>
      </c>
      <c r="V708" s="35">
        <v>348</v>
      </c>
      <c r="W708" s="35">
        <v>277</v>
      </c>
      <c r="X708" s="58">
        <v>139570.22527999998</v>
      </c>
      <c r="Y708" s="58">
        <v>17446</v>
      </c>
    </row>
    <row r="709" spans="1:25" s="58" customFormat="1">
      <c r="A709" s="56">
        <v>486</v>
      </c>
      <c r="B709" s="35">
        <v>486348316</v>
      </c>
      <c r="C709" s="37" t="s">
        <v>575</v>
      </c>
      <c r="D709" s="38">
        <v>0</v>
      </c>
      <c r="E709" s="38">
        <v>0</v>
      </c>
      <c r="F709" s="38">
        <v>1</v>
      </c>
      <c r="G709" s="38">
        <v>2</v>
      </c>
      <c r="H709" s="38">
        <v>2</v>
      </c>
      <c r="I709" s="38">
        <v>0</v>
      </c>
      <c r="J709" s="38">
        <v>0</v>
      </c>
      <c r="K709" s="57">
        <v>0.193</v>
      </c>
      <c r="L709" s="38">
        <v>0</v>
      </c>
      <c r="M709" s="38">
        <v>1</v>
      </c>
      <c r="N709" s="38">
        <v>0</v>
      </c>
      <c r="O709" s="38">
        <v>0</v>
      </c>
      <c r="P709" s="38">
        <v>5</v>
      </c>
      <c r="Q709" s="38">
        <v>5</v>
      </c>
      <c r="R709" s="57">
        <v>1</v>
      </c>
      <c r="S709" s="38">
        <v>11</v>
      </c>
      <c r="T709" s="35"/>
      <c r="U709" s="35">
        <v>486</v>
      </c>
      <c r="V709" s="35">
        <v>348</v>
      </c>
      <c r="W709" s="35">
        <v>316</v>
      </c>
      <c r="X709" s="58">
        <v>83154.32454999999</v>
      </c>
      <c r="Y709" s="58">
        <v>16631</v>
      </c>
    </row>
    <row r="710" spans="1:25" s="58" customFormat="1">
      <c r="A710" s="56">
        <v>486</v>
      </c>
      <c r="B710" s="35">
        <v>486348348</v>
      </c>
      <c r="C710" s="37" t="s">
        <v>575</v>
      </c>
      <c r="D710" s="38">
        <v>0</v>
      </c>
      <c r="E710" s="38">
        <v>0</v>
      </c>
      <c r="F710" s="38">
        <v>65</v>
      </c>
      <c r="G710" s="38">
        <v>346</v>
      </c>
      <c r="H710" s="38">
        <v>208</v>
      </c>
      <c r="I710" s="38">
        <v>0</v>
      </c>
      <c r="J710" s="38">
        <v>0</v>
      </c>
      <c r="K710" s="57">
        <v>23.8934</v>
      </c>
      <c r="L710" s="38">
        <v>0</v>
      </c>
      <c r="M710" s="38">
        <v>135</v>
      </c>
      <c r="N710" s="38">
        <v>25</v>
      </c>
      <c r="O710" s="38">
        <v>0</v>
      </c>
      <c r="P710" s="38">
        <v>527</v>
      </c>
      <c r="Q710" s="38">
        <v>619</v>
      </c>
      <c r="R710" s="57">
        <v>1</v>
      </c>
      <c r="S710" s="38">
        <v>11</v>
      </c>
      <c r="T710" s="35"/>
      <c r="U710" s="35">
        <v>486</v>
      </c>
      <c r="V710" s="35">
        <v>348</v>
      </c>
      <c r="W710" s="35">
        <v>348</v>
      </c>
      <c r="X710" s="58">
        <v>9841069.9072900005</v>
      </c>
      <c r="Y710" s="58">
        <v>15898</v>
      </c>
    </row>
    <row r="711" spans="1:25" s="58" customFormat="1">
      <c r="A711" s="56">
        <v>486</v>
      </c>
      <c r="B711" s="35">
        <v>486348610</v>
      </c>
      <c r="C711" s="37" t="s">
        <v>575</v>
      </c>
      <c r="D711" s="38">
        <v>0</v>
      </c>
      <c r="E711" s="38">
        <v>0</v>
      </c>
      <c r="F711" s="38">
        <v>1</v>
      </c>
      <c r="G711" s="38">
        <v>0</v>
      </c>
      <c r="H711" s="38">
        <v>0</v>
      </c>
      <c r="I711" s="38">
        <v>0</v>
      </c>
      <c r="J711" s="38">
        <v>0</v>
      </c>
      <c r="K711" s="57">
        <v>3.8600000000000002E-2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1</v>
      </c>
      <c r="R711" s="57">
        <v>1</v>
      </c>
      <c r="S711" s="38">
        <v>5</v>
      </c>
      <c r="T711" s="35"/>
      <c r="U711" s="35">
        <v>486</v>
      </c>
      <c r="V711" s="35">
        <v>348</v>
      </c>
      <c r="W711" s="35">
        <v>610</v>
      </c>
      <c r="X711" s="58">
        <v>10063.92691</v>
      </c>
      <c r="Y711" s="58">
        <v>10064</v>
      </c>
    </row>
    <row r="712" spans="1:25" s="58" customFormat="1">
      <c r="A712" s="56">
        <v>486</v>
      </c>
      <c r="B712" s="35">
        <v>486348658</v>
      </c>
      <c r="C712" s="37" t="s">
        <v>575</v>
      </c>
      <c r="D712" s="38">
        <v>0</v>
      </c>
      <c r="E712" s="38">
        <v>0</v>
      </c>
      <c r="F712" s="38">
        <v>2</v>
      </c>
      <c r="G712" s="38">
        <v>1</v>
      </c>
      <c r="H712" s="38">
        <v>0</v>
      </c>
      <c r="I712" s="38">
        <v>0</v>
      </c>
      <c r="J712" s="38">
        <v>0</v>
      </c>
      <c r="K712" s="57">
        <v>0.1158</v>
      </c>
      <c r="L712" s="38">
        <v>0</v>
      </c>
      <c r="M712" s="38">
        <v>1</v>
      </c>
      <c r="N712" s="38">
        <v>0</v>
      </c>
      <c r="O712" s="38">
        <v>0</v>
      </c>
      <c r="P712" s="38">
        <v>3</v>
      </c>
      <c r="Q712" s="38">
        <v>3</v>
      </c>
      <c r="R712" s="57">
        <v>1</v>
      </c>
      <c r="S712" s="38">
        <v>7</v>
      </c>
      <c r="T712" s="35"/>
      <c r="U712" s="35">
        <v>486</v>
      </c>
      <c r="V712" s="35">
        <v>348</v>
      </c>
      <c r="W712" s="35">
        <v>658</v>
      </c>
      <c r="X712" s="58">
        <v>47965.990729999998</v>
      </c>
      <c r="Y712" s="58">
        <v>15989</v>
      </c>
    </row>
    <row r="713" spans="1:25" s="58" customFormat="1">
      <c r="A713" s="56">
        <v>486</v>
      </c>
      <c r="B713" s="35">
        <v>486348753</v>
      </c>
      <c r="C713" s="37" t="s">
        <v>575</v>
      </c>
      <c r="D713" s="38">
        <v>0</v>
      </c>
      <c r="E713" s="38">
        <v>0</v>
      </c>
      <c r="F713" s="38">
        <v>0</v>
      </c>
      <c r="G713" s="38">
        <v>1</v>
      </c>
      <c r="H713" s="38">
        <v>0</v>
      </c>
      <c r="I713" s="38">
        <v>0</v>
      </c>
      <c r="J713" s="38">
        <v>0</v>
      </c>
      <c r="K713" s="57">
        <v>3.8600000000000002E-2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1</v>
      </c>
      <c r="R713" s="57">
        <v>1</v>
      </c>
      <c r="S713" s="38">
        <v>7</v>
      </c>
      <c r="T713" s="35"/>
      <c r="U713" s="35">
        <v>486</v>
      </c>
      <c r="V713" s="35">
        <v>348</v>
      </c>
      <c r="W713" s="35">
        <v>753</v>
      </c>
      <c r="X713" s="58">
        <v>10114.68691</v>
      </c>
      <c r="Y713" s="58">
        <v>10115</v>
      </c>
    </row>
    <row r="714" spans="1:25" s="58" customFormat="1">
      <c r="A714" s="56">
        <v>486</v>
      </c>
      <c r="B714" s="35">
        <v>486348767</v>
      </c>
      <c r="C714" s="37" t="s">
        <v>575</v>
      </c>
      <c r="D714" s="38">
        <v>0</v>
      </c>
      <c r="E714" s="38">
        <v>0</v>
      </c>
      <c r="F714" s="38">
        <v>3</v>
      </c>
      <c r="G714" s="38">
        <v>8</v>
      </c>
      <c r="H714" s="38">
        <v>4</v>
      </c>
      <c r="I714" s="38">
        <v>0</v>
      </c>
      <c r="J714" s="38">
        <v>0</v>
      </c>
      <c r="K714" s="57">
        <v>0.57899999999999996</v>
      </c>
      <c r="L714" s="38">
        <v>0</v>
      </c>
      <c r="M714" s="38">
        <v>3</v>
      </c>
      <c r="N714" s="38">
        <v>0</v>
      </c>
      <c r="O714" s="38">
        <v>0</v>
      </c>
      <c r="P714" s="38">
        <v>11</v>
      </c>
      <c r="Q714" s="38">
        <v>15</v>
      </c>
      <c r="R714" s="57">
        <v>1</v>
      </c>
      <c r="S714" s="38">
        <v>9</v>
      </c>
      <c r="T714" s="35"/>
      <c r="U714" s="35">
        <v>486</v>
      </c>
      <c r="V714" s="35">
        <v>348</v>
      </c>
      <c r="W714" s="35">
        <v>767</v>
      </c>
      <c r="X714" s="58">
        <v>219175.68364999996</v>
      </c>
      <c r="Y714" s="58">
        <v>14612</v>
      </c>
    </row>
    <row r="715" spans="1:25" s="58" customFormat="1">
      <c r="A715" s="56">
        <v>486</v>
      </c>
      <c r="B715" s="35">
        <v>486348775</v>
      </c>
      <c r="C715" s="37" t="s">
        <v>575</v>
      </c>
      <c r="D715" s="38">
        <v>0</v>
      </c>
      <c r="E715" s="38">
        <v>0</v>
      </c>
      <c r="F715" s="38">
        <v>0</v>
      </c>
      <c r="G715" s="38">
        <v>2</v>
      </c>
      <c r="H715" s="38">
        <v>0</v>
      </c>
      <c r="I715" s="38">
        <v>0</v>
      </c>
      <c r="J715" s="38">
        <v>0</v>
      </c>
      <c r="K715" s="57">
        <v>7.7200000000000005E-2</v>
      </c>
      <c r="L715" s="38">
        <v>0</v>
      </c>
      <c r="M715" s="38">
        <v>2</v>
      </c>
      <c r="N715" s="38">
        <v>0</v>
      </c>
      <c r="O715" s="38">
        <v>0</v>
      </c>
      <c r="P715" s="38">
        <v>2</v>
      </c>
      <c r="Q715" s="38">
        <v>2</v>
      </c>
      <c r="R715" s="57">
        <v>1</v>
      </c>
      <c r="S715" s="38">
        <v>4</v>
      </c>
      <c r="T715" s="35"/>
      <c r="U715" s="35">
        <v>486</v>
      </c>
      <c r="V715" s="35">
        <v>348</v>
      </c>
      <c r="W715" s="35">
        <v>775</v>
      </c>
      <c r="X715" s="58">
        <v>33939.813819999996</v>
      </c>
      <c r="Y715" s="58">
        <v>16970</v>
      </c>
    </row>
    <row r="716" spans="1:25" s="58" customFormat="1">
      <c r="A716" s="56">
        <v>487</v>
      </c>
      <c r="B716" s="35">
        <v>487049016</v>
      </c>
      <c r="C716" s="37" t="s">
        <v>548</v>
      </c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1</v>
      </c>
      <c r="J716" s="38">
        <v>0</v>
      </c>
      <c r="K716" s="57">
        <v>3.8600000000000002E-2</v>
      </c>
      <c r="L716" s="38">
        <v>0</v>
      </c>
      <c r="M716" s="38">
        <v>0</v>
      </c>
      <c r="N716" s="38">
        <v>0</v>
      </c>
      <c r="O716" s="38">
        <v>1</v>
      </c>
      <c r="P716" s="38">
        <v>1</v>
      </c>
      <c r="Q716" s="38">
        <v>1</v>
      </c>
      <c r="R716" s="57">
        <v>1.1160000000000001</v>
      </c>
      <c r="S716" s="38">
        <v>8</v>
      </c>
      <c r="T716" s="35"/>
      <c r="U716" s="35">
        <v>487</v>
      </c>
      <c r="V716" s="35">
        <v>49</v>
      </c>
      <c r="W716" s="35">
        <v>16</v>
      </c>
      <c r="X716" s="58">
        <v>21334.434580336001</v>
      </c>
      <c r="Y716" s="58">
        <v>21334</v>
      </c>
    </row>
    <row r="717" spans="1:25" s="58" customFormat="1">
      <c r="A717" s="56">
        <v>487</v>
      </c>
      <c r="B717" s="35">
        <v>487049018</v>
      </c>
      <c r="C717" s="37" t="s">
        <v>548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3.8600000000000002E-2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1</v>
      </c>
      <c r="R717" s="57">
        <v>1.1160000000000001</v>
      </c>
      <c r="S717" s="38">
        <v>9</v>
      </c>
      <c r="T717" s="35"/>
      <c r="U717" s="35">
        <v>487</v>
      </c>
      <c r="V717" s="35">
        <v>49</v>
      </c>
      <c r="W717" s="35">
        <v>18</v>
      </c>
      <c r="X717" s="58">
        <v>12703.521220335999</v>
      </c>
      <c r="Y717" s="58">
        <v>12704</v>
      </c>
    </row>
    <row r="718" spans="1:25" s="58" customFormat="1">
      <c r="A718" s="56">
        <v>487</v>
      </c>
      <c r="B718" s="35">
        <v>487049035</v>
      </c>
      <c r="C718" s="37" t="s">
        <v>548</v>
      </c>
      <c r="D718" s="38">
        <v>0</v>
      </c>
      <c r="E718" s="38">
        <v>0</v>
      </c>
      <c r="F718" s="38">
        <v>0</v>
      </c>
      <c r="G718" s="38">
        <v>0</v>
      </c>
      <c r="H718" s="38">
        <v>7</v>
      </c>
      <c r="I718" s="38">
        <v>33</v>
      </c>
      <c r="J718" s="38">
        <v>0</v>
      </c>
      <c r="K718" s="57">
        <v>1.544</v>
      </c>
      <c r="L718" s="38">
        <v>0</v>
      </c>
      <c r="M718" s="38">
        <v>0</v>
      </c>
      <c r="N718" s="38">
        <v>0</v>
      </c>
      <c r="O718" s="38">
        <v>0</v>
      </c>
      <c r="P718" s="38">
        <v>30</v>
      </c>
      <c r="Q718" s="38">
        <v>40</v>
      </c>
      <c r="R718" s="57">
        <v>1.1160000000000001</v>
      </c>
      <c r="S718" s="38">
        <v>11</v>
      </c>
      <c r="T718" s="35"/>
      <c r="U718" s="35">
        <v>487</v>
      </c>
      <c r="V718" s="35">
        <v>49</v>
      </c>
      <c r="W718" s="35">
        <v>35</v>
      </c>
      <c r="X718" s="58">
        <v>697711.55941344006</v>
      </c>
      <c r="Y718" s="58">
        <v>17443</v>
      </c>
    </row>
    <row r="719" spans="1:25" s="58" customFormat="1">
      <c r="A719" s="56">
        <v>487</v>
      </c>
      <c r="B719" s="35">
        <v>487049044</v>
      </c>
      <c r="C719" s="37" t="s">
        <v>548</v>
      </c>
      <c r="D719" s="38">
        <v>0</v>
      </c>
      <c r="E719" s="38">
        <v>0</v>
      </c>
      <c r="F719" s="38">
        <v>0</v>
      </c>
      <c r="G719" s="38">
        <v>0</v>
      </c>
      <c r="H719" s="38">
        <v>2</v>
      </c>
      <c r="I719" s="38">
        <v>5</v>
      </c>
      <c r="J719" s="38">
        <v>0</v>
      </c>
      <c r="K719" s="57">
        <v>0.2702</v>
      </c>
      <c r="L719" s="38">
        <v>0</v>
      </c>
      <c r="M719" s="38">
        <v>0</v>
      </c>
      <c r="N719" s="38">
        <v>0</v>
      </c>
      <c r="O719" s="38">
        <v>0</v>
      </c>
      <c r="P719" s="38">
        <v>3</v>
      </c>
      <c r="Q719" s="38">
        <v>7</v>
      </c>
      <c r="R719" s="57">
        <v>1.1160000000000001</v>
      </c>
      <c r="S719" s="38">
        <v>11</v>
      </c>
      <c r="T719" s="35"/>
      <c r="U719" s="35">
        <v>487</v>
      </c>
      <c r="V719" s="35">
        <v>49</v>
      </c>
      <c r="W719" s="35">
        <v>44</v>
      </c>
      <c r="X719" s="58">
        <v>105211.84850235202</v>
      </c>
      <c r="Y719" s="58">
        <v>15030</v>
      </c>
    </row>
    <row r="720" spans="1:25" s="58" customFormat="1">
      <c r="A720" s="56">
        <v>487</v>
      </c>
      <c r="B720" s="35">
        <v>487049048</v>
      </c>
      <c r="C720" s="37" t="s">
        <v>548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0</v>
      </c>
      <c r="J720" s="38">
        <v>0</v>
      </c>
      <c r="K720" s="57">
        <v>3.8600000000000002E-2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1</v>
      </c>
      <c r="R720" s="57">
        <v>1.1160000000000001</v>
      </c>
      <c r="S720" s="38">
        <v>4</v>
      </c>
      <c r="T720" s="35"/>
      <c r="U720" s="35">
        <v>487</v>
      </c>
      <c r="V720" s="35">
        <v>49</v>
      </c>
      <c r="W720" s="35">
        <v>48</v>
      </c>
      <c r="X720" s="58">
        <v>15396.854900336004</v>
      </c>
      <c r="Y720" s="58">
        <v>15397</v>
      </c>
    </row>
    <row r="721" spans="1:25" s="58" customFormat="1">
      <c r="A721" s="56">
        <v>487</v>
      </c>
      <c r="B721" s="35">
        <v>487049049</v>
      </c>
      <c r="C721" s="37" t="s">
        <v>548</v>
      </c>
      <c r="D721" s="38">
        <v>0</v>
      </c>
      <c r="E721" s="38">
        <v>0</v>
      </c>
      <c r="F721" s="38">
        <v>0</v>
      </c>
      <c r="G721" s="38">
        <v>0</v>
      </c>
      <c r="H721" s="38">
        <v>22</v>
      </c>
      <c r="I721" s="38">
        <v>28</v>
      </c>
      <c r="J721" s="38">
        <v>0</v>
      </c>
      <c r="K721" s="57">
        <v>1.93</v>
      </c>
      <c r="L721" s="38">
        <v>0</v>
      </c>
      <c r="M721" s="38">
        <v>0</v>
      </c>
      <c r="N721" s="38">
        <v>1</v>
      </c>
      <c r="O721" s="38">
        <v>3</v>
      </c>
      <c r="P721" s="38">
        <v>46</v>
      </c>
      <c r="Q721" s="38">
        <v>50</v>
      </c>
      <c r="R721" s="57">
        <v>1.1160000000000001</v>
      </c>
      <c r="S721" s="38">
        <v>8</v>
      </c>
      <c r="T721" s="35"/>
      <c r="U721" s="35">
        <v>487</v>
      </c>
      <c r="V721" s="35">
        <v>49</v>
      </c>
      <c r="W721" s="35">
        <v>49</v>
      </c>
      <c r="X721" s="58">
        <v>871251.69185680011</v>
      </c>
      <c r="Y721" s="58">
        <v>17425</v>
      </c>
    </row>
    <row r="722" spans="1:25" s="58" customFormat="1">
      <c r="A722" s="56">
        <v>487</v>
      </c>
      <c r="B722" s="35">
        <v>487049057</v>
      </c>
      <c r="C722" s="37" t="s">
        <v>548</v>
      </c>
      <c r="D722" s="38">
        <v>0</v>
      </c>
      <c r="E722" s="38">
        <v>0</v>
      </c>
      <c r="F722" s="38">
        <v>0</v>
      </c>
      <c r="G722" s="38">
        <v>0</v>
      </c>
      <c r="H722" s="38">
        <v>3</v>
      </c>
      <c r="I722" s="38">
        <v>3</v>
      </c>
      <c r="J722" s="38">
        <v>0</v>
      </c>
      <c r="K722" s="57">
        <v>0.2316</v>
      </c>
      <c r="L722" s="38">
        <v>0</v>
      </c>
      <c r="M722" s="38">
        <v>0</v>
      </c>
      <c r="N722" s="38">
        <v>0</v>
      </c>
      <c r="O722" s="38">
        <v>0</v>
      </c>
      <c r="P722" s="38">
        <v>3</v>
      </c>
      <c r="Q722" s="38">
        <v>6</v>
      </c>
      <c r="R722" s="57">
        <v>1.1160000000000001</v>
      </c>
      <c r="S722" s="38">
        <v>12</v>
      </c>
      <c r="T722" s="35"/>
      <c r="U722" s="35">
        <v>487</v>
      </c>
      <c r="V722" s="35">
        <v>49</v>
      </c>
      <c r="W722" s="35">
        <v>57</v>
      </c>
      <c r="X722" s="58">
        <v>91504.011722016003</v>
      </c>
      <c r="Y722" s="58">
        <v>15251</v>
      </c>
    </row>
    <row r="723" spans="1:25" s="58" customFormat="1">
      <c r="A723" s="56">
        <v>487</v>
      </c>
      <c r="B723" s="35">
        <v>487049093</v>
      </c>
      <c r="C723" s="37" t="s">
        <v>548</v>
      </c>
      <c r="D723" s="38">
        <v>0</v>
      </c>
      <c r="E723" s="38">
        <v>0</v>
      </c>
      <c r="F723" s="38">
        <v>0</v>
      </c>
      <c r="G723" s="38">
        <v>0</v>
      </c>
      <c r="H723" s="38">
        <v>16</v>
      </c>
      <c r="I723" s="38">
        <v>38</v>
      </c>
      <c r="J723" s="38">
        <v>0</v>
      </c>
      <c r="K723" s="57">
        <v>2.0844</v>
      </c>
      <c r="L723" s="38">
        <v>0</v>
      </c>
      <c r="M723" s="38">
        <v>0</v>
      </c>
      <c r="N723" s="38">
        <v>1</v>
      </c>
      <c r="O723" s="38">
        <v>0</v>
      </c>
      <c r="P723" s="38">
        <v>26</v>
      </c>
      <c r="Q723" s="38">
        <v>54</v>
      </c>
      <c r="R723" s="57">
        <v>1.1160000000000001</v>
      </c>
      <c r="S723" s="38">
        <v>11</v>
      </c>
      <c r="T723" s="35"/>
      <c r="U723" s="35">
        <v>487</v>
      </c>
      <c r="V723" s="35">
        <v>49</v>
      </c>
      <c r="W723" s="35">
        <v>93</v>
      </c>
      <c r="X723" s="58">
        <v>832843.09509814403</v>
      </c>
      <c r="Y723" s="58">
        <v>15423</v>
      </c>
    </row>
    <row r="724" spans="1:25" s="58" customFormat="1">
      <c r="A724" s="56">
        <v>487</v>
      </c>
      <c r="B724" s="35">
        <v>487049100</v>
      </c>
      <c r="C724" s="37" t="s">
        <v>548</v>
      </c>
      <c r="D724" s="38">
        <v>0</v>
      </c>
      <c r="E724" s="38">
        <v>0</v>
      </c>
      <c r="F724" s="38">
        <v>0</v>
      </c>
      <c r="G724" s="38">
        <v>0</v>
      </c>
      <c r="H724" s="38">
        <v>1</v>
      </c>
      <c r="I724" s="38">
        <v>1</v>
      </c>
      <c r="J724" s="38">
        <v>0</v>
      </c>
      <c r="K724" s="57">
        <v>7.7200000000000005E-2</v>
      </c>
      <c r="L724" s="38">
        <v>0</v>
      </c>
      <c r="M724" s="38">
        <v>0</v>
      </c>
      <c r="N724" s="38">
        <v>0</v>
      </c>
      <c r="O724" s="38">
        <v>0</v>
      </c>
      <c r="P724" s="38">
        <v>1</v>
      </c>
      <c r="Q724" s="38">
        <v>2</v>
      </c>
      <c r="R724" s="57">
        <v>1.1160000000000001</v>
      </c>
      <c r="S724" s="38">
        <v>10</v>
      </c>
      <c r="T724" s="35"/>
      <c r="U724" s="35">
        <v>487</v>
      </c>
      <c r="V724" s="35">
        <v>49</v>
      </c>
      <c r="W724" s="35">
        <v>100</v>
      </c>
      <c r="X724" s="58">
        <v>29801.68280067201</v>
      </c>
      <c r="Y724" s="58">
        <v>14901</v>
      </c>
    </row>
    <row r="725" spans="1:25" s="58" customFormat="1">
      <c r="A725" s="56">
        <v>487</v>
      </c>
      <c r="B725" s="35">
        <v>487049128</v>
      </c>
      <c r="C725" s="37" t="s">
        <v>548</v>
      </c>
      <c r="D725" s="38">
        <v>0</v>
      </c>
      <c r="E725" s="38">
        <v>0</v>
      </c>
      <c r="F725" s="38">
        <v>0</v>
      </c>
      <c r="G725" s="38">
        <v>0</v>
      </c>
      <c r="H725" s="38">
        <v>1</v>
      </c>
      <c r="I725" s="38">
        <v>1</v>
      </c>
      <c r="J725" s="38">
        <v>0</v>
      </c>
      <c r="K725" s="57">
        <v>7.7200000000000005E-2</v>
      </c>
      <c r="L725" s="38">
        <v>0</v>
      </c>
      <c r="M725" s="38">
        <v>0</v>
      </c>
      <c r="N725" s="38">
        <v>0</v>
      </c>
      <c r="O725" s="38">
        <v>0</v>
      </c>
      <c r="P725" s="38">
        <v>1</v>
      </c>
      <c r="Q725" s="38">
        <v>2</v>
      </c>
      <c r="R725" s="57">
        <v>1.1160000000000001</v>
      </c>
      <c r="S725" s="38">
        <v>10</v>
      </c>
      <c r="T725" s="35"/>
      <c r="U725" s="35">
        <v>487</v>
      </c>
      <c r="V725" s="35">
        <v>49</v>
      </c>
      <c r="W725" s="35">
        <v>128</v>
      </c>
      <c r="X725" s="58">
        <v>29801.68280067201</v>
      </c>
      <c r="Y725" s="58">
        <v>14901</v>
      </c>
    </row>
    <row r="726" spans="1:25" s="58" customFormat="1">
      <c r="A726" s="56">
        <v>487</v>
      </c>
      <c r="B726" s="35">
        <v>487049155</v>
      </c>
      <c r="C726" s="37" t="s">
        <v>548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3.8600000000000002E-2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1</v>
      </c>
      <c r="R726" s="57">
        <v>1.1160000000000001</v>
      </c>
      <c r="S726" s="38">
        <v>2</v>
      </c>
      <c r="T726" s="35"/>
      <c r="U726" s="35">
        <v>487</v>
      </c>
      <c r="V726" s="35">
        <v>49</v>
      </c>
      <c r="W726" s="35">
        <v>155</v>
      </c>
      <c r="X726" s="58">
        <v>12703.521220335999</v>
      </c>
      <c r="Y726" s="58">
        <v>12704</v>
      </c>
    </row>
    <row r="727" spans="1:25" s="58" customFormat="1">
      <c r="A727" s="56">
        <v>487</v>
      </c>
      <c r="B727" s="35">
        <v>487049163</v>
      </c>
      <c r="C727" s="37" t="s">
        <v>548</v>
      </c>
      <c r="D727" s="38">
        <v>0</v>
      </c>
      <c r="E727" s="38">
        <v>0</v>
      </c>
      <c r="F727" s="38">
        <v>0</v>
      </c>
      <c r="G727" s="38">
        <v>0</v>
      </c>
      <c r="H727" s="38">
        <v>5</v>
      </c>
      <c r="I727" s="38">
        <v>11</v>
      </c>
      <c r="J727" s="38">
        <v>0</v>
      </c>
      <c r="K727" s="57">
        <v>0.61760000000000004</v>
      </c>
      <c r="L727" s="38">
        <v>0</v>
      </c>
      <c r="M727" s="38">
        <v>0</v>
      </c>
      <c r="N727" s="38">
        <v>0</v>
      </c>
      <c r="O727" s="38">
        <v>1</v>
      </c>
      <c r="P727" s="38">
        <v>10</v>
      </c>
      <c r="Q727" s="38">
        <v>16</v>
      </c>
      <c r="R727" s="57">
        <v>1.1160000000000001</v>
      </c>
      <c r="S727" s="38">
        <v>11</v>
      </c>
      <c r="T727" s="35"/>
      <c r="U727" s="35">
        <v>487</v>
      </c>
      <c r="V727" s="35">
        <v>49</v>
      </c>
      <c r="W727" s="35">
        <v>163</v>
      </c>
      <c r="X727" s="58">
        <v>263730.91392537602</v>
      </c>
      <c r="Y727" s="58">
        <v>16483</v>
      </c>
    </row>
    <row r="728" spans="1:25" s="58" customFormat="1">
      <c r="A728" s="56">
        <v>487</v>
      </c>
      <c r="B728" s="35">
        <v>487049165</v>
      </c>
      <c r="C728" s="37" t="s">
        <v>548</v>
      </c>
      <c r="D728" s="38">
        <v>0</v>
      </c>
      <c r="E728" s="38">
        <v>0</v>
      </c>
      <c r="F728" s="38">
        <v>0</v>
      </c>
      <c r="G728" s="38">
        <v>0</v>
      </c>
      <c r="H728" s="38">
        <v>17</v>
      </c>
      <c r="I728" s="38">
        <v>36</v>
      </c>
      <c r="J728" s="38">
        <v>0</v>
      </c>
      <c r="K728" s="57">
        <v>2.0457999999999998</v>
      </c>
      <c r="L728" s="38">
        <v>0</v>
      </c>
      <c r="M728" s="38">
        <v>0</v>
      </c>
      <c r="N728" s="38">
        <v>1</v>
      </c>
      <c r="O728" s="38">
        <v>1</v>
      </c>
      <c r="P728" s="38">
        <v>36</v>
      </c>
      <c r="Q728" s="38">
        <v>53</v>
      </c>
      <c r="R728" s="57">
        <v>1.1160000000000001</v>
      </c>
      <c r="S728" s="38">
        <v>10</v>
      </c>
      <c r="T728" s="35"/>
      <c r="U728" s="35">
        <v>487</v>
      </c>
      <c r="V728" s="35">
        <v>49</v>
      </c>
      <c r="W728" s="35">
        <v>165</v>
      </c>
      <c r="X728" s="58">
        <v>876234.75371780782</v>
      </c>
      <c r="Y728" s="58">
        <v>16533</v>
      </c>
    </row>
    <row r="729" spans="1:25" s="58" customFormat="1">
      <c r="A729" s="56">
        <v>487</v>
      </c>
      <c r="B729" s="35">
        <v>487049176</v>
      </c>
      <c r="C729" s="37" t="s">
        <v>548</v>
      </c>
      <c r="D729" s="38">
        <v>0</v>
      </c>
      <c r="E729" s="38">
        <v>0</v>
      </c>
      <c r="F729" s="38">
        <v>0</v>
      </c>
      <c r="G729" s="38">
        <v>0</v>
      </c>
      <c r="H729" s="38">
        <v>17</v>
      </c>
      <c r="I729" s="38">
        <v>30</v>
      </c>
      <c r="J729" s="38">
        <v>0</v>
      </c>
      <c r="K729" s="57">
        <v>1.8142</v>
      </c>
      <c r="L729" s="38">
        <v>0</v>
      </c>
      <c r="M729" s="38">
        <v>0</v>
      </c>
      <c r="N729" s="38">
        <v>1</v>
      </c>
      <c r="O729" s="38">
        <v>2</v>
      </c>
      <c r="P729" s="38">
        <v>34</v>
      </c>
      <c r="Q729" s="38">
        <v>47</v>
      </c>
      <c r="R729" s="57">
        <v>1.1160000000000001</v>
      </c>
      <c r="S729" s="38">
        <v>8</v>
      </c>
      <c r="T729" s="35"/>
      <c r="U729" s="35">
        <v>487</v>
      </c>
      <c r="V729" s="35">
        <v>49</v>
      </c>
      <c r="W729" s="35">
        <v>176</v>
      </c>
      <c r="X729" s="58">
        <v>770209.86107579211</v>
      </c>
      <c r="Y729" s="58">
        <v>16387</v>
      </c>
    </row>
    <row r="730" spans="1:25" s="58" customFormat="1">
      <c r="A730" s="56">
        <v>487</v>
      </c>
      <c r="B730" s="35">
        <v>487049178</v>
      </c>
      <c r="C730" s="37" t="s">
        <v>548</v>
      </c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2</v>
      </c>
      <c r="J730" s="38">
        <v>0</v>
      </c>
      <c r="K730" s="57">
        <v>7.7200000000000005E-2</v>
      </c>
      <c r="L730" s="38">
        <v>0</v>
      </c>
      <c r="M730" s="38">
        <v>0</v>
      </c>
      <c r="N730" s="38">
        <v>0</v>
      </c>
      <c r="O730" s="38">
        <v>0</v>
      </c>
      <c r="P730" s="38">
        <v>1</v>
      </c>
      <c r="Q730" s="38">
        <v>2</v>
      </c>
      <c r="R730" s="57">
        <v>1.1160000000000001</v>
      </c>
      <c r="S730" s="38">
        <v>3</v>
      </c>
      <c r="T730" s="35"/>
      <c r="U730" s="35">
        <v>487</v>
      </c>
      <c r="V730" s="35">
        <v>49</v>
      </c>
      <c r="W730" s="35">
        <v>178</v>
      </c>
      <c r="X730" s="58">
        <v>30033.677320672006</v>
      </c>
      <c r="Y730" s="58">
        <v>15017</v>
      </c>
    </row>
    <row r="731" spans="1:25" s="58" customFormat="1">
      <c r="A731" s="56">
        <v>487</v>
      </c>
      <c r="B731" s="35">
        <v>487049181</v>
      </c>
      <c r="C731" s="37" t="s">
        <v>548</v>
      </c>
      <c r="D731" s="38">
        <v>0</v>
      </c>
      <c r="E731" s="38">
        <v>0</v>
      </c>
      <c r="F731" s="38">
        <v>0</v>
      </c>
      <c r="G731" s="38">
        <v>0</v>
      </c>
      <c r="H731" s="38">
        <v>1</v>
      </c>
      <c r="I731" s="38">
        <v>1</v>
      </c>
      <c r="J731" s="38">
        <v>0</v>
      </c>
      <c r="K731" s="57">
        <v>7.7200000000000005E-2</v>
      </c>
      <c r="L731" s="38">
        <v>0</v>
      </c>
      <c r="M731" s="38">
        <v>0</v>
      </c>
      <c r="N731" s="38">
        <v>0</v>
      </c>
      <c r="O731" s="38">
        <v>0</v>
      </c>
      <c r="P731" s="38">
        <v>1</v>
      </c>
      <c r="Q731" s="38">
        <v>2</v>
      </c>
      <c r="R731" s="57">
        <v>1.1160000000000001</v>
      </c>
      <c r="S731" s="38">
        <v>10</v>
      </c>
      <c r="T731" s="35"/>
      <c r="U731" s="35">
        <v>487</v>
      </c>
      <c r="V731" s="35">
        <v>49</v>
      </c>
      <c r="W731" s="35">
        <v>181</v>
      </c>
      <c r="X731" s="58">
        <v>29801.68280067201</v>
      </c>
      <c r="Y731" s="58">
        <v>14901</v>
      </c>
    </row>
    <row r="732" spans="1:25" s="58" customFormat="1">
      <c r="A732" s="56">
        <v>487</v>
      </c>
      <c r="B732" s="35">
        <v>487049229</v>
      </c>
      <c r="C732" s="37" t="s">
        <v>548</v>
      </c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1</v>
      </c>
      <c r="J732" s="38">
        <v>0</v>
      </c>
      <c r="K732" s="57">
        <v>3.8600000000000002E-2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1</v>
      </c>
      <c r="R732" s="57">
        <v>1.1160000000000001</v>
      </c>
      <c r="S732" s="38">
        <v>9</v>
      </c>
      <c r="T732" s="35"/>
      <c r="U732" s="35">
        <v>487</v>
      </c>
      <c r="V732" s="35">
        <v>49</v>
      </c>
      <c r="W732" s="35">
        <v>229</v>
      </c>
      <c r="X732" s="58">
        <v>12703.521220335999</v>
      </c>
      <c r="Y732" s="58">
        <v>12704</v>
      </c>
    </row>
    <row r="733" spans="1:25" s="58" customFormat="1">
      <c r="A733" s="56">
        <v>487</v>
      </c>
      <c r="B733" s="35">
        <v>487049244</v>
      </c>
      <c r="C733" s="37" t="s">
        <v>548</v>
      </c>
      <c r="D733" s="38">
        <v>0</v>
      </c>
      <c r="E733" s="38">
        <v>0</v>
      </c>
      <c r="F733" s="38">
        <v>0</v>
      </c>
      <c r="G733" s="38">
        <v>0</v>
      </c>
      <c r="H733" s="38">
        <v>1</v>
      </c>
      <c r="I733" s="38">
        <v>6</v>
      </c>
      <c r="J733" s="38">
        <v>0</v>
      </c>
      <c r="K733" s="57">
        <v>0.2702</v>
      </c>
      <c r="L733" s="38">
        <v>0</v>
      </c>
      <c r="M733" s="38">
        <v>0</v>
      </c>
      <c r="N733" s="38">
        <v>0</v>
      </c>
      <c r="O733" s="38">
        <v>0</v>
      </c>
      <c r="P733" s="38">
        <v>2</v>
      </c>
      <c r="Q733" s="38">
        <v>7</v>
      </c>
      <c r="R733" s="57">
        <v>1.1160000000000001</v>
      </c>
      <c r="S733" s="38">
        <v>10</v>
      </c>
      <c r="T733" s="35"/>
      <c r="U733" s="35">
        <v>487</v>
      </c>
      <c r="V733" s="35">
        <v>49</v>
      </c>
      <c r="W733" s="35">
        <v>244</v>
      </c>
      <c r="X733" s="58">
        <v>99767.676262352004</v>
      </c>
      <c r="Y733" s="58">
        <v>14253</v>
      </c>
    </row>
    <row r="734" spans="1:25" s="58" customFormat="1">
      <c r="A734" s="56">
        <v>487</v>
      </c>
      <c r="B734" s="35">
        <v>487049248</v>
      </c>
      <c r="C734" s="37" t="s">
        <v>548</v>
      </c>
      <c r="D734" s="38">
        <v>0</v>
      </c>
      <c r="E734" s="38">
        <v>0</v>
      </c>
      <c r="F734" s="38">
        <v>0</v>
      </c>
      <c r="G734" s="38">
        <v>0</v>
      </c>
      <c r="H734" s="38">
        <v>5</v>
      </c>
      <c r="I734" s="38">
        <v>11</v>
      </c>
      <c r="J734" s="38">
        <v>0</v>
      </c>
      <c r="K734" s="57">
        <v>0.61760000000000004</v>
      </c>
      <c r="L734" s="38">
        <v>0</v>
      </c>
      <c r="M734" s="38">
        <v>0</v>
      </c>
      <c r="N734" s="38">
        <v>0</v>
      </c>
      <c r="O734" s="38">
        <v>1</v>
      </c>
      <c r="P734" s="38">
        <v>9</v>
      </c>
      <c r="Q734" s="38">
        <v>16</v>
      </c>
      <c r="R734" s="57">
        <v>1.1160000000000001</v>
      </c>
      <c r="S734" s="38">
        <v>11</v>
      </c>
      <c r="T734" s="35"/>
      <c r="U734" s="35">
        <v>487</v>
      </c>
      <c r="V734" s="35">
        <v>49</v>
      </c>
      <c r="W734" s="35">
        <v>248</v>
      </c>
      <c r="X734" s="58">
        <v>256932.68260537603</v>
      </c>
      <c r="Y734" s="58">
        <v>16058</v>
      </c>
    </row>
    <row r="735" spans="1:25" s="58" customFormat="1">
      <c r="A735" s="56">
        <v>487</v>
      </c>
      <c r="B735" s="35">
        <v>487049258</v>
      </c>
      <c r="C735" s="37" t="s">
        <v>548</v>
      </c>
      <c r="D735" s="38">
        <v>0</v>
      </c>
      <c r="E735" s="38">
        <v>0</v>
      </c>
      <c r="F735" s="38">
        <v>0</v>
      </c>
      <c r="G735" s="38">
        <v>0</v>
      </c>
      <c r="H735" s="38">
        <v>1</v>
      </c>
      <c r="I735" s="38">
        <v>0</v>
      </c>
      <c r="J735" s="38">
        <v>0</v>
      </c>
      <c r="K735" s="57">
        <v>3.8600000000000002E-2</v>
      </c>
      <c r="L735" s="38">
        <v>0</v>
      </c>
      <c r="M735" s="38">
        <v>0</v>
      </c>
      <c r="N735" s="38">
        <v>0</v>
      </c>
      <c r="O735" s="38">
        <v>0</v>
      </c>
      <c r="P735" s="38">
        <v>1</v>
      </c>
      <c r="Q735" s="38">
        <v>1</v>
      </c>
      <c r="R735" s="57">
        <v>1.1160000000000001</v>
      </c>
      <c r="S735" s="38">
        <v>10</v>
      </c>
      <c r="T735" s="35"/>
      <c r="U735" s="35">
        <v>487</v>
      </c>
      <c r="V735" s="35">
        <v>49</v>
      </c>
      <c r="W735" s="35">
        <v>258</v>
      </c>
      <c r="X735" s="58">
        <v>17098.161580336004</v>
      </c>
      <c r="Y735" s="58">
        <v>17098</v>
      </c>
    </row>
    <row r="736" spans="1:25" s="58" customFormat="1">
      <c r="A736" s="56">
        <v>487</v>
      </c>
      <c r="B736" s="35">
        <v>487049262</v>
      </c>
      <c r="C736" s="37" t="s">
        <v>548</v>
      </c>
      <c r="D736" s="38">
        <v>0</v>
      </c>
      <c r="E736" s="38">
        <v>0</v>
      </c>
      <c r="F736" s="38">
        <v>0</v>
      </c>
      <c r="G736" s="38">
        <v>0</v>
      </c>
      <c r="H736" s="38">
        <v>2</v>
      </c>
      <c r="I736" s="38">
        <v>6</v>
      </c>
      <c r="J736" s="38">
        <v>0</v>
      </c>
      <c r="K736" s="57">
        <v>0.30880000000000002</v>
      </c>
      <c r="L736" s="38">
        <v>0</v>
      </c>
      <c r="M736" s="38">
        <v>0</v>
      </c>
      <c r="N736" s="38">
        <v>0</v>
      </c>
      <c r="O736" s="38">
        <v>0</v>
      </c>
      <c r="P736" s="38">
        <v>4</v>
      </c>
      <c r="Q736" s="38">
        <v>8</v>
      </c>
      <c r="R736" s="57">
        <v>1.1160000000000001</v>
      </c>
      <c r="S736" s="38">
        <v>9</v>
      </c>
      <c r="T736" s="35"/>
      <c r="U736" s="35">
        <v>487</v>
      </c>
      <c r="V736" s="35">
        <v>49</v>
      </c>
      <c r="W736" s="35">
        <v>262</v>
      </c>
      <c r="X736" s="58">
        <v>122157.35176268801</v>
      </c>
      <c r="Y736" s="58">
        <v>15270</v>
      </c>
    </row>
    <row r="737" spans="1:25" s="58" customFormat="1">
      <c r="A737" s="56">
        <v>487</v>
      </c>
      <c r="B737" s="35">
        <v>487049274</v>
      </c>
      <c r="C737" s="37" t="s">
        <v>548</v>
      </c>
      <c r="D737" s="38">
        <v>0</v>
      </c>
      <c r="E737" s="38">
        <v>0</v>
      </c>
      <c r="F737" s="38">
        <v>0</v>
      </c>
      <c r="G737" s="38">
        <v>0</v>
      </c>
      <c r="H737" s="38">
        <v>70</v>
      </c>
      <c r="I737" s="38">
        <v>86</v>
      </c>
      <c r="J737" s="38">
        <v>0</v>
      </c>
      <c r="K737" s="57">
        <v>6.0216000000000003</v>
      </c>
      <c r="L737" s="38">
        <v>0</v>
      </c>
      <c r="M737" s="38">
        <v>0</v>
      </c>
      <c r="N737" s="38">
        <v>2</v>
      </c>
      <c r="O737" s="38">
        <v>3</v>
      </c>
      <c r="P737" s="38">
        <v>109</v>
      </c>
      <c r="Q737" s="38">
        <v>156</v>
      </c>
      <c r="R737" s="57">
        <v>1.1160000000000001</v>
      </c>
      <c r="S737" s="38">
        <v>10</v>
      </c>
      <c r="T737" s="35"/>
      <c r="U737" s="35">
        <v>487</v>
      </c>
      <c r="V737" s="35">
        <v>49</v>
      </c>
      <c r="W737" s="35">
        <v>274</v>
      </c>
      <c r="X737" s="58">
        <v>2555062.004972416</v>
      </c>
      <c r="Y737" s="58">
        <v>16379</v>
      </c>
    </row>
    <row r="738" spans="1:25" s="58" customFormat="1">
      <c r="A738" s="56">
        <v>487</v>
      </c>
      <c r="B738" s="35">
        <v>487049284</v>
      </c>
      <c r="C738" s="37" t="s">
        <v>548</v>
      </c>
      <c r="D738" s="38">
        <v>0</v>
      </c>
      <c r="E738" s="38">
        <v>0</v>
      </c>
      <c r="F738" s="38">
        <v>0</v>
      </c>
      <c r="G738" s="38">
        <v>0</v>
      </c>
      <c r="H738" s="38">
        <v>1</v>
      </c>
      <c r="I738" s="38">
        <v>0</v>
      </c>
      <c r="J738" s="38">
        <v>0</v>
      </c>
      <c r="K738" s="57">
        <v>3.8600000000000002E-2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1.1160000000000001</v>
      </c>
      <c r="S738" s="38">
        <v>5</v>
      </c>
      <c r="T738" s="35"/>
      <c r="U738" s="35">
        <v>487</v>
      </c>
      <c r="V738" s="35">
        <v>49</v>
      </c>
      <c r="W738" s="35">
        <v>284</v>
      </c>
      <c r="X738" s="58">
        <v>15517.320700336002</v>
      </c>
      <c r="Y738" s="58">
        <v>15517</v>
      </c>
    </row>
    <row r="739" spans="1:25" s="58" customFormat="1">
      <c r="A739" s="56">
        <v>487</v>
      </c>
      <c r="B739" s="35">
        <v>487049285</v>
      </c>
      <c r="C739" s="37" t="s">
        <v>548</v>
      </c>
      <c r="D739" s="38">
        <v>0</v>
      </c>
      <c r="E739" s="38">
        <v>0</v>
      </c>
      <c r="F739" s="38">
        <v>0</v>
      </c>
      <c r="G739" s="38">
        <v>0</v>
      </c>
      <c r="H739" s="38">
        <v>2</v>
      </c>
      <c r="I739" s="38">
        <v>1</v>
      </c>
      <c r="J739" s="38">
        <v>0</v>
      </c>
      <c r="K739" s="57">
        <v>0.1158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3</v>
      </c>
      <c r="R739" s="57">
        <v>1.1160000000000001</v>
      </c>
      <c r="S739" s="38">
        <v>8</v>
      </c>
      <c r="T739" s="35"/>
      <c r="U739" s="35">
        <v>487</v>
      </c>
      <c r="V739" s="35">
        <v>49</v>
      </c>
      <c r="W739" s="35">
        <v>285</v>
      </c>
      <c r="X739" s="58">
        <v>34003.069661008005</v>
      </c>
      <c r="Y739" s="58">
        <v>11334</v>
      </c>
    </row>
    <row r="740" spans="1:25" s="58" customFormat="1">
      <c r="A740" s="56">
        <v>487</v>
      </c>
      <c r="B740" s="35">
        <v>487049305</v>
      </c>
      <c r="C740" s="37" t="s">
        <v>548</v>
      </c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1</v>
      </c>
      <c r="J740" s="38">
        <v>0</v>
      </c>
      <c r="K740" s="57">
        <v>3.8600000000000002E-2</v>
      </c>
      <c r="L740" s="38">
        <v>0</v>
      </c>
      <c r="M740" s="38">
        <v>0</v>
      </c>
      <c r="N740" s="38">
        <v>0</v>
      </c>
      <c r="O740" s="38">
        <v>0</v>
      </c>
      <c r="P740" s="38">
        <v>1</v>
      </c>
      <c r="Q740" s="38">
        <v>1</v>
      </c>
      <c r="R740" s="57">
        <v>1.1160000000000001</v>
      </c>
      <c r="S740" s="38">
        <v>4</v>
      </c>
      <c r="T740" s="35"/>
      <c r="U740" s="35">
        <v>487</v>
      </c>
      <c r="V740" s="35">
        <v>49</v>
      </c>
      <c r="W740" s="35">
        <v>305</v>
      </c>
      <c r="X740" s="58">
        <v>17450.601900336002</v>
      </c>
      <c r="Y740" s="58">
        <v>17451</v>
      </c>
    </row>
    <row r="741" spans="1:25" s="58" customFormat="1">
      <c r="A741" s="56">
        <v>487</v>
      </c>
      <c r="B741" s="35">
        <v>487049308</v>
      </c>
      <c r="C741" s="37" t="s">
        <v>548</v>
      </c>
      <c r="D741" s="38">
        <v>0</v>
      </c>
      <c r="E741" s="38">
        <v>0</v>
      </c>
      <c r="F741" s="38">
        <v>0</v>
      </c>
      <c r="G741" s="38">
        <v>0</v>
      </c>
      <c r="H741" s="38">
        <v>2</v>
      </c>
      <c r="I741" s="38">
        <v>2</v>
      </c>
      <c r="J741" s="38">
        <v>0</v>
      </c>
      <c r="K741" s="57">
        <v>0.15440000000000001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4</v>
      </c>
      <c r="R741" s="57">
        <v>1.1160000000000001</v>
      </c>
      <c r="S741" s="38">
        <v>9</v>
      </c>
      <c r="T741" s="35"/>
      <c r="U741" s="35">
        <v>487</v>
      </c>
      <c r="V741" s="35">
        <v>49</v>
      </c>
      <c r="W741" s="35">
        <v>308</v>
      </c>
      <c r="X741" s="58">
        <v>52865.759881344005</v>
      </c>
      <c r="Y741" s="58">
        <v>13216</v>
      </c>
    </row>
    <row r="742" spans="1:25" s="58" customFormat="1">
      <c r="A742" s="56">
        <v>487</v>
      </c>
      <c r="B742" s="35">
        <v>487049314</v>
      </c>
      <c r="C742" s="37" t="s">
        <v>548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1</v>
      </c>
      <c r="J742" s="38">
        <v>0</v>
      </c>
      <c r="K742" s="57">
        <v>3.8600000000000002E-2</v>
      </c>
      <c r="L742" s="38">
        <v>0</v>
      </c>
      <c r="M742" s="38">
        <v>0</v>
      </c>
      <c r="N742" s="38">
        <v>0</v>
      </c>
      <c r="O742" s="38">
        <v>0</v>
      </c>
      <c r="P742" s="38">
        <v>1</v>
      </c>
      <c r="Q742" s="38">
        <v>1</v>
      </c>
      <c r="R742" s="57">
        <v>1.1160000000000001</v>
      </c>
      <c r="S742" s="38">
        <v>7</v>
      </c>
      <c r="T742" s="35"/>
      <c r="U742" s="35">
        <v>487</v>
      </c>
      <c r="V742" s="35">
        <v>49</v>
      </c>
      <c r="W742" s="35">
        <v>314</v>
      </c>
      <c r="X742" s="58">
        <v>18284.220020336001</v>
      </c>
      <c r="Y742" s="58">
        <v>18284</v>
      </c>
    </row>
    <row r="743" spans="1:25" s="58" customFormat="1">
      <c r="A743" s="56">
        <v>487</v>
      </c>
      <c r="B743" s="35">
        <v>487049347</v>
      </c>
      <c r="C743" s="37" t="s">
        <v>548</v>
      </c>
      <c r="D743" s="38">
        <v>0</v>
      </c>
      <c r="E743" s="38">
        <v>0</v>
      </c>
      <c r="F743" s="38">
        <v>0</v>
      </c>
      <c r="G743" s="38">
        <v>0</v>
      </c>
      <c r="H743" s="38">
        <v>4</v>
      </c>
      <c r="I743" s="38">
        <v>4</v>
      </c>
      <c r="J743" s="38">
        <v>0</v>
      </c>
      <c r="K743" s="57">
        <v>0.30880000000000002</v>
      </c>
      <c r="L743" s="38">
        <v>0</v>
      </c>
      <c r="M743" s="38">
        <v>0</v>
      </c>
      <c r="N743" s="38">
        <v>0</v>
      </c>
      <c r="O743" s="38">
        <v>0</v>
      </c>
      <c r="P743" s="38">
        <v>7</v>
      </c>
      <c r="Q743" s="38">
        <v>8</v>
      </c>
      <c r="R743" s="57">
        <v>1.1160000000000001</v>
      </c>
      <c r="S743" s="38">
        <v>8</v>
      </c>
      <c r="T743" s="35"/>
      <c r="U743" s="35">
        <v>487</v>
      </c>
      <c r="V743" s="35">
        <v>49</v>
      </c>
      <c r="W743" s="35">
        <v>347</v>
      </c>
      <c r="X743" s="58">
        <v>134502.601882688</v>
      </c>
      <c r="Y743" s="58">
        <v>16813</v>
      </c>
    </row>
    <row r="744" spans="1:25" s="58" customFormat="1">
      <c r="A744" s="56">
        <v>487</v>
      </c>
      <c r="B744" s="35">
        <v>487274010</v>
      </c>
      <c r="C744" s="37" t="s">
        <v>548</v>
      </c>
      <c r="D744" s="38">
        <v>1</v>
      </c>
      <c r="E744" s="38">
        <v>0</v>
      </c>
      <c r="F744" s="38">
        <v>1</v>
      </c>
      <c r="G744" s="38">
        <v>6</v>
      </c>
      <c r="H744" s="38">
        <v>0</v>
      </c>
      <c r="I744" s="38">
        <v>0</v>
      </c>
      <c r="J744" s="38">
        <v>0</v>
      </c>
      <c r="K744" s="57">
        <v>0.2702</v>
      </c>
      <c r="L744" s="38">
        <v>0</v>
      </c>
      <c r="M744" s="38">
        <v>2</v>
      </c>
      <c r="N744" s="38">
        <v>0</v>
      </c>
      <c r="O744" s="38">
        <v>0</v>
      </c>
      <c r="P744" s="38">
        <v>3</v>
      </c>
      <c r="Q744" s="38">
        <v>8</v>
      </c>
      <c r="R744" s="57">
        <v>1.0549999999999999</v>
      </c>
      <c r="S744" s="38">
        <v>3</v>
      </c>
      <c r="T744" s="35"/>
      <c r="U744" s="35">
        <v>487</v>
      </c>
      <c r="V744" s="35">
        <v>274</v>
      </c>
      <c r="W744" s="35">
        <v>10</v>
      </c>
      <c r="X744" s="58">
        <v>97083.766368960001</v>
      </c>
      <c r="Y744" s="58">
        <v>12135</v>
      </c>
    </row>
    <row r="745" spans="1:25" s="58" customFormat="1">
      <c r="A745" s="56">
        <v>487</v>
      </c>
      <c r="B745" s="35">
        <v>487274016</v>
      </c>
      <c r="C745" s="37" t="s">
        <v>548</v>
      </c>
      <c r="D745" s="38">
        <v>0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3.8600000000000002E-2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1</v>
      </c>
      <c r="R745" s="57">
        <v>1.0549999999999999</v>
      </c>
      <c r="S745" s="38">
        <v>8</v>
      </c>
      <c r="T745" s="35"/>
      <c r="U745" s="35">
        <v>487</v>
      </c>
      <c r="V745" s="35">
        <v>274</v>
      </c>
      <c r="W745" s="35">
        <v>16</v>
      </c>
      <c r="X745" s="58">
        <v>10562.666931279999</v>
      </c>
      <c r="Y745" s="58">
        <v>10563</v>
      </c>
    </row>
    <row r="746" spans="1:25" s="58" customFormat="1">
      <c r="A746" s="56">
        <v>487</v>
      </c>
      <c r="B746" s="35">
        <v>487274023</v>
      </c>
      <c r="C746" s="37" t="s">
        <v>548</v>
      </c>
      <c r="D746" s="38">
        <v>0</v>
      </c>
      <c r="E746" s="38">
        <v>0</v>
      </c>
      <c r="F746" s="38">
        <v>0</v>
      </c>
      <c r="G746" s="38">
        <v>1</v>
      </c>
      <c r="H746" s="38">
        <v>0</v>
      </c>
      <c r="I746" s="38">
        <v>0</v>
      </c>
      <c r="J746" s="38">
        <v>0</v>
      </c>
      <c r="K746" s="57">
        <v>3.8600000000000002E-2</v>
      </c>
      <c r="L746" s="38">
        <v>0</v>
      </c>
      <c r="M746" s="38">
        <v>0</v>
      </c>
      <c r="N746" s="38">
        <v>0</v>
      </c>
      <c r="O746" s="38">
        <v>0</v>
      </c>
      <c r="P746" s="38">
        <v>1</v>
      </c>
      <c r="Q746" s="38">
        <v>1</v>
      </c>
      <c r="R746" s="57">
        <v>1.0549999999999999</v>
      </c>
      <c r="S746" s="38">
        <v>3</v>
      </c>
      <c r="T746" s="35"/>
      <c r="U746" s="35">
        <v>487</v>
      </c>
      <c r="V746" s="35">
        <v>274</v>
      </c>
      <c r="W746" s="35">
        <v>23</v>
      </c>
      <c r="X746" s="58">
        <v>14960.754331279997</v>
      </c>
      <c r="Y746" s="58">
        <v>14961</v>
      </c>
    </row>
    <row r="747" spans="1:25" s="58" customFormat="1">
      <c r="A747" s="56">
        <v>487</v>
      </c>
      <c r="B747" s="35">
        <v>487274026</v>
      </c>
      <c r="C747" s="37" t="s">
        <v>548</v>
      </c>
      <c r="D747" s="38">
        <v>0</v>
      </c>
      <c r="E747" s="38">
        <v>0</v>
      </c>
      <c r="F747" s="38">
        <v>0</v>
      </c>
      <c r="G747" s="38">
        <v>1</v>
      </c>
      <c r="H747" s="38">
        <v>0</v>
      </c>
      <c r="I747" s="38">
        <v>0</v>
      </c>
      <c r="J747" s="38">
        <v>0</v>
      </c>
      <c r="K747" s="57">
        <v>3.8600000000000002E-2</v>
      </c>
      <c r="L747" s="38">
        <v>0</v>
      </c>
      <c r="M747" s="38">
        <v>0</v>
      </c>
      <c r="N747" s="38">
        <v>0</v>
      </c>
      <c r="O747" s="38">
        <v>0</v>
      </c>
      <c r="P747" s="38">
        <v>1</v>
      </c>
      <c r="Q747" s="38">
        <v>1</v>
      </c>
      <c r="R747" s="57">
        <v>1.0549999999999999</v>
      </c>
      <c r="S747" s="38">
        <v>3</v>
      </c>
      <c r="T747" s="35"/>
      <c r="U747" s="35">
        <v>487</v>
      </c>
      <c r="V747" s="35">
        <v>274</v>
      </c>
      <c r="W747" s="35">
        <v>26</v>
      </c>
      <c r="X747" s="58">
        <v>14960.754331279997</v>
      </c>
      <c r="Y747" s="58">
        <v>14961</v>
      </c>
    </row>
    <row r="748" spans="1:25" s="58" customFormat="1">
      <c r="A748" s="56">
        <v>487</v>
      </c>
      <c r="B748" s="35">
        <v>487274030</v>
      </c>
      <c r="C748" s="37" t="s">
        <v>548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3.8600000000000002E-2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1.0549999999999999</v>
      </c>
      <c r="S748" s="38">
        <v>7</v>
      </c>
      <c r="T748" s="35"/>
      <c r="U748" s="35">
        <v>487</v>
      </c>
      <c r="V748" s="35">
        <v>274</v>
      </c>
      <c r="W748" s="35">
        <v>30</v>
      </c>
      <c r="X748" s="58">
        <v>15867.688431280001</v>
      </c>
      <c r="Y748" s="58">
        <v>15868</v>
      </c>
    </row>
    <row r="749" spans="1:25" s="58" customFormat="1">
      <c r="A749" s="56">
        <v>487</v>
      </c>
      <c r="B749" s="35">
        <v>487274031</v>
      </c>
      <c r="C749" s="37" t="s">
        <v>548</v>
      </c>
      <c r="D749" s="38">
        <v>0</v>
      </c>
      <c r="E749" s="38">
        <v>0</v>
      </c>
      <c r="F749" s="38">
        <v>0</v>
      </c>
      <c r="G749" s="38">
        <v>4</v>
      </c>
      <c r="H749" s="38">
        <v>0</v>
      </c>
      <c r="I749" s="38">
        <v>0</v>
      </c>
      <c r="J749" s="38">
        <v>0</v>
      </c>
      <c r="K749" s="57">
        <v>0.15440000000000001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2</v>
      </c>
      <c r="Q749" s="38">
        <v>4</v>
      </c>
      <c r="R749" s="57">
        <v>1.0549999999999999</v>
      </c>
      <c r="S749" s="38">
        <v>5</v>
      </c>
      <c r="T749" s="35"/>
      <c r="U749" s="35">
        <v>487</v>
      </c>
      <c r="V749" s="35">
        <v>274</v>
      </c>
      <c r="W749" s="35">
        <v>31</v>
      </c>
      <c r="X749" s="58">
        <v>54177.154375120001</v>
      </c>
      <c r="Y749" s="58">
        <v>13544</v>
      </c>
    </row>
    <row r="750" spans="1:25" s="58" customFormat="1">
      <c r="A750" s="56">
        <v>487</v>
      </c>
      <c r="B750" s="35">
        <v>487274035</v>
      </c>
      <c r="C750" s="37" t="s">
        <v>548</v>
      </c>
      <c r="D750" s="38">
        <v>2</v>
      </c>
      <c r="E750" s="38">
        <v>0</v>
      </c>
      <c r="F750" s="38">
        <v>0</v>
      </c>
      <c r="G750" s="38">
        <v>19</v>
      </c>
      <c r="H750" s="38">
        <v>1</v>
      </c>
      <c r="I750" s="38">
        <v>0</v>
      </c>
      <c r="J750" s="38">
        <v>0</v>
      </c>
      <c r="K750" s="57">
        <v>0.77200000000000002</v>
      </c>
      <c r="L750" s="38">
        <v>0</v>
      </c>
      <c r="M750" s="38">
        <v>2</v>
      </c>
      <c r="N750" s="38">
        <v>0</v>
      </c>
      <c r="O750" s="38">
        <v>0</v>
      </c>
      <c r="P750" s="38">
        <v>19</v>
      </c>
      <c r="Q750" s="38">
        <v>21</v>
      </c>
      <c r="R750" s="57">
        <v>1.0549999999999999</v>
      </c>
      <c r="S750" s="38">
        <v>11</v>
      </c>
      <c r="T750" s="35"/>
      <c r="U750" s="35">
        <v>487</v>
      </c>
      <c r="V750" s="35">
        <v>274</v>
      </c>
      <c r="W750" s="35">
        <v>35</v>
      </c>
      <c r="X750" s="58">
        <v>348319.59377560002</v>
      </c>
      <c r="Y750" s="58">
        <v>16587</v>
      </c>
    </row>
    <row r="751" spans="1:25" s="58" customFormat="1">
      <c r="A751" s="56">
        <v>487</v>
      </c>
      <c r="B751" s="35">
        <v>487274044</v>
      </c>
      <c r="C751" s="37" t="s">
        <v>548</v>
      </c>
      <c r="D751" s="38">
        <v>0</v>
      </c>
      <c r="E751" s="38">
        <v>0</v>
      </c>
      <c r="F751" s="38">
        <v>0</v>
      </c>
      <c r="G751" s="38">
        <v>2</v>
      </c>
      <c r="H751" s="38">
        <v>0</v>
      </c>
      <c r="I751" s="38">
        <v>0</v>
      </c>
      <c r="J751" s="38">
        <v>0</v>
      </c>
      <c r="K751" s="57">
        <v>7.7200000000000005E-2</v>
      </c>
      <c r="L751" s="38">
        <v>0</v>
      </c>
      <c r="M751" s="38">
        <v>0</v>
      </c>
      <c r="N751" s="38">
        <v>0</v>
      </c>
      <c r="O751" s="38">
        <v>0</v>
      </c>
      <c r="P751" s="38">
        <v>2</v>
      </c>
      <c r="Q751" s="38">
        <v>2</v>
      </c>
      <c r="R751" s="57">
        <v>1.0549999999999999</v>
      </c>
      <c r="S751" s="38">
        <v>11</v>
      </c>
      <c r="T751" s="35"/>
      <c r="U751" s="35">
        <v>487</v>
      </c>
      <c r="V751" s="35">
        <v>274</v>
      </c>
      <c r="W751" s="35">
        <v>44</v>
      </c>
      <c r="X751" s="58">
        <v>34050.153562560001</v>
      </c>
      <c r="Y751" s="58">
        <v>17025</v>
      </c>
    </row>
    <row r="752" spans="1:25" s="58" customFormat="1">
      <c r="A752" s="56">
        <v>487</v>
      </c>
      <c r="B752" s="35">
        <v>487274048</v>
      </c>
      <c r="C752" s="37" t="s">
        <v>548</v>
      </c>
      <c r="D752" s="38">
        <v>0</v>
      </c>
      <c r="E752" s="38">
        <v>0</v>
      </c>
      <c r="F752" s="38">
        <v>0</v>
      </c>
      <c r="G752" s="38">
        <v>2</v>
      </c>
      <c r="H752" s="38">
        <v>0</v>
      </c>
      <c r="I752" s="38">
        <v>0</v>
      </c>
      <c r="J752" s="38">
        <v>0</v>
      </c>
      <c r="K752" s="57">
        <v>7.7200000000000005E-2</v>
      </c>
      <c r="L752" s="38">
        <v>0</v>
      </c>
      <c r="M752" s="38">
        <v>1</v>
      </c>
      <c r="N752" s="38">
        <v>0</v>
      </c>
      <c r="O752" s="38">
        <v>0</v>
      </c>
      <c r="P752" s="38">
        <v>0</v>
      </c>
      <c r="Q752" s="38">
        <v>2</v>
      </c>
      <c r="R752" s="57">
        <v>1.0549999999999999</v>
      </c>
      <c r="S752" s="38">
        <v>4</v>
      </c>
      <c r="T752" s="35"/>
      <c r="U752" s="35">
        <v>487</v>
      </c>
      <c r="V752" s="35">
        <v>274</v>
      </c>
      <c r="W752" s="35">
        <v>48</v>
      </c>
      <c r="X752" s="58">
        <v>23797.624712559998</v>
      </c>
      <c r="Y752" s="58">
        <v>11899</v>
      </c>
    </row>
    <row r="753" spans="1:25" s="58" customFormat="1">
      <c r="A753" s="56">
        <v>487</v>
      </c>
      <c r="B753" s="35">
        <v>487274049</v>
      </c>
      <c r="C753" s="37" t="s">
        <v>548</v>
      </c>
      <c r="D753" s="38">
        <v>7</v>
      </c>
      <c r="E753" s="38">
        <v>0</v>
      </c>
      <c r="F753" s="38">
        <v>10</v>
      </c>
      <c r="G753" s="38">
        <v>41</v>
      </c>
      <c r="H753" s="38">
        <v>15</v>
      </c>
      <c r="I753" s="38">
        <v>0</v>
      </c>
      <c r="J753" s="38">
        <v>0</v>
      </c>
      <c r="K753" s="57">
        <v>2.5476000000000001</v>
      </c>
      <c r="L753" s="38">
        <v>0</v>
      </c>
      <c r="M753" s="38">
        <v>16</v>
      </c>
      <c r="N753" s="38">
        <v>1</v>
      </c>
      <c r="O753" s="38">
        <v>0</v>
      </c>
      <c r="P753" s="38">
        <v>58</v>
      </c>
      <c r="Q753" s="38">
        <v>70</v>
      </c>
      <c r="R753" s="57">
        <v>1.0549999999999999</v>
      </c>
      <c r="S753" s="38">
        <v>8</v>
      </c>
      <c r="T753" s="35"/>
      <c r="U753" s="35">
        <v>487</v>
      </c>
      <c r="V753" s="35">
        <v>274</v>
      </c>
      <c r="W753" s="35">
        <v>49</v>
      </c>
      <c r="X753" s="58">
        <v>1092677.7440644801</v>
      </c>
      <c r="Y753" s="58">
        <v>15610</v>
      </c>
    </row>
    <row r="754" spans="1:25" s="58" customFormat="1">
      <c r="A754" s="56">
        <v>487</v>
      </c>
      <c r="B754" s="35">
        <v>487274057</v>
      </c>
      <c r="C754" s="37" t="s">
        <v>548</v>
      </c>
      <c r="D754" s="38">
        <v>1</v>
      </c>
      <c r="E754" s="38">
        <v>0</v>
      </c>
      <c r="F754" s="38">
        <v>3</v>
      </c>
      <c r="G754" s="38">
        <v>12</v>
      </c>
      <c r="H754" s="38">
        <v>1</v>
      </c>
      <c r="I754" s="38">
        <v>0</v>
      </c>
      <c r="J754" s="38">
        <v>0</v>
      </c>
      <c r="K754" s="57">
        <v>0.61760000000000004</v>
      </c>
      <c r="L754" s="38">
        <v>0</v>
      </c>
      <c r="M754" s="38">
        <v>6</v>
      </c>
      <c r="N754" s="38">
        <v>0</v>
      </c>
      <c r="O754" s="38">
        <v>0</v>
      </c>
      <c r="P754" s="38">
        <v>12</v>
      </c>
      <c r="Q754" s="38">
        <v>17</v>
      </c>
      <c r="R754" s="57">
        <v>1.0549999999999999</v>
      </c>
      <c r="S754" s="38">
        <v>12</v>
      </c>
      <c r="T754" s="35"/>
      <c r="U754" s="35">
        <v>487</v>
      </c>
      <c r="V754" s="35">
        <v>274</v>
      </c>
      <c r="W754" s="35">
        <v>57</v>
      </c>
      <c r="X754" s="58">
        <v>270691.13075047999</v>
      </c>
      <c r="Y754" s="58">
        <v>15923</v>
      </c>
    </row>
    <row r="755" spans="1:25" s="58" customFormat="1">
      <c r="A755" s="56">
        <v>487</v>
      </c>
      <c r="B755" s="35">
        <v>487274093</v>
      </c>
      <c r="C755" s="37" t="s">
        <v>548</v>
      </c>
      <c r="D755" s="38">
        <v>0</v>
      </c>
      <c r="E755" s="38">
        <v>0</v>
      </c>
      <c r="F755" s="38">
        <v>5</v>
      </c>
      <c r="G755" s="38">
        <v>41</v>
      </c>
      <c r="H755" s="38">
        <v>5</v>
      </c>
      <c r="I755" s="38">
        <v>0</v>
      </c>
      <c r="J755" s="38">
        <v>0</v>
      </c>
      <c r="K755" s="57">
        <v>1.9685999999999999</v>
      </c>
      <c r="L755" s="38">
        <v>0</v>
      </c>
      <c r="M755" s="38">
        <v>13</v>
      </c>
      <c r="N755" s="38">
        <v>0</v>
      </c>
      <c r="O755" s="38">
        <v>0</v>
      </c>
      <c r="P755" s="38">
        <v>39</v>
      </c>
      <c r="Q755" s="38">
        <v>51</v>
      </c>
      <c r="R755" s="57">
        <v>1.0549999999999999</v>
      </c>
      <c r="S755" s="38">
        <v>11</v>
      </c>
      <c r="T755" s="35"/>
      <c r="U755" s="35">
        <v>487</v>
      </c>
      <c r="V755" s="35">
        <v>274</v>
      </c>
      <c r="W755" s="35">
        <v>93</v>
      </c>
      <c r="X755" s="58">
        <v>823283.41844527994</v>
      </c>
      <c r="Y755" s="58">
        <v>16143</v>
      </c>
    </row>
    <row r="756" spans="1:25" s="58" customFormat="1">
      <c r="A756" s="56">
        <v>487</v>
      </c>
      <c r="B756" s="35">
        <v>487274103</v>
      </c>
      <c r="C756" s="37" t="s">
        <v>548</v>
      </c>
      <c r="D756" s="38">
        <v>0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3.8600000000000002E-2</v>
      </c>
      <c r="L756" s="38">
        <v>0</v>
      </c>
      <c r="M756" s="38">
        <v>0</v>
      </c>
      <c r="N756" s="38">
        <v>0</v>
      </c>
      <c r="O756" s="38">
        <v>0</v>
      </c>
      <c r="P756" s="38">
        <v>1</v>
      </c>
      <c r="Q756" s="38">
        <v>1</v>
      </c>
      <c r="R756" s="57">
        <v>1.0549999999999999</v>
      </c>
      <c r="S756" s="38">
        <v>10</v>
      </c>
      <c r="T756" s="35"/>
      <c r="U756" s="35">
        <v>487</v>
      </c>
      <c r="V756" s="35">
        <v>274</v>
      </c>
      <c r="W756" s="35">
        <v>103</v>
      </c>
      <c r="X756" s="58">
        <v>16692.51473128</v>
      </c>
      <c r="Y756" s="58">
        <v>16693</v>
      </c>
    </row>
    <row r="757" spans="1:25" s="58" customFormat="1">
      <c r="A757" s="56">
        <v>487</v>
      </c>
      <c r="B757" s="35">
        <v>487274128</v>
      </c>
      <c r="C757" s="37" t="s">
        <v>548</v>
      </c>
      <c r="D757" s="38">
        <v>1</v>
      </c>
      <c r="E757" s="38">
        <v>0</v>
      </c>
      <c r="F757" s="38">
        <v>0</v>
      </c>
      <c r="G757" s="38">
        <v>2</v>
      </c>
      <c r="H757" s="38">
        <v>1</v>
      </c>
      <c r="I757" s="38">
        <v>0</v>
      </c>
      <c r="J757" s="38">
        <v>0</v>
      </c>
      <c r="K757" s="57">
        <v>0.1158</v>
      </c>
      <c r="L757" s="38">
        <v>0</v>
      </c>
      <c r="M757" s="38">
        <v>1</v>
      </c>
      <c r="N757" s="38">
        <v>0</v>
      </c>
      <c r="O757" s="38">
        <v>0</v>
      </c>
      <c r="P757" s="38">
        <v>0</v>
      </c>
      <c r="Q757" s="38">
        <v>4</v>
      </c>
      <c r="R757" s="57">
        <v>1.0549999999999999</v>
      </c>
      <c r="S757" s="38">
        <v>10</v>
      </c>
      <c r="T757" s="35"/>
      <c r="U757" s="35">
        <v>487</v>
      </c>
      <c r="V757" s="35">
        <v>274</v>
      </c>
      <c r="W757" s="35">
        <v>128</v>
      </c>
      <c r="X757" s="58">
        <v>38636.373843840003</v>
      </c>
      <c r="Y757" s="58">
        <v>9659</v>
      </c>
    </row>
    <row r="758" spans="1:25" s="58" customFormat="1">
      <c r="A758" s="56">
        <v>487</v>
      </c>
      <c r="B758" s="35">
        <v>487274149</v>
      </c>
      <c r="C758" s="37" t="s">
        <v>548</v>
      </c>
      <c r="D758" s="38">
        <v>0</v>
      </c>
      <c r="E758" s="38">
        <v>0</v>
      </c>
      <c r="F758" s="38">
        <v>0</v>
      </c>
      <c r="G758" s="38">
        <v>1</v>
      </c>
      <c r="H758" s="38">
        <v>2</v>
      </c>
      <c r="I758" s="38">
        <v>0</v>
      </c>
      <c r="J758" s="38">
        <v>0</v>
      </c>
      <c r="K758" s="57">
        <v>0.1158</v>
      </c>
      <c r="L758" s="38">
        <v>0</v>
      </c>
      <c r="M758" s="38">
        <v>0</v>
      </c>
      <c r="N758" s="38">
        <v>0</v>
      </c>
      <c r="O758" s="38">
        <v>0</v>
      </c>
      <c r="P758" s="38">
        <v>2</v>
      </c>
      <c r="Q758" s="38">
        <v>3</v>
      </c>
      <c r="R758" s="57">
        <v>1.0549999999999999</v>
      </c>
      <c r="S758" s="38">
        <v>12</v>
      </c>
      <c r="T758" s="35"/>
      <c r="U758" s="35">
        <v>487</v>
      </c>
      <c r="V758" s="35">
        <v>274</v>
      </c>
      <c r="W758" s="35">
        <v>149</v>
      </c>
      <c r="X758" s="58">
        <v>44510.43749384</v>
      </c>
      <c r="Y758" s="58">
        <v>14837</v>
      </c>
    </row>
    <row r="759" spans="1:25" s="58" customFormat="1">
      <c r="A759" s="56">
        <v>487</v>
      </c>
      <c r="B759" s="35">
        <v>487274160</v>
      </c>
      <c r="C759" s="37" t="s">
        <v>548</v>
      </c>
      <c r="D759" s="38">
        <v>0</v>
      </c>
      <c r="E759" s="38">
        <v>0</v>
      </c>
      <c r="F759" s="38">
        <v>0</v>
      </c>
      <c r="G759" s="38">
        <v>1</v>
      </c>
      <c r="H759" s="38">
        <v>0</v>
      </c>
      <c r="I759" s="38">
        <v>0</v>
      </c>
      <c r="J759" s="38">
        <v>0</v>
      </c>
      <c r="K759" s="57">
        <v>3.8600000000000002E-2</v>
      </c>
      <c r="L759" s="38">
        <v>0</v>
      </c>
      <c r="M759" s="38">
        <v>0</v>
      </c>
      <c r="N759" s="38">
        <v>0</v>
      </c>
      <c r="O759" s="38">
        <v>0</v>
      </c>
      <c r="P759" s="38">
        <v>1</v>
      </c>
      <c r="Q759" s="38">
        <v>1</v>
      </c>
      <c r="R759" s="57">
        <v>1.0549999999999999</v>
      </c>
      <c r="S759" s="38">
        <v>11</v>
      </c>
      <c r="T759" s="35"/>
      <c r="U759" s="35">
        <v>487</v>
      </c>
      <c r="V759" s="35">
        <v>274</v>
      </c>
      <c r="W759" s="35">
        <v>160</v>
      </c>
      <c r="X759" s="58">
        <v>17025.07678128</v>
      </c>
      <c r="Y759" s="58">
        <v>17025</v>
      </c>
    </row>
    <row r="760" spans="1:25" s="58" customFormat="1">
      <c r="A760" s="56">
        <v>487</v>
      </c>
      <c r="B760" s="35">
        <v>487274163</v>
      </c>
      <c r="C760" s="37" t="s">
        <v>548</v>
      </c>
      <c r="D760" s="38">
        <v>1</v>
      </c>
      <c r="E760" s="38">
        <v>0</v>
      </c>
      <c r="F760" s="38">
        <v>2</v>
      </c>
      <c r="G760" s="38">
        <v>7</v>
      </c>
      <c r="H760" s="38">
        <v>1</v>
      </c>
      <c r="I760" s="38">
        <v>0</v>
      </c>
      <c r="J760" s="38">
        <v>0</v>
      </c>
      <c r="K760" s="57">
        <v>0.38600000000000001</v>
      </c>
      <c r="L760" s="38">
        <v>0</v>
      </c>
      <c r="M760" s="38">
        <v>4</v>
      </c>
      <c r="N760" s="38">
        <v>0</v>
      </c>
      <c r="O760" s="38">
        <v>0</v>
      </c>
      <c r="P760" s="38">
        <v>9</v>
      </c>
      <c r="Q760" s="38">
        <v>11</v>
      </c>
      <c r="R760" s="57">
        <v>1.0549999999999999</v>
      </c>
      <c r="S760" s="38">
        <v>11</v>
      </c>
      <c r="T760" s="35"/>
      <c r="U760" s="35">
        <v>487</v>
      </c>
      <c r="V760" s="35">
        <v>274</v>
      </c>
      <c r="W760" s="35">
        <v>163</v>
      </c>
      <c r="X760" s="58">
        <v>178646.50326279999</v>
      </c>
      <c r="Y760" s="58">
        <v>16241</v>
      </c>
    </row>
    <row r="761" spans="1:25" s="58" customFormat="1">
      <c r="A761" s="56">
        <v>487</v>
      </c>
      <c r="B761" s="35">
        <v>487274165</v>
      </c>
      <c r="C761" s="37" t="s">
        <v>548</v>
      </c>
      <c r="D761" s="38">
        <v>1</v>
      </c>
      <c r="E761" s="38">
        <v>0</v>
      </c>
      <c r="F761" s="38">
        <v>1</v>
      </c>
      <c r="G761" s="38">
        <v>27</v>
      </c>
      <c r="H761" s="38">
        <v>3</v>
      </c>
      <c r="I761" s="38">
        <v>0</v>
      </c>
      <c r="J761" s="38">
        <v>0</v>
      </c>
      <c r="K761" s="57">
        <v>1.1966000000000001</v>
      </c>
      <c r="L761" s="38">
        <v>0</v>
      </c>
      <c r="M761" s="38">
        <v>11</v>
      </c>
      <c r="N761" s="38">
        <v>0</v>
      </c>
      <c r="O761" s="38">
        <v>0</v>
      </c>
      <c r="P761" s="38">
        <v>19</v>
      </c>
      <c r="Q761" s="38">
        <v>32</v>
      </c>
      <c r="R761" s="57">
        <v>1.0549999999999999</v>
      </c>
      <c r="S761" s="38">
        <v>10</v>
      </c>
      <c r="T761" s="35"/>
      <c r="U761" s="35">
        <v>487</v>
      </c>
      <c r="V761" s="35">
        <v>274</v>
      </c>
      <c r="W761" s="35">
        <v>165</v>
      </c>
      <c r="X761" s="58">
        <v>476760.0706696799</v>
      </c>
      <c r="Y761" s="58">
        <v>14899</v>
      </c>
    </row>
    <row r="762" spans="1:25" s="58" customFormat="1">
      <c r="A762" s="56">
        <v>487</v>
      </c>
      <c r="B762" s="35">
        <v>487274176</v>
      </c>
      <c r="C762" s="37" t="s">
        <v>548</v>
      </c>
      <c r="D762" s="38">
        <v>4</v>
      </c>
      <c r="E762" s="38">
        <v>0</v>
      </c>
      <c r="F762" s="38">
        <v>4</v>
      </c>
      <c r="G762" s="38">
        <v>51</v>
      </c>
      <c r="H762" s="38">
        <v>10</v>
      </c>
      <c r="I762" s="38">
        <v>0</v>
      </c>
      <c r="J762" s="38">
        <v>0</v>
      </c>
      <c r="K762" s="57">
        <v>2.5089999999999999</v>
      </c>
      <c r="L762" s="38">
        <v>0</v>
      </c>
      <c r="M762" s="38">
        <v>22</v>
      </c>
      <c r="N762" s="38">
        <v>0</v>
      </c>
      <c r="O762" s="38">
        <v>0</v>
      </c>
      <c r="P762" s="38">
        <v>44</v>
      </c>
      <c r="Q762" s="38">
        <v>67</v>
      </c>
      <c r="R762" s="57">
        <v>1.0549999999999999</v>
      </c>
      <c r="S762" s="38">
        <v>8</v>
      </c>
      <c r="T762" s="35"/>
      <c r="U762" s="35">
        <v>487</v>
      </c>
      <c r="V762" s="35">
        <v>274</v>
      </c>
      <c r="W762" s="35">
        <v>176</v>
      </c>
      <c r="X762" s="58">
        <v>1005469.4802331999</v>
      </c>
      <c r="Y762" s="58">
        <v>15007</v>
      </c>
    </row>
    <row r="763" spans="1:25" s="58" customFormat="1">
      <c r="A763" s="56">
        <v>487</v>
      </c>
      <c r="B763" s="35">
        <v>487274178</v>
      </c>
      <c r="C763" s="37" t="s">
        <v>548</v>
      </c>
      <c r="D763" s="38">
        <v>0</v>
      </c>
      <c r="E763" s="38">
        <v>0</v>
      </c>
      <c r="F763" s="38">
        <v>0</v>
      </c>
      <c r="G763" s="38">
        <v>2</v>
      </c>
      <c r="H763" s="38">
        <v>1</v>
      </c>
      <c r="I763" s="38">
        <v>0</v>
      </c>
      <c r="J763" s="38">
        <v>0</v>
      </c>
      <c r="K763" s="57">
        <v>0.1158</v>
      </c>
      <c r="L763" s="38">
        <v>0</v>
      </c>
      <c r="M763" s="38">
        <v>0</v>
      </c>
      <c r="N763" s="38">
        <v>0</v>
      </c>
      <c r="O763" s="38">
        <v>0</v>
      </c>
      <c r="P763" s="38">
        <v>3</v>
      </c>
      <c r="Q763" s="38">
        <v>3</v>
      </c>
      <c r="R763" s="57">
        <v>1.0549999999999999</v>
      </c>
      <c r="S763" s="38">
        <v>3</v>
      </c>
      <c r="T763" s="35"/>
      <c r="U763" s="35">
        <v>487</v>
      </c>
      <c r="V763" s="35">
        <v>274</v>
      </c>
      <c r="W763" s="35">
        <v>178</v>
      </c>
      <c r="X763" s="58">
        <v>44498.541093839995</v>
      </c>
      <c r="Y763" s="58">
        <v>14833</v>
      </c>
    </row>
    <row r="764" spans="1:25" s="58" customFormat="1">
      <c r="A764" s="56">
        <v>487</v>
      </c>
      <c r="B764" s="35">
        <v>487274181</v>
      </c>
      <c r="C764" s="37" t="s">
        <v>548</v>
      </c>
      <c r="D764" s="38">
        <v>0</v>
      </c>
      <c r="E764" s="38">
        <v>0</v>
      </c>
      <c r="F764" s="38">
        <v>3</v>
      </c>
      <c r="G764" s="38">
        <v>3</v>
      </c>
      <c r="H764" s="38">
        <v>0</v>
      </c>
      <c r="I764" s="38">
        <v>0</v>
      </c>
      <c r="J764" s="38">
        <v>0</v>
      </c>
      <c r="K764" s="57">
        <v>0.2316</v>
      </c>
      <c r="L764" s="38">
        <v>0</v>
      </c>
      <c r="M764" s="38">
        <v>3</v>
      </c>
      <c r="N764" s="38">
        <v>0</v>
      </c>
      <c r="O764" s="38">
        <v>0</v>
      </c>
      <c r="P764" s="38">
        <v>4</v>
      </c>
      <c r="Q764" s="38">
        <v>6</v>
      </c>
      <c r="R764" s="57">
        <v>1.0549999999999999</v>
      </c>
      <c r="S764" s="38">
        <v>10</v>
      </c>
      <c r="T764" s="35"/>
      <c r="U764" s="35">
        <v>487</v>
      </c>
      <c r="V764" s="35">
        <v>274</v>
      </c>
      <c r="W764" s="35">
        <v>181</v>
      </c>
      <c r="X764" s="58">
        <v>95751.61488768</v>
      </c>
      <c r="Y764" s="58">
        <v>15959</v>
      </c>
    </row>
    <row r="765" spans="1:25" s="58" customFormat="1">
      <c r="A765" s="56">
        <v>487</v>
      </c>
      <c r="B765" s="35">
        <v>487274182</v>
      </c>
      <c r="C765" s="37" t="s">
        <v>548</v>
      </c>
      <c r="D765" s="38">
        <v>0</v>
      </c>
      <c r="E765" s="38">
        <v>0</v>
      </c>
      <c r="F765" s="38">
        <v>0</v>
      </c>
      <c r="G765" s="38">
        <v>0</v>
      </c>
      <c r="H765" s="38">
        <v>3</v>
      </c>
      <c r="I765" s="38">
        <v>0</v>
      </c>
      <c r="J765" s="38">
        <v>0</v>
      </c>
      <c r="K765" s="57">
        <v>0.1158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3</v>
      </c>
      <c r="R765" s="57">
        <v>1.0549999999999999</v>
      </c>
      <c r="S765" s="38">
        <v>8</v>
      </c>
      <c r="T765" s="35"/>
      <c r="U765" s="35">
        <v>487</v>
      </c>
      <c r="V765" s="35">
        <v>274</v>
      </c>
      <c r="W765" s="35">
        <v>182</v>
      </c>
      <c r="X765" s="58">
        <v>30536.835093839996</v>
      </c>
      <c r="Y765" s="58">
        <v>10179</v>
      </c>
    </row>
    <row r="766" spans="1:25" s="58" customFormat="1">
      <c r="A766" s="56">
        <v>487</v>
      </c>
      <c r="B766" s="35">
        <v>487274220</v>
      </c>
      <c r="C766" s="37" t="s">
        <v>548</v>
      </c>
      <c r="D766" s="38">
        <v>0</v>
      </c>
      <c r="E766" s="38">
        <v>0</v>
      </c>
      <c r="F766" s="38">
        <v>0</v>
      </c>
      <c r="G766" s="38">
        <v>3</v>
      </c>
      <c r="H766" s="38">
        <v>0</v>
      </c>
      <c r="I766" s="38">
        <v>0</v>
      </c>
      <c r="J766" s="38">
        <v>0</v>
      </c>
      <c r="K766" s="57">
        <v>0.1158</v>
      </c>
      <c r="L766" s="38">
        <v>0</v>
      </c>
      <c r="M766" s="38">
        <v>0</v>
      </c>
      <c r="N766" s="38">
        <v>0</v>
      </c>
      <c r="O766" s="38">
        <v>0</v>
      </c>
      <c r="P766" s="38">
        <v>3</v>
      </c>
      <c r="Q766" s="38">
        <v>3</v>
      </c>
      <c r="R766" s="57">
        <v>1.0549999999999999</v>
      </c>
      <c r="S766" s="38">
        <v>7</v>
      </c>
      <c r="T766" s="35"/>
      <c r="U766" s="35">
        <v>487</v>
      </c>
      <c r="V766" s="35">
        <v>274</v>
      </c>
      <c r="W766" s="35">
        <v>220</v>
      </c>
      <c r="X766" s="58">
        <v>47603.065293840002</v>
      </c>
      <c r="Y766" s="58">
        <v>15868</v>
      </c>
    </row>
    <row r="767" spans="1:25" s="58" customFormat="1">
      <c r="A767" s="56">
        <v>487</v>
      </c>
      <c r="B767" s="35">
        <v>487274229</v>
      </c>
      <c r="C767" s="37" t="s">
        <v>548</v>
      </c>
      <c r="D767" s="38">
        <v>0</v>
      </c>
      <c r="E767" s="38">
        <v>0</v>
      </c>
      <c r="F767" s="38">
        <v>0</v>
      </c>
      <c r="G767" s="38">
        <v>3</v>
      </c>
      <c r="H767" s="38">
        <v>1</v>
      </c>
      <c r="I767" s="38">
        <v>0</v>
      </c>
      <c r="J767" s="38">
        <v>0</v>
      </c>
      <c r="K767" s="57">
        <v>0.15440000000000001</v>
      </c>
      <c r="L767" s="38">
        <v>0</v>
      </c>
      <c r="M767" s="38">
        <v>1</v>
      </c>
      <c r="N767" s="38">
        <v>0</v>
      </c>
      <c r="O767" s="38">
        <v>0</v>
      </c>
      <c r="P767" s="38">
        <v>0</v>
      </c>
      <c r="Q767" s="38">
        <v>4</v>
      </c>
      <c r="R767" s="57">
        <v>1.0549999999999999</v>
      </c>
      <c r="S767" s="38">
        <v>9</v>
      </c>
      <c r="T767" s="35"/>
      <c r="U767" s="35">
        <v>487</v>
      </c>
      <c r="V767" s="35">
        <v>274</v>
      </c>
      <c r="W767" s="35">
        <v>229</v>
      </c>
      <c r="X767" s="58">
        <v>44539.236675120002</v>
      </c>
      <c r="Y767" s="58">
        <v>11135</v>
      </c>
    </row>
    <row r="768" spans="1:25" s="58" customFormat="1">
      <c r="A768" s="56">
        <v>487</v>
      </c>
      <c r="B768" s="35">
        <v>487274244</v>
      </c>
      <c r="C768" s="37" t="s">
        <v>548</v>
      </c>
      <c r="D768" s="38">
        <v>0</v>
      </c>
      <c r="E768" s="38">
        <v>0</v>
      </c>
      <c r="F768" s="38">
        <v>0</v>
      </c>
      <c r="G768" s="38">
        <v>0</v>
      </c>
      <c r="H768" s="38">
        <v>1</v>
      </c>
      <c r="I768" s="38">
        <v>0</v>
      </c>
      <c r="J768" s="38">
        <v>0</v>
      </c>
      <c r="K768" s="57">
        <v>3.8600000000000002E-2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1</v>
      </c>
      <c r="R768" s="57">
        <v>1.0549999999999999</v>
      </c>
      <c r="S768" s="38">
        <v>10</v>
      </c>
      <c r="T768" s="35"/>
      <c r="U768" s="35">
        <v>487</v>
      </c>
      <c r="V768" s="35">
        <v>274</v>
      </c>
      <c r="W768" s="35">
        <v>244</v>
      </c>
      <c r="X768" s="58">
        <v>10178.94503128</v>
      </c>
      <c r="Y768" s="58">
        <v>10179</v>
      </c>
    </row>
    <row r="769" spans="1:25" s="58" customFormat="1">
      <c r="A769" s="56">
        <v>487</v>
      </c>
      <c r="B769" s="35">
        <v>487274248</v>
      </c>
      <c r="C769" s="37" t="s">
        <v>548</v>
      </c>
      <c r="D769" s="38">
        <v>2</v>
      </c>
      <c r="E769" s="38">
        <v>0</v>
      </c>
      <c r="F769" s="38">
        <v>7</v>
      </c>
      <c r="G769" s="38">
        <v>16</v>
      </c>
      <c r="H769" s="38">
        <v>2</v>
      </c>
      <c r="I769" s="38">
        <v>0</v>
      </c>
      <c r="J769" s="38">
        <v>0</v>
      </c>
      <c r="K769" s="57">
        <v>0.96499999999999997</v>
      </c>
      <c r="L769" s="38">
        <v>0</v>
      </c>
      <c r="M769" s="38">
        <v>8</v>
      </c>
      <c r="N769" s="38">
        <v>0</v>
      </c>
      <c r="O769" s="38">
        <v>0</v>
      </c>
      <c r="P769" s="38">
        <v>12</v>
      </c>
      <c r="Q769" s="38">
        <v>26</v>
      </c>
      <c r="R769" s="57">
        <v>1.0549999999999999</v>
      </c>
      <c r="S769" s="38">
        <v>11</v>
      </c>
      <c r="T769" s="35"/>
      <c r="U769" s="35">
        <v>487</v>
      </c>
      <c r="V769" s="35">
        <v>274</v>
      </c>
      <c r="W769" s="35">
        <v>248</v>
      </c>
      <c r="X769" s="58">
        <v>371171.23163200001</v>
      </c>
      <c r="Y769" s="58">
        <v>14276</v>
      </c>
    </row>
    <row r="770" spans="1:25" s="58" customFormat="1">
      <c r="A770" s="56">
        <v>487</v>
      </c>
      <c r="B770" s="35">
        <v>487274262</v>
      </c>
      <c r="C770" s="37" t="s">
        <v>548</v>
      </c>
      <c r="D770" s="38">
        <v>3</v>
      </c>
      <c r="E770" s="38">
        <v>0</v>
      </c>
      <c r="F770" s="38">
        <v>0</v>
      </c>
      <c r="G770" s="38">
        <v>9</v>
      </c>
      <c r="H770" s="38">
        <v>0</v>
      </c>
      <c r="I770" s="38">
        <v>0</v>
      </c>
      <c r="J770" s="38">
        <v>0</v>
      </c>
      <c r="K770" s="57">
        <v>0.34739999999999999</v>
      </c>
      <c r="L770" s="38">
        <v>0</v>
      </c>
      <c r="M770" s="38">
        <v>2</v>
      </c>
      <c r="N770" s="38">
        <v>0</v>
      </c>
      <c r="O770" s="38">
        <v>0</v>
      </c>
      <c r="P770" s="38">
        <v>6</v>
      </c>
      <c r="Q770" s="38">
        <v>11</v>
      </c>
      <c r="R770" s="57">
        <v>1.0549999999999999</v>
      </c>
      <c r="S770" s="38">
        <v>9</v>
      </c>
      <c r="T770" s="35"/>
      <c r="U770" s="35">
        <v>487</v>
      </c>
      <c r="V770" s="35">
        <v>274</v>
      </c>
      <c r="W770" s="35">
        <v>262</v>
      </c>
      <c r="X770" s="58">
        <v>149517.49388152</v>
      </c>
      <c r="Y770" s="58">
        <v>13592</v>
      </c>
    </row>
    <row r="771" spans="1:25" s="58" customFormat="1">
      <c r="A771" s="56">
        <v>487</v>
      </c>
      <c r="B771" s="35">
        <v>487274274</v>
      </c>
      <c r="C771" s="37" t="s">
        <v>548</v>
      </c>
      <c r="D771" s="38">
        <v>14</v>
      </c>
      <c r="E771" s="38">
        <v>0</v>
      </c>
      <c r="F771" s="38">
        <v>22</v>
      </c>
      <c r="G771" s="38">
        <v>145</v>
      </c>
      <c r="H771" s="38">
        <v>31</v>
      </c>
      <c r="I771" s="38">
        <v>0</v>
      </c>
      <c r="J771" s="38">
        <v>0</v>
      </c>
      <c r="K771" s="57">
        <v>7.6428000000000003</v>
      </c>
      <c r="L771" s="38">
        <v>0</v>
      </c>
      <c r="M771" s="38">
        <v>54</v>
      </c>
      <c r="N771" s="38">
        <v>0</v>
      </c>
      <c r="O771" s="38">
        <v>0</v>
      </c>
      <c r="P771" s="38">
        <v>164</v>
      </c>
      <c r="Q771" s="38">
        <v>205</v>
      </c>
      <c r="R771" s="57">
        <v>1.0549999999999999</v>
      </c>
      <c r="S771" s="38">
        <v>10</v>
      </c>
      <c r="T771" s="35"/>
      <c r="U771" s="35">
        <v>487</v>
      </c>
      <c r="V771" s="35">
        <v>274</v>
      </c>
      <c r="W771" s="35">
        <v>274</v>
      </c>
      <c r="X771" s="58">
        <v>3293170.5726934392</v>
      </c>
      <c r="Y771" s="58">
        <v>16064</v>
      </c>
    </row>
    <row r="772" spans="1:25" s="58" customFormat="1">
      <c r="A772" s="56">
        <v>487</v>
      </c>
      <c r="B772" s="35">
        <v>487274284</v>
      </c>
      <c r="C772" s="37" t="s">
        <v>548</v>
      </c>
      <c r="D772" s="38">
        <v>1</v>
      </c>
      <c r="E772" s="38">
        <v>0</v>
      </c>
      <c r="F772" s="38">
        <v>1</v>
      </c>
      <c r="G772" s="38">
        <v>4</v>
      </c>
      <c r="H772" s="38">
        <v>0</v>
      </c>
      <c r="I772" s="38">
        <v>0</v>
      </c>
      <c r="J772" s="38">
        <v>0</v>
      </c>
      <c r="K772" s="57">
        <v>0.193</v>
      </c>
      <c r="L772" s="38">
        <v>0</v>
      </c>
      <c r="M772" s="38">
        <v>2</v>
      </c>
      <c r="N772" s="38">
        <v>0</v>
      </c>
      <c r="O772" s="38">
        <v>0</v>
      </c>
      <c r="P772" s="38">
        <v>6</v>
      </c>
      <c r="Q772" s="38">
        <v>6</v>
      </c>
      <c r="R772" s="57">
        <v>1.0549999999999999</v>
      </c>
      <c r="S772" s="38">
        <v>5</v>
      </c>
      <c r="T772" s="35"/>
      <c r="U772" s="35">
        <v>487</v>
      </c>
      <c r="V772" s="35">
        <v>274</v>
      </c>
      <c r="W772" s="35">
        <v>284</v>
      </c>
      <c r="X772" s="58">
        <v>90526.757706399978</v>
      </c>
      <c r="Y772" s="58">
        <v>15088</v>
      </c>
    </row>
    <row r="773" spans="1:25" s="58" customFormat="1">
      <c r="A773" s="56">
        <v>487</v>
      </c>
      <c r="B773" s="35">
        <v>487274308</v>
      </c>
      <c r="C773" s="37" t="s">
        <v>548</v>
      </c>
      <c r="D773" s="38">
        <v>0</v>
      </c>
      <c r="E773" s="38">
        <v>0</v>
      </c>
      <c r="F773" s="38">
        <v>1</v>
      </c>
      <c r="G773" s="38">
        <v>6</v>
      </c>
      <c r="H773" s="38">
        <v>2</v>
      </c>
      <c r="I773" s="38">
        <v>0</v>
      </c>
      <c r="J773" s="38">
        <v>0</v>
      </c>
      <c r="K773" s="57">
        <v>0.34739999999999999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8</v>
      </c>
      <c r="Q773" s="38">
        <v>9</v>
      </c>
      <c r="R773" s="57">
        <v>1.0549999999999999</v>
      </c>
      <c r="S773" s="38">
        <v>9</v>
      </c>
      <c r="T773" s="35"/>
      <c r="U773" s="35">
        <v>487</v>
      </c>
      <c r="V773" s="35">
        <v>274</v>
      </c>
      <c r="W773" s="35">
        <v>308</v>
      </c>
      <c r="X773" s="58">
        <v>141082.33843151998</v>
      </c>
      <c r="Y773" s="58">
        <v>15676</v>
      </c>
    </row>
    <row r="774" spans="1:25" s="58" customFormat="1">
      <c r="A774" s="56">
        <v>487</v>
      </c>
      <c r="B774" s="35">
        <v>487274314</v>
      </c>
      <c r="C774" s="37" t="s">
        <v>548</v>
      </c>
      <c r="D774" s="38">
        <v>0</v>
      </c>
      <c r="E774" s="38">
        <v>0</v>
      </c>
      <c r="F774" s="38">
        <v>0</v>
      </c>
      <c r="G774" s="38">
        <v>1</v>
      </c>
      <c r="H774" s="38">
        <v>0</v>
      </c>
      <c r="I774" s="38">
        <v>0</v>
      </c>
      <c r="J774" s="38">
        <v>0</v>
      </c>
      <c r="K774" s="57">
        <v>3.8600000000000002E-2</v>
      </c>
      <c r="L774" s="38">
        <v>0</v>
      </c>
      <c r="M774" s="38">
        <v>0</v>
      </c>
      <c r="N774" s="38">
        <v>0</v>
      </c>
      <c r="O774" s="38">
        <v>0</v>
      </c>
      <c r="P774" s="38">
        <v>1</v>
      </c>
      <c r="Q774" s="38">
        <v>1</v>
      </c>
      <c r="R774" s="57">
        <v>1.0549999999999999</v>
      </c>
      <c r="S774" s="38">
        <v>7</v>
      </c>
      <c r="T774" s="35"/>
      <c r="U774" s="35">
        <v>487</v>
      </c>
      <c r="V774" s="35">
        <v>274</v>
      </c>
      <c r="W774" s="35">
        <v>314</v>
      </c>
      <c r="X774" s="58">
        <v>15867.688431280001</v>
      </c>
      <c r="Y774" s="58">
        <v>15868</v>
      </c>
    </row>
    <row r="775" spans="1:25" s="58" customFormat="1">
      <c r="A775" s="56">
        <v>487</v>
      </c>
      <c r="B775" s="35">
        <v>487274346</v>
      </c>
      <c r="C775" s="37" t="s">
        <v>548</v>
      </c>
      <c r="D775" s="38">
        <v>0</v>
      </c>
      <c r="E775" s="38">
        <v>0</v>
      </c>
      <c r="F775" s="38">
        <v>0</v>
      </c>
      <c r="G775" s="38">
        <v>1</v>
      </c>
      <c r="H775" s="38">
        <v>0</v>
      </c>
      <c r="I775" s="38">
        <v>0</v>
      </c>
      <c r="J775" s="38">
        <v>0</v>
      </c>
      <c r="K775" s="57">
        <v>3.8600000000000002E-2</v>
      </c>
      <c r="L775" s="38">
        <v>0</v>
      </c>
      <c r="M775" s="38">
        <v>1</v>
      </c>
      <c r="N775" s="38">
        <v>0</v>
      </c>
      <c r="O775" s="38">
        <v>0</v>
      </c>
      <c r="P775" s="38">
        <v>0</v>
      </c>
      <c r="Q775" s="38">
        <v>1</v>
      </c>
      <c r="R775" s="57">
        <v>1.0549999999999999</v>
      </c>
      <c r="S775" s="38">
        <v>8</v>
      </c>
      <c r="T775" s="35"/>
      <c r="U775" s="35">
        <v>487</v>
      </c>
      <c r="V775" s="35">
        <v>274</v>
      </c>
      <c r="W775" s="35">
        <v>346</v>
      </c>
      <c r="X775" s="58">
        <v>13234.957781280002</v>
      </c>
      <c r="Y775" s="58">
        <v>13235</v>
      </c>
    </row>
    <row r="776" spans="1:25" s="58" customFormat="1">
      <c r="A776" s="56">
        <v>487</v>
      </c>
      <c r="B776" s="35">
        <v>487274347</v>
      </c>
      <c r="C776" s="37" t="s">
        <v>548</v>
      </c>
      <c r="D776" s="38">
        <v>0</v>
      </c>
      <c r="E776" s="38">
        <v>0</v>
      </c>
      <c r="F776" s="38">
        <v>1</v>
      </c>
      <c r="G776" s="38">
        <v>11</v>
      </c>
      <c r="H776" s="38">
        <v>0</v>
      </c>
      <c r="I776" s="38">
        <v>0</v>
      </c>
      <c r="J776" s="38">
        <v>0</v>
      </c>
      <c r="K776" s="57">
        <v>0.4632</v>
      </c>
      <c r="L776" s="38">
        <v>0</v>
      </c>
      <c r="M776" s="38">
        <v>5</v>
      </c>
      <c r="N776" s="38">
        <v>0</v>
      </c>
      <c r="O776" s="38">
        <v>0</v>
      </c>
      <c r="P776" s="38">
        <v>7</v>
      </c>
      <c r="Q776" s="38">
        <v>12</v>
      </c>
      <c r="R776" s="57">
        <v>1.0549999999999999</v>
      </c>
      <c r="S776" s="38">
        <v>8</v>
      </c>
      <c r="T776" s="35"/>
      <c r="U776" s="35">
        <v>487</v>
      </c>
      <c r="V776" s="35">
        <v>274</v>
      </c>
      <c r="W776" s="35">
        <v>347</v>
      </c>
      <c r="X776" s="58">
        <v>179119.57862535998</v>
      </c>
      <c r="Y776" s="58">
        <v>14927</v>
      </c>
    </row>
    <row r="777" spans="1:25" s="58" customFormat="1">
      <c r="A777" s="56">
        <v>488</v>
      </c>
      <c r="B777" s="35">
        <v>488219001</v>
      </c>
      <c r="C777" s="37" t="s">
        <v>460</v>
      </c>
      <c r="D777" s="38">
        <v>0</v>
      </c>
      <c r="E777" s="38">
        <v>0</v>
      </c>
      <c r="F777" s="38">
        <v>1</v>
      </c>
      <c r="G777" s="38">
        <v>15</v>
      </c>
      <c r="H777" s="38">
        <v>4</v>
      </c>
      <c r="I777" s="38">
        <v>12</v>
      </c>
      <c r="J777" s="38">
        <v>0</v>
      </c>
      <c r="K777" s="57">
        <v>1.2352000000000001</v>
      </c>
      <c r="L777" s="38">
        <v>0</v>
      </c>
      <c r="M777" s="38">
        <v>2</v>
      </c>
      <c r="N777" s="38">
        <v>0</v>
      </c>
      <c r="O777" s="38">
        <v>0</v>
      </c>
      <c r="P777" s="38">
        <v>10</v>
      </c>
      <c r="Q777" s="38">
        <v>32</v>
      </c>
      <c r="R777" s="57">
        <v>1.06</v>
      </c>
      <c r="S777" s="38">
        <v>7</v>
      </c>
      <c r="T777" s="35"/>
      <c r="U777" s="35">
        <v>488</v>
      </c>
      <c r="V777" s="35">
        <v>219</v>
      </c>
      <c r="W777" s="35">
        <v>1</v>
      </c>
      <c r="X777" s="58">
        <v>415228.75220832002</v>
      </c>
      <c r="Y777" s="58">
        <v>12976</v>
      </c>
    </row>
    <row r="778" spans="1:25" s="58" customFormat="1">
      <c r="A778" s="56">
        <v>488</v>
      </c>
      <c r="B778" s="35">
        <v>488219016</v>
      </c>
      <c r="C778" s="37" t="s">
        <v>460</v>
      </c>
      <c r="D778" s="38">
        <v>0</v>
      </c>
      <c r="E778" s="38">
        <v>0</v>
      </c>
      <c r="F778" s="38">
        <v>0</v>
      </c>
      <c r="G778" s="38">
        <v>1</v>
      </c>
      <c r="H778" s="38">
        <v>1</v>
      </c>
      <c r="I778" s="38">
        <v>1</v>
      </c>
      <c r="J778" s="38">
        <v>0</v>
      </c>
      <c r="K778" s="57">
        <v>0.1158</v>
      </c>
      <c r="L778" s="38">
        <v>0</v>
      </c>
      <c r="M778" s="38">
        <v>0</v>
      </c>
      <c r="N778" s="38">
        <v>0</v>
      </c>
      <c r="O778" s="38">
        <v>0</v>
      </c>
      <c r="P778" s="38">
        <v>3</v>
      </c>
      <c r="Q778" s="38">
        <v>3</v>
      </c>
      <c r="R778" s="57">
        <v>1.06</v>
      </c>
      <c r="S778" s="38">
        <v>8</v>
      </c>
      <c r="T778" s="35"/>
      <c r="U778" s="35">
        <v>488</v>
      </c>
      <c r="V778" s="35">
        <v>219</v>
      </c>
      <c r="W778" s="35">
        <v>16</v>
      </c>
      <c r="X778" s="58">
        <v>49808.414363279997</v>
      </c>
      <c r="Y778" s="58">
        <v>16603</v>
      </c>
    </row>
    <row r="779" spans="1:25" s="58" customFormat="1">
      <c r="A779" s="56">
        <v>488</v>
      </c>
      <c r="B779" s="35">
        <v>488219035</v>
      </c>
      <c r="C779" s="37" t="s">
        <v>460</v>
      </c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2</v>
      </c>
      <c r="J779" s="38">
        <v>0</v>
      </c>
      <c r="K779" s="57">
        <v>7.7200000000000005E-2</v>
      </c>
      <c r="L779" s="38">
        <v>0</v>
      </c>
      <c r="M779" s="38">
        <v>0</v>
      </c>
      <c r="N779" s="38">
        <v>0</v>
      </c>
      <c r="O779" s="38">
        <v>0</v>
      </c>
      <c r="P779" s="38">
        <v>2</v>
      </c>
      <c r="Q779" s="38">
        <v>2</v>
      </c>
      <c r="R779" s="57">
        <v>1.06</v>
      </c>
      <c r="S779" s="38">
        <v>11</v>
      </c>
      <c r="T779" s="35"/>
      <c r="U779" s="35">
        <v>488</v>
      </c>
      <c r="V779" s="35">
        <v>219</v>
      </c>
      <c r="W779" s="35">
        <v>35</v>
      </c>
      <c r="X779" s="58">
        <v>37332.517575520003</v>
      </c>
      <c r="Y779" s="58">
        <v>18666</v>
      </c>
    </row>
    <row r="780" spans="1:25" s="58" customFormat="1">
      <c r="A780" s="56">
        <v>488</v>
      </c>
      <c r="B780" s="35">
        <v>488219040</v>
      </c>
      <c r="C780" s="37" t="s">
        <v>460</v>
      </c>
      <c r="D780" s="38">
        <v>0</v>
      </c>
      <c r="E780" s="38">
        <v>0</v>
      </c>
      <c r="F780" s="38">
        <v>0</v>
      </c>
      <c r="G780" s="38">
        <v>1</v>
      </c>
      <c r="H780" s="38">
        <v>2</v>
      </c>
      <c r="I780" s="38">
        <v>3</v>
      </c>
      <c r="J780" s="38">
        <v>0</v>
      </c>
      <c r="K780" s="57">
        <v>0.2316</v>
      </c>
      <c r="L780" s="38">
        <v>0</v>
      </c>
      <c r="M780" s="38">
        <v>0</v>
      </c>
      <c r="N780" s="38">
        <v>0</v>
      </c>
      <c r="O780" s="38">
        <v>0</v>
      </c>
      <c r="P780" s="38">
        <v>4</v>
      </c>
      <c r="Q780" s="38">
        <v>6</v>
      </c>
      <c r="R780" s="57">
        <v>1.06</v>
      </c>
      <c r="S780" s="38">
        <v>6</v>
      </c>
      <c r="T780" s="35"/>
      <c r="U780" s="35">
        <v>488</v>
      </c>
      <c r="V780" s="35">
        <v>219</v>
      </c>
      <c r="W780" s="35">
        <v>40</v>
      </c>
      <c r="X780" s="58">
        <v>87773.536926559987</v>
      </c>
      <c r="Y780" s="58">
        <v>14629</v>
      </c>
    </row>
    <row r="781" spans="1:25" s="58" customFormat="1">
      <c r="A781" s="56">
        <v>488</v>
      </c>
      <c r="B781" s="35">
        <v>488219044</v>
      </c>
      <c r="C781" s="37" t="s">
        <v>460</v>
      </c>
      <c r="D781" s="38">
        <v>0</v>
      </c>
      <c r="E781" s="38">
        <v>0</v>
      </c>
      <c r="F781" s="38">
        <v>9</v>
      </c>
      <c r="G781" s="38">
        <v>43</v>
      </c>
      <c r="H781" s="38">
        <v>34</v>
      </c>
      <c r="I781" s="38">
        <v>50</v>
      </c>
      <c r="J781" s="38">
        <v>0</v>
      </c>
      <c r="K781" s="57">
        <v>5.2496</v>
      </c>
      <c r="L781" s="38">
        <v>0</v>
      </c>
      <c r="M781" s="38">
        <v>16</v>
      </c>
      <c r="N781" s="38">
        <v>4</v>
      </c>
      <c r="O781" s="38">
        <v>4</v>
      </c>
      <c r="P781" s="38">
        <v>81</v>
      </c>
      <c r="Q781" s="38">
        <v>136</v>
      </c>
      <c r="R781" s="57">
        <v>1.06</v>
      </c>
      <c r="S781" s="38">
        <v>11</v>
      </c>
      <c r="T781" s="35"/>
      <c r="U781" s="35">
        <v>488</v>
      </c>
      <c r="V781" s="35">
        <v>219</v>
      </c>
      <c r="W781" s="35">
        <v>44</v>
      </c>
      <c r="X781" s="58">
        <v>2097615.1719353599</v>
      </c>
      <c r="Y781" s="58">
        <v>15424</v>
      </c>
    </row>
    <row r="782" spans="1:25" s="58" customFormat="1">
      <c r="A782" s="56">
        <v>488</v>
      </c>
      <c r="B782" s="35">
        <v>488219050</v>
      </c>
      <c r="C782" s="37" t="s">
        <v>460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1</v>
      </c>
      <c r="J782" s="38">
        <v>0</v>
      </c>
      <c r="K782" s="57">
        <v>3.8600000000000002E-2</v>
      </c>
      <c r="L782" s="38">
        <v>0</v>
      </c>
      <c r="M782" s="38">
        <v>0</v>
      </c>
      <c r="N782" s="38">
        <v>0</v>
      </c>
      <c r="O782" s="38">
        <v>0</v>
      </c>
      <c r="P782" s="38">
        <v>1</v>
      </c>
      <c r="Q782" s="38">
        <v>1</v>
      </c>
      <c r="R782" s="57">
        <v>1.06</v>
      </c>
      <c r="S782" s="38">
        <v>4</v>
      </c>
      <c r="T782" s="35"/>
      <c r="U782" s="35">
        <v>488</v>
      </c>
      <c r="V782" s="35">
        <v>219</v>
      </c>
      <c r="W782" s="35">
        <v>50</v>
      </c>
      <c r="X782" s="58">
        <v>16708.126387760003</v>
      </c>
      <c r="Y782" s="58">
        <v>16708</v>
      </c>
    </row>
    <row r="783" spans="1:25" s="58" customFormat="1">
      <c r="A783" s="56">
        <v>488</v>
      </c>
      <c r="B783" s="35">
        <v>488219052</v>
      </c>
      <c r="C783" s="37" t="s">
        <v>460</v>
      </c>
      <c r="D783" s="38">
        <v>0</v>
      </c>
      <c r="E783" s="38">
        <v>0</v>
      </c>
      <c r="F783" s="38">
        <v>0</v>
      </c>
      <c r="G783" s="38">
        <v>2</v>
      </c>
      <c r="H783" s="38">
        <v>1</v>
      </c>
      <c r="I783" s="38">
        <v>0</v>
      </c>
      <c r="J783" s="38">
        <v>0</v>
      </c>
      <c r="K783" s="57">
        <v>0.1158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3</v>
      </c>
      <c r="R783" s="57">
        <v>1.06</v>
      </c>
      <c r="S783" s="38">
        <v>7</v>
      </c>
      <c r="T783" s="35"/>
      <c r="U783" s="35">
        <v>488</v>
      </c>
      <c r="V783" s="35">
        <v>219</v>
      </c>
      <c r="W783" s="35">
        <v>52</v>
      </c>
      <c r="X783" s="58">
        <v>31424.32236328</v>
      </c>
      <c r="Y783" s="58">
        <v>10475</v>
      </c>
    </row>
    <row r="784" spans="1:25" s="58" customFormat="1">
      <c r="A784" s="56">
        <v>488</v>
      </c>
      <c r="B784" s="35">
        <v>488219065</v>
      </c>
      <c r="C784" s="37" t="s">
        <v>460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0.34739999999999999</v>
      </c>
      <c r="L784" s="38">
        <v>0</v>
      </c>
      <c r="M784" s="38">
        <v>0</v>
      </c>
      <c r="N784" s="38">
        <v>0</v>
      </c>
      <c r="O784" s="38">
        <v>0</v>
      </c>
      <c r="P784" s="38">
        <v>1</v>
      </c>
      <c r="Q784" s="38">
        <v>9</v>
      </c>
      <c r="R784" s="57">
        <v>1.06</v>
      </c>
      <c r="S784" s="38">
        <v>2</v>
      </c>
      <c r="T784" s="35"/>
      <c r="U784" s="35">
        <v>488</v>
      </c>
      <c r="V784" s="35">
        <v>219</v>
      </c>
      <c r="W784" s="35">
        <v>65</v>
      </c>
      <c r="X784" s="58">
        <v>103625.61648984</v>
      </c>
      <c r="Y784" s="58">
        <v>11514</v>
      </c>
    </row>
    <row r="785" spans="1:25" s="58" customFormat="1">
      <c r="A785" s="56">
        <v>488</v>
      </c>
      <c r="B785" s="35">
        <v>488219082</v>
      </c>
      <c r="C785" s="37" t="s">
        <v>460</v>
      </c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3</v>
      </c>
      <c r="J785" s="38">
        <v>0</v>
      </c>
      <c r="K785" s="57">
        <v>0.1158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3</v>
      </c>
      <c r="R785" s="57">
        <v>1.06</v>
      </c>
      <c r="S785" s="38">
        <v>2</v>
      </c>
      <c r="T785" s="35"/>
      <c r="U785" s="35">
        <v>488</v>
      </c>
      <c r="V785" s="35">
        <v>219</v>
      </c>
      <c r="W785" s="35">
        <v>82</v>
      </c>
      <c r="X785" s="58">
        <v>36528.967763280001</v>
      </c>
      <c r="Y785" s="58">
        <v>12176</v>
      </c>
    </row>
    <row r="786" spans="1:25" s="58" customFormat="1">
      <c r="A786" s="56">
        <v>488</v>
      </c>
      <c r="B786" s="35">
        <v>488219083</v>
      </c>
      <c r="C786" s="37" t="s">
        <v>460</v>
      </c>
      <c r="D786" s="38">
        <v>0</v>
      </c>
      <c r="E786" s="38">
        <v>0</v>
      </c>
      <c r="F786" s="38">
        <v>0</v>
      </c>
      <c r="G786" s="38">
        <v>1</v>
      </c>
      <c r="H786" s="38">
        <v>3</v>
      </c>
      <c r="I786" s="38">
        <v>8</v>
      </c>
      <c r="J786" s="38">
        <v>0</v>
      </c>
      <c r="K786" s="57">
        <v>0.4632</v>
      </c>
      <c r="L786" s="38">
        <v>0</v>
      </c>
      <c r="M786" s="38">
        <v>1</v>
      </c>
      <c r="N786" s="38">
        <v>0</v>
      </c>
      <c r="O786" s="38">
        <v>1</v>
      </c>
      <c r="P786" s="38">
        <v>5</v>
      </c>
      <c r="Q786" s="38">
        <v>12</v>
      </c>
      <c r="R786" s="57">
        <v>1.06</v>
      </c>
      <c r="S786" s="38">
        <v>6</v>
      </c>
      <c r="T786" s="35"/>
      <c r="U786" s="35">
        <v>488</v>
      </c>
      <c r="V786" s="35">
        <v>219</v>
      </c>
      <c r="W786" s="35">
        <v>83</v>
      </c>
      <c r="X786" s="58">
        <v>169249.69805312</v>
      </c>
      <c r="Y786" s="58">
        <v>14104</v>
      </c>
    </row>
    <row r="787" spans="1:25" s="58" customFormat="1">
      <c r="A787" s="56">
        <v>488</v>
      </c>
      <c r="B787" s="35">
        <v>488219118</v>
      </c>
      <c r="C787" s="37" t="s">
        <v>460</v>
      </c>
      <c r="D787" s="38">
        <v>0</v>
      </c>
      <c r="E787" s="38">
        <v>0</v>
      </c>
      <c r="F787" s="38">
        <v>0</v>
      </c>
      <c r="G787" s="38">
        <v>1</v>
      </c>
      <c r="H787" s="38">
        <v>1</v>
      </c>
      <c r="I787" s="38">
        <v>0</v>
      </c>
      <c r="J787" s="38">
        <v>0</v>
      </c>
      <c r="K787" s="57">
        <v>7.7200000000000005E-2</v>
      </c>
      <c r="L787" s="38">
        <v>0</v>
      </c>
      <c r="M787" s="38">
        <v>0</v>
      </c>
      <c r="N787" s="38">
        <v>0</v>
      </c>
      <c r="O787" s="38">
        <v>0</v>
      </c>
      <c r="P787" s="38">
        <v>2</v>
      </c>
      <c r="Q787" s="38">
        <v>2</v>
      </c>
      <c r="R787" s="57">
        <v>1.06</v>
      </c>
      <c r="S787" s="38">
        <v>5</v>
      </c>
      <c r="T787" s="35"/>
      <c r="U787" s="35">
        <v>488</v>
      </c>
      <c r="V787" s="35">
        <v>219</v>
      </c>
      <c r="W787" s="35">
        <v>118</v>
      </c>
      <c r="X787" s="58">
        <v>30114.543575520001</v>
      </c>
      <c r="Y787" s="58">
        <v>15057</v>
      </c>
    </row>
    <row r="788" spans="1:25" s="58" customFormat="1">
      <c r="A788" s="56">
        <v>488</v>
      </c>
      <c r="B788" s="35">
        <v>488219122</v>
      </c>
      <c r="C788" s="37" t="s">
        <v>460</v>
      </c>
      <c r="D788" s="38">
        <v>0</v>
      </c>
      <c r="E788" s="38">
        <v>0</v>
      </c>
      <c r="F788" s="38">
        <v>4</v>
      </c>
      <c r="G788" s="38">
        <v>11</v>
      </c>
      <c r="H788" s="38">
        <v>2</v>
      </c>
      <c r="I788" s="38">
        <v>11</v>
      </c>
      <c r="J788" s="38">
        <v>0</v>
      </c>
      <c r="K788" s="57">
        <v>1.0808</v>
      </c>
      <c r="L788" s="38">
        <v>0</v>
      </c>
      <c r="M788" s="38">
        <v>4</v>
      </c>
      <c r="N788" s="38">
        <v>0</v>
      </c>
      <c r="O788" s="38">
        <v>0</v>
      </c>
      <c r="P788" s="38">
        <v>9</v>
      </c>
      <c r="Q788" s="38">
        <v>28</v>
      </c>
      <c r="R788" s="57">
        <v>1.06</v>
      </c>
      <c r="S788" s="38">
        <v>3</v>
      </c>
      <c r="T788" s="35"/>
      <c r="U788" s="35">
        <v>488</v>
      </c>
      <c r="V788" s="35">
        <v>219</v>
      </c>
      <c r="W788" s="35">
        <v>122</v>
      </c>
      <c r="X788" s="58">
        <v>363693.83425728005</v>
      </c>
      <c r="Y788" s="58">
        <v>12989</v>
      </c>
    </row>
    <row r="789" spans="1:25" s="58" customFormat="1">
      <c r="A789" s="56">
        <v>488</v>
      </c>
      <c r="B789" s="35">
        <v>488219131</v>
      </c>
      <c r="C789" s="37" t="s">
        <v>460</v>
      </c>
      <c r="D789" s="38">
        <v>0</v>
      </c>
      <c r="E789" s="38">
        <v>0</v>
      </c>
      <c r="F789" s="38">
        <v>1</v>
      </c>
      <c r="G789" s="38">
        <v>1</v>
      </c>
      <c r="H789" s="38">
        <v>2</v>
      </c>
      <c r="I789" s="38">
        <v>7</v>
      </c>
      <c r="J789" s="38">
        <v>0</v>
      </c>
      <c r="K789" s="57">
        <v>0.42459999999999998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11</v>
      </c>
      <c r="R789" s="57">
        <v>1.06</v>
      </c>
      <c r="S789" s="38">
        <v>2</v>
      </c>
      <c r="T789" s="35"/>
      <c r="U789" s="35">
        <v>488</v>
      </c>
      <c r="V789" s="35">
        <v>219</v>
      </c>
      <c r="W789" s="35">
        <v>131</v>
      </c>
      <c r="X789" s="58">
        <v>126822.31426535998</v>
      </c>
      <c r="Y789" s="58">
        <v>11529</v>
      </c>
    </row>
    <row r="790" spans="1:25" s="58" customFormat="1">
      <c r="A790" s="56">
        <v>488</v>
      </c>
      <c r="B790" s="35">
        <v>488219133</v>
      </c>
      <c r="C790" s="37" t="s">
        <v>460</v>
      </c>
      <c r="D790" s="38">
        <v>0</v>
      </c>
      <c r="E790" s="38">
        <v>0</v>
      </c>
      <c r="F790" s="38">
        <v>4</v>
      </c>
      <c r="G790" s="38">
        <v>9</v>
      </c>
      <c r="H790" s="38">
        <v>5</v>
      </c>
      <c r="I790" s="38">
        <v>11</v>
      </c>
      <c r="J790" s="38">
        <v>0</v>
      </c>
      <c r="K790" s="57">
        <v>1.1194</v>
      </c>
      <c r="L790" s="38">
        <v>0</v>
      </c>
      <c r="M790" s="38">
        <v>7</v>
      </c>
      <c r="N790" s="38">
        <v>0</v>
      </c>
      <c r="O790" s="38">
        <v>0</v>
      </c>
      <c r="P790" s="38">
        <v>10</v>
      </c>
      <c r="Q790" s="38">
        <v>29</v>
      </c>
      <c r="R790" s="57">
        <v>1.06</v>
      </c>
      <c r="S790" s="38">
        <v>9</v>
      </c>
      <c r="T790" s="35"/>
      <c r="U790" s="35">
        <v>488</v>
      </c>
      <c r="V790" s="35">
        <v>219</v>
      </c>
      <c r="W790" s="35">
        <v>133</v>
      </c>
      <c r="X790" s="58">
        <v>400235.93964503997</v>
      </c>
      <c r="Y790" s="58">
        <v>13801</v>
      </c>
    </row>
    <row r="791" spans="1:25" s="58" customFormat="1">
      <c r="A791" s="56">
        <v>488</v>
      </c>
      <c r="B791" s="35">
        <v>488219142</v>
      </c>
      <c r="C791" s="37" t="s">
        <v>460</v>
      </c>
      <c r="D791" s="38">
        <v>0</v>
      </c>
      <c r="E791" s="38">
        <v>0</v>
      </c>
      <c r="F791" s="38">
        <v>1</v>
      </c>
      <c r="G791" s="38">
        <v>5</v>
      </c>
      <c r="H791" s="38">
        <v>5</v>
      </c>
      <c r="I791" s="38">
        <v>7</v>
      </c>
      <c r="J791" s="38">
        <v>0</v>
      </c>
      <c r="K791" s="57">
        <v>0.69479999999999997</v>
      </c>
      <c r="L791" s="38">
        <v>0</v>
      </c>
      <c r="M791" s="38">
        <v>0</v>
      </c>
      <c r="N791" s="38">
        <v>0</v>
      </c>
      <c r="O791" s="38">
        <v>0</v>
      </c>
      <c r="P791" s="38">
        <v>3</v>
      </c>
      <c r="Q791" s="38">
        <v>18</v>
      </c>
      <c r="R791" s="57">
        <v>1.06</v>
      </c>
      <c r="S791" s="38">
        <v>7</v>
      </c>
      <c r="T791" s="35"/>
      <c r="U791" s="35">
        <v>488</v>
      </c>
      <c r="V791" s="35">
        <v>219</v>
      </c>
      <c r="W791" s="35">
        <v>142</v>
      </c>
      <c r="X791" s="58">
        <v>215871.35057968006</v>
      </c>
      <c r="Y791" s="58">
        <v>11993</v>
      </c>
    </row>
    <row r="792" spans="1:25" s="58" customFormat="1">
      <c r="A792" s="56">
        <v>488</v>
      </c>
      <c r="B792" s="35">
        <v>488219145</v>
      </c>
      <c r="C792" s="37" t="s">
        <v>460</v>
      </c>
      <c r="D792" s="38">
        <v>0</v>
      </c>
      <c r="E792" s="38">
        <v>0</v>
      </c>
      <c r="F792" s="38">
        <v>0</v>
      </c>
      <c r="G792" s="38">
        <v>5</v>
      </c>
      <c r="H792" s="38">
        <v>0</v>
      </c>
      <c r="I792" s="38">
        <v>0</v>
      </c>
      <c r="J792" s="38">
        <v>0</v>
      </c>
      <c r="K792" s="57">
        <v>0.193</v>
      </c>
      <c r="L792" s="38">
        <v>0</v>
      </c>
      <c r="M792" s="38">
        <v>0</v>
      </c>
      <c r="N792" s="38">
        <v>0</v>
      </c>
      <c r="O792" s="38">
        <v>0</v>
      </c>
      <c r="P792" s="38">
        <v>4</v>
      </c>
      <c r="Q792" s="38">
        <v>5</v>
      </c>
      <c r="R792" s="57">
        <v>1.06</v>
      </c>
      <c r="S792" s="38">
        <v>5</v>
      </c>
      <c r="T792" s="35"/>
      <c r="U792" s="35">
        <v>488</v>
      </c>
      <c r="V792" s="35">
        <v>219</v>
      </c>
      <c r="W792" s="35">
        <v>145</v>
      </c>
      <c r="X792" s="58">
        <v>71604.189138799993</v>
      </c>
      <c r="Y792" s="58">
        <v>14321</v>
      </c>
    </row>
    <row r="793" spans="1:25" s="58" customFormat="1">
      <c r="A793" s="56">
        <v>488</v>
      </c>
      <c r="B793" s="35">
        <v>488219171</v>
      </c>
      <c r="C793" s="37" t="s">
        <v>460</v>
      </c>
      <c r="D793" s="38">
        <v>0</v>
      </c>
      <c r="E793" s="38">
        <v>0</v>
      </c>
      <c r="F793" s="38">
        <v>0</v>
      </c>
      <c r="G793" s="38">
        <v>3</v>
      </c>
      <c r="H793" s="38">
        <v>4</v>
      </c>
      <c r="I793" s="38">
        <v>3</v>
      </c>
      <c r="J793" s="38">
        <v>0</v>
      </c>
      <c r="K793" s="57">
        <v>0.38600000000000001</v>
      </c>
      <c r="L793" s="38">
        <v>0</v>
      </c>
      <c r="M793" s="38">
        <v>0</v>
      </c>
      <c r="N793" s="38">
        <v>0</v>
      </c>
      <c r="O793" s="38">
        <v>0</v>
      </c>
      <c r="P793" s="38">
        <v>4</v>
      </c>
      <c r="Q793" s="38">
        <v>10</v>
      </c>
      <c r="R793" s="57">
        <v>1.06</v>
      </c>
      <c r="S793" s="38">
        <v>4</v>
      </c>
      <c r="T793" s="35"/>
      <c r="U793" s="35">
        <v>488</v>
      </c>
      <c r="V793" s="35">
        <v>219</v>
      </c>
      <c r="W793" s="35">
        <v>171</v>
      </c>
      <c r="X793" s="58">
        <v>127336.51047759999</v>
      </c>
      <c r="Y793" s="58">
        <v>12734</v>
      </c>
    </row>
    <row r="794" spans="1:25" s="58" customFormat="1">
      <c r="A794" s="56">
        <v>488</v>
      </c>
      <c r="B794" s="35">
        <v>488219182</v>
      </c>
      <c r="C794" s="37" t="s">
        <v>460</v>
      </c>
      <c r="D794" s="38">
        <v>0</v>
      </c>
      <c r="E794" s="38">
        <v>0</v>
      </c>
      <c r="F794" s="38">
        <v>0</v>
      </c>
      <c r="G794" s="38">
        <v>1</v>
      </c>
      <c r="H794" s="38">
        <v>0</v>
      </c>
      <c r="I794" s="38">
        <v>0</v>
      </c>
      <c r="J794" s="38">
        <v>0</v>
      </c>
      <c r="K794" s="57">
        <v>3.8600000000000002E-2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1</v>
      </c>
      <c r="R794" s="57">
        <v>1.06</v>
      </c>
      <c r="S794" s="38">
        <v>8</v>
      </c>
      <c r="T794" s="35"/>
      <c r="U794" s="35">
        <v>488</v>
      </c>
      <c r="V794" s="35">
        <v>219</v>
      </c>
      <c r="W794" s="35">
        <v>182</v>
      </c>
      <c r="X794" s="58">
        <v>10603.392387760001</v>
      </c>
      <c r="Y794" s="58">
        <v>10603</v>
      </c>
    </row>
    <row r="795" spans="1:25" s="58" customFormat="1">
      <c r="A795" s="56">
        <v>488</v>
      </c>
      <c r="B795" s="35">
        <v>488219219</v>
      </c>
      <c r="C795" s="37" t="s">
        <v>460</v>
      </c>
      <c r="D795" s="38">
        <v>0</v>
      </c>
      <c r="E795" s="38">
        <v>0</v>
      </c>
      <c r="F795" s="38">
        <v>0</v>
      </c>
      <c r="G795" s="38">
        <v>6</v>
      </c>
      <c r="H795" s="38">
        <v>2</v>
      </c>
      <c r="I795" s="38">
        <v>5</v>
      </c>
      <c r="J795" s="38">
        <v>0</v>
      </c>
      <c r="K795" s="57">
        <v>0.50180000000000002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13</v>
      </c>
      <c r="R795" s="57">
        <v>1.06</v>
      </c>
      <c r="S795" s="38">
        <v>2</v>
      </c>
      <c r="T795" s="35"/>
      <c r="U795" s="35">
        <v>488</v>
      </c>
      <c r="V795" s="35">
        <v>219</v>
      </c>
      <c r="W795" s="35">
        <v>219</v>
      </c>
      <c r="X795" s="58">
        <v>149238.85024088001</v>
      </c>
      <c r="Y795" s="58">
        <v>11480</v>
      </c>
    </row>
    <row r="796" spans="1:25" s="58" customFormat="1">
      <c r="A796" s="56">
        <v>488</v>
      </c>
      <c r="B796" s="35">
        <v>488219231</v>
      </c>
      <c r="C796" s="37" t="s">
        <v>460</v>
      </c>
      <c r="D796" s="38">
        <v>0</v>
      </c>
      <c r="E796" s="38">
        <v>0</v>
      </c>
      <c r="F796" s="38">
        <v>2</v>
      </c>
      <c r="G796" s="38">
        <v>11</v>
      </c>
      <c r="H796" s="38">
        <v>6</v>
      </c>
      <c r="I796" s="38">
        <v>12</v>
      </c>
      <c r="J796" s="38">
        <v>0</v>
      </c>
      <c r="K796" s="57">
        <v>1.1966000000000001</v>
      </c>
      <c r="L796" s="38">
        <v>0</v>
      </c>
      <c r="M796" s="38">
        <v>1</v>
      </c>
      <c r="N796" s="38">
        <v>0</v>
      </c>
      <c r="O796" s="38">
        <v>0</v>
      </c>
      <c r="P796" s="38">
        <v>7</v>
      </c>
      <c r="Q796" s="38">
        <v>31</v>
      </c>
      <c r="R796" s="57">
        <v>1.06</v>
      </c>
      <c r="S796" s="38">
        <v>4</v>
      </c>
      <c r="T796" s="35"/>
      <c r="U796" s="35">
        <v>488</v>
      </c>
      <c r="V796" s="35">
        <v>219</v>
      </c>
      <c r="W796" s="35">
        <v>231</v>
      </c>
      <c r="X796" s="58">
        <v>379563.25482056005</v>
      </c>
      <c r="Y796" s="58">
        <v>12244</v>
      </c>
    </row>
    <row r="797" spans="1:25" s="58" customFormat="1">
      <c r="A797" s="56">
        <v>488</v>
      </c>
      <c r="B797" s="35">
        <v>488219239</v>
      </c>
      <c r="C797" s="37" t="s">
        <v>460</v>
      </c>
      <c r="D797" s="38">
        <v>0</v>
      </c>
      <c r="E797" s="38">
        <v>0</v>
      </c>
      <c r="F797" s="38">
        <v>0</v>
      </c>
      <c r="G797" s="38">
        <v>4</v>
      </c>
      <c r="H797" s="38">
        <v>3</v>
      </c>
      <c r="I797" s="38">
        <v>2</v>
      </c>
      <c r="J797" s="38">
        <v>0</v>
      </c>
      <c r="K797" s="57">
        <v>0.34739999999999999</v>
      </c>
      <c r="L797" s="38">
        <v>0</v>
      </c>
      <c r="M797" s="38">
        <v>0</v>
      </c>
      <c r="N797" s="38">
        <v>0</v>
      </c>
      <c r="O797" s="38">
        <v>0</v>
      </c>
      <c r="P797" s="38">
        <v>3</v>
      </c>
      <c r="Q797" s="38">
        <v>9</v>
      </c>
      <c r="R797" s="57">
        <v>1.06</v>
      </c>
      <c r="S797" s="38">
        <v>6</v>
      </c>
      <c r="T797" s="35"/>
      <c r="U797" s="35">
        <v>488</v>
      </c>
      <c r="V797" s="35">
        <v>219</v>
      </c>
      <c r="W797" s="35">
        <v>239</v>
      </c>
      <c r="X797" s="58">
        <v>112573.40368983999</v>
      </c>
      <c r="Y797" s="58">
        <v>12508</v>
      </c>
    </row>
    <row r="798" spans="1:25" s="58" customFormat="1">
      <c r="A798" s="56">
        <v>488</v>
      </c>
      <c r="B798" s="35">
        <v>488219243</v>
      </c>
      <c r="C798" s="37" t="s">
        <v>460</v>
      </c>
      <c r="D798" s="38">
        <v>0</v>
      </c>
      <c r="E798" s="38">
        <v>0</v>
      </c>
      <c r="F798" s="38">
        <v>3</v>
      </c>
      <c r="G798" s="38">
        <v>11</v>
      </c>
      <c r="H798" s="38">
        <v>12</v>
      </c>
      <c r="I798" s="38">
        <v>7</v>
      </c>
      <c r="J798" s="38">
        <v>0</v>
      </c>
      <c r="K798" s="57">
        <v>1.2738</v>
      </c>
      <c r="L798" s="38">
        <v>0</v>
      </c>
      <c r="M798" s="38">
        <v>4</v>
      </c>
      <c r="N798" s="38">
        <v>0</v>
      </c>
      <c r="O798" s="38">
        <v>0</v>
      </c>
      <c r="P798" s="38">
        <v>14</v>
      </c>
      <c r="Q798" s="38">
        <v>33</v>
      </c>
      <c r="R798" s="57">
        <v>1.06</v>
      </c>
      <c r="S798" s="38">
        <v>9</v>
      </c>
      <c r="T798" s="35"/>
      <c r="U798" s="35">
        <v>488</v>
      </c>
      <c r="V798" s="35">
        <v>219</v>
      </c>
      <c r="W798" s="35">
        <v>243</v>
      </c>
      <c r="X798" s="58">
        <v>449180.91399608005</v>
      </c>
      <c r="Y798" s="58">
        <v>13612</v>
      </c>
    </row>
    <row r="799" spans="1:25" s="58" customFormat="1">
      <c r="A799" s="56">
        <v>488</v>
      </c>
      <c r="B799" s="35">
        <v>488219244</v>
      </c>
      <c r="C799" s="37" t="s">
        <v>460</v>
      </c>
      <c r="D799" s="38">
        <v>0</v>
      </c>
      <c r="E799" s="38">
        <v>0</v>
      </c>
      <c r="F799" s="38">
        <v>7</v>
      </c>
      <c r="G799" s="38">
        <v>69</v>
      </c>
      <c r="H799" s="38">
        <v>53</v>
      </c>
      <c r="I799" s="38">
        <v>70</v>
      </c>
      <c r="J799" s="38">
        <v>0</v>
      </c>
      <c r="K799" s="57">
        <v>7.6814</v>
      </c>
      <c r="L799" s="38">
        <v>0</v>
      </c>
      <c r="M799" s="38">
        <v>28</v>
      </c>
      <c r="N799" s="38">
        <v>4</v>
      </c>
      <c r="O799" s="38">
        <v>4</v>
      </c>
      <c r="P799" s="38">
        <v>102</v>
      </c>
      <c r="Q799" s="38">
        <v>199</v>
      </c>
      <c r="R799" s="57">
        <v>1.06</v>
      </c>
      <c r="S799" s="38">
        <v>10</v>
      </c>
      <c r="T799" s="35"/>
      <c r="U799" s="35">
        <v>488</v>
      </c>
      <c r="V799" s="35">
        <v>219</v>
      </c>
      <c r="W799" s="35">
        <v>244</v>
      </c>
      <c r="X799" s="58">
        <v>2924283.1641642405</v>
      </c>
      <c r="Y799" s="58">
        <v>14695</v>
      </c>
    </row>
    <row r="800" spans="1:25" s="58" customFormat="1">
      <c r="A800" s="56">
        <v>488</v>
      </c>
      <c r="B800" s="35">
        <v>488219251</v>
      </c>
      <c r="C800" s="37" t="s">
        <v>460</v>
      </c>
      <c r="D800" s="38">
        <v>0</v>
      </c>
      <c r="E800" s="38">
        <v>0</v>
      </c>
      <c r="F800" s="38">
        <v>10</v>
      </c>
      <c r="G800" s="38">
        <v>44</v>
      </c>
      <c r="H800" s="38">
        <v>25</v>
      </c>
      <c r="I800" s="38">
        <v>24</v>
      </c>
      <c r="J800" s="38">
        <v>0</v>
      </c>
      <c r="K800" s="57">
        <v>3.9758</v>
      </c>
      <c r="L800" s="38">
        <v>0</v>
      </c>
      <c r="M800" s="38">
        <v>8</v>
      </c>
      <c r="N800" s="38">
        <v>0</v>
      </c>
      <c r="O800" s="38">
        <v>0</v>
      </c>
      <c r="P800" s="38">
        <v>39</v>
      </c>
      <c r="Q800" s="38">
        <v>103</v>
      </c>
      <c r="R800" s="57">
        <v>1.06</v>
      </c>
      <c r="S800" s="38">
        <v>9</v>
      </c>
      <c r="T800" s="35"/>
      <c r="U800" s="35">
        <v>488</v>
      </c>
      <c r="V800" s="35">
        <v>219</v>
      </c>
      <c r="W800" s="35">
        <v>251</v>
      </c>
      <c r="X800" s="58">
        <v>1370493.9833392799</v>
      </c>
      <c r="Y800" s="58">
        <v>13306</v>
      </c>
    </row>
    <row r="801" spans="1:25" s="58" customFormat="1">
      <c r="A801" s="56">
        <v>488</v>
      </c>
      <c r="B801" s="35">
        <v>488219264</v>
      </c>
      <c r="C801" s="37" t="s">
        <v>460</v>
      </c>
      <c r="D801" s="38">
        <v>0</v>
      </c>
      <c r="E801" s="38">
        <v>0</v>
      </c>
      <c r="F801" s="38">
        <v>1</v>
      </c>
      <c r="G801" s="38">
        <v>5</v>
      </c>
      <c r="H801" s="38">
        <v>5</v>
      </c>
      <c r="I801" s="38">
        <v>3</v>
      </c>
      <c r="J801" s="38">
        <v>0</v>
      </c>
      <c r="K801" s="57">
        <v>0.54039999999999999</v>
      </c>
      <c r="L801" s="38">
        <v>0</v>
      </c>
      <c r="M801" s="38">
        <v>0</v>
      </c>
      <c r="N801" s="38">
        <v>0</v>
      </c>
      <c r="O801" s="38">
        <v>0</v>
      </c>
      <c r="P801" s="38">
        <v>2</v>
      </c>
      <c r="Q801" s="38">
        <v>14</v>
      </c>
      <c r="R801" s="57">
        <v>1.06</v>
      </c>
      <c r="S801" s="38">
        <v>3</v>
      </c>
      <c r="T801" s="35"/>
      <c r="U801" s="35">
        <v>488</v>
      </c>
      <c r="V801" s="35">
        <v>219</v>
      </c>
      <c r="W801" s="35">
        <v>264</v>
      </c>
      <c r="X801" s="58">
        <v>160016.84782864002</v>
      </c>
      <c r="Y801" s="58">
        <v>11430</v>
      </c>
    </row>
    <row r="802" spans="1:25" s="58" customFormat="1">
      <c r="A802" s="56">
        <v>488</v>
      </c>
      <c r="B802" s="35">
        <v>488219285</v>
      </c>
      <c r="C802" s="37" t="s">
        <v>460</v>
      </c>
      <c r="D802" s="38">
        <v>0</v>
      </c>
      <c r="E802" s="38">
        <v>0</v>
      </c>
      <c r="F802" s="38">
        <v>0</v>
      </c>
      <c r="G802" s="38">
        <v>1</v>
      </c>
      <c r="H802" s="38">
        <v>0</v>
      </c>
      <c r="I802" s="38">
        <v>2</v>
      </c>
      <c r="J802" s="38">
        <v>0</v>
      </c>
      <c r="K802" s="57">
        <v>0.1158</v>
      </c>
      <c r="L802" s="38">
        <v>0</v>
      </c>
      <c r="M802" s="38">
        <v>0</v>
      </c>
      <c r="N802" s="38">
        <v>0</v>
      </c>
      <c r="O802" s="38">
        <v>0</v>
      </c>
      <c r="P802" s="38">
        <v>2</v>
      </c>
      <c r="Q802" s="38">
        <v>3</v>
      </c>
      <c r="R802" s="57">
        <v>1.06</v>
      </c>
      <c r="S802" s="38">
        <v>8</v>
      </c>
      <c r="T802" s="35"/>
      <c r="U802" s="35">
        <v>488</v>
      </c>
      <c r="V802" s="35">
        <v>219</v>
      </c>
      <c r="W802" s="35">
        <v>285</v>
      </c>
      <c r="X802" s="58">
        <v>46163.478763280007</v>
      </c>
      <c r="Y802" s="58">
        <v>15388</v>
      </c>
    </row>
    <row r="803" spans="1:25" s="58" customFormat="1">
      <c r="A803" s="56">
        <v>488</v>
      </c>
      <c r="B803" s="35">
        <v>488219293</v>
      </c>
      <c r="C803" s="37" t="s">
        <v>460</v>
      </c>
      <c r="D803" s="38">
        <v>0</v>
      </c>
      <c r="E803" s="38">
        <v>0</v>
      </c>
      <c r="F803" s="38">
        <v>0</v>
      </c>
      <c r="G803" s="38">
        <v>0</v>
      </c>
      <c r="H803" s="38">
        <v>1</v>
      </c>
      <c r="I803" s="38">
        <v>1</v>
      </c>
      <c r="J803" s="38">
        <v>0</v>
      </c>
      <c r="K803" s="57">
        <v>7.7200000000000005E-2</v>
      </c>
      <c r="L803" s="38">
        <v>0</v>
      </c>
      <c r="M803" s="38">
        <v>0</v>
      </c>
      <c r="N803" s="38">
        <v>0</v>
      </c>
      <c r="O803" s="38">
        <v>0</v>
      </c>
      <c r="P803" s="38">
        <v>2</v>
      </c>
      <c r="Q803" s="38">
        <v>2</v>
      </c>
      <c r="R803" s="57">
        <v>1.06</v>
      </c>
      <c r="S803" s="38">
        <v>10</v>
      </c>
      <c r="T803" s="35"/>
      <c r="U803" s="35">
        <v>488</v>
      </c>
      <c r="V803" s="35">
        <v>219</v>
      </c>
      <c r="W803" s="35">
        <v>293</v>
      </c>
      <c r="X803" s="58">
        <v>34705.77537552001</v>
      </c>
      <c r="Y803" s="58">
        <v>17353</v>
      </c>
    </row>
    <row r="804" spans="1:25" s="58" customFormat="1">
      <c r="A804" s="56">
        <v>488</v>
      </c>
      <c r="B804" s="35">
        <v>488219336</v>
      </c>
      <c r="C804" s="37" t="s">
        <v>460</v>
      </c>
      <c r="D804" s="38">
        <v>0</v>
      </c>
      <c r="E804" s="38">
        <v>0</v>
      </c>
      <c r="F804" s="38">
        <v>27</v>
      </c>
      <c r="G804" s="38">
        <v>115</v>
      </c>
      <c r="H804" s="38">
        <v>63</v>
      </c>
      <c r="I804" s="38">
        <v>69</v>
      </c>
      <c r="J804" s="38">
        <v>0</v>
      </c>
      <c r="K804" s="57">
        <v>10.5764</v>
      </c>
      <c r="L804" s="38">
        <v>0</v>
      </c>
      <c r="M804" s="38">
        <v>18</v>
      </c>
      <c r="N804" s="38">
        <v>0</v>
      </c>
      <c r="O804" s="38">
        <v>1</v>
      </c>
      <c r="P804" s="38">
        <v>82</v>
      </c>
      <c r="Q804" s="38">
        <v>274</v>
      </c>
      <c r="R804" s="57">
        <v>1.06</v>
      </c>
      <c r="S804" s="38">
        <v>8</v>
      </c>
      <c r="T804" s="35"/>
      <c r="U804" s="35">
        <v>488</v>
      </c>
      <c r="V804" s="35">
        <v>219</v>
      </c>
      <c r="W804" s="35">
        <v>336</v>
      </c>
      <c r="X804" s="58">
        <v>3498542.3668462401</v>
      </c>
      <c r="Y804" s="58">
        <v>12768</v>
      </c>
    </row>
    <row r="805" spans="1:25" s="58" customFormat="1">
      <c r="A805" s="56">
        <v>488</v>
      </c>
      <c r="B805" s="35">
        <v>488219625</v>
      </c>
      <c r="C805" s="37" t="s">
        <v>460</v>
      </c>
      <c r="D805" s="38">
        <v>0</v>
      </c>
      <c r="E805" s="38">
        <v>0</v>
      </c>
      <c r="F805" s="38">
        <v>0</v>
      </c>
      <c r="G805" s="38">
        <v>3</v>
      </c>
      <c r="H805" s="38">
        <v>0</v>
      </c>
      <c r="I805" s="38">
        <v>0</v>
      </c>
      <c r="J805" s="38">
        <v>0</v>
      </c>
      <c r="K805" s="57">
        <v>0.1158</v>
      </c>
      <c r="L805" s="38">
        <v>0</v>
      </c>
      <c r="M805" s="38">
        <v>2</v>
      </c>
      <c r="N805" s="38">
        <v>0</v>
      </c>
      <c r="O805" s="38">
        <v>0</v>
      </c>
      <c r="P805" s="38">
        <v>2</v>
      </c>
      <c r="Q805" s="38">
        <v>3</v>
      </c>
      <c r="R805" s="57">
        <v>1.06</v>
      </c>
      <c r="S805" s="38">
        <v>6</v>
      </c>
      <c r="T805" s="35"/>
      <c r="U805" s="35">
        <v>488</v>
      </c>
      <c r="V805" s="35">
        <v>219</v>
      </c>
      <c r="W805" s="35">
        <v>625</v>
      </c>
      <c r="X805" s="58">
        <v>47279.304363280011</v>
      </c>
      <c r="Y805" s="58">
        <v>15760</v>
      </c>
    </row>
    <row r="806" spans="1:25" s="58" customFormat="1">
      <c r="A806" s="56">
        <v>488</v>
      </c>
      <c r="B806" s="35">
        <v>488219760</v>
      </c>
      <c r="C806" s="37" t="s">
        <v>460</v>
      </c>
      <c r="D806" s="38">
        <v>0</v>
      </c>
      <c r="E806" s="38">
        <v>0</v>
      </c>
      <c r="F806" s="38">
        <v>0</v>
      </c>
      <c r="G806" s="38">
        <v>0</v>
      </c>
      <c r="H806" s="38">
        <v>1</v>
      </c>
      <c r="I806" s="38">
        <v>6</v>
      </c>
      <c r="J806" s="38">
        <v>0</v>
      </c>
      <c r="K806" s="57">
        <v>0.2702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7</v>
      </c>
      <c r="R806" s="57">
        <v>1.06</v>
      </c>
      <c r="S806" s="38">
        <v>5</v>
      </c>
      <c r="T806" s="35"/>
      <c r="U806" s="35">
        <v>488</v>
      </c>
      <c r="V806" s="35">
        <v>219</v>
      </c>
      <c r="W806" s="35">
        <v>760</v>
      </c>
      <c r="X806" s="58">
        <v>83275.47311431999</v>
      </c>
      <c r="Y806" s="58">
        <v>11896</v>
      </c>
    </row>
    <row r="807" spans="1:25" s="58" customFormat="1">
      <c r="A807" s="56">
        <v>488</v>
      </c>
      <c r="B807" s="35">
        <v>488219780</v>
      </c>
      <c r="C807" s="37" t="s">
        <v>460</v>
      </c>
      <c r="D807" s="38">
        <v>0</v>
      </c>
      <c r="E807" s="38">
        <v>0</v>
      </c>
      <c r="F807" s="38">
        <v>3</v>
      </c>
      <c r="G807" s="38">
        <v>29</v>
      </c>
      <c r="H807" s="38">
        <v>5</v>
      </c>
      <c r="I807" s="38">
        <v>11</v>
      </c>
      <c r="J807" s="38">
        <v>0</v>
      </c>
      <c r="K807" s="57">
        <v>1.8528</v>
      </c>
      <c r="L807" s="38">
        <v>0</v>
      </c>
      <c r="M807" s="38">
        <v>3</v>
      </c>
      <c r="N807" s="38">
        <v>0</v>
      </c>
      <c r="O807" s="38">
        <v>0</v>
      </c>
      <c r="P807" s="38">
        <v>17</v>
      </c>
      <c r="Q807" s="38">
        <v>48</v>
      </c>
      <c r="R807" s="57">
        <v>1.06</v>
      </c>
      <c r="S807" s="38">
        <v>6</v>
      </c>
      <c r="T807" s="35"/>
      <c r="U807" s="35">
        <v>488</v>
      </c>
      <c r="V807" s="35">
        <v>219</v>
      </c>
      <c r="W807" s="35">
        <v>780</v>
      </c>
      <c r="X807" s="58">
        <v>618099.42781248013</v>
      </c>
      <c r="Y807" s="58">
        <v>12877</v>
      </c>
    </row>
    <row r="808" spans="1:25" s="58" customFormat="1">
      <c r="A808" s="56">
        <v>489</v>
      </c>
      <c r="B808" s="35">
        <v>489020020</v>
      </c>
      <c r="C808" s="37" t="s">
        <v>549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229</v>
      </c>
      <c r="J808" s="38">
        <v>0</v>
      </c>
      <c r="K808" s="57">
        <v>8.8393999999999995</v>
      </c>
      <c r="L808" s="38">
        <v>0</v>
      </c>
      <c r="M808" s="38">
        <v>0</v>
      </c>
      <c r="N808" s="38">
        <v>0</v>
      </c>
      <c r="O808" s="38">
        <v>7</v>
      </c>
      <c r="P808" s="38">
        <v>86</v>
      </c>
      <c r="Q808" s="38">
        <v>229</v>
      </c>
      <c r="R808" s="57">
        <v>1</v>
      </c>
      <c r="S808" s="38">
        <v>10</v>
      </c>
      <c r="T808" s="35"/>
      <c r="U808" s="35">
        <v>489</v>
      </c>
      <c r="V808" s="35">
        <v>20</v>
      </c>
      <c r="W808" s="35">
        <v>20</v>
      </c>
      <c r="X808" s="58">
        <v>3179100.9723900002</v>
      </c>
      <c r="Y808" s="58">
        <v>13883</v>
      </c>
    </row>
    <row r="809" spans="1:25" s="58" customFormat="1">
      <c r="A809" s="56">
        <v>489</v>
      </c>
      <c r="B809" s="35">
        <v>489020036</v>
      </c>
      <c r="C809" s="37" t="s">
        <v>549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97</v>
      </c>
      <c r="J809" s="38">
        <v>0</v>
      </c>
      <c r="K809" s="57">
        <v>3.7442000000000002</v>
      </c>
      <c r="L809" s="38">
        <v>0</v>
      </c>
      <c r="M809" s="38">
        <v>0</v>
      </c>
      <c r="N809" s="38">
        <v>0</v>
      </c>
      <c r="O809" s="38">
        <v>0</v>
      </c>
      <c r="P809" s="38">
        <v>20</v>
      </c>
      <c r="Q809" s="38">
        <v>97</v>
      </c>
      <c r="R809" s="57">
        <v>1</v>
      </c>
      <c r="S809" s="38">
        <v>7</v>
      </c>
      <c r="T809" s="35"/>
      <c r="U809" s="35">
        <v>489</v>
      </c>
      <c r="V809" s="35">
        <v>20</v>
      </c>
      <c r="W809" s="35">
        <v>36</v>
      </c>
      <c r="X809" s="58">
        <v>1227441.4902700002</v>
      </c>
      <c r="Y809" s="58">
        <v>12654</v>
      </c>
    </row>
    <row r="810" spans="1:25" s="58" customFormat="1">
      <c r="A810" s="56">
        <v>489</v>
      </c>
      <c r="B810" s="35">
        <v>489020052</v>
      </c>
      <c r="C810" s="37" t="s">
        <v>549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4</v>
      </c>
      <c r="J810" s="38">
        <v>0</v>
      </c>
      <c r="K810" s="57">
        <v>0.15440000000000001</v>
      </c>
      <c r="L810" s="38">
        <v>0</v>
      </c>
      <c r="M810" s="38">
        <v>0</v>
      </c>
      <c r="N810" s="38">
        <v>0</v>
      </c>
      <c r="O810" s="38">
        <v>0</v>
      </c>
      <c r="P810" s="38">
        <v>2</v>
      </c>
      <c r="Q810" s="38">
        <v>4</v>
      </c>
      <c r="R810" s="57">
        <v>1</v>
      </c>
      <c r="S810" s="38">
        <v>7</v>
      </c>
      <c r="T810" s="35"/>
      <c r="U810" s="35">
        <v>489</v>
      </c>
      <c r="V810" s="35">
        <v>20</v>
      </c>
      <c r="W810" s="35">
        <v>52</v>
      </c>
      <c r="X810" s="58">
        <v>56558.787639999995</v>
      </c>
      <c r="Y810" s="58">
        <v>14140</v>
      </c>
    </row>
    <row r="811" spans="1:25" s="58" customFormat="1">
      <c r="A811" s="56">
        <v>489</v>
      </c>
      <c r="B811" s="35">
        <v>489020096</v>
      </c>
      <c r="C811" s="37" t="s">
        <v>549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111</v>
      </c>
      <c r="J811" s="38">
        <v>0</v>
      </c>
      <c r="K811" s="57">
        <v>4.2846000000000002</v>
      </c>
      <c r="L811" s="38">
        <v>0</v>
      </c>
      <c r="M811" s="38">
        <v>0</v>
      </c>
      <c r="N811" s="38">
        <v>0</v>
      </c>
      <c r="O811" s="38">
        <v>2</v>
      </c>
      <c r="P811" s="38">
        <v>33</v>
      </c>
      <c r="Q811" s="38">
        <v>111</v>
      </c>
      <c r="R811" s="57">
        <v>1</v>
      </c>
      <c r="S811" s="38">
        <v>8</v>
      </c>
      <c r="T811" s="35"/>
      <c r="U811" s="35">
        <v>489</v>
      </c>
      <c r="V811" s="35">
        <v>20</v>
      </c>
      <c r="W811" s="35">
        <v>96</v>
      </c>
      <c r="X811" s="58">
        <v>1469414.5170099998</v>
      </c>
      <c r="Y811" s="58">
        <v>13238</v>
      </c>
    </row>
    <row r="812" spans="1:25" s="58" customFormat="1">
      <c r="A812" s="56">
        <v>489</v>
      </c>
      <c r="B812" s="35">
        <v>489020172</v>
      </c>
      <c r="C812" s="37" t="s">
        <v>549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52</v>
      </c>
      <c r="J812" s="38">
        <v>0</v>
      </c>
      <c r="K812" s="57">
        <v>2.0072000000000001</v>
      </c>
      <c r="L812" s="38">
        <v>0</v>
      </c>
      <c r="M812" s="38">
        <v>0</v>
      </c>
      <c r="N812" s="38">
        <v>0</v>
      </c>
      <c r="O812" s="38">
        <v>0</v>
      </c>
      <c r="P812" s="38">
        <v>11</v>
      </c>
      <c r="Q812" s="38">
        <v>52</v>
      </c>
      <c r="R812" s="57">
        <v>1</v>
      </c>
      <c r="S812" s="38">
        <v>8</v>
      </c>
      <c r="T812" s="35"/>
      <c r="U812" s="35">
        <v>489</v>
      </c>
      <c r="V812" s="35">
        <v>20</v>
      </c>
      <c r="W812" s="35">
        <v>172</v>
      </c>
      <c r="X812" s="58">
        <v>662299.88932000007</v>
      </c>
      <c r="Y812" s="58">
        <v>12737</v>
      </c>
    </row>
    <row r="813" spans="1:25" s="58" customFormat="1">
      <c r="A813" s="56">
        <v>489</v>
      </c>
      <c r="B813" s="35">
        <v>489020197</v>
      </c>
      <c r="C813" s="37" t="s">
        <v>549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1</v>
      </c>
      <c r="J813" s="38">
        <v>0</v>
      </c>
      <c r="K813" s="57">
        <v>3.8600000000000002E-2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1</v>
      </c>
      <c r="R813" s="57">
        <v>1</v>
      </c>
      <c r="S813" s="38">
        <v>8</v>
      </c>
      <c r="T813" s="35"/>
      <c r="U813" s="35">
        <v>489</v>
      </c>
      <c r="V813" s="35">
        <v>20</v>
      </c>
      <c r="W813" s="35">
        <v>197</v>
      </c>
      <c r="X813" s="58">
        <v>11611.466909999999</v>
      </c>
      <c r="Y813" s="58">
        <v>11611</v>
      </c>
    </row>
    <row r="814" spans="1:25" s="58" customFormat="1">
      <c r="A814" s="56">
        <v>489</v>
      </c>
      <c r="B814" s="35">
        <v>489020239</v>
      </c>
      <c r="C814" s="37" t="s">
        <v>549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52</v>
      </c>
      <c r="J814" s="38">
        <v>0</v>
      </c>
      <c r="K814" s="57">
        <v>2.0072000000000001</v>
      </c>
      <c r="L814" s="38">
        <v>0</v>
      </c>
      <c r="M814" s="38">
        <v>0</v>
      </c>
      <c r="N814" s="38">
        <v>0</v>
      </c>
      <c r="O814" s="38">
        <v>0</v>
      </c>
      <c r="P814" s="38">
        <v>6</v>
      </c>
      <c r="Q814" s="38">
        <v>52</v>
      </c>
      <c r="R814" s="57">
        <v>1</v>
      </c>
      <c r="S814" s="38">
        <v>6</v>
      </c>
      <c r="T814" s="35"/>
      <c r="U814" s="35">
        <v>489</v>
      </c>
      <c r="V814" s="35">
        <v>20</v>
      </c>
      <c r="W814" s="35">
        <v>239</v>
      </c>
      <c r="X814" s="58">
        <v>632562.79931999999</v>
      </c>
      <c r="Y814" s="58">
        <v>12165</v>
      </c>
    </row>
    <row r="815" spans="1:25" s="58" customFormat="1">
      <c r="A815" s="56">
        <v>489</v>
      </c>
      <c r="B815" s="35">
        <v>489020242</v>
      </c>
      <c r="C815" s="37" t="s">
        <v>549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1</v>
      </c>
      <c r="J815" s="38">
        <v>0</v>
      </c>
      <c r="K815" s="57">
        <v>3.8600000000000002E-2</v>
      </c>
      <c r="L815" s="38">
        <v>0</v>
      </c>
      <c r="M815" s="38">
        <v>0</v>
      </c>
      <c r="N815" s="38">
        <v>0</v>
      </c>
      <c r="O815" s="38">
        <v>0</v>
      </c>
      <c r="P815" s="38">
        <v>1</v>
      </c>
      <c r="Q815" s="38">
        <v>1</v>
      </c>
      <c r="R815" s="57">
        <v>1</v>
      </c>
      <c r="S815" s="38">
        <v>10</v>
      </c>
      <c r="T815" s="35"/>
      <c r="U815" s="35">
        <v>489</v>
      </c>
      <c r="V815" s="35">
        <v>20</v>
      </c>
      <c r="W815" s="35">
        <v>242</v>
      </c>
      <c r="X815" s="58">
        <v>17454.106909999999</v>
      </c>
      <c r="Y815" s="58">
        <v>17454</v>
      </c>
    </row>
    <row r="816" spans="1:25" s="58" customFormat="1">
      <c r="A816" s="56">
        <v>489</v>
      </c>
      <c r="B816" s="35">
        <v>489020261</v>
      </c>
      <c r="C816" s="37" t="s">
        <v>549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155</v>
      </c>
      <c r="J816" s="38">
        <v>0</v>
      </c>
      <c r="K816" s="57">
        <v>5.9829999999999997</v>
      </c>
      <c r="L816" s="38">
        <v>0</v>
      </c>
      <c r="M816" s="38">
        <v>0</v>
      </c>
      <c r="N816" s="38">
        <v>0</v>
      </c>
      <c r="O816" s="38">
        <v>0</v>
      </c>
      <c r="P816" s="38">
        <v>28</v>
      </c>
      <c r="Q816" s="38">
        <v>155</v>
      </c>
      <c r="R816" s="57">
        <v>1</v>
      </c>
      <c r="S816" s="38">
        <v>5</v>
      </c>
      <c r="T816" s="35"/>
      <c r="U816" s="35">
        <v>489</v>
      </c>
      <c r="V816" s="35">
        <v>20</v>
      </c>
      <c r="W816" s="35">
        <v>261</v>
      </c>
      <c r="X816" s="58">
        <v>1923265.7710499999</v>
      </c>
      <c r="Y816" s="58">
        <v>12408</v>
      </c>
    </row>
    <row r="817" spans="1:25" s="58" customFormat="1">
      <c r="A817" s="56">
        <v>489</v>
      </c>
      <c r="B817" s="35">
        <v>489020310</v>
      </c>
      <c r="C817" s="37" t="s">
        <v>549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15</v>
      </c>
      <c r="J817" s="38">
        <v>0</v>
      </c>
      <c r="K817" s="57">
        <v>0.57899999999999996</v>
      </c>
      <c r="L817" s="38">
        <v>0</v>
      </c>
      <c r="M817" s="38">
        <v>0</v>
      </c>
      <c r="N817" s="38">
        <v>0</v>
      </c>
      <c r="O817" s="38">
        <v>0</v>
      </c>
      <c r="P817" s="38">
        <v>2</v>
      </c>
      <c r="Q817" s="38">
        <v>15</v>
      </c>
      <c r="R817" s="57">
        <v>1</v>
      </c>
      <c r="S817" s="38">
        <v>10</v>
      </c>
      <c r="T817" s="35"/>
      <c r="U817" s="35">
        <v>489</v>
      </c>
      <c r="V817" s="35">
        <v>20</v>
      </c>
      <c r="W817" s="35">
        <v>310</v>
      </c>
      <c r="X817" s="58">
        <v>185857.28365</v>
      </c>
      <c r="Y817" s="58">
        <v>12390</v>
      </c>
    </row>
    <row r="818" spans="1:25" s="58" customFormat="1">
      <c r="A818" s="56">
        <v>489</v>
      </c>
      <c r="B818" s="35">
        <v>489020645</v>
      </c>
      <c r="C818" s="37" t="s">
        <v>549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82</v>
      </c>
      <c r="J818" s="38">
        <v>0</v>
      </c>
      <c r="K818" s="57">
        <v>3.1652</v>
      </c>
      <c r="L818" s="38">
        <v>0</v>
      </c>
      <c r="M818" s="38">
        <v>0</v>
      </c>
      <c r="N818" s="38">
        <v>0</v>
      </c>
      <c r="O818" s="38">
        <v>0</v>
      </c>
      <c r="P818" s="38">
        <v>32</v>
      </c>
      <c r="Q818" s="38">
        <v>82</v>
      </c>
      <c r="R818" s="57">
        <v>1</v>
      </c>
      <c r="S818" s="38">
        <v>10</v>
      </c>
      <c r="T818" s="35"/>
      <c r="U818" s="35">
        <v>489</v>
      </c>
      <c r="V818" s="35">
        <v>20</v>
      </c>
      <c r="W818" s="35">
        <v>645</v>
      </c>
      <c r="X818" s="58">
        <v>1139104.7666199999</v>
      </c>
      <c r="Y818" s="58">
        <v>13892</v>
      </c>
    </row>
    <row r="819" spans="1:25" s="58" customFormat="1">
      <c r="A819" s="56">
        <v>489</v>
      </c>
      <c r="B819" s="35">
        <v>489020660</v>
      </c>
      <c r="C819" s="37" t="s">
        <v>549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14</v>
      </c>
      <c r="J819" s="38">
        <v>0</v>
      </c>
      <c r="K819" s="57">
        <v>0.54039999999999999</v>
      </c>
      <c r="L819" s="38">
        <v>0</v>
      </c>
      <c r="M819" s="38">
        <v>0</v>
      </c>
      <c r="N819" s="38">
        <v>0</v>
      </c>
      <c r="O819" s="38">
        <v>0</v>
      </c>
      <c r="P819" s="38">
        <v>7</v>
      </c>
      <c r="Q819" s="38">
        <v>14</v>
      </c>
      <c r="R819" s="57">
        <v>1</v>
      </c>
      <c r="S819" s="38">
        <v>7</v>
      </c>
      <c r="T819" s="35"/>
      <c r="U819" s="35">
        <v>489</v>
      </c>
      <c r="V819" s="35">
        <v>20</v>
      </c>
      <c r="W819" s="35">
        <v>660</v>
      </c>
      <c r="X819" s="58">
        <v>197955.75673999998</v>
      </c>
      <c r="Y819" s="58">
        <v>14140</v>
      </c>
    </row>
    <row r="820" spans="1:25" s="58" customFormat="1">
      <c r="A820" s="56">
        <v>489</v>
      </c>
      <c r="B820" s="35">
        <v>489020712</v>
      </c>
      <c r="C820" s="37" t="s">
        <v>549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33</v>
      </c>
      <c r="J820" s="38">
        <v>0</v>
      </c>
      <c r="K820" s="57">
        <v>1.2738</v>
      </c>
      <c r="L820" s="38">
        <v>0</v>
      </c>
      <c r="M820" s="38">
        <v>0</v>
      </c>
      <c r="N820" s="38">
        <v>0</v>
      </c>
      <c r="O820" s="38">
        <v>0</v>
      </c>
      <c r="P820" s="38">
        <v>7</v>
      </c>
      <c r="Q820" s="38">
        <v>33</v>
      </c>
      <c r="R820" s="57">
        <v>1</v>
      </c>
      <c r="S820" s="38">
        <v>7</v>
      </c>
      <c r="T820" s="35"/>
      <c r="U820" s="35">
        <v>489</v>
      </c>
      <c r="V820" s="35">
        <v>20</v>
      </c>
      <c r="W820" s="35">
        <v>712</v>
      </c>
      <c r="X820" s="58">
        <v>418573.62802999996</v>
      </c>
      <c r="Y820" s="58">
        <v>12684</v>
      </c>
    </row>
    <row r="821" spans="1:25" s="58" customFormat="1">
      <c r="A821" s="56">
        <v>491</v>
      </c>
      <c r="B821" s="35">
        <v>491095072</v>
      </c>
      <c r="C821" s="37" t="s">
        <v>550</v>
      </c>
      <c r="D821" s="38">
        <v>0</v>
      </c>
      <c r="E821" s="38">
        <v>0</v>
      </c>
      <c r="F821" s="38">
        <v>0</v>
      </c>
      <c r="G821" s="38">
        <v>1</v>
      </c>
      <c r="H821" s="38">
        <v>2</v>
      </c>
      <c r="I821" s="38">
        <v>0</v>
      </c>
      <c r="J821" s="38">
        <v>0</v>
      </c>
      <c r="K821" s="57">
        <v>0.1158</v>
      </c>
      <c r="L821" s="38">
        <v>0</v>
      </c>
      <c r="M821" s="38">
        <v>1</v>
      </c>
      <c r="N821" s="38">
        <v>1</v>
      </c>
      <c r="O821" s="38">
        <v>0</v>
      </c>
      <c r="P821" s="38">
        <v>3</v>
      </c>
      <c r="Q821" s="38">
        <v>3</v>
      </c>
      <c r="R821" s="57">
        <v>1</v>
      </c>
      <c r="S821" s="38">
        <v>6</v>
      </c>
      <c r="T821" s="35"/>
      <c r="U821" s="35">
        <v>491</v>
      </c>
      <c r="V821" s="35">
        <v>95</v>
      </c>
      <c r="W821" s="35">
        <v>72</v>
      </c>
      <c r="X821" s="58">
        <v>49256.590729999989</v>
      </c>
      <c r="Y821" s="58">
        <v>16419</v>
      </c>
    </row>
    <row r="822" spans="1:25" s="58" customFormat="1">
      <c r="A822" s="56">
        <v>491</v>
      </c>
      <c r="B822" s="35">
        <v>491095095</v>
      </c>
      <c r="C822" s="37" t="s">
        <v>550</v>
      </c>
      <c r="D822" s="38">
        <v>0</v>
      </c>
      <c r="E822" s="38">
        <v>0</v>
      </c>
      <c r="F822" s="38">
        <v>104</v>
      </c>
      <c r="G822" s="38">
        <v>513</v>
      </c>
      <c r="H822" s="38">
        <v>299</v>
      </c>
      <c r="I822" s="38">
        <v>278</v>
      </c>
      <c r="J822" s="38">
        <v>0</v>
      </c>
      <c r="K822" s="57">
        <v>46.0884</v>
      </c>
      <c r="L822" s="38">
        <v>0</v>
      </c>
      <c r="M822" s="38">
        <v>129</v>
      </c>
      <c r="N822" s="38">
        <v>15</v>
      </c>
      <c r="O822" s="38">
        <v>65</v>
      </c>
      <c r="P822" s="38">
        <v>807</v>
      </c>
      <c r="Q822" s="38">
        <v>1194</v>
      </c>
      <c r="R822" s="57">
        <v>1</v>
      </c>
      <c r="S822" s="38">
        <v>12</v>
      </c>
      <c r="T822" s="35"/>
      <c r="U822" s="35">
        <v>491</v>
      </c>
      <c r="V822" s="35">
        <v>95</v>
      </c>
      <c r="W822" s="35">
        <v>95</v>
      </c>
      <c r="X822" s="58">
        <v>18140050.000540003</v>
      </c>
      <c r="Y822" s="58">
        <v>15193</v>
      </c>
    </row>
    <row r="823" spans="1:25" s="58" customFormat="1">
      <c r="A823" s="56">
        <v>491</v>
      </c>
      <c r="B823" s="35">
        <v>491095201</v>
      </c>
      <c r="C823" s="37" t="s">
        <v>550</v>
      </c>
      <c r="D823" s="38">
        <v>0</v>
      </c>
      <c r="E823" s="38">
        <v>0</v>
      </c>
      <c r="F823" s="38">
        <v>0</v>
      </c>
      <c r="G823" s="38">
        <v>5</v>
      </c>
      <c r="H823" s="38">
        <v>0</v>
      </c>
      <c r="I823" s="38">
        <v>3</v>
      </c>
      <c r="J823" s="38">
        <v>0</v>
      </c>
      <c r="K823" s="57">
        <v>0.30880000000000002</v>
      </c>
      <c r="L823" s="38">
        <v>0</v>
      </c>
      <c r="M823" s="38">
        <v>0</v>
      </c>
      <c r="N823" s="38">
        <v>0</v>
      </c>
      <c r="O823" s="38">
        <v>0</v>
      </c>
      <c r="P823" s="38">
        <v>7</v>
      </c>
      <c r="Q823" s="38">
        <v>8</v>
      </c>
      <c r="R823" s="57">
        <v>1</v>
      </c>
      <c r="S823" s="38">
        <v>12</v>
      </c>
      <c r="T823" s="35"/>
      <c r="U823" s="35">
        <v>491</v>
      </c>
      <c r="V823" s="35">
        <v>95</v>
      </c>
      <c r="W823" s="35">
        <v>201</v>
      </c>
      <c r="X823" s="58">
        <v>130743.82528</v>
      </c>
      <c r="Y823" s="58">
        <v>16343</v>
      </c>
    </row>
    <row r="824" spans="1:25" s="58" customFormat="1">
      <c r="A824" s="56">
        <v>491</v>
      </c>
      <c r="B824" s="35">
        <v>491095265</v>
      </c>
      <c r="C824" s="37" t="s">
        <v>550</v>
      </c>
      <c r="D824" s="38">
        <v>0</v>
      </c>
      <c r="E824" s="38">
        <v>0</v>
      </c>
      <c r="F824" s="38">
        <v>0</v>
      </c>
      <c r="G824" s="38">
        <v>0</v>
      </c>
      <c r="H824" s="38">
        <v>1</v>
      </c>
      <c r="I824" s="38">
        <v>1</v>
      </c>
      <c r="J824" s="38">
        <v>0</v>
      </c>
      <c r="K824" s="57">
        <v>7.7200000000000005E-2</v>
      </c>
      <c r="L824" s="38">
        <v>0</v>
      </c>
      <c r="M824" s="38">
        <v>0</v>
      </c>
      <c r="N824" s="38">
        <v>0</v>
      </c>
      <c r="O824" s="38">
        <v>0</v>
      </c>
      <c r="P824" s="38">
        <v>2</v>
      </c>
      <c r="Q824" s="38">
        <v>2</v>
      </c>
      <c r="R824" s="57">
        <v>1</v>
      </c>
      <c r="S824" s="38">
        <v>4</v>
      </c>
      <c r="T824" s="35"/>
      <c r="U824" s="35">
        <v>491</v>
      </c>
      <c r="V824" s="35">
        <v>95</v>
      </c>
      <c r="W824" s="35">
        <v>265</v>
      </c>
      <c r="X824" s="58">
        <v>29968.19382</v>
      </c>
      <c r="Y824" s="58">
        <v>14984</v>
      </c>
    </row>
    <row r="825" spans="1:25" s="58" customFormat="1">
      <c r="A825" s="56">
        <v>491</v>
      </c>
      <c r="B825" s="35">
        <v>491095273</v>
      </c>
      <c r="C825" s="37" t="s">
        <v>550</v>
      </c>
      <c r="D825" s="38">
        <v>0</v>
      </c>
      <c r="E825" s="38">
        <v>0</v>
      </c>
      <c r="F825" s="38">
        <v>1</v>
      </c>
      <c r="G825" s="38">
        <v>6</v>
      </c>
      <c r="H825" s="38">
        <v>7</v>
      </c>
      <c r="I825" s="38">
        <v>0</v>
      </c>
      <c r="J825" s="38">
        <v>0</v>
      </c>
      <c r="K825" s="57">
        <v>0.54039999999999999</v>
      </c>
      <c r="L825" s="38">
        <v>0</v>
      </c>
      <c r="M825" s="38">
        <v>1</v>
      </c>
      <c r="N825" s="38">
        <v>0</v>
      </c>
      <c r="O825" s="38">
        <v>0</v>
      </c>
      <c r="P825" s="38">
        <v>6</v>
      </c>
      <c r="Q825" s="38">
        <v>14</v>
      </c>
      <c r="R825" s="57">
        <v>1</v>
      </c>
      <c r="S825" s="38">
        <v>7</v>
      </c>
      <c r="T825" s="35"/>
      <c r="U825" s="35">
        <v>491</v>
      </c>
      <c r="V825" s="35">
        <v>95</v>
      </c>
      <c r="W825" s="35">
        <v>273</v>
      </c>
      <c r="X825" s="58">
        <v>171925.86674</v>
      </c>
      <c r="Y825" s="58">
        <v>12280</v>
      </c>
    </row>
    <row r="826" spans="1:25" s="58" customFormat="1">
      <c r="A826" s="56">
        <v>491</v>
      </c>
      <c r="B826" s="35">
        <v>491095292</v>
      </c>
      <c r="C826" s="37" t="s">
        <v>550</v>
      </c>
      <c r="D826" s="38">
        <v>0</v>
      </c>
      <c r="E826" s="38">
        <v>0</v>
      </c>
      <c r="F826" s="38">
        <v>1</v>
      </c>
      <c r="G826" s="38">
        <v>6</v>
      </c>
      <c r="H826" s="38">
        <v>4</v>
      </c>
      <c r="I826" s="38">
        <v>4</v>
      </c>
      <c r="J826" s="38">
        <v>0</v>
      </c>
      <c r="K826" s="57">
        <v>0.57899999999999996</v>
      </c>
      <c r="L826" s="38">
        <v>0</v>
      </c>
      <c r="M826" s="38">
        <v>1</v>
      </c>
      <c r="N826" s="38">
        <v>1</v>
      </c>
      <c r="O826" s="38">
        <v>1</v>
      </c>
      <c r="P826" s="38">
        <v>10</v>
      </c>
      <c r="Q826" s="38">
        <v>15</v>
      </c>
      <c r="R826" s="57">
        <v>1</v>
      </c>
      <c r="S826" s="38">
        <v>6</v>
      </c>
      <c r="T826" s="35"/>
      <c r="U826" s="35">
        <v>491</v>
      </c>
      <c r="V826" s="35">
        <v>95</v>
      </c>
      <c r="W826" s="35">
        <v>292</v>
      </c>
      <c r="X826" s="58">
        <v>211925.04364999998</v>
      </c>
      <c r="Y826" s="58">
        <v>14128</v>
      </c>
    </row>
    <row r="827" spans="1:25" s="58" customFormat="1">
      <c r="A827" s="56">
        <v>491</v>
      </c>
      <c r="B827" s="35">
        <v>491095293</v>
      </c>
      <c r="C827" s="37" t="s">
        <v>550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3.8600000000000002E-2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1</v>
      </c>
      <c r="R827" s="57">
        <v>1</v>
      </c>
      <c r="S827" s="38">
        <v>10</v>
      </c>
      <c r="T827" s="35"/>
      <c r="U827" s="35">
        <v>491</v>
      </c>
      <c r="V827" s="35">
        <v>95</v>
      </c>
      <c r="W827" s="35">
        <v>293</v>
      </c>
      <c r="X827" s="58">
        <v>11611.466909999999</v>
      </c>
      <c r="Y827" s="58">
        <v>11611</v>
      </c>
    </row>
    <row r="828" spans="1:25" s="58" customFormat="1">
      <c r="A828" s="56">
        <v>491</v>
      </c>
      <c r="B828" s="35">
        <v>491095331</v>
      </c>
      <c r="C828" s="37" t="s">
        <v>550</v>
      </c>
      <c r="D828" s="38">
        <v>0</v>
      </c>
      <c r="E828" s="38">
        <v>0</v>
      </c>
      <c r="F828" s="38">
        <v>1</v>
      </c>
      <c r="G828" s="38">
        <v>9</v>
      </c>
      <c r="H828" s="38">
        <v>9</v>
      </c>
      <c r="I828" s="38">
        <v>13</v>
      </c>
      <c r="J828" s="38">
        <v>0</v>
      </c>
      <c r="K828" s="57">
        <v>1.2352000000000001</v>
      </c>
      <c r="L828" s="38">
        <v>0</v>
      </c>
      <c r="M828" s="38">
        <v>1</v>
      </c>
      <c r="N828" s="38">
        <v>0</v>
      </c>
      <c r="O828" s="38">
        <v>1</v>
      </c>
      <c r="P828" s="38">
        <v>16</v>
      </c>
      <c r="Q828" s="38">
        <v>32</v>
      </c>
      <c r="R828" s="57">
        <v>1</v>
      </c>
      <c r="S828" s="38">
        <v>7</v>
      </c>
      <c r="T828" s="35"/>
      <c r="U828" s="35">
        <v>491</v>
      </c>
      <c r="V828" s="35">
        <v>95</v>
      </c>
      <c r="W828" s="35">
        <v>331</v>
      </c>
      <c r="X828" s="58">
        <v>425807.88111999998</v>
      </c>
      <c r="Y828" s="58">
        <v>13306</v>
      </c>
    </row>
    <row r="829" spans="1:25" s="58" customFormat="1">
      <c r="A829" s="56">
        <v>491</v>
      </c>
      <c r="B829" s="35">
        <v>491095650</v>
      </c>
      <c r="C829" s="37" t="s">
        <v>550</v>
      </c>
      <c r="D829" s="38">
        <v>0</v>
      </c>
      <c r="E829" s="38">
        <v>0</v>
      </c>
      <c r="F829" s="38">
        <v>0</v>
      </c>
      <c r="G829" s="38">
        <v>1</v>
      </c>
      <c r="H829" s="38">
        <v>1</v>
      </c>
      <c r="I829" s="38">
        <v>0</v>
      </c>
      <c r="J829" s="38">
        <v>0</v>
      </c>
      <c r="K829" s="57">
        <v>7.7200000000000005E-2</v>
      </c>
      <c r="L829" s="38">
        <v>0</v>
      </c>
      <c r="M829" s="38">
        <v>1</v>
      </c>
      <c r="N829" s="38">
        <v>0</v>
      </c>
      <c r="O829" s="38">
        <v>0</v>
      </c>
      <c r="P829" s="38">
        <v>0</v>
      </c>
      <c r="Q829" s="38">
        <v>2</v>
      </c>
      <c r="R829" s="57">
        <v>1</v>
      </c>
      <c r="S829" s="38">
        <v>5</v>
      </c>
      <c r="T829" s="35"/>
      <c r="U829" s="35">
        <v>491</v>
      </c>
      <c r="V829" s="35">
        <v>95</v>
      </c>
      <c r="W829" s="35">
        <v>650</v>
      </c>
      <c r="X829" s="58">
        <v>22423.183819999998</v>
      </c>
      <c r="Y829" s="58">
        <v>11212</v>
      </c>
    </row>
    <row r="830" spans="1:25" s="58" customFormat="1">
      <c r="A830" s="56">
        <v>491</v>
      </c>
      <c r="B830" s="35">
        <v>491095665</v>
      </c>
      <c r="C830" s="37" t="s">
        <v>550</v>
      </c>
      <c r="D830" s="38">
        <v>0</v>
      </c>
      <c r="E830" s="38">
        <v>0</v>
      </c>
      <c r="F830" s="38">
        <v>2</v>
      </c>
      <c r="G830" s="38">
        <v>0</v>
      </c>
      <c r="H830" s="38">
        <v>2</v>
      </c>
      <c r="I830" s="38">
        <v>0</v>
      </c>
      <c r="J830" s="38">
        <v>0</v>
      </c>
      <c r="K830" s="57">
        <v>0.15440000000000001</v>
      </c>
      <c r="L830" s="38">
        <v>0</v>
      </c>
      <c r="M830" s="38">
        <v>1</v>
      </c>
      <c r="N830" s="38">
        <v>0</v>
      </c>
      <c r="O830" s="38">
        <v>0</v>
      </c>
      <c r="P830" s="38">
        <v>2</v>
      </c>
      <c r="Q830" s="38">
        <v>4</v>
      </c>
      <c r="R830" s="57">
        <v>1</v>
      </c>
      <c r="S830" s="38">
        <v>5</v>
      </c>
      <c r="T830" s="35"/>
      <c r="U830" s="35">
        <v>491</v>
      </c>
      <c r="V830" s="35">
        <v>95</v>
      </c>
      <c r="W830" s="35">
        <v>665</v>
      </c>
      <c r="X830" s="58">
        <v>51011.377639999999</v>
      </c>
      <c r="Y830" s="58">
        <v>12753</v>
      </c>
    </row>
    <row r="831" spans="1:25" s="58" customFormat="1">
      <c r="A831" s="56">
        <v>491</v>
      </c>
      <c r="B831" s="35">
        <v>491095763</v>
      </c>
      <c r="C831" s="37" t="s">
        <v>550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2</v>
      </c>
      <c r="J831" s="38">
        <v>0</v>
      </c>
      <c r="K831" s="57">
        <v>7.7200000000000005E-2</v>
      </c>
      <c r="L831" s="38">
        <v>0</v>
      </c>
      <c r="M831" s="38">
        <v>0</v>
      </c>
      <c r="N831" s="38">
        <v>0</v>
      </c>
      <c r="O831" s="38">
        <v>0</v>
      </c>
      <c r="P831" s="38">
        <v>1</v>
      </c>
      <c r="Q831" s="38">
        <v>2</v>
      </c>
      <c r="R831" s="57">
        <v>1</v>
      </c>
      <c r="S831" s="38">
        <v>5</v>
      </c>
      <c r="T831" s="35"/>
      <c r="U831" s="35">
        <v>491</v>
      </c>
      <c r="V831" s="35">
        <v>95</v>
      </c>
      <c r="W831" s="35">
        <v>763</v>
      </c>
      <c r="X831" s="58">
        <v>27633.233819999998</v>
      </c>
      <c r="Y831" s="58">
        <v>13817</v>
      </c>
    </row>
    <row r="832" spans="1:25" s="58" customFormat="1">
      <c r="A832" s="56">
        <v>492</v>
      </c>
      <c r="B832" s="35">
        <v>492281005</v>
      </c>
      <c r="C832" s="37" t="s">
        <v>551</v>
      </c>
      <c r="D832" s="38">
        <v>0</v>
      </c>
      <c r="E832" s="38">
        <v>0</v>
      </c>
      <c r="F832" s="38">
        <v>0</v>
      </c>
      <c r="G832" s="38">
        <v>1</v>
      </c>
      <c r="H832" s="38">
        <v>0</v>
      </c>
      <c r="I832" s="38">
        <v>0</v>
      </c>
      <c r="J832" s="38">
        <v>0</v>
      </c>
      <c r="K832" s="57">
        <v>3.8600000000000002E-2</v>
      </c>
      <c r="L832" s="38">
        <v>0</v>
      </c>
      <c r="M832" s="38">
        <v>0</v>
      </c>
      <c r="N832" s="38">
        <v>0</v>
      </c>
      <c r="O832" s="38">
        <v>0</v>
      </c>
      <c r="P832" s="38">
        <v>1</v>
      </c>
      <c r="Q832" s="38">
        <v>1</v>
      </c>
      <c r="R832" s="57">
        <v>1</v>
      </c>
      <c r="S832" s="38">
        <v>8</v>
      </c>
      <c r="T832" s="35"/>
      <c r="U832" s="35">
        <v>492</v>
      </c>
      <c r="V832" s="35">
        <v>281</v>
      </c>
      <c r="W832" s="35">
        <v>5</v>
      </c>
      <c r="X832" s="58">
        <v>15433.196910000001</v>
      </c>
      <c r="Y832" s="58">
        <v>15433</v>
      </c>
    </row>
    <row r="833" spans="1:25" s="58" customFormat="1">
      <c r="A833" s="56">
        <v>492</v>
      </c>
      <c r="B833" s="35">
        <v>492281061</v>
      </c>
      <c r="C833" s="37" t="s">
        <v>551</v>
      </c>
      <c r="D833" s="38">
        <v>0</v>
      </c>
      <c r="E833" s="38">
        <v>0</v>
      </c>
      <c r="F833" s="38">
        <v>0</v>
      </c>
      <c r="G833" s="38">
        <v>1</v>
      </c>
      <c r="H833" s="38">
        <v>0</v>
      </c>
      <c r="I833" s="38">
        <v>0</v>
      </c>
      <c r="J833" s="38">
        <v>0</v>
      </c>
      <c r="K833" s="57">
        <v>3.8600000000000002E-2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1</v>
      </c>
      <c r="R833" s="57">
        <v>1</v>
      </c>
      <c r="S833" s="38">
        <v>11</v>
      </c>
      <c r="T833" s="35"/>
      <c r="U833" s="35">
        <v>492</v>
      </c>
      <c r="V833" s="35">
        <v>281</v>
      </c>
      <c r="W833" s="35">
        <v>61</v>
      </c>
      <c r="X833" s="58">
        <v>10114.68691</v>
      </c>
      <c r="Y833" s="58">
        <v>10115</v>
      </c>
    </row>
    <row r="834" spans="1:25" s="58" customFormat="1">
      <c r="A834" s="56">
        <v>492</v>
      </c>
      <c r="B834" s="35">
        <v>492281281</v>
      </c>
      <c r="C834" s="37" t="s">
        <v>551</v>
      </c>
      <c r="D834" s="38">
        <v>0</v>
      </c>
      <c r="E834" s="38">
        <v>0</v>
      </c>
      <c r="F834" s="38">
        <v>59</v>
      </c>
      <c r="G834" s="38">
        <v>289</v>
      </c>
      <c r="H834" s="38">
        <v>0</v>
      </c>
      <c r="I834" s="38">
        <v>0</v>
      </c>
      <c r="J834" s="38">
        <v>0</v>
      </c>
      <c r="K834" s="57">
        <v>13.4328</v>
      </c>
      <c r="L834" s="38">
        <v>0</v>
      </c>
      <c r="M834" s="38">
        <v>88</v>
      </c>
      <c r="N834" s="38">
        <v>0</v>
      </c>
      <c r="O834" s="38">
        <v>0</v>
      </c>
      <c r="P834" s="38">
        <v>313</v>
      </c>
      <c r="Q834" s="38">
        <v>348</v>
      </c>
      <c r="R834" s="57">
        <v>1</v>
      </c>
      <c r="S834" s="38">
        <v>12</v>
      </c>
      <c r="T834" s="35"/>
      <c r="U834" s="35">
        <v>492</v>
      </c>
      <c r="V834" s="35">
        <v>281</v>
      </c>
      <c r="W834" s="35">
        <v>281</v>
      </c>
      <c r="X834" s="58">
        <v>5768840.7746800017</v>
      </c>
      <c r="Y834" s="58">
        <v>16577</v>
      </c>
    </row>
    <row r="835" spans="1:25" s="58" customFormat="1">
      <c r="A835" s="56">
        <v>493</v>
      </c>
      <c r="B835" s="35">
        <v>493057035</v>
      </c>
      <c r="C835" s="37" t="s">
        <v>576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22</v>
      </c>
      <c r="J835" s="38">
        <v>0</v>
      </c>
      <c r="K835" s="57">
        <v>0.84919999999999995</v>
      </c>
      <c r="L835" s="38">
        <v>0</v>
      </c>
      <c r="M835" s="38">
        <v>0</v>
      </c>
      <c r="N835" s="38">
        <v>0</v>
      </c>
      <c r="O835" s="38">
        <v>14</v>
      </c>
      <c r="P835" s="38">
        <v>22</v>
      </c>
      <c r="Q835" s="38">
        <v>22</v>
      </c>
      <c r="R835" s="57">
        <v>1.04</v>
      </c>
      <c r="S835" s="38">
        <v>11</v>
      </c>
      <c r="T835" s="35"/>
      <c r="U835" s="35">
        <v>493</v>
      </c>
      <c r="V835" s="35">
        <v>57</v>
      </c>
      <c r="W835" s="35">
        <v>35</v>
      </c>
      <c r="X835" s="58">
        <v>440494.61156048003</v>
      </c>
      <c r="Y835" s="58">
        <v>20022</v>
      </c>
    </row>
    <row r="836" spans="1:25" s="58" customFormat="1">
      <c r="A836" s="56">
        <v>493</v>
      </c>
      <c r="B836" s="35">
        <v>493057057</v>
      </c>
      <c r="C836" s="37" t="s">
        <v>576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100</v>
      </c>
      <c r="J836" s="38">
        <v>0</v>
      </c>
      <c r="K836" s="57">
        <v>3.86</v>
      </c>
      <c r="L836" s="38">
        <v>0</v>
      </c>
      <c r="M836" s="38">
        <v>0</v>
      </c>
      <c r="N836" s="38">
        <v>0</v>
      </c>
      <c r="O836" s="38">
        <v>62</v>
      </c>
      <c r="P836" s="38">
        <v>90</v>
      </c>
      <c r="Q836" s="38">
        <v>100</v>
      </c>
      <c r="R836" s="57">
        <v>1.04</v>
      </c>
      <c r="S836" s="38">
        <v>12</v>
      </c>
      <c r="T836" s="35"/>
      <c r="U836" s="35">
        <v>493</v>
      </c>
      <c r="V836" s="35">
        <v>57</v>
      </c>
      <c r="W836" s="35">
        <v>57</v>
      </c>
      <c r="X836" s="58">
        <v>1963740.5121840006</v>
      </c>
      <c r="Y836" s="58">
        <v>19637</v>
      </c>
    </row>
    <row r="837" spans="1:25" s="58" customFormat="1">
      <c r="A837" s="56">
        <v>493</v>
      </c>
      <c r="B837" s="35">
        <v>493057093</v>
      </c>
      <c r="C837" s="37" t="s">
        <v>576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19</v>
      </c>
      <c r="J837" s="38">
        <v>0</v>
      </c>
      <c r="K837" s="57">
        <v>0.73340000000000005</v>
      </c>
      <c r="L837" s="38">
        <v>0</v>
      </c>
      <c r="M837" s="38">
        <v>0</v>
      </c>
      <c r="N837" s="38">
        <v>0</v>
      </c>
      <c r="O837" s="38">
        <v>12</v>
      </c>
      <c r="P837" s="38">
        <v>18</v>
      </c>
      <c r="Q837" s="38">
        <v>19</v>
      </c>
      <c r="R837" s="57">
        <v>1.04</v>
      </c>
      <c r="S837" s="38">
        <v>11</v>
      </c>
      <c r="T837" s="35"/>
      <c r="U837" s="35">
        <v>493</v>
      </c>
      <c r="V837" s="35">
        <v>57</v>
      </c>
      <c r="W837" s="35">
        <v>93</v>
      </c>
      <c r="X837" s="58">
        <v>373810.96027495997</v>
      </c>
      <c r="Y837" s="58">
        <v>19674</v>
      </c>
    </row>
    <row r="838" spans="1:25" s="58" customFormat="1">
      <c r="A838" s="56">
        <v>493</v>
      </c>
      <c r="B838" s="35">
        <v>493057163</v>
      </c>
      <c r="C838" s="37" t="s">
        <v>576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7</v>
      </c>
      <c r="J838" s="38">
        <v>0</v>
      </c>
      <c r="K838" s="57">
        <v>0.2702</v>
      </c>
      <c r="L838" s="38">
        <v>0</v>
      </c>
      <c r="M838" s="38">
        <v>0</v>
      </c>
      <c r="N838" s="38">
        <v>0</v>
      </c>
      <c r="O838" s="38">
        <v>5</v>
      </c>
      <c r="P838" s="38">
        <v>4</v>
      </c>
      <c r="Q838" s="38">
        <v>7</v>
      </c>
      <c r="R838" s="57">
        <v>1.04</v>
      </c>
      <c r="S838" s="38">
        <v>11</v>
      </c>
      <c r="T838" s="35"/>
      <c r="U838" s="35">
        <v>493</v>
      </c>
      <c r="V838" s="35">
        <v>57</v>
      </c>
      <c r="W838" s="35">
        <v>163</v>
      </c>
      <c r="X838" s="58">
        <v>122436.12473288001</v>
      </c>
      <c r="Y838" s="58">
        <v>17491</v>
      </c>
    </row>
    <row r="839" spans="1:25" s="58" customFormat="1">
      <c r="A839" s="56">
        <v>493</v>
      </c>
      <c r="B839" s="35">
        <v>493057165</v>
      </c>
      <c r="C839" s="37" t="s">
        <v>576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4</v>
      </c>
      <c r="J839" s="38">
        <v>0</v>
      </c>
      <c r="K839" s="57">
        <v>0.15440000000000001</v>
      </c>
      <c r="L839" s="38">
        <v>0</v>
      </c>
      <c r="M839" s="38">
        <v>0</v>
      </c>
      <c r="N839" s="38">
        <v>0</v>
      </c>
      <c r="O839" s="38">
        <v>1</v>
      </c>
      <c r="P839" s="38">
        <v>4</v>
      </c>
      <c r="Q839" s="38">
        <v>4</v>
      </c>
      <c r="R839" s="57">
        <v>1.04</v>
      </c>
      <c r="S839" s="38">
        <v>10</v>
      </c>
      <c r="T839" s="35"/>
      <c r="U839" s="35">
        <v>493</v>
      </c>
      <c r="V839" s="35">
        <v>57</v>
      </c>
      <c r="W839" s="35">
        <v>165</v>
      </c>
      <c r="X839" s="58">
        <v>74758.33104736</v>
      </c>
      <c r="Y839" s="58">
        <v>18690</v>
      </c>
    </row>
    <row r="840" spans="1:25" s="58" customFormat="1">
      <c r="A840" s="56">
        <v>493</v>
      </c>
      <c r="B840" s="35">
        <v>493057176</v>
      </c>
      <c r="C840" s="37" t="s">
        <v>576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1</v>
      </c>
      <c r="J840" s="38">
        <v>0</v>
      </c>
      <c r="K840" s="57">
        <v>3.8600000000000002E-2</v>
      </c>
      <c r="L840" s="38">
        <v>0</v>
      </c>
      <c r="M840" s="38">
        <v>0</v>
      </c>
      <c r="N840" s="38">
        <v>0</v>
      </c>
      <c r="O840" s="38">
        <v>1</v>
      </c>
      <c r="P840" s="38">
        <v>1</v>
      </c>
      <c r="Q840" s="38">
        <v>1</v>
      </c>
      <c r="R840" s="57">
        <v>1.04</v>
      </c>
      <c r="S840" s="38">
        <v>8</v>
      </c>
      <c r="T840" s="35"/>
      <c r="U840" s="35">
        <v>493</v>
      </c>
      <c r="V840" s="35">
        <v>57</v>
      </c>
      <c r="W840" s="35">
        <v>176</v>
      </c>
      <c r="X840" s="58">
        <v>20096.79576184</v>
      </c>
      <c r="Y840" s="58">
        <v>20097</v>
      </c>
    </row>
    <row r="841" spans="1:25" s="58" customFormat="1">
      <c r="A841" s="56">
        <v>493</v>
      </c>
      <c r="B841" s="35">
        <v>493057244</v>
      </c>
      <c r="C841" s="37" t="s">
        <v>576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1</v>
      </c>
      <c r="J841" s="38">
        <v>0</v>
      </c>
      <c r="K841" s="57">
        <v>3.8600000000000002E-2</v>
      </c>
      <c r="L841" s="38">
        <v>0</v>
      </c>
      <c r="M841" s="38">
        <v>0</v>
      </c>
      <c r="N841" s="38">
        <v>0</v>
      </c>
      <c r="O841" s="38">
        <v>1</v>
      </c>
      <c r="P841" s="38">
        <v>1</v>
      </c>
      <c r="Q841" s="38">
        <v>1</v>
      </c>
      <c r="R841" s="57">
        <v>1.04</v>
      </c>
      <c r="S841" s="38">
        <v>10</v>
      </c>
      <c r="T841" s="35"/>
      <c r="U841" s="35">
        <v>493</v>
      </c>
      <c r="V841" s="35">
        <v>57</v>
      </c>
      <c r="W841" s="35">
        <v>244</v>
      </c>
      <c r="X841" s="58">
        <v>20639.663761839998</v>
      </c>
      <c r="Y841" s="58">
        <v>20640</v>
      </c>
    </row>
    <row r="842" spans="1:25" s="58" customFormat="1">
      <c r="A842" s="56">
        <v>493</v>
      </c>
      <c r="B842" s="35">
        <v>493057248</v>
      </c>
      <c r="C842" s="37" t="s">
        <v>576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23</v>
      </c>
      <c r="J842" s="38">
        <v>0</v>
      </c>
      <c r="K842" s="57">
        <v>0.88780000000000003</v>
      </c>
      <c r="L842" s="38">
        <v>0</v>
      </c>
      <c r="M842" s="38">
        <v>0</v>
      </c>
      <c r="N842" s="38">
        <v>0</v>
      </c>
      <c r="O842" s="38">
        <v>16</v>
      </c>
      <c r="P842" s="38">
        <v>18</v>
      </c>
      <c r="Q842" s="38">
        <v>23</v>
      </c>
      <c r="R842" s="57">
        <v>1.04</v>
      </c>
      <c r="S842" s="38">
        <v>11</v>
      </c>
      <c r="T842" s="35"/>
      <c r="U842" s="35">
        <v>493</v>
      </c>
      <c r="V842" s="35">
        <v>57</v>
      </c>
      <c r="W842" s="35">
        <v>248</v>
      </c>
      <c r="X842" s="58">
        <v>432163.54172232002</v>
      </c>
      <c r="Y842" s="58">
        <v>18790</v>
      </c>
    </row>
    <row r="843" spans="1:25" s="58" customFormat="1">
      <c r="A843" s="56">
        <v>493</v>
      </c>
      <c r="B843" s="35">
        <v>493057262</v>
      </c>
      <c r="C843" s="37" t="s">
        <v>576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3</v>
      </c>
      <c r="J843" s="38">
        <v>0</v>
      </c>
      <c r="K843" s="57">
        <v>0.1158</v>
      </c>
      <c r="L843" s="38">
        <v>0</v>
      </c>
      <c r="M843" s="38">
        <v>0</v>
      </c>
      <c r="N843" s="38">
        <v>0</v>
      </c>
      <c r="O843" s="38">
        <v>2</v>
      </c>
      <c r="P843" s="38">
        <v>2</v>
      </c>
      <c r="Q843" s="38">
        <v>3</v>
      </c>
      <c r="R843" s="57">
        <v>1.04</v>
      </c>
      <c r="S843" s="38">
        <v>9</v>
      </c>
      <c r="T843" s="35"/>
      <c r="U843" s="35">
        <v>493</v>
      </c>
      <c r="V843" s="35">
        <v>57</v>
      </c>
      <c r="W843" s="35">
        <v>262</v>
      </c>
      <c r="X843" s="58">
        <v>52724.528085520004</v>
      </c>
      <c r="Y843" s="58">
        <v>17575</v>
      </c>
    </row>
    <row r="844" spans="1:25" s="58" customFormat="1">
      <c r="A844" s="56">
        <v>493</v>
      </c>
      <c r="B844" s="35">
        <v>493057274</v>
      </c>
      <c r="C844" s="37" t="s">
        <v>576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2</v>
      </c>
      <c r="J844" s="38">
        <v>0</v>
      </c>
      <c r="K844" s="57">
        <v>7.7200000000000005E-2</v>
      </c>
      <c r="L844" s="38">
        <v>0</v>
      </c>
      <c r="M844" s="38">
        <v>0</v>
      </c>
      <c r="N844" s="38">
        <v>0</v>
      </c>
      <c r="O844" s="38">
        <v>1</v>
      </c>
      <c r="P844" s="38">
        <v>2</v>
      </c>
      <c r="Q844" s="38">
        <v>2</v>
      </c>
      <c r="R844" s="57">
        <v>1.04</v>
      </c>
      <c r="S844" s="38">
        <v>10</v>
      </c>
      <c r="T844" s="35"/>
      <c r="U844" s="35">
        <v>493</v>
      </c>
      <c r="V844" s="35">
        <v>57</v>
      </c>
      <c r="W844" s="35">
        <v>274</v>
      </c>
      <c r="X844" s="58">
        <v>38679.219523679996</v>
      </c>
      <c r="Y844" s="58">
        <v>19340</v>
      </c>
    </row>
    <row r="845" spans="1:25" s="58" customFormat="1">
      <c r="A845" s="56">
        <v>493</v>
      </c>
      <c r="B845" s="35">
        <v>493057346</v>
      </c>
      <c r="C845" s="37" t="s">
        <v>576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2</v>
      </c>
      <c r="J845" s="38">
        <v>0</v>
      </c>
      <c r="K845" s="57">
        <v>7.7200000000000005E-2</v>
      </c>
      <c r="L845" s="38">
        <v>0</v>
      </c>
      <c r="M845" s="38">
        <v>0</v>
      </c>
      <c r="N845" s="38">
        <v>0</v>
      </c>
      <c r="O845" s="38">
        <v>2</v>
      </c>
      <c r="P845" s="38">
        <v>2</v>
      </c>
      <c r="Q845" s="38">
        <v>2</v>
      </c>
      <c r="R845" s="57">
        <v>1.04</v>
      </c>
      <c r="S845" s="38">
        <v>8</v>
      </c>
      <c r="T845" s="35"/>
      <c r="U845" s="35">
        <v>493</v>
      </c>
      <c r="V845" s="35">
        <v>57</v>
      </c>
      <c r="W845" s="35">
        <v>346</v>
      </c>
      <c r="X845" s="58">
        <v>40193.591523679999</v>
      </c>
      <c r="Y845" s="58">
        <v>20097</v>
      </c>
    </row>
    <row r="846" spans="1:25" s="58" customFormat="1">
      <c r="A846" s="56">
        <v>493</v>
      </c>
      <c r="B846" s="35">
        <v>493057348</v>
      </c>
      <c r="C846" s="37" t="s">
        <v>576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1</v>
      </c>
      <c r="J846" s="38">
        <v>0</v>
      </c>
      <c r="K846" s="57">
        <v>3.8600000000000002E-2</v>
      </c>
      <c r="L846" s="38">
        <v>0</v>
      </c>
      <c r="M846" s="38">
        <v>0</v>
      </c>
      <c r="N846" s="38">
        <v>0</v>
      </c>
      <c r="O846" s="38">
        <v>0</v>
      </c>
      <c r="P846" s="38">
        <v>1</v>
      </c>
      <c r="Q846" s="38">
        <v>1</v>
      </c>
      <c r="R846" s="57">
        <v>1.04</v>
      </c>
      <c r="S846" s="38">
        <v>11</v>
      </c>
      <c r="T846" s="35"/>
      <c r="U846" s="35">
        <v>493</v>
      </c>
      <c r="V846" s="35">
        <v>57</v>
      </c>
      <c r="W846" s="35">
        <v>348</v>
      </c>
      <c r="X846" s="58">
        <v>18367.868161840001</v>
      </c>
      <c r="Y846" s="58">
        <v>18368</v>
      </c>
    </row>
    <row r="847" spans="1:25" s="58" customFormat="1">
      <c r="A847" s="56">
        <v>494</v>
      </c>
      <c r="B847" s="35">
        <v>494093035</v>
      </c>
      <c r="C847" s="37" t="s">
        <v>552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1</v>
      </c>
      <c r="J847" s="38">
        <v>0</v>
      </c>
      <c r="K847" s="57">
        <v>0.1158</v>
      </c>
      <c r="L847" s="38">
        <v>0</v>
      </c>
      <c r="M847" s="38">
        <v>0</v>
      </c>
      <c r="N847" s="38">
        <v>0</v>
      </c>
      <c r="O847" s="38">
        <v>0</v>
      </c>
      <c r="P847" s="38">
        <v>3</v>
      </c>
      <c r="Q847" s="38">
        <v>3</v>
      </c>
      <c r="R847" s="57">
        <v>1.0389999999999999</v>
      </c>
      <c r="S847" s="38">
        <v>11</v>
      </c>
      <c r="T847" s="35"/>
      <c r="U847" s="35">
        <v>494</v>
      </c>
      <c r="V847" s="35">
        <v>93</v>
      </c>
      <c r="W847" s="35">
        <v>35</v>
      </c>
      <c r="X847" s="58">
        <v>51589.394011632001</v>
      </c>
      <c r="Y847" s="58">
        <v>17196</v>
      </c>
    </row>
    <row r="848" spans="1:25" s="58" customFormat="1">
      <c r="A848" s="56">
        <v>494</v>
      </c>
      <c r="B848" s="35">
        <v>494093049</v>
      </c>
      <c r="C848" s="37" t="s">
        <v>552</v>
      </c>
      <c r="D848" s="38">
        <v>0</v>
      </c>
      <c r="E848" s="38">
        <v>0</v>
      </c>
      <c r="F848" s="38">
        <v>0</v>
      </c>
      <c r="G848" s="38">
        <v>0</v>
      </c>
      <c r="H848" s="38">
        <v>1</v>
      </c>
      <c r="I848" s="38">
        <v>1</v>
      </c>
      <c r="J848" s="38">
        <v>0</v>
      </c>
      <c r="K848" s="57">
        <v>7.7200000000000005E-2</v>
      </c>
      <c r="L848" s="38">
        <v>0</v>
      </c>
      <c r="M848" s="38">
        <v>0</v>
      </c>
      <c r="N848" s="38">
        <v>0</v>
      </c>
      <c r="O848" s="38">
        <v>0</v>
      </c>
      <c r="P848" s="38">
        <v>2</v>
      </c>
      <c r="Q848" s="38">
        <v>2</v>
      </c>
      <c r="R848" s="57">
        <v>1.0389999999999999</v>
      </c>
      <c r="S848" s="38">
        <v>8</v>
      </c>
      <c r="T848" s="35"/>
      <c r="U848" s="35">
        <v>494</v>
      </c>
      <c r="V848" s="35">
        <v>93</v>
      </c>
      <c r="W848" s="35">
        <v>49</v>
      </c>
      <c r="X848" s="58">
        <v>33041.865731087993</v>
      </c>
      <c r="Y848" s="58">
        <v>16521</v>
      </c>
    </row>
    <row r="849" spans="1:25" s="58" customFormat="1">
      <c r="A849" s="56">
        <v>494</v>
      </c>
      <c r="B849" s="35">
        <v>494093056</v>
      </c>
      <c r="C849" s="37" t="s">
        <v>552</v>
      </c>
      <c r="D849" s="38">
        <v>0</v>
      </c>
      <c r="E849" s="38">
        <v>0</v>
      </c>
      <c r="F849" s="38">
        <v>0</v>
      </c>
      <c r="G849" s="38">
        <v>0</v>
      </c>
      <c r="H849" s="38">
        <v>1</v>
      </c>
      <c r="I849" s="38">
        <v>0</v>
      </c>
      <c r="J849" s="38">
        <v>0</v>
      </c>
      <c r="K849" s="57">
        <v>3.8600000000000002E-2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1</v>
      </c>
      <c r="R849" s="57">
        <v>1.0389999999999999</v>
      </c>
      <c r="S849" s="38">
        <v>4</v>
      </c>
      <c r="T849" s="35"/>
      <c r="U849" s="35">
        <v>494</v>
      </c>
      <c r="V849" s="35">
        <v>93</v>
      </c>
      <c r="W849" s="35">
        <v>56</v>
      </c>
      <c r="X849" s="58">
        <v>10055.448850543999</v>
      </c>
      <c r="Y849" s="58">
        <v>10055</v>
      </c>
    </row>
    <row r="850" spans="1:25" s="58" customFormat="1">
      <c r="A850" s="56">
        <v>494</v>
      </c>
      <c r="B850" s="35">
        <v>494093057</v>
      </c>
      <c r="C850" s="37" t="s">
        <v>552</v>
      </c>
      <c r="D850" s="38">
        <v>0</v>
      </c>
      <c r="E850" s="38">
        <v>0</v>
      </c>
      <c r="F850" s="38">
        <v>9</v>
      </c>
      <c r="G850" s="38">
        <v>35</v>
      </c>
      <c r="H850" s="38">
        <v>16</v>
      </c>
      <c r="I850" s="38">
        <v>19</v>
      </c>
      <c r="J850" s="38">
        <v>0</v>
      </c>
      <c r="K850" s="57">
        <v>3.0493999999999999</v>
      </c>
      <c r="L850" s="38">
        <v>0</v>
      </c>
      <c r="M850" s="38">
        <v>15</v>
      </c>
      <c r="N850" s="38">
        <v>3</v>
      </c>
      <c r="O850" s="38">
        <v>1</v>
      </c>
      <c r="P850" s="38">
        <v>52</v>
      </c>
      <c r="Q850" s="38">
        <v>79</v>
      </c>
      <c r="R850" s="57">
        <v>1.0389999999999999</v>
      </c>
      <c r="S850" s="38">
        <v>12</v>
      </c>
      <c r="T850" s="35"/>
      <c r="U850" s="35">
        <v>494</v>
      </c>
      <c r="V850" s="35">
        <v>93</v>
      </c>
      <c r="W850" s="35">
        <v>57</v>
      </c>
      <c r="X850" s="58">
        <v>1246069.4709529758</v>
      </c>
      <c r="Y850" s="58">
        <v>15773</v>
      </c>
    </row>
    <row r="851" spans="1:25" s="58" customFormat="1">
      <c r="A851" s="56">
        <v>494</v>
      </c>
      <c r="B851" s="35">
        <v>494093071</v>
      </c>
      <c r="C851" s="37" t="s">
        <v>552</v>
      </c>
      <c r="D851" s="38">
        <v>0</v>
      </c>
      <c r="E851" s="38">
        <v>0</v>
      </c>
      <c r="F851" s="38">
        <v>0</v>
      </c>
      <c r="G851" s="38">
        <v>1</v>
      </c>
      <c r="H851" s="38">
        <v>1</v>
      </c>
      <c r="I851" s="38">
        <v>0</v>
      </c>
      <c r="J851" s="38">
        <v>0</v>
      </c>
      <c r="K851" s="57">
        <v>7.7200000000000005E-2</v>
      </c>
      <c r="L851" s="38">
        <v>0</v>
      </c>
      <c r="M851" s="38">
        <v>1</v>
      </c>
      <c r="N851" s="38">
        <v>1</v>
      </c>
      <c r="O851" s="38">
        <v>0</v>
      </c>
      <c r="P851" s="38">
        <v>0</v>
      </c>
      <c r="Q851" s="38">
        <v>2</v>
      </c>
      <c r="R851" s="57">
        <v>1.0389999999999999</v>
      </c>
      <c r="S851" s="38">
        <v>5</v>
      </c>
      <c r="T851" s="35"/>
      <c r="U851" s="35">
        <v>494</v>
      </c>
      <c r="V851" s="35">
        <v>93</v>
      </c>
      <c r="W851" s="35">
        <v>71</v>
      </c>
      <c r="X851" s="58">
        <v>25909.892171087995</v>
      </c>
      <c r="Y851" s="58">
        <v>12955</v>
      </c>
    </row>
    <row r="852" spans="1:25" s="58" customFormat="1">
      <c r="A852" s="56">
        <v>494</v>
      </c>
      <c r="B852" s="35">
        <v>494093093</v>
      </c>
      <c r="C852" s="37" t="s">
        <v>552</v>
      </c>
      <c r="D852" s="38">
        <v>0</v>
      </c>
      <c r="E852" s="38">
        <v>0</v>
      </c>
      <c r="F852" s="38">
        <v>26</v>
      </c>
      <c r="G852" s="38">
        <v>108</v>
      </c>
      <c r="H852" s="38">
        <v>75</v>
      </c>
      <c r="I852" s="38">
        <v>70</v>
      </c>
      <c r="J852" s="38">
        <v>0</v>
      </c>
      <c r="K852" s="57">
        <v>10.769399999999999</v>
      </c>
      <c r="L852" s="38">
        <v>0</v>
      </c>
      <c r="M852" s="38">
        <v>55</v>
      </c>
      <c r="N852" s="38">
        <v>8</v>
      </c>
      <c r="O852" s="38">
        <v>4</v>
      </c>
      <c r="P852" s="38">
        <v>168</v>
      </c>
      <c r="Q852" s="38">
        <v>279</v>
      </c>
      <c r="R852" s="57">
        <v>1.0389999999999999</v>
      </c>
      <c r="S852" s="38">
        <v>11</v>
      </c>
      <c r="T852" s="35"/>
      <c r="U852" s="35">
        <v>494</v>
      </c>
      <c r="V852" s="35">
        <v>93</v>
      </c>
      <c r="W852" s="35">
        <v>93</v>
      </c>
      <c r="X852" s="58">
        <v>4237862.078211776</v>
      </c>
      <c r="Y852" s="58">
        <v>15189</v>
      </c>
    </row>
    <row r="853" spans="1:25" s="58" customFormat="1">
      <c r="A853" s="56">
        <v>494</v>
      </c>
      <c r="B853" s="35">
        <v>494093128</v>
      </c>
      <c r="C853" s="37" t="s">
        <v>552</v>
      </c>
      <c r="D853" s="38">
        <v>0</v>
      </c>
      <c r="E853" s="38">
        <v>0</v>
      </c>
      <c r="F853" s="38">
        <v>0</v>
      </c>
      <c r="G853" s="38">
        <v>1</v>
      </c>
      <c r="H853" s="38">
        <v>0</v>
      </c>
      <c r="I853" s="38">
        <v>0</v>
      </c>
      <c r="J853" s="38">
        <v>0</v>
      </c>
      <c r="K853" s="57">
        <v>3.8600000000000002E-2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1</v>
      </c>
      <c r="R853" s="57">
        <v>1.0389999999999999</v>
      </c>
      <c r="S853" s="38">
        <v>10</v>
      </c>
      <c r="T853" s="35"/>
      <c r="U853" s="35">
        <v>494</v>
      </c>
      <c r="V853" s="35">
        <v>93</v>
      </c>
      <c r="W853" s="35">
        <v>128</v>
      </c>
      <c r="X853" s="58">
        <v>10432.345470544</v>
      </c>
      <c r="Y853" s="58">
        <v>10432</v>
      </c>
    </row>
    <row r="854" spans="1:25" s="58" customFormat="1">
      <c r="A854" s="56">
        <v>494</v>
      </c>
      <c r="B854" s="35">
        <v>494093163</v>
      </c>
      <c r="C854" s="37" t="s">
        <v>552</v>
      </c>
      <c r="D854" s="38">
        <v>0</v>
      </c>
      <c r="E854" s="38">
        <v>0</v>
      </c>
      <c r="F854" s="38">
        <v>1</v>
      </c>
      <c r="G854" s="38">
        <v>11</v>
      </c>
      <c r="H854" s="38">
        <v>4</v>
      </c>
      <c r="I854" s="38">
        <v>3</v>
      </c>
      <c r="J854" s="38">
        <v>0</v>
      </c>
      <c r="K854" s="57">
        <v>0.73340000000000005</v>
      </c>
      <c r="L854" s="38">
        <v>0</v>
      </c>
      <c r="M854" s="38">
        <v>4</v>
      </c>
      <c r="N854" s="38">
        <v>0</v>
      </c>
      <c r="O854" s="38">
        <v>0</v>
      </c>
      <c r="P854" s="38">
        <v>15</v>
      </c>
      <c r="Q854" s="38">
        <v>19</v>
      </c>
      <c r="R854" s="57">
        <v>1.0389999999999999</v>
      </c>
      <c r="S854" s="38">
        <v>11</v>
      </c>
      <c r="T854" s="35"/>
      <c r="U854" s="35">
        <v>494</v>
      </c>
      <c r="V854" s="35">
        <v>93</v>
      </c>
      <c r="W854" s="35">
        <v>163</v>
      </c>
      <c r="X854" s="58">
        <v>307459.55215033598</v>
      </c>
      <c r="Y854" s="58">
        <v>16182</v>
      </c>
    </row>
    <row r="855" spans="1:25" s="58" customFormat="1">
      <c r="A855" s="56">
        <v>494</v>
      </c>
      <c r="B855" s="35">
        <v>494093165</v>
      </c>
      <c r="C855" s="37" t="s">
        <v>552</v>
      </c>
      <c r="D855" s="38">
        <v>0</v>
      </c>
      <c r="E855" s="38">
        <v>0</v>
      </c>
      <c r="F855" s="38">
        <v>1</v>
      </c>
      <c r="G855" s="38">
        <v>17</v>
      </c>
      <c r="H855" s="38">
        <v>15</v>
      </c>
      <c r="I855" s="38">
        <v>18</v>
      </c>
      <c r="J855" s="38">
        <v>0</v>
      </c>
      <c r="K855" s="57">
        <v>1.9685999999999999</v>
      </c>
      <c r="L855" s="38">
        <v>0</v>
      </c>
      <c r="M855" s="38">
        <v>3</v>
      </c>
      <c r="N855" s="38">
        <v>2</v>
      </c>
      <c r="O855" s="38">
        <v>1</v>
      </c>
      <c r="P855" s="38">
        <v>31</v>
      </c>
      <c r="Q855" s="38">
        <v>51</v>
      </c>
      <c r="R855" s="57">
        <v>1.0389999999999999</v>
      </c>
      <c r="S855" s="38">
        <v>10</v>
      </c>
      <c r="T855" s="35"/>
      <c r="U855" s="35">
        <v>494</v>
      </c>
      <c r="V855" s="35">
        <v>93</v>
      </c>
      <c r="W855" s="35">
        <v>165</v>
      </c>
      <c r="X855" s="58">
        <v>757691.70428774401</v>
      </c>
      <c r="Y855" s="58">
        <v>14857</v>
      </c>
    </row>
    <row r="856" spans="1:25" s="58" customFormat="1">
      <c r="A856" s="56">
        <v>494</v>
      </c>
      <c r="B856" s="35">
        <v>494093176</v>
      </c>
      <c r="C856" s="37" t="s">
        <v>552</v>
      </c>
      <c r="D856" s="38">
        <v>0</v>
      </c>
      <c r="E856" s="38">
        <v>0</v>
      </c>
      <c r="F856" s="38">
        <v>1</v>
      </c>
      <c r="G856" s="38">
        <v>5</v>
      </c>
      <c r="H856" s="38">
        <v>2</v>
      </c>
      <c r="I856" s="38">
        <v>1</v>
      </c>
      <c r="J856" s="38">
        <v>0</v>
      </c>
      <c r="K856" s="57">
        <v>0.34739999999999999</v>
      </c>
      <c r="L856" s="38">
        <v>0</v>
      </c>
      <c r="M856" s="38">
        <v>2</v>
      </c>
      <c r="N856" s="38">
        <v>0</v>
      </c>
      <c r="O856" s="38">
        <v>0</v>
      </c>
      <c r="P856" s="38">
        <v>9</v>
      </c>
      <c r="Q856" s="38">
        <v>9</v>
      </c>
      <c r="R856" s="57">
        <v>1.0389999999999999</v>
      </c>
      <c r="S856" s="38">
        <v>8</v>
      </c>
      <c r="T856" s="35"/>
      <c r="U856" s="35">
        <v>494</v>
      </c>
      <c r="V856" s="35">
        <v>93</v>
      </c>
      <c r="W856" s="35">
        <v>176</v>
      </c>
      <c r="X856" s="58">
        <v>149441.72582489598</v>
      </c>
      <c r="Y856" s="58">
        <v>16605</v>
      </c>
    </row>
    <row r="857" spans="1:25" s="58" customFormat="1">
      <c r="A857" s="56">
        <v>494</v>
      </c>
      <c r="B857" s="35">
        <v>494093178</v>
      </c>
      <c r="C857" s="37" t="s">
        <v>552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0</v>
      </c>
      <c r="J857" s="38">
        <v>0</v>
      </c>
      <c r="K857" s="57">
        <v>7.7200000000000005E-2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2</v>
      </c>
      <c r="R857" s="57">
        <v>1.0389999999999999</v>
      </c>
      <c r="S857" s="38">
        <v>3</v>
      </c>
      <c r="T857" s="35"/>
      <c r="U857" s="35">
        <v>494</v>
      </c>
      <c r="V857" s="35">
        <v>93</v>
      </c>
      <c r="W857" s="35">
        <v>178</v>
      </c>
      <c r="X857" s="58">
        <v>20487.794321087997</v>
      </c>
      <c r="Y857" s="58">
        <v>10244</v>
      </c>
    </row>
    <row r="858" spans="1:25" s="58" customFormat="1">
      <c r="A858" s="56">
        <v>494</v>
      </c>
      <c r="B858" s="35">
        <v>494093181</v>
      </c>
      <c r="C858" s="37" t="s">
        <v>552</v>
      </c>
      <c r="D858" s="38">
        <v>0</v>
      </c>
      <c r="E858" s="38">
        <v>0</v>
      </c>
      <c r="F858" s="38">
        <v>0</v>
      </c>
      <c r="G858" s="38">
        <v>3</v>
      </c>
      <c r="H858" s="38">
        <v>1</v>
      </c>
      <c r="I858" s="38">
        <v>3</v>
      </c>
      <c r="J858" s="38">
        <v>0</v>
      </c>
      <c r="K858" s="57">
        <v>0.2702</v>
      </c>
      <c r="L858" s="38">
        <v>0</v>
      </c>
      <c r="M858" s="38">
        <v>0</v>
      </c>
      <c r="N858" s="38">
        <v>0</v>
      </c>
      <c r="O858" s="38">
        <v>0</v>
      </c>
      <c r="P858" s="38">
        <v>7</v>
      </c>
      <c r="Q858" s="38">
        <v>7</v>
      </c>
      <c r="R858" s="57">
        <v>1.0389999999999999</v>
      </c>
      <c r="S858" s="38">
        <v>10</v>
      </c>
      <c r="T858" s="35"/>
      <c r="U858" s="35">
        <v>494</v>
      </c>
      <c r="V858" s="35">
        <v>93</v>
      </c>
      <c r="W858" s="35">
        <v>181</v>
      </c>
      <c r="X858" s="58">
        <v>119612.42964380796</v>
      </c>
      <c r="Y858" s="58">
        <v>17087</v>
      </c>
    </row>
    <row r="859" spans="1:25" s="58" customFormat="1">
      <c r="A859" s="56">
        <v>494</v>
      </c>
      <c r="B859" s="35">
        <v>494093229</v>
      </c>
      <c r="C859" s="37" t="s">
        <v>552</v>
      </c>
      <c r="D859" s="38">
        <v>0</v>
      </c>
      <c r="E859" s="38">
        <v>0</v>
      </c>
      <c r="F859" s="38">
        <v>0</v>
      </c>
      <c r="G859" s="38">
        <v>2</v>
      </c>
      <c r="H859" s="38">
        <v>0</v>
      </c>
      <c r="I859" s="38">
        <v>2</v>
      </c>
      <c r="J859" s="38">
        <v>0</v>
      </c>
      <c r="K859" s="57">
        <v>0.15440000000000001</v>
      </c>
      <c r="L859" s="38">
        <v>0</v>
      </c>
      <c r="M859" s="38">
        <v>1</v>
      </c>
      <c r="N859" s="38">
        <v>0</v>
      </c>
      <c r="O859" s="38">
        <v>1</v>
      </c>
      <c r="P859" s="38">
        <v>4</v>
      </c>
      <c r="Q859" s="38">
        <v>4</v>
      </c>
      <c r="R859" s="57">
        <v>1.0389999999999999</v>
      </c>
      <c r="S859" s="38">
        <v>9</v>
      </c>
      <c r="T859" s="35"/>
      <c r="U859" s="35">
        <v>494</v>
      </c>
      <c r="V859" s="35">
        <v>93</v>
      </c>
      <c r="W859" s="35">
        <v>229</v>
      </c>
      <c r="X859" s="58">
        <v>73158.276522175991</v>
      </c>
      <c r="Y859" s="58">
        <v>18290</v>
      </c>
    </row>
    <row r="860" spans="1:25" s="58" customFormat="1">
      <c r="A860" s="56">
        <v>494</v>
      </c>
      <c r="B860" s="35">
        <v>494093248</v>
      </c>
      <c r="C860" s="37" t="s">
        <v>552</v>
      </c>
      <c r="D860" s="38">
        <v>0</v>
      </c>
      <c r="E860" s="38">
        <v>0</v>
      </c>
      <c r="F860" s="38">
        <v>25</v>
      </c>
      <c r="G860" s="38">
        <v>117</v>
      </c>
      <c r="H860" s="38">
        <v>66</v>
      </c>
      <c r="I860" s="38">
        <v>83</v>
      </c>
      <c r="J860" s="38">
        <v>0</v>
      </c>
      <c r="K860" s="57">
        <v>11.2326</v>
      </c>
      <c r="L860" s="38">
        <v>0</v>
      </c>
      <c r="M860" s="38">
        <v>46</v>
      </c>
      <c r="N860" s="38">
        <v>9</v>
      </c>
      <c r="O860" s="38">
        <v>3</v>
      </c>
      <c r="P860" s="38">
        <v>188</v>
      </c>
      <c r="Q860" s="38">
        <v>291</v>
      </c>
      <c r="R860" s="57">
        <v>1.0389999999999999</v>
      </c>
      <c r="S860" s="38">
        <v>11</v>
      </c>
      <c r="T860" s="35"/>
      <c r="U860" s="35">
        <v>494</v>
      </c>
      <c r="V860" s="35">
        <v>93</v>
      </c>
      <c r="W860" s="35">
        <v>248</v>
      </c>
      <c r="X860" s="58">
        <v>4490528.2651983034</v>
      </c>
      <c r="Y860" s="58">
        <v>15431</v>
      </c>
    </row>
    <row r="861" spans="1:25" s="58" customFormat="1">
      <c r="A861" s="56">
        <v>494</v>
      </c>
      <c r="B861" s="35">
        <v>494093262</v>
      </c>
      <c r="C861" s="37" t="s">
        <v>552</v>
      </c>
      <c r="D861" s="38">
        <v>0</v>
      </c>
      <c r="E861" s="38">
        <v>0</v>
      </c>
      <c r="F861" s="38">
        <v>0</v>
      </c>
      <c r="G861" s="38">
        <v>5</v>
      </c>
      <c r="H861" s="38">
        <v>4</v>
      </c>
      <c r="I861" s="38">
        <v>6</v>
      </c>
      <c r="J861" s="38">
        <v>0</v>
      </c>
      <c r="K861" s="57">
        <v>0.57899999999999996</v>
      </c>
      <c r="L861" s="38">
        <v>0</v>
      </c>
      <c r="M861" s="38">
        <v>1</v>
      </c>
      <c r="N861" s="38">
        <v>0</v>
      </c>
      <c r="O861" s="38">
        <v>0</v>
      </c>
      <c r="P861" s="38">
        <v>9</v>
      </c>
      <c r="Q861" s="38">
        <v>15</v>
      </c>
      <c r="R861" s="57">
        <v>1.0389999999999999</v>
      </c>
      <c r="S861" s="38">
        <v>9</v>
      </c>
      <c r="T861" s="35"/>
      <c r="U861" s="35">
        <v>494</v>
      </c>
      <c r="V861" s="35">
        <v>93</v>
      </c>
      <c r="W861" s="35">
        <v>262</v>
      </c>
      <c r="X861" s="58">
        <v>218869.17093815995</v>
      </c>
      <c r="Y861" s="58">
        <v>14591</v>
      </c>
    </row>
    <row r="862" spans="1:25" s="58" customFormat="1">
      <c r="A862" s="56">
        <v>494</v>
      </c>
      <c r="B862" s="35">
        <v>494093284</v>
      </c>
      <c r="C862" s="37" t="s">
        <v>552</v>
      </c>
      <c r="D862" s="38">
        <v>0</v>
      </c>
      <c r="E862" s="38">
        <v>0</v>
      </c>
      <c r="F862" s="38">
        <v>0</v>
      </c>
      <c r="G862" s="38">
        <v>3</v>
      </c>
      <c r="H862" s="38">
        <v>0</v>
      </c>
      <c r="I862" s="38">
        <v>0</v>
      </c>
      <c r="J862" s="38">
        <v>0</v>
      </c>
      <c r="K862" s="57">
        <v>0.1158</v>
      </c>
      <c r="L862" s="38">
        <v>0</v>
      </c>
      <c r="M862" s="38">
        <v>1</v>
      </c>
      <c r="N862" s="38">
        <v>0</v>
      </c>
      <c r="O862" s="38">
        <v>0</v>
      </c>
      <c r="P862" s="38">
        <v>0</v>
      </c>
      <c r="Q862" s="38">
        <v>3</v>
      </c>
      <c r="R862" s="57">
        <v>1.0389999999999999</v>
      </c>
      <c r="S862" s="38">
        <v>5</v>
      </c>
      <c r="T862" s="35"/>
      <c r="U862" s="35">
        <v>494</v>
      </c>
      <c r="V862" s="35">
        <v>93</v>
      </c>
      <c r="W862" s="35">
        <v>284</v>
      </c>
      <c r="X862" s="58">
        <v>33934.935741631998</v>
      </c>
      <c r="Y862" s="58">
        <v>11312</v>
      </c>
    </row>
    <row r="863" spans="1:25" s="58" customFormat="1">
      <c r="A863" s="56">
        <v>494</v>
      </c>
      <c r="B863" s="35">
        <v>494093291</v>
      </c>
      <c r="C863" s="37" t="s">
        <v>552</v>
      </c>
      <c r="D863" s="38">
        <v>0</v>
      </c>
      <c r="E863" s="38">
        <v>0</v>
      </c>
      <c r="F863" s="38">
        <v>0</v>
      </c>
      <c r="G863" s="38">
        <v>0</v>
      </c>
      <c r="H863" s="38">
        <v>1</v>
      </c>
      <c r="I863" s="38">
        <v>1</v>
      </c>
      <c r="J863" s="38">
        <v>0</v>
      </c>
      <c r="K863" s="57">
        <v>7.7200000000000005E-2</v>
      </c>
      <c r="L863" s="38">
        <v>0</v>
      </c>
      <c r="M863" s="38">
        <v>0</v>
      </c>
      <c r="N863" s="38">
        <v>0</v>
      </c>
      <c r="O863" s="38">
        <v>0</v>
      </c>
      <c r="P863" s="38">
        <v>2</v>
      </c>
      <c r="Q863" s="38">
        <v>2</v>
      </c>
      <c r="R863" s="57">
        <v>1.0389999999999999</v>
      </c>
      <c r="S863" s="38">
        <v>5</v>
      </c>
      <c r="T863" s="35"/>
      <c r="U863" s="35">
        <v>494</v>
      </c>
      <c r="V863" s="35">
        <v>93</v>
      </c>
      <c r="W863" s="35">
        <v>291</v>
      </c>
      <c r="X863" s="58">
        <v>31162.130791087999</v>
      </c>
      <c r="Y863" s="58">
        <v>15581</v>
      </c>
    </row>
    <row r="864" spans="1:25" s="58" customFormat="1">
      <c r="A864" s="56">
        <v>494</v>
      </c>
      <c r="B864" s="35">
        <v>494093293</v>
      </c>
      <c r="C864" s="37" t="s">
        <v>552</v>
      </c>
      <c r="D864" s="38">
        <v>0</v>
      </c>
      <c r="E864" s="38">
        <v>0</v>
      </c>
      <c r="F864" s="38">
        <v>0</v>
      </c>
      <c r="G864" s="38">
        <v>1</v>
      </c>
      <c r="H864" s="38">
        <v>0</v>
      </c>
      <c r="I864" s="38">
        <v>1</v>
      </c>
      <c r="J864" s="38">
        <v>0</v>
      </c>
      <c r="K864" s="57">
        <v>7.7200000000000005E-2</v>
      </c>
      <c r="L864" s="38">
        <v>0</v>
      </c>
      <c r="M864" s="38">
        <v>0</v>
      </c>
      <c r="N864" s="38">
        <v>0</v>
      </c>
      <c r="O864" s="38">
        <v>0</v>
      </c>
      <c r="P864" s="38">
        <v>2</v>
      </c>
      <c r="Q864" s="38">
        <v>2</v>
      </c>
      <c r="R864" s="57">
        <v>1.0389999999999999</v>
      </c>
      <c r="S864" s="38">
        <v>10</v>
      </c>
      <c r="T864" s="35"/>
      <c r="U864" s="35">
        <v>494</v>
      </c>
      <c r="V864" s="35">
        <v>93</v>
      </c>
      <c r="W864" s="35">
        <v>293</v>
      </c>
      <c r="X864" s="58">
        <v>34503.561451087997</v>
      </c>
      <c r="Y864" s="58">
        <v>17252</v>
      </c>
    </row>
    <row r="865" spans="1:25" s="58" customFormat="1">
      <c r="A865" s="56">
        <v>494</v>
      </c>
      <c r="B865" s="35">
        <v>494093346</v>
      </c>
      <c r="C865" s="37" t="s">
        <v>552</v>
      </c>
      <c r="D865" s="38">
        <v>0</v>
      </c>
      <c r="E865" s="38">
        <v>0</v>
      </c>
      <c r="F865" s="38">
        <v>0</v>
      </c>
      <c r="G865" s="38">
        <v>0</v>
      </c>
      <c r="H865" s="38">
        <v>1</v>
      </c>
      <c r="I865" s="38">
        <v>0</v>
      </c>
      <c r="J865" s="38">
        <v>0</v>
      </c>
      <c r="K865" s="57">
        <v>3.8600000000000002E-2</v>
      </c>
      <c r="L865" s="38">
        <v>0</v>
      </c>
      <c r="M865" s="38">
        <v>0</v>
      </c>
      <c r="N865" s="38">
        <v>0</v>
      </c>
      <c r="O865" s="38">
        <v>0</v>
      </c>
      <c r="P865" s="38">
        <v>1</v>
      </c>
      <c r="Q865" s="38">
        <v>1</v>
      </c>
      <c r="R865" s="57">
        <v>1.0389999999999999</v>
      </c>
      <c r="S865" s="38">
        <v>8</v>
      </c>
      <c r="T865" s="35"/>
      <c r="U865" s="35">
        <v>494</v>
      </c>
      <c r="V865" s="35">
        <v>93</v>
      </c>
      <c r="W865" s="35">
        <v>346</v>
      </c>
      <c r="X865" s="58">
        <v>15559.345740543999</v>
      </c>
      <c r="Y865" s="58">
        <v>15559</v>
      </c>
    </row>
    <row r="866" spans="1:25" s="58" customFormat="1">
      <c r="A866" s="56">
        <v>494</v>
      </c>
      <c r="B866" s="35">
        <v>494093347</v>
      </c>
      <c r="C866" s="37" t="s">
        <v>552</v>
      </c>
      <c r="D866" s="38">
        <v>0</v>
      </c>
      <c r="E866" s="38">
        <v>0</v>
      </c>
      <c r="F866" s="38">
        <v>0</v>
      </c>
      <c r="G866" s="38">
        <v>1</v>
      </c>
      <c r="H866" s="38">
        <v>1</v>
      </c>
      <c r="I866" s="38">
        <v>0</v>
      </c>
      <c r="J866" s="38">
        <v>0</v>
      </c>
      <c r="K866" s="57">
        <v>7.7200000000000005E-2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2</v>
      </c>
      <c r="R866" s="57">
        <v>1.0389999999999999</v>
      </c>
      <c r="S866" s="38">
        <v>8</v>
      </c>
      <c r="T866" s="35"/>
      <c r="U866" s="35">
        <v>494</v>
      </c>
      <c r="V866" s="35">
        <v>93</v>
      </c>
      <c r="W866" s="35">
        <v>347</v>
      </c>
      <c r="X866" s="58">
        <v>34133.487431087997</v>
      </c>
      <c r="Y866" s="58">
        <v>17067</v>
      </c>
    </row>
    <row r="867" spans="1:25" s="58" customFormat="1">
      <c r="A867" s="56">
        <v>496</v>
      </c>
      <c r="B867" s="35">
        <v>496201072</v>
      </c>
      <c r="C867" s="37" t="s">
        <v>553</v>
      </c>
      <c r="D867" s="38">
        <v>0</v>
      </c>
      <c r="E867" s="38">
        <v>0</v>
      </c>
      <c r="F867" s="38">
        <v>0</v>
      </c>
      <c r="G867" s="38">
        <v>0</v>
      </c>
      <c r="H867" s="38">
        <v>2</v>
      </c>
      <c r="I867" s="38">
        <v>2</v>
      </c>
      <c r="J867" s="38">
        <v>0</v>
      </c>
      <c r="K867" s="57">
        <v>0.15440000000000001</v>
      </c>
      <c r="L867" s="38">
        <v>0</v>
      </c>
      <c r="M867" s="38">
        <v>0</v>
      </c>
      <c r="N867" s="38">
        <v>0</v>
      </c>
      <c r="O867" s="38">
        <v>0</v>
      </c>
      <c r="P867" s="38">
        <v>2</v>
      </c>
      <c r="Q867" s="38">
        <v>4</v>
      </c>
      <c r="R867" s="57">
        <v>1</v>
      </c>
      <c r="S867" s="38">
        <v>6</v>
      </c>
      <c r="T867" s="35"/>
      <c r="U867" s="35">
        <v>496</v>
      </c>
      <c r="V867" s="35">
        <v>201</v>
      </c>
      <c r="W867" s="35">
        <v>72</v>
      </c>
      <c r="X867" s="58">
        <v>52320.627639999992</v>
      </c>
      <c r="Y867" s="58">
        <v>13080</v>
      </c>
    </row>
    <row r="868" spans="1:25" s="58" customFormat="1">
      <c r="A868" s="56">
        <v>496</v>
      </c>
      <c r="B868" s="35">
        <v>496201095</v>
      </c>
      <c r="C868" s="37" t="s">
        <v>553</v>
      </c>
      <c r="D868" s="38">
        <v>0</v>
      </c>
      <c r="E868" s="38">
        <v>0</v>
      </c>
      <c r="F868" s="38">
        <v>0</v>
      </c>
      <c r="G868" s="38">
        <v>1</v>
      </c>
      <c r="H868" s="38">
        <v>3</v>
      </c>
      <c r="I868" s="38">
        <v>2</v>
      </c>
      <c r="J868" s="38">
        <v>0</v>
      </c>
      <c r="K868" s="57">
        <v>0.2316</v>
      </c>
      <c r="L868" s="38">
        <v>0</v>
      </c>
      <c r="M868" s="38">
        <v>0</v>
      </c>
      <c r="N868" s="38">
        <v>0</v>
      </c>
      <c r="O868" s="38">
        <v>0</v>
      </c>
      <c r="P868" s="38">
        <v>5</v>
      </c>
      <c r="Q868" s="38">
        <v>6</v>
      </c>
      <c r="R868" s="57">
        <v>1</v>
      </c>
      <c r="S868" s="38">
        <v>12</v>
      </c>
      <c r="T868" s="35"/>
      <c r="U868" s="35">
        <v>496</v>
      </c>
      <c r="V868" s="35">
        <v>201</v>
      </c>
      <c r="W868" s="35">
        <v>95</v>
      </c>
      <c r="X868" s="58">
        <v>94983.751459999985</v>
      </c>
      <c r="Y868" s="58">
        <v>15831</v>
      </c>
    </row>
    <row r="869" spans="1:25" s="58" customFormat="1">
      <c r="A869" s="56">
        <v>496</v>
      </c>
      <c r="B869" s="35">
        <v>496201201</v>
      </c>
      <c r="C869" s="37" t="s">
        <v>553</v>
      </c>
      <c r="D869" s="38">
        <v>0</v>
      </c>
      <c r="E869" s="38">
        <v>0</v>
      </c>
      <c r="F869" s="38">
        <v>0</v>
      </c>
      <c r="G869" s="38">
        <v>82</v>
      </c>
      <c r="H869" s="38">
        <v>264</v>
      </c>
      <c r="I869" s="38">
        <v>148</v>
      </c>
      <c r="J869" s="38">
        <v>0</v>
      </c>
      <c r="K869" s="57">
        <v>19.0684</v>
      </c>
      <c r="L869" s="38">
        <v>0</v>
      </c>
      <c r="M869" s="38">
        <v>14</v>
      </c>
      <c r="N869" s="38">
        <v>21</v>
      </c>
      <c r="O869" s="38">
        <v>14</v>
      </c>
      <c r="P869" s="38">
        <v>372</v>
      </c>
      <c r="Q869" s="38">
        <v>494</v>
      </c>
      <c r="R869" s="57">
        <v>1</v>
      </c>
      <c r="S869" s="38">
        <v>12</v>
      </c>
      <c r="T869" s="35"/>
      <c r="U869" s="35">
        <v>496</v>
      </c>
      <c r="V869" s="35">
        <v>201</v>
      </c>
      <c r="W869" s="35">
        <v>201</v>
      </c>
      <c r="X869" s="58">
        <v>7659937.29354</v>
      </c>
      <c r="Y869" s="58">
        <v>15506</v>
      </c>
    </row>
    <row r="870" spans="1:25" s="58" customFormat="1">
      <c r="A870" s="56">
        <v>497</v>
      </c>
      <c r="B870" s="35">
        <v>497117005</v>
      </c>
      <c r="C870" s="37" t="s">
        <v>554</v>
      </c>
      <c r="D870" s="38">
        <v>0</v>
      </c>
      <c r="E870" s="38">
        <v>0</v>
      </c>
      <c r="F870" s="38">
        <v>0</v>
      </c>
      <c r="G870" s="38">
        <v>6</v>
      </c>
      <c r="H870" s="38">
        <v>2</v>
      </c>
      <c r="I870" s="38">
        <v>0</v>
      </c>
      <c r="J870" s="38">
        <v>0</v>
      </c>
      <c r="K870" s="57">
        <v>0.30880000000000002</v>
      </c>
      <c r="L870" s="38">
        <v>0</v>
      </c>
      <c r="M870" s="38">
        <v>0</v>
      </c>
      <c r="N870" s="38">
        <v>0</v>
      </c>
      <c r="O870" s="38">
        <v>0</v>
      </c>
      <c r="P870" s="38">
        <v>3</v>
      </c>
      <c r="Q870" s="38">
        <v>8</v>
      </c>
      <c r="R870" s="57">
        <v>1</v>
      </c>
      <c r="S870" s="38">
        <v>8</v>
      </c>
      <c r="T870" s="35"/>
      <c r="U870" s="35">
        <v>497</v>
      </c>
      <c r="V870" s="35">
        <v>117</v>
      </c>
      <c r="W870" s="35">
        <v>5</v>
      </c>
      <c r="X870" s="58">
        <v>96152.505279999998</v>
      </c>
      <c r="Y870" s="58">
        <v>12019</v>
      </c>
    </row>
    <row r="871" spans="1:25" s="58" customFormat="1">
      <c r="A871" s="56">
        <v>497</v>
      </c>
      <c r="B871" s="35">
        <v>497117008</v>
      </c>
      <c r="C871" s="37" t="s">
        <v>554</v>
      </c>
      <c r="D871" s="38">
        <v>0</v>
      </c>
      <c r="E871" s="38">
        <v>0</v>
      </c>
      <c r="F871" s="38">
        <v>10</v>
      </c>
      <c r="G871" s="38">
        <v>47</v>
      </c>
      <c r="H871" s="38">
        <v>16</v>
      </c>
      <c r="I871" s="38">
        <v>0</v>
      </c>
      <c r="J871" s="38">
        <v>0</v>
      </c>
      <c r="K871" s="57">
        <v>2.8178000000000001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12</v>
      </c>
      <c r="Q871" s="38">
        <v>73</v>
      </c>
      <c r="R871" s="57">
        <v>1</v>
      </c>
      <c r="S871" s="38">
        <v>7</v>
      </c>
      <c r="T871" s="35"/>
      <c r="U871" s="35">
        <v>497</v>
      </c>
      <c r="V871" s="35">
        <v>117</v>
      </c>
      <c r="W871" s="35">
        <v>8</v>
      </c>
      <c r="X871" s="58">
        <v>797886.04443000013</v>
      </c>
      <c r="Y871" s="58">
        <v>10930</v>
      </c>
    </row>
    <row r="872" spans="1:25" s="58" customFormat="1">
      <c r="A872" s="56">
        <v>497</v>
      </c>
      <c r="B872" s="35">
        <v>497117024</v>
      </c>
      <c r="C872" s="37" t="s">
        <v>554</v>
      </c>
      <c r="D872" s="38">
        <v>0</v>
      </c>
      <c r="E872" s="38">
        <v>0</v>
      </c>
      <c r="F872" s="38">
        <v>2</v>
      </c>
      <c r="G872" s="38">
        <v>7</v>
      </c>
      <c r="H872" s="38">
        <v>7</v>
      </c>
      <c r="I872" s="38">
        <v>8</v>
      </c>
      <c r="J872" s="38">
        <v>0</v>
      </c>
      <c r="K872" s="57">
        <v>0.9264</v>
      </c>
      <c r="L872" s="38">
        <v>0</v>
      </c>
      <c r="M872" s="38">
        <v>2</v>
      </c>
      <c r="N872" s="38">
        <v>0</v>
      </c>
      <c r="O872" s="38">
        <v>0</v>
      </c>
      <c r="P872" s="38">
        <v>5</v>
      </c>
      <c r="Q872" s="38">
        <v>24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24</v>
      </c>
      <c r="X872" s="58">
        <v>279263.02584000002</v>
      </c>
      <c r="Y872" s="58">
        <v>11636</v>
      </c>
    </row>
    <row r="873" spans="1:25" s="58" customFormat="1">
      <c r="A873" s="56">
        <v>497</v>
      </c>
      <c r="B873" s="35">
        <v>497117061</v>
      </c>
      <c r="C873" s="37" t="s">
        <v>554</v>
      </c>
      <c r="D873" s="38">
        <v>0</v>
      </c>
      <c r="E873" s="38">
        <v>0</v>
      </c>
      <c r="F873" s="38">
        <v>2</v>
      </c>
      <c r="G873" s="38">
        <v>9</v>
      </c>
      <c r="H873" s="38">
        <v>4</v>
      </c>
      <c r="I873" s="38">
        <v>8</v>
      </c>
      <c r="J873" s="38">
        <v>0</v>
      </c>
      <c r="K873" s="57">
        <v>0.88780000000000003</v>
      </c>
      <c r="L873" s="38">
        <v>0</v>
      </c>
      <c r="M873" s="38">
        <v>0</v>
      </c>
      <c r="N873" s="38">
        <v>0</v>
      </c>
      <c r="O873" s="38">
        <v>0</v>
      </c>
      <c r="P873" s="38">
        <v>9</v>
      </c>
      <c r="Q873" s="38">
        <v>23</v>
      </c>
      <c r="R873" s="57">
        <v>1</v>
      </c>
      <c r="S873" s="38">
        <v>11</v>
      </c>
      <c r="T873" s="35"/>
      <c r="U873" s="35">
        <v>497</v>
      </c>
      <c r="V873" s="35">
        <v>117</v>
      </c>
      <c r="W873" s="35">
        <v>61</v>
      </c>
      <c r="X873" s="58">
        <v>298506.05892999994</v>
      </c>
      <c r="Y873" s="58">
        <v>12979</v>
      </c>
    </row>
    <row r="874" spans="1:25" s="58" customFormat="1">
      <c r="A874" s="56">
        <v>497</v>
      </c>
      <c r="B874" s="35">
        <v>497117074</v>
      </c>
      <c r="C874" s="37" t="s">
        <v>554</v>
      </c>
      <c r="D874" s="38">
        <v>0</v>
      </c>
      <c r="E874" s="38">
        <v>0</v>
      </c>
      <c r="F874" s="38">
        <v>1</v>
      </c>
      <c r="G874" s="38">
        <v>5</v>
      </c>
      <c r="H874" s="38">
        <v>1</v>
      </c>
      <c r="I874" s="38">
        <v>0</v>
      </c>
      <c r="J874" s="38">
        <v>0</v>
      </c>
      <c r="K874" s="57">
        <v>0.2702</v>
      </c>
      <c r="L874" s="38">
        <v>0</v>
      </c>
      <c r="M874" s="38">
        <v>0</v>
      </c>
      <c r="N874" s="38">
        <v>0</v>
      </c>
      <c r="O874" s="38">
        <v>0</v>
      </c>
      <c r="P874" s="38">
        <v>2</v>
      </c>
      <c r="Q874" s="38">
        <v>7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74</v>
      </c>
      <c r="X874" s="58">
        <v>78994.088370000012</v>
      </c>
      <c r="Y874" s="58">
        <v>11285</v>
      </c>
    </row>
    <row r="875" spans="1:25" s="58" customFormat="1">
      <c r="A875" s="56">
        <v>497</v>
      </c>
      <c r="B875" s="35">
        <v>497117086</v>
      </c>
      <c r="C875" s="37" t="s">
        <v>554</v>
      </c>
      <c r="D875" s="38">
        <v>0</v>
      </c>
      <c r="E875" s="38">
        <v>0</v>
      </c>
      <c r="F875" s="38">
        <v>3</v>
      </c>
      <c r="G875" s="38">
        <v>13</v>
      </c>
      <c r="H875" s="38">
        <v>6</v>
      </c>
      <c r="I875" s="38">
        <v>5</v>
      </c>
      <c r="J875" s="38">
        <v>0</v>
      </c>
      <c r="K875" s="57">
        <v>1.0422</v>
      </c>
      <c r="L875" s="38">
        <v>0</v>
      </c>
      <c r="M875" s="38">
        <v>1</v>
      </c>
      <c r="N875" s="38">
        <v>0</v>
      </c>
      <c r="O875" s="38">
        <v>0</v>
      </c>
      <c r="P875" s="38">
        <v>6</v>
      </c>
      <c r="Q875" s="38">
        <v>27</v>
      </c>
      <c r="R875" s="57">
        <v>1</v>
      </c>
      <c r="S875" s="38">
        <v>8</v>
      </c>
      <c r="T875" s="35"/>
      <c r="U875" s="35">
        <v>497</v>
      </c>
      <c r="V875" s="35">
        <v>117</v>
      </c>
      <c r="W875" s="35">
        <v>86</v>
      </c>
      <c r="X875" s="58">
        <v>312731.73656999995</v>
      </c>
      <c r="Y875" s="58">
        <v>11583</v>
      </c>
    </row>
    <row r="876" spans="1:25" s="58" customFormat="1">
      <c r="A876" s="56">
        <v>497</v>
      </c>
      <c r="B876" s="35">
        <v>497117087</v>
      </c>
      <c r="C876" s="37" t="s">
        <v>554</v>
      </c>
      <c r="D876" s="38">
        <v>0</v>
      </c>
      <c r="E876" s="38">
        <v>0</v>
      </c>
      <c r="F876" s="38">
        <v>0</v>
      </c>
      <c r="G876" s="38">
        <v>1</v>
      </c>
      <c r="H876" s="38">
        <v>0</v>
      </c>
      <c r="I876" s="38">
        <v>0</v>
      </c>
      <c r="J876" s="38">
        <v>0</v>
      </c>
      <c r="K876" s="57">
        <v>3.8600000000000002E-2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1</v>
      </c>
      <c r="R876" s="57">
        <v>1</v>
      </c>
      <c r="S876" s="38">
        <v>5</v>
      </c>
      <c r="T876" s="35"/>
      <c r="U876" s="35">
        <v>497</v>
      </c>
      <c r="V876" s="35">
        <v>117</v>
      </c>
      <c r="W876" s="35">
        <v>87</v>
      </c>
      <c r="X876" s="58">
        <v>10114.68691</v>
      </c>
      <c r="Y876" s="58">
        <v>10115</v>
      </c>
    </row>
    <row r="877" spans="1:25" s="58" customFormat="1">
      <c r="A877" s="56">
        <v>497</v>
      </c>
      <c r="B877" s="35">
        <v>497117111</v>
      </c>
      <c r="C877" s="37" t="s">
        <v>554</v>
      </c>
      <c r="D877" s="38">
        <v>0</v>
      </c>
      <c r="E877" s="38">
        <v>0</v>
      </c>
      <c r="F877" s="38">
        <v>1</v>
      </c>
      <c r="G877" s="38">
        <v>5</v>
      </c>
      <c r="H877" s="38">
        <v>3</v>
      </c>
      <c r="I877" s="38">
        <v>1</v>
      </c>
      <c r="J877" s="38">
        <v>0</v>
      </c>
      <c r="K877" s="57">
        <v>0.38600000000000001</v>
      </c>
      <c r="L877" s="38">
        <v>0</v>
      </c>
      <c r="M877" s="38">
        <v>0</v>
      </c>
      <c r="N877" s="38">
        <v>0</v>
      </c>
      <c r="O877" s="38">
        <v>0</v>
      </c>
      <c r="P877" s="38">
        <v>1</v>
      </c>
      <c r="Q877" s="38">
        <v>10</v>
      </c>
      <c r="R877" s="57">
        <v>1</v>
      </c>
      <c r="S877" s="38">
        <v>7</v>
      </c>
      <c r="T877" s="35"/>
      <c r="U877" s="35">
        <v>497</v>
      </c>
      <c r="V877" s="35">
        <v>117</v>
      </c>
      <c r="W877" s="35">
        <v>111</v>
      </c>
      <c r="X877" s="58">
        <v>106568.56909999999</v>
      </c>
      <c r="Y877" s="58">
        <v>10657</v>
      </c>
    </row>
    <row r="878" spans="1:25" s="58" customFormat="1">
      <c r="A878" s="56">
        <v>497</v>
      </c>
      <c r="B878" s="35">
        <v>497117114</v>
      </c>
      <c r="C878" s="37" t="s">
        <v>554</v>
      </c>
      <c r="D878" s="38">
        <v>0</v>
      </c>
      <c r="E878" s="38">
        <v>0</v>
      </c>
      <c r="F878" s="38">
        <v>1</v>
      </c>
      <c r="G878" s="38">
        <v>6</v>
      </c>
      <c r="H878" s="38">
        <v>9</v>
      </c>
      <c r="I878" s="38">
        <v>3</v>
      </c>
      <c r="J878" s="38">
        <v>0</v>
      </c>
      <c r="K878" s="57">
        <v>0.73340000000000005</v>
      </c>
      <c r="L878" s="38">
        <v>0</v>
      </c>
      <c r="M878" s="38">
        <v>2</v>
      </c>
      <c r="N878" s="38">
        <v>0</v>
      </c>
      <c r="O878" s="38">
        <v>0</v>
      </c>
      <c r="P878" s="38">
        <v>7</v>
      </c>
      <c r="Q878" s="38">
        <v>19</v>
      </c>
      <c r="R878" s="57">
        <v>1</v>
      </c>
      <c r="S878" s="38">
        <v>10</v>
      </c>
      <c r="T878" s="35"/>
      <c r="U878" s="35">
        <v>497</v>
      </c>
      <c r="V878" s="35">
        <v>117</v>
      </c>
      <c r="W878" s="35">
        <v>114</v>
      </c>
      <c r="X878" s="58">
        <v>239382.91129000002</v>
      </c>
      <c r="Y878" s="58">
        <v>12599</v>
      </c>
    </row>
    <row r="879" spans="1:25" s="58" customFormat="1">
      <c r="A879" s="56">
        <v>497</v>
      </c>
      <c r="B879" s="35">
        <v>497117117</v>
      </c>
      <c r="C879" s="37" t="s">
        <v>554</v>
      </c>
      <c r="D879" s="38">
        <v>0</v>
      </c>
      <c r="E879" s="38">
        <v>0</v>
      </c>
      <c r="F879" s="38">
        <v>2</v>
      </c>
      <c r="G879" s="38">
        <v>14</v>
      </c>
      <c r="H879" s="38">
        <v>11</v>
      </c>
      <c r="I879" s="38">
        <v>9</v>
      </c>
      <c r="J879" s="38">
        <v>0</v>
      </c>
      <c r="K879" s="57">
        <v>1.3895999999999999</v>
      </c>
      <c r="L879" s="38">
        <v>0</v>
      </c>
      <c r="M879" s="38">
        <v>0</v>
      </c>
      <c r="N879" s="38">
        <v>0</v>
      </c>
      <c r="O879" s="38">
        <v>0</v>
      </c>
      <c r="P879" s="38">
        <v>2</v>
      </c>
      <c r="Q879" s="38">
        <v>36</v>
      </c>
      <c r="R879" s="57">
        <v>1</v>
      </c>
      <c r="S879" s="38">
        <v>5</v>
      </c>
      <c r="T879" s="35"/>
      <c r="U879" s="35">
        <v>497</v>
      </c>
      <c r="V879" s="35">
        <v>117</v>
      </c>
      <c r="W879" s="35">
        <v>117</v>
      </c>
      <c r="X879" s="58">
        <v>382355.96875999996</v>
      </c>
      <c r="Y879" s="58">
        <v>10621</v>
      </c>
    </row>
    <row r="880" spans="1:25" s="58" customFormat="1">
      <c r="A880" s="56">
        <v>497</v>
      </c>
      <c r="B880" s="35">
        <v>497117127</v>
      </c>
      <c r="C880" s="37" t="s">
        <v>554</v>
      </c>
      <c r="D880" s="38">
        <v>0</v>
      </c>
      <c r="E880" s="38">
        <v>0</v>
      </c>
      <c r="F880" s="38">
        <v>0</v>
      </c>
      <c r="G880" s="38">
        <v>2</v>
      </c>
      <c r="H880" s="38">
        <v>0</v>
      </c>
      <c r="I880" s="38">
        <v>0</v>
      </c>
      <c r="J880" s="38">
        <v>0</v>
      </c>
      <c r="K880" s="57">
        <v>7.7200000000000005E-2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2</v>
      </c>
      <c r="R880" s="57">
        <v>1</v>
      </c>
      <c r="S880" s="38">
        <v>5</v>
      </c>
      <c r="T880" s="35"/>
      <c r="U880" s="35">
        <v>497</v>
      </c>
      <c r="V880" s="35">
        <v>117</v>
      </c>
      <c r="W880" s="35">
        <v>127</v>
      </c>
      <c r="X880" s="58">
        <v>20229.373820000001</v>
      </c>
      <c r="Y880" s="58">
        <v>10115</v>
      </c>
    </row>
    <row r="881" spans="1:25" s="58" customFormat="1">
      <c r="A881" s="56">
        <v>497</v>
      </c>
      <c r="B881" s="35">
        <v>497117137</v>
      </c>
      <c r="C881" s="37" t="s">
        <v>554</v>
      </c>
      <c r="D881" s="38">
        <v>0</v>
      </c>
      <c r="E881" s="38">
        <v>0</v>
      </c>
      <c r="F881" s="38">
        <v>4</v>
      </c>
      <c r="G881" s="38">
        <v>8</v>
      </c>
      <c r="H881" s="38">
        <v>10</v>
      </c>
      <c r="I881" s="38">
        <v>12</v>
      </c>
      <c r="J881" s="38">
        <v>0</v>
      </c>
      <c r="K881" s="57">
        <v>1.3124</v>
      </c>
      <c r="L881" s="38">
        <v>0</v>
      </c>
      <c r="M881" s="38">
        <v>1</v>
      </c>
      <c r="N881" s="38">
        <v>0</v>
      </c>
      <c r="O881" s="38">
        <v>0</v>
      </c>
      <c r="P881" s="38">
        <v>7</v>
      </c>
      <c r="Q881" s="38">
        <v>34</v>
      </c>
      <c r="R881" s="57">
        <v>1</v>
      </c>
      <c r="S881" s="38">
        <v>12</v>
      </c>
      <c r="T881" s="35"/>
      <c r="U881" s="35">
        <v>497</v>
      </c>
      <c r="V881" s="35">
        <v>117</v>
      </c>
      <c r="W881" s="35">
        <v>137</v>
      </c>
      <c r="X881" s="58">
        <v>405945.13493999996</v>
      </c>
      <c r="Y881" s="58">
        <v>11940</v>
      </c>
    </row>
    <row r="882" spans="1:25" s="58" customFormat="1">
      <c r="A882" s="56">
        <v>497</v>
      </c>
      <c r="B882" s="35">
        <v>497117154</v>
      </c>
      <c r="C882" s="37" t="s">
        <v>554</v>
      </c>
      <c r="D882" s="38">
        <v>0</v>
      </c>
      <c r="E882" s="38">
        <v>0</v>
      </c>
      <c r="F882" s="38">
        <v>0</v>
      </c>
      <c r="G882" s="38">
        <v>0</v>
      </c>
      <c r="H882" s="38">
        <v>2</v>
      </c>
      <c r="I882" s="38">
        <v>0</v>
      </c>
      <c r="J882" s="38">
        <v>0</v>
      </c>
      <c r="K882" s="57">
        <v>7.7200000000000005E-2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2</v>
      </c>
      <c r="R882" s="57">
        <v>1</v>
      </c>
      <c r="S882" s="38">
        <v>6</v>
      </c>
      <c r="T882" s="35"/>
      <c r="U882" s="35">
        <v>497</v>
      </c>
      <c r="V882" s="35">
        <v>117</v>
      </c>
      <c r="W882" s="35">
        <v>154</v>
      </c>
      <c r="X882" s="58">
        <v>19508.853819999997</v>
      </c>
      <c r="Y882" s="58">
        <v>9754</v>
      </c>
    </row>
    <row r="883" spans="1:25" s="58" customFormat="1">
      <c r="A883" s="56">
        <v>497</v>
      </c>
      <c r="B883" s="35">
        <v>497117159</v>
      </c>
      <c r="C883" s="37" t="s">
        <v>554</v>
      </c>
      <c r="D883" s="38">
        <v>0</v>
      </c>
      <c r="E883" s="38">
        <v>0</v>
      </c>
      <c r="F883" s="38">
        <v>1</v>
      </c>
      <c r="G883" s="38">
        <v>3</v>
      </c>
      <c r="H883" s="38">
        <v>1</v>
      </c>
      <c r="I883" s="38">
        <v>1</v>
      </c>
      <c r="J883" s="38">
        <v>0</v>
      </c>
      <c r="K883" s="57">
        <v>0.2316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6</v>
      </c>
      <c r="R883" s="57">
        <v>1</v>
      </c>
      <c r="S883" s="38">
        <v>3</v>
      </c>
      <c r="T883" s="35"/>
      <c r="U883" s="35">
        <v>497</v>
      </c>
      <c r="V883" s="35">
        <v>117</v>
      </c>
      <c r="W883" s="35">
        <v>159</v>
      </c>
      <c r="X883" s="58">
        <v>61773.881460000011</v>
      </c>
      <c r="Y883" s="58">
        <v>10296</v>
      </c>
    </row>
    <row r="884" spans="1:25" s="58" customFormat="1">
      <c r="A884" s="56">
        <v>497</v>
      </c>
      <c r="B884" s="35">
        <v>497117161</v>
      </c>
      <c r="C884" s="37" t="s">
        <v>554</v>
      </c>
      <c r="D884" s="38">
        <v>0</v>
      </c>
      <c r="E884" s="38">
        <v>0</v>
      </c>
      <c r="F884" s="38">
        <v>0</v>
      </c>
      <c r="G884" s="38">
        <v>1</v>
      </c>
      <c r="H884" s="38">
        <v>0</v>
      </c>
      <c r="I884" s="38">
        <v>0</v>
      </c>
      <c r="J884" s="38">
        <v>0</v>
      </c>
      <c r="K884" s="57">
        <v>3.8600000000000002E-2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1</v>
      </c>
      <c r="R884" s="57">
        <v>1</v>
      </c>
      <c r="S884" s="38">
        <v>7</v>
      </c>
      <c r="T884" s="35"/>
      <c r="U884" s="35">
        <v>497</v>
      </c>
      <c r="V884" s="35">
        <v>117</v>
      </c>
      <c r="W884" s="35">
        <v>161</v>
      </c>
      <c r="X884" s="58">
        <v>10114.68691</v>
      </c>
      <c r="Y884" s="58">
        <v>10115</v>
      </c>
    </row>
    <row r="885" spans="1:25" s="58" customFormat="1">
      <c r="A885" s="56">
        <v>497</v>
      </c>
      <c r="B885" s="35">
        <v>497117210</v>
      </c>
      <c r="C885" s="37" t="s">
        <v>554</v>
      </c>
      <c r="D885" s="38">
        <v>0</v>
      </c>
      <c r="E885" s="38">
        <v>0</v>
      </c>
      <c r="F885" s="38">
        <v>2</v>
      </c>
      <c r="G885" s="38">
        <v>16</v>
      </c>
      <c r="H885" s="38">
        <v>11</v>
      </c>
      <c r="I885" s="38">
        <v>10</v>
      </c>
      <c r="J885" s="38">
        <v>0</v>
      </c>
      <c r="K885" s="57">
        <v>1.5054000000000001</v>
      </c>
      <c r="L885" s="38">
        <v>0</v>
      </c>
      <c r="M885" s="38">
        <v>1</v>
      </c>
      <c r="N885" s="38">
        <v>0</v>
      </c>
      <c r="O885" s="38">
        <v>0</v>
      </c>
      <c r="P885" s="38">
        <v>8</v>
      </c>
      <c r="Q885" s="38">
        <v>39</v>
      </c>
      <c r="R885" s="57">
        <v>1</v>
      </c>
      <c r="S885" s="38">
        <v>6</v>
      </c>
      <c r="T885" s="35"/>
      <c r="U885" s="35">
        <v>497</v>
      </c>
      <c r="V885" s="35">
        <v>117</v>
      </c>
      <c r="W885" s="35">
        <v>210</v>
      </c>
      <c r="X885" s="58">
        <v>446285.63949000009</v>
      </c>
      <c r="Y885" s="58">
        <v>11443</v>
      </c>
    </row>
    <row r="886" spans="1:25" s="58" customFormat="1">
      <c r="A886" s="56">
        <v>497</v>
      </c>
      <c r="B886" s="35">
        <v>497117223</v>
      </c>
      <c r="C886" s="37" t="s">
        <v>554</v>
      </c>
      <c r="D886" s="38">
        <v>0</v>
      </c>
      <c r="E886" s="38">
        <v>0</v>
      </c>
      <c r="F886" s="38">
        <v>1</v>
      </c>
      <c r="G886" s="38">
        <v>3</v>
      </c>
      <c r="H886" s="38">
        <v>0</v>
      </c>
      <c r="I886" s="38">
        <v>0</v>
      </c>
      <c r="J886" s="38">
        <v>0</v>
      </c>
      <c r="K886" s="57">
        <v>0.15440000000000001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4</v>
      </c>
      <c r="R886" s="57">
        <v>1</v>
      </c>
      <c r="S886" s="38">
        <v>11</v>
      </c>
      <c r="T886" s="35"/>
      <c r="U886" s="35">
        <v>497</v>
      </c>
      <c r="V886" s="35">
        <v>117</v>
      </c>
      <c r="W886" s="35">
        <v>223</v>
      </c>
      <c r="X886" s="58">
        <v>40407.987640000007</v>
      </c>
      <c r="Y886" s="58">
        <v>10102</v>
      </c>
    </row>
    <row r="887" spans="1:25" s="58" customFormat="1">
      <c r="A887" s="56">
        <v>497</v>
      </c>
      <c r="B887" s="35">
        <v>497117272</v>
      </c>
      <c r="C887" s="37" t="s">
        <v>554</v>
      </c>
      <c r="D887" s="38">
        <v>0</v>
      </c>
      <c r="E887" s="38">
        <v>0</v>
      </c>
      <c r="F887" s="38">
        <v>0</v>
      </c>
      <c r="G887" s="38">
        <v>3</v>
      </c>
      <c r="H887" s="38">
        <v>0</v>
      </c>
      <c r="I887" s="38">
        <v>0</v>
      </c>
      <c r="J887" s="38">
        <v>0</v>
      </c>
      <c r="K887" s="57">
        <v>0.1158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3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272</v>
      </c>
      <c r="X887" s="58">
        <v>30344.060729999997</v>
      </c>
      <c r="Y887" s="58">
        <v>10115</v>
      </c>
    </row>
    <row r="888" spans="1:25" s="58" customFormat="1">
      <c r="A888" s="56">
        <v>497</v>
      </c>
      <c r="B888" s="35">
        <v>497117275</v>
      </c>
      <c r="C888" s="37" t="s">
        <v>554</v>
      </c>
      <c r="D888" s="38">
        <v>0</v>
      </c>
      <c r="E888" s="38">
        <v>0</v>
      </c>
      <c r="F888" s="38">
        <v>1</v>
      </c>
      <c r="G888" s="38">
        <v>4</v>
      </c>
      <c r="H888" s="38">
        <v>1</v>
      </c>
      <c r="I888" s="38">
        <v>0</v>
      </c>
      <c r="J888" s="38">
        <v>0</v>
      </c>
      <c r="K888" s="57">
        <v>0.2316</v>
      </c>
      <c r="L888" s="38">
        <v>0</v>
      </c>
      <c r="M888" s="38">
        <v>0</v>
      </c>
      <c r="N888" s="38">
        <v>0</v>
      </c>
      <c r="O888" s="38">
        <v>0</v>
      </c>
      <c r="P888" s="38">
        <v>4</v>
      </c>
      <c r="Q888" s="38">
        <v>6</v>
      </c>
      <c r="R888" s="57">
        <v>1</v>
      </c>
      <c r="S888" s="38">
        <v>4</v>
      </c>
      <c r="T888" s="35"/>
      <c r="U888" s="35">
        <v>497</v>
      </c>
      <c r="V888" s="35">
        <v>117</v>
      </c>
      <c r="W888" s="35">
        <v>275</v>
      </c>
      <c r="X888" s="58">
        <v>77481.701459999982</v>
      </c>
      <c r="Y888" s="58">
        <v>12914</v>
      </c>
    </row>
    <row r="889" spans="1:25" s="58" customFormat="1">
      <c r="A889" s="56">
        <v>497</v>
      </c>
      <c r="B889" s="35">
        <v>497117278</v>
      </c>
      <c r="C889" s="37" t="s">
        <v>554</v>
      </c>
      <c r="D889" s="38">
        <v>0</v>
      </c>
      <c r="E889" s="38">
        <v>0</v>
      </c>
      <c r="F889" s="38">
        <v>1</v>
      </c>
      <c r="G889" s="38">
        <v>21</v>
      </c>
      <c r="H889" s="38">
        <v>11</v>
      </c>
      <c r="I889" s="38">
        <v>13</v>
      </c>
      <c r="J889" s="38">
        <v>0</v>
      </c>
      <c r="K889" s="57">
        <v>1.7756000000000001</v>
      </c>
      <c r="L889" s="38">
        <v>0</v>
      </c>
      <c r="M889" s="38">
        <v>0</v>
      </c>
      <c r="N889" s="38">
        <v>0</v>
      </c>
      <c r="O889" s="38">
        <v>0</v>
      </c>
      <c r="P889" s="38">
        <v>9</v>
      </c>
      <c r="Q889" s="38">
        <v>46</v>
      </c>
      <c r="R889" s="57">
        <v>1</v>
      </c>
      <c r="S889" s="38">
        <v>7</v>
      </c>
      <c r="T889" s="35"/>
      <c r="U889" s="35">
        <v>497</v>
      </c>
      <c r="V889" s="35">
        <v>117</v>
      </c>
      <c r="W889" s="35">
        <v>278</v>
      </c>
      <c r="X889" s="58">
        <v>526228.25786000013</v>
      </c>
      <c r="Y889" s="58">
        <v>11440</v>
      </c>
    </row>
    <row r="890" spans="1:25" s="58" customFormat="1">
      <c r="A890" s="56">
        <v>497</v>
      </c>
      <c r="B890" s="35">
        <v>497117281</v>
      </c>
      <c r="C890" s="37" t="s">
        <v>554</v>
      </c>
      <c r="D890" s="38">
        <v>0</v>
      </c>
      <c r="E890" s="38">
        <v>0</v>
      </c>
      <c r="F890" s="38">
        <v>7</v>
      </c>
      <c r="G890" s="38">
        <v>31</v>
      </c>
      <c r="H890" s="38">
        <v>38</v>
      </c>
      <c r="I890" s="38">
        <v>17</v>
      </c>
      <c r="J890" s="38">
        <v>0</v>
      </c>
      <c r="K890" s="57">
        <v>3.5897999999999999</v>
      </c>
      <c r="L890" s="38">
        <v>0</v>
      </c>
      <c r="M890" s="38">
        <v>0</v>
      </c>
      <c r="N890" s="38">
        <v>1</v>
      </c>
      <c r="O890" s="38">
        <v>0</v>
      </c>
      <c r="P890" s="38">
        <v>65</v>
      </c>
      <c r="Q890" s="38">
        <v>93</v>
      </c>
      <c r="R890" s="57">
        <v>1</v>
      </c>
      <c r="S890" s="38">
        <v>12</v>
      </c>
      <c r="T890" s="35"/>
      <c r="U890" s="35">
        <v>497</v>
      </c>
      <c r="V890" s="35">
        <v>117</v>
      </c>
      <c r="W890" s="35">
        <v>281</v>
      </c>
      <c r="X890" s="58">
        <v>1375738.71263</v>
      </c>
      <c r="Y890" s="58">
        <v>14793</v>
      </c>
    </row>
    <row r="891" spans="1:25" s="58" customFormat="1">
      <c r="A891" s="56">
        <v>497</v>
      </c>
      <c r="B891" s="35">
        <v>497117289</v>
      </c>
      <c r="C891" s="37" t="s">
        <v>554</v>
      </c>
      <c r="D891" s="38">
        <v>0</v>
      </c>
      <c r="E891" s="38">
        <v>0</v>
      </c>
      <c r="F891" s="38">
        <v>0</v>
      </c>
      <c r="G891" s="38">
        <v>0</v>
      </c>
      <c r="H891" s="38">
        <v>2</v>
      </c>
      <c r="I891" s="38">
        <v>0</v>
      </c>
      <c r="J891" s="38">
        <v>0</v>
      </c>
      <c r="K891" s="57">
        <v>7.7200000000000005E-2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7</v>
      </c>
      <c r="T891" s="35"/>
      <c r="U891" s="35">
        <v>497</v>
      </c>
      <c r="V891" s="35">
        <v>117</v>
      </c>
      <c r="W891" s="35">
        <v>289</v>
      </c>
      <c r="X891" s="58">
        <v>19508.853819999997</v>
      </c>
      <c r="Y891" s="58">
        <v>9754</v>
      </c>
    </row>
    <row r="892" spans="1:25" s="58" customFormat="1">
      <c r="A892" s="56">
        <v>497</v>
      </c>
      <c r="B892" s="35">
        <v>497117325</v>
      </c>
      <c r="C892" s="37" t="s">
        <v>554</v>
      </c>
      <c r="D892" s="38">
        <v>0</v>
      </c>
      <c r="E892" s="38">
        <v>0</v>
      </c>
      <c r="F892" s="38">
        <v>1</v>
      </c>
      <c r="G892" s="38">
        <v>4</v>
      </c>
      <c r="H892" s="38">
        <v>4</v>
      </c>
      <c r="I892" s="38">
        <v>0</v>
      </c>
      <c r="J892" s="38">
        <v>0</v>
      </c>
      <c r="K892" s="57">
        <v>0.34739999999999999</v>
      </c>
      <c r="L892" s="38">
        <v>0</v>
      </c>
      <c r="M892" s="38">
        <v>0</v>
      </c>
      <c r="N892" s="38">
        <v>0</v>
      </c>
      <c r="O892" s="38">
        <v>0</v>
      </c>
      <c r="P892" s="38">
        <v>4</v>
      </c>
      <c r="Q892" s="38">
        <v>9</v>
      </c>
      <c r="R892" s="57">
        <v>1</v>
      </c>
      <c r="S892" s="38">
        <v>9</v>
      </c>
      <c r="T892" s="35"/>
      <c r="U892" s="35">
        <v>497</v>
      </c>
      <c r="V892" s="35">
        <v>117</v>
      </c>
      <c r="W892" s="35">
        <v>325</v>
      </c>
      <c r="X892" s="58">
        <v>111862.74219</v>
      </c>
      <c r="Y892" s="58">
        <v>12429</v>
      </c>
    </row>
    <row r="893" spans="1:25" s="58" customFormat="1">
      <c r="A893" s="56">
        <v>497</v>
      </c>
      <c r="B893" s="35">
        <v>497117332</v>
      </c>
      <c r="C893" s="37" t="s">
        <v>554</v>
      </c>
      <c r="D893" s="38">
        <v>0</v>
      </c>
      <c r="E893" s="38">
        <v>0</v>
      </c>
      <c r="F893" s="38">
        <v>0</v>
      </c>
      <c r="G893" s="38">
        <v>2</v>
      </c>
      <c r="H893" s="38">
        <v>2</v>
      </c>
      <c r="I893" s="38">
        <v>0</v>
      </c>
      <c r="J893" s="38">
        <v>0</v>
      </c>
      <c r="K893" s="57">
        <v>0.15440000000000001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  <c r="Q893" s="38">
        <v>4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332</v>
      </c>
      <c r="X893" s="58">
        <v>39738.227639999997</v>
      </c>
      <c r="Y893" s="58">
        <v>9935</v>
      </c>
    </row>
    <row r="894" spans="1:25" s="58" customFormat="1">
      <c r="A894" s="56">
        <v>497</v>
      </c>
      <c r="B894" s="35">
        <v>497117340</v>
      </c>
      <c r="C894" s="37" t="s">
        <v>554</v>
      </c>
      <c r="D894" s="38">
        <v>0</v>
      </c>
      <c r="E894" s="38">
        <v>0</v>
      </c>
      <c r="F894" s="38">
        <v>2</v>
      </c>
      <c r="G894" s="38">
        <v>0</v>
      </c>
      <c r="H894" s="38">
        <v>1</v>
      </c>
      <c r="I894" s="38">
        <v>0</v>
      </c>
      <c r="J894" s="38">
        <v>0</v>
      </c>
      <c r="K894" s="57">
        <v>0.1158</v>
      </c>
      <c r="L894" s="38">
        <v>0</v>
      </c>
      <c r="M894" s="38">
        <v>0</v>
      </c>
      <c r="N894" s="38">
        <v>0</v>
      </c>
      <c r="O894" s="38">
        <v>0</v>
      </c>
      <c r="P894" s="38">
        <v>1</v>
      </c>
      <c r="Q894" s="38">
        <v>3</v>
      </c>
      <c r="R894" s="57">
        <v>1</v>
      </c>
      <c r="S894" s="38">
        <v>6</v>
      </c>
      <c r="T894" s="35"/>
      <c r="U894" s="35">
        <v>497</v>
      </c>
      <c r="V894" s="35">
        <v>117</v>
      </c>
      <c r="W894" s="35">
        <v>340</v>
      </c>
      <c r="X894" s="58">
        <v>34676.700729999997</v>
      </c>
      <c r="Y894" s="58">
        <v>11559</v>
      </c>
    </row>
    <row r="895" spans="1:25" s="58" customFormat="1">
      <c r="A895" s="56">
        <v>497</v>
      </c>
      <c r="B895" s="35">
        <v>497117605</v>
      </c>
      <c r="C895" s="37" t="s">
        <v>554</v>
      </c>
      <c r="D895" s="38">
        <v>0</v>
      </c>
      <c r="E895" s="38">
        <v>0</v>
      </c>
      <c r="F895" s="38">
        <v>0</v>
      </c>
      <c r="G895" s="38">
        <v>0</v>
      </c>
      <c r="H895" s="38">
        <v>24</v>
      </c>
      <c r="I895" s="38">
        <v>28</v>
      </c>
      <c r="J895" s="38">
        <v>0</v>
      </c>
      <c r="K895" s="57">
        <v>2.0072000000000001</v>
      </c>
      <c r="L895" s="38">
        <v>0</v>
      </c>
      <c r="M895" s="38">
        <v>0</v>
      </c>
      <c r="N895" s="38">
        <v>0</v>
      </c>
      <c r="O895" s="38">
        <v>1</v>
      </c>
      <c r="P895" s="38">
        <v>16</v>
      </c>
      <c r="Q895" s="38">
        <v>52</v>
      </c>
      <c r="R895" s="57">
        <v>1</v>
      </c>
      <c r="S895" s="38">
        <v>6</v>
      </c>
      <c r="T895" s="35"/>
      <c r="U895" s="35">
        <v>497</v>
      </c>
      <c r="V895" s="35">
        <v>117</v>
      </c>
      <c r="W895" s="35">
        <v>605</v>
      </c>
      <c r="X895" s="58">
        <v>638453.46931999992</v>
      </c>
      <c r="Y895" s="58">
        <v>12278</v>
      </c>
    </row>
    <row r="896" spans="1:25" s="58" customFormat="1">
      <c r="A896" s="56">
        <v>497</v>
      </c>
      <c r="B896" s="35">
        <v>497117670</v>
      </c>
      <c r="C896" s="37" t="s">
        <v>554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6</v>
      </c>
      <c r="J896" s="38">
        <v>0</v>
      </c>
      <c r="K896" s="57">
        <v>0.2702</v>
      </c>
      <c r="L896" s="38">
        <v>0</v>
      </c>
      <c r="M896" s="38">
        <v>0</v>
      </c>
      <c r="N896" s="38">
        <v>0</v>
      </c>
      <c r="O896" s="38">
        <v>0</v>
      </c>
      <c r="P896" s="38">
        <v>2</v>
      </c>
      <c r="Q896" s="38">
        <v>7</v>
      </c>
      <c r="R896" s="57">
        <v>1</v>
      </c>
      <c r="S896" s="38">
        <v>6</v>
      </c>
      <c r="T896" s="35"/>
      <c r="U896" s="35">
        <v>497</v>
      </c>
      <c r="V896" s="35">
        <v>117</v>
      </c>
      <c r="W896" s="35">
        <v>670</v>
      </c>
      <c r="X896" s="58">
        <v>89012.068369999994</v>
      </c>
      <c r="Y896" s="58">
        <v>12716</v>
      </c>
    </row>
    <row r="897" spans="1:25" s="58" customFormat="1">
      <c r="A897" s="56">
        <v>497</v>
      </c>
      <c r="B897" s="35">
        <v>497117672</v>
      </c>
      <c r="C897" s="37" t="s">
        <v>554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1</v>
      </c>
      <c r="J897" s="38">
        <v>0</v>
      </c>
      <c r="K897" s="57">
        <v>3.8600000000000002E-2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1</v>
      </c>
      <c r="R897" s="57">
        <v>1</v>
      </c>
      <c r="S897" s="38">
        <v>9</v>
      </c>
      <c r="T897" s="35"/>
      <c r="U897" s="35">
        <v>497</v>
      </c>
      <c r="V897" s="35">
        <v>117</v>
      </c>
      <c r="W897" s="35">
        <v>672</v>
      </c>
      <c r="X897" s="58">
        <v>11611.466909999999</v>
      </c>
      <c r="Y897" s="58">
        <v>11611</v>
      </c>
    </row>
    <row r="898" spans="1:25" s="58" customFormat="1">
      <c r="A898" s="56">
        <v>497</v>
      </c>
      <c r="B898" s="35">
        <v>497117674</v>
      </c>
      <c r="C898" s="37" t="s">
        <v>554</v>
      </c>
      <c r="D898" s="38">
        <v>0</v>
      </c>
      <c r="E898" s="38">
        <v>0</v>
      </c>
      <c r="F898" s="38">
        <v>1</v>
      </c>
      <c r="G898" s="38">
        <v>7</v>
      </c>
      <c r="H898" s="38">
        <v>1</v>
      </c>
      <c r="I898" s="38">
        <v>4</v>
      </c>
      <c r="J898" s="38">
        <v>0</v>
      </c>
      <c r="K898" s="57">
        <v>0.50180000000000002</v>
      </c>
      <c r="L898" s="38">
        <v>0</v>
      </c>
      <c r="M898" s="38">
        <v>0</v>
      </c>
      <c r="N898" s="38">
        <v>0</v>
      </c>
      <c r="O898" s="38">
        <v>0</v>
      </c>
      <c r="P898" s="38">
        <v>6</v>
      </c>
      <c r="Q898" s="38">
        <v>13</v>
      </c>
      <c r="R898" s="57">
        <v>1</v>
      </c>
      <c r="S898" s="38">
        <v>10</v>
      </c>
      <c r="T898" s="35"/>
      <c r="U898" s="35">
        <v>497</v>
      </c>
      <c r="V898" s="35">
        <v>117</v>
      </c>
      <c r="W898" s="35">
        <v>674</v>
      </c>
      <c r="X898" s="58">
        <v>172122.86983000001</v>
      </c>
      <c r="Y898" s="58">
        <v>13240</v>
      </c>
    </row>
    <row r="899" spans="1:25" s="58" customFormat="1">
      <c r="A899" s="56">
        <v>497</v>
      </c>
      <c r="B899" s="35">
        <v>497117680</v>
      </c>
      <c r="C899" s="37" t="s">
        <v>554</v>
      </c>
      <c r="D899" s="38">
        <v>0</v>
      </c>
      <c r="E899" s="38">
        <v>0</v>
      </c>
      <c r="F899" s="38">
        <v>1</v>
      </c>
      <c r="G899" s="38">
        <v>1</v>
      </c>
      <c r="H899" s="38">
        <v>3</v>
      </c>
      <c r="I899" s="38">
        <v>0</v>
      </c>
      <c r="J899" s="38">
        <v>0</v>
      </c>
      <c r="K899" s="57">
        <v>0.193</v>
      </c>
      <c r="L899" s="38">
        <v>0</v>
      </c>
      <c r="M899" s="38">
        <v>0</v>
      </c>
      <c r="N899" s="38">
        <v>0</v>
      </c>
      <c r="O899" s="38">
        <v>0</v>
      </c>
      <c r="P899" s="38">
        <v>2</v>
      </c>
      <c r="Q899" s="38">
        <v>5</v>
      </c>
      <c r="R899" s="57">
        <v>1</v>
      </c>
      <c r="S899" s="38">
        <v>5</v>
      </c>
      <c r="T899" s="35"/>
      <c r="U899" s="35">
        <v>497</v>
      </c>
      <c r="V899" s="35">
        <v>117</v>
      </c>
      <c r="W899" s="35">
        <v>680</v>
      </c>
      <c r="X899" s="58">
        <v>58262.494549999996</v>
      </c>
      <c r="Y899" s="58">
        <v>11652</v>
      </c>
    </row>
    <row r="900" spans="1:25" s="58" customFormat="1">
      <c r="A900" s="56">
        <v>497</v>
      </c>
      <c r="B900" s="35">
        <v>497117683</v>
      </c>
      <c r="C900" s="37" t="s">
        <v>554</v>
      </c>
      <c r="D900" s="38">
        <v>0</v>
      </c>
      <c r="E900" s="38">
        <v>0</v>
      </c>
      <c r="F900" s="38">
        <v>0</v>
      </c>
      <c r="G900" s="38">
        <v>0</v>
      </c>
      <c r="H900" s="38">
        <v>1</v>
      </c>
      <c r="I900" s="38">
        <v>3</v>
      </c>
      <c r="J900" s="38">
        <v>0</v>
      </c>
      <c r="K900" s="57">
        <v>0.15440000000000001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4</v>
      </c>
      <c r="R900" s="57">
        <v>1</v>
      </c>
      <c r="S900" s="38">
        <v>5</v>
      </c>
      <c r="T900" s="35"/>
      <c r="U900" s="35">
        <v>497</v>
      </c>
      <c r="V900" s="35">
        <v>117</v>
      </c>
      <c r="W900" s="35">
        <v>683</v>
      </c>
      <c r="X900" s="58">
        <v>53409.427639999994</v>
      </c>
      <c r="Y900" s="58">
        <v>13352</v>
      </c>
    </row>
    <row r="901" spans="1:25" s="58" customFormat="1">
      <c r="A901" s="56">
        <v>497</v>
      </c>
      <c r="B901" s="35">
        <v>497117750</v>
      </c>
      <c r="C901" s="37" t="s">
        <v>554</v>
      </c>
      <c r="D901" s="38">
        <v>0</v>
      </c>
      <c r="E901" s="38">
        <v>0</v>
      </c>
      <c r="F901" s="38">
        <v>0</v>
      </c>
      <c r="G901" s="38">
        <v>0</v>
      </c>
      <c r="H901" s="38">
        <v>1</v>
      </c>
      <c r="I901" s="38">
        <v>1</v>
      </c>
      <c r="J901" s="38">
        <v>0</v>
      </c>
      <c r="K901" s="57">
        <v>7.7200000000000005E-2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2</v>
      </c>
      <c r="R901" s="57">
        <v>1</v>
      </c>
      <c r="S901" s="38">
        <v>7</v>
      </c>
      <c r="T901" s="35"/>
      <c r="U901" s="35">
        <v>497</v>
      </c>
      <c r="V901" s="35">
        <v>117</v>
      </c>
      <c r="W901" s="35">
        <v>750</v>
      </c>
      <c r="X901" s="58">
        <v>21365.893819999998</v>
      </c>
      <c r="Y901" s="58">
        <v>10683</v>
      </c>
    </row>
    <row r="902" spans="1:25" s="58" customFormat="1">
      <c r="A902" s="56">
        <v>497</v>
      </c>
      <c r="B902" s="35">
        <v>497117755</v>
      </c>
      <c r="C902" s="37" t="s">
        <v>554</v>
      </c>
      <c r="D902" s="38">
        <v>0</v>
      </c>
      <c r="E902" s="38">
        <v>0</v>
      </c>
      <c r="F902" s="38">
        <v>0</v>
      </c>
      <c r="G902" s="38">
        <v>0</v>
      </c>
      <c r="H902" s="38">
        <v>1</v>
      </c>
      <c r="I902" s="38">
        <v>3</v>
      </c>
      <c r="J902" s="38">
        <v>0</v>
      </c>
      <c r="K902" s="57">
        <v>0.15440000000000001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4</v>
      </c>
      <c r="R902" s="57">
        <v>1</v>
      </c>
      <c r="S902" s="38">
        <v>10</v>
      </c>
      <c r="T902" s="35"/>
      <c r="U902" s="35">
        <v>497</v>
      </c>
      <c r="V902" s="35">
        <v>117</v>
      </c>
      <c r="W902" s="35">
        <v>755</v>
      </c>
      <c r="X902" s="58">
        <v>44588.827640000003</v>
      </c>
      <c r="Y902" s="58">
        <v>11147</v>
      </c>
    </row>
    <row r="903" spans="1:25" s="58" customFormat="1">
      <c r="A903" s="56">
        <v>497</v>
      </c>
      <c r="B903" s="35">
        <v>497117766</v>
      </c>
      <c r="C903" s="37" t="s">
        <v>554</v>
      </c>
      <c r="D903" s="38">
        <v>0</v>
      </c>
      <c r="E903" s="38">
        <v>0</v>
      </c>
      <c r="F903" s="38">
        <v>0</v>
      </c>
      <c r="G903" s="38">
        <v>1</v>
      </c>
      <c r="H903" s="38">
        <v>1</v>
      </c>
      <c r="I903" s="38">
        <v>0</v>
      </c>
      <c r="J903" s="38">
        <v>0</v>
      </c>
      <c r="K903" s="57">
        <v>7.7200000000000005E-2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2</v>
      </c>
      <c r="R903" s="57">
        <v>1</v>
      </c>
      <c r="S903" s="38">
        <v>7</v>
      </c>
      <c r="T903" s="35"/>
      <c r="U903" s="35">
        <v>497</v>
      </c>
      <c r="V903" s="35">
        <v>117</v>
      </c>
      <c r="W903" s="35">
        <v>766</v>
      </c>
      <c r="X903" s="58">
        <v>19869.113819999999</v>
      </c>
      <c r="Y903" s="58">
        <v>9935</v>
      </c>
    </row>
    <row r="904" spans="1:25" s="58" customFormat="1">
      <c r="A904" s="56">
        <v>498</v>
      </c>
      <c r="B904" s="35">
        <v>498281087</v>
      </c>
      <c r="C904" s="37" t="s">
        <v>555</v>
      </c>
      <c r="D904" s="38">
        <v>0</v>
      </c>
      <c r="E904" s="38">
        <v>0</v>
      </c>
      <c r="F904" s="38">
        <v>0</v>
      </c>
      <c r="G904" s="38">
        <v>0</v>
      </c>
      <c r="H904" s="38">
        <v>1</v>
      </c>
      <c r="I904" s="38">
        <v>0</v>
      </c>
      <c r="J904" s="38">
        <v>0</v>
      </c>
      <c r="K904" s="57">
        <v>3.8600000000000002E-2</v>
      </c>
      <c r="L904" s="38">
        <v>0</v>
      </c>
      <c r="M904" s="38">
        <v>0</v>
      </c>
      <c r="N904" s="38">
        <v>0</v>
      </c>
      <c r="O904" s="38">
        <v>0</v>
      </c>
      <c r="P904" s="38">
        <v>1</v>
      </c>
      <c r="Q904" s="38">
        <v>1</v>
      </c>
      <c r="R904" s="57">
        <v>1</v>
      </c>
      <c r="S904" s="38">
        <v>5</v>
      </c>
      <c r="T904" s="35"/>
      <c r="U904" s="35">
        <v>498</v>
      </c>
      <c r="V904" s="35">
        <v>281</v>
      </c>
      <c r="W904" s="35">
        <v>87</v>
      </c>
      <c r="X904" s="58">
        <v>14164.726909999999</v>
      </c>
      <c r="Y904" s="58">
        <v>14165</v>
      </c>
    </row>
    <row r="905" spans="1:25" s="58" customFormat="1">
      <c r="A905" s="56">
        <v>498</v>
      </c>
      <c r="B905" s="35">
        <v>498281137</v>
      </c>
      <c r="C905" s="37" t="s">
        <v>555</v>
      </c>
      <c r="D905" s="38">
        <v>0</v>
      </c>
      <c r="E905" s="38">
        <v>0</v>
      </c>
      <c r="F905" s="38">
        <v>0</v>
      </c>
      <c r="G905" s="38">
        <v>1</v>
      </c>
      <c r="H905" s="38">
        <v>0</v>
      </c>
      <c r="I905" s="38">
        <v>0</v>
      </c>
      <c r="J905" s="38">
        <v>0</v>
      </c>
      <c r="K905" s="57">
        <v>3.8600000000000002E-2</v>
      </c>
      <c r="L905" s="38">
        <v>0</v>
      </c>
      <c r="M905" s="38">
        <v>0</v>
      </c>
      <c r="N905" s="38">
        <v>0</v>
      </c>
      <c r="O905" s="38">
        <v>0</v>
      </c>
      <c r="P905" s="38">
        <v>1</v>
      </c>
      <c r="Q905" s="38">
        <v>1</v>
      </c>
      <c r="R905" s="57">
        <v>1</v>
      </c>
      <c r="S905" s="38">
        <v>12</v>
      </c>
      <c r="T905" s="35"/>
      <c r="U905" s="35">
        <v>498</v>
      </c>
      <c r="V905" s="35">
        <v>281</v>
      </c>
      <c r="W905" s="35">
        <v>137</v>
      </c>
      <c r="X905" s="58">
        <v>16591.25691</v>
      </c>
      <c r="Y905" s="58">
        <v>16591</v>
      </c>
    </row>
    <row r="906" spans="1:25" s="58" customFormat="1">
      <c r="A906" s="56">
        <v>498</v>
      </c>
      <c r="B906" s="35">
        <v>498281281</v>
      </c>
      <c r="C906" s="37" t="s">
        <v>555</v>
      </c>
      <c r="D906" s="38">
        <v>0</v>
      </c>
      <c r="E906" s="38">
        <v>0</v>
      </c>
      <c r="F906" s="38">
        <v>0</v>
      </c>
      <c r="G906" s="38">
        <v>73</v>
      </c>
      <c r="H906" s="38">
        <v>304</v>
      </c>
      <c r="I906" s="38">
        <v>0</v>
      </c>
      <c r="J906" s="38">
        <v>0</v>
      </c>
      <c r="K906" s="57">
        <v>14.552199999999999</v>
      </c>
      <c r="L906" s="38">
        <v>0</v>
      </c>
      <c r="M906" s="38">
        <v>9</v>
      </c>
      <c r="N906" s="38">
        <v>11</v>
      </c>
      <c r="O906" s="38">
        <v>0</v>
      </c>
      <c r="P906" s="38">
        <v>338</v>
      </c>
      <c r="Q906" s="38">
        <v>377</v>
      </c>
      <c r="R906" s="57">
        <v>1</v>
      </c>
      <c r="S906" s="38">
        <v>12</v>
      </c>
      <c r="T906" s="35"/>
      <c r="U906" s="35">
        <v>498</v>
      </c>
      <c r="V906" s="35">
        <v>281</v>
      </c>
      <c r="W906" s="35">
        <v>281</v>
      </c>
      <c r="X906" s="58">
        <v>5945438.1350700008</v>
      </c>
      <c r="Y906" s="58">
        <v>15770</v>
      </c>
    </row>
    <row r="907" spans="1:25" s="58" customFormat="1">
      <c r="A907" s="56">
        <v>498</v>
      </c>
      <c r="B907" s="35">
        <v>498281332</v>
      </c>
      <c r="C907" s="37" t="s">
        <v>555</v>
      </c>
      <c r="D907" s="38">
        <v>0</v>
      </c>
      <c r="E907" s="38">
        <v>0</v>
      </c>
      <c r="F907" s="38">
        <v>0</v>
      </c>
      <c r="G907" s="38">
        <v>0</v>
      </c>
      <c r="H907" s="38">
        <v>1</v>
      </c>
      <c r="I907" s="38">
        <v>0</v>
      </c>
      <c r="J907" s="38">
        <v>0</v>
      </c>
      <c r="K907" s="57">
        <v>3.8600000000000002E-2</v>
      </c>
      <c r="L907" s="38">
        <v>0</v>
      </c>
      <c r="M907" s="38">
        <v>0</v>
      </c>
      <c r="N907" s="38">
        <v>0</v>
      </c>
      <c r="O907" s="38">
        <v>0</v>
      </c>
      <c r="P907" s="38">
        <v>1</v>
      </c>
      <c r="Q907" s="38">
        <v>1</v>
      </c>
      <c r="R907" s="57">
        <v>1</v>
      </c>
      <c r="S907" s="38">
        <v>10</v>
      </c>
      <c r="T907" s="35"/>
      <c r="U907" s="35">
        <v>498</v>
      </c>
      <c r="V907" s="35">
        <v>281</v>
      </c>
      <c r="W907" s="35">
        <v>332</v>
      </c>
      <c r="X907" s="58">
        <v>15597.06691</v>
      </c>
      <c r="Y907" s="58">
        <v>15597</v>
      </c>
    </row>
    <row r="908" spans="1:25" s="58" customFormat="1">
      <c r="A908" s="56">
        <v>499</v>
      </c>
      <c r="B908" s="35">
        <v>499061024</v>
      </c>
      <c r="C908" s="37" t="s">
        <v>556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1</v>
      </c>
      <c r="J908" s="38">
        <v>0</v>
      </c>
      <c r="K908" s="57">
        <v>3.8600000000000002E-2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1</v>
      </c>
      <c r="R908" s="57">
        <v>1</v>
      </c>
      <c r="S908" s="38">
        <v>5</v>
      </c>
      <c r="T908" s="35"/>
      <c r="U908" s="35">
        <v>499</v>
      </c>
      <c r="V908" s="35">
        <v>61</v>
      </c>
      <c r="W908" s="35">
        <v>24</v>
      </c>
      <c r="X908" s="58">
        <v>16021.766909999998</v>
      </c>
      <c r="Y908" s="58">
        <v>16022</v>
      </c>
    </row>
    <row r="909" spans="1:25" s="58" customFormat="1">
      <c r="A909" s="56">
        <v>499</v>
      </c>
      <c r="B909" s="35">
        <v>499061061</v>
      </c>
      <c r="C909" s="37" t="s">
        <v>556</v>
      </c>
      <c r="D909" s="38">
        <v>0</v>
      </c>
      <c r="E909" s="38">
        <v>0</v>
      </c>
      <c r="F909" s="38">
        <v>0</v>
      </c>
      <c r="G909" s="38">
        <v>0</v>
      </c>
      <c r="H909" s="38">
        <v>86</v>
      </c>
      <c r="I909" s="38">
        <v>69</v>
      </c>
      <c r="J909" s="38">
        <v>0</v>
      </c>
      <c r="K909" s="57">
        <v>5.9829999999999997</v>
      </c>
      <c r="L909" s="38">
        <v>0</v>
      </c>
      <c r="M909" s="38">
        <v>0</v>
      </c>
      <c r="N909" s="38">
        <v>4</v>
      </c>
      <c r="O909" s="38">
        <v>0</v>
      </c>
      <c r="P909" s="38">
        <v>95</v>
      </c>
      <c r="Q909" s="38">
        <v>155</v>
      </c>
      <c r="R909" s="57">
        <v>1</v>
      </c>
      <c r="S909" s="38">
        <v>11</v>
      </c>
      <c r="T909" s="35"/>
      <c r="U909" s="35">
        <v>499</v>
      </c>
      <c r="V909" s="35">
        <v>61</v>
      </c>
      <c r="W909" s="35">
        <v>61</v>
      </c>
      <c r="X909" s="58">
        <v>2236018.71105</v>
      </c>
      <c r="Y909" s="58">
        <v>14426</v>
      </c>
    </row>
    <row r="910" spans="1:25" s="58" customFormat="1">
      <c r="A910" s="56">
        <v>499</v>
      </c>
      <c r="B910" s="35">
        <v>499061087</v>
      </c>
      <c r="C910" s="37" t="s">
        <v>556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</v>
      </c>
      <c r="J910" s="38">
        <v>0</v>
      </c>
      <c r="K910" s="57">
        <v>7.7200000000000005E-2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2</v>
      </c>
      <c r="R910" s="57">
        <v>1</v>
      </c>
      <c r="S910" s="38">
        <v>5</v>
      </c>
      <c r="T910" s="35"/>
      <c r="U910" s="35">
        <v>499</v>
      </c>
      <c r="V910" s="35">
        <v>61</v>
      </c>
      <c r="W910" s="35">
        <v>87</v>
      </c>
      <c r="X910" s="58">
        <v>23222.933819999998</v>
      </c>
      <c r="Y910" s="58">
        <v>11611</v>
      </c>
    </row>
    <row r="911" spans="1:25" s="58" customFormat="1">
      <c r="A911" s="56">
        <v>499</v>
      </c>
      <c r="B911" s="35">
        <v>499061111</v>
      </c>
      <c r="C911" s="37" t="s">
        <v>556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1</v>
      </c>
      <c r="J911" s="38">
        <v>0</v>
      </c>
      <c r="K911" s="57">
        <v>3.8600000000000002E-2</v>
      </c>
      <c r="L911" s="38">
        <v>0</v>
      </c>
      <c r="M911" s="38">
        <v>0</v>
      </c>
      <c r="N911" s="38">
        <v>0</v>
      </c>
      <c r="O911" s="38">
        <v>0</v>
      </c>
      <c r="P911" s="38">
        <v>1</v>
      </c>
      <c r="Q911" s="38">
        <v>1</v>
      </c>
      <c r="R911" s="57">
        <v>1</v>
      </c>
      <c r="S911" s="38">
        <v>7</v>
      </c>
      <c r="T911" s="35"/>
      <c r="U911" s="35">
        <v>499</v>
      </c>
      <c r="V911" s="35">
        <v>61</v>
      </c>
      <c r="W911" s="35">
        <v>111</v>
      </c>
      <c r="X911" s="58">
        <v>16667.926909999998</v>
      </c>
      <c r="Y911" s="58">
        <v>16668</v>
      </c>
    </row>
    <row r="912" spans="1:25" s="58" customFormat="1">
      <c r="A912" s="56">
        <v>499</v>
      </c>
      <c r="B912" s="35">
        <v>499061137</v>
      </c>
      <c r="C912" s="37" t="s">
        <v>556</v>
      </c>
      <c r="D912" s="38">
        <v>0</v>
      </c>
      <c r="E912" s="38">
        <v>0</v>
      </c>
      <c r="F912" s="38">
        <v>0</v>
      </c>
      <c r="G912" s="38">
        <v>0</v>
      </c>
      <c r="H912" s="38">
        <v>1</v>
      </c>
      <c r="I912" s="38">
        <v>4</v>
      </c>
      <c r="J912" s="38">
        <v>0</v>
      </c>
      <c r="K912" s="57">
        <v>0.193</v>
      </c>
      <c r="L912" s="38">
        <v>0</v>
      </c>
      <c r="M912" s="38">
        <v>0</v>
      </c>
      <c r="N912" s="38">
        <v>0</v>
      </c>
      <c r="O912" s="38">
        <v>0</v>
      </c>
      <c r="P912" s="38">
        <v>4</v>
      </c>
      <c r="Q912" s="38">
        <v>5</v>
      </c>
      <c r="R912" s="57">
        <v>1</v>
      </c>
      <c r="S912" s="38">
        <v>12</v>
      </c>
      <c r="T912" s="35"/>
      <c r="U912" s="35">
        <v>499</v>
      </c>
      <c r="V912" s="35">
        <v>61</v>
      </c>
      <c r="W912" s="35">
        <v>137</v>
      </c>
      <c r="X912" s="58">
        <v>82106.57454999999</v>
      </c>
      <c r="Y912" s="58">
        <v>16421</v>
      </c>
    </row>
    <row r="913" spans="1:25" s="58" customFormat="1">
      <c r="A913" s="56">
        <v>499</v>
      </c>
      <c r="B913" s="35">
        <v>499061161</v>
      </c>
      <c r="C913" s="37" t="s">
        <v>556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6</v>
      </c>
      <c r="J913" s="38">
        <v>0</v>
      </c>
      <c r="K913" s="57">
        <v>0.2316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6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161</v>
      </c>
      <c r="X913" s="58">
        <v>74725.26145999998</v>
      </c>
      <c r="Y913" s="58">
        <v>12454</v>
      </c>
    </row>
    <row r="914" spans="1:25" s="58" customFormat="1">
      <c r="A914" s="56">
        <v>499</v>
      </c>
      <c r="B914" s="35">
        <v>499061278</v>
      </c>
      <c r="C914" s="37" t="s">
        <v>556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2</v>
      </c>
      <c r="J914" s="38">
        <v>0</v>
      </c>
      <c r="K914" s="57">
        <v>7.7200000000000005E-2</v>
      </c>
      <c r="L914" s="38">
        <v>0</v>
      </c>
      <c r="M914" s="38">
        <v>0</v>
      </c>
      <c r="N914" s="38">
        <v>0</v>
      </c>
      <c r="O914" s="38">
        <v>0</v>
      </c>
      <c r="P914" s="38">
        <v>1</v>
      </c>
      <c r="Q914" s="38">
        <v>2</v>
      </c>
      <c r="R914" s="57">
        <v>1</v>
      </c>
      <c r="S914" s="38">
        <v>7</v>
      </c>
      <c r="T914" s="35"/>
      <c r="U914" s="35">
        <v>499</v>
      </c>
      <c r="V914" s="35">
        <v>61</v>
      </c>
      <c r="W914" s="35">
        <v>278</v>
      </c>
      <c r="X914" s="58">
        <v>28279.393819999998</v>
      </c>
      <c r="Y914" s="58">
        <v>14140</v>
      </c>
    </row>
    <row r="915" spans="1:25" s="58" customFormat="1">
      <c r="A915" s="56">
        <v>499</v>
      </c>
      <c r="B915" s="35">
        <v>499061281</v>
      </c>
      <c r="C915" s="37" t="s">
        <v>556</v>
      </c>
      <c r="D915" s="38">
        <v>0</v>
      </c>
      <c r="E915" s="38">
        <v>0</v>
      </c>
      <c r="F915" s="38">
        <v>0</v>
      </c>
      <c r="G915" s="38">
        <v>0</v>
      </c>
      <c r="H915" s="38">
        <v>168</v>
      </c>
      <c r="I915" s="38">
        <v>209</v>
      </c>
      <c r="J915" s="38">
        <v>0</v>
      </c>
      <c r="K915" s="57">
        <v>14.552199999999999</v>
      </c>
      <c r="L915" s="38">
        <v>0</v>
      </c>
      <c r="M915" s="38">
        <v>0</v>
      </c>
      <c r="N915" s="38">
        <v>15</v>
      </c>
      <c r="O915" s="38">
        <v>8</v>
      </c>
      <c r="P915" s="38">
        <v>272</v>
      </c>
      <c r="Q915" s="38">
        <v>377</v>
      </c>
      <c r="R915" s="57">
        <v>1</v>
      </c>
      <c r="S915" s="38">
        <v>12</v>
      </c>
      <c r="T915" s="35"/>
      <c r="U915" s="35">
        <v>499</v>
      </c>
      <c r="V915" s="35">
        <v>61</v>
      </c>
      <c r="W915" s="35">
        <v>281</v>
      </c>
      <c r="X915" s="58">
        <v>5887726.5850699991</v>
      </c>
      <c r="Y915" s="58">
        <v>15617</v>
      </c>
    </row>
    <row r="916" spans="1:25" s="58" customFormat="1">
      <c r="A916" s="56">
        <v>499</v>
      </c>
      <c r="B916" s="35">
        <v>499061332</v>
      </c>
      <c r="C916" s="37" t="s">
        <v>556</v>
      </c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2</v>
      </c>
      <c r="J916" s="38">
        <v>0</v>
      </c>
      <c r="K916" s="57">
        <v>7.7200000000000005E-2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10</v>
      </c>
      <c r="T916" s="35"/>
      <c r="U916" s="35">
        <v>499</v>
      </c>
      <c r="V916" s="35">
        <v>61</v>
      </c>
      <c r="W916" s="35">
        <v>332</v>
      </c>
      <c r="X916" s="58">
        <v>34908.213819999997</v>
      </c>
      <c r="Y916" s="58">
        <v>17454</v>
      </c>
    </row>
    <row r="917" spans="1:25" s="58" customFormat="1">
      <c r="A917" s="56">
        <v>499</v>
      </c>
      <c r="B917" s="35">
        <v>499061670</v>
      </c>
      <c r="C917" s="37" t="s">
        <v>556</v>
      </c>
      <c r="D917" s="38">
        <v>0</v>
      </c>
      <c r="E917" s="38">
        <v>0</v>
      </c>
      <c r="F917" s="38">
        <v>0</v>
      </c>
      <c r="G917" s="38">
        <v>0</v>
      </c>
      <c r="H917" s="38">
        <v>1</v>
      </c>
      <c r="I917" s="38">
        <v>0</v>
      </c>
      <c r="J917" s="38">
        <v>0</v>
      </c>
      <c r="K917" s="57">
        <v>3.8600000000000002E-2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1</v>
      </c>
      <c r="R917" s="57">
        <v>1</v>
      </c>
      <c r="S917" s="38">
        <v>6</v>
      </c>
      <c r="T917" s="35"/>
      <c r="U917" s="35">
        <v>499</v>
      </c>
      <c r="V917" s="35">
        <v>61</v>
      </c>
      <c r="W917" s="35">
        <v>670</v>
      </c>
      <c r="X917" s="58">
        <v>9754.4269099999983</v>
      </c>
      <c r="Y917" s="58">
        <v>9754</v>
      </c>
    </row>
    <row r="918" spans="1:25" s="58" customFormat="1">
      <c r="A918" s="56">
        <v>499</v>
      </c>
      <c r="B918" s="35">
        <v>499061672</v>
      </c>
      <c r="C918" s="37" t="s">
        <v>556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1</v>
      </c>
      <c r="J918" s="38">
        <v>0</v>
      </c>
      <c r="K918" s="57">
        <v>3.8600000000000002E-2</v>
      </c>
      <c r="L918" s="38">
        <v>0</v>
      </c>
      <c r="M918" s="38">
        <v>0</v>
      </c>
      <c r="N918" s="38">
        <v>0</v>
      </c>
      <c r="O918" s="38">
        <v>0</v>
      </c>
      <c r="P918" s="38">
        <v>1</v>
      </c>
      <c r="Q918" s="38">
        <v>1</v>
      </c>
      <c r="R918" s="57">
        <v>1</v>
      </c>
      <c r="S918" s="38">
        <v>9</v>
      </c>
      <c r="T918" s="35"/>
      <c r="U918" s="35">
        <v>499</v>
      </c>
      <c r="V918" s="35">
        <v>61</v>
      </c>
      <c r="W918" s="35">
        <v>672</v>
      </c>
      <c r="X918" s="58">
        <v>17192.056910000003</v>
      </c>
      <c r="Y918" s="58">
        <v>17192</v>
      </c>
    </row>
    <row r="919" spans="1:25" s="58" customFormat="1">
      <c r="A919" s="56">
        <v>499</v>
      </c>
      <c r="B919" s="35">
        <v>499061680</v>
      </c>
      <c r="C919" s="37" t="s">
        <v>556</v>
      </c>
      <c r="D919" s="38">
        <v>0</v>
      </c>
      <c r="E919" s="38">
        <v>0</v>
      </c>
      <c r="F919" s="38">
        <v>0</v>
      </c>
      <c r="G919" s="38">
        <v>0</v>
      </c>
      <c r="H919" s="38">
        <v>1</v>
      </c>
      <c r="I919" s="38">
        <v>0</v>
      </c>
      <c r="J919" s="38">
        <v>0</v>
      </c>
      <c r="K919" s="57">
        <v>3.8600000000000002E-2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1</v>
      </c>
      <c r="R919" s="57">
        <v>1</v>
      </c>
      <c r="S919" s="38">
        <v>5</v>
      </c>
      <c r="T919" s="35"/>
      <c r="U919" s="35">
        <v>499</v>
      </c>
      <c r="V919" s="35">
        <v>61</v>
      </c>
      <c r="W919" s="35">
        <v>680</v>
      </c>
      <c r="X919" s="58">
        <v>9754.4269099999983</v>
      </c>
      <c r="Y919" s="58">
        <v>9754</v>
      </c>
    </row>
    <row r="920" spans="1:25" s="58" customFormat="1">
      <c r="A920" s="56">
        <v>3501</v>
      </c>
      <c r="B920" s="35">
        <v>3501061061</v>
      </c>
      <c r="C920" s="37" t="s">
        <v>557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34</v>
      </c>
      <c r="J920" s="38">
        <v>0</v>
      </c>
      <c r="K920" s="57">
        <v>1.3124</v>
      </c>
      <c r="L920" s="38">
        <v>0</v>
      </c>
      <c r="M920" s="38">
        <v>0</v>
      </c>
      <c r="N920" s="38">
        <v>0</v>
      </c>
      <c r="O920" s="38">
        <v>0</v>
      </c>
      <c r="P920" s="38">
        <v>31</v>
      </c>
      <c r="Q920" s="38">
        <v>34</v>
      </c>
      <c r="R920" s="57">
        <v>1</v>
      </c>
      <c r="S920" s="38">
        <v>11</v>
      </c>
      <c r="T920" s="35"/>
      <c r="U920" s="35">
        <v>3501</v>
      </c>
      <c r="V920" s="35">
        <v>61</v>
      </c>
      <c r="W920" s="35">
        <v>61</v>
      </c>
      <c r="X920" s="58">
        <v>585738.09493999998</v>
      </c>
      <c r="Y920" s="58">
        <v>17228</v>
      </c>
    </row>
    <row r="921" spans="1:25" s="58" customFormat="1">
      <c r="A921" s="56">
        <v>3501</v>
      </c>
      <c r="B921" s="35">
        <v>3501061087</v>
      </c>
      <c r="C921" s="37" t="s">
        <v>557</v>
      </c>
      <c r="D921" s="38">
        <v>0</v>
      </c>
      <c r="E921" s="38">
        <v>0</v>
      </c>
      <c r="F921" s="38">
        <v>0</v>
      </c>
      <c r="G921" s="38">
        <v>0</v>
      </c>
      <c r="H921" s="38">
        <v>0</v>
      </c>
      <c r="I921" s="38">
        <v>1</v>
      </c>
      <c r="J921" s="38">
        <v>0</v>
      </c>
      <c r="K921" s="57">
        <v>3.8600000000000002E-2</v>
      </c>
      <c r="L921" s="38">
        <v>0</v>
      </c>
      <c r="M921" s="38">
        <v>0</v>
      </c>
      <c r="N921" s="38">
        <v>0</v>
      </c>
      <c r="O921" s="38">
        <v>0</v>
      </c>
      <c r="P921" s="38">
        <v>1</v>
      </c>
      <c r="Q921" s="38">
        <v>1</v>
      </c>
      <c r="R921" s="57">
        <v>1</v>
      </c>
      <c r="S921" s="38">
        <v>5</v>
      </c>
      <c r="T921" s="35"/>
      <c r="U921" s="35">
        <v>3501</v>
      </c>
      <c r="V921" s="35">
        <v>61</v>
      </c>
      <c r="W921" s="35">
        <v>87</v>
      </c>
      <c r="X921" s="58">
        <v>16021.766909999998</v>
      </c>
      <c r="Y921" s="58">
        <v>16022</v>
      </c>
    </row>
    <row r="922" spans="1:25" s="58" customFormat="1">
      <c r="A922" s="56">
        <v>3501</v>
      </c>
      <c r="B922" s="35">
        <v>3501061137</v>
      </c>
      <c r="C922" s="37" t="s">
        <v>557</v>
      </c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75</v>
      </c>
      <c r="J922" s="38">
        <v>0</v>
      </c>
      <c r="K922" s="57">
        <v>2.895</v>
      </c>
      <c r="L922" s="38">
        <v>0</v>
      </c>
      <c r="M922" s="38">
        <v>0</v>
      </c>
      <c r="N922" s="38">
        <v>0</v>
      </c>
      <c r="O922" s="38">
        <v>4</v>
      </c>
      <c r="P922" s="38">
        <v>70</v>
      </c>
      <c r="Q922" s="38">
        <v>75</v>
      </c>
      <c r="R922" s="57">
        <v>1</v>
      </c>
      <c r="S922" s="38">
        <v>12</v>
      </c>
      <c r="T922" s="35"/>
      <c r="U922" s="35">
        <v>3501</v>
      </c>
      <c r="V922" s="35">
        <v>61</v>
      </c>
      <c r="W922" s="35">
        <v>137</v>
      </c>
      <c r="X922" s="58">
        <v>1334281.6382499998</v>
      </c>
      <c r="Y922" s="58">
        <v>17790</v>
      </c>
    </row>
    <row r="923" spans="1:25" s="58" customFormat="1">
      <c r="A923" s="56">
        <v>3501</v>
      </c>
      <c r="B923" s="35">
        <v>3501061210</v>
      </c>
      <c r="C923" s="37" t="s">
        <v>557</v>
      </c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1</v>
      </c>
      <c r="J923" s="38">
        <v>0</v>
      </c>
      <c r="K923" s="57">
        <v>3.8600000000000002E-2</v>
      </c>
      <c r="L923" s="38">
        <v>0</v>
      </c>
      <c r="M923" s="38">
        <v>0</v>
      </c>
      <c r="N923" s="38">
        <v>0</v>
      </c>
      <c r="O923" s="38">
        <v>0</v>
      </c>
      <c r="P923" s="38">
        <v>1</v>
      </c>
      <c r="Q923" s="38">
        <v>1</v>
      </c>
      <c r="R923" s="57">
        <v>1</v>
      </c>
      <c r="S923" s="38">
        <v>6</v>
      </c>
      <c r="T923" s="35"/>
      <c r="U923" s="35">
        <v>3501</v>
      </c>
      <c r="V923" s="35">
        <v>61</v>
      </c>
      <c r="W923" s="35">
        <v>210</v>
      </c>
      <c r="X923" s="58">
        <v>16405.886910000001</v>
      </c>
      <c r="Y923" s="58">
        <v>16406</v>
      </c>
    </row>
    <row r="924" spans="1:25" s="58" customFormat="1">
      <c r="A924" s="56">
        <v>3501</v>
      </c>
      <c r="B924" s="35">
        <v>3501061227</v>
      </c>
      <c r="C924" s="37" t="s">
        <v>557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</v>
      </c>
      <c r="J924" s="38">
        <v>0</v>
      </c>
      <c r="K924" s="57">
        <v>3.8600000000000002E-2</v>
      </c>
      <c r="L924" s="38">
        <v>0</v>
      </c>
      <c r="M924" s="38">
        <v>0</v>
      </c>
      <c r="N924" s="38">
        <v>0</v>
      </c>
      <c r="O924" s="38">
        <v>0</v>
      </c>
      <c r="P924" s="38">
        <v>1</v>
      </c>
      <c r="Q924" s="38">
        <v>1</v>
      </c>
      <c r="R924" s="57">
        <v>1</v>
      </c>
      <c r="S924" s="38">
        <v>10</v>
      </c>
      <c r="T924" s="35"/>
      <c r="U924" s="35">
        <v>3501</v>
      </c>
      <c r="V924" s="35">
        <v>61</v>
      </c>
      <c r="W924" s="35">
        <v>227</v>
      </c>
      <c r="X924" s="58">
        <v>17454.106909999999</v>
      </c>
      <c r="Y924" s="58">
        <v>17454</v>
      </c>
    </row>
    <row r="925" spans="1:25" s="58" customFormat="1">
      <c r="A925" s="56">
        <v>3501</v>
      </c>
      <c r="B925" s="35">
        <v>3501061278</v>
      </c>
      <c r="C925" s="37" t="s">
        <v>557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3</v>
      </c>
      <c r="J925" s="38">
        <v>0</v>
      </c>
      <c r="K925" s="57">
        <v>0.1158</v>
      </c>
      <c r="L925" s="38">
        <v>0</v>
      </c>
      <c r="M925" s="38">
        <v>0</v>
      </c>
      <c r="N925" s="38">
        <v>0</v>
      </c>
      <c r="O925" s="38">
        <v>2</v>
      </c>
      <c r="P925" s="38">
        <v>3</v>
      </c>
      <c r="Q925" s="38">
        <v>3</v>
      </c>
      <c r="R925" s="57">
        <v>1</v>
      </c>
      <c r="S925" s="38">
        <v>7</v>
      </c>
      <c r="T925" s="35"/>
      <c r="U925" s="35">
        <v>3501</v>
      </c>
      <c r="V925" s="35">
        <v>61</v>
      </c>
      <c r="W925" s="35">
        <v>278</v>
      </c>
      <c r="X925" s="58">
        <v>55034.640730000006</v>
      </c>
      <c r="Y925" s="58">
        <v>18345</v>
      </c>
    </row>
    <row r="926" spans="1:25" s="58" customFormat="1">
      <c r="A926" s="56">
        <v>3501</v>
      </c>
      <c r="B926" s="35">
        <v>3501061281</v>
      </c>
      <c r="C926" s="37" t="s">
        <v>557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124</v>
      </c>
      <c r="J926" s="38">
        <v>0</v>
      </c>
      <c r="K926" s="57">
        <v>4.7864000000000004</v>
      </c>
      <c r="L926" s="38">
        <v>0</v>
      </c>
      <c r="M926" s="38">
        <v>0</v>
      </c>
      <c r="N926" s="38">
        <v>0</v>
      </c>
      <c r="O926" s="38">
        <v>6</v>
      </c>
      <c r="P926" s="38">
        <v>114</v>
      </c>
      <c r="Q926" s="38">
        <v>124</v>
      </c>
      <c r="R926" s="57">
        <v>1</v>
      </c>
      <c r="S926" s="38">
        <v>12</v>
      </c>
      <c r="T926" s="35"/>
      <c r="U926" s="35">
        <v>3501</v>
      </c>
      <c r="V926" s="35">
        <v>61</v>
      </c>
      <c r="W926" s="35">
        <v>281</v>
      </c>
      <c r="X926" s="58">
        <v>2193243.4568399996</v>
      </c>
      <c r="Y926" s="58">
        <v>17687</v>
      </c>
    </row>
    <row r="927" spans="1:25" s="58" customFormat="1">
      <c r="A927" s="56">
        <v>3501</v>
      </c>
      <c r="B927" s="35">
        <v>3501061325</v>
      </c>
      <c r="C927" s="37" t="s">
        <v>557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3</v>
      </c>
      <c r="J927" s="38">
        <v>0</v>
      </c>
      <c r="K927" s="57">
        <v>0.1158</v>
      </c>
      <c r="L927" s="38">
        <v>0</v>
      </c>
      <c r="M927" s="38">
        <v>0</v>
      </c>
      <c r="N927" s="38">
        <v>0</v>
      </c>
      <c r="O927" s="38">
        <v>0</v>
      </c>
      <c r="P927" s="38">
        <v>3</v>
      </c>
      <c r="Q927" s="38">
        <v>3</v>
      </c>
      <c r="R927" s="57">
        <v>1</v>
      </c>
      <c r="S927" s="38">
        <v>9</v>
      </c>
      <c r="T927" s="35"/>
      <c r="U927" s="35">
        <v>3501</v>
      </c>
      <c r="V927" s="35">
        <v>61</v>
      </c>
      <c r="W927" s="35">
        <v>325</v>
      </c>
      <c r="X927" s="58">
        <v>51576.170729999998</v>
      </c>
      <c r="Y927" s="58">
        <v>17192</v>
      </c>
    </row>
    <row r="928" spans="1:25" s="58" customFormat="1">
      <c r="A928" s="56">
        <v>3501</v>
      </c>
      <c r="B928" s="35">
        <v>3501061332</v>
      </c>
      <c r="C928" s="37" t="s">
        <v>557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1</v>
      </c>
      <c r="J928" s="38">
        <v>0</v>
      </c>
      <c r="K928" s="57">
        <v>3.8600000000000002E-2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10</v>
      </c>
      <c r="T928" s="35"/>
      <c r="U928" s="35">
        <v>3501</v>
      </c>
      <c r="V928" s="35">
        <v>61</v>
      </c>
      <c r="W928" s="35">
        <v>332</v>
      </c>
      <c r="X928" s="58">
        <v>17454.106909999999</v>
      </c>
      <c r="Y928" s="58">
        <v>17454</v>
      </c>
    </row>
    <row r="929" spans="1:25" s="58" customFormat="1">
      <c r="A929" s="56">
        <v>3502</v>
      </c>
      <c r="B929" s="35">
        <v>3502281061</v>
      </c>
      <c r="C929" s="37" t="s">
        <v>558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2</v>
      </c>
      <c r="J929" s="38">
        <v>0</v>
      </c>
      <c r="K929" s="57">
        <v>7.7200000000000005E-2</v>
      </c>
      <c r="L929" s="38">
        <v>0</v>
      </c>
      <c r="M929" s="38">
        <v>0</v>
      </c>
      <c r="N929" s="38">
        <v>0</v>
      </c>
      <c r="O929" s="38">
        <v>0</v>
      </c>
      <c r="P929" s="38">
        <v>1</v>
      </c>
      <c r="Q929" s="38">
        <v>2</v>
      </c>
      <c r="R929" s="57">
        <v>1</v>
      </c>
      <c r="S929" s="38">
        <v>11</v>
      </c>
      <c r="T929" s="35"/>
      <c r="U929" s="35">
        <v>3502</v>
      </c>
      <c r="V929" s="35">
        <v>281</v>
      </c>
      <c r="W929" s="35">
        <v>61</v>
      </c>
      <c r="X929" s="58">
        <v>29382.553820000001</v>
      </c>
      <c r="Y929" s="58">
        <v>14691</v>
      </c>
    </row>
    <row r="930" spans="1:25" s="58" customFormat="1">
      <c r="A930" s="56">
        <v>3502</v>
      </c>
      <c r="B930" s="35">
        <v>3502281137</v>
      </c>
      <c r="C930" s="37" t="s">
        <v>558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3.8600000000000002E-2</v>
      </c>
      <c r="L930" s="38">
        <v>0</v>
      </c>
      <c r="M930" s="38">
        <v>0</v>
      </c>
      <c r="N930" s="38">
        <v>0</v>
      </c>
      <c r="O930" s="38">
        <v>0</v>
      </c>
      <c r="P930" s="38">
        <v>1</v>
      </c>
      <c r="Q930" s="38">
        <v>1</v>
      </c>
      <c r="R930" s="57">
        <v>1</v>
      </c>
      <c r="S930" s="38">
        <v>12</v>
      </c>
      <c r="T930" s="35"/>
      <c r="U930" s="35">
        <v>3502</v>
      </c>
      <c r="V930" s="35">
        <v>281</v>
      </c>
      <c r="W930" s="35">
        <v>137</v>
      </c>
      <c r="X930" s="58">
        <v>16230.99691</v>
      </c>
      <c r="Y930" s="58">
        <v>16231</v>
      </c>
    </row>
    <row r="931" spans="1:25" s="58" customFormat="1">
      <c r="A931" s="56">
        <v>3502</v>
      </c>
      <c r="B931" s="35">
        <v>3502281161</v>
      </c>
      <c r="C931" s="37" t="s">
        <v>558</v>
      </c>
      <c r="D931" s="38">
        <v>0</v>
      </c>
      <c r="E931" s="38">
        <v>0</v>
      </c>
      <c r="F931" s="38">
        <v>0</v>
      </c>
      <c r="G931" s="38">
        <v>0</v>
      </c>
      <c r="H931" s="38">
        <v>2</v>
      </c>
      <c r="I931" s="38">
        <v>0</v>
      </c>
      <c r="J931" s="38">
        <v>0</v>
      </c>
      <c r="K931" s="57">
        <v>7.7200000000000005E-2</v>
      </c>
      <c r="L931" s="38">
        <v>0</v>
      </c>
      <c r="M931" s="38">
        <v>0</v>
      </c>
      <c r="N931" s="38">
        <v>0</v>
      </c>
      <c r="O931" s="38">
        <v>0</v>
      </c>
      <c r="P931" s="38">
        <v>2</v>
      </c>
      <c r="Q931" s="38">
        <v>2</v>
      </c>
      <c r="R931" s="57">
        <v>1</v>
      </c>
      <c r="S931" s="38">
        <v>7</v>
      </c>
      <c r="T931" s="35"/>
      <c r="U931" s="35">
        <v>3502</v>
      </c>
      <c r="V931" s="35">
        <v>281</v>
      </c>
      <c r="W931" s="35">
        <v>161</v>
      </c>
      <c r="X931" s="58">
        <v>29621.773820000002</v>
      </c>
      <c r="Y931" s="58">
        <v>14811</v>
      </c>
    </row>
    <row r="932" spans="1:25" s="58" customFormat="1">
      <c r="A932" s="56">
        <v>3502</v>
      </c>
      <c r="B932" s="35">
        <v>3502281191</v>
      </c>
      <c r="C932" s="37" t="s">
        <v>558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1</v>
      </c>
      <c r="J932" s="38">
        <v>0</v>
      </c>
      <c r="K932" s="57">
        <v>3.8600000000000002E-2</v>
      </c>
      <c r="L932" s="38">
        <v>0</v>
      </c>
      <c r="M932" s="38">
        <v>0</v>
      </c>
      <c r="N932" s="38">
        <v>0</v>
      </c>
      <c r="O932" s="38">
        <v>0</v>
      </c>
      <c r="P932" s="38">
        <v>1</v>
      </c>
      <c r="Q932" s="38">
        <v>1</v>
      </c>
      <c r="R932" s="57">
        <v>1</v>
      </c>
      <c r="S932" s="38">
        <v>8</v>
      </c>
      <c r="T932" s="35"/>
      <c r="U932" s="35">
        <v>3502</v>
      </c>
      <c r="V932" s="35">
        <v>281</v>
      </c>
      <c r="W932" s="35">
        <v>191</v>
      </c>
      <c r="X932" s="58">
        <v>16929.976909999998</v>
      </c>
      <c r="Y932" s="58">
        <v>16930</v>
      </c>
    </row>
    <row r="933" spans="1:25" s="58" customFormat="1">
      <c r="A933" s="56">
        <v>3502</v>
      </c>
      <c r="B933" s="35">
        <v>3502281281</v>
      </c>
      <c r="C933" s="37" t="s">
        <v>558</v>
      </c>
      <c r="D933" s="38">
        <v>0</v>
      </c>
      <c r="E933" s="38">
        <v>0</v>
      </c>
      <c r="F933" s="38">
        <v>0</v>
      </c>
      <c r="G933" s="38">
        <v>0</v>
      </c>
      <c r="H933" s="38">
        <v>210</v>
      </c>
      <c r="I933" s="38">
        <v>240</v>
      </c>
      <c r="J933" s="38">
        <v>0</v>
      </c>
      <c r="K933" s="57">
        <v>17.37</v>
      </c>
      <c r="L933" s="38">
        <v>0</v>
      </c>
      <c r="M933" s="38">
        <v>0</v>
      </c>
      <c r="N933" s="38">
        <v>12</v>
      </c>
      <c r="O933" s="38">
        <v>19</v>
      </c>
      <c r="P933" s="38">
        <v>386</v>
      </c>
      <c r="Q933" s="38">
        <v>450</v>
      </c>
      <c r="R933" s="57">
        <v>1</v>
      </c>
      <c r="S933" s="38">
        <v>12</v>
      </c>
      <c r="T933" s="35"/>
      <c r="U933" s="35">
        <v>3502</v>
      </c>
      <c r="V933" s="35">
        <v>281</v>
      </c>
      <c r="W933" s="35">
        <v>281</v>
      </c>
      <c r="X933" s="58">
        <v>7415279.5395</v>
      </c>
      <c r="Y933" s="58">
        <v>16478</v>
      </c>
    </row>
    <row r="934" spans="1:25" s="58" customFormat="1">
      <c r="A934" s="56">
        <v>3503</v>
      </c>
      <c r="B934" s="35">
        <v>3503160031</v>
      </c>
      <c r="C934" s="37" t="s">
        <v>559</v>
      </c>
      <c r="D934" s="38">
        <v>0</v>
      </c>
      <c r="E934" s="38">
        <v>0</v>
      </c>
      <c r="F934" s="38">
        <v>1</v>
      </c>
      <c r="G934" s="38">
        <v>4</v>
      </c>
      <c r="H934" s="38">
        <v>2</v>
      </c>
      <c r="I934" s="38">
        <v>0</v>
      </c>
      <c r="J934" s="38">
        <v>0</v>
      </c>
      <c r="K934" s="57">
        <v>0.2702</v>
      </c>
      <c r="L934" s="38">
        <v>0</v>
      </c>
      <c r="M934" s="38">
        <v>0</v>
      </c>
      <c r="N934" s="38">
        <v>0</v>
      </c>
      <c r="O934" s="38">
        <v>0</v>
      </c>
      <c r="P934" s="38">
        <v>3</v>
      </c>
      <c r="Q934" s="38">
        <v>7</v>
      </c>
      <c r="R934" s="57">
        <v>1</v>
      </c>
      <c r="S934" s="38">
        <v>5</v>
      </c>
      <c r="T934" s="35"/>
      <c r="U934" s="35">
        <v>3503</v>
      </c>
      <c r="V934" s="35">
        <v>160</v>
      </c>
      <c r="W934" s="35">
        <v>31</v>
      </c>
      <c r="X934" s="58">
        <v>83262.428370000009</v>
      </c>
      <c r="Y934" s="58">
        <v>11895</v>
      </c>
    </row>
    <row r="935" spans="1:25" s="58" customFormat="1">
      <c r="A935" s="56">
        <v>3503</v>
      </c>
      <c r="B935" s="35">
        <v>3503160056</v>
      </c>
      <c r="C935" s="37" t="s">
        <v>559</v>
      </c>
      <c r="D935" s="38">
        <v>0</v>
      </c>
      <c r="E935" s="38">
        <v>0</v>
      </c>
      <c r="F935" s="38">
        <v>0</v>
      </c>
      <c r="G935" s="38">
        <v>6</v>
      </c>
      <c r="H935" s="38">
        <v>2</v>
      </c>
      <c r="I935" s="38">
        <v>1</v>
      </c>
      <c r="J935" s="38">
        <v>0</v>
      </c>
      <c r="K935" s="57">
        <v>0.34739999999999999</v>
      </c>
      <c r="L935" s="38">
        <v>0</v>
      </c>
      <c r="M935" s="38">
        <v>1</v>
      </c>
      <c r="N935" s="38">
        <v>0</v>
      </c>
      <c r="O935" s="38">
        <v>0</v>
      </c>
      <c r="P935" s="38">
        <v>6</v>
      </c>
      <c r="Q935" s="38">
        <v>9</v>
      </c>
      <c r="R935" s="57">
        <v>1</v>
      </c>
      <c r="S935" s="38">
        <v>4</v>
      </c>
      <c r="T935" s="35"/>
      <c r="U935" s="35">
        <v>3503</v>
      </c>
      <c r="V935" s="35">
        <v>160</v>
      </c>
      <c r="W935" s="35">
        <v>56</v>
      </c>
      <c r="X935" s="58">
        <v>120169.41219</v>
      </c>
      <c r="Y935" s="58">
        <v>13352</v>
      </c>
    </row>
    <row r="936" spans="1:25" s="58" customFormat="1">
      <c r="A936" s="56">
        <v>3503</v>
      </c>
      <c r="B936" s="35">
        <v>3503160079</v>
      </c>
      <c r="C936" s="37" t="s">
        <v>559</v>
      </c>
      <c r="D936" s="38">
        <v>0</v>
      </c>
      <c r="E936" s="38">
        <v>0</v>
      </c>
      <c r="F936" s="38">
        <v>6</v>
      </c>
      <c r="G936" s="38">
        <v>34</v>
      </c>
      <c r="H936" s="38">
        <v>20</v>
      </c>
      <c r="I936" s="38">
        <v>6</v>
      </c>
      <c r="J936" s="38">
        <v>0</v>
      </c>
      <c r="K936" s="57">
        <v>2.5476000000000001</v>
      </c>
      <c r="L936" s="38">
        <v>0</v>
      </c>
      <c r="M936" s="38">
        <v>5</v>
      </c>
      <c r="N936" s="38">
        <v>0</v>
      </c>
      <c r="O936" s="38">
        <v>0</v>
      </c>
      <c r="P936" s="38">
        <v>30</v>
      </c>
      <c r="Q936" s="38">
        <v>66</v>
      </c>
      <c r="R936" s="57">
        <v>1</v>
      </c>
      <c r="S936" s="38">
        <v>7</v>
      </c>
      <c r="T936" s="35"/>
      <c r="U936" s="35">
        <v>3503</v>
      </c>
      <c r="V936" s="35">
        <v>160</v>
      </c>
      <c r="W936" s="35">
        <v>79</v>
      </c>
      <c r="X936" s="58">
        <v>833504.40606000007</v>
      </c>
      <c r="Y936" s="58">
        <v>12629</v>
      </c>
    </row>
    <row r="937" spans="1:25" s="58" customFormat="1">
      <c r="A937" s="56">
        <v>3503</v>
      </c>
      <c r="B937" s="35">
        <v>3503160128</v>
      </c>
      <c r="C937" s="37" t="s">
        <v>559</v>
      </c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1</v>
      </c>
      <c r="J937" s="38">
        <v>0</v>
      </c>
      <c r="K937" s="57">
        <v>3.8600000000000002E-2</v>
      </c>
      <c r="L937" s="38">
        <v>0</v>
      </c>
      <c r="M937" s="38">
        <v>0</v>
      </c>
      <c r="N937" s="38">
        <v>0</v>
      </c>
      <c r="O937" s="38">
        <v>0</v>
      </c>
      <c r="P937" s="38">
        <v>1</v>
      </c>
      <c r="Q937" s="38">
        <v>1</v>
      </c>
      <c r="R937" s="57">
        <v>1</v>
      </c>
      <c r="S937" s="38">
        <v>10</v>
      </c>
      <c r="T937" s="35"/>
      <c r="U937" s="35">
        <v>3503</v>
      </c>
      <c r="V937" s="35">
        <v>160</v>
      </c>
      <c r="W937" s="35">
        <v>128</v>
      </c>
      <c r="X937" s="58">
        <v>17454.106909999999</v>
      </c>
      <c r="Y937" s="58">
        <v>17454</v>
      </c>
    </row>
    <row r="938" spans="1:25" s="58" customFormat="1">
      <c r="A938" s="56">
        <v>3503</v>
      </c>
      <c r="B938" s="35">
        <v>3503160149</v>
      </c>
      <c r="C938" s="37" t="s">
        <v>559</v>
      </c>
      <c r="D938" s="38">
        <v>0</v>
      </c>
      <c r="E938" s="38">
        <v>0</v>
      </c>
      <c r="F938" s="38">
        <v>1</v>
      </c>
      <c r="G938" s="38">
        <v>0</v>
      </c>
      <c r="H938" s="38">
        <v>0</v>
      </c>
      <c r="I938" s="38">
        <v>3</v>
      </c>
      <c r="J938" s="38">
        <v>0</v>
      </c>
      <c r="K938" s="57">
        <v>0.15440000000000001</v>
      </c>
      <c r="L938" s="38">
        <v>0</v>
      </c>
      <c r="M938" s="38">
        <v>0</v>
      </c>
      <c r="N938" s="38">
        <v>0</v>
      </c>
      <c r="O938" s="38">
        <v>0</v>
      </c>
      <c r="P938" s="38">
        <v>1</v>
      </c>
      <c r="Q938" s="38">
        <v>4</v>
      </c>
      <c r="R938" s="57">
        <v>1</v>
      </c>
      <c r="S938" s="38">
        <v>12</v>
      </c>
      <c r="T938" s="35"/>
      <c r="U938" s="35">
        <v>3503</v>
      </c>
      <c r="V938" s="35">
        <v>160</v>
      </c>
      <c r="W938" s="35">
        <v>149</v>
      </c>
      <c r="X938" s="58">
        <v>51374.897639999996</v>
      </c>
      <c r="Y938" s="58">
        <v>12844</v>
      </c>
    </row>
    <row r="939" spans="1:25" s="58" customFormat="1">
      <c r="A939" s="56">
        <v>3503</v>
      </c>
      <c r="B939" s="35">
        <v>3503160160</v>
      </c>
      <c r="C939" s="37" t="s">
        <v>559</v>
      </c>
      <c r="D939" s="38">
        <v>0</v>
      </c>
      <c r="E939" s="38">
        <v>0</v>
      </c>
      <c r="F939" s="38">
        <v>73</v>
      </c>
      <c r="G939" s="38">
        <v>487</v>
      </c>
      <c r="H939" s="38">
        <v>320</v>
      </c>
      <c r="I939" s="38">
        <v>143</v>
      </c>
      <c r="J939" s="38">
        <v>0</v>
      </c>
      <c r="K939" s="57">
        <v>39.4878</v>
      </c>
      <c r="L939" s="38">
        <v>0</v>
      </c>
      <c r="M939" s="38">
        <v>161</v>
      </c>
      <c r="N939" s="38">
        <v>33</v>
      </c>
      <c r="O939" s="38">
        <v>35</v>
      </c>
      <c r="P939" s="38">
        <v>723</v>
      </c>
      <c r="Q939" s="38">
        <v>1023</v>
      </c>
      <c r="R939" s="57">
        <v>1</v>
      </c>
      <c r="S939" s="38">
        <v>11</v>
      </c>
      <c r="T939" s="35"/>
      <c r="U939" s="35">
        <v>3503</v>
      </c>
      <c r="V939" s="35">
        <v>160</v>
      </c>
      <c r="W939" s="35">
        <v>160</v>
      </c>
      <c r="X939" s="58">
        <v>15483984.90893</v>
      </c>
      <c r="Y939" s="58">
        <v>15136</v>
      </c>
    </row>
    <row r="940" spans="1:25" s="58" customFormat="1">
      <c r="A940" s="56">
        <v>3503</v>
      </c>
      <c r="B940" s="35">
        <v>3503160207</v>
      </c>
      <c r="C940" s="37" t="s">
        <v>559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3.8600000000000002E-2</v>
      </c>
      <c r="L940" s="38">
        <v>0</v>
      </c>
      <c r="M940" s="38">
        <v>0</v>
      </c>
      <c r="N940" s="38">
        <v>0</v>
      </c>
      <c r="O940" s="38">
        <v>0</v>
      </c>
      <c r="P940" s="38">
        <v>1</v>
      </c>
      <c r="Q940" s="38">
        <v>1</v>
      </c>
      <c r="R940" s="57">
        <v>1</v>
      </c>
      <c r="S940" s="38">
        <v>3</v>
      </c>
      <c r="T940" s="35"/>
      <c r="U940" s="35">
        <v>3503</v>
      </c>
      <c r="V940" s="35">
        <v>160</v>
      </c>
      <c r="W940" s="35">
        <v>207</v>
      </c>
      <c r="X940" s="58">
        <v>13946.446910000001</v>
      </c>
      <c r="Y940" s="58">
        <v>13946</v>
      </c>
    </row>
    <row r="941" spans="1:25" s="58" customFormat="1">
      <c r="A941" s="56">
        <v>3503</v>
      </c>
      <c r="B941" s="35">
        <v>3503160295</v>
      </c>
      <c r="C941" s="37" t="s">
        <v>559</v>
      </c>
      <c r="D941" s="38">
        <v>0</v>
      </c>
      <c r="E941" s="38">
        <v>0</v>
      </c>
      <c r="F941" s="38">
        <v>0</v>
      </c>
      <c r="G941" s="38">
        <v>1</v>
      </c>
      <c r="H941" s="38">
        <v>0</v>
      </c>
      <c r="I941" s="38">
        <v>1</v>
      </c>
      <c r="J941" s="38">
        <v>0</v>
      </c>
      <c r="K941" s="57">
        <v>7.7200000000000005E-2</v>
      </c>
      <c r="L941" s="38">
        <v>0</v>
      </c>
      <c r="M941" s="38">
        <v>0</v>
      </c>
      <c r="N941" s="38">
        <v>0</v>
      </c>
      <c r="O941" s="38">
        <v>0</v>
      </c>
      <c r="P941" s="38">
        <v>2</v>
      </c>
      <c r="Q941" s="38">
        <v>2</v>
      </c>
      <c r="R941" s="57">
        <v>1</v>
      </c>
      <c r="S941" s="38">
        <v>5</v>
      </c>
      <c r="T941" s="35"/>
      <c r="U941" s="35">
        <v>3503</v>
      </c>
      <c r="V941" s="35">
        <v>160</v>
      </c>
      <c r="W941" s="35">
        <v>295</v>
      </c>
      <c r="X941" s="58">
        <v>30546.753819999998</v>
      </c>
      <c r="Y941" s="58">
        <v>15273</v>
      </c>
    </row>
    <row r="942" spans="1:25" s="58" customFormat="1">
      <c r="A942" s="56">
        <v>3503</v>
      </c>
      <c r="B942" s="35">
        <v>3503160301</v>
      </c>
      <c r="C942" s="37" t="s">
        <v>559</v>
      </c>
      <c r="D942" s="38">
        <v>0</v>
      </c>
      <c r="E942" s="38">
        <v>0</v>
      </c>
      <c r="F942" s="38">
        <v>0</v>
      </c>
      <c r="G942" s="38">
        <v>0</v>
      </c>
      <c r="H942" s="38">
        <v>1</v>
      </c>
      <c r="I942" s="38">
        <v>2</v>
      </c>
      <c r="J942" s="38">
        <v>0</v>
      </c>
      <c r="K942" s="57">
        <v>0.1158</v>
      </c>
      <c r="L942" s="38">
        <v>0</v>
      </c>
      <c r="M942" s="38">
        <v>0</v>
      </c>
      <c r="N942" s="38">
        <v>0</v>
      </c>
      <c r="O942" s="38">
        <v>0</v>
      </c>
      <c r="P942" s="38">
        <v>3</v>
      </c>
      <c r="Q942" s="38">
        <v>3</v>
      </c>
      <c r="R942" s="57">
        <v>1</v>
      </c>
      <c r="S942" s="38">
        <v>5</v>
      </c>
      <c r="T942" s="35"/>
      <c r="U942" s="35">
        <v>3503</v>
      </c>
      <c r="V942" s="35">
        <v>160</v>
      </c>
      <c r="W942" s="35">
        <v>301</v>
      </c>
      <c r="X942" s="58">
        <v>46208.260730000009</v>
      </c>
      <c r="Y942" s="58">
        <v>15403</v>
      </c>
    </row>
    <row r="943" spans="1:25" s="58" customFormat="1">
      <c r="A943" s="56">
        <v>3503</v>
      </c>
      <c r="B943" s="35">
        <v>3503160673</v>
      </c>
      <c r="C943" s="37" t="s">
        <v>559</v>
      </c>
      <c r="D943" s="38">
        <v>0</v>
      </c>
      <c r="E943" s="38">
        <v>0</v>
      </c>
      <c r="F943" s="38">
        <v>0</v>
      </c>
      <c r="G943" s="38">
        <v>0</v>
      </c>
      <c r="H943" s="38">
        <v>1</v>
      </c>
      <c r="I943" s="38">
        <v>0</v>
      </c>
      <c r="J943" s="38">
        <v>0</v>
      </c>
      <c r="K943" s="57">
        <v>3.8600000000000002E-2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1</v>
      </c>
      <c r="R943" s="57">
        <v>1</v>
      </c>
      <c r="S943" s="38">
        <v>3</v>
      </c>
      <c r="T943" s="35"/>
      <c r="U943" s="35">
        <v>3503</v>
      </c>
      <c r="V943" s="35">
        <v>160</v>
      </c>
      <c r="W943" s="35">
        <v>673</v>
      </c>
      <c r="X943" s="58">
        <v>9754.4269099999983</v>
      </c>
      <c r="Y943" s="58">
        <v>9754</v>
      </c>
    </row>
    <row r="944" spans="1:25" s="58" customFormat="1">
      <c r="A944" s="56">
        <v>3506</v>
      </c>
      <c r="B944" s="35">
        <v>3506262030</v>
      </c>
      <c r="C944" s="37" t="s">
        <v>560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2</v>
      </c>
      <c r="J944" s="38">
        <v>0</v>
      </c>
      <c r="K944" s="57">
        <v>7.7200000000000005E-2</v>
      </c>
      <c r="L944" s="38">
        <v>0</v>
      </c>
      <c r="M944" s="38">
        <v>0</v>
      </c>
      <c r="N944" s="38">
        <v>0</v>
      </c>
      <c r="O944" s="38">
        <v>1</v>
      </c>
      <c r="P944" s="38">
        <v>2</v>
      </c>
      <c r="Q944" s="38">
        <v>2</v>
      </c>
      <c r="R944" s="57">
        <v>1</v>
      </c>
      <c r="S944" s="38">
        <v>7</v>
      </c>
      <c r="T944" s="35"/>
      <c r="U944" s="35">
        <v>3506</v>
      </c>
      <c r="V944" s="35">
        <v>262</v>
      </c>
      <c r="W944" s="35">
        <v>30</v>
      </c>
      <c r="X944" s="58">
        <v>35851.283819999997</v>
      </c>
      <c r="Y944" s="58">
        <v>17926</v>
      </c>
    </row>
    <row r="945" spans="1:25" s="58" customFormat="1">
      <c r="A945" s="56">
        <v>3506</v>
      </c>
      <c r="B945" s="35">
        <v>3506262031</v>
      </c>
      <c r="C945" s="37" t="s">
        <v>560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1</v>
      </c>
      <c r="J945" s="38">
        <v>0</v>
      </c>
      <c r="K945" s="57">
        <v>3.8600000000000002E-2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1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31</v>
      </c>
      <c r="X945" s="58">
        <v>11611.466909999999</v>
      </c>
      <c r="Y945" s="58">
        <v>11611</v>
      </c>
    </row>
    <row r="946" spans="1:25" s="58" customFormat="1">
      <c r="A946" s="56">
        <v>3506</v>
      </c>
      <c r="B946" s="35">
        <v>3506262035</v>
      </c>
      <c r="C946" s="37" t="s">
        <v>560</v>
      </c>
      <c r="D946" s="38">
        <v>0</v>
      </c>
      <c r="E946" s="38">
        <v>0</v>
      </c>
      <c r="F946" s="38">
        <v>0</v>
      </c>
      <c r="G946" s="38">
        <v>0</v>
      </c>
      <c r="H946" s="38">
        <v>1</v>
      </c>
      <c r="I946" s="38">
        <v>0</v>
      </c>
      <c r="J946" s="38">
        <v>0</v>
      </c>
      <c r="K946" s="57">
        <v>3.8600000000000002E-2</v>
      </c>
      <c r="L946" s="38">
        <v>0</v>
      </c>
      <c r="M946" s="38">
        <v>0</v>
      </c>
      <c r="N946" s="38">
        <v>1</v>
      </c>
      <c r="O946" s="38">
        <v>0</v>
      </c>
      <c r="P946" s="38">
        <v>1</v>
      </c>
      <c r="Q946" s="38">
        <v>1</v>
      </c>
      <c r="R946" s="57">
        <v>1</v>
      </c>
      <c r="S946" s="38">
        <v>11</v>
      </c>
      <c r="T946" s="35"/>
      <c r="U946" s="35">
        <v>3506</v>
      </c>
      <c r="V946" s="35">
        <v>262</v>
      </c>
      <c r="W946" s="35">
        <v>35</v>
      </c>
      <c r="X946" s="58">
        <v>18609.766909999998</v>
      </c>
      <c r="Y946" s="58">
        <v>18610</v>
      </c>
    </row>
    <row r="947" spans="1:25" s="58" customFormat="1">
      <c r="A947" s="56">
        <v>3506</v>
      </c>
      <c r="B947" s="35">
        <v>3506262057</v>
      </c>
      <c r="C947" s="37" t="s">
        <v>560</v>
      </c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1</v>
      </c>
      <c r="J947" s="38">
        <v>0</v>
      </c>
      <c r="K947" s="57">
        <v>3.8600000000000002E-2</v>
      </c>
      <c r="L947" s="38">
        <v>0</v>
      </c>
      <c r="M947" s="38">
        <v>0</v>
      </c>
      <c r="N947" s="38">
        <v>0</v>
      </c>
      <c r="O947" s="38">
        <v>0</v>
      </c>
      <c r="P947" s="38">
        <v>1</v>
      </c>
      <c r="Q947" s="38">
        <v>1</v>
      </c>
      <c r="R947" s="57">
        <v>1</v>
      </c>
      <c r="S947" s="38">
        <v>12</v>
      </c>
      <c r="T947" s="35"/>
      <c r="U947" s="35">
        <v>3506</v>
      </c>
      <c r="V947" s="35">
        <v>262</v>
      </c>
      <c r="W947" s="35">
        <v>57</v>
      </c>
      <c r="X947" s="58">
        <v>18088.036910000003</v>
      </c>
      <c r="Y947" s="58">
        <v>18088</v>
      </c>
    </row>
    <row r="948" spans="1:25" s="58" customFormat="1">
      <c r="A948" s="56">
        <v>3506</v>
      </c>
      <c r="B948" s="35">
        <v>3506262071</v>
      </c>
      <c r="C948" s="37" t="s">
        <v>560</v>
      </c>
      <c r="D948" s="38">
        <v>0</v>
      </c>
      <c r="E948" s="38">
        <v>0</v>
      </c>
      <c r="F948" s="38">
        <v>0</v>
      </c>
      <c r="G948" s="38">
        <v>0</v>
      </c>
      <c r="H948" s="38">
        <v>1</v>
      </c>
      <c r="I948" s="38">
        <v>2</v>
      </c>
      <c r="J948" s="38">
        <v>0</v>
      </c>
      <c r="K948" s="57">
        <v>0.1158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3</v>
      </c>
      <c r="R948" s="57">
        <v>1</v>
      </c>
      <c r="S948" s="38">
        <v>5</v>
      </c>
      <c r="T948" s="35"/>
      <c r="U948" s="35">
        <v>3506</v>
      </c>
      <c r="V948" s="35">
        <v>262</v>
      </c>
      <c r="W948" s="35">
        <v>71</v>
      </c>
      <c r="X948" s="58">
        <v>32977.36073</v>
      </c>
      <c r="Y948" s="58">
        <v>10992</v>
      </c>
    </row>
    <row r="949" spans="1:25" s="58" customFormat="1">
      <c r="A949" s="56">
        <v>3506</v>
      </c>
      <c r="B949" s="35">
        <v>3506262079</v>
      </c>
      <c r="C949" s="37" t="s">
        <v>560</v>
      </c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1</v>
      </c>
      <c r="J949" s="38">
        <v>0</v>
      </c>
      <c r="K949" s="57">
        <v>3.8600000000000002E-2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7</v>
      </c>
      <c r="T949" s="35"/>
      <c r="U949" s="35">
        <v>3506</v>
      </c>
      <c r="V949" s="35">
        <v>262</v>
      </c>
      <c r="W949" s="35">
        <v>79</v>
      </c>
      <c r="X949" s="58">
        <v>11611.466909999999</v>
      </c>
      <c r="Y949" s="58">
        <v>11611</v>
      </c>
    </row>
    <row r="950" spans="1:25" s="58" customFormat="1">
      <c r="A950" s="56">
        <v>3506</v>
      </c>
      <c r="B950" s="35">
        <v>3506262093</v>
      </c>
      <c r="C950" s="37" t="s">
        <v>560</v>
      </c>
      <c r="D950" s="38">
        <v>0</v>
      </c>
      <c r="E950" s="38">
        <v>0</v>
      </c>
      <c r="F950" s="38">
        <v>0</v>
      </c>
      <c r="G950" s="38">
        <v>0</v>
      </c>
      <c r="H950" s="38">
        <v>13</v>
      </c>
      <c r="I950" s="38">
        <v>1</v>
      </c>
      <c r="J950" s="38">
        <v>0</v>
      </c>
      <c r="K950" s="57">
        <v>0.54039999999999999</v>
      </c>
      <c r="L950" s="38">
        <v>0</v>
      </c>
      <c r="M950" s="38">
        <v>0</v>
      </c>
      <c r="N950" s="38">
        <v>1</v>
      </c>
      <c r="O950" s="38">
        <v>0</v>
      </c>
      <c r="P950" s="38">
        <v>10</v>
      </c>
      <c r="Q950" s="38">
        <v>14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93</v>
      </c>
      <c r="X950" s="58">
        <v>202710.93673999998</v>
      </c>
      <c r="Y950" s="58">
        <v>14479</v>
      </c>
    </row>
    <row r="951" spans="1:25" s="58" customFormat="1">
      <c r="A951" s="56">
        <v>3506</v>
      </c>
      <c r="B951" s="35">
        <v>3506262149</v>
      </c>
      <c r="C951" s="37" t="s">
        <v>560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2</v>
      </c>
      <c r="J951" s="38">
        <v>0</v>
      </c>
      <c r="K951" s="57">
        <v>7.7200000000000005E-2</v>
      </c>
      <c r="L951" s="38">
        <v>0</v>
      </c>
      <c r="M951" s="38">
        <v>0</v>
      </c>
      <c r="N951" s="38">
        <v>0</v>
      </c>
      <c r="O951" s="38">
        <v>0</v>
      </c>
      <c r="P951" s="38">
        <v>1</v>
      </c>
      <c r="Q951" s="38">
        <v>2</v>
      </c>
      <c r="R951" s="57">
        <v>1</v>
      </c>
      <c r="S951" s="38">
        <v>12</v>
      </c>
      <c r="T951" s="35"/>
      <c r="U951" s="35">
        <v>3506</v>
      </c>
      <c r="V951" s="35">
        <v>262</v>
      </c>
      <c r="W951" s="35">
        <v>149</v>
      </c>
      <c r="X951" s="58">
        <v>29699.503820000002</v>
      </c>
      <c r="Y951" s="58">
        <v>14850</v>
      </c>
    </row>
    <row r="952" spans="1:25" s="58" customFormat="1">
      <c r="A952" s="56">
        <v>3506</v>
      </c>
      <c r="B952" s="35">
        <v>3506262163</v>
      </c>
      <c r="C952" s="37" t="s">
        <v>560</v>
      </c>
      <c r="D952" s="38">
        <v>0</v>
      </c>
      <c r="E952" s="38">
        <v>0</v>
      </c>
      <c r="F952" s="38">
        <v>0</v>
      </c>
      <c r="G952" s="38">
        <v>0</v>
      </c>
      <c r="H952" s="38">
        <v>42</v>
      </c>
      <c r="I952" s="38">
        <v>99</v>
      </c>
      <c r="J952" s="38">
        <v>0</v>
      </c>
      <c r="K952" s="57">
        <v>5.4425999999999997</v>
      </c>
      <c r="L952" s="38">
        <v>0</v>
      </c>
      <c r="M952" s="38">
        <v>0</v>
      </c>
      <c r="N952" s="38">
        <v>6</v>
      </c>
      <c r="O952" s="38">
        <v>19</v>
      </c>
      <c r="P952" s="38">
        <v>82</v>
      </c>
      <c r="Q952" s="38">
        <v>141</v>
      </c>
      <c r="R952" s="57">
        <v>1</v>
      </c>
      <c r="S952" s="38">
        <v>11</v>
      </c>
      <c r="T952" s="35"/>
      <c r="U952" s="35">
        <v>3506</v>
      </c>
      <c r="V952" s="35">
        <v>262</v>
      </c>
      <c r="W952" s="35">
        <v>163</v>
      </c>
      <c r="X952" s="58">
        <v>2128277.4843100002</v>
      </c>
      <c r="Y952" s="58">
        <v>15094</v>
      </c>
    </row>
    <row r="953" spans="1:25" s="58" customFormat="1">
      <c r="A953" s="56">
        <v>3506</v>
      </c>
      <c r="B953" s="35">
        <v>3506262165</v>
      </c>
      <c r="C953" s="37" t="s">
        <v>560</v>
      </c>
      <c r="D953" s="38">
        <v>0</v>
      </c>
      <c r="E953" s="38">
        <v>0</v>
      </c>
      <c r="F953" s="38">
        <v>0</v>
      </c>
      <c r="G953" s="38">
        <v>0</v>
      </c>
      <c r="H953" s="38">
        <v>17</v>
      </c>
      <c r="I953" s="38">
        <v>19</v>
      </c>
      <c r="J953" s="38">
        <v>0</v>
      </c>
      <c r="K953" s="57">
        <v>1.3895999999999999</v>
      </c>
      <c r="L953" s="38">
        <v>0</v>
      </c>
      <c r="M953" s="38">
        <v>0</v>
      </c>
      <c r="N953" s="38">
        <v>0</v>
      </c>
      <c r="O953" s="38">
        <v>1</v>
      </c>
      <c r="P953" s="38">
        <v>20</v>
      </c>
      <c r="Q953" s="38">
        <v>36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165</v>
      </c>
      <c r="X953" s="58">
        <v>505811.35875999997</v>
      </c>
      <c r="Y953" s="58">
        <v>14050</v>
      </c>
    </row>
    <row r="954" spans="1:25" s="58" customFormat="1">
      <c r="A954" s="56">
        <v>3506</v>
      </c>
      <c r="B954" s="35">
        <v>3506262176</v>
      </c>
      <c r="C954" s="37" t="s">
        <v>560</v>
      </c>
      <c r="D954" s="38">
        <v>0</v>
      </c>
      <c r="E954" s="38">
        <v>0</v>
      </c>
      <c r="F954" s="38">
        <v>0</v>
      </c>
      <c r="G954" s="38">
        <v>0</v>
      </c>
      <c r="H954" s="38">
        <v>3</v>
      </c>
      <c r="I954" s="38">
        <v>6</v>
      </c>
      <c r="J954" s="38">
        <v>0</v>
      </c>
      <c r="K954" s="57">
        <v>0.34739999999999999</v>
      </c>
      <c r="L954" s="38">
        <v>0</v>
      </c>
      <c r="M954" s="38">
        <v>0</v>
      </c>
      <c r="N954" s="38">
        <v>0</v>
      </c>
      <c r="O954" s="38">
        <v>0</v>
      </c>
      <c r="P954" s="38">
        <v>4</v>
      </c>
      <c r="Q954" s="38">
        <v>9</v>
      </c>
      <c r="R954" s="57">
        <v>1</v>
      </c>
      <c r="S954" s="38">
        <v>8</v>
      </c>
      <c r="T954" s="35"/>
      <c r="U954" s="35">
        <v>3506</v>
      </c>
      <c r="V954" s="35">
        <v>262</v>
      </c>
      <c r="W954" s="35">
        <v>176</v>
      </c>
      <c r="X954" s="58">
        <v>120206.12219000001</v>
      </c>
      <c r="Y954" s="58">
        <v>13356</v>
      </c>
    </row>
    <row r="955" spans="1:25" s="58" customFormat="1">
      <c r="A955" s="56">
        <v>3506</v>
      </c>
      <c r="B955" s="35">
        <v>3506262178</v>
      </c>
      <c r="C955" s="37" t="s">
        <v>560</v>
      </c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3</v>
      </c>
      <c r="J955" s="38">
        <v>0</v>
      </c>
      <c r="K955" s="57">
        <v>0.1158</v>
      </c>
      <c r="L955" s="38">
        <v>0</v>
      </c>
      <c r="M955" s="38">
        <v>0</v>
      </c>
      <c r="N955" s="38">
        <v>0</v>
      </c>
      <c r="O955" s="38">
        <v>0</v>
      </c>
      <c r="P955" s="38">
        <v>2</v>
      </c>
      <c r="Q955" s="38">
        <v>3</v>
      </c>
      <c r="R955" s="57">
        <v>1</v>
      </c>
      <c r="S955" s="38">
        <v>3</v>
      </c>
      <c r="T955" s="35"/>
      <c r="U955" s="35">
        <v>3506</v>
      </c>
      <c r="V955" s="35">
        <v>262</v>
      </c>
      <c r="W955" s="35">
        <v>178</v>
      </c>
      <c r="X955" s="58">
        <v>43218.440730000002</v>
      </c>
      <c r="Y955" s="58">
        <v>14406</v>
      </c>
    </row>
    <row r="956" spans="1:25" s="58" customFormat="1">
      <c r="A956" s="56">
        <v>3506</v>
      </c>
      <c r="B956" s="35">
        <v>3506262229</v>
      </c>
      <c r="C956" s="37" t="s">
        <v>560</v>
      </c>
      <c r="D956" s="38">
        <v>0</v>
      </c>
      <c r="E956" s="38">
        <v>0</v>
      </c>
      <c r="F956" s="38">
        <v>0</v>
      </c>
      <c r="G956" s="38">
        <v>0</v>
      </c>
      <c r="H956" s="38">
        <v>13</v>
      </c>
      <c r="I956" s="38">
        <v>16</v>
      </c>
      <c r="J956" s="38">
        <v>0</v>
      </c>
      <c r="K956" s="57">
        <v>1.1194</v>
      </c>
      <c r="L956" s="38">
        <v>0</v>
      </c>
      <c r="M956" s="38">
        <v>0</v>
      </c>
      <c r="N956" s="38">
        <v>2</v>
      </c>
      <c r="O956" s="38">
        <v>1</v>
      </c>
      <c r="P956" s="38">
        <v>15</v>
      </c>
      <c r="Q956" s="38">
        <v>29</v>
      </c>
      <c r="R956" s="57">
        <v>1</v>
      </c>
      <c r="S956" s="38">
        <v>9</v>
      </c>
      <c r="T956" s="35"/>
      <c r="U956" s="35">
        <v>3506</v>
      </c>
      <c r="V956" s="35">
        <v>262</v>
      </c>
      <c r="W956" s="35">
        <v>229</v>
      </c>
      <c r="X956" s="58">
        <v>404206.74038999999</v>
      </c>
      <c r="Y956" s="58">
        <v>13938</v>
      </c>
    </row>
    <row r="957" spans="1:25" s="58" customFormat="1">
      <c r="A957" s="56">
        <v>3506</v>
      </c>
      <c r="B957" s="35">
        <v>3506262243</v>
      </c>
      <c r="C957" s="37" t="s">
        <v>560</v>
      </c>
      <c r="D957" s="38">
        <v>0</v>
      </c>
      <c r="E957" s="38">
        <v>0</v>
      </c>
      <c r="F957" s="38">
        <v>0</v>
      </c>
      <c r="G957" s="38">
        <v>0</v>
      </c>
      <c r="H957" s="38">
        <v>1</v>
      </c>
      <c r="I957" s="38">
        <v>0</v>
      </c>
      <c r="J957" s="38">
        <v>0</v>
      </c>
      <c r="K957" s="57">
        <v>3.8600000000000002E-2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9</v>
      </c>
      <c r="T957" s="35"/>
      <c r="U957" s="35">
        <v>3506</v>
      </c>
      <c r="V957" s="35">
        <v>262</v>
      </c>
      <c r="W957" s="35">
        <v>243</v>
      </c>
      <c r="X957" s="58">
        <v>9754.4269099999983</v>
      </c>
      <c r="Y957" s="58">
        <v>9754</v>
      </c>
    </row>
    <row r="958" spans="1:25" s="58" customFormat="1">
      <c r="A958" s="56">
        <v>3506</v>
      </c>
      <c r="B958" s="35">
        <v>3506262248</v>
      </c>
      <c r="C958" s="37" t="s">
        <v>560</v>
      </c>
      <c r="D958" s="38">
        <v>0</v>
      </c>
      <c r="E958" s="38">
        <v>0</v>
      </c>
      <c r="F958" s="38">
        <v>0</v>
      </c>
      <c r="G958" s="38">
        <v>0</v>
      </c>
      <c r="H958" s="38">
        <v>14</v>
      </c>
      <c r="I958" s="38">
        <v>6</v>
      </c>
      <c r="J958" s="38">
        <v>0</v>
      </c>
      <c r="K958" s="57">
        <v>0.77200000000000002</v>
      </c>
      <c r="L958" s="38">
        <v>0</v>
      </c>
      <c r="M958" s="38">
        <v>0</v>
      </c>
      <c r="N958" s="38">
        <v>1</v>
      </c>
      <c r="O958" s="38">
        <v>0</v>
      </c>
      <c r="P958" s="38">
        <v>11</v>
      </c>
      <c r="Q958" s="38">
        <v>20</v>
      </c>
      <c r="R958" s="57">
        <v>1</v>
      </c>
      <c r="S958" s="38">
        <v>11</v>
      </c>
      <c r="T958" s="35"/>
      <c r="U958" s="35">
        <v>3506</v>
      </c>
      <c r="V958" s="35">
        <v>262</v>
      </c>
      <c r="W958" s="35">
        <v>248</v>
      </c>
      <c r="X958" s="58">
        <v>276682.31820000004</v>
      </c>
      <c r="Y958" s="58">
        <v>13834</v>
      </c>
    </row>
    <row r="959" spans="1:25" s="58" customFormat="1">
      <c r="A959" s="56">
        <v>3506</v>
      </c>
      <c r="B959" s="35">
        <v>3506262258</v>
      </c>
      <c r="C959" s="37" t="s">
        <v>560</v>
      </c>
      <c r="D959" s="38">
        <v>0</v>
      </c>
      <c r="E959" s="38">
        <v>0</v>
      </c>
      <c r="F959" s="38">
        <v>0</v>
      </c>
      <c r="G959" s="38">
        <v>0</v>
      </c>
      <c r="H959" s="38">
        <v>4</v>
      </c>
      <c r="I959" s="38">
        <v>3</v>
      </c>
      <c r="J959" s="38">
        <v>0</v>
      </c>
      <c r="K959" s="57">
        <v>0.2702</v>
      </c>
      <c r="L959" s="38">
        <v>0</v>
      </c>
      <c r="M959" s="38">
        <v>0</v>
      </c>
      <c r="N959" s="38">
        <v>0</v>
      </c>
      <c r="O959" s="38">
        <v>2</v>
      </c>
      <c r="P959" s="38">
        <v>3</v>
      </c>
      <c r="Q959" s="38">
        <v>7</v>
      </c>
      <c r="R959" s="57">
        <v>1</v>
      </c>
      <c r="S959" s="38">
        <v>10</v>
      </c>
      <c r="T959" s="35"/>
      <c r="U959" s="35">
        <v>3506</v>
      </c>
      <c r="V959" s="35">
        <v>262</v>
      </c>
      <c r="W959" s="35">
        <v>258</v>
      </c>
      <c r="X959" s="58">
        <v>96410.888369999986</v>
      </c>
      <c r="Y959" s="58">
        <v>13773</v>
      </c>
    </row>
    <row r="960" spans="1:25" s="58" customFormat="1">
      <c r="A960" s="56">
        <v>3506</v>
      </c>
      <c r="B960" s="35">
        <v>3506262262</v>
      </c>
      <c r="C960" s="37" t="s">
        <v>560</v>
      </c>
      <c r="D960" s="38">
        <v>0</v>
      </c>
      <c r="E960" s="38">
        <v>0</v>
      </c>
      <c r="F960" s="38">
        <v>0</v>
      </c>
      <c r="G960" s="38">
        <v>0</v>
      </c>
      <c r="H960" s="38">
        <v>31</v>
      </c>
      <c r="I960" s="38">
        <v>57</v>
      </c>
      <c r="J960" s="38">
        <v>0</v>
      </c>
      <c r="K960" s="57">
        <v>3.3967999999999998</v>
      </c>
      <c r="L960" s="38">
        <v>0</v>
      </c>
      <c r="M960" s="38">
        <v>0</v>
      </c>
      <c r="N960" s="38">
        <v>2</v>
      </c>
      <c r="O960" s="38">
        <v>5</v>
      </c>
      <c r="P960" s="38">
        <v>40</v>
      </c>
      <c r="Q960" s="38">
        <v>88</v>
      </c>
      <c r="R960" s="57">
        <v>1</v>
      </c>
      <c r="S960" s="38">
        <v>9</v>
      </c>
      <c r="T960" s="35"/>
      <c r="U960" s="35">
        <v>3506</v>
      </c>
      <c r="V960" s="35">
        <v>262</v>
      </c>
      <c r="W960" s="35">
        <v>262</v>
      </c>
      <c r="X960" s="58">
        <v>1205433.0380799999</v>
      </c>
      <c r="Y960" s="58">
        <v>13698</v>
      </c>
    </row>
    <row r="961" spans="1:25" s="58" customFormat="1">
      <c r="A961" s="56">
        <v>3506</v>
      </c>
      <c r="B961" s="35">
        <v>3506262274</v>
      </c>
      <c r="C961" s="37" t="s">
        <v>560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2</v>
      </c>
      <c r="J961" s="38">
        <v>0</v>
      </c>
      <c r="K961" s="57">
        <v>7.7200000000000005E-2</v>
      </c>
      <c r="L961" s="38">
        <v>0</v>
      </c>
      <c r="M961" s="38">
        <v>0</v>
      </c>
      <c r="N961" s="38">
        <v>0</v>
      </c>
      <c r="O961" s="38">
        <v>0</v>
      </c>
      <c r="P961" s="38">
        <v>2</v>
      </c>
      <c r="Q961" s="38">
        <v>2</v>
      </c>
      <c r="R961" s="57">
        <v>1</v>
      </c>
      <c r="S961" s="38">
        <v>10</v>
      </c>
      <c r="T961" s="35"/>
      <c r="U961" s="35">
        <v>3506</v>
      </c>
      <c r="V961" s="35">
        <v>262</v>
      </c>
      <c r="W961" s="35">
        <v>274</v>
      </c>
      <c r="X961" s="58">
        <v>34908.213819999997</v>
      </c>
      <c r="Y961" s="58">
        <v>17454</v>
      </c>
    </row>
    <row r="962" spans="1:25" s="58" customFormat="1">
      <c r="A962" s="56">
        <v>3506</v>
      </c>
      <c r="B962" s="35">
        <v>3506262284</v>
      </c>
      <c r="C962" s="37" t="s">
        <v>560</v>
      </c>
      <c r="D962" s="38">
        <v>0</v>
      </c>
      <c r="E962" s="38">
        <v>0</v>
      </c>
      <c r="F962" s="38">
        <v>0</v>
      </c>
      <c r="G962" s="38">
        <v>0</v>
      </c>
      <c r="H962" s="38">
        <v>1</v>
      </c>
      <c r="I962" s="38">
        <v>2</v>
      </c>
      <c r="J962" s="38">
        <v>0</v>
      </c>
      <c r="K962" s="57">
        <v>0.1158</v>
      </c>
      <c r="L962" s="38">
        <v>0</v>
      </c>
      <c r="M962" s="38">
        <v>0</v>
      </c>
      <c r="N962" s="38">
        <v>1</v>
      </c>
      <c r="O962" s="38">
        <v>1</v>
      </c>
      <c r="P962" s="38">
        <v>0</v>
      </c>
      <c r="Q962" s="38">
        <v>3</v>
      </c>
      <c r="R962" s="57">
        <v>1</v>
      </c>
      <c r="S962" s="38">
        <v>5</v>
      </c>
      <c r="T962" s="35"/>
      <c r="U962" s="35">
        <v>3506</v>
      </c>
      <c r="V962" s="35">
        <v>262</v>
      </c>
      <c r="W962" s="35">
        <v>284</v>
      </c>
      <c r="X962" s="58">
        <v>38188.510729999995</v>
      </c>
      <c r="Y962" s="58">
        <v>12730</v>
      </c>
    </row>
    <row r="963" spans="1:25" s="58" customFormat="1">
      <c r="A963" s="56">
        <v>3506</v>
      </c>
      <c r="B963" s="35">
        <v>3506262295</v>
      </c>
      <c r="C963" s="37" t="s">
        <v>560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1</v>
      </c>
      <c r="J963" s="38">
        <v>0</v>
      </c>
      <c r="K963" s="57">
        <v>3.8600000000000002E-2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1</v>
      </c>
      <c r="R963" s="57">
        <v>1</v>
      </c>
      <c r="S963" s="38">
        <v>5</v>
      </c>
      <c r="T963" s="35"/>
      <c r="U963" s="35">
        <v>3506</v>
      </c>
      <c r="V963" s="35">
        <v>262</v>
      </c>
      <c r="W963" s="35">
        <v>295</v>
      </c>
      <c r="X963" s="58">
        <v>11611.466909999999</v>
      </c>
      <c r="Y963" s="58">
        <v>11611</v>
      </c>
    </row>
    <row r="964" spans="1:25" s="58" customFormat="1">
      <c r="A964" s="56">
        <v>3506</v>
      </c>
      <c r="B964" s="35">
        <v>3506262305</v>
      </c>
      <c r="C964" s="37" t="s">
        <v>560</v>
      </c>
      <c r="D964" s="38">
        <v>0</v>
      </c>
      <c r="E964" s="38">
        <v>0</v>
      </c>
      <c r="F964" s="38">
        <v>0</v>
      </c>
      <c r="G964" s="38">
        <v>0</v>
      </c>
      <c r="H964" s="38">
        <v>2</v>
      </c>
      <c r="I964" s="38">
        <v>1</v>
      </c>
      <c r="J964" s="38">
        <v>0</v>
      </c>
      <c r="K964" s="57">
        <v>0.1158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3</v>
      </c>
      <c r="R964" s="57">
        <v>1</v>
      </c>
      <c r="S964" s="38">
        <v>4</v>
      </c>
      <c r="T964" s="35"/>
      <c r="U964" s="35">
        <v>3506</v>
      </c>
      <c r="V964" s="35">
        <v>262</v>
      </c>
      <c r="W964" s="35">
        <v>305</v>
      </c>
      <c r="X964" s="58">
        <v>31120.320729999999</v>
      </c>
      <c r="Y964" s="58">
        <v>10373</v>
      </c>
    </row>
    <row r="965" spans="1:25" s="58" customFormat="1">
      <c r="A965" s="56">
        <v>3506</v>
      </c>
      <c r="B965" s="35">
        <v>3506262342</v>
      </c>
      <c r="C965" s="37" t="s">
        <v>560</v>
      </c>
      <c r="D965" s="38">
        <v>0</v>
      </c>
      <c r="E965" s="38">
        <v>0</v>
      </c>
      <c r="F965" s="38">
        <v>0</v>
      </c>
      <c r="G965" s="38">
        <v>0</v>
      </c>
      <c r="H965" s="38">
        <v>1</v>
      </c>
      <c r="I965" s="38">
        <v>0</v>
      </c>
      <c r="J965" s="38">
        <v>0</v>
      </c>
      <c r="K965" s="57">
        <v>3.8600000000000002E-2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1</v>
      </c>
      <c r="R965" s="57">
        <v>1</v>
      </c>
      <c r="S965" s="38">
        <v>3</v>
      </c>
      <c r="T965" s="35"/>
      <c r="U965" s="35">
        <v>3506</v>
      </c>
      <c r="V965" s="35">
        <v>262</v>
      </c>
      <c r="W965" s="35">
        <v>342</v>
      </c>
      <c r="X965" s="58">
        <v>9754.4269099999983</v>
      </c>
      <c r="Y965" s="58">
        <v>9754</v>
      </c>
    </row>
    <row r="966" spans="1:25" s="58" customFormat="1">
      <c r="A966" s="56">
        <v>3506</v>
      </c>
      <c r="B966" s="35">
        <v>3506262346</v>
      </c>
      <c r="C966" s="37" t="s">
        <v>560</v>
      </c>
      <c r="D966" s="38">
        <v>0</v>
      </c>
      <c r="E966" s="38">
        <v>0</v>
      </c>
      <c r="F966" s="38">
        <v>0</v>
      </c>
      <c r="G966" s="38">
        <v>0</v>
      </c>
      <c r="H966" s="38">
        <v>1</v>
      </c>
      <c r="I966" s="38">
        <v>0</v>
      </c>
      <c r="J966" s="38">
        <v>0</v>
      </c>
      <c r="K966" s="57">
        <v>3.8600000000000002E-2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1</v>
      </c>
      <c r="R966" s="57">
        <v>1</v>
      </c>
      <c r="S966" s="38">
        <v>8</v>
      </c>
      <c r="T966" s="35"/>
      <c r="U966" s="35">
        <v>3506</v>
      </c>
      <c r="V966" s="35">
        <v>262</v>
      </c>
      <c r="W966" s="35">
        <v>346</v>
      </c>
      <c r="X966" s="58">
        <v>15072.93691</v>
      </c>
      <c r="Y966" s="58">
        <v>15073</v>
      </c>
    </row>
    <row r="967" spans="1:25" s="58" customFormat="1">
      <c r="A967" s="56">
        <v>3506</v>
      </c>
      <c r="B967" s="35">
        <v>3506262347</v>
      </c>
      <c r="C967" s="37" t="s">
        <v>560</v>
      </c>
      <c r="D967" s="38">
        <v>0</v>
      </c>
      <c r="E967" s="38">
        <v>0</v>
      </c>
      <c r="F967" s="38">
        <v>0</v>
      </c>
      <c r="G967" s="38">
        <v>0</v>
      </c>
      <c r="H967" s="38">
        <v>1</v>
      </c>
      <c r="I967" s="38">
        <v>5</v>
      </c>
      <c r="J967" s="38">
        <v>0</v>
      </c>
      <c r="K967" s="57">
        <v>0.2316</v>
      </c>
      <c r="L967" s="38">
        <v>0</v>
      </c>
      <c r="M967" s="38">
        <v>0</v>
      </c>
      <c r="N967" s="38">
        <v>1</v>
      </c>
      <c r="O967" s="38">
        <v>0</v>
      </c>
      <c r="P967" s="38">
        <v>3</v>
      </c>
      <c r="Q967" s="38">
        <v>6</v>
      </c>
      <c r="R967" s="57">
        <v>1</v>
      </c>
      <c r="S967" s="38">
        <v>8</v>
      </c>
      <c r="T967" s="35"/>
      <c r="U967" s="35">
        <v>3506</v>
      </c>
      <c r="V967" s="35">
        <v>262</v>
      </c>
      <c r="W967" s="35">
        <v>347</v>
      </c>
      <c r="X967" s="58">
        <v>86463.011459999994</v>
      </c>
      <c r="Y967" s="58">
        <v>14411</v>
      </c>
    </row>
    <row r="968" spans="1:25" s="58" customFormat="1">
      <c r="A968" s="56">
        <v>3508</v>
      </c>
      <c r="B968" s="35">
        <v>3508281061</v>
      </c>
      <c r="C968" s="37" t="s">
        <v>577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2</v>
      </c>
      <c r="J968" s="38">
        <v>0</v>
      </c>
      <c r="K968" s="57">
        <v>7.7200000000000005E-2</v>
      </c>
      <c r="L968" s="38">
        <v>0</v>
      </c>
      <c r="M968" s="38">
        <v>0</v>
      </c>
      <c r="N968" s="38">
        <v>0</v>
      </c>
      <c r="O968" s="38">
        <v>1</v>
      </c>
      <c r="P968" s="38">
        <v>2</v>
      </c>
      <c r="Q968" s="38">
        <v>2</v>
      </c>
      <c r="R968" s="57">
        <v>1</v>
      </c>
      <c r="S968" s="38">
        <v>11</v>
      </c>
      <c r="T968" s="35"/>
      <c r="U968" s="35">
        <v>3508</v>
      </c>
      <c r="V968" s="35">
        <v>281</v>
      </c>
      <c r="W968" s="35">
        <v>61</v>
      </c>
      <c r="X968" s="58">
        <v>38057.603820000004</v>
      </c>
      <c r="Y968" s="58">
        <v>19029</v>
      </c>
    </row>
    <row r="969" spans="1:25" s="58" customFormat="1">
      <c r="A969" s="56">
        <v>3508</v>
      </c>
      <c r="B969" s="35">
        <v>3508281137</v>
      </c>
      <c r="C969" s="37" t="s">
        <v>577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5</v>
      </c>
      <c r="J969" s="38">
        <v>0</v>
      </c>
      <c r="K969" s="57">
        <v>0.193</v>
      </c>
      <c r="L969" s="38">
        <v>0</v>
      </c>
      <c r="M969" s="38">
        <v>0</v>
      </c>
      <c r="N969" s="38">
        <v>0</v>
      </c>
      <c r="O969" s="38">
        <v>0</v>
      </c>
      <c r="P969" s="38">
        <v>5</v>
      </c>
      <c r="Q969" s="38">
        <v>5</v>
      </c>
      <c r="R969" s="57">
        <v>1</v>
      </c>
      <c r="S969" s="38">
        <v>12</v>
      </c>
      <c r="T969" s="35"/>
      <c r="U969" s="35">
        <v>3508</v>
      </c>
      <c r="V969" s="35">
        <v>281</v>
      </c>
      <c r="W969" s="35">
        <v>137</v>
      </c>
      <c r="X969" s="58">
        <v>90440.184550000005</v>
      </c>
      <c r="Y969" s="58">
        <v>18088</v>
      </c>
    </row>
    <row r="970" spans="1:25" s="58" customFormat="1">
      <c r="A970" s="56">
        <v>3508</v>
      </c>
      <c r="B970" s="35">
        <v>3508281281</v>
      </c>
      <c r="C970" s="37" t="s">
        <v>577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167</v>
      </c>
      <c r="J970" s="38">
        <v>0</v>
      </c>
      <c r="K970" s="57">
        <v>6.4462000000000002</v>
      </c>
      <c r="L970" s="38">
        <v>0</v>
      </c>
      <c r="M970" s="38">
        <v>0</v>
      </c>
      <c r="N970" s="38">
        <v>0</v>
      </c>
      <c r="O970" s="38">
        <v>24</v>
      </c>
      <c r="P970" s="38">
        <v>159</v>
      </c>
      <c r="Q970" s="38">
        <v>167</v>
      </c>
      <c r="R970" s="57">
        <v>1</v>
      </c>
      <c r="S970" s="38">
        <v>12</v>
      </c>
      <c r="T970" s="35"/>
      <c r="U970" s="35">
        <v>3508</v>
      </c>
      <c r="V970" s="35">
        <v>281</v>
      </c>
      <c r="W970" s="35">
        <v>281</v>
      </c>
      <c r="X970" s="58">
        <v>3029259.9239699994</v>
      </c>
      <c r="Y970" s="58">
        <v>18139</v>
      </c>
    </row>
    <row r="971" spans="1:25" s="58" customFormat="1">
      <c r="A971" s="56">
        <v>3508</v>
      </c>
      <c r="B971" s="35">
        <v>3508281325</v>
      </c>
      <c r="C971" s="37" t="s">
        <v>577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1</v>
      </c>
      <c r="J971" s="38">
        <v>0</v>
      </c>
      <c r="K971" s="57">
        <v>3.8600000000000002E-2</v>
      </c>
      <c r="L971" s="38">
        <v>0</v>
      </c>
      <c r="M971" s="38">
        <v>0</v>
      </c>
      <c r="N971" s="38">
        <v>0</v>
      </c>
      <c r="O971" s="38">
        <v>0</v>
      </c>
      <c r="P971" s="38">
        <v>1</v>
      </c>
      <c r="Q971" s="38">
        <v>1</v>
      </c>
      <c r="R971" s="57">
        <v>1</v>
      </c>
      <c r="S971" s="38">
        <v>9</v>
      </c>
      <c r="T971" s="35"/>
      <c r="U971" s="35">
        <v>3508</v>
      </c>
      <c r="V971" s="35">
        <v>281</v>
      </c>
      <c r="W971" s="35">
        <v>325</v>
      </c>
      <c r="X971" s="58">
        <v>17192.056910000003</v>
      </c>
      <c r="Y971" s="58">
        <v>17192</v>
      </c>
    </row>
    <row r="972" spans="1:25" s="58" customFormat="1">
      <c r="A972" s="56">
        <v>3509</v>
      </c>
      <c r="B972" s="35">
        <v>3509095072</v>
      </c>
      <c r="C972" s="37" t="s">
        <v>561</v>
      </c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1</v>
      </c>
      <c r="J972" s="38">
        <v>0</v>
      </c>
      <c r="K972" s="57">
        <v>3.8600000000000002E-2</v>
      </c>
      <c r="L972" s="38">
        <v>0</v>
      </c>
      <c r="M972" s="38">
        <v>0</v>
      </c>
      <c r="N972" s="38">
        <v>0</v>
      </c>
      <c r="O972" s="38">
        <v>0</v>
      </c>
      <c r="P972" s="38">
        <v>1</v>
      </c>
      <c r="Q972" s="38">
        <v>1</v>
      </c>
      <c r="R972" s="57">
        <v>1</v>
      </c>
      <c r="S972" s="38">
        <v>6</v>
      </c>
      <c r="T972" s="35"/>
      <c r="U972" s="35">
        <v>3509</v>
      </c>
      <c r="V972" s="35">
        <v>95</v>
      </c>
      <c r="W972" s="35">
        <v>72</v>
      </c>
      <c r="X972" s="58">
        <v>16405.886910000001</v>
      </c>
      <c r="Y972" s="58">
        <v>16406</v>
      </c>
    </row>
    <row r="973" spans="1:25" s="58" customFormat="1">
      <c r="A973" s="56">
        <v>3509</v>
      </c>
      <c r="B973" s="35">
        <v>3509095095</v>
      </c>
      <c r="C973" s="37" t="s">
        <v>561</v>
      </c>
      <c r="D973" s="38">
        <v>0</v>
      </c>
      <c r="E973" s="38">
        <v>0</v>
      </c>
      <c r="F973" s="38">
        <v>0</v>
      </c>
      <c r="G973" s="38">
        <v>0</v>
      </c>
      <c r="H973" s="38">
        <v>303</v>
      </c>
      <c r="I973" s="38">
        <v>250</v>
      </c>
      <c r="J973" s="38">
        <v>0</v>
      </c>
      <c r="K973" s="57">
        <v>21.345800000000001</v>
      </c>
      <c r="L973" s="38">
        <v>0</v>
      </c>
      <c r="M973" s="38">
        <v>0</v>
      </c>
      <c r="N973" s="38">
        <v>63</v>
      </c>
      <c r="O973" s="38">
        <v>49</v>
      </c>
      <c r="P973" s="38">
        <v>454</v>
      </c>
      <c r="Q973" s="38">
        <v>553</v>
      </c>
      <c r="R973" s="57">
        <v>1</v>
      </c>
      <c r="S973" s="38">
        <v>12</v>
      </c>
      <c r="T973" s="35"/>
      <c r="U973" s="35">
        <v>3509</v>
      </c>
      <c r="V973" s="35">
        <v>95</v>
      </c>
      <c r="W973" s="35">
        <v>95</v>
      </c>
      <c r="X973" s="58">
        <v>9091907.2912300006</v>
      </c>
      <c r="Y973" s="58">
        <v>16441</v>
      </c>
    </row>
    <row r="974" spans="1:25" s="58" customFormat="1">
      <c r="A974" s="56">
        <v>3509</v>
      </c>
      <c r="B974" s="35">
        <v>3509095201</v>
      </c>
      <c r="C974" s="37" t="s">
        <v>561</v>
      </c>
      <c r="D974" s="38">
        <v>0</v>
      </c>
      <c r="E974" s="38">
        <v>0</v>
      </c>
      <c r="F974" s="38">
        <v>0</v>
      </c>
      <c r="G974" s="38">
        <v>0</v>
      </c>
      <c r="H974" s="38">
        <v>2</v>
      </c>
      <c r="I974" s="38">
        <v>5</v>
      </c>
      <c r="J974" s="38">
        <v>0</v>
      </c>
      <c r="K974" s="57">
        <v>0.2702</v>
      </c>
      <c r="L974" s="38">
        <v>0</v>
      </c>
      <c r="M974" s="38">
        <v>0</v>
      </c>
      <c r="N974" s="38">
        <v>0</v>
      </c>
      <c r="O974" s="38">
        <v>1</v>
      </c>
      <c r="P974" s="38">
        <v>7</v>
      </c>
      <c r="Q974" s="38">
        <v>7</v>
      </c>
      <c r="R974" s="57">
        <v>1</v>
      </c>
      <c r="S974" s="38">
        <v>12</v>
      </c>
      <c r="T974" s="35"/>
      <c r="U974" s="35">
        <v>3509</v>
      </c>
      <c r="V974" s="35">
        <v>95</v>
      </c>
      <c r="W974" s="35">
        <v>201</v>
      </c>
      <c r="X974" s="58">
        <v>125417.60837</v>
      </c>
      <c r="Y974" s="58">
        <v>17917</v>
      </c>
    </row>
    <row r="975" spans="1:25" s="58" customFormat="1">
      <c r="A975" s="56">
        <v>3509</v>
      </c>
      <c r="B975" s="35">
        <v>3509095265</v>
      </c>
      <c r="C975" s="37" t="s">
        <v>561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1</v>
      </c>
      <c r="J975" s="38">
        <v>0</v>
      </c>
      <c r="K975" s="57">
        <v>3.8600000000000002E-2</v>
      </c>
      <c r="L975" s="38">
        <v>0</v>
      </c>
      <c r="M975" s="38">
        <v>0</v>
      </c>
      <c r="N975" s="38">
        <v>0</v>
      </c>
      <c r="O975" s="38">
        <v>1</v>
      </c>
      <c r="P975" s="38">
        <v>1</v>
      </c>
      <c r="Q975" s="38">
        <v>1</v>
      </c>
      <c r="R975" s="57">
        <v>1</v>
      </c>
      <c r="S975" s="38">
        <v>4</v>
      </c>
      <c r="T975" s="35"/>
      <c r="U975" s="35">
        <v>3509</v>
      </c>
      <c r="V975" s="35">
        <v>95</v>
      </c>
      <c r="W975" s="35">
        <v>265</v>
      </c>
      <c r="X975" s="58">
        <v>18428.046909999997</v>
      </c>
      <c r="Y975" s="58">
        <v>18428</v>
      </c>
    </row>
    <row r="976" spans="1:25" s="58" customFormat="1">
      <c r="A976" s="56">
        <v>3509</v>
      </c>
      <c r="B976" s="35">
        <v>3509095292</v>
      </c>
      <c r="C976" s="37" t="s">
        <v>561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3.8600000000000002E-2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6</v>
      </c>
      <c r="T976" s="35"/>
      <c r="U976" s="35">
        <v>3509</v>
      </c>
      <c r="V976" s="35">
        <v>95</v>
      </c>
      <c r="W976" s="35">
        <v>292</v>
      </c>
      <c r="X976" s="58">
        <v>16405.886910000001</v>
      </c>
      <c r="Y976" s="58">
        <v>16406</v>
      </c>
    </row>
    <row r="977" spans="1:25" s="58" customFormat="1">
      <c r="A977" s="56">
        <v>3509</v>
      </c>
      <c r="B977" s="35">
        <v>3509095331</v>
      </c>
      <c r="C977" s="37" t="s">
        <v>561</v>
      </c>
      <c r="D977" s="38">
        <v>0</v>
      </c>
      <c r="E977" s="38">
        <v>0</v>
      </c>
      <c r="F977" s="38">
        <v>0</v>
      </c>
      <c r="G977" s="38">
        <v>0</v>
      </c>
      <c r="H977" s="38">
        <v>0</v>
      </c>
      <c r="I977" s="38">
        <v>1</v>
      </c>
      <c r="J977" s="38">
        <v>0</v>
      </c>
      <c r="K977" s="57">
        <v>3.8600000000000002E-2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1</v>
      </c>
      <c r="R977" s="57">
        <v>1</v>
      </c>
      <c r="S977" s="38">
        <v>7</v>
      </c>
      <c r="T977" s="35"/>
      <c r="U977" s="35">
        <v>3509</v>
      </c>
      <c r="V977" s="35">
        <v>95</v>
      </c>
      <c r="W977" s="35">
        <v>331</v>
      </c>
      <c r="X977" s="58">
        <v>11611.466909999999</v>
      </c>
      <c r="Y977" s="58">
        <v>11611</v>
      </c>
    </row>
    <row r="978" spans="1:25" s="58" customFormat="1">
      <c r="A978" s="56">
        <v>3509</v>
      </c>
      <c r="B978" s="35">
        <v>3509095650</v>
      </c>
      <c r="C978" s="37" t="s">
        <v>561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1</v>
      </c>
      <c r="J978" s="38">
        <v>0</v>
      </c>
      <c r="K978" s="57">
        <v>3.8600000000000002E-2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5</v>
      </c>
      <c r="T978" s="35"/>
      <c r="U978" s="35">
        <v>3509</v>
      </c>
      <c r="V978" s="35">
        <v>95</v>
      </c>
      <c r="W978" s="35">
        <v>650</v>
      </c>
      <c r="X978" s="58">
        <v>11611.466909999999</v>
      </c>
      <c r="Y978" s="58">
        <v>11611</v>
      </c>
    </row>
    <row r="979" spans="1:25" s="58" customFormat="1">
      <c r="A979" s="56">
        <v>3509</v>
      </c>
      <c r="B979" s="35">
        <v>3509095665</v>
      </c>
      <c r="C979" s="37" t="s">
        <v>561</v>
      </c>
      <c r="D979" s="38">
        <v>0</v>
      </c>
      <c r="E979" s="38">
        <v>0</v>
      </c>
      <c r="F979" s="38">
        <v>0</v>
      </c>
      <c r="G979" s="38">
        <v>0</v>
      </c>
      <c r="H979" s="38">
        <v>1</v>
      </c>
      <c r="I979" s="38">
        <v>0</v>
      </c>
      <c r="J979" s="38">
        <v>0</v>
      </c>
      <c r="K979" s="57">
        <v>3.8600000000000002E-2</v>
      </c>
      <c r="L979" s="38">
        <v>0</v>
      </c>
      <c r="M979" s="38">
        <v>0</v>
      </c>
      <c r="N979" s="38">
        <v>0</v>
      </c>
      <c r="O979" s="38">
        <v>0</v>
      </c>
      <c r="P979" s="38">
        <v>1</v>
      </c>
      <c r="Q979" s="38">
        <v>1</v>
      </c>
      <c r="R979" s="57">
        <v>1</v>
      </c>
      <c r="S979" s="38">
        <v>5</v>
      </c>
      <c r="T979" s="35"/>
      <c r="U979" s="35">
        <v>3509</v>
      </c>
      <c r="V979" s="35">
        <v>95</v>
      </c>
      <c r="W979" s="35">
        <v>665</v>
      </c>
      <c r="X979" s="58">
        <v>14164.726909999999</v>
      </c>
      <c r="Y979" s="58">
        <v>14165</v>
      </c>
    </row>
    <row r="980" spans="1:25" s="58" customFormat="1">
      <c r="A980" s="56">
        <v>3510</v>
      </c>
      <c r="B980" s="35">
        <v>3510281061</v>
      </c>
      <c r="C980" s="37" t="s">
        <v>562</v>
      </c>
      <c r="D980" s="38">
        <v>0</v>
      </c>
      <c r="E980" s="38">
        <v>0</v>
      </c>
      <c r="F980" s="38">
        <v>0</v>
      </c>
      <c r="G980" s="38">
        <v>1</v>
      </c>
      <c r="H980" s="38">
        <v>1</v>
      </c>
      <c r="I980" s="38">
        <v>0</v>
      </c>
      <c r="J980" s="38">
        <v>0</v>
      </c>
      <c r="K980" s="57">
        <v>7.7200000000000005E-2</v>
      </c>
      <c r="L980" s="38">
        <v>0</v>
      </c>
      <c r="M980" s="38">
        <v>0</v>
      </c>
      <c r="N980" s="38">
        <v>0</v>
      </c>
      <c r="O980" s="38">
        <v>0</v>
      </c>
      <c r="P980" s="38">
        <v>2</v>
      </c>
      <c r="Q980" s="38">
        <v>2</v>
      </c>
      <c r="R980" s="57">
        <v>1</v>
      </c>
      <c r="S980" s="38">
        <v>11</v>
      </c>
      <c r="T980" s="35"/>
      <c r="U980" s="35">
        <v>3510</v>
      </c>
      <c r="V980" s="35">
        <v>281</v>
      </c>
      <c r="W980" s="35">
        <v>61</v>
      </c>
      <c r="X980" s="58">
        <v>32188.353819999997</v>
      </c>
      <c r="Y980" s="58">
        <v>16094</v>
      </c>
    </row>
    <row r="981" spans="1:25" s="58" customFormat="1">
      <c r="A981" s="56">
        <v>3510</v>
      </c>
      <c r="B981" s="35">
        <v>3510281087</v>
      </c>
      <c r="C981" s="37" t="s">
        <v>562</v>
      </c>
      <c r="D981" s="38">
        <v>0</v>
      </c>
      <c r="E981" s="38">
        <v>0</v>
      </c>
      <c r="F981" s="38">
        <v>0</v>
      </c>
      <c r="G981" s="38">
        <v>2</v>
      </c>
      <c r="H981" s="38">
        <v>0</v>
      </c>
      <c r="I981" s="38">
        <v>0</v>
      </c>
      <c r="J981" s="38">
        <v>0</v>
      </c>
      <c r="K981" s="57">
        <v>7.7200000000000005E-2</v>
      </c>
      <c r="L981" s="38">
        <v>0</v>
      </c>
      <c r="M981" s="38">
        <v>1</v>
      </c>
      <c r="N981" s="38">
        <v>0</v>
      </c>
      <c r="O981" s="38">
        <v>0</v>
      </c>
      <c r="P981" s="38">
        <v>1</v>
      </c>
      <c r="Q981" s="38">
        <v>2</v>
      </c>
      <c r="R981" s="57">
        <v>1</v>
      </c>
      <c r="S981" s="38">
        <v>5</v>
      </c>
      <c r="T981" s="35"/>
      <c r="U981" s="35">
        <v>3510</v>
      </c>
      <c r="V981" s="35">
        <v>281</v>
      </c>
      <c r="W981" s="35">
        <v>87</v>
      </c>
      <c r="X981" s="58">
        <v>27193.743819999996</v>
      </c>
      <c r="Y981" s="58">
        <v>13597</v>
      </c>
    </row>
    <row r="982" spans="1:25" s="58" customFormat="1">
      <c r="A982" s="56">
        <v>3510</v>
      </c>
      <c r="B982" s="35">
        <v>3510281137</v>
      </c>
      <c r="C982" s="37" t="s">
        <v>562</v>
      </c>
      <c r="D982" s="38">
        <v>0</v>
      </c>
      <c r="E982" s="38">
        <v>0</v>
      </c>
      <c r="F982" s="38">
        <v>0</v>
      </c>
      <c r="G982" s="38">
        <v>2</v>
      </c>
      <c r="H982" s="38">
        <v>1</v>
      </c>
      <c r="I982" s="38">
        <v>0</v>
      </c>
      <c r="J982" s="38">
        <v>0</v>
      </c>
      <c r="K982" s="57">
        <v>0.1158</v>
      </c>
      <c r="L982" s="38">
        <v>0</v>
      </c>
      <c r="M982" s="38">
        <v>0</v>
      </c>
      <c r="N982" s="38">
        <v>0</v>
      </c>
      <c r="O982" s="38">
        <v>0</v>
      </c>
      <c r="P982" s="38">
        <v>3</v>
      </c>
      <c r="Q982" s="38">
        <v>3</v>
      </c>
      <c r="R982" s="57">
        <v>1</v>
      </c>
      <c r="S982" s="38">
        <v>12</v>
      </c>
      <c r="T982" s="35"/>
      <c r="U982" s="35">
        <v>3510</v>
      </c>
      <c r="V982" s="35">
        <v>281</v>
      </c>
      <c r="W982" s="35">
        <v>137</v>
      </c>
      <c r="X982" s="58">
        <v>49413.510730000009</v>
      </c>
      <c r="Y982" s="58">
        <v>16471</v>
      </c>
    </row>
    <row r="983" spans="1:25" s="58" customFormat="1">
      <c r="A983" s="56">
        <v>3510</v>
      </c>
      <c r="B983" s="35">
        <v>3510281281</v>
      </c>
      <c r="C983" s="37" t="s">
        <v>562</v>
      </c>
      <c r="D983" s="38">
        <v>0</v>
      </c>
      <c r="E983" s="38">
        <v>0</v>
      </c>
      <c r="F983" s="38">
        <v>52</v>
      </c>
      <c r="G983" s="38">
        <v>263</v>
      </c>
      <c r="H983" s="38">
        <v>100</v>
      </c>
      <c r="I983" s="38">
        <v>0</v>
      </c>
      <c r="J983" s="38">
        <v>0</v>
      </c>
      <c r="K983" s="57">
        <v>16.018999999999998</v>
      </c>
      <c r="L983" s="38">
        <v>0</v>
      </c>
      <c r="M983" s="38">
        <v>62</v>
      </c>
      <c r="N983" s="38">
        <v>5</v>
      </c>
      <c r="O983" s="38">
        <v>0</v>
      </c>
      <c r="P983" s="38">
        <v>328</v>
      </c>
      <c r="Q983" s="38">
        <v>415</v>
      </c>
      <c r="R983" s="57">
        <v>1</v>
      </c>
      <c r="S983" s="38">
        <v>12</v>
      </c>
      <c r="T983" s="35"/>
      <c r="U983" s="35">
        <v>3510</v>
      </c>
      <c r="V983" s="35">
        <v>281</v>
      </c>
      <c r="W983" s="35">
        <v>281</v>
      </c>
      <c r="X983" s="58">
        <v>6455075.4476500014</v>
      </c>
      <c r="Y983" s="58">
        <v>15554</v>
      </c>
    </row>
    <row r="984" spans="1:25" s="58" customFormat="1">
      <c r="A984" s="56">
        <v>3510</v>
      </c>
      <c r="B984" s="35">
        <v>3510281325</v>
      </c>
      <c r="C984" s="37" t="s">
        <v>562</v>
      </c>
      <c r="D984" s="38">
        <v>0</v>
      </c>
      <c r="E984" s="38">
        <v>0</v>
      </c>
      <c r="F984" s="38">
        <v>1</v>
      </c>
      <c r="G984" s="38">
        <v>1</v>
      </c>
      <c r="H984" s="38">
        <v>1</v>
      </c>
      <c r="I984" s="38">
        <v>0</v>
      </c>
      <c r="J984" s="38">
        <v>0</v>
      </c>
      <c r="K984" s="57">
        <v>0.1158</v>
      </c>
      <c r="L984" s="38">
        <v>0</v>
      </c>
      <c r="M984" s="38">
        <v>0</v>
      </c>
      <c r="N984" s="38">
        <v>0</v>
      </c>
      <c r="O984" s="38">
        <v>0</v>
      </c>
      <c r="P984" s="38">
        <v>3</v>
      </c>
      <c r="Q984" s="38">
        <v>3</v>
      </c>
      <c r="R984" s="57">
        <v>1</v>
      </c>
      <c r="S984" s="38">
        <v>9</v>
      </c>
      <c r="T984" s="35"/>
      <c r="U984" s="35">
        <v>3510</v>
      </c>
      <c r="V984" s="35">
        <v>281</v>
      </c>
      <c r="W984" s="35">
        <v>325</v>
      </c>
      <c r="X984" s="58">
        <v>46674.810729999997</v>
      </c>
      <c r="Y984" s="58">
        <v>15558</v>
      </c>
    </row>
    <row r="985" spans="1:25" s="58" customFormat="1">
      <c r="A985" s="56">
        <v>3510</v>
      </c>
      <c r="B985" s="35">
        <v>3510281332</v>
      </c>
      <c r="C985" s="37" t="s">
        <v>562</v>
      </c>
      <c r="D985" s="38">
        <v>0</v>
      </c>
      <c r="E985" s="38">
        <v>0</v>
      </c>
      <c r="F985" s="38">
        <v>1</v>
      </c>
      <c r="G985" s="38">
        <v>3</v>
      </c>
      <c r="H985" s="38">
        <v>2</v>
      </c>
      <c r="I985" s="38">
        <v>0</v>
      </c>
      <c r="J985" s="38">
        <v>0</v>
      </c>
      <c r="K985" s="57">
        <v>0.2316</v>
      </c>
      <c r="L985" s="38">
        <v>0</v>
      </c>
      <c r="M985" s="38">
        <v>2</v>
      </c>
      <c r="N985" s="38">
        <v>0</v>
      </c>
      <c r="O985" s="38">
        <v>0</v>
      </c>
      <c r="P985" s="38">
        <v>5</v>
      </c>
      <c r="Q985" s="38">
        <v>6</v>
      </c>
      <c r="R985" s="57">
        <v>1</v>
      </c>
      <c r="S985" s="38">
        <v>10</v>
      </c>
      <c r="T985" s="35"/>
      <c r="U985" s="35">
        <v>3510</v>
      </c>
      <c r="V985" s="35">
        <v>281</v>
      </c>
      <c r="W985" s="35">
        <v>332</v>
      </c>
      <c r="X985" s="58">
        <v>94238.181460000007</v>
      </c>
      <c r="Y985" s="58">
        <v>15706</v>
      </c>
    </row>
    <row r="986" spans="1:25" s="58" customFormat="1">
      <c r="A986" s="56">
        <v>3510</v>
      </c>
      <c r="B986" s="35">
        <v>3510281680</v>
      </c>
      <c r="C986" s="37" t="s">
        <v>562</v>
      </c>
      <c r="D986" s="38">
        <v>0</v>
      </c>
      <c r="E986" s="38">
        <v>0</v>
      </c>
      <c r="F986" s="38">
        <v>0</v>
      </c>
      <c r="G986" s="38">
        <v>1</v>
      </c>
      <c r="H986" s="38">
        <v>1</v>
      </c>
      <c r="I986" s="38">
        <v>0</v>
      </c>
      <c r="J986" s="38">
        <v>0</v>
      </c>
      <c r="K986" s="57">
        <v>7.7200000000000005E-2</v>
      </c>
      <c r="L986" s="38">
        <v>0</v>
      </c>
      <c r="M986" s="38">
        <v>0</v>
      </c>
      <c r="N986" s="38">
        <v>0</v>
      </c>
      <c r="O986" s="38">
        <v>0</v>
      </c>
      <c r="P986" s="38">
        <v>2</v>
      </c>
      <c r="Q986" s="38">
        <v>2</v>
      </c>
      <c r="R986" s="57">
        <v>1</v>
      </c>
      <c r="S986" s="38">
        <v>5</v>
      </c>
      <c r="T986" s="35"/>
      <c r="U986" s="35">
        <v>3510</v>
      </c>
      <c r="V986" s="35">
        <v>281</v>
      </c>
      <c r="W986" s="35">
        <v>680</v>
      </c>
      <c r="X986" s="58">
        <v>28689.713820000004</v>
      </c>
      <c r="Y986" s="58">
        <v>14345</v>
      </c>
    </row>
    <row r="987" spans="1:25" s="58" customFormat="1">
      <c r="A987" s="56">
        <v>3513</v>
      </c>
      <c r="B987" s="35">
        <v>3513044016</v>
      </c>
      <c r="C987" s="37" t="s">
        <v>563</v>
      </c>
      <c r="D987" s="38">
        <v>0</v>
      </c>
      <c r="E987" s="38">
        <v>0</v>
      </c>
      <c r="F987" s="38">
        <v>0</v>
      </c>
      <c r="G987" s="38">
        <v>0</v>
      </c>
      <c r="H987" s="38">
        <v>1</v>
      </c>
      <c r="I987" s="38">
        <v>0</v>
      </c>
      <c r="J987" s="38">
        <v>0</v>
      </c>
      <c r="K987" s="57">
        <v>3.8600000000000002E-2</v>
      </c>
      <c r="L987" s="38">
        <v>0</v>
      </c>
      <c r="M987" s="38">
        <v>0</v>
      </c>
      <c r="N987" s="38">
        <v>0</v>
      </c>
      <c r="O987" s="38">
        <v>0</v>
      </c>
      <c r="P987" s="38">
        <v>1</v>
      </c>
      <c r="Q987" s="38">
        <v>1</v>
      </c>
      <c r="R987" s="57">
        <v>1</v>
      </c>
      <c r="S987" s="38">
        <v>8</v>
      </c>
      <c r="T987" s="35"/>
      <c r="U987" s="35">
        <v>3513</v>
      </c>
      <c r="V987" s="35">
        <v>44</v>
      </c>
      <c r="W987" s="35">
        <v>16</v>
      </c>
      <c r="X987" s="58">
        <v>15072.93691</v>
      </c>
      <c r="Y987" s="58">
        <v>15073</v>
      </c>
    </row>
    <row r="988" spans="1:25" s="58" customFormat="1">
      <c r="A988" s="56">
        <v>3513</v>
      </c>
      <c r="B988" s="35">
        <v>3513044018</v>
      </c>
      <c r="C988" s="37" t="s">
        <v>563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3</v>
      </c>
      <c r="J988" s="38">
        <v>0</v>
      </c>
      <c r="K988" s="57">
        <v>0.1158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3</v>
      </c>
      <c r="R988" s="57">
        <v>1</v>
      </c>
      <c r="S988" s="38">
        <v>9</v>
      </c>
      <c r="T988" s="35"/>
      <c r="U988" s="35">
        <v>3513</v>
      </c>
      <c r="V988" s="35">
        <v>44</v>
      </c>
      <c r="W988" s="35">
        <v>18</v>
      </c>
      <c r="X988" s="58">
        <v>54091.600729999998</v>
      </c>
      <c r="Y988" s="58">
        <v>18031</v>
      </c>
    </row>
    <row r="989" spans="1:25" s="58" customFormat="1">
      <c r="A989" s="56">
        <v>3513</v>
      </c>
      <c r="B989" s="35">
        <v>3513044035</v>
      </c>
      <c r="C989" s="37" t="s">
        <v>563</v>
      </c>
      <c r="D989" s="38">
        <v>0</v>
      </c>
      <c r="E989" s="38">
        <v>0</v>
      </c>
      <c r="F989" s="38">
        <v>0</v>
      </c>
      <c r="G989" s="38">
        <v>0</v>
      </c>
      <c r="H989" s="38">
        <v>1</v>
      </c>
      <c r="I989" s="38">
        <v>4</v>
      </c>
      <c r="J989" s="38">
        <v>0</v>
      </c>
      <c r="K989" s="57">
        <v>0.193</v>
      </c>
      <c r="L989" s="38">
        <v>0</v>
      </c>
      <c r="M989" s="38">
        <v>0</v>
      </c>
      <c r="N989" s="38">
        <v>0</v>
      </c>
      <c r="O989" s="38">
        <v>2</v>
      </c>
      <c r="P989" s="38">
        <v>4</v>
      </c>
      <c r="Q989" s="38">
        <v>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35</v>
      </c>
      <c r="X989" s="58">
        <v>85869.634550000002</v>
      </c>
      <c r="Y989" s="58">
        <v>17174</v>
      </c>
    </row>
    <row r="990" spans="1:25" s="58" customFormat="1">
      <c r="A990" s="56">
        <v>3513</v>
      </c>
      <c r="B990" s="35">
        <v>3513044044</v>
      </c>
      <c r="C990" s="37" t="s">
        <v>563</v>
      </c>
      <c r="D990" s="38">
        <v>0</v>
      </c>
      <c r="E990" s="38">
        <v>0</v>
      </c>
      <c r="F990" s="38">
        <v>0</v>
      </c>
      <c r="G990" s="38">
        <v>0</v>
      </c>
      <c r="H990" s="38">
        <v>277</v>
      </c>
      <c r="I990" s="38">
        <v>323</v>
      </c>
      <c r="J990" s="38">
        <v>0</v>
      </c>
      <c r="K990" s="57">
        <v>23.16</v>
      </c>
      <c r="L990" s="38">
        <v>0</v>
      </c>
      <c r="M990" s="38">
        <v>0</v>
      </c>
      <c r="N990" s="38">
        <v>50</v>
      </c>
      <c r="O990" s="38">
        <v>38</v>
      </c>
      <c r="P990" s="38">
        <v>408</v>
      </c>
      <c r="Q990" s="38">
        <v>600</v>
      </c>
      <c r="R990" s="57">
        <v>1</v>
      </c>
      <c r="S990" s="38">
        <v>11</v>
      </c>
      <c r="T990" s="35"/>
      <c r="U990" s="35">
        <v>3513</v>
      </c>
      <c r="V990" s="35">
        <v>44</v>
      </c>
      <c r="W990" s="35">
        <v>44</v>
      </c>
      <c r="X990" s="58">
        <v>9195977.3660000004</v>
      </c>
      <c r="Y990" s="58">
        <v>15327</v>
      </c>
    </row>
    <row r="991" spans="1:25" s="58" customFormat="1">
      <c r="A991" s="56">
        <v>3513</v>
      </c>
      <c r="B991" s="35">
        <v>3513044050</v>
      </c>
      <c r="C991" s="37" t="s">
        <v>563</v>
      </c>
      <c r="D991" s="38">
        <v>0</v>
      </c>
      <c r="E991" s="38">
        <v>0</v>
      </c>
      <c r="F991" s="38">
        <v>0</v>
      </c>
      <c r="G991" s="38">
        <v>0</v>
      </c>
      <c r="H991" s="38">
        <v>1</v>
      </c>
      <c r="I991" s="38">
        <v>1</v>
      </c>
      <c r="J991" s="38">
        <v>0</v>
      </c>
      <c r="K991" s="57">
        <v>7.7200000000000005E-2</v>
      </c>
      <c r="L991" s="38">
        <v>0</v>
      </c>
      <c r="M991" s="38">
        <v>0</v>
      </c>
      <c r="N991" s="38">
        <v>0</v>
      </c>
      <c r="O991" s="38">
        <v>0</v>
      </c>
      <c r="P991" s="38">
        <v>1</v>
      </c>
      <c r="Q991" s="38">
        <v>2</v>
      </c>
      <c r="R991" s="57">
        <v>1</v>
      </c>
      <c r="S991" s="38">
        <v>4</v>
      </c>
      <c r="T991" s="35"/>
      <c r="U991" s="35">
        <v>3513</v>
      </c>
      <c r="V991" s="35">
        <v>44</v>
      </c>
      <c r="W991" s="35">
        <v>50</v>
      </c>
      <c r="X991" s="58">
        <v>25667.043820000003</v>
      </c>
      <c r="Y991" s="58">
        <v>12834</v>
      </c>
    </row>
    <row r="992" spans="1:25" s="58" customFormat="1">
      <c r="A992" s="56">
        <v>3513</v>
      </c>
      <c r="B992" s="35">
        <v>3513044083</v>
      </c>
      <c r="C992" s="37" t="s">
        <v>563</v>
      </c>
      <c r="D992" s="38">
        <v>0</v>
      </c>
      <c r="E992" s="38">
        <v>0</v>
      </c>
      <c r="F992" s="38">
        <v>0</v>
      </c>
      <c r="G992" s="38">
        <v>0</v>
      </c>
      <c r="H992" s="38">
        <v>1</v>
      </c>
      <c r="I992" s="38">
        <v>1</v>
      </c>
      <c r="J992" s="38">
        <v>0</v>
      </c>
      <c r="K992" s="57">
        <v>7.7200000000000005E-2</v>
      </c>
      <c r="L992" s="38">
        <v>0</v>
      </c>
      <c r="M992" s="38">
        <v>0</v>
      </c>
      <c r="N992" s="38">
        <v>1</v>
      </c>
      <c r="O992" s="38">
        <v>1</v>
      </c>
      <c r="P992" s="38">
        <v>2</v>
      </c>
      <c r="Q992" s="38">
        <v>2</v>
      </c>
      <c r="R992" s="57">
        <v>1</v>
      </c>
      <c r="S992" s="38">
        <v>6</v>
      </c>
      <c r="T992" s="35"/>
      <c r="U992" s="35">
        <v>3513</v>
      </c>
      <c r="V992" s="35">
        <v>44</v>
      </c>
      <c r="W992" s="35">
        <v>83</v>
      </c>
      <c r="X992" s="58">
        <v>36165.883819999995</v>
      </c>
      <c r="Y992" s="58">
        <v>18083</v>
      </c>
    </row>
    <row r="993" spans="1:25" s="58" customFormat="1">
      <c r="A993" s="56">
        <v>3513</v>
      </c>
      <c r="B993" s="35">
        <v>3513044095</v>
      </c>
      <c r="C993" s="37" t="s">
        <v>563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2</v>
      </c>
      <c r="J993" s="38">
        <v>0</v>
      </c>
      <c r="K993" s="57">
        <v>7.7200000000000005E-2</v>
      </c>
      <c r="L993" s="38">
        <v>0</v>
      </c>
      <c r="M993" s="38">
        <v>0</v>
      </c>
      <c r="N993" s="38">
        <v>0</v>
      </c>
      <c r="O993" s="38">
        <v>1</v>
      </c>
      <c r="P993" s="38">
        <v>2</v>
      </c>
      <c r="Q993" s="38">
        <v>2</v>
      </c>
      <c r="R993" s="57">
        <v>1</v>
      </c>
      <c r="S993" s="38">
        <v>12</v>
      </c>
      <c r="T993" s="35"/>
      <c r="U993" s="35">
        <v>3513</v>
      </c>
      <c r="V993" s="35">
        <v>44</v>
      </c>
      <c r="W993" s="35">
        <v>95</v>
      </c>
      <c r="X993" s="58">
        <v>38691.503819999998</v>
      </c>
      <c r="Y993" s="58">
        <v>19346</v>
      </c>
    </row>
    <row r="994" spans="1:25" s="58" customFormat="1">
      <c r="A994" s="56">
        <v>3513</v>
      </c>
      <c r="B994" s="35">
        <v>3513044133</v>
      </c>
      <c r="C994" s="37" t="s">
        <v>563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3</v>
      </c>
      <c r="J994" s="38">
        <v>0</v>
      </c>
      <c r="K994" s="57">
        <v>0.15440000000000001</v>
      </c>
      <c r="L994" s="38">
        <v>0</v>
      </c>
      <c r="M994" s="38">
        <v>0</v>
      </c>
      <c r="N994" s="38">
        <v>0</v>
      </c>
      <c r="O994" s="38">
        <v>0</v>
      </c>
      <c r="P994" s="38">
        <v>4</v>
      </c>
      <c r="Q994" s="38">
        <v>4</v>
      </c>
      <c r="R994" s="57">
        <v>1</v>
      </c>
      <c r="S994" s="38">
        <v>9</v>
      </c>
      <c r="T994" s="35"/>
      <c r="U994" s="35">
        <v>3513</v>
      </c>
      <c r="V994" s="35">
        <v>44</v>
      </c>
      <c r="W994" s="35">
        <v>133</v>
      </c>
      <c r="X994" s="58">
        <v>66911.187640000004</v>
      </c>
      <c r="Y994" s="58">
        <v>16728</v>
      </c>
    </row>
    <row r="995" spans="1:25" s="58" customFormat="1">
      <c r="A995" s="56">
        <v>3513</v>
      </c>
      <c r="B995" s="35">
        <v>3513044182</v>
      </c>
      <c r="C995" s="37" t="s">
        <v>563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1</v>
      </c>
      <c r="J995" s="38">
        <v>0</v>
      </c>
      <c r="K995" s="57">
        <v>3.8600000000000002E-2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8</v>
      </c>
      <c r="T995" s="35"/>
      <c r="U995" s="35">
        <v>3513</v>
      </c>
      <c r="V995" s="35">
        <v>44</v>
      </c>
      <c r="W995" s="35">
        <v>182</v>
      </c>
      <c r="X995" s="58">
        <v>16929.976909999998</v>
      </c>
      <c r="Y995" s="58">
        <v>16930</v>
      </c>
    </row>
    <row r="996" spans="1:25" s="58" customFormat="1">
      <c r="A996" s="56">
        <v>3513</v>
      </c>
      <c r="B996" s="35">
        <v>3513044218</v>
      </c>
      <c r="C996" s="37" t="s">
        <v>563</v>
      </c>
      <c r="D996" s="38">
        <v>0</v>
      </c>
      <c r="E996" s="38">
        <v>0</v>
      </c>
      <c r="F996" s="38">
        <v>0</v>
      </c>
      <c r="G996" s="38">
        <v>0</v>
      </c>
      <c r="H996" s="38">
        <v>1</v>
      </c>
      <c r="I996" s="38">
        <v>1</v>
      </c>
      <c r="J996" s="38">
        <v>0</v>
      </c>
      <c r="K996" s="57">
        <v>7.7200000000000005E-2</v>
      </c>
      <c r="L996" s="38">
        <v>0</v>
      </c>
      <c r="M996" s="38">
        <v>0</v>
      </c>
      <c r="N996" s="38">
        <v>0</v>
      </c>
      <c r="O996" s="38">
        <v>0</v>
      </c>
      <c r="P996" s="38">
        <v>2</v>
      </c>
      <c r="Q996" s="38">
        <v>2</v>
      </c>
      <c r="R996" s="57">
        <v>1</v>
      </c>
      <c r="S996" s="38">
        <v>5</v>
      </c>
      <c r="T996" s="35"/>
      <c r="U996" s="35">
        <v>3513</v>
      </c>
      <c r="V996" s="35">
        <v>44</v>
      </c>
      <c r="W996" s="35">
        <v>218</v>
      </c>
      <c r="X996" s="58">
        <v>30186.493820000003</v>
      </c>
      <c r="Y996" s="58">
        <v>15093</v>
      </c>
    </row>
    <row r="997" spans="1:25" s="58" customFormat="1">
      <c r="A997" s="56">
        <v>3513</v>
      </c>
      <c r="B997" s="35">
        <v>3513044220</v>
      </c>
      <c r="C997" s="37" t="s">
        <v>563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0</v>
      </c>
      <c r="J997" s="38">
        <v>0</v>
      </c>
      <c r="K997" s="57">
        <v>3.8600000000000002E-2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1</v>
      </c>
      <c r="R997" s="57">
        <v>1</v>
      </c>
      <c r="S997" s="38">
        <v>7</v>
      </c>
      <c r="T997" s="35"/>
      <c r="U997" s="35">
        <v>3513</v>
      </c>
      <c r="V997" s="35">
        <v>44</v>
      </c>
      <c r="W997" s="35">
        <v>220</v>
      </c>
      <c r="X997" s="58">
        <v>9754.4269099999983</v>
      </c>
      <c r="Y997" s="58">
        <v>9754</v>
      </c>
    </row>
    <row r="998" spans="1:25" s="58" customFormat="1">
      <c r="A998" s="56">
        <v>3513</v>
      </c>
      <c r="B998" s="35">
        <v>3513044244</v>
      </c>
      <c r="C998" s="37" t="s">
        <v>563</v>
      </c>
      <c r="D998" s="38">
        <v>0</v>
      </c>
      <c r="E998" s="38">
        <v>0</v>
      </c>
      <c r="F998" s="38">
        <v>0</v>
      </c>
      <c r="G998" s="38">
        <v>0</v>
      </c>
      <c r="H998" s="38">
        <v>25</v>
      </c>
      <c r="I998" s="38">
        <v>39</v>
      </c>
      <c r="J998" s="38">
        <v>0</v>
      </c>
      <c r="K998" s="57">
        <v>2.4704000000000002</v>
      </c>
      <c r="L998" s="38">
        <v>0</v>
      </c>
      <c r="M998" s="38">
        <v>0</v>
      </c>
      <c r="N998" s="38">
        <v>6</v>
      </c>
      <c r="O998" s="38">
        <v>3</v>
      </c>
      <c r="P998" s="38">
        <v>34</v>
      </c>
      <c r="Q998" s="38">
        <v>64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919078.25223999994</v>
      </c>
      <c r="Y998" s="58">
        <v>14361</v>
      </c>
    </row>
    <row r="999" spans="1:25" s="58" customFormat="1">
      <c r="A999" s="56">
        <v>3513</v>
      </c>
      <c r="B999" s="35">
        <v>3513044285</v>
      </c>
      <c r="C999" s="37" t="s">
        <v>563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3.8600000000000002E-2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8</v>
      </c>
      <c r="T999" s="35"/>
      <c r="U999" s="35">
        <v>3513</v>
      </c>
      <c r="V999" s="35">
        <v>44</v>
      </c>
      <c r="W999" s="35">
        <v>285</v>
      </c>
      <c r="X999" s="58">
        <v>11611.466909999999</v>
      </c>
      <c r="Y999" s="58">
        <v>11611</v>
      </c>
    </row>
    <row r="1000" spans="1:25" s="58" customFormat="1">
      <c r="A1000" s="56">
        <v>3513</v>
      </c>
      <c r="B1000" s="35">
        <v>3513044293</v>
      </c>
      <c r="C1000" s="37" t="s">
        <v>563</v>
      </c>
      <c r="D1000" s="38">
        <v>0</v>
      </c>
      <c r="E1000" s="38">
        <v>0</v>
      </c>
      <c r="F1000" s="38">
        <v>0</v>
      </c>
      <c r="G1000" s="38">
        <v>0</v>
      </c>
      <c r="H1000" s="38">
        <v>13</v>
      </c>
      <c r="I1000" s="38">
        <v>29</v>
      </c>
      <c r="J1000" s="38">
        <v>0</v>
      </c>
      <c r="K1000" s="57">
        <v>1.6212</v>
      </c>
      <c r="L1000" s="38">
        <v>0</v>
      </c>
      <c r="M1000" s="38">
        <v>0</v>
      </c>
      <c r="N1000" s="38">
        <v>4</v>
      </c>
      <c r="O1000" s="38">
        <v>1</v>
      </c>
      <c r="P1000" s="38">
        <v>35</v>
      </c>
      <c r="Q1000" s="38">
        <v>42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681330.80021999998</v>
      </c>
      <c r="Y1000" s="58">
        <v>16222</v>
      </c>
    </row>
    <row r="1001" spans="1:25" s="58" customFormat="1">
      <c r="A1001" s="56">
        <v>3513</v>
      </c>
      <c r="B1001" s="35">
        <v>3513044323</v>
      </c>
      <c r="C1001" s="37" t="s">
        <v>563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3.8600000000000002E-2</v>
      </c>
      <c r="L1001" s="38">
        <v>0</v>
      </c>
      <c r="M1001" s="38">
        <v>0</v>
      </c>
      <c r="N1001" s="38">
        <v>0</v>
      </c>
      <c r="O1001" s="38">
        <v>0</v>
      </c>
      <c r="P1001" s="38">
        <v>1</v>
      </c>
      <c r="Q1001" s="38">
        <v>1</v>
      </c>
      <c r="R1001" s="57">
        <v>1</v>
      </c>
      <c r="S1001" s="38">
        <v>5</v>
      </c>
      <c r="T1001" s="35"/>
      <c r="U1001" s="35">
        <v>3513</v>
      </c>
      <c r="V1001" s="35">
        <v>44</v>
      </c>
      <c r="W1001" s="35">
        <v>323</v>
      </c>
      <c r="X1001" s="58">
        <v>14164.726909999999</v>
      </c>
      <c r="Y1001" s="58">
        <v>14165</v>
      </c>
    </row>
    <row r="1002" spans="1:25" s="58" customFormat="1">
      <c r="A1002" s="56">
        <v>3513</v>
      </c>
      <c r="B1002" s="35">
        <v>3513044336</v>
      </c>
      <c r="C1002" s="37" t="s">
        <v>563</v>
      </c>
      <c r="D1002" s="38">
        <v>0</v>
      </c>
      <c r="E1002" s="38">
        <v>0</v>
      </c>
      <c r="F1002" s="38">
        <v>0</v>
      </c>
      <c r="G1002" s="38">
        <v>0</v>
      </c>
      <c r="H1002" s="38">
        <v>1</v>
      </c>
      <c r="I1002" s="38">
        <v>0</v>
      </c>
      <c r="J1002" s="38">
        <v>0</v>
      </c>
      <c r="K1002" s="57">
        <v>3.8600000000000002E-2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8</v>
      </c>
      <c r="T1002" s="35"/>
      <c r="U1002" s="35">
        <v>3513</v>
      </c>
      <c r="V1002" s="35">
        <v>44</v>
      </c>
      <c r="W1002" s="35">
        <v>336</v>
      </c>
      <c r="X1002" s="58">
        <v>15072.93691</v>
      </c>
      <c r="Y1002" s="58">
        <v>15073</v>
      </c>
    </row>
    <row r="1003" spans="1:25" s="58" customFormat="1">
      <c r="A1003" s="56">
        <v>3513</v>
      </c>
      <c r="B1003" s="35">
        <v>3513044625</v>
      </c>
      <c r="C1003" s="37" t="s">
        <v>563</v>
      </c>
      <c r="D1003" s="38">
        <v>0</v>
      </c>
      <c r="E1003" s="38">
        <v>0</v>
      </c>
      <c r="F1003" s="38">
        <v>0</v>
      </c>
      <c r="G1003" s="38">
        <v>0</v>
      </c>
      <c r="H1003" s="38">
        <v>1</v>
      </c>
      <c r="I1003" s="38">
        <v>1</v>
      </c>
      <c r="J1003" s="38">
        <v>0</v>
      </c>
      <c r="K1003" s="57">
        <v>7.7200000000000005E-2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2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625</v>
      </c>
      <c r="X1003" s="58">
        <v>21365.893819999998</v>
      </c>
      <c r="Y1003" s="58">
        <v>10683</v>
      </c>
    </row>
    <row r="1004" spans="1:25" s="58" customFormat="1">
      <c r="A1004" s="56">
        <v>3513</v>
      </c>
      <c r="B1004" s="35">
        <v>3513044665</v>
      </c>
      <c r="C1004" s="37" t="s">
        <v>563</v>
      </c>
      <c r="D1004" s="38">
        <v>0</v>
      </c>
      <c r="E1004" s="38">
        <v>0</v>
      </c>
      <c r="F1004" s="38">
        <v>0</v>
      </c>
      <c r="G1004" s="38">
        <v>0</v>
      </c>
      <c r="H1004" s="38">
        <v>1</v>
      </c>
      <c r="I1004" s="38">
        <v>0</v>
      </c>
      <c r="J1004" s="38">
        <v>0</v>
      </c>
      <c r="K1004" s="57">
        <v>3.8600000000000002E-2</v>
      </c>
      <c r="L1004" s="38">
        <v>0</v>
      </c>
      <c r="M1004" s="38">
        <v>0</v>
      </c>
      <c r="N1004" s="38">
        <v>0</v>
      </c>
      <c r="O1004" s="38">
        <v>0</v>
      </c>
      <c r="P1004" s="38">
        <v>1</v>
      </c>
      <c r="Q1004" s="38">
        <v>1</v>
      </c>
      <c r="R1004" s="57">
        <v>1</v>
      </c>
      <c r="S1004" s="38">
        <v>5</v>
      </c>
      <c r="T1004" s="35"/>
      <c r="U1004" s="35">
        <v>3513</v>
      </c>
      <c r="V1004" s="35">
        <v>44</v>
      </c>
      <c r="W1004" s="35">
        <v>665</v>
      </c>
      <c r="X1004" s="58">
        <v>14164.726909999999</v>
      </c>
      <c r="Y1004" s="58">
        <v>14165</v>
      </c>
    </row>
    <row r="1005" spans="1:25" s="58" customFormat="1">
      <c r="A1005" s="56">
        <v>3513</v>
      </c>
      <c r="B1005" s="35">
        <v>3513044760</v>
      </c>
      <c r="C1005" s="37" t="s">
        <v>563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3</v>
      </c>
      <c r="J1005" s="38">
        <v>0</v>
      </c>
      <c r="K1005" s="57">
        <v>0.1158</v>
      </c>
      <c r="L1005" s="38">
        <v>0</v>
      </c>
      <c r="M1005" s="38">
        <v>0</v>
      </c>
      <c r="N1005" s="38">
        <v>0</v>
      </c>
      <c r="O1005" s="38">
        <v>0</v>
      </c>
      <c r="P1005" s="38">
        <v>2</v>
      </c>
      <c r="Q1005" s="38">
        <v>3</v>
      </c>
      <c r="R1005" s="57">
        <v>1</v>
      </c>
      <c r="S1005" s="38">
        <v>5</v>
      </c>
      <c r="T1005" s="35"/>
      <c r="U1005" s="35">
        <v>3513</v>
      </c>
      <c r="V1005" s="35">
        <v>44</v>
      </c>
      <c r="W1005" s="35">
        <v>760</v>
      </c>
      <c r="X1005" s="58">
        <v>43655.00073</v>
      </c>
      <c r="Y1005" s="58">
        <v>14552</v>
      </c>
    </row>
    <row r="1006" spans="1:25" s="58" customFormat="1">
      <c r="A1006" s="56">
        <v>3513</v>
      </c>
      <c r="B1006" s="35">
        <v>3513044780</v>
      </c>
      <c r="C1006" s="37" t="s">
        <v>563</v>
      </c>
      <c r="D1006" s="38">
        <v>0</v>
      </c>
      <c r="E1006" s="38">
        <v>0</v>
      </c>
      <c r="F1006" s="38">
        <v>0</v>
      </c>
      <c r="G1006" s="38">
        <v>0</v>
      </c>
      <c r="H1006" s="38">
        <v>2</v>
      </c>
      <c r="I1006" s="38">
        <v>4</v>
      </c>
      <c r="J1006" s="38">
        <v>0</v>
      </c>
      <c r="K1006" s="57">
        <v>0.2316</v>
      </c>
      <c r="L1006" s="38">
        <v>0</v>
      </c>
      <c r="M1006" s="38">
        <v>0</v>
      </c>
      <c r="N1006" s="38">
        <v>0</v>
      </c>
      <c r="O1006" s="38">
        <v>1</v>
      </c>
      <c r="P1006" s="38">
        <v>4</v>
      </c>
      <c r="Q1006" s="38">
        <v>6</v>
      </c>
      <c r="R1006" s="57">
        <v>1</v>
      </c>
      <c r="S1006" s="38">
        <v>6</v>
      </c>
      <c r="T1006" s="35"/>
      <c r="U1006" s="35">
        <v>3513</v>
      </c>
      <c r="V1006" s="35">
        <v>44</v>
      </c>
      <c r="W1006" s="35">
        <v>780</v>
      </c>
      <c r="X1006" s="58">
        <v>87647.831460000016</v>
      </c>
      <c r="Y1006" s="58">
        <v>14608</v>
      </c>
    </row>
    <row r="1007" spans="1:25" s="58" customFormat="1">
      <c r="A1007" s="56">
        <v>3514</v>
      </c>
      <c r="B1007" s="35">
        <v>3514281005</v>
      </c>
      <c r="C1007" s="37" t="s">
        <v>564</v>
      </c>
      <c r="D1007" s="38">
        <v>0</v>
      </c>
      <c r="E1007" s="38">
        <v>0</v>
      </c>
      <c r="F1007" s="38">
        <v>0</v>
      </c>
      <c r="G1007" s="38">
        <v>0</v>
      </c>
      <c r="H1007" s="38">
        <v>1</v>
      </c>
      <c r="I1007" s="38">
        <v>0</v>
      </c>
      <c r="J1007" s="38">
        <v>0</v>
      </c>
      <c r="K1007" s="57">
        <v>3.8600000000000002E-2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1</v>
      </c>
      <c r="R1007" s="57">
        <v>1</v>
      </c>
      <c r="S1007" s="38">
        <v>8</v>
      </c>
      <c r="T1007" s="35"/>
      <c r="U1007" s="35">
        <v>3514</v>
      </c>
      <c r="V1007" s="35">
        <v>281</v>
      </c>
      <c r="W1007" s="35">
        <v>5</v>
      </c>
      <c r="X1007" s="58">
        <v>9754.4269099999983</v>
      </c>
      <c r="Y1007" s="58">
        <v>9754</v>
      </c>
    </row>
    <row r="1008" spans="1:25" s="58" customFormat="1">
      <c r="A1008" s="56">
        <v>3514</v>
      </c>
      <c r="B1008" s="35">
        <v>3514281061</v>
      </c>
      <c r="C1008" s="37" t="s">
        <v>564</v>
      </c>
      <c r="D1008" s="38">
        <v>0</v>
      </c>
      <c r="E1008" s="38">
        <v>0</v>
      </c>
      <c r="F1008" s="38">
        <v>0</v>
      </c>
      <c r="G1008" s="38">
        <v>0</v>
      </c>
      <c r="H1008" s="38">
        <v>1</v>
      </c>
      <c r="I1008" s="38">
        <v>0</v>
      </c>
      <c r="J1008" s="38">
        <v>0</v>
      </c>
      <c r="K1008" s="57">
        <v>3.8600000000000002E-2</v>
      </c>
      <c r="L1008" s="38">
        <v>0</v>
      </c>
      <c r="M1008" s="38">
        <v>0</v>
      </c>
      <c r="N1008" s="38">
        <v>0</v>
      </c>
      <c r="O1008" s="38">
        <v>0</v>
      </c>
      <c r="P1008" s="38">
        <v>1</v>
      </c>
      <c r="Q1008" s="38">
        <v>1</v>
      </c>
      <c r="R1008" s="57">
        <v>1</v>
      </c>
      <c r="S1008" s="38">
        <v>11</v>
      </c>
      <c r="T1008" s="35"/>
      <c r="U1008" s="35">
        <v>3514</v>
      </c>
      <c r="V1008" s="35">
        <v>281</v>
      </c>
      <c r="W1008" s="35">
        <v>61</v>
      </c>
      <c r="X1008" s="58">
        <v>15914.046909999997</v>
      </c>
      <c r="Y1008" s="58">
        <v>15914</v>
      </c>
    </row>
    <row r="1009" spans="1:25" s="58" customFormat="1">
      <c r="A1009" s="56">
        <v>3514</v>
      </c>
      <c r="B1009" s="35">
        <v>3514281137</v>
      </c>
      <c r="C1009" s="37" t="s">
        <v>564</v>
      </c>
      <c r="D1009" s="38">
        <v>0</v>
      </c>
      <c r="E1009" s="38">
        <v>0</v>
      </c>
      <c r="F1009" s="38">
        <v>0</v>
      </c>
      <c r="G1009" s="38">
        <v>0</v>
      </c>
      <c r="H1009" s="38">
        <v>1</v>
      </c>
      <c r="I1009" s="38">
        <v>1</v>
      </c>
      <c r="J1009" s="38">
        <v>0</v>
      </c>
      <c r="K1009" s="57">
        <v>7.7200000000000005E-2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2</v>
      </c>
      <c r="R1009" s="57">
        <v>1</v>
      </c>
      <c r="S1009" s="38">
        <v>12</v>
      </c>
      <c r="T1009" s="35"/>
      <c r="U1009" s="35">
        <v>3514</v>
      </c>
      <c r="V1009" s="35">
        <v>281</v>
      </c>
      <c r="W1009" s="35">
        <v>137</v>
      </c>
      <c r="X1009" s="58">
        <v>34319.033819999997</v>
      </c>
      <c r="Y1009" s="58">
        <v>17160</v>
      </c>
    </row>
    <row r="1010" spans="1:25" s="58" customFormat="1">
      <c r="A1010" s="56">
        <v>3514</v>
      </c>
      <c r="B1010" s="35">
        <v>3514281281</v>
      </c>
      <c r="C1010" s="37" t="s">
        <v>564</v>
      </c>
      <c r="D1010" s="38">
        <v>0</v>
      </c>
      <c r="E1010" s="38">
        <v>0</v>
      </c>
      <c r="F1010" s="38">
        <v>0</v>
      </c>
      <c r="G1010" s="38">
        <v>0</v>
      </c>
      <c r="H1010" s="38">
        <v>250</v>
      </c>
      <c r="I1010" s="38">
        <v>78</v>
      </c>
      <c r="J1010" s="38">
        <v>0</v>
      </c>
      <c r="K1010" s="57">
        <v>12.6608</v>
      </c>
      <c r="L1010" s="38">
        <v>0</v>
      </c>
      <c r="M1010" s="38">
        <v>0</v>
      </c>
      <c r="N1010" s="38">
        <v>62</v>
      </c>
      <c r="O1010" s="38">
        <v>27</v>
      </c>
      <c r="P1010" s="38">
        <v>293</v>
      </c>
      <c r="Q1010" s="38">
        <v>328</v>
      </c>
      <c r="R1010" s="57">
        <v>1</v>
      </c>
      <c r="S1010" s="38">
        <v>12</v>
      </c>
      <c r="T1010" s="35"/>
      <c r="U1010" s="35">
        <v>3514</v>
      </c>
      <c r="V1010" s="35">
        <v>281</v>
      </c>
      <c r="W1010" s="35">
        <v>281</v>
      </c>
      <c r="X1010" s="58">
        <v>5476987.4064800004</v>
      </c>
      <c r="Y1010" s="58">
        <v>16698</v>
      </c>
    </row>
    <row r="1011" spans="1:25" s="58" customFormat="1">
      <c r="A1011" s="56">
        <v>3515</v>
      </c>
      <c r="B1011" s="35">
        <v>3515287005</v>
      </c>
      <c r="C1011" s="37" t="s">
        <v>578</v>
      </c>
      <c r="D1011" s="38">
        <v>0</v>
      </c>
      <c r="E1011" s="38">
        <v>0</v>
      </c>
      <c r="F1011" s="38">
        <v>0</v>
      </c>
      <c r="G1011" s="38">
        <v>2</v>
      </c>
      <c r="H1011" s="38">
        <v>0</v>
      </c>
      <c r="I1011" s="38">
        <v>0</v>
      </c>
      <c r="J1011" s="38">
        <v>0</v>
      </c>
      <c r="K1011" s="57">
        <v>7.7200000000000005E-2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2</v>
      </c>
      <c r="R1011" s="57">
        <v>1</v>
      </c>
      <c r="S1011" s="38">
        <v>8</v>
      </c>
      <c r="T1011" s="35"/>
      <c r="U1011" s="35">
        <v>3515</v>
      </c>
      <c r="V1011" s="35">
        <v>287</v>
      </c>
      <c r="W1011" s="35">
        <v>5</v>
      </c>
      <c r="X1011" s="58">
        <v>20229.373820000001</v>
      </c>
      <c r="Y1011" s="58">
        <v>10115</v>
      </c>
    </row>
    <row r="1012" spans="1:25" s="58" customFormat="1">
      <c r="A1012" s="56">
        <v>3515</v>
      </c>
      <c r="B1012" s="35">
        <v>3515287043</v>
      </c>
      <c r="C1012" s="37" t="s">
        <v>578</v>
      </c>
      <c r="D1012" s="38">
        <v>0</v>
      </c>
      <c r="E1012" s="38">
        <v>0</v>
      </c>
      <c r="F1012" s="38">
        <v>1</v>
      </c>
      <c r="G1012" s="38">
        <v>2</v>
      </c>
      <c r="H1012" s="38">
        <v>0</v>
      </c>
      <c r="I1012" s="38">
        <v>0</v>
      </c>
      <c r="J1012" s="38">
        <v>0</v>
      </c>
      <c r="K1012" s="57">
        <v>0.1158</v>
      </c>
      <c r="L1012" s="38">
        <v>0</v>
      </c>
      <c r="M1012" s="38">
        <v>0</v>
      </c>
      <c r="N1012" s="38">
        <v>0</v>
      </c>
      <c r="O1012" s="38">
        <v>0</v>
      </c>
      <c r="P1012" s="38">
        <v>1</v>
      </c>
      <c r="Q1012" s="38">
        <v>3</v>
      </c>
      <c r="R1012" s="57">
        <v>1</v>
      </c>
      <c r="S1012" s="38">
        <v>6</v>
      </c>
      <c r="T1012" s="35"/>
      <c r="U1012" s="35">
        <v>3515</v>
      </c>
      <c r="V1012" s="35">
        <v>287</v>
      </c>
      <c r="W1012" s="35">
        <v>43</v>
      </c>
      <c r="X1012" s="58">
        <v>35087.720730000001</v>
      </c>
      <c r="Y1012" s="58">
        <v>11696</v>
      </c>
    </row>
    <row r="1013" spans="1:25" s="58" customFormat="1">
      <c r="A1013" s="56">
        <v>3515</v>
      </c>
      <c r="B1013" s="35">
        <v>3515287045</v>
      </c>
      <c r="C1013" s="37" t="s">
        <v>578</v>
      </c>
      <c r="D1013" s="38">
        <v>0</v>
      </c>
      <c r="E1013" s="38">
        <v>0</v>
      </c>
      <c r="F1013" s="38">
        <v>1</v>
      </c>
      <c r="G1013" s="38">
        <v>7</v>
      </c>
      <c r="H1013" s="38">
        <v>0</v>
      </c>
      <c r="I1013" s="38">
        <v>0</v>
      </c>
      <c r="J1013" s="38">
        <v>0</v>
      </c>
      <c r="K1013" s="57">
        <v>0.30880000000000002</v>
      </c>
      <c r="L1013" s="38">
        <v>0</v>
      </c>
      <c r="M1013" s="38">
        <v>0</v>
      </c>
      <c r="N1013" s="38">
        <v>0</v>
      </c>
      <c r="O1013" s="38">
        <v>0</v>
      </c>
      <c r="P1013" s="38">
        <v>5</v>
      </c>
      <c r="Q1013" s="38">
        <v>8</v>
      </c>
      <c r="R1013" s="57">
        <v>1</v>
      </c>
      <c r="S1013" s="38">
        <v>7</v>
      </c>
      <c r="T1013" s="35"/>
      <c r="U1013" s="35">
        <v>3515</v>
      </c>
      <c r="V1013" s="35">
        <v>287</v>
      </c>
      <c r="W1013" s="35">
        <v>45</v>
      </c>
      <c r="X1013" s="58">
        <v>106149.03528000001</v>
      </c>
      <c r="Y1013" s="58">
        <v>13269</v>
      </c>
    </row>
    <row r="1014" spans="1:25" s="58" customFormat="1">
      <c r="A1014" s="56">
        <v>3515</v>
      </c>
      <c r="B1014" s="35">
        <v>3515287135</v>
      </c>
      <c r="C1014" s="37" t="s">
        <v>578</v>
      </c>
      <c r="D1014" s="38">
        <v>0</v>
      </c>
      <c r="E1014" s="38">
        <v>0</v>
      </c>
      <c r="F1014" s="38">
        <v>0</v>
      </c>
      <c r="G1014" s="38">
        <v>7</v>
      </c>
      <c r="H1014" s="38">
        <v>0</v>
      </c>
      <c r="I1014" s="38">
        <v>0</v>
      </c>
      <c r="J1014" s="38">
        <v>0</v>
      </c>
      <c r="K1014" s="57">
        <v>0.2702</v>
      </c>
      <c r="L1014" s="38">
        <v>0</v>
      </c>
      <c r="M1014" s="38">
        <v>0</v>
      </c>
      <c r="N1014" s="38">
        <v>0</v>
      </c>
      <c r="O1014" s="38">
        <v>0</v>
      </c>
      <c r="P1014" s="38">
        <v>1</v>
      </c>
      <c r="Q1014" s="38">
        <v>7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135</v>
      </c>
      <c r="X1014" s="58">
        <v>76383.39837000001</v>
      </c>
      <c r="Y1014" s="58">
        <v>10912</v>
      </c>
    </row>
    <row r="1015" spans="1:25" s="58" customFormat="1">
      <c r="A1015" s="56">
        <v>3515</v>
      </c>
      <c r="B1015" s="35">
        <v>3515287151</v>
      </c>
      <c r="C1015" s="37" t="s">
        <v>578</v>
      </c>
      <c r="D1015" s="38">
        <v>0</v>
      </c>
      <c r="E1015" s="38">
        <v>0</v>
      </c>
      <c r="F1015" s="38">
        <v>0</v>
      </c>
      <c r="G1015" s="38">
        <v>1</v>
      </c>
      <c r="H1015" s="38">
        <v>0</v>
      </c>
      <c r="I1015" s="38">
        <v>0</v>
      </c>
      <c r="J1015" s="38">
        <v>0</v>
      </c>
      <c r="K1015" s="57">
        <v>3.8600000000000002E-2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1</v>
      </c>
      <c r="R1015" s="57">
        <v>1</v>
      </c>
      <c r="S1015" s="38">
        <v>7</v>
      </c>
      <c r="T1015" s="35"/>
      <c r="U1015" s="35">
        <v>3515</v>
      </c>
      <c r="V1015" s="35">
        <v>287</v>
      </c>
      <c r="W1015" s="35">
        <v>151</v>
      </c>
      <c r="X1015" s="58">
        <v>10114.68691</v>
      </c>
      <c r="Y1015" s="58">
        <v>10115</v>
      </c>
    </row>
    <row r="1016" spans="1:25" s="58" customFormat="1">
      <c r="A1016" s="56">
        <v>3515</v>
      </c>
      <c r="B1016" s="35">
        <v>3515287191</v>
      </c>
      <c r="C1016" s="37" t="s">
        <v>578</v>
      </c>
      <c r="D1016" s="38">
        <v>0</v>
      </c>
      <c r="E1016" s="38">
        <v>0</v>
      </c>
      <c r="F1016" s="38">
        <v>1</v>
      </c>
      <c r="G1016" s="38">
        <v>21</v>
      </c>
      <c r="H1016" s="38">
        <v>11</v>
      </c>
      <c r="I1016" s="38">
        <v>0</v>
      </c>
      <c r="J1016" s="38">
        <v>0</v>
      </c>
      <c r="K1016" s="57">
        <v>1.2738</v>
      </c>
      <c r="L1016" s="38">
        <v>0</v>
      </c>
      <c r="M1016" s="38">
        <v>0</v>
      </c>
      <c r="N1016" s="38">
        <v>0</v>
      </c>
      <c r="O1016" s="38">
        <v>0</v>
      </c>
      <c r="P1016" s="38">
        <v>8</v>
      </c>
      <c r="Q1016" s="38">
        <v>33</v>
      </c>
      <c r="R1016" s="57">
        <v>1</v>
      </c>
      <c r="S1016" s="38">
        <v>8</v>
      </c>
      <c r="T1016" s="35"/>
      <c r="U1016" s="35">
        <v>3515</v>
      </c>
      <c r="V1016" s="35">
        <v>287</v>
      </c>
      <c r="W1016" s="35">
        <v>191</v>
      </c>
      <c r="X1016" s="58">
        <v>372319.12802999996</v>
      </c>
      <c r="Y1016" s="58">
        <v>11282</v>
      </c>
    </row>
    <row r="1017" spans="1:25" s="58" customFormat="1">
      <c r="A1017" s="56">
        <v>3515</v>
      </c>
      <c r="B1017" s="35">
        <v>3515287215</v>
      </c>
      <c r="C1017" s="37" t="s">
        <v>578</v>
      </c>
      <c r="D1017" s="38">
        <v>0</v>
      </c>
      <c r="E1017" s="38">
        <v>0</v>
      </c>
      <c r="F1017" s="38">
        <v>3</v>
      </c>
      <c r="G1017" s="38">
        <v>10</v>
      </c>
      <c r="H1017" s="38">
        <v>2</v>
      </c>
      <c r="I1017" s="38">
        <v>0</v>
      </c>
      <c r="J1017" s="38">
        <v>0</v>
      </c>
      <c r="K1017" s="57">
        <v>0.57899999999999996</v>
      </c>
      <c r="L1017" s="38">
        <v>0</v>
      </c>
      <c r="M1017" s="38">
        <v>0</v>
      </c>
      <c r="N1017" s="38">
        <v>0</v>
      </c>
      <c r="O1017" s="38">
        <v>0</v>
      </c>
      <c r="P1017" s="38">
        <v>8</v>
      </c>
      <c r="Q1017" s="38">
        <v>15</v>
      </c>
      <c r="R1017" s="57">
        <v>1</v>
      </c>
      <c r="S1017" s="38">
        <v>10</v>
      </c>
      <c r="T1017" s="35"/>
      <c r="U1017" s="35">
        <v>3515</v>
      </c>
      <c r="V1017" s="35">
        <v>287</v>
      </c>
      <c r="W1017" s="35">
        <v>215</v>
      </c>
      <c r="X1017" s="58">
        <v>197588.62365000002</v>
      </c>
      <c r="Y1017" s="58">
        <v>13173</v>
      </c>
    </row>
    <row r="1018" spans="1:25" s="58" customFormat="1">
      <c r="A1018" s="56">
        <v>3515</v>
      </c>
      <c r="B1018" s="35">
        <v>3515287226</v>
      </c>
      <c r="C1018" s="37" t="s">
        <v>578</v>
      </c>
      <c r="D1018" s="38">
        <v>0</v>
      </c>
      <c r="E1018" s="38">
        <v>0</v>
      </c>
      <c r="F1018" s="38">
        <v>0</v>
      </c>
      <c r="G1018" s="38">
        <v>1</v>
      </c>
      <c r="H1018" s="38">
        <v>0</v>
      </c>
      <c r="I1018" s="38">
        <v>0</v>
      </c>
      <c r="J1018" s="38">
        <v>0</v>
      </c>
      <c r="K1018" s="57">
        <v>3.8600000000000002E-2</v>
      </c>
      <c r="L1018" s="38">
        <v>0</v>
      </c>
      <c r="M1018" s="38">
        <v>0</v>
      </c>
      <c r="N1018" s="38">
        <v>0</v>
      </c>
      <c r="O1018" s="38">
        <v>0</v>
      </c>
      <c r="P1018" s="38">
        <v>1</v>
      </c>
      <c r="Q1018" s="38">
        <v>1</v>
      </c>
      <c r="R1018" s="57">
        <v>1</v>
      </c>
      <c r="S1018" s="38">
        <v>9</v>
      </c>
      <c r="T1018" s="35"/>
      <c r="U1018" s="35">
        <v>3515</v>
      </c>
      <c r="V1018" s="35">
        <v>287</v>
      </c>
      <c r="W1018" s="35">
        <v>226</v>
      </c>
      <c r="X1018" s="58">
        <v>15695.27691</v>
      </c>
      <c r="Y1018" s="58">
        <v>15695</v>
      </c>
    </row>
    <row r="1019" spans="1:25" s="58" customFormat="1">
      <c r="A1019" s="56">
        <v>3515</v>
      </c>
      <c r="B1019" s="35">
        <v>3515287227</v>
      </c>
      <c r="C1019" s="37" t="s">
        <v>578</v>
      </c>
      <c r="D1019" s="38">
        <v>0</v>
      </c>
      <c r="E1019" s="38">
        <v>0</v>
      </c>
      <c r="F1019" s="38">
        <v>3</v>
      </c>
      <c r="G1019" s="38">
        <v>12</v>
      </c>
      <c r="H1019" s="38">
        <v>2</v>
      </c>
      <c r="I1019" s="38">
        <v>0</v>
      </c>
      <c r="J1019" s="38">
        <v>0</v>
      </c>
      <c r="K1019" s="57">
        <v>0.65620000000000001</v>
      </c>
      <c r="L1019" s="38">
        <v>0</v>
      </c>
      <c r="M1019" s="38">
        <v>0</v>
      </c>
      <c r="N1019" s="38">
        <v>0</v>
      </c>
      <c r="O1019" s="38">
        <v>0</v>
      </c>
      <c r="P1019" s="38">
        <v>7</v>
      </c>
      <c r="Q1019" s="38">
        <v>17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227</v>
      </c>
      <c r="X1019" s="58">
        <v>211975.35747000002</v>
      </c>
      <c r="Y1019" s="58">
        <v>12469</v>
      </c>
    </row>
    <row r="1020" spans="1:25" s="58" customFormat="1">
      <c r="A1020" s="56">
        <v>3515</v>
      </c>
      <c r="B1020" s="35">
        <v>3515287277</v>
      </c>
      <c r="C1020" s="37" t="s">
        <v>578</v>
      </c>
      <c r="D1020" s="38">
        <v>0</v>
      </c>
      <c r="E1020" s="38">
        <v>0</v>
      </c>
      <c r="F1020" s="38">
        <v>15</v>
      </c>
      <c r="G1020" s="38">
        <v>64</v>
      </c>
      <c r="H1020" s="38">
        <v>42</v>
      </c>
      <c r="I1020" s="38">
        <v>0</v>
      </c>
      <c r="J1020" s="38">
        <v>0</v>
      </c>
      <c r="K1020" s="57">
        <v>4.6706000000000003</v>
      </c>
      <c r="L1020" s="38">
        <v>0</v>
      </c>
      <c r="M1020" s="38">
        <v>4</v>
      </c>
      <c r="N1020" s="38">
        <v>3</v>
      </c>
      <c r="O1020" s="38">
        <v>0</v>
      </c>
      <c r="P1020" s="38">
        <v>75</v>
      </c>
      <c r="Q1020" s="38">
        <v>121</v>
      </c>
      <c r="R1020" s="57">
        <v>1</v>
      </c>
      <c r="S1020" s="38">
        <v>12</v>
      </c>
      <c r="T1020" s="35"/>
      <c r="U1020" s="35">
        <v>3515</v>
      </c>
      <c r="V1020" s="35">
        <v>287</v>
      </c>
      <c r="W1020" s="35">
        <v>277</v>
      </c>
      <c r="X1020" s="58">
        <v>1712030.9861099999</v>
      </c>
      <c r="Y1020" s="58">
        <v>14149</v>
      </c>
    </row>
    <row r="1021" spans="1:25" s="58" customFormat="1">
      <c r="A1021" s="56">
        <v>3515</v>
      </c>
      <c r="B1021" s="35">
        <v>3515287287</v>
      </c>
      <c r="C1021" s="37" t="s">
        <v>578</v>
      </c>
      <c r="D1021" s="38">
        <v>0</v>
      </c>
      <c r="E1021" s="38">
        <v>0</v>
      </c>
      <c r="F1021" s="38">
        <v>6</v>
      </c>
      <c r="G1021" s="38">
        <v>10</v>
      </c>
      <c r="H1021" s="38">
        <v>1</v>
      </c>
      <c r="I1021" s="38">
        <v>0</v>
      </c>
      <c r="J1021" s="38">
        <v>0</v>
      </c>
      <c r="K1021" s="57">
        <v>0.65620000000000001</v>
      </c>
      <c r="L1021" s="38">
        <v>0</v>
      </c>
      <c r="M1021" s="38">
        <v>0</v>
      </c>
      <c r="N1021" s="38">
        <v>0</v>
      </c>
      <c r="O1021" s="38">
        <v>0</v>
      </c>
      <c r="P1021" s="38">
        <v>6</v>
      </c>
      <c r="Q1021" s="38">
        <v>17</v>
      </c>
      <c r="R1021" s="57">
        <v>1</v>
      </c>
      <c r="S1021" s="38">
        <v>4</v>
      </c>
      <c r="T1021" s="35"/>
      <c r="U1021" s="35">
        <v>3515</v>
      </c>
      <c r="V1021" s="35">
        <v>287</v>
      </c>
      <c r="W1021" s="35">
        <v>287</v>
      </c>
      <c r="X1021" s="58">
        <v>197091.75747000001</v>
      </c>
      <c r="Y1021" s="58">
        <v>11594</v>
      </c>
    </row>
    <row r="1022" spans="1:25" s="58" customFormat="1">
      <c r="A1022" s="56">
        <v>3515</v>
      </c>
      <c r="B1022" s="35">
        <v>3515287306</v>
      </c>
      <c r="C1022" s="37" t="s">
        <v>578</v>
      </c>
      <c r="D1022" s="38">
        <v>0</v>
      </c>
      <c r="E1022" s="38">
        <v>0</v>
      </c>
      <c r="F1022" s="38">
        <v>1</v>
      </c>
      <c r="G1022" s="38">
        <v>5</v>
      </c>
      <c r="H1022" s="38">
        <v>3</v>
      </c>
      <c r="I1022" s="38">
        <v>0</v>
      </c>
      <c r="J1022" s="38">
        <v>0</v>
      </c>
      <c r="K1022" s="57">
        <v>0.34739999999999999</v>
      </c>
      <c r="L1022" s="38">
        <v>0</v>
      </c>
      <c r="M1022" s="38">
        <v>0</v>
      </c>
      <c r="N1022" s="38">
        <v>0</v>
      </c>
      <c r="O1022" s="38">
        <v>0</v>
      </c>
      <c r="P1022" s="38">
        <v>5</v>
      </c>
      <c r="Q1022" s="38">
        <v>9</v>
      </c>
      <c r="R1022" s="57">
        <v>1</v>
      </c>
      <c r="S1022" s="38">
        <v>10</v>
      </c>
      <c r="T1022" s="35"/>
      <c r="U1022" s="35">
        <v>3515</v>
      </c>
      <c r="V1022" s="35">
        <v>287</v>
      </c>
      <c r="W1022" s="35">
        <v>306</v>
      </c>
      <c r="X1022" s="58">
        <v>119113.84218999998</v>
      </c>
      <c r="Y1022" s="58">
        <v>13235</v>
      </c>
    </row>
    <row r="1023" spans="1:25" s="58" customFormat="1">
      <c r="A1023" s="56">
        <v>3515</v>
      </c>
      <c r="B1023" s="35">
        <v>3515287316</v>
      </c>
      <c r="C1023" s="37" t="s">
        <v>578</v>
      </c>
      <c r="D1023" s="38">
        <v>0</v>
      </c>
      <c r="E1023" s="38">
        <v>0</v>
      </c>
      <c r="F1023" s="38">
        <v>0</v>
      </c>
      <c r="G1023" s="38">
        <v>15</v>
      </c>
      <c r="H1023" s="38">
        <v>2</v>
      </c>
      <c r="I1023" s="38">
        <v>0</v>
      </c>
      <c r="J1023" s="38">
        <v>0</v>
      </c>
      <c r="K1023" s="57">
        <v>0.65620000000000001</v>
      </c>
      <c r="L1023" s="38">
        <v>0</v>
      </c>
      <c r="M1023" s="38">
        <v>4</v>
      </c>
      <c r="N1023" s="38">
        <v>0</v>
      </c>
      <c r="O1023" s="38">
        <v>0</v>
      </c>
      <c r="P1023" s="38">
        <v>12</v>
      </c>
      <c r="Q1023" s="38">
        <v>17</v>
      </c>
      <c r="R1023" s="57">
        <v>1</v>
      </c>
      <c r="S1023" s="38">
        <v>11</v>
      </c>
      <c r="T1023" s="35"/>
      <c r="U1023" s="35">
        <v>3515</v>
      </c>
      <c r="V1023" s="35">
        <v>287</v>
      </c>
      <c r="W1023" s="35">
        <v>316</v>
      </c>
      <c r="X1023" s="58">
        <v>255360.87747000001</v>
      </c>
      <c r="Y1023" s="58">
        <v>15021</v>
      </c>
    </row>
    <row r="1024" spans="1:25" s="58" customFormat="1">
      <c r="A1024" s="56">
        <v>3515</v>
      </c>
      <c r="B1024" s="35">
        <v>3515287658</v>
      </c>
      <c r="C1024" s="37" t="s">
        <v>578</v>
      </c>
      <c r="D1024" s="38">
        <v>0</v>
      </c>
      <c r="E1024" s="38">
        <v>0</v>
      </c>
      <c r="F1024" s="38">
        <v>0</v>
      </c>
      <c r="G1024" s="38">
        <v>3</v>
      </c>
      <c r="H1024" s="38">
        <v>5</v>
      </c>
      <c r="I1024" s="38">
        <v>0</v>
      </c>
      <c r="J1024" s="38">
        <v>0</v>
      </c>
      <c r="K1024" s="57">
        <v>0.30880000000000002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1</v>
      </c>
      <c r="Q1024" s="38">
        <v>8</v>
      </c>
      <c r="R1024" s="57">
        <v>1</v>
      </c>
      <c r="S1024" s="38">
        <v>7</v>
      </c>
      <c r="T1024" s="35"/>
      <c r="U1024" s="35">
        <v>3515</v>
      </c>
      <c r="V1024" s="35">
        <v>287</v>
      </c>
      <c r="W1024" s="35">
        <v>658</v>
      </c>
      <c r="X1024" s="58">
        <v>84172.655279999992</v>
      </c>
      <c r="Y1024" s="58">
        <v>10522</v>
      </c>
    </row>
    <row r="1025" spans="1:25" s="58" customFormat="1">
      <c r="A1025" s="56">
        <v>3515</v>
      </c>
      <c r="B1025" s="35">
        <v>3515287767</v>
      </c>
      <c r="C1025" s="37" t="s">
        <v>578</v>
      </c>
      <c r="D1025" s="38">
        <v>0</v>
      </c>
      <c r="E1025" s="38">
        <v>0</v>
      </c>
      <c r="F1025" s="38">
        <v>8</v>
      </c>
      <c r="G1025" s="38">
        <v>37</v>
      </c>
      <c r="H1025" s="38">
        <v>6</v>
      </c>
      <c r="I1025" s="38">
        <v>0</v>
      </c>
      <c r="J1025" s="38">
        <v>0</v>
      </c>
      <c r="K1025" s="57">
        <v>1.9685999999999999</v>
      </c>
      <c r="L1025" s="38">
        <v>0</v>
      </c>
      <c r="M1025" s="38">
        <v>0</v>
      </c>
      <c r="N1025" s="38">
        <v>0</v>
      </c>
      <c r="O1025" s="38">
        <v>0</v>
      </c>
      <c r="P1025" s="38">
        <v>13</v>
      </c>
      <c r="Q1025" s="38">
        <v>51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767</v>
      </c>
      <c r="X1025" s="58">
        <v>585829.06241000001</v>
      </c>
      <c r="Y1025" s="58">
        <v>11487</v>
      </c>
    </row>
    <row r="1026" spans="1:25" s="58" customFormat="1">
      <c r="A1026" s="56">
        <v>3515</v>
      </c>
      <c r="B1026" s="35">
        <v>3515287770</v>
      </c>
      <c r="C1026" s="37" t="s">
        <v>578</v>
      </c>
      <c r="D1026" s="38">
        <v>0</v>
      </c>
      <c r="E1026" s="38">
        <v>0</v>
      </c>
      <c r="F1026" s="38">
        <v>0</v>
      </c>
      <c r="G1026" s="38">
        <v>0</v>
      </c>
      <c r="H1026" s="38">
        <v>2</v>
      </c>
      <c r="I1026" s="38">
        <v>0</v>
      </c>
      <c r="J1026" s="38">
        <v>0</v>
      </c>
      <c r="K1026" s="57">
        <v>7.7200000000000005E-2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2</v>
      </c>
      <c r="R1026" s="57">
        <v>1</v>
      </c>
      <c r="S1026" s="38">
        <v>6</v>
      </c>
      <c r="T1026" s="35"/>
      <c r="U1026" s="35">
        <v>3515</v>
      </c>
      <c r="V1026" s="35">
        <v>287</v>
      </c>
      <c r="W1026" s="35">
        <v>770</v>
      </c>
      <c r="X1026" s="58">
        <v>19508.853819999997</v>
      </c>
      <c r="Y1026" s="58">
        <v>9754</v>
      </c>
    </row>
    <row r="1027" spans="1:25" s="58" customFormat="1">
      <c r="A1027" s="56">
        <v>3515</v>
      </c>
      <c r="B1027" s="35">
        <v>3515287778</v>
      </c>
      <c r="C1027" s="37" t="s">
        <v>578</v>
      </c>
      <c r="D1027" s="38">
        <v>0</v>
      </c>
      <c r="E1027" s="38">
        <v>0</v>
      </c>
      <c r="F1027" s="38">
        <v>2</v>
      </c>
      <c r="G1027" s="38">
        <v>3</v>
      </c>
      <c r="H1027" s="38">
        <v>3</v>
      </c>
      <c r="I1027" s="38">
        <v>0</v>
      </c>
      <c r="J1027" s="38">
        <v>0</v>
      </c>
      <c r="K1027" s="57">
        <v>0.30880000000000002</v>
      </c>
      <c r="L1027" s="38">
        <v>0</v>
      </c>
      <c r="M1027" s="38">
        <v>0</v>
      </c>
      <c r="N1027" s="38">
        <v>1</v>
      </c>
      <c r="O1027" s="38">
        <v>0</v>
      </c>
      <c r="P1027" s="38">
        <v>5</v>
      </c>
      <c r="Q1027" s="38">
        <v>8</v>
      </c>
      <c r="R1027" s="57">
        <v>1</v>
      </c>
      <c r="S1027" s="38">
        <v>9</v>
      </c>
      <c r="T1027" s="35"/>
      <c r="U1027" s="35">
        <v>3515</v>
      </c>
      <c r="V1027" s="35">
        <v>287</v>
      </c>
      <c r="W1027" s="35">
        <v>778</v>
      </c>
      <c r="X1027" s="58">
        <v>110333.86528000001</v>
      </c>
      <c r="Y1027" s="58">
        <v>13792</v>
      </c>
    </row>
    <row r="1028" spans="1:25" s="58" customFormat="1">
      <c r="A1028" s="56">
        <v>3516</v>
      </c>
      <c r="B1028" s="35">
        <v>3516332005</v>
      </c>
      <c r="C1028" s="37" t="s">
        <v>565</v>
      </c>
      <c r="D1028" s="38">
        <v>0</v>
      </c>
      <c r="E1028" s="38">
        <v>0</v>
      </c>
      <c r="F1028" s="38">
        <v>0</v>
      </c>
      <c r="G1028" s="38">
        <v>0</v>
      </c>
      <c r="H1028" s="38">
        <v>30</v>
      </c>
      <c r="I1028" s="38">
        <v>22</v>
      </c>
      <c r="J1028" s="38">
        <v>0</v>
      </c>
      <c r="K1028" s="57">
        <v>2.0072000000000001</v>
      </c>
      <c r="L1028" s="38">
        <v>0</v>
      </c>
      <c r="M1028" s="38">
        <v>0</v>
      </c>
      <c r="N1028" s="38">
        <v>4</v>
      </c>
      <c r="O1028" s="38">
        <v>2</v>
      </c>
      <c r="P1028" s="38">
        <v>18</v>
      </c>
      <c r="Q1028" s="38">
        <v>52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5</v>
      </c>
      <c r="X1028" s="58">
        <v>659631.99932000006</v>
      </c>
      <c r="Y1028" s="58">
        <v>12685</v>
      </c>
    </row>
    <row r="1029" spans="1:25" s="58" customFormat="1">
      <c r="A1029" s="56">
        <v>3516</v>
      </c>
      <c r="B1029" s="35">
        <v>3516332061</v>
      </c>
      <c r="C1029" s="37" t="s">
        <v>565</v>
      </c>
      <c r="D1029" s="38">
        <v>0</v>
      </c>
      <c r="E1029" s="38">
        <v>0</v>
      </c>
      <c r="F1029" s="38">
        <v>0</v>
      </c>
      <c r="G1029" s="38">
        <v>0</v>
      </c>
      <c r="H1029" s="38">
        <v>8</v>
      </c>
      <c r="I1029" s="38">
        <v>5</v>
      </c>
      <c r="J1029" s="38">
        <v>0</v>
      </c>
      <c r="K1029" s="57">
        <v>0.50180000000000002</v>
      </c>
      <c r="L1029" s="38">
        <v>0</v>
      </c>
      <c r="M1029" s="38">
        <v>0</v>
      </c>
      <c r="N1029" s="38">
        <v>0</v>
      </c>
      <c r="O1029" s="38">
        <v>0</v>
      </c>
      <c r="P1029" s="38">
        <v>9</v>
      </c>
      <c r="Q1029" s="38">
        <v>13</v>
      </c>
      <c r="R1029" s="57">
        <v>1</v>
      </c>
      <c r="S1029" s="38">
        <v>11</v>
      </c>
      <c r="T1029" s="35"/>
      <c r="U1029" s="35">
        <v>3516</v>
      </c>
      <c r="V1029" s="35">
        <v>332</v>
      </c>
      <c r="W1029" s="35">
        <v>61</v>
      </c>
      <c r="X1029" s="58">
        <v>191529.32983</v>
      </c>
      <c r="Y1029" s="58">
        <v>14733</v>
      </c>
    </row>
    <row r="1030" spans="1:25" s="58" customFormat="1">
      <c r="A1030" s="56">
        <v>3516</v>
      </c>
      <c r="B1030" s="35">
        <v>3516332086</v>
      </c>
      <c r="C1030" s="37" t="s">
        <v>565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0</v>
      </c>
      <c r="J1030" s="38">
        <v>0</v>
      </c>
      <c r="K1030" s="57">
        <v>3.8600000000000002E-2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1</v>
      </c>
      <c r="R1030" s="57">
        <v>1</v>
      </c>
      <c r="S1030" s="38">
        <v>8</v>
      </c>
      <c r="T1030" s="35"/>
      <c r="U1030" s="35">
        <v>3516</v>
      </c>
      <c r="V1030" s="35">
        <v>332</v>
      </c>
      <c r="W1030" s="35">
        <v>86</v>
      </c>
      <c r="X1030" s="58">
        <v>9754.4269099999983</v>
      </c>
      <c r="Y1030" s="58">
        <v>9754</v>
      </c>
    </row>
    <row r="1031" spans="1:25" s="58" customFormat="1">
      <c r="A1031" s="56">
        <v>3516</v>
      </c>
      <c r="B1031" s="35">
        <v>3516332087</v>
      </c>
      <c r="C1031" s="37" t="s">
        <v>565</v>
      </c>
      <c r="D1031" s="38">
        <v>0</v>
      </c>
      <c r="E1031" s="38">
        <v>0</v>
      </c>
      <c r="F1031" s="38">
        <v>0</v>
      </c>
      <c r="G1031" s="38">
        <v>0</v>
      </c>
      <c r="H1031" s="38">
        <v>1</v>
      </c>
      <c r="I1031" s="38">
        <v>3</v>
      </c>
      <c r="J1031" s="38">
        <v>0</v>
      </c>
      <c r="K1031" s="57">
        <v>0.15440000000000001</v>
      </c>
      <c r="L1031" s="38">
        <v>0</v>
      </c>
      <c r="M1031" s="38">
        <v>0</v>
      </c>
      <c r="N1031" s="38">
        <v>0</v>
      </c>
      <c r="O1031" s="38">
        <v>1</v>
      </c>
      <c r="P1031" s="38">
        <v>4</v>
      </c>
      <c r="Q1031" s="38">
        <v>4</v>
      </c>
      <c r="R1031" s="57">
        <v>1</v>
      </c>
      <c r="S1031" s="38">
        <v>5</v>
      </c>
      <c r="T1031" s="35"/>
      <c r="U1031" s="35">
        <v>3516</v>
      </c>
      <c r="V1031" s="35">
        <v>332</v>
      </c>
      <c r="W1031" s="35">
        <v>87</v>
      </c>
      <c r="X1031" s="58">
        <v>64745.457640000001</v>
      </c>
      <c r="Y1031" s="58">
        <v>16186</v>
      </c>
    </row>
    <row r="1032" spans="1:25" s="58" customFormat="1">
      <c r="A1032" s="56">
        <v>3516</v>
      </c>
      <c r="B1032" s="35">
        <v>3516332137</v>
      </c>
      <c r="C1032" s="37" t="s">
        <v>565</v>
      </c>
      <c r="D1032" s="38">
        <v>0</v>
      </c>
      <c r="E1032" s="38">
        <v>0</v>
      </c>
      <c r="F1032" s="38">
        <v>0</v>
      </c>
      <c r="G1032" s="38">
        <v>0</v>
      </c>
      <c r="H1032" s="38">
        <v>29</v>
      </c>
      <c r="I1032" s="38">
        <v>33</v>
      </c>
      <c r="J1032" s="38">
        <v>0</v>
      </c>
      <c r="K1032" s="57">
        <v>2.3932000000000002</v>
      </c>
      <c r="L1032" s="38">
        <v>0</v>
      </c>
      <c r="M1032" s="38">
        <v>0</v>
      </c>
      <c r="N1032" s="38">
        <v>3</v>
      </c>
      <c r="O1032" s="38">
        <v>3</v>
      </c>
      <c r="P1032" s="38">
        <v>38</v>
      </c>
      <c r="Q1032" s="38">
        <v>62</v>
      </c>
      <c r="R1032" s="57">
        <v>1</v>
      </c>
      <c r="S1032" s="38">
        <v>12</v>
      </c>
      <c r="T1032" s="35"/>
      <c r="U1032" s="35">
        <v>3516</v>
      </c>
      <c r="V1032" s="35">
        <v>332</v>
      </c>
      <c r="W1032" s="35">
        <v>137</v>
      </c>
      <c r="X1032" s="58">
        <v>927799.89841999998</v>
      </c>
      <c r="Y1032" s="58">
        <v>14965</v>
      </c>
    </row>
    <row r="1033" spans="1:25" s="58" customFormat="1">
      <c r="A1033" s="56">
        <v>3516</v>
      </c>
      <c r="B1033" s="35">
        <v>3516332278</v>
      </c>
      <c r="C1033" s="37" t="s">
        <v>565</v>
      </c>
      <c r="D1033" s="38">
        <v>0</v>
      </c>
      <c r="E1033" s="38">
        <v>0</v>
      </c>
      <c r="F1033" s="38">
        <v>0</v>
      </c>
      <c r="G1033" s="38">
        <v>0</v>
      </c>
      <c r="H1033" s="38">
        <v>1</v>
      </c>
      <c r="I1033" s="38">
        <v>5</v>
      </c>
      <c r="J1033" s="38">
        <v>0</v>
      </c>
      <c r="K1033" s="57">
        <v>0.2316</v>
      </c>
      <c r="L1033" s="38">
        <v>0</v>
      </c>
      <c r="M1033" s="38">
        <v>0</v>
      </c>
      <c r="N1033" s="38">
        <v>0</v>
      </c>
      <c r="O1033" s="38">
        <v>0</v>
      </c>
      <c r="P1033" s="38">
        <v>1</v>
      </c>
      <c r="Q1033" s="38">
        <v>6</v>
      </c>
      <c r="R1033" s="57">
        <v>1</v>
      </c>
      <c r="S1033" s="38">
        <v>7</v>
      </c>
      <c r="T1033" s="35"/>
      <c r="U1033" s="35">
        <v>3516</v>
      </c>
      <c r="V1033" s="35">
        <v>332</v>
      </c>
      <c r="W1033" s="35">
        <v>278</v>
      </c>
      <c r="X1033" s="58">
        <v>72868.221459999986</v>
      </c>
      <c r="Y1033" s="58">
        <v>12145</v>
      </c>
    </row>
    <row r="1034" spans="1:25" s="58" customFormat="1">
      <c r="A1034" s="56">
        <v>3516</v>
      </c>
      <c r="B1034" s="35">
        <v>3516332281</v>
      </c>
      <c r="C1034" s="37" t="s">
        <v>565</v>
      </c>
      <c r="D1034" s="38">
        <v>0</v>
      </c>
      <c r="E1034" s="38">
        <v>0</v>
      </c>
      <c r="F1034" s="38">
        <v>0</v>
      </c>
      <c r="G1034" s="38">
        <v>0</v>
      </c>
      <c r="H1034" s="38">
        <v>87</v>
      </c>
      <c r="I1034" s="38">
        <v>68</v>
      </c>
      <c r="J1034" s="38">
        <v>0</v>
      </c>
      <c r="K1034" s="57">
        <v>5.9829999999999997</v>
      </c>
      <c r="L1034" s="38">
        <v>0</v>
      </c>
      <c r="M1034" s="38">
        <v>0</v>
      </c>
      <c r="N1034" s="38">
        <v>6</v>
      </c>
      <c r="O1034" s="38">
        <v>6</v>
      </c>
      <c r="P1034" s="38">
        <v>125</v>
      </c>
      <c r="Q1034" s="38">
        <v>155</v>
      </c>
      <c r="R1034" s="57">
        <v>1</v>
      </c>
      <c r="S1034" s="38">
        <v>12</v>
      </c>
      <c r="T1034" s="35"/>
      <c r="U1034" s="35">
        <v>3516</v>
      </c>
      <c r="V1034" s="35">
        <v>332</v>
      </c>
      <c r="W1034" s="35">
        <v>281</v>
      </c>
      <c r="X1034" s="58">
        <v>2479053.0410500001</v>
      </c>
      <c r="Y1034" s="58">
        <v>15994</v>
      </c>
    </row>
    <row r="1035" spans="1:25" s="58" customFormat="1">
      <c r="A1035" s="56">
        <v>3516</v>
      </c>
      <c r="B1035" s="35">
        <v>3516332325</v>
      </c>
      <c r="C1035" s="37" t="s">
        <v>565</v>
      </c>
      <c r="D1035" s="38">
        <v>0</v>
      </c>
      <c r="E1035" s="38">
        <v>0</v>
      </c>
      <c r="F1035" s="38">
        <v>0</v>
      </c>
      <c r="G1035" s="38">
        <v>0</v>
      </c>
      <c r="H1035" s="38">
        <v>12</v>
      </c>
      <c r="I1035" s="38">
        <v>22</v>
      </c>
      <c r="J1035" s="38">
        <v>0</v>
      </c>
      <c r="K1035" s="57">
        <v>1.3124</v>
      </c>
      <c r="L1035" s="38">
        <v>0</v>
      </c>
      <c r="M1035" s="38">
        <v>0</v>
      </c>
      <c r="N1035" s="38">
        <v>0</v>
      </c>
      <c r="O1035" s="38">
        <v>0</v>
      </c>
      <c r="P1035" s="38">
        <v>17</v>
      </c>
      <c r="Q1035" s="38">
        <v>34</v>
      </c>
      <c r="R1035" s="57">
        <v>1</v>
      </c>
      <c r="S1035" s="38">
        <v>9</v>
      </c>
      <c r="T1035" s="35"/>
      <c r="U1035" s="35">
        <v>3516</v>
      </c>
      <c r="V1035" s="35">
        <v>332</v>
      </c>
      <c r="W1035" s="35">
        <v>325</v>
      </c>
      <c r="X1035" s="58">
        <v>467375.42493999994</v>
      </c>
      <c r="Y1035" s="58">
        <v>13746</v>
      </c>
    </row>
    <row r="1036" spans="1:25" s="58" customFormat="1">
      <c r="A1036" s="56">
        <v>3516</v>
      </c>
      <c r="B1036" s="35">
        <v>3516332332</v>
      </c>
      <c r="C1036" s="37" t="s">
        <v>565</v>
      </c>
      <c r="D1036" s="38">
        <v>0</v>
      </c>
      <c r="E1036" s="38">
        <v>0</v>
      </c>
      <c r="F1036" s="38">
        <v>0</v>
      </c>
      <c r="G1036" s="38">
        <v>0</v>
      </c>
      <c r="H1036" s="38">
        <v>24</v>
      </c>
      <c r="I1036" s="38">
        <v>16</v>
      </c>
      <c r="J1036" s="38">
        <v>0</v>
      </c>
      <c r="K1036" s="57">
        <v>1.544</v>
      </c>
      <c r="L1036" s="38">
        <v>0</v>
      </c>
      <c r="M1036" s="38">
        <v>0</v>
      </c>
      <c r="N1036" s="38">
        <v>3</v>
      </c>
      <c r="O1036" s="38">
        <v>3</v>
      </c>
      <c r="P1036" s="38">
        <v>25</v>
      </c>
      <c r="Q1036" s="38">
        <v>40</v>
      </c>
      <c r="R1036" s="57">
        <v>1</v>
      </c>
      <c r="S1036" s="38">
        <v>10</v>
      </c>
      <c r="T1036" s="35"/>
      <c r="U1036" s="35">
        <v>3516</v>
      </c>
      <c r="V1036" s="35">
        <v>332</v>
      </c>
      <c r="W1036" s="35">
        <v>332</v>
      </c>
      <c r="X1036" s="58">
        <v>581589.16639999999</v>
      </c>
      <c r="Y1036" s="58">
        <v>14540</v>
      </c>
    </row>
    <row r="1037" spans="1:25" s="58" customFormat="1">
      <c r="A1037" s="56">
        <v>3516</v>
      </c>
      <c r="B1037" s="35">
        <v>3516332683</v>
      </c>
      <c r="C1037" s="37" t="s">
        <v>565</v>
      </c>
      <c r="D1037" s="38">
        <v>0</v>
      </c>
      <c r="E1037" s="38">
        <v>0</v>
      </c>
      <c r="F1037" s="38">
        <v>0</v>
      </c>
      <c r="G1037" s="38">
        <v>0</v>
      </c>
      <c r="H1037" s="38">
        <v>1</v>
      </c>
      <c r="I1037" s="38">
        <v>0</v>
      </c>
      <c r="J1037" s="38">
        <v>0</v>
      </c>
      <c r="K1037" s="57">
        <v>3.8600000000000002E-2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</v>
      </c>
      <c r="S1037" s="38">
        <v>5</v>
      </c>
      <c r="T1037" s="35"/>
      <c r="U1037" s="35">
        <v>3516</v>
      </c>
      <c r="V1037" s="35">
        <v>332</v>
      </c>
      <c r="W1037" s="35">
        <v>683</v>
      </c>
      <c r="X1037" s="58">
        <v>14164.726909999999</v>
      </c>
      <c r="Y1037" s="58">
        <v>14165</v>
      </c>
    </row>
    <row r="1038" spans="1:25" s="58" customFormat="1">
      <c r="A1038" s="56">
        <v>3517</v>
      </c>
      <c r="B1038" s="35">
        <v>3517239010</v>
      </c>
      <c r="C1038" s="37" t="s">
        <v>566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</v>
      </c>
      <c r="J1038" s="38">
        <v>0</v>
      </c>
      <c r="K1038" s="57">
        <v>3.8600000000000002E-2</v>
      </c>
      <c r="L1038" s="38">
        <v>0</v>
      </c>
      <c r="M1038" s="38">
        <v>0</v>
      </c>
      <c r="N1038" s="38">
        <v>0</v>
      </c>
      <c r="O1038" s="38">
        <v>0</v>
      </c>
      <c r="P1038" s="38">
        <v>1</v>
      </c>
      <c r="Q1038" s="38">
        <v>1</v>
      </c>
      <c r="R1038" s="57">
        <v>1.0369999999999999</v>
      </c>
      <c r="S1038" s="38">
        <v>3</v>
      </c>
      <c r="T1038" s="35"/>
      <c r="U1038" s="35">
        <v>3517</v>
      </c>
      <c r="V1038" s="35">
        <v>239</v>
      </c>
      <c r="W1038" s="35">
        <v>10</v>
      </c>
      <c r="X1038" s="58">
        <v>16290.441737951998</v>
      </c>
      <c r="Y1038" s="58">
        <v>16290</v>
      </c>
    </row>
    <row r="1039" spans="1:25" s="58" customFormat="1">
      <c r="A1039" s="56">
        <v>3517</v>
      </c>
      <c r="B1039" s="35">
        <v>3517239020</v>
      </c>
      <c r="C1039" s="37" t="s">
        <v>566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3.8600000000000002E-2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1</v>
      </c>
      <c r="R1039" s="57">
        <v>1.0369999999999999</v>
      </c>
      <c r="S1039" s="38">
        <v>10</v>
      </c>
      <c r="T1039" s="35"/>
      <c r="U1039" s="35">
        <v>3517</v>
      </c>
      <c r="V1039" s="35">
        <v>239</v>
      </c>
      <c r="W1039" s="35">
        <v>20</v>
      </c>
      <c r="X1039" s="58">
        <v>11959.794577952</v>
      </c>
      <c r="Y1039" s="58">
        <v>11960</v>
      </c>
    </row>
    <row r="1040" spans="1:25" s="58" customFormat="1">
      <c r="A1040" s="56">
        <v>3517</v>
      </c>
      <c r="B1040" s="35">
        <v>3517239036</v>
      </c>
      <c r="C1040" s="37" t="s">
        <v>566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5</v>
      </c>
      <c r="J1040" s="38">
        <v>0</v>
      </c>
      <c r="K1040" s="57">
        <v>0.193</v>
      </c>
      <c r="L1040" s="38">
        <v>0</v>
      </c>
      <c r="M1040" s="38">
        <v>0</v>
      </c>
      <c r="N1040" s="38">
        <v>0</v>
      </c>
      <c r="O1040" s="38">
        <v>0</v>
      </c>
      <c r="P1040" s="38">
        <v>4</v>
      </c>
      <c r="Q1040" s="38">
        <v>5</v>
      </c>
      <c r="R1040" s="57">
        <v>1.0369999999999999</v>
      </c>
      <c r="S1040" s="38">
        <v>7</v>
      </c>
      <c r="T1040" s="35"/>
      <c r="U1040" s="35">
        <v>3517</v>
      </c>
      <c r="V1040" s="35">
        <v>239</v>
      </c>
      <c r="W1040" s="35">
        <v>36</v>
      </c>
      <c r="X1040" s="58">
        <v>80693.669289760001</v>
      </c>
      <c r="Y1040" s="58">
        <v>16139</v>
      </c>
    </row>
    <row r="1041" spans="1:25" s="58" customFormat="1">
      <c r="A1041" s="56">
        <v>3517</v>
      </c>
      <c r="B1041" s="35">
        <v>3517239052</v>
      </c>
      <c r="C1041" s="37" t="s">
        <v>566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20</v>
      </c>
      <c r="J1041" s="38">
        <v>0</v>
      </c>
      <c r="K1041" s="57">
        <v>0.77200000000000002</v>
      </c>
      <c r="L1041" s="38">
        <v>0</v>
      </c>
      <c r="M1041" s="38">
        <v>0</v>
      </c>
      <c r="N1041" s="38">
        <v>0</v>
      </c>
      <c r="O1041" s="38">
        <v>0</v>
      </c>
      <c r="P1041" s="38">
        <v>11</v>
      </c>
      <c r="Q1041" s="38">
        <v>20</v>
      </c>
      <c r="R1041" s="57">
        <v>1.0369999999999999</v>
      </c>
      <c r="S1041" s="38">
        <v>7</v>
      </c>
      <c r="T1041" s="35"/>
      <c r="U1041" s="35">
        <v>3517</v>
      </c>
      <c r="V1041" s="35">
        <v>239</v>
      </c>
      <c r="W1041" s="35">
        <v>52</v>
      </c>
      <c r="X1041" s="58">
        <v>296656.30665903998</v>
      </c>
      <c r="Y1041" s="58">
        <v>14833</v>
      </c>
    </row>
    <row r="1042" spans="1:25" s="58" customFormat="1">
      <c r="A1042" s="56">
        <v>3517</v>
      </c>
      <c r="B1042" s="35">
        <v>3517239072</v>
      </c>
      <c r="C1042" s="37" t="s">
        <v>566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3.8600000000000002E-2</v>
      </c>
      <c r="L1042" s="38">
        <v>0</v>
      </c>
      <c r="M1042" s="38">
        <v>0</v>
      </c>
      <c r="N1042" s="38">
        <v>0</v>
      </c>
      <c r="O1042" s="38">
        <v>0</v>
      </c>
      <c r="P1042" s="38">
        <v>1</v>
      </c>
      <c r="Q1042" s="38">
        <v>1</v>
      </c>
      <c r="R1042" s="57">
        <v>1.0369999999999999</v>
      </c>
      <c r="S1042" s="38">
        <v>6</v>
      </c>
      <c r="T1042" s="35"/>
      <c r="U1042" s="35">
        <v>3517</v>
      </c>
      <c r="V1042" s="35">
        <v>239</v>
      </c>
      <c r="W1042" s="35">
        <v>72</v>
      </c>
      <c r="X1042" s="58">
        <v>16912.762907952001</v>
      </c>
      <c r="Y1042" s="58">
        <v>16913</v>
      </c>
    </row>
    <row r="1043" spans="1:25" s="58" customFormat="1">
      <c r="A1043" s="56">
        <v>3517</v>
      </c>
      <c r="B1043" s="35">
        <v>3517239082</v>
      </c>
      <c r="C1043" s="37" t="s">
        <v>566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1</v>
      </c>
      <c r="J1043" s="38">
        <v>0</v>
      </c>
      <c r="K1043" s="57">
        <v>3.8600000000000002E-2</v>
      </c>
      <c r="L1043" s="38">
        <v>0</v>
      </c>
      <c r="M1043" s="38">
        <v>0</v>
      </c>
      <c r="N1043" s="38">
        <v>0</v>
      </c>
      <c r="O1043" s="38">
        <v>0</v>
      </c>
      <c r="P1043" s="38">
        <v>1</v>
      </c>
      <c r="Q1043" s="38">
        <v>1</v>
      </c>
      <c r="R1043" s="57">
        <v>1.0369999999999999</v>
      </c>
      <c r="S1043" s="38">
        <v>2</v>
      </c>
      <c r="T1043" s="35"/>
      <c r="U1043" s="35">
        <v>3517</v>
      </c>
      <c r="V1043" s="35">
        <v>239</v>
      </c>
      <c r="W1043" s="35">
        <v>82</v>
      </c>
      <c r="X1043" s="58">
        <v>16177.672387952</v>
      </c>
      <c r="Y1043" s="58">
        <v>16178</v>
      </c>
    </row>
    <row r="1044" spans="1:25" s="58" customFormat="1">
      <c r="A1044" s="56">
        <v>3517</v>
      </c>
      <c r="B1044" s="35">
        <v>3517239083</v>
      </c>
      <c r="C1044" s="37" t="s">
        <v>566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2</v>
      </c>
      <c r="J1044" s="38">
        <v>0</v>
      </c>
      <c r="K1044" s="57">
        <v>7.7200000000000005E-2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2</v>
      </c>
      <c r="R1044" s="57">
        <v>1.0369999999999999</v>
      </c>
      <c r="S1044" s="38">
        <v>6</v>
      </c>
      <c r="T1044" s="35"/>
      <c r="U1044" s="35">
        <v>3517</v>
      </c>
      <c r="V1044" s="35">
        <v>239</v>
      </c>
      <c r="W1044" s="35">
        <v>83</v>
      </c>
      <c r="X1044" s="58">
        <v>23919.589155903999</v>
      </c>
      <c r="Y1044" s="58">
        <v>11960</v>
      </c>
    </row>
    <row r="1045" spans="1:25" s="58" customFormat="1">
      <c r="A1045" s="56">
        <v>3517</v>
      </c>
      <c r="B1045" s="35">
        <v>3517239095</v>
      </c>
      <c r="C1045" s="37" t="s">
        <v>566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0.1158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1.0369999999999999</v>
      </c>
      <c r="S1045" s="38">
        <v>12</v>
      </c>
      <c r="T1045" s="35"/>
      <c r="U1045" s="35">
        <v>3517</v>
      </c>
      <c r="V1045" s="35">
        <v>239</v>
      </c>
      <c r="W1045" s="35">
        <v>95</v>
      </c>
      <c r="X1045" s="58">
        <v>55951.622783856001</v>
      </c>
      <c r="Y1045" s="58">
        <v>18651</v>
      </c>
    </row>
    <row r="1046" spans="1:25" s="58" customFormat="1">
      <c r="A1046" s="56">
        <v>3517</v>
      </c>
      <c r="B1046" s="35">
        <v>3517239096</v>
      </c>
      <c r="C1046" s="37" t="s">
        <v>566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4</v>
      </c>
      <c r="J1046" s="38">
        <v>0</v>
      </c>
      <c r="K1046" s="57">
        <v>0.15440000000000001</v>
      </c>
      <c r="L1046" s="38">
        <v>0</v>
      </c>
      <c r="M1046" s="38">
        <v>0</v>
      </c>
      <c r="N1046" s="38">
        <v>0</v>
      </c>
      <c r="O1046" s="38">
        <v>0</v>
      </c>
      <c r="P1046" s="38">
        <v>4</v>
      </c>
      <c r="Q1046" s="38">
        <v>4</v>
      </c>
      <c r="R1046" s="57">
        <v>1.0369999999999999</v>
      </c>
      <c r="S1046" s="38">
        <v>8</v>
      </c>
      <c r="T1046" s="35"/>
      <c r="U1046" s="35">
        <v>3517</v>
      </c>
      <c r="V1046" s="35">
        <v>239</v>
      </c>
      <c r="W1046" s="35">
        <v>96</v>
      </c>
      <c r="X1046" s="58">
        <v>69816.737791808002</v>
      </c>
      <c r="Y1046" s="58">
        <v>17454</v>
      </c>
    </row>
    <row r="1047" spans="1:25" s="58" customFormat="1">
      <c r="A1047" s="56">
        <v>3517</v>
      </c>
      <c r="B1047" s="35">
        <v>3517239131</v>
      </c>
      <c r="C1047" s="37" t="s">
        <v>566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3.8600000000000002E-2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1.0369999999999999</v>
      </c>
      <c r="S1047" s="38">
        <v>2</v>
      </c>
      <c r="T1047" s="35"/>
      <c r="U1047" s="35">
        <v>3517</v>
      </c>
      <c r="V1047" s="35">
        <v>239</v>
      </c>
      <c r="W1047" s="35">
        <v>131</v>
      </c>
      <c r="X1047" s="58">
        <v>16177.672387952</v>
      </c>
      <c r="Y1047" s="58">
        <v>16178</v>
      </c>
    </row>
    <row r="1048" spans="1:25" s="58" customFormat="1">
      <c r="A1048" s="56">
        <v>3517</v>
      </c>
      <c r="B1048" s="35">
        <v>3517239165</v>
      </c>
      <c r="C1048" s="37" t="s">
        <v>566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</v>
      </c>
      <c r="J1048" s="38">
        <v>0</v>
      </c>
      <c r="K1048" s="57">
        <v>3.8600000000000002E-2</v>
      </c>
      <c r="L1048" s="38">
        <v>0</v>
      </c>
      <c r="M1048" s="38">
        <v>0</v>
      </c>
      <c r="N1048" s="38">
        <v>0</v>
      </c>
      <c r="O1048" s="38">
        <v>0</v>
      </c>
      <c r="P1048" s="38">
        <v>1</v>
      </c>
      <c r="Q1048" s="38">
        <v>1</v>
      </c>
      <c r="R1048" s="57">
        <v>1.0369999999999999</v>
      </c>
      <c r="S1048" s="38">
        <v>10</v>
      </c>
      <c r="T1048" s="35"/>
      <c r="U1048" s="35">
        <v>3517</v>
      </c>
      <c r="V1048" s="35">
        <v>239</v>
      </c>
      <c r="W1048" s="35">
        <v>165</v>
      </c>
      <c r="X1048" s="58">
        <v>17995.647097951998</v>
      </c>
      <c r="Y1048" s="58">
        <v>17996</v>
      </c>
    </row>
    <row r="1049" spans="1:25" s="58" customFormat="1">
      <c r="A1049" s="56">
        <v>3517</v>
      </c>
      <c r="B1049" s="35">
        <v>3517239167</v>
      </c>
      <c r="C1049" s="37" t="s">
        <v>566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1</v>
      </c>
      <c r="J1049" s="38">
        <v>0</v>
      </c>
      <c r="K1049" s="57">
        <v>3.8600000000000002E-2</v>
      </c>
      <c r="L1049" s="38">
        <v>0</v>
      </c>
      <c r="M1049" s="38">
        <v>0</v>
      </c>
      <c r="N1049" s="38">
        <v>0</v>
      </c>
      <c r="O1049" s="38">
        <v>0</v>
      </c>
      <c r="P1049" s="38">
        <v>1</v>
      </c>
      <c r="Q1049" s="38">
        <v>1</v>
      </c>
      <c r="R1049" s="57">
        <v>1.0369999999999999</v>
      </c>
      <c r="S1049" s="38">
        <v>4</v>
      </c>
      <c r="T1049" s="35"/>
      <c r="U1049" s="35">
        <v>3517</v>
      </c>
      <c r="V1049" s="35">
        <v>239</v>
      </c>
      <c r="W1049" s="35">
        <v>167</v>
      </c>
      <c r="X1049" s="58">
        <v>16403.181087951998</v>
      </c>
      <c r="Y1049" s="58">
        <v>16403</v>
      </c>
    </row>
    <row r="1050" spans="1:25" s="58" customFormat="1">
      <c r="A1050" s="56">
        <v>3517</v>
      </c>
      <c r="B1050" s="35">
        <v>3517239171</v>
      </c>
      <c r="C1050" s="37" t="s">
        <v>566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9</v>
      </c>
      <c r="J1050" s="38">
        <v>0</v>
      </c>
      <c r="K1050" s="57">
        <v>0.34739999999999999</v>
      </c>
      <c r="L1050" s="38">
        <v>0</v>
      </c>
      <c r="M1050" s="38">
        <v>0</v>
      </c>
      <c r="N1050" s="38">
        <v>0</v>
      </c>
      <c r="O1050" s="38">
        <v>0</v>
      </c>
      <c r="P1050" s="38">
        <v>6</v>
      </c>
      <c r="Q1050" s="38">
        <v>9</v>
      </c>
      <c r="R1050" s="57">
        <v>1.0369999999999999</v>
      </c>
      <c r="S1050" s="38">
        <v>4</v>
      </c>
      <c r="T1050" s="35"/>
      <c r="U1050" s="35">
        <v>3517</v>
      </c>
      <c r="V1050" s="35">
        <v>239</v>
      </c>
      <c r="W1050" s="35">
        <v>171</v>
      </c>
      <c r="X1050" s="58">
        <v>134298.47026156797</v>
      </c>
      <c r="Y1050" s="58">
        <v>14922</v>
      </c>
    </row>
    <row r="1051" spans="1:25" s="58" customFormat="1">
      <c r="A1051" s="56">
        <v>3517</v>
      </c>
      <c r="B1051" s="35">
        <v>3517239172</v>
      </c>
      <c r="C1051" s="37" t="s">
        <v>566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1</v>
      </c>
      <c r="J1051" s="38">
        <v>0</v>
      </c>
      <c r="K1051" s="57">
        <v>3.8600000000000002E-2</v>
      </c>
      <c r="L1051" s="38">
        <v>0</v>
      </c>
      <c r="M1051" s="38">
        <v>0</v>
      </c>
      <c r="N1051" s="38">
        <v>0</v>
      </c>
      <c r="O1051" s="38">
        <v>0</v>
      </c>
      <c r="P1051" s="38">
        <v>1</v>
      </c>
      <c r="Q1051" s="38">
        <v>1</v>
      </c>
      <c r="R1051" s="57">
        <v>1.0369999999999999</v>
      </c>
      <c r="S1051" s="38">
        <v>8</v>
      </c>
      <c r="T1051" s="35"/>
      <c r="U1051" s="35">
        <v>3517</v>
      </c>
      <c r="V1051" s="35">
        <v>239</v>
      </c>
      <c r="W1051" s="35">
        <v>172</v>
      </c>
      <c r="X1051" s="58">
        <v>17454.184447952</v>
      </c>
      <c r="Y1051" s="58">
        <v>17454</v>
      </c>
    </row>
    <row r="1052" spans="1:25" s="58" customFormat="1">
      <c r="A1052" s="56">
        <v>3517</v>
      </c>
      <c r="B1052" s="35">
        <v>3517239182</v>
      </c>
      <c r="C1052" s="37" t="s">
        <v>566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6</v>
      </c>
      <c r="J1052" s="38">
        <v>0</v>
      </c>
      <c r="K1052" s="57">
        <v>0.2316</v>
      </c>
      <c r="L1052" s="38">
        <v>0</v>
      </c>
      <c r="M1052" s="38">
        <v>0</v>
      </c>
      <c r="N1052" s="38">
        <v>0</v>
      </c>
      <c r="O1052" s="38">
        <v>0</v>
      </c>
      <c r="P1052" s="38">
        <v>5</v>
      </c>
      <c r="Q1052" s="38">
        <v>6</v>
      </c>
      <c r="R1052" s="57">
        <v>1.0369999999999999</v>
      </c>
      <c r="S1052" s="38">
        <v>8</v>
      </c>
      <c r="T1052" s="35"/>
      <c r="U1052" s="35">
        <v>3517</v>
      </c>
      <c r="V1052" s="35">
        <v>239</v>
      </c>
      <c r="W1052" s="35">
        <v>182</v>
      </c>
      <c r="X1052" s="58">
        <v>99230.716817711989</v>
      </c>
      <c r="Y1052" s="58">
        <v>16538</v>
      </c>
    </row>
    <row r="1053" spans="1:25" s="58" customFormat="1">
      <c r="A1053" s="56">
        <v>3517</v>
      </c>
      <c r="B1053" s="35">
        <v>3517239185</v>
      </c>
      <c r="C1053" s="37" t="s">
        <v>566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3.8600000000000002E-2</v>
      </c>
      <c r="L1053" s="38">
        <v>0</v>
      </c>
      <c r="M1053" s="38">
        <v>0</v>
      </c>
      <c r="N1053" s="38">
        <v>0</v>
      </c>
      <c r="O1053" s="38">
        <v>0</v>
      </c>
      <c r="P1053" s="38">
        <v>1</v>
      </c>
      <c r="Q1053" s="38">
        <v>1</v>
      </c>
      <c r="R1053" s="57">
        <v>1.0369999999999999</v>
      </c>
      <c r="S1053" s="38">
        <v>10</v>
      </c>
      <c r="T1053" s="35"/>
      <c r="U1053" s="35">
        <v>3517</v>
      </c>
      <c r="V1053" s="35">
        <v>239</v>
      </c>
      <c r="W1053" s="35">
        <v>185</v>
      </c>
      <c r="X1053" s="58">
        <v>17995.647097951998</v>
      </c>
      <c r="Y1053" s="58">
        <v>17996</v>
      </c>
    </row>
    <row r="1054" spans="1:25" s="58" customFormat="1">
      <c r="A1054" s="56">
        <v>3517</v>
      </c>
      <c r="B1054" s="35">
        <v>3517239201</v>
      </c>
      <c r="C1054" s="37" t="s">
        <v>566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1</v>
      </c>
      <c r="J1054" s="38">
        <v>0</v>
      </c>
      <c r="K1054" s="57">
        <v>3.8600000000000002E-2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1</v>
      </c>
      <c r="R1054" s="57">
        <v>1.0369999999999999</v>
      </c>
      <c r="S1054" s="38">
        <v>12</v>
      </c>
      <c r="T1054" s="35"/>
      <c r="U1054" s="35">
        <v>3517</v>
      </c>
      <c r="V1054" s="35">
        <v>239</v>
      </c>
      <c r="W1054" s="35">
        <v>201</v>
      </c>
      <c r="X1054" s="58">
        <v>18650.540927952003</v>
      </c>
      <c r="Y1054" s="58">
        <v>18651</v>
      </c>
    </row>
    <row r="1055" spans="1:25" s="58" customFormat="1">
      <c r="A1055" s="56">
        <v>3517</v>
      </c>
      <c r="B1055" s="35">
        <v>3517239231</v>
      </c>
      <c r="C1055" s="37" t="s">
        <v>566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16</v>
      </c>
      <c r="J1055" s="38">
        <v>0</v>
      </c>
      <c r="K1055" s="57">
        <v>0.61760000000000004</v>
      </c>
      <c r="L1055" s="38">
        <v>0</v>
      </c>
      <c r="M1055" s="38">
        <v>0</v>
      </c>
      <c r="N1055" s="38">
        <v>0</v>
      </c>
      <c r="O1055" s="38">
        <v>0</v>
      </c>
      <c r="P1055" s="38">
        <v>14</v>
      </c>
      <c r="Q1055" s="38">
        <v>16</v>
      </c>
      <c r="R1055" s="57">
        <v>1.0369999999999999</v>
      </c>
      <c r="S1055" s="38">
        <v>4</v>
      </c>
      <c r="T1055" s="35"/>
      <c r="U1055" s="35">
        <v>3517</v>
      </c>
      <c r="V1055" s="35">
        <v>239</v>
      </c>
      <c r="W1055" s="35">
        <v>231</v>
      </c>
      <c r="X1055" s="58">
        <v>253564.124387232</v>
      </c>
      <c r="Y1055" s="58">
        <v>15848</v>
      </c>
    </row>
    <row r="1056" spans="1:25" s="58" customFormat="1">
      <c r="A1056" s="56">
        <v>3517</v>
      </c>
      <c r="B1056" s="35">
        <v>3517239239</v>
      </c>
      <c r="C1056" s="37" t="s">
        <v>566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79</v>
      </c>
      <c r="J1056" s="38">
        <v>0</v>
      </c>
      <c r="K1056" s="57">
        <v>3.0493999999999999</v>
      </c>
      <c r="L1056" s="38">
        <v>0</v>
      </c>
      <c r="M1056" s="38">
        <v>0</v>
      </c>
      <c r="N1056" s="38">
        <v>0</v>
      </c>
      <c r="O1056" s="38">
        <v>0</v>
      </c>
      <c r="P1056" s="38">
        <v>52</v>
      </c>
      <c r="Q1056" s="38">
        <v>79</v>
      </c>
      <c r="R1056" s="57">
        <v>1.0369999999999999</v>
      </c>
      <c r="S1056" s="38">
        <v>6</v>
      </c>
      <c r="T1056" s="35"/>
      <c r="U1056" s="35">
        <v>3517</v>
      </c>
      <c r="V1056" s="35">
        <v>239</v>
      </c>
      <c r="W1056" s="35">
        <v>239</v>
      </c>
      <c r="X1056" s="58">
        <v>1202378.1248182079</v>
      </c>
      <c r="Y1056" s="58">
        <v>15220</v>
      </c>
    </row>
    <row r="1057" spans="1:25" s="58" customFormat="1">
      <c r="A1057" s="56">
        <v>3517</v>
      </c>
      <c r="B1057" s="35">
        <v>3517239251</v>
      </c>
      <c r="C1057" s="37" t="s">
        <v>566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2</v>
      </c>
      <c r="J1057" s="38">
        <v>0</v>
      </c>
      <c r="K1057" s="57">
        <v>7.7200000000000005E-2</v>
      </c>
      <c r="L1057" s="38">
        <v>0</v>
      </c>
      <c r="M1057" s="38">
        <v>0</v>
      </c>
      <c r="N1057" s="38">
        <v>0</v>
      </c>
      <c r="O1057" s="38">
        <v>0</v>
      </c>
      <c r="P1057" s="38">
        <v>2</v>
      </c>
      <c r="Q1057" s="38">
        <v>2</v>
      </c>
      <c r="R1057" s="57">
        <v>1.0369999999999999</v>
      </c>
      <c r="S1057" s="38">
        <v>9</v>
      </c>
      <c r="T1057" s="35"/>
      <c r="U1057" s="35">
        <v>3517</v>
      </c>
      <c r="V1057" s="35">
        <v>239</v>
      </c>
      <c r="W1057" s="35">
        <v>251</v>
      </c>
      <c r="X1057" s="58">
        <v>35449.862655903999</v>
      </c>
      <c r="Y1057" s="58">
        <v>17725</v>
      </c>
    </row>
    <row r="1058" spans="1:25" s="58" customFormat="1">
      <c r="A1058" s="56">
        <v>3517</v>
      </c>
      <c r="B1058" s="35">
        <v>3517239261</v>
      </c>
      <c r="C1058" s="37" t="s">
        <v>566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2</v>
      </c>
      <c r="J1058" s="38">
        <v>0</v>
      </c>
      <c r="K1058" s="57">
        <v>7.7200000000000005E-2</v>
      </c>
      <c r="L1058" s="38">
        <v>0</v>
      </c>
      <c r="M1058" s="38">
        <v>0</v>
      </c>
      <c r="N1058" s="38">
        <v>0</v>
      </c>
      <c r="O1058" s="38">
        <v>0</v>
      </c>
      <c r="P1058" s="38">
        <v>1</v>
      </c>
      <c r="Q1058" s="38">
        <v>2</v>
      </c>
      <c r="R1058" s="57">
        <v>1.0369999999999999</v>
      </c>
      <c r="S1058" s="38">
        <v>5</v>
      </c>
      <c r="T1058" s="35"/>
      <c r="U1058" s="35">
        <v>3517</v>
      </c>
      <c r="V1058" s="35">
        <v>239</v>
      </c>
      <c r="W1058" s="35">
        <v>261</v>
      </c>
      <c r="X1058" s="58">
        <v>28475.735015904</v>
      </c>
      <c r="Y1058" s="58">
        <v>14238</v>
      </c>
    </row>
    <row r="1059" spans="1:25" s="58" customFormat="1">
      <c r="A1059" s="56">
        <v>3517</v>
      </c>
      <c r="B1059" s="35">
        <v>3517239293</v>
      </c>
      <c r="C1059" s="37" t="s">
        <v>566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7.7200000000000005E-2</v>
      </c>
      <c r="L1059" s="38">
        <v>0</v>
      </c>
      <c r="M1059" s="38">
        <v>0</v>
      </c>
      <c r="N1059" s="38">
        <v>0</v>
      </c>
      <c r="O1059" s="38">
        <v>0</v>
      </c>
      <c r="P1059" s="38">
        <v>1</v>
      </c>
      <c r="Q1059" s="38">
        <v>2</v>
      </c>
      <c r="R1059" s="57">
        <v>1.0369999999999999</v>
      </c>
      <c r="S1059" s="38">
        <v>10</v>
      </c>
      <c r="T1059" s="35"/>
      <c r="U1059" s="35">
        <v>3517</v>
      </c>
      <c r="V1059" s="35">
        <v>239</v>
      </c>
      <c r="W1059" s="35">
        <v>293</v>
      </c>
      <c r="X1059" s="58">
        <v>29955.441675904</v>
      </c>
      <c r="Y1059" s="58">
        <v>14978</v>
      </c>
    </row>
    <row r="1060" spans="1:25" s="58" customFormat="1">
      <c r="A1060" s="56">
        <v>3517</v>
      </c>
      <c r="B1060" s="35">
        <v>3517239310</v>
      </c>
      <c r="C1060" s="37" t="s">
        <v>566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32</v>
      </c>
      <c r="J1060" s="38">
        <v>0</v>
      </c>
      <c r="K1060" s="57">
        <v>1.2352000000000001</v>
      </c>
      <c r="L1060" s="38">
        <v>0</v>
      </c>
      <c r="M1060" s="38">
        <v>0</v>
      </c>
      <c r="N1060" s="38">
        <v>0</v>
      </c>
      <c r="O1060" s="38">
        <v>0</v>
      </c>
      <c r="P1060" s="38">
        <v>26</v>
      </c>
      <c r="Q1060" s="38">
        <v>32</v>
      </c>
      <c r="R1060" s="57">
        <v>1.0369999999999999</v>
      </c>
      <c r="S1060" s="38">
        <v>10</v>
      </c>
      <c r="T1060" s="35"/>
      <c r="U1060" s="35">
        <v>3517</v>
      </c>
      <c r="V1060" s="35">
        <v>239</v>
      </c>
      <c r="W1060" s="35">
        <v>310</v>
      </c>
      <c r="X1060" s="58">
        <v>539645.59201446397</v>
      </c>
      <c r="Y1060" s="58">
        <v>16864</v>
      </c>
    </row>
    <row r="1061" spans="1:25" s="58" customFormat="1">
      <c r="A1061" s="56">
        <v>3517</v>
      </c>
      <c r="B1061" s="35">
        <v>3517239336</v>
      </c>
      <c r="C1061" s="37" t="s">
        <v>566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2</v>
      </c>
      <c r="J1061" s="38">
        <v>0</v>
      </c>
      <c r="K1061" s="57">
        <v>7.7200000000000005E-2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2</v>
      </c>
      <c r="R1061" s="57">
        <v>1.0369999999999999</v>
      </c>
      <c r="S1061" s="38">
        <v>8</v>
      </c>
      <c r="T1061" s="35"/>
      <c r="U1061" s="35">
        <v>3517</v>
      </c>
      <c r="V1061" s="35">
        <v>239</v>
      </c>
      <c r="W1061" s="35">
        <v>336</v>
      </c>
      <c r="X1061" s="58">
        <v>23919.589155903999</v>
      </c>
      <c r="Y1061" s="58">
        <v>11960</v>
      </c>
    </row>
    <row r="1062" spans="1:25" s="58" customFormat="1">
      <c r="A1062" s="56">
        <v>3517</v>
      </c>
      <c r="B1062" s="35">
        <v>3517239625</v>
      </c>
      <c r="C1062" s="37" t="s">
        <v>566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2</v>
      </c>
      <c r="J1062" s="38">
        <v>0</v>
      </c>
      <c r="K1062" s="57">
        <v>7.7200000000000005E-2</v>
      </c>
      <c r="L1062" s="38">
        <v>0</v>
      </c>
      <c r="M1062" s="38">
        <v>0</v>
      </c>
      <c r="N1062" s="38">
        <v>0</v>
      </c>
      <c r="O1062" s="38">
        <v>0</v>
      </c>
      <c r="P1062" s="38">
        <v>2</v>
      </c>
      <c r="Q1062" s="38">
        <v>2</v>
      </c>
      <c r="R1062" s="57">
        <v>1.0369999999999999</v>
      </c>
      <c r="S1062" s="38">
        <v>6</v>
      </c>
      <c r="T1062" s="35"/>
      <c r="U1062" s="35">
        <v>3517</v>
      </c>
      <c r="V1062" s="35">
        <v>239</v>
      </c>
      <c r="W1062" s="35">
        <v>625</v>
      </c>
      <c r="X1062" s="58">
        <v>33825.525815904002</v>
      </c>
      <c r="Y1062" s="58">
        <v>16913</v>
      </c>
    </row>
    <row r="1063" spans="1:25" s="58" customFormat="1">
      <c r="A1063" s="56">
        <v>3517</v>
      </c>
      <c r="B1063" s="35">
        <v>3517239665</v>
      </c>
      <c r="C1063" s="37" t="s">
        <v>566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1</v>
      </c>
      <c r="J1063" s="38">
        <v>0</v>
      </c>
      <c r="K1063" s="57">
        <v>3.8600000000000002E-2</v>
      </c>
      <c r="L1063" s="38">
        <v>0</v>
      </c>
      <c r="M1063" s="38">
        <v>0</v>
      </c>
      <c r="N1063" s="38">
        <v>0</v>
      </c>
      <c r="O1063" s="38">
        <v>0</v>
      </c>
      <c r="P1063" s="38">
        <v>1</v>
      </c>
      <c r="Q1063" s="38">
        <v>1</v>
      </c>
      <c r="R1063" s="57">
        <v>1.0369999999999999</v>
      </c>
      <c r="S1063" s="38">
        <v>5</v>
      </c>
      <c r="T1063" s="35"/>
      <c r="U1063" s="35">
        <v>3517</v>
      </c>
      <c r="V1063" s="35">
        <v>239</v>
      </c>
      <c r="W1063" s="35">
        <v>665</v>
      </c>
      <c r="X1063" s="58">
        <v>16515.940437951998</v>
      </c>
      <c r="Y1063" s="58">
        <v>16516</v>
      </c>
    </row>
    <row r="1064" spans="1:25" s="58" customFormat="1">
      <c r="A1064" s="56">
        <v>3517</v>
      </c>
      <c r="B1064" s="35">
        <v>3517239740</v>
      </c>
      <c r="C1064" s="37" t="s">
        <v>566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4</v>
      </c>
      <c r="J1064" s="38">
        <v>0</v>
      </c>
      <c r="K1064" s="57">
        <v>0.15440000000000001</v>
      </c>
      <c r="L1064" s="38">
        <v>0</v>
      </c>
      <c r="M1064" s="38">
        <v>0</v>
      </c>
      <c r="N1064" s="38">
        <v>0</v>
      </c>
      <c r="O1064" s="38">
        <v>0</v>
      </c>
      <c r="P1064" s="38">
        <v>2</v>
      </c>
      <c r="Q1064" s="38">
        <v>4</v>
      </c>
      <c r="R1064" s="57">
        <v>1.0369999999999999</v>
      </c>
      <c r="S1064" s="38">
        <v>4</v>
      </c>
      <c r="T1064" s="35"/>
      <c r="U1064" s="35">
        <v>3517</v>
      </c>
      <c r="V1064" s="35">
        <v>239</v>
      </c>
      <c r="W1064" s="35">
        <v>740</v>
      </c>
      <c r="X1064" s="58">
        <v>56725.951331807992</v>
      </c>
      <c r="Y1064" s="58">
        <v>14181</v>
      </c>
    </row>
    <row r="1065" spans="1:25" s="58" customFormat="1">
      <c r="A1065" s="56">
        <v>3517</v>
      </c>
      <c r="B1065" s="35">
        <v>3517239760</v>
      </c>
      <c r="C1065" s="37" t="s">
        <v>566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19</v>
      </c>
      <c r="J1065" s="38">
        <v>0</v>
      </c>
      <c r="K1065" s="57">
        <v>0.73340000000000005</v>
      </c>
      <c r="L1065" s="38">
        <v>0</v>
      </c>
      <c r="M1065" s="38">
        <v>0</v>
      </c>
      <c r="N1065" s="38">
        <v>0</v>
      </c>
      <c r="O1065" s="38">
        <v>0</v>
      </c>
      <c r="P1065" s="38">
        <v>10</v>
      </c>
      <c r="Q1065" s="38">
        <v>19</v>
      </c>
      <c r="R1065" s="57">
        <v>1.0369999999999999</v>
      </c>
      <c r="S1065" s="38">
        <v>5</v>
      </c>
      <c r="T1065" s="35"/>
      <c r="U1065" s="35">
        <v>3517</v>
      </c>
      <c r="V1065" s="35">
        <v>239</v>
      </c>
      <c r="W1065" s="35">
        <v>760</v>
      </c>
      <c r="X1065" s="58">
        <v>272797.555581088</v>
      </c>
      <c r="Y1065" s="58">
        <v>14358</v>
      </c>
    </row>
    <row r="1066" spans="1:25" s="58" customFormat="1">
      <c r="A1066" s="56">
        <v>3517</v>
      </c>
      <c r="B1066" s="35">
        <v>3517239780</v>
      </c>
      <c r="C1066" s="37" t="s">
        <v>566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3</v>
      </c>
      <c r="J1066" s="38">
        <v>0</v>
      </c>
      <c r="K1066" s="57">
        <v>0.1158</v>
      </c>
      <c r="L1066" s="38">
        <v>0</v>
      </c>
      <c r="M1066" s="38">
        <v>0</v>
      </c>
      <c r="N1066" s="38">
        <v>0</v>
      </c>
      <c r="O1066" s="38">
        <v>0</v>
      </c>
      <c r="P1066" s="38">
        <v>1</v>
      </c>
      <c r="Q1066" s="38">
        <v>3</v>
      </c>
      <c r="R1066" s="57">
        <v>1.0369999999999999</v>
      </c>
      <c r="S1066" s="38">
        <v>6</v>
      </c>
      <c r="T1066" s="35"/>
      <c r="U1066" s="35">
        <v>3517</v>
      </c>
      <c r="V1066" s="35">
        <v>239</v>
      </c>
      <c r="W1066" s="35">
        <v>780</v>
      </c>
      <c r="X1066" s="58">
        <v>40832.352063855993</v>
      </c>
      <c r="Y1066" s="58">
        <v>13611</v>
      </c>
    </row>
    <row r="1067" spans="1:25" s="58" customFormat="1">
      <c r="A1067" s="56">
        <v>3518</v>
      </c>
      <c r="B1067" s="35">
        <v>3518149057</v>
      </c>
      <c r="C1067" s="37" t="s">
        <v>579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</v>
      </c>
      <c r="J1067" s="38">
        <v>0</v>
      </c>
      <c r="K1067" s="57">
        <v>3.8600000000000002E-2</v>
      </c>
      <c r="L1067" s="38">
        <v>0</v>
      </c>
      <c r="M1067" s="38">
        <v>0</v>
      </c>
      <c r="N1067" s="38">
        <v>0</v>
      </c>
      <c r="O1067" s="38">
        <v>1</v>
      </c>
      <c r="P1067" s="38">
        <v>1</v>
      </c>
      <c r="Q1067" s="38">
        <v>1</v>
      </c>
      <c r="R1067" s="57">
        <v>1</v>
      </c>
      <c r="S1067" s="38">
        <v>12</v>
      </c>
      <c r="T1067" s="35"/>
      <c r="U1067" s="35">
        <v>3518</v>
      </c>
      <c r="V1067" s="35">
        <v>149</v>
      </c>
      <c r="W1067" s="35">
        <v>57</v>
      </c>
      <c r="X1067" s="58">
        <v>20603.466909999999</v>
      </c>
      <c r="Y1067" s="58">
        <v>20603</v>
      </c>
    </row>
    <row r="1068" spans="1:25" s="58" customFormat="1">
      <c r="A1068" s="56">
        <v>3518</v>
      </c>
      <c r="B1068" s="35">
        <v>3518149128</v>
      </c>
      <c r="C1068" s="37" t="s">
        <v>579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21</v>
      </c>
      <c r="J1068" s="38">
        <v>0</v>
      </c>
      <c r="K1068" s="57">
        <v>0.81059999999999999</v>
      </c>
      <c r="L1068" s="38">
        <v>0</v>
      </c>
      <c r="M1068" s="38">
        <v>0</v>
      </c>
      <c r="N1068" s="38">
        <v>0</v>
      </c>
      <c r="O1068" s="38">
        <v>3</v>
      </c>
      <c r="P1068" s="38">
        <v>20</v>
      </c>
      <c r="Q1068" s="38">
        <v>21</v>
      </c>
      <c r="R1068" s="57">
        <v>1</v>
      </c>
      <c r="S1068" s="38">
        <v>10</v>
      </c>
      <c r="T1068" s="35"/>
      <c r="U1068" s="35">
        <v>3518</v>
      </c>
      <c r="V1068" s="35">
        <v>149</v>
      </c>
      <c r="W1068" s="35">
        <v>128</v>
      </c>
      <c r="X1068" s="58">
        <v>368239.89510999998</v>
      </c>
      <c r="Y1068" s="58">
        <v>17535</v>
      </c>
    </row>
    <row r="1069" spans="1:25" s="58" customFormat="1">
      <c r="A1069" s="56">
        <v>3518</v>
      </c>
      <c r="B1069" s="35">
        <v>3518149149</v>
      </c>
      <c r="C1069" s="37" t="s">
        <v>579</v>
      </c>
      <c r="D1069" s="38">
        <v>0</v>
      </c>
      <c r="E1069" s="38">
        <v>0</v>
      </c>
      <c r="F1069" s="38">
        <v>0</v>
      </c>
      <c r="G1069" s="38">
        <v>0</v>
      </c>
      <c r="H1069" s="38">
        <v>0</v>
      </c>
      <c r="I1069" s="38">
        <v>107</v>
      </c>
      <c r="J1069" s="38">
        <v>3</v>
      </c>
      <c r="K1069" s="57">
        <v>4.2759999999999998</v>
      </c>
      <c r="L1069" s="38">
        <v>0</v>
      </c>
      <c r="M1069" s="38">
        <v>0</v>
      </c>
      <c r="N1069" s="38">
        <v>0</v>
      </c>
      <c r="O1069" s="38">
        <v>27</v>
      </c>
      <c r="P1069" s="38">
        <v>103</v>
      </c>
      <c r="Q1069" s="38">
        <v>109</v>
      </c>
      <c r="R1069" s="57">
        <v>1</v>
      </c>
      <c r="S1069" s="38">
        <v>12</v>
      </c>
      <c r="T1069" s="35"/>
      <c r="U1069" s="35">
        <v>3518</v>
      </c>
      <c r="V1069" s="35">
        <v>149</v>
      </c>
      <c r="W1069" s="35">
        <v>149</v>
      </c>
      <c r="X1069" s="58">
        <v>2028812.7505999997</v>
      </c>
      <c r="Y1069" s="58">
        <v>18613</v>
      </c>
    </row>
    <row r="1070" spans="1:25" s="58" customFormat="1">
      <c r="A1070" s="56">
        <v>3518</v>
      </c>
      <c r="B1070" s="35">
        <v>3518149160</v>
      </c>
      <c r="C1070" s="37" t="s">
        <v>579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2</v>
      </c>
      <c r="J1070" s="38">
        <v>0</v>
      </c>
      <c r="K1070" s="57">
        <v>7.7200000000000005E-2</v>
      </c>
      <c r="L1070" s="38">
        <v>0</v>
      </c>
      <c r="M1070" s="38">
        <v>0</v>
      </c>
      <c r="N1070" s="38">
        <v>0</v>
      </c>
      <c r="O1070" s="38">
        <v>0</v>
      </c>
      <c r="P1070" s="38">
        <v>2</v>
      </c>
      <c r="Q1070" s="38">
        <v>2</v>
      </c>
      <c r="R1070" s="57">
        <v>1</v>
      </c>
      <c r="S1070" s="38">
        <v>11</v>
      </c>
      <c r="T1070" s="35"/>
      <c r="U1070" s="35">
        <v>3518</v>
      </c>
      <c r="V1070" s="35">
        <v>149</v>
      </c>
      <c r="W1070" s="35">
        <v>160</v>
      </c>
      <c r="X1070" s="58">
        <v>35542.173820000004</v>
      </c>
      <c r="Y1070" s="58">
        <v>17771</v>
      </c>
    </row>
    <row r="1071" spans="1:25" s="58" customFormat="1">
      <c r="A1071" s="56">
        <v>3518</v>
      </c>
      <c r="B1071" s="35">
        <v>3518149181</v>
      </c>
      <c r="C1071" s="37" t="s">
        <v>579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6</v>
      </c>
      <c r="J1071" s="38">
        <v>1</v>
      </c>
      <c r="K1071" s="57">
        <v>0.2802</v>
      </c>
      <c r="L1071" s="38">
        <v>0</v>
      </c>
      <c r="M1071" s="38">
        <v>0</v>
      </c>
      <c r="N1071" s="38">
        <v>0</v>
      </c>
      <c r="O1071" s="38">
        <v>1</v>
      </c>
      <c r="P1071" s="38">
        <v>6</v>
      </c>
      <c r="Q1071" s="38">
        <v>7</v>
      </c>
      <c r="R1071" s="57">
        <v>1</v>
      </c>
      <c r="S1071" s="38">
        <v>10</v>
      </c>
      <c r="T1071" s="35"/>
      <c r="U1071" s="35">
        <v>3518</v>
      </c>
      <c r="V1071" s="35">
        <v>149</v>
      </c>
      <c r="W1071" s="35">
        <v>181</v>
      </c>
      <c r="X1071" s="58">
        <v>124367.56186999999</v>
      </c>
      <c r="Y1071" s="58">
        <v>17767</v>
      </c>
    </row>
    <row r="1072" spans="1:25" s="58" customFormat="1">
      <c r="A1072" s="56">
        <v>3518</v>
      </c>
      <c r="B1072" s="35">
        <v>3518149281</v>
      </c>
      <c r="C1072" s="37" t="s">
        <v>579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1</v>
      </c>
      <c r="J1072" s="38">
        <v>0</v>
      </c>
      <c r="K1072" s="57">
        <v>3.8600000000000002E-2</v>
      </c>
      <c r="L1072" s="38">
        <v>0</v>
      </c>
      <c r="M1072" s="38">
        <v>0</v>
      </c>
      <c r="N1072" s="38">
        <v>0</v>
      </c>
      <c r="O1072" s="38">
        <v>1</v>
      </c>
      <c r="P1072" s="38">
        <v>1</v>
      </c>
      <c r="Q1072" s="38">
        <v>1</v>
      </c>
      <c r="R1072" s="57">
        <v>1</v>
      </c>
      <c r="S1072" s="38">
        <v>12</v>
      </c>
      <c r="T1072" s="35"/>
      <c r="U1072" s="35">
        <v>3518</v>
      </c>
      <c r="V1072" s="35">
        <v>149</v>
      </c>
      <c r="W1072" s="35">
        <v>281</v>
      </c>
      <c r="X1072" s="58">
        <v>20603.466909999999</v>
      </c>
      <c r="Y1072" s="58">
        <v>20603</v>
      </c>
    </row>
    <row r="1073" spans="1:23" s="58" customFormat="1">
      <c r="A1073" s="56"/>
      <c r="B1073" s="35"/>
      <c r="C1073" s="37"/>
      <c r="D1073" s="38"/>
      <c r="E1073" s="38"/>
      <c r="F1073" s="38"/>
      <c r="G1073" s="38"/>
      <c r="H1073" s="38"/>
      <c r="I1073" s="38"/>
      <c r="J1073" s="38"/>
      <c r="K1073" s="57"/>
      <c r="L1073" s="38"/>
      <c r="M1073" s="38"/>
      <c r="N1073" s="38"/>
      <c r="O1073" s="38"/>
      <c r="P1073" s="38"/>
      <c r="Q1073" s="38"/>
      <c r="R1073" s="57"/>
      <c r="S1073" s="38"/>
      <c r="T1073" s="35"/>
      <c r="U1073" s="35"/>
      <c r="V1073" s="35"/>
      <c r="W1073" s="35"/>
    </row>
    <row r="1074" spans="1:23" s="58" customFormat="1">
      <c r="A1074" s="56"/>
      <c r="B1074" s="35"/>
      <c r="C1074" s="37"/>
      <c r="D1074" s="38"/>
      <c r="E1074" s="38"/>
      <c r="F1074" s="38"/>
      <c r="G1074" s="38"/>
      <c r="H1074" s="38"/>
      <c r="I1074" s="38"/>
      <c r="J1074" s="38"/>
      <c r="K1074" s="57"/>
      <c r="L1074" s="38"/>
      <c r="M1074" s="38"/>
      <c r="N1074" s="38"/>
      <c r="O1074" s="38"/>
      <c r="P1074" s="38"/>
      <c r="Q1074" s="38"/>
      <c r="R1074" s="57"/>
      <c r="S1074" s="38"/>
      <c r="T1074" s="35"/>
      <c r="U1074" s="35"/>
      <c r="V1074" s="35"/>
      <c r="W1074" s="35"/>
    </row>
    <row r="1075" spans="1:23" s="58" customFormat="1">
      <c r="A1075" s="56"/>
      <c r="B1075" s="35"/>
      <c r="C1075" s="37"/>
      <c r="D1075" s="38"/>
      <c r="E1075" s="38"/>
      <c r="F1075" s="38"/>
      <c r="G1075" s="38"/>
      <c r="H1075" s="38"/>
      <c r="I1075" s="38"/>
      <c r="J1075" s="38"/>
      <c r="K1075" s="57"/>
      <c r="L1075" s="38"/>
      <c r="M1075" s="38"/>
      <c r="N1075" s="38"/>
      <c r="O1075" s="38"/>
      <c r="P1075" s="38"/>
      <c r="Q1075" s="38"/>
      <c r="R1075" s="57"/>
      <c r="S1075" s="38"/>
      <c r="T1075" s="35"/>
      <c r="U1075" s="35"/>
      <c r="V1075" s="35"/>
      <c r="W1075" s="35"/>
    </row>
    <row r="1076" spans="1:23" s="58" customFormat="1">
      <c r="A1076" s="56"/>
      <c r="B1076" s="35"/>
      <c r="C1076" s="37"/>
      <c r="D1076" s="38"/>
      <c r="E1076" s="38"/>
      <c r="F1076" s="38"/>
      <c r="G1076" s="38"/>
      <c r="H1076" s="38"/>
      <c r="I1076" s="38"/>
      <c r="J1076" s="38"/>
      <c r="K1076" s="57"/>
      <c r="L1076" s="38"/>
      <c r="M1076" s="38"/>
      <c r="N1076" s="38"/>
      <c r="O1076" s="38"/>
      <c r="P1076" s="38"/>
      <c r="Q1076" s="38"/>
      <c r="R1076" s="57"/>
      <c r="S1076" s="38"/>
      <c r="T1076" s="35"/>
      <c r="U1076" s="35"/>
      <c r="V1076" s="35"/>
      <c r="W1076" s="35"/>
    </row>
    <row r="1077" spans="1:23" s="58" customFormat="1">
      <c r="A1077" s="56"/>
      <c r="B1077" s="35"/>
      <c r="C1077" s="37"/>
      <c r="D1077" s="38"/>
      <c r="E1077" s="38"/>
      <c r="F1077" s="38"/>
      <c r="G1077" s="38"/>
      <c r="H1077" s="38"/>
      <c r="I1077" s="38"/>
      <c r="J1077" s="38"/>
      <c r="K1077" s="57"/>
      <c r="L1077" s="38"/>
      <c r="M1077" s="38"/>
      <c r="N1077" s="38"/>
      <c r="O1077" s="38"/>
      <c r="P1077" s="38"/>
      <c r="Q1077" s="38"/>
      <c r="R1077" s="57"/>
      <c r="S1077" s="38"/>
      <c r="T1077" s="35"/>
      <c r="U1077" s="35"/>
      <c r="V1077" s="35"/>
      <c r="W1077" s="35"/>
    </row>
    <row r="1078" spans="1:23" s="58" customFormat="1">
      <c r="A1078" s="56"/>
      <c r="B1078" s="35"/>
      <c r="C1078" s="37"/>
      <c r="D1078" s="38"/>
      <c r="E1078" s="38"/>
      <c r="F1078" s="38"/>
      <c r="G1078" s="38"/>
      <c r="H1078" s="38"/>
      <c r="I1078" s="38"/>
      <c r="J1078" s="38"/>
      <c r="K1078" s="57"/>
      <c r="L1078" s="38"/>
      <c r="M1078" s="38"/>
      <c r="N1078" s="38"/>
      <c r="O1078" s="38"/>
      <c r="P1078" s="38"/>
      <c r="Q1078" s="38"/>
      <c r="R1078" s="57"/>
      <c r="S1078" s="38"/>
      <c r="T1078" s="35"/>
      <c r="U1078" s="35"/>
      <c r="V1078" s="35"/>
      <c r="W1078" s="35"/>
    </row>
    <row r="1079" spans="1:23" s="58" customFormat="1">
      <c r="A1079" s="56"/>
      <c r="B1079" s="35"/>
      <c r="C1079" s="37"/>
      <c r="D1079" s="38"/>
      <c r="E1079" s="38"/>
      <c r="F1079" s="38"/>
      <c r="G1079" s="38"/>
      <c r="H1079" s="38"/>
      <c r="I1079" s="38"/>
      <c r="J1079" s="38"/>
      <c r="K1079" s="57"/>
      <c r="L1079" s="38"/>
      <c r="M1079" s="38"/>
      <c r="N1079" s="38"/>
      <c r="O1079" s="38"/>
      <c r="P1079" s="38"/>
      <c r="Q1079" s="38"/>
      <c r="R1079" s="57"/>
      <c r="S1079" s="38"/>
      <c r="T1079" s="35"/>
      <c r="U1079" s="35"/>
      <c r="V1079" s="35"/>
      <c r="W1079" s="35"/>
    </row>
    <row r="1080" spans="1:23" s="58" customFormat="1">
      <c r="A1080" s="56"/>
      <c r="B1080" s="35"/>
      <c r="C1080" s="37"/>
      <c r="D1080" s="38"/>
      <c r="E1080" s="38"/>
      <c r="F1080" s="38"/>
      <c r="G1080" s="38"/>
      <c r="H1080" s="38"/>
      <c r="I1080" s="38"/>
      <c r="J1080" s="38"/>
      <c r="K1080" s="57"/>
      <c r="L1080" s="38"/>
      <c r="M1080" s="38"/>
      <c r="N1080" s="38"/>
      <c r="O1080" s="38"/>
      <c r="P1080" s="38"/>
      <c r="Q1080" s="38"/>
      <c r="R1080" s="57"/>
      <c r="S1080" s="38"/>
      <c r="T1080" s="35"/>
      <c r="U1080" s="35"/>
      <c r="V1080" s="35"/>
      <c r="W1080" s="35"/>
    </row>
    <row r="1081" spans="1:23" s="58" customFormat="1">
      <c r="A1081" s="56"/>
      <c r="B1081" s="35"/>
      <c r="C1081" s="37"/>
      <c r="D1081" s="38"/>
      <c r="E1081" s="38"/>
      <c r="F1081" s="38"/>
      <c r="G1081" s="38"/>
      <c r="H1081" s="38"/>
      <c r="I1081" s="38"/>
      <c r="J1081" s="38"/>
      <c r="K1081" s="57"/>
      <c r="L1081" s="38"/>
      <c r="M1081" s="38"/>
      <c r="N1081" s="38"/>
      <c r="O1081" s="38"/>
      <c r="P1081" s="38"/>
      <c r="Q1081" s="38"/>
      <c r="R1081" s="57"/>
      <c r="S1081" s="38"/>
      <c r="T1081" s="35"/>
      <c r="U1081" s="35"/>
      <c r="V1081" s="35"/>
      <c r="W1081" s="35"/>
    </row>
    <row r="1082" spans="1:23" s="58" customFormat="1">
      <c r="A1082" s="56"/>
      <c r="B1082" s="35"/>
      <c r="C1082" s="37"/>
      <c r="D1082" s="38"/>
      <c r="E1082" s="38"/>
      <c r="F1082" s="38"/>
      <c r="G1082" s="38"/>
      <c r="H1082" s="38"/>
      <c r="I1082" s="38"/>
      <c r="J1082" s="38"/>
      <c r="K1082" s="57"/>
      <c r="L1082" s="38"/>
      <c r="M1082" s="38"/>
      <c r="N1082" s="38"/>
      <c r="O1082" s="38"/>
      <c r="P1082" s="38"/>
      <c r="Q1082" s="38"/>
      <c r="R1082" s="57"/>
      <c r="S1082" s="38"/>
      <c r="T1082" s="35"/>
      <c r="V1082" s="35"/>
      <c r="W1082" s="35"/>
    </row>
    <row r="1083" spans="1:23" s="58" customFormat="1">
      <c r="A1083" s="56"/>
      <c r="B1083" s="35"/>
      <c r="C1083" s="37"/>
      <c r="D1083" s="38"/>
      <c r="E1083" s="38"/>
      <c r="F1083" s="38"/>
      <c r="G1083" s="38"/>
      <c r="H1083" s="38"/>
      <c r="I1083" s="38"/>
      <c r="J1083" s="38"/>
      <c r="K1083" s="57"/>
      <c r="L1083" s="38"/>
      <c r="M1083" s="38"/>
      <c r="N1083" s="38"/>
      <c r="O1083" s="38"/>
      <c r="P1083" s="38"/>
      <c r="Q1083" s="38"/>
      <c r="R1083" s="57"/>
      <c r="S1083" s="38"/>
      <c r="T1083" s="35"/>
      <c r="V1083" s="35"/>
      <c r="W1083" s="35"/>
    </row>
    <row r="1084" spans="1:23" s="58" customFormat="1">
      <c r="A1084" s="56"/>
      <c r="B1084" s="35"/>
      <c r="C1084" s="37"/>
      <c r="D1084" s="38"/>
      <c r="E1084" s="38"/>
      <c r="F1084" s="38"/>
      <c r="G1084" s="38"/>
      <c r="H1084" s="38"/>
      <c r="I1084" s="38"/>
      <c r="J1084" s="38"/>
      <c r="K1084" s="57"/>
      <c r="L1084" s="38"/>
      <c r="M1084" s="38"/>
      <c r="N1084" s="38"/>
      <c r="O1084" s="38"/>
      <c r="P1084" s="38"/>
      <c r="Q1084" s="38"/>
      <c r="R1084" s="57"/>
      <c r="S1084" s="38"/>
      <c r="T1084" s="35"/>
      <c r="V1084" s="35"/>
      <c r="W1084" s="35"/>
    </row>
    <row r="1085" spans="1:23" s="58" customFormat="1">
      <c r="A1085" s="56"/>
      <c r="B1085" s="35"/>
      <c r="C1085" s="37"/>
      <c r="D1085" s="38"/>
      <c r="E1085" s="38"/>
      <c r="F1085" s="38"/>
      <c r="G1085" s="38"/>
      <c r="H1085" s="38"/>
      <c r="I1085" s="38"/>
      <c r="J1085" s="38"/>
      <c r="K1085" s="57"/>
      <c r="L1085" s="38"/>
      <c r="M1085" s="38"/>
      <c r="N1085" s="38"/>
      <c r="O1085" s="38"/>
      <c r="P1085" s="38"/>
      <c r="Q1085" s="38"/>
      <c r="R1085" s="57"/>
      <c r="S1085" s="38"/>
      <c r="T1085" s="35"/>
      <c r="V1085" s="35"/>
      <c r="W1085" s="35"/>
    </row>
    <row r="1086" spans="1:23" s="58" customFormat="1">
      <c r="A1086" s="56"/>
      <c r="B1086" s="35"/>
      <c r="C1086" s="37"/>
      <c r="D1086" s="38"/>
      <c r="E1086" s="38"/>
      <c r="F1086" s="38"/>
      <c r="G1086" s="38"/>
      <c r="H1086" s="38"/>
      <c r="I1086" s="38"/>
      <c r="J1086" s="38"/>
      <c r="K1086" s="57"/>
      <c r="L1086" s="38"/>
      <c r="M1086" s="38"/>
      <c r="N1086" s="38"/>
      <c r="O1086" s="38"/>
      <c r="P1086" s="38"/>
      <c r="Q1086" s="38"/>
      <c r="R1086" s="57"/>
      <c r="S1086" s="38"/>
      <c r="T1086" s="35"/>
      <c r="V1086" s="35"/>
      <c r="W1086" s="35"/>
    </row>
    <row r="1087" spans="1:23" s="58" customFormat="1">
      <c r="A1087" s="56"/>
      <c r="B1087" s="35"/>
      <c r="C1087" s="37"/>
      <c r="D1087" s="38"/>
      <c r="E1087" s="38"/>
      <c r="F1087" s="38"/>
      <c r="G1087" s="38"/>
      <c r="H1087" s="38"/>
      <c r="I1087" s="38"/>
      <c r="J1087" s="38"/>
      <c r="K1087" s="57"/>
      <c r="L1087" s="38"/>
      <c r="M1087" s="38"/>
      <c r="N1087" s="38"/>
      <c r="O1087" s="38"/>
      <c r="P1087" s="38"/>
      <c r="Q1087" s="38"/>
      <c r="R1087" s="57"/>
      <c r="S1087" s="38"/>
      <c r="T1087" s="35"/>
      <c r="V1087" s="35"/>
      <c r="W1087" s="35"/>
    </row>
    <row r="1088" spans="1:23" s="58" customFormat="1">
      <c r="A1088" s="56"/>
      <c r="B1088" s="35"/>
      <c r="C1088" s="37"/>
      <c r="D1088" s="38"/>
      <c r="E1088" s="38"/>
      <c r="F1088" s="38"/>
      <c r="G1088" s="38"/>
      <c r="H1088" s="38"/>
      <c r="I1088" s="38"/>
      <c r="J1088" s="38"/>
      <c r="K1088" s="57"/>
      <c r="L1088" s="38"/>
      <c r="M1088" s="38"/>
      <c r="N1088" s="38"/>
      <c r="O1088" s="38"/>
      <c r="P1088" s="38"/>
      <c r="Q1088" s="38"/>
      <c r="R1088" s="57"/>
      <c r="S1088" s="38"/>
      <c r="T1088" s="35"/>
      <c r="V1088" s="35"/>
      <c r="W1088" s="35"/>
    </row>
    <row r="1089" spans="1:23" s="58" customFormat="1">
      <c r="A1089" s="56"/>
      <c r="B1089" s="35"/>
      <c r="C1089" s="37"/>
      <c r="D1089" s="38"/>
      <c r="E1089" s="38"/>
      <c r="F1089" s="38"/>
      <c r="G1089" s="38"/>
      <c r="H1089" s="38"/>
      <c r="I1089" s="38"/>
      <c r="J1089" s="38"/>
      <c r="K1089" s="57"/>
      <c r="L1089" s="38"/>
      <c r="M1089" s="38"/>
      <c r="N1089" s="38"/>
      <c r="O1089" s="38"/>
      <c r="P1089" s="38"/>
      <c r="Q1089" s="38"/>
      <c r="R1089" s="57"/>
      <c r="S1089" s="38"/>
      <c r="T1089" s="35"/>
      <c r="V1089" s="35"/>
      <c r="W1089" s="35"/>
    </row>
    <row r="1090" spans="1:23" s="58" customFormat="1">
      <c r="A1090" s="56"/>
      <c r="B1090" s="35"/>
      <c r="C1090" s="37"/>
      <c r="D1090" s="38"/>
      <c r="E1090" s="38"/>
      <c r="F1090" s="38"/>
      <c r="G1090" s="38"/>
      <c r="H1090" s="38"/>
      <c r="I1090" s="38"/>
      <c r="J1090" s="38"/>
      <c r="K1090" s="57"/>
      <c r="L1090" s="38"/>
      <c r="M1090" s="38"/>
      <c r="N1090" s="38"/>
      <c r="O1090" s="38"/>
      <c r="P1090" s="38"/>
      <c r="Q1090" s="38"/>
      <c r="R1090" s="57"/>
      <c r="S1090" s="38"/>
      <c r="T1090" s="35"/>
      <c r="V1090" s="35"/>
      <c r="W1090" s="35"/>
    </row>
    <row r="1091" spans="1:23" s="58" customFormat="1">
      <c r="A1091" s="56"/>
      <c r="B1091" s="35"/>
      <c r="C1091" s="37"/>
      <c r="D1091" s="38"/>
      <c r="E1091" s="38"/>
      <c r="F1091" s="38"/>
      <c r="G1091" s="38"/>
      <c r="H1091" s="38"/>
      <c r="I1091" s="38"/>
      <c r="J1091" s="38"/>
      <c r="K1091" s="57"/>
      <c r="L1091" s="38"/>
      <c r="M1091" s="38"/>
      <c r="N1091" s="38"/>
      <c r="O1091" s="38"/>
      <c r="P1091" s="38"/>
      <c r="Q1091" s="38"/>
      <c r="R1091" s="57"/>
      <c r="S1091" s="38"/>
      <c r="T1091" s="35"/>
      <c r="V1091" s="35"/>
      <c r="W1091" s="35"/>
    </row>
    <row r="1092" spans="1:23" s="58" customFormat="1">
      <c r="A1092" s="56"/>
      <c r="B1092" s="35"/>
      <c r="C1092" s="37"/>
      <c r="D1092" s="38"/>
      <c r="E1092" s="38"/>
      <c r="F1092" s="38"/>
      <c r="G1092" s="38"/>
      <c r="H1092" s="38"/>
      <c r="I1092" s="38"/>
      <c r="J1092" s="38"/>
      <c r="K1092" s="57"/>
      <c r="L1092" s="38"/>
      <c r="M1092" s="38"/>
      <c r="N1092" s="38"/>
      <c r="O1092" s="38"/>
      <c r="P1092" s="38"/>
      <c r="Q1092" s="38"/>
      <c r="R1092" s="57"/>
      <c r="S1092" s="38"/>
      <c r="T1092" s="35"/>
      <c r="V1092" s="35"/>
      <c r="W1092" s="35"/>
    </row>
    <row r="1093" spans="1:23" s="58" customFormat="1">
      <c r="A1093" s="56"/>
      <c r="B1093" s="35"/>
      <c r="C1093" s="37"/>
      <c r="D1093" s="38"/>
      <c r="E1093" s="38"/>
      <c r="F1093" s="38"/>
      <c r="G1093" s="38"/>
      <c r="H1093" s="38"/>
      <c r="I1093" s="38"/>
      <c r="J1093" s="38"/>
      <c r="K1093" s="57"/>
      <c r="L1093" s="38"/>
      <c r="M1093" s="38"/>
      <c r="N1093" s="38"/>
      <c r="O1093" s="38"/>
      <c r="P1093" s="38"/>
      <c r="Q1093" s="38"/>
      <c r="R1093" s="57"/>
      <c r="S1093" s="38"/>
      <c r="T1093" s="35"/>
      <c r="V1093" s="35"/>
      <c r="W1093" s="35"/>
    </row>
    <row r="1094" spans="1:23" s="58" customFormat="1">
      <c r="A1094" s="56"/>
      <c r="B1094" s="35"/>
      <c r="C1094" s="37"/>
      <c r="D1094" s="38"/>
      <c r="E1094" s="38"/>
      <c r="F1094" s="38"/>
      <c r="G1094" s="38"/>
      <c r="H1094" s="38"/>
      <c r="I1094" s="38"/>
      <c r="J1094" s="38"/>
      <c r="K1094" s="57"/>
      <c r="L1094" s="38"/>
      <c r="M1094" s="38"/>
      <c r="N1094" s="38"/>
      <c r="O1094" s="38"/>
      <c r="P1094" s="38"/>
      <c r="Q1094" s="38"/>
      <c r="R1094" s="57"/>
      <c r="S1094" s="38"/>
      <c r="T1094" s="35"/>
      <c r="V1094" s="35"/>
      <c r="W1094" s="35"/>
    </row>
    <row r="1095" spans="1:23" s="58" customFormat="1">
      <c r="A1095" s="56"/>
      <c r="B1095" s="35"/>
      <c r="C1095" s="37"/>
      <c r="D1095" s="38"/>
      <c r="E1095" s="38"/>
      <c r="F1095" s="38"/>
      <c r="G1095" s="38"/>
      <c r="H1095" s="38"/>
      <c r="I1095" s="38"/>
      <c r="J1095" s="38"/>
      <c r="K1095" s="57"/>
      <c r="L1095" s="38"/>
      <c r="M1095" s="38"/>
      <c r="N1095" s="38"/>
      <c r="O1095" s="38"/>
      <c r="P1095" s="38"/>
      <c r="Q1095" s="38"/>
      <c r="R1095" s="57"/>
      <c r="S1095" s="38"/>
      <c r="T1095" s="35"/>
      <c r="V1095" s="35"/>
      <c r="W1095" s="35"/>
    </row>
    <row r="1096" spans="1:23" s="58" customFormat="1">
      <c r="A1096" s="56"/>
      <c r="B1096" s="35"/>
      <c r="C1096" s="37"/>
      <c r="D1096" s="38"/>
      <c r="E1096" s="38"/>
      <c r="F1096" s="38"/>
      <c r="G1096" s="38"/>
      <c r="H1096" s="38"/>
      <c r="I1096" s="38"/>
      <c r="J1096" s="38"/>
      <c r="K1096" s="57"/>
      <c r="L1096" s="38"/>
      <c r="M1096" s="38"/>
      <c r="N1096" s="38"/>
      <c r="O1096" s="38"/>
      <c r="P1096" s="38"/>
      <c r="Q1096" s="38"/>
      <c r="R1096" s="57"/>
      <c r="S1096" s="38"/>
      <c r="T1096" s="35"/>
      <c r="V1096" s="35"/>
      <c r="W1096" s="35"/>
    </row>
    <row r="1097" spans="1:23" s="58" customFormat="1">
      <c r="A1097" s="56"/>
      <c r="B1097" s="35"/>
      <c r="C1097" s="37"/>
      <c r="D1097" s="38"/>
      <c r="E1097" s="38"/>
      <c r="F1097" s="38"/>
      <c r="G1097" s="38"/>
      <c r="H1097" s="38"/>
      <c r="I1097" s="38"/>
      <c r="J1097" s="38"/>
      <c r="K1097" s="57"/>
      <c r="L1097" s="38"/>
      <c r="M1097" s="38"/>
      <c r="N1097" s="38"/>
      <c r="O1097" s="38"/>
      <c r="P1097" s="38"/>
      <c r="Q1097" s="38"/>
      <c r="R1097" s="57"/>
      <c r="S1097" s="38"/>
      <c r="T1097" s="35"/>
      <c r="V1097" s="35"/>
      <c r="W1097" s="35"/>
    </row>
    <row r="1098" spans="1:23" s="58" customFormat="1">
      <c r="A1098" s="56"/>
      <c r="B1098" s="35"/>
      <c r="C1098" s="37"/>
      <c r="D1098" s="38"/>
      <c r="E1098" s="38"/>
      <c r="F1098" s="38"/>
      <c r="G1098" s="38"/>
      <c r="H1098" s="38"/>
      <c r="I1098" s="38"/>
      <c r="J1098" s="38"/>
      <c r="K1098" s="57"/>
      <c r="L1098" s="38"/>
      <c r="M1098" s="38"/>
      <c r="N1098" s="38"/>
      <c r="O1098" s="38"/>
      <c r="P1098" s="38"/>
      <c r="Q1098" s="38"/>
      <c r="R1098" s="57"/>
      <c r="S1098" s="38"/>
      <c r="T1098" s="35"/>
      <c r="V1098" s="35"/>
      <c r="W1098" s="35"/>
    </row>
    <row r="1099" spans="1:23" s="58" customFormat="1">
      <c r="A1099" s="56"/>
      <c r="B1099" s="35"/>
      <c r="C1099" s="37"/>
      <c r="D1099" s="38"/>
      <c r="E1099" s="38"/>
      <c r="F1099" s="38"/>
      <c r="G1099" s="38"/>
      <c r="H1099" s="38"/>
      <c r="I1099" s="38"/>
      <c r="J1099" s="38"/>
      <c r="K1099" s="57"/>
      <c r="L1099" s="38"/>
      <c r="M1099" s="38"/>
      <c r="N1099" s="38"/>
      <c r="O1099" s="38"/>
      <c r="P1099" s="38"/>
      <c r="Q1099" s="38"/>
      <c r="R1099" s="57"/>
      <c r="S1099" s="38"/>
      <c r="T1099" s="35"/>
      <c r="V1099" s="35"/>
      <c r="W1099" s="35"/>
    </row>
    <row r="1100" spans="1:23" s="58" customFormat="1">
      <c r="A1100" s="56"/>
      <c r="B1100" s="35"/>
      <c r="C1100" s="37"/>
      <c r="D1100" s="38"/>
      <c r="E1100" s="38"/>
      <c r="F1100" s="38"/>
      <c r="G1100" s="38"/>
      <c r="H1100" s="38"/>
      <c r="I1100" s="38"/>
      <c r="J1100" s="38"/>
      <c r="K1100" s="57"/>
      <c r="L1100" s="38"/>
      <c r="M1100" s="38"/>
      <c r="N1100" s="38"/>
      <c r="O1100" s="38"/>
      <c r="P1100" s="38"/>
      <c r="Q1100" s="38"/>
      <c r="R1100" s="57"/>
      <c r="S1100" s="38"/>
      <c r="T1100" s="35"/>
      <c r="V1100" s="35"/>
      <c r="W1100" s="35"/>
    </row>
    <row r="1101" spans="1:23" s="58" customFormat="1">
      <c r="A1101" s="56"/>
      <c r="B1101" s="35"/>
      <c r="C1101" s="37"/>
      <c r="D1101" s="38"/>
      <c r="E1101" s="38"/>
      <c r="F1101" s="38"/>
      <c r="G1101" s="38"/>
      <c r="H1101" s="38"/>
      <c r="I1101" s="38"/>
      <c r="J1101" s="38"/>
      <c r="K1101" s="57"/>
      <c r="L1101" s="38"/>
      <c r="M1101" s="38"/>
      <c r="N1101" s="38"/>
      <c r="O1101" s="38"/>
      <c r="P1101" s="38"/>
      <c r="Q1101" s="38"/>
      <c r="R1101" s="57"/>
      <c r="S1101" s="38"/>
      <c r="T1101" s="35"/>
      <c r="V1101" s="35"/>
      <c r="W1101" s="35"/>
    </row>
    <row r="1102" spans="1:23" s="58" customFormat="1">
      <c r="A1102" s="56"/>
      <c r="B1102" s="35"/>
      <c r="C1102" s="37"/>
      <c r="D1102" s="38"/>
      <c r="E1102" s="38"/>
      <c r="F1102" s="38"/>
      <c r="G1102" s="38"/>
      <c r="H1102" s="38"/>
      <c r="I1102" s="38"/>
      <c r="J1102" s="38"/>
      <c r="K1102" s="57"/>
      <c r="L1102" s="38"/>
      <c r="M1102" s="38"/>
      <c r="N1102" s="38"/>
      <c r="O1102" s="38"/>
      <c r="P1102" s="38"/>
      <c r="Q1102" s="38"/>
      <c r="R1102" s="57"/>
      <c r="S1102" s="38"/>
      <c r="T1102" s="35"/>
      <c r="V1102" s="35"/>
      <c r="W1102" s="35"/>
    </row>
    <row r="1103" spans="1:23" s="58" customFormat="1">
      <c r="A1103" s="56"/>
      <c r="B1103" s="35"/>
      <c r="C1103" s="37"/>
      <c r="D1103" s="38"/>
      <c r="E1103" s="38"/>
      <c r="F1103" s="38"/>
      <c r="G1103" s="38"/>
      <c r="H1103" s="38"/>
      <c r="I1103" s="38"/>
      <c r="J1103" s="38"/>
      <c r="K1103" s="57"/>
      <c r="L1103" s="38"/>
      <c r="M1103" s="38"/>
      <c r="N1103" s="38"/>
      <c r="O1103" s="38"/>
      <c r="P1103" s="38"/>
      <c r="Q1103" s="38"/>
      <c r="R1103" s="57"/>
      <c r="S1103" s="38"/>
      <c r="T1103" s="35"/>
      <c r="V1103" s="35"/>
      <c r="W1103" s="35"/>
    </row>
    <row r="1104" spans="1:23" s="58" customFormat="1">
      <c r="A1104" s="56"/>
      <c r="B1104" s="35"/>
      <c r="C1104" s="37"/>
      <c r="D1104" s="38"/>
      <c r="E1104" s="38"/>
      <c r="F1104" s="38"/>
      <c r="G1104" s="38"/>
      <c r="H1104" s="38"/>
      <c r="I1104" s="38"/>
      <c r="J1104" s="38"/>
      <c r="K1104" s="57"/>
      <c r="L1104" s="38"/>
      <c r="M1104" s="38"/>
      <c r="N1104" s="38"/>
      <c r="O1104" s="38"/>
      <c r="P1104" s="38"/>
      <c r="Q1104" s="38"/>
      <c r="R1104" s="57"/>
      <c r="S1104" s="38"/>
      <c r="T1104" s="35"/>
      <c r="V1104" s="35"/>
      <c r="W1104" s="35"/>
    </row>
    <row r="1105" spans="1:23" s="58" customFormat="1">
      <c r="A1105" s="56"/>
      <c r="B1105" s="35"/>
      <c r="C1105" s="37"/>
      <c r="D1105" s="38"/>
      <c r="E1105" s="38"/>
      <c r="F1105" s="38"/>
      <c r="G1105" s="38"/>
      <c r="H1105" s="38"/>
      <c r="I1105" s="38"/>
      <c r="J1105" s="38"/>
      <c r="K1105" s="57"/>
      <c r="L1105" s="38"/>
      <c r="M1105" s="38"/>
      <c r="N1105" s="38"/>
      <c r="O1105" s="38"/>
      <c r="P1105" s="38"/>
      <c r="Q1105" s="38"/>
      <c r="R1105" s="57"/>
      <c r="S1105" s="38"/>
      <c r="T1105" s="35"/>
      <c r="V1105" s="35"/>
      <c r="W1105" s="35"/>
    </row>
    <row r="1106" spans="1:23" s="58" customFormat="1">
      <c r="A1106" s="56"/>
      <c r="B1106" s="35"/>
      <c r="C1106" s="37"/>
      <c r="D1106" s="38"/>
      <c r="E1106" s="38"/>
      <c r="F1106" s="38"/>
      <c r="G1106" s="38"/>
      <c r="H1106" s="38"/>
      <c r="I1106" s="38"/>
      <c r="J1106" s="38"/>
      <c r="K1106" s="57"/>
      <c r="L1106" s="38"/>
      <c r="M1106" s="38"/>
      <c r="N1106" s="38"/>
      <c r="O1106" s="38"/>
      <c r="P1106" s="38"/>
      <c r="Q1106" s="38"/>
      <c r="R1106" s="57"/>
      <c r="S1106" s="38"/>
      <c r="T1106" s="35"/>
      <c r="V1106" s="35"/>
      <c r="W1106" s="35"/>
    </row>
    <row r="1107" spans="1:23" s="58" customFormat="1">
      <c r="A1107" s="56"/>
      <c r="B1107" s="35"/>
      <c r="C1107" s="37"/>
      <c r="D1107" s="38"/>
      <c r="E1107" s="38"/>
      <c r="F1107" s="38"/>
      <c r="G1107" s="38"/>
      <c r="H1107" s="38"/>
      <c r="I1107" s="38"/>
      <c r="J1107" s="38"/>
      <c r="K1107" s="57"/>
      <c r="L1107" s="38"/>
      <c r="M1107" s="38"/>
      <c r="N1107" s="38"/>
      <c r="O1107" s="38"/>
      <c r="P1107" s="38"/>
      <c r="Q1107" s="38"/>
      <c r="R1107" s="57"/>
      <c r="S1107" s="38"/>
      <c r="T1107" s="35"/>
      <c r="V1107" s="35"/>
      <c r="W1107" s="35"/>
    </row>
    <row r="1108" spans="1:23" s="58" customFormat="1">
      <c r="A1108" s="56"/>
      <c r="B1108" s="35"/>
      <c r="C1108" s="37"/>
      <c r="D1108" s="38"/>
      <c r="E1108" s="38"/>
      <c r="F1108" s="38"/>
      <c r="G1108" s="38"/>
      <c r="H1108" s="38"/>
      <c r="I1108" s="38"/>
      <c r="J1108" s="38"/>
      <c r="K1108" s="57"/>
      <c r="L1108" s="38"/>
      <c r="M1108" s="38"/>
      <c r="N1108" s="38"/>
      <c r="O1108" s="38"/>
      <c r="P1108" s="38"/>
      <c r="Q1108" s="38"/>
      <c r="R1108" s="57"/>
      <c r="S1108" s="38"/>
      <c r="T1108" s="35"/>
      <c r="V1108" s="35"/>
      <c r="W1108" s="35"/>
    </row>
    <row r="1109" spans="1:23" s="58" customFormat="1">
      <c r="A1109" s="56"/>
      <c r="B1109" s="35"/>
      <c r="C1109" s="37"/>
      <c r="D1109" s="38"/>
      <c r="E1109" s="38"/>
      <c r="F1109" s="38"/>
      <c r="G1109" s="38"/>
      <c r="H1109" s="38"/>
      <c r="I1109" s="38"/>
      <c r="J1109" s="38"/>
      <c r="K1109" s="57"/>
      <c r="L1109" s="38"/>
      <c r="M1109" s="38"/>
      <c r="N1109" s="38"/>
      <c r="O1109" s="38"/>
      <c r="P1109" s="38"/>
      <c r="Q1109" s="38"/>
      <c r="R1109" s="57"/>
      <c r="S1109" s="38"/>
      <c r="T1109" s="35"/>
      <c r="V1109" s="35"/>
      <c r="W1109" s="35"/>
    </row>
    <row r="1110" spans="1:23" s="58" customFormat="1">
      <c r="A1110" s="56"/>
      <c r="B1110" s="35"/>
      <c r="C1110" s="37"/>
      <c r="D1110" s="38"/>
      <c r="E1110" s="38"/>
      <c r="F1110" s="38"/>
      <c r="G1110" s="38"/>
      <c r="H1110" s="38"/>
      <c r="I1110" s="38"/>
      <c r="J1110" s="38"/>
      <c r="K1110" s="57"/>
      <c r="L1110" s="38"/>
      <c r="M1110" s="38"/>
      <c r="N1110" s="38"/>
      <c r="O1110" s="38"/>
      <c r="P1110" s="38"/>
      <c r="Q1110" s="38"/>
      <c r="R1110" s="57"/>
      <c r="S1110" s="38"/>
      <c r="T1110" s="35"/>
      <c r="V1110" s="35"/>
      <c r="W1110" s="35"/>
    </row>
    <row r="1111" spans="1:23" s="58" customFormat="1">
      <c r="A1111" s="56"/>
      <c r="B1111" s="35"/>
      <c r="C1111" s="37"/>
      <c r="D1111" s="38"/>
      <c r="E1111" s="38"/>
      <c r="F1111" s="38"/>
      <c r="G1111" s="38"/>
      <c r="H1111" s="38"/>
      <c r="I1111" s="38"/>
      <c r="J1111" s="38"/>
      <c r="K1111" s="57"/>
      <c r="L1111" s="38"/>
      <c r="M1111" s="38"/>
      <c r="N1111" s="38"/>
      <c r="O1111" s="38"/>
      <c r="P1111" s="38"/>
      <c r="Q1111" s="38"/>
      <c r="R1111" s="57"/>
      <c r="S1111" s="38"/>
      <c r="T1111" s="35"/>
      <c r="V1111" s="35"/>
      <c r="W1111" s="35"/>
    </row>
    <row r="1112" spans="1:23" s="58" customFormat="1">
      <c r="A1112" s="56"/>
      <c r="B1112" s="35"/>
      <c r="C1112" s="37"/>
      <c r="D1112" s="38"/>
      <c r="E1112" s="38"/>
      <c r="F1112" s="38"/>
      <c r="G1112" s="38"/>
      <c r="H1112" s="38"/>
      <c r="I1112" s="38"/>
      <c r="J1112" s="38"/>
      <c r="K1112" s="57"/>
      <c r="L1112" s="38"/>
      <c r="M1112" s="38"/>
      <c r="N1112" s="38"/>
      <c r="O1112" s="38"/>
      <c r="P1112" s="38"/>
      <c r="Q1112" s="38"/>
      <c r="R1112" s="57"/>
      <c r="S1112" s="38"/>
      <c r="T1112" s="35"/>
      <c r="V1112" s="35"/>
      <c r="W1112" s="35"/>
    </row>
    <row r="1113" spans="1:23" s="58" customFormat="1">
      <c r="A1113" s="56"/>
      <c r="B1113" s="35"/>
      <c r="C1113" s="37"/>
      <c r="D1113" s="38"/>
      <c r="E1113" s="38"/>
      <c r="F1113" s="38"/>
      <c r="G1113" s="38"/>
      <c r="H1113" s="38"/>
      <c r="I1113" s="38"/>
      <c r="J1113" s="38"/>
      <c r="K1113" s="57"/>
      <c r="L1113" s="38"/>
      <c r="M1113" s="38"/>
      <c r="N1113" s="38"/>
      <c r="O1113" s="38"/>
      <c r="P1113" s="38"/>
      <c r="Q1113" s="38"/>
      <c r="R1113" s="57"/>
      <c r="S1113" s="38"/>
      <c r="T1113" s="35"/>
      <c r="V1113" s="35"/>
      <c r="W1113" s="35"/>
    </row>
    <row r="1114" spans="1:23" s="58" customFormat="1">
      <c r="A1114" s="56"/>
      <c r="B1114" s="35"/>
      <c r="C1114" s="37"/>
      <c r="D1114" s="38"/>
      <c r="E1114" s="38"/>
      <c r="F1114" s="38"/>
      <c r="G1114" s="38"/>
      <c r="H1114" s="38"/>
      <c r="I1114" s="38"/>
      <c r="J1114" s="38"/>
      <c r="K1114" s="57"/>
      <c r="L1114" s="38"/>
      <c r="M1114" s="38"/>
      <c r="N1114" s="38"/>
      <c r="O1114" s="38"/>
      <c r="P1114" s="38"/>
      <c r="Q1114" s="38"/>
      <c r="R1114" s="57"/>
      <c r="S1114" s="38"/>
      <c r="T1114" s="35"/>
      <c r="V1114" s="35"/>
      <c r="W1114" s="35"/>
    </row>
    <row r="1115" spans="1:23" s="58" customFormat="1">
      <c r="A1115" s="56"/>
      <c r="B1115" s="35"/>
      <c r="C1115" s="37"/>
      <c r="D1115" s="38"/>
      <c r="E1115" s="38"/>
      <c r="F1115" s="38"/>
      <c r="G1115" s="38"/>
      <c r="H1115" s="38"/>
      <c r="I1115" s="38"/>
      <c r="J1115" s="38"/>
      <c r="K1115" s="57"/>
      <c r="L1115" s="38"/>
      <c r="M1115" s="38"/>
      <c r="N1115" s="38"/>
      <c r="O1115" s="38"/>
      <c r="P1115" s="38"/>
      <c r="Q1115" s="38"/>
      <c r="R1115" s="57"/>
      <c r="S1115" s="38"/>
      <c r="T1115" s="35"/>
      <c r="V1115" s="35"/>
      <c r="W1115" s="35"/>
    </row>
    <row r="1116" spans="1:23" s="58" customFormat="1">
      <c r="A1116" s="56"/>
      <c r="B1116" s="35"/>
      <c r="C1116" s="37"/>
      <c r="D1116" s="38"/>
      <c r="E1116" s="38"/>
      <c r="F1116" s="38"/>
      <c r="G1116" s="38"/>
      <c r="H1116" s="38"/>
      <c r="I1116" s="38"/>
      <c r="J1116" s="38"/>
      <c r="K1116" s="57"/>
      <c r="L1116" s="38"/>
      <c r="M1116" s="38"/>
      <c r="N1116" s="38"/>
      <c r="O1116" s="38"/>
      <c r="P1116" s="38"/>
      <c r="Q1116" s="38"/>
      <c r="R1116" s="57"/>
      <c r="S1116" s="38"/>
      <c r="T1116" s="35"/>
      <c r="V1116" s="35"/>
      <c r="W1116" s="35"/>
    </row>
    <row r="1117" spans="1:23" s="58" customFormat="1">
      <c r="A1117" s="56"/>
      <c r="B1117" s="35"/>
      <c r="C1117" s="37"/>
      <c r="D1117" s="38"/>
      <c r="E1117" s="38"/>
      <c r="F1117" s="38"/>
      <c r="G1117" s="38"/>
      <c r="H1117" s="38"/>
      <c r="I1117" s="38"/>
      <c r="J1117" s="38"/>
      <c r="K1117" s="57"/>
      <c r="L1117" s="38"/>
      <c r="M1117" s="38"/>
      <c r="N1117" s="38"/>
      <c r="O1117" s="38"/>
      <c r="P1117" s="38"/>
      <c r="Q1117" s="38"/>
      <c r="R1117" s="57"/>
      <c r="S1117" s="38"/>
      <c r="T1117" s="35"/>
      <c r="V1117" s="35"/>
      <c r="W1117" s="35"/>
    </row>
    <row r="1118" spans="1:23" s="58" customFormat="1">
      <c r="A1118" s="56"/>
      <c r="B1118" s="35"/>
      <c r="C1118" s="37"/>
      <c r="D1118" s="38"/>
      <c r="E1118" s="38"/>
      <c r="F1118" s="38"/>
      <c r="G1118" s="38"/>
      <c r="H1118" s="38"/>
      <c r="I1118" s="38"/>
      <c r="J1118" s="38"/>
      <c r="K1118" s="57"/>
      <c r="L1118" s="38"/>
      <c r="M1118" s="38"/>
      <c r="N1118" s="38"/>
      <c r="O1118" s="38"/>
      <c r="P1118" s="38"/>
      <c r="Q1118" s="38"/>
      <c r="R1118" s="57"/>
      <c r="S1118" s="38"/>
      <c r="T1118" s="35"/>
      <c r="V1118" s="35"/>
      <c r="W1118" s="35"/>
    </row>
    <row r="1119" spans="1:23" s="58" customFormat="1">
      <c r="A1119" s="56"/>
      <c r="B1119" s="35"/>
      <c r="C1119" s="37"/>
      <c r="D1119" s="38"/>
      <c r="E1119" s="38"/>
      <c r="F1119" s="38"/>
      <c r="G1119" s="38"/>
      <c r="H1119" s="38"/>
      <c r="I1119" s="38"/>
      <c r="J1119" s="38"/>
      <c r="K1119" s="57"/>
      <c r="L1119" s="38"/>
      <c r="M1119" s="38"/>
      <c r="N1119" s="38"/>
      <c r="O1119" s="38"/>
      <c r="P1119" s="38"/>
      <c r="Q1119" s="38"/>
      <c r="R1119" s="57"/>
      <c r="S1119" s="38"/>
      <c r="T1119" s="35"/>
      <c r="V1119" s="35"/>
      <c r="W1119" s="35"/>
    </row>
    <row r="1120" spans="1:23" s="58" customFormat="1">
      <c r="A1120" s="56"/>
      <c r="B1120" s="35"/>
      <c r="C1120" s="37"/>
      <c r="D1120" s="38"/>
      <c r="E1120" s="38"/>
      <c r="F1120" s="38"/>
      <c r="G1120" s="38"/>
      <c r="H1120" s="38"/>
      <c r="I1120" s="38"/>
      <c r="J1120" s="38"/>
      <c r="K1120" s="57"/>
      <c r="L1120" s="38"/>
      <c r="M1120" s="38"/>
      <c r="N1120" s="38"/>
      <c r="O1120" s="38"/>
      <c r="P1120" s="38"/>
      <c r="Q1120" s="38"/>
      <c r="R1120" s="57"/>
      <c r="S1120" s="38"/>
      <c r="T1120" s="35"/>
      <c r="V1120" s="35"/>
      <c r="W1120" s="35"/>
    </row>
    <row r="1121" spans="1:23" s="58" customFormat="1">
      <c r="A1121" s="56"/>
      <c r="B1121" s="35"/>
      <c r="C1121" s="37"/>
      <c r="D1121" s="38"/>
      <c r="E1121" s="38"/>
      <c r="F1121" s="38"/>
      <c r="G1121" s="38"/>
      <c r="H1121" s="38"/>
      <c r="I1121" s="38"/>
      <c r="J1121" s="38"/>
      <c r="K1121" s="57"/>
      <c r="L1121" s="38"/>
      <c r="M1121" s="38"/>
      <c r="N1121" s="38"/>
      <c r="O1121" s="38"/>
      <c r="P1121" s="38"/>
      <c r="Q1121" s="38"/>
      <c r="R1121" s="57"/>
      <c r="S1121" s="38"/>
      <c r="T1121" s="35"/>
      <c r="V1121" s="35"/>
      <c r="W1121" s="35"/>
    </row>
    <row r="1122" spans="1:23" s="58" customFormat="1">
      <c r="A1122" s="56"/>
      <c r="B1122" s="35"/>
      <c r="C1122" s="37"/>
      <c r="D1122" s="38"/>
      <c r="E1122" s="38"/>
      <c r="F1122" s="38"/>
      <c r="G1122" s="38"/>
      <c r="H1122" s="38"/>
      <c r="I1122" s="38"/>
      <c r="J1122" s="38"/>
      <c r="K1122" s="57"/>
      <c r="L1122" s="38"/>
      <c r="M1122" s="38"/>
      <c r="N1122" s="38"/>
      <c r="O1122" s="38"/>
      <c r="P1122" s="38"/>
      <c r="Q1122" s="38"/>
      <c r="R1122" s="57"/>
      <c r="S1122" s="38"/>
      <c r="T1122" s="35"/>
      <c r="V1122" s="35"/>
      <c r="W1122" s="35"/>
    </row>
    <row r="1123" spans="1:23" s="58" customFormat="1">
      <c r="A1123" s="56"/>
      <c r="B1123" s="35"/>
      <c r="C1123" s="37"/>
      <c r="D1123" s="38"/>
      <c r="E1123" s="38"/>
      <c r="F1123" s="38"/>
      <c r="G1123" s="38"/>
      <c r="H1123" s="38"/>
      <c r="I1123" s="38"/>
      <c r="J1123" s="38"/>
      <c r="K1123" s="57"/>
      <c r="L1123" s="38"/>
      <c r="M1123" s="38"/>
      <c r="N1123" s="38"/>
      <c r="O1123" s="38"/>
      <c r="P1123" s="38"/>
      <c r="Q1123" s="38"/>
      <c r="R1123" s="57"/>
      <c r="S1123" s="38"/>
      <c r="T1123" s="35"/>
      <c r="V1123" s="35"/>
      <c r="W1123" s="35"/>
    </row>
    <row r="1124" spans="1:23" s="58" customFormat="1">
      <c r="A1124" s="56"/>
      <c r="B1124" s="35"/>
      <c r="C1124" s="37"/>
      <c r="D1124" s="38"/>
      <c r="E1124" s="38"/>
      <c r="F1124" s="38"/>
      <c r="G1124" s="38"/>
      <c r="H1124" s="38"/>
      <c r="I1124" s="38"/>
      <c r="J1124" s="38"/>
      <c r="K1124" s="57"/>
      <c r="L1124" s="38"/>
      <c r="M1124" s="38"/>
      <c r="N1124" s="38"/>
      <c r="O1124" s="38"/>
      <c r="P1124" s="38"/>
      <c r="Q1124" s="38"/>
      <c r="R1124" s="57"/>
      <c r="S1124" s="38"/>
      <c r="T1124" s="35"/>
      <c r="V1124" s="35"/>
      <c r="W1124" s="35"/>
    </row>
    <row r="1125" spans="1:23" s="58" customFormat="1">
      <c r="A1125" s="56"/>
      <c r="B1125" s="35"/>
      <c r="C1125" s="37"/>
      <c r="D1125" s="38"/>
      <c r="E1125" s="38"/>
      <c r="F1125" s="38"/>
      <c r="G1125" s="38"/>
      <c r="H1125" s="38"/>
      <c r="I1125" s="38"/>
      <c r="J1125" s="38"/>
      <c r="K1125" s="57"/>
      <c r="L1125" s="38"/>
      <c r="M1125" s="38"/>
      <c r="N1125" s="38"/>
      <c r="O1125" s="38"/>
      <c r="P1125" s="38"/>
      <c r="Q1125" s="38"/>
      <c r="R1125" s="57"/>
      <c r="S1125" s="38"/>
      <c r="T1125" s="35"/>
      <c r="V1125" s="35"/>
      <c r="W1125" s="35"/>
    </row>
    <row r="1126" spans="1:23" s="58" customFormat="1">
      <c r="A1126" s="56"/>
      <c r="B1126" s="35"/>
      <c r="C1126" s="37"/>
      <c r="D1126" s="38"/>
      <c r="E1126" s="38"/>
      <c r="F1126" s="38"/>
      <c r="G1126" s="38"/>
      <c r="H1126" s="38"/>
      <c r="I1126" s="38"/>
      <c r="J1126" s="38"/>
      <c r="K1126" s="57"/>
      <c r="L1126" s="38"/>
      <c r="M1126" s="38"/>
      <c r="N1126" s="38"/>
      <c r="O1126" s="38"/>
      <c r="P1126" s="38"/>
      <c r="Q1126" s="38"/>
      <c r="R1126" s="57"/>
      <c r="S1126" s="38"/>
      <c r="T1126" s="35"/>
      <c r="V1126" s="35"/>
      <c r="W1126" s="35"/>
    </row>
    <row r="1127" spans="1:23" s="58" customFormat="1">
      <c r="A1127" s="56"/>
      <c r="B1127" s="35"/>
      <c r="C1127" s="37"/>
      <c r="D1127" s="38"/>
      <c r="E1127" s="38"/>
      <c r="F1127" s="38"/>
      <c r="G1127" s="38"/>
      <c r="H1127" s="38"/>
      <c r="I1127" s="38"/>
      <c r="J1127" s="38"/>
      <c r="K1127" s="57"/>
      <c r="L1127" s="38"/>
      <c r="M1127" s="38"/>
      <c r="N1127" s="38"/>
      <c r="O1127" s="38"/>
      <c r="P1127" s="38"/>
      <c r="Q1127" s="38"/>
      <c r="R1127" s="57"/>
      <c r="S1127" s="38"/>
      <c r="T1127" s="35"/>
      <c r="V1127" s="35"/>
      <c r="W1127" s="35"/>
    </row>
    <row r="1128" spans="1:23" s="58" customFormat="1">
      <c r="A1128" s="56"/>
      <c r="B1128" s="35"/>
      <c r="C1128" s="37"/>
      <c r="D1128" s="38"/>
      <c r="E1128" s="38"/>
      <c r="F1128" s="38"/>
      <c r="G1128" s="38"/>
      <c r="H1128" s="38"/>
      <c r="I1128" s="38"/>
      <c r="J1128" s="38"/>
      <c r="K1128" s="57"/>
      <c r="L1128" s="38"/>
      <c r="M1128" s="38"/>
      <c r="N1128" s="38"/>
      <c r="O1128" s="38"/>
      <c r="P1128" s="38"/>
      <c r="Q1128" s="38"/>
      <c r="R1128" s="57"/>
      <c r="S1128" s="38"/>
      <c r="T1128" s="35"/>
      <c r="V1128" s="35"/>
      <c r="W1128" s="35"/>
    </row>
    <row r="1129" spans="1:23" s="58" customFormat="1">
      <c r="A1129" s="56"/>
      <c r="B1129" s="35"/>
      <c r="C1129" s="37"/>
      <c r="D1129" s="38"/>
      <c r="E1129" s="38"/>
      <c r="F1129" s="38"/>
      <c r="G1129" s="38"/>
      <c r="H1129" s="38"/>
      <c r="I1129" s="38"/>
      <c r="J1129" s="38"/>
      <c r="K1129" s="57"/>
      <c r="L1129" s="38"/>
      <c r="M1129" s="38"/>
      <c r="N1129" s="38"/>
      <c r="O1129" s="38"/>
      <c r="P1129" s="38"/>
      <c r="Q1129" s="38"/>
      <c r="R1129" s="57"/>
      <c r="S1129" s="38"/>
      <c r="T1129" s="35"/>
      <c r="V1129" s="35"/>
      <c r="W1129" s="35"/>
    </row>
    <row r="1130" spans="1:23" s="58" customFormat="1">
      <c r="A1130" s="56"/>
      <c r="B1130" s="35"/>
      <c r="C1130" s="37"/>
      <c r="D1130" s="38"/>
      <c r="E1130" s="38"/>
      <c r="F1130" s="38"/>
      <c r="G1130" s="38"/>
      <c r="H1130" s="38"/>
      <c r="I1130" s="38"/>
      <c r="J1130" s="38"/>
      <c r="K1130" s="57"/>
      <c r="L1130" s="38"/>
      <c r="M1130" s="38"/>
      <c r="N1130" s="38"/>
      <c r="O1130" s="38"/>
      <c r="P1130" s="38"/>
      <c r="Q1130" s="38"/>
      <c r="R1130" s="57"/>
      <c r="S1130" s="38"/>
      <c r="T1130" s="35"/>
      <c r="V1130" s="35"/>
      <c r="W1130" s="35"/>
    </row>
    <row r="1131" spans="1:23" s="58" customFormat="1">
      <c r="A1131" s="56"/>
      <c r="B1131" s="35"/>
      <c r="C1131" s="37"/>
      <c r="D1131" s="38"/>
      <c r="E1131" s="38"/>
      <c r="F1131" s="38"/>
      <c r="G1131" s="38"/>
      <c r="H1131" s="38"/>
      <c r="I1131" s="38"/>
      <c r="J1131" s="38"/>
      <c r="K1131" s="57"/>
      <c r="L1131" s="38"/>
      <c r="M1131" s="38"/>
      <c r="N1131" s="38"/>
      <c r="O1131" s="38"/>
      <c r="P1131" s="38"/>
      <c r="Q1131" s="38"/>
      <c r="R1131" s="57"/>
      <c r="S1131" s="38"/>
      <c r="T1131" s="35"/>
      <c r="V1131" s="35"/>
      <c r="W1131" s="35"/>
    </row>
    <row r="1132" spans="1:23" s="58" customFormat="1">
      <c r="A1132" s="56"/>
      <c r="B1132" s="35"/>
      <c r="C1132" s="37"/>
      <c r="D1132" s="38"/>
      <c r="E1132" s="38"/>
      <c r="F1132" s="38"/>
      <c r="G1132" s="38"/>
      <c r="H1132" s="38"/>
      <c r="I1132" s="38"/>
      <c r="J1132" s="38"/>
      <c r="K1132" s="57"/>
      <c r="L1132" s="38"/>
      <c r="M1132" s="38"/>
      <c r="N1132" s="38"/>
      <c r="O1132" s="38"/>
      <c r="P1132" s="38"/>
      <c r="Q1132" s="38"/>
      <c r="R1132" s="57"/>
      <c r="S1132" s="38"/>
      <c r="T1132" s="35"/>
      <c r="V1132" s="35"/>
      <c r="W1132" s="35"/>
    </row>
    <row r="1133" spans="1:23" s="58" customFormat="1">
      <c r="A1133" s="56"/>
      <c r="B1133" s="35"/>
      <c r="C1133" s="37"/>
      <c r="D1133" s="38"/>
      <c r="E1133" s="38"/>
      <c r="F1133" s="38"/>
      <c r="G1133" s="38"/>
      <c r="H1133" s="38"/>
      <c r="I1133" s="38"/>
      <c r="J1133" s="38"/>
      <c r="K1133" s="57"/>
      <c r="L1133" s="38"/>
      <c r="M1133" s="38"/>
      <c r="N1133" s="38"/>
      <c r="O1133" s="38"/>
      <c r="P1133" s="38"/>
      <c r="Q1133" s="38"/>
      <c r="R1133" s="57"/>
      <c r="S1133" s="38"/>
      <c r="T1133" s="35"/>
      <c r="V1133" s="35"/>
      <c r="W1133" s="35"/>
    </row>
    <row r="1134" spans="1:23" s="58" customFormat="1">
      <c r="A1134" s="56"/>
      <c r="B1134" s="35"/>
      <c r="C1134" s="37"/>
      <c r="D1134" s="38"/>
      <c r="E1134" s="38"/>
      <c r="F1134" s="38"/>
      <c r="G1134" s="38"/>
      <c r="H1134" s="38"/>
      <c r="I1134" s="38"/>
      <c r="J1134" s="38"/>
      <c r="K1134" s="57"/>
      <c r="L1134" s="38"/>
      <c r="M1134" s="38"/>
      <c r="N1134" s="38"/>
      <c r="O1134" s="38"/>
      <c r="P1134" s="38"/>
      <c r="Q1134" s="38"/>
      <c r="R1134" s="57"/>
      <c r="S1134" s="38"/>
      <c r="T1134" s="35"/>
      <c r="V1134" s="35"/>
      <c r="W1134" s="35"/>
    </row>
    <row r="1135" spans="1:23" s="58" customFormat="1">
      <c r="A1135" s="56"/>
      <c r="B1135" s="35"/>
      <c r="C1135" s="37"/>
      <c r="D1135" s="38"/>
      <c r="E1135" s="38"/>
      <c r="F1135" s="38"/>
      <c r="G1135" s="38"/>
      <c r="H1135" s="38"/>
      <c r="I1135" s="38"/>
      <c r="J1135" s="38"/>
      <c r="K1135" s="57"/>
      <c r="L1135" s="38"/>
      <c r="M1135" s="38"/>
      <c r="N1135" s="38"/>
      <c r="O1135" s="38"/>
      <c r="P1135" s="38"/>
      <c r="Q1135" s="38"/>
      <c r="R1135" s="57"/>
      <c r="S1135" s="38"/>
      <c r="T1135" s="35"/>
      <c r="V1135" s="35"/>
      <c r="W1135" s="35"/>
    </row>
    <row r="1136" spans="1:23" s="58" customFormat="1">
      <c r="A1136" s="56"/>
      <c r="B1136" s="35"/>
      <c r="C1136" s="37"/>
      <c r="D1136" s="38"/>
      <c r="E1136" s="38"/>
      <c r="F1136" s="38"/>
      <c r="G1136" s="38"/>
      <c r="H1136" s="38"/>
      <c r="I1136" s="38"/>
      <c r="J1136" s="38"/>
      <c r="K1136" s="57"/>
      <c r="L1136" s="38"/>
      <c r="M1136" s="38"/>
      <c r="N1136" s="38"/>
      <c r="O1136" s="38"/>
      <c r="P1136" s="38"/>
      <c r="Q1136" s="38"/>
      <c r="R1136" s="57"/>
      <c r="S1136" s="38"/>
      <c r="T1136" s="35"/>
      <c r="V1136" s="35"/>
      <c r="W1136" s="35"/>
    </row>
    <row r="1137" spans="1:23" s="58" customFormat="1">
      <c r="A1137" s="56"/>
      <c r="B1137" s="35"/>
      <c r="C1137" s="37"/>
      <c r="D1137" s="38"/>
      <c r="E1137" s="38"/>
      <c r="F1137" s="38"/>
      <c r="G1137" s="38"/>
      <c r="H1137" s="38"/>
      <c r="I1137" s="38"/>
      <c r="J1137" s="38"/>
      <c r="K1137" s="57"/>
      <c r="L1137" s="38"/>
      <c r="M1137" s="38"/>
      <c r="N1137" s="38"/>
      <c r="O1137" s="38"/>
      <c r="P1137" s="38"/>
      <c r="Q1137" s="38"/>
      <c r="R1137" s="57"/>
      <c r="S1137" s="38"/>
      <c r="T1137" s="35"/>
      <c r="V1137" s="35"/>
      <c r="W1137" s="35"/>
    </row>
    <row r="1138" spans="1:23" s="58" customFormat="1">
      <c r="A1138" s="56"/>
      <c r="B1138" s="35"/>
      <c r="C1138" s="37"/>
      <c r="D1138" s="38"/>
      <c r="E1138" s="38"/>
      <c r="F1138" s="38"/>
      <c r="G1138" s="38"/>
      <c r="H1138" s="38"/>
      <c r="I1138" s="38"/>
      <c r="J1138" s="38"/>
      <c r="K1138" s="57"/>
      <c r="L1138" s="38"/>
      <c r="M1138" s="38"/>
      <c r="N1138" s="38"/>
      <c r="O1138" s="38"/>
      <c r="P1138" s="38"/>
      <c r="Q1138" s="38"/>
      <c r="R1138" s="57"/>
      <c r="S1138" s="38"/>
      <c r="T1138" s="35"/>
      <c r="V1138" s="35"/>
      <c r="W1138" s="35"/>
    </row>
    <row r="1139" spans="1:23" s="58" customFormat="1">
      <c r="A1139" s="56"/>
      <c r="B1139" s="35"/>
      <c r="C1139" s="37"/>
      <c r="D1139" s="38"/>
      <c r="E1139" s="38"/>
      <c r="F1139" s="38"/>
      <c r="G1139" s="38"/>
      <c r="H1139" s="38"/>
      <c r="I1139" s="38"/>
      <c r="J1139" s="38"/>
      <c r="K1139" s="57"/>
      <c r="L1139" s="38"/>
      <c r="M1139" s="38"/>
      <c r="N1139" s="38"/>
      <c r="O1139" s="38"/>
      <c r="P1139" s="38"/>
      <c r="Q1139" s="38"/>
      <c r="R1139" s="57"/>
      <c r="S1139" s="38"/>
      <c r="T1139" s="35"/>
      <c r="V1139" s="35"/>
      <c r="W1139" s="35"/>
    </row>
    <row r="1140" spans="1:23" s="58" customFormat="1">
      <c r="A1140" s="56"/>
      <c r="B1140" s="35"/>
      <c r="C1140" s="37"/>
      <c r="D1140" s="38"/>
      <c r="E1140" s="38"/>
      <c r="F1140" s="38"/>
      <c r="G1140" s="38"/>
      <c r="H1140" s="38"/>
      <c r="I1140" s="38"/>
      <c r="J1140" s="38"/>
      <c r="K1140" s="57"/>
      <c r="L1140" s="38"/>
      <c r="M1140" s="38"/>
      <c r="N1140" s="38"/>
      <c r="O1140" s="38"/>
      <c r="P1140" s="38"/>
      <c r="Q1140" s="38"/>
      <c r="R1140" s="57"/>
      <c r="S1140" s="38"/>
      <c r="T1140" s="35"/>
      <c r="V1140" s="35"/>
      <c r="W1140" s="35"/>
    </row>
    <row r="1141" spans="1:23" s="58" customFormat="1">
      <c r="A1141" s="56"/>
      <c r="B1141" s="35"/>
      <c r="C1141" s="37"/>
      <c r="D1141" s="38"/>
      <c r="E1141" s="38"/>
      <c r="F1141" s="38"/>
      <c r="G1141" s="38"/>
      <c r="H1141" s="38"/>
      <c r="I1141" s="38"/>
      <c r="J1141" s="38"/>
      <c r="K1141" s="57"/>
      <c r="L1141" s="38"/>
      <c r="M1141" s="38"/>
      <c r="N1141" s="38"/>
      <c r="O1141" s="38"/>
      <c r="P1141" s="38"/>
      <c r="Q1141" s="38"/>
      <c r="R1141" s="57"/>
      <c r="S1141" s="38"/>
      <c r="T1141" s="35"/>
      <c r="V1141" s="35"/>
      <c r="W1141" s="35"/>
    </row>
    <row r="1142" spans="1:23" s="58" customFormat="1">
      <c r="A1142" s="56"/>
      <c r="B1142" s="35"/>
      <c r="C1142" s="37"/>
      <c r="D1142" s="38"/>
      <c r="E1142" s="38"/>
      <c r="F1142" s="38"/>
      <c r="G1142" s="38"/>
      <c r="H1142" s="38"/>
      <c r="I1142" s="38"/>
      <c r="J1142" s="38"/>
      <c r="K1142" s="57"/>
      <c r="L1142" s="38"/>
      <c r="M1142" s="38"/>
      <c r="N1142" s="38"/>
      <c r="O1142" s="38"/>
      <c r="P1142" s="38"/>
      <c r="Q1142" s="38"/>
      <c r="R1142" s="57"/>
      <c r="S1142" s="38"/>
      <c r="T1142" s="35"/>
      <c r="V1142" s="35"/>
      <c r="W1142" s="35"/>
    </row>
    <row r="1143" spans="1:23" s="58" customFormat="1">
      <c r="A1143" s="56"/>
      <c r="B1143" s="35"/>
      <c r="C1143" s="37"/>
      <c r="D1143" s="38"/>
      <c r="E1143" s="38"/>
      <c r="F1143" s="38"/>
      <c r="G1143" s="38"/>
      <c r="H1143" s="38"/>
      <c r="I1143" s="38"/>
      <c r="J1143" s="38"/>
      <c r="K1143" s="57"/>
      <c r="L1143" s="38"/>
      <c r="M1143" s="38"/>
      <c r="N1143" s="38"/>
      <c r="O1143" s="38"/>
      <c r="P1143" s="38"/>
      <c r="Q1143" s="38"/>
      <c r="R1143" s="57"/>
      <c r="S1143" s="38"/>
      <c r="T1143" s="35"/>
      <c r="V1143" s="35"/>
      <c r="W1143" s="35"/>
    </row>
    <row r="1144" spans="1:23" s="58" customFormat="1">
      <c r="A1144" s="56"/>
      <c r="B1144" s="35"/>
      <c r="C1144" s="37"/>
      <c r="D1144" s="38"/>
      <c r="E1144" s="38"/>
      <c r="F1144" s="38"/>
      <c r="G1144" s="38"/>
      <c r="H1144" s="38"/>
      <c r="I1144" s="38"/>
      <c r="J1144" s="38"/>
      <c r="K1144" s="57"/>
      <c r="L1144" s="38"/>
      <c r="M1144" s="38"/>
      <c r="N1144" s="38"/>
      <c r="O1144" s="38"/>
      <c r="P1144" s="38"/>
      <c r="Q1144" s="38"/>
      <c r="R1144" s="57"/>
      <c r="S1144" s="38"/>
      <c r="T1144" s="35"/>
      <c r="V1144" s="35"/>
      <c r="W1144" s="35"/>
    </row>
    <row r="1145" spans="1:23" s="58" customFormat="1">
      <c r="A1145" s="56"/>
      <c r="B1145" s="35"/>
      <c r="C1145" s="37"/>
      <c r="D1145" s="38"/>
      <c r="E1145" s="38"/>
      <c r="F1145" s="38"/>
      <c r="G1145" s="38"/>
      <c r="H1145" s="38"/>
      <c r="I1145" s="38"/>
      <c r="J1145" s="38"/>
      <c r="K1145" s="57"/>
      <c r="L1145" s="38"/>
      <c r="M1145" s="38"/>
      <c r="N1145" s="38"/>
      <c r="O1145" s="38"/>
      <c r="P1145" s="38"/>
      <c r="Q1145" s="38"/>
      <c r="R1145" s="57"/>
      <c r="S1145" s="38"/>
      <c r="T1145" s="35"/>
      <c r="V1145" s="35"/>
      <c r="W1145" s="35"/>
    </row>
    <row r="1146" spans="1:23" s="58" customFormat="1">
      <c r="A1146" s="56"/>
      <c r="B1146" s="35"/>
      <c r="C1146" s="37"/>
      <c r="D1146" s="38"/>
      <c r="E1146" s="38"/>
      <c r="F1146" s="38"/>
      <c r="G1146" s="38"/>
      <c r="H1146" s="38"/>
      <c r="I1146" s="38"/>
      <c r="J1146" s="38"/>
      <c r="K1146" s="57"/>
      <c r="L1146" s="38"/>
      <c r="M1146" s="38"/>
      <c r="N1146" s="38"/>
      <c r="O1146" s="38"/>
      <c r="P1146" s="38"/>
      <c r="Q1146" s="38"/>
      <c r="R1146" s="57"/>
      <c r="S1146" s="38"/>
      <c r="T1146" s="35"/>
      <c r="V1146" s="35"/>
      <c r="W1146" s="35"/>
    </row>
    <row r="1147" spans="1:23" s="58" customFormat="1">
      <c r="A1147" s="56"/>
      <c r="B1147" s="35"/>
      <c r="C1147" s="37"/>
      <c r="D1147" s="38"/>
      <c r="E1147" s="38"/>
      <c r="F1147" s="38"/>
      <c r="G1147" s="38"/>
      <c r="H1147" s="38"/>
      <c r="I1147" s="38"/>
      <c r="J1147" s="38"/>
      <c r="K1147" s="57"/>
      <c r="L1147" s="38"/>
      <c r="M1147" s="38"/>
      <c r="N1147" s="38"/>
      <c r="O1147" s="38"/>
      <c r="P1147" s="38"/>
      <c r="Q1147" s="38"/>
      <c r="R1147" s="57"/>
      <c r="S1147" s="38"/>
      <c r="T1147" s="35"/>
      <c r="V1147" s="35"/>
      <c r="W1147" s="35"/>
    </row>
    <row r="1148" spans="1:23" s="58" customFormat="1">
      <c r="A1148" s="56"/>
      <c r="B1148" s="35"/>
      <c r="C1148" s="37"/>
      <c r="D1148" s="38"/>
      <c r="E1148" s="38"/>
      <c r="F1148" s="38"/>
      <c r="G1148" s="38"/>
      <c r="H1148" s="38"/>
      <c r="I1148" s="38"/>
      <c r="J1148" s="38"/>
      <c r="K1148" s="57"/>
      <c r="L1148" s="38"/>
      <c r="M1148" s="38"/>
      <c r="N1148" s="38"/>
      <c r="O1148" s="38"/>
      <c r="P1148" s="38"/>
      <c r="Q1148" s="38"/>
      <c r="R1148" s="57"/>
      <c r="S1148" s="38"/>
      <c r="T1148" s="35"/>
      <c r="V1148" s="35"/>
      <c r="W1148" s="35"/>
    </row>
    <row r="1149" spans="1:23" s="58" customFormat="1">
      <c r="A1149" s="56"/>
      <c r="B1149" s="35"/>
      <c r="C1149" s="37"/>
      <c r="D1149" s="38"/>
      <c r="E1149" s="38"/>
      <c r="F1149" s="38"/>
      <c r="G1149" s="38"/>
      <c r="H1149" s="38"/>
      <c r="I1149" s="38"/>
      <c r="J1149" s="38"/>
      <c r="K1149" s="57"/>
      <c r="L1149" s="38"/>
      <c r="M1149" s="38"/>
      <c r="N1149" s="38"/>
      <c r="O1149" s="38"/>
      <c r="P1149" s="38"/>
      <c r="Q1149" s="38"/>
      <c r="R1149" s="57"/>
      <c r="S1149" s="38"/>
      <c r="T1149" s="35"/>
      <c r="V1149" s="35"/>
      <c r="W1149" s="35"/>
    </row>
    <row r="1150" spans="1:23" s="58" customFormat="1">
      <c r="A1150" s="56"/>
      <c r="B1150" s="35"/>
      <c r="C1150" s="37"/>
      <c r="D1150" s="38"/>
      <c r="E1150" s="38"/>
      <c r="F1150" s="38"/>
      <c r="G1150" s="38"/>
      <c r="H1150" s="38"/>
      <c r="I1150" s="38"/>
      <c r="J1150" s="38"/>
      <c r="K1150" s="57"/>
      <c r="L1150" s="38"/>
      <c r="M1150" s="38"/>
      <c r="N1150" s="38"/>
      <c r="O1150" s="38"/>
      <c r="P1150" s="38"/>
      <c r="Q1150" s="38"/>
      <c r="R1150" s="57"/>
      <c r="S1150" s="38"/>
      <c r="T1150" s="35"/>
      <c r="V1150" s="35"/>
      <c r="W1150" s="35"/>
    </row>
    <row r="1151" spans="1:23" s="58" customFormat="1">
      <c r="A1151" s="56"/>
      <c r="B1151" s="35"/>
      <c r="C1151" s="37"/>
      <c r="D1151" s="38"/>
      <c r="E1151" s="38"/>
      <c r="F1151" s="38"/>
      <c r="G1151" s="38"/>
      <c r="H1151" s="38"/>
      <c r="I1151" s="38"/>
      <c r="J1151" s="38"/>
      <c r="K1151" s="57"/>
      <c r="L1151" s="38"/>
      <c r="M1151" s="38"/>
      <c r="N1151" s="38"/>
      <c r="O1151" s="38"/>
      <c r="P1151" s="38"/>
      <c r="Q1151" s="38"/>
      <c r="R1151" s="57"/>
      <c r="S1151" s="38"/>
      <c r="T1151" s="35"/>
      <c r="V1151" s="35"/>
      <c r="W1151" s="35"/>
    </row>
    <row r="1152" spans="1:23" s="58" customFormat="1">
      <c r="A1152" s="56"/>
      <c r="B1152" s="35"/>
      <c r="C1152" s="37"/>
      <c r="D1152" s="38"/>
      <c r="E1152" s="38"/>
      <c r="F1152" s="38"/>
      <c r="G1152" s="38"/>
      <c r="H1152" s="38"/>
      <c r="I1152" s="38"/>
      <c r="J1152" s="38"/>
      <c r="K1152" s="57"/>
      <c r="L1152" s="38"/>
      <c r="M1152" s="38"/>
      <c r="N1152" s="38"/>
      <c r="O1152" s="38"/>
      <c r="P1152" s="38"/>
      <c r="Q1152" s="38"/>
      <c r="R1152" s="57"/>
      <c r="S1152" s="38"/>
      <c r="T1152" s="35"/>
      <c r="V1152" s="35"/>
      <c r="W1152" s="35"/>
    </row>
    <row r="1153" spans="1:23" s="58" customFormat="1">
      <c r="A1153" s="56"/>
      <c r="B1153" s="35"/>
      <c r="C1153" s="37"/>
      <c r="D1153" s="38"/>
      <c r="E1153" s="38"/>
      <c r="F1153" s="38"/>
      <c r="G1153" s="38"/>
      <c r="H1153" s="38"/>
      <c r="I1153" s="38"/>
      <c r="J1153" s="38"/>
      <c r="K1153" s="57"/>
      <c r="L1153" s="38"/>
      <c r="M1153" s="38"/>
      <c r="N1153" s="38"/>
      <c r="O1153" s="38"/>
      <c r="P1153" s="38"/>
      <c r="Q1153" s="38"/>
      <c r="R1153" s="57"/>
      <c r="S1153" s="38"/>
      <c r="T1153" s="35"/>
      <c r="V1153" s="35"/>
      <c r="W1153" s="35"/>
    </row>
    <row r="1154" spans="1:23" s="58" customFormat="1">
      <c r="A1154" s="56"/>
      <c r="B1154" s="35"/>
      <c r="C1154" s="37"/>
      <c r="D1154" s="38"/>
      <c r="E1154" s="38"/>
      <c r="F1154" s="38"/>
      <c r="G1154" s="38"/>
      <c r="H1154" s="38"/>
      <c r="I1154" s="38"/>
      <c r="J1154" s="38"/>
      <c r="K1154" s="57"/>
      <c r="L1154" s="38"/>
      <c r="M1154" s="38"/>
      <c r="N1154" s="38"/>
      <c r="O1154" s="38"/>
      <c r="P1154" s="38"/>
      <c r="Q1154" s="38"/>
      <c r="R1154" s="57"/>
      <c r="S1154" s="38"/>
      <c r="T1154" s="35"/>
      <c r="V1154" s="35"/>
      <c r="W1154" s="35"/>
    </row>
    <row r="1155" spans="1:23" s="58" customFormat="1">
      <c r="A1155" s="56"/>
      <c r="B1155" s="35"/>
      <c r="C1155" s="37"/>
      <c r="D1155" s="38"/>
      <c r="E1155" s="38"/>
      <c r="F1155" s="38"/>
      <c r="G1155" s="38"/>
      <c r="H1155" s="38"/>
      <c r="I1155" s="38"/>
      <c r="J1155" s="38"/>
      <c r="K1155" s="57"/>
      <c r="L1155" s="38"/>
      <c r="M1155" s="38"/>
      <c r="N1155" s="38"/>
      <c r="O1155" s="38"/>
      <c r="P1155" s="38"/>
      <c r="Q1155" s="38"/>
      <c r="R1155" s="57"/>
      <c r="S1155" s="38"/>
      <c r="T1155" s="35"/>
      <c r="V1155" s="35"/>
      <c r="W1155" s="35"/>
    </row>
    <row r="1156" spans="1:23" s="58" customFormat="1">
      <c r="A1156" s="56"/>
      <c r="B1156" s="35"/>
      <c r="C1156" s="37"/>
      <c r="D1156" s="38"/>
      <c r="E1156" s="38"/>
      <c r="F1156" s="38"/>
      <c r="G1156" s="38"/>
      <c r="H1156" s="38"/>
      <c r="I1156" s="38"/>
      <c r="J1156" s="38"/>
      <c r="K1156" s="57"/>
      <c r="L1156" s="38"/>
      <c r="M1156" s="38"/>
      <c r="N1156" s="38"/>
      <c r="O1156" s="38"/>
      <c r="P1156" s="38"/>
      <c r="Q1156" s="38"/>
      <c r="R1156" s="57"/>
      <c r="S1156" s="38"/>
      <c r="T1156" s="35"/>
      <c r="V1156" s="35"/>
      <c r="W1156" s="35"/>
    </row>
    <row r="1157" spans="1:23" s="58" customFormat="1">
      <c r="A1157" s="56"/>
      <c r="B1157" s="35"/>
      <c r="C1157" s="37"/>
      <c r="D1157" s="38"/>
      <c r="E1157" s="38"/>
      <c r="F1157" s="38"/>
      <c r="G1157" s="38"/>
      <c r="H1157" s="38"/>
      <c r="I1157" s="38"/>
      <c r="J1157" s="38"/>
      <c r="K1157" s="57"/>
      <c r="L1157" s="38"/>
      <c r="M1157" s="38"/>
      <c r="N1157" s="38"/>
      <c r="O1157" s="38"/>
      <c r="P1157" s="38"/>
      <c r="Q1157" s="38"/>
      <c r="R1157" s="57"/>
      <c r="S1157" s="38"/>
      <c r="T1157" s="35"/>
      <c r="V1157" s="35"/>
      <c r="W1157" s="35"/>
    </row>
    <row r="1158" spans="1:23" s="58" customFormat="1">
      <c r="A1158" s="56"/>
      <c r="B1158" s="35"/>
      <c r="C1158" s="37"/>
      <c r="D1158" s="38"/>
      <c r="E1158" s="38"/>
      <c r="F1158" s="38"/>
      <c r="G1158" s="38"/>
      <c r="H1158" s="38"/>
      <c r="I1158" s="38"/>
      <c r="J1158" s="38"/>
      <c r="K1158" s="57"/>
      <c r="L1158" s="38"/>
      <c r="M1158" s="38"/>
      <c r="N1158" s="38"/>
      <c r="O1158" s="38"/>
      <c r="P1158" s="38"/>
      <c r="Q1158" s="38"/>
      <c r="R1158" s="57"/>
      <c r="S1158" s="38"/>
      <c r="T1158" s="35"/>
      <c r="V1158" s="35"/>
      <c r="W1158" s="35"/>
    </row>
    <row r="1159" spans="1:23" s="58" customFormat="1">
      <c r="A1159" s="56"/>
      <c r="B1159" s="35"/>
      <c r="C1159" s="37"/>
      <c r="D1159" s="38"/>
      <c r="E1159" s="38"/>
      <c r="F1159" s="38"/>
      <c r="G1159" s="38"/>
      <c r="H1159" s="38"/>
      <c r="I1159" s="38"/>
      <c r="J1159" s="38"/>
      <c r="K1159" s="57"/>
      <c r="L1159" s="38"/>
      <c r="M1159" s="38"/>
      <c r="N1159" s="38"/>
      <c r="O1159" s="38"/>
      <c r="P1159" s="38"/>
      <c r="Q1159" s="38"/>
      <c r="R1159" s="57"/>
      <c r="S1159" s="38"/>
      <c r="T1159" s="35"/>
      <c r="V1159" s="35"/>
      <c r="W1159" s="35"/>
    </row>
    <row r="1160" spans="1:23" s="58" customFormat="1">
      <c r="A1160" s="56"/>
      <c r="B1160" s="35"/>
      <c r="C1160" s="37"/>
      <c r="D1160" s="38"/>
      <c r="E1160" s="38"/>
      <c r="F1160" s="38"/>
      <c r="G1160" s="38"/>
      <c r="H1160" s="38"/>
      <c r="I1160" s="38"/>
      <c r="J1160" s="38"/>
      <c r="K1160" s="57"/>
      <c r="L1160" s="38"/>
      <c r="M1160" s="38"/>
      <c r="N1160" s="38"/>
      <c r="O1160" s="38"/>
      <c r="P1160" s="38"/>
      <c r="Q1160" s="38"/>
      <c r="R1160" s="57"/>
      <c r="S1160" s="38"/>
      <c r="T1160" s="35"/>
      <c r="V1160" s="35"/>
      <c r="W1160" s="35"/>
    </row>
    <row r="1161" spans="1:23" s="58" customFormat="1">
      <c r="A1161" s="56"/>
      <c r="B1161" s="35"/>
      <c r="C1161" s="37"/>
      <c r="D1161" s="38"/>
      <c r="E1161" s="38"/>
      <c r="F1161" s="38"/>
      <c r="G1161" s="38"/>
      <c r="H1161" s="38"/>
      <c r="I1161" s="38"/>
      <c r="J1161" s="38"/>
      <c r="K1161" s="57"/>
      <c r="L1161" s="38"/>
      <c r="M1161" s="38"/>
      <c r="N1161" s="38"/>
      <c r="O1161" s="38"/>
      <c r="P1161" s="38"/>
      <c r="Q1161" s="38"/>
      <c r="R1161" s="57"/>
      <c r="S1161" s="38"/>
      <c r="T1161" s="35"/>
      <c r="V1161" s="35"/>
      <c r="W1161" s="35"/>
    </row>
    <row r="1162" spans="1:23" s="58" customFormat="1">
      <c r="A1162" s="56"/>
      <c r="B1162" s="35"/>
      <c r="C1162" s="37"/>
      <c r="D1162" s="38"/>
      <c r="E1162" s="38"/>
      <c r="F1162" s="38"/>
      <c r="G1162" s="38"/>
      <c r="H1162" s="38"/>
      <c r="I1162" s="38"/>
      <c r="J1162" s="38"/>
      <c r="K1162" s="57"/>
      <c r="L1162" s="38"/>
      <c r="M1162" s="38"/>
      <c r="N1162" s="38"/>
      <c r="O1162" s="38"/>
      <c r="P1162" s="38"/>
      <c r="Q1162" s="38"/>
      <c r="R1162" s="57"/>
      <c r="S1162" s="38"/>
      <c r="T1162" s="35"/>
      <c r="V1162" s="35"/>
      <c r="W1162" s="35"/>
    </row>
    <row r="1163" spans="1:23" s="58" customFormat="1">
      <c r="A1163" s="56"/>
      <c r="B1163" s="35"/>
      <c r="C1163" s="37"/>
      <c r="D1163" s="38"/>
      <c r="E1163" s="38"/>
      <c r="F1163" s="38"/>
      <c r="G1163" s="38"/>
      <c r="H1163" s="38"/>
      <c r="I1163" s="38"/>
      <c r="J1163" s="38"/>
      <c r="K1163" s="57"/>
      <c r="L1163" s="38"/>
      <c r="M1163" s="38"/>
      <c r="N1163" s="38"/>
      <c r="O1163" s="38"/>
      <c r="P1163" s="38"/>
      <c r="Q1163" s="38"/>
      <c r="R1163" s="57"/>
      <c r="S1163" s="38"/>
      <c r="T1163" s="35"/>
      <c r="V1163" s="35"/>
      <c r="W1163" s="35"/>
    </row>
    <row r="1164" spans="1:23" s="58" customFormat="1">
      <c r="A1164" s="56"/>
      <c r="B1164" s="35"/>
      <c r="C1164" s="37"/>
      <c r="D1164" s="38"/>
      <c r="E1164" s="38"/>
      <c r="F1164" s="38"/>
      <c r="G1164" s="38"/>
      <c r="H1164" s="38"/>
      <c r="I1164" s="38"/>
      <c r="J1164" s="38"/>
      <c r="K1164" s="57"/>
      <c r="L1164" s="38"/>
      <c r="M1164" s="38"/>
      <c r="N1164" s="38"/>
      <c r="O1164" s="38"/>
      <c r="P1164" s="38"/>
      <c r="Q1164" s="38"/>
      <c r="R1164" s="57"/>
      <c r="S1164" s="38"/>
      <c r="T1164" s="35"/>
      <c r="V1164" s="35"/>
      <c r="W1164" s="35"/>
    </row>
    <row r="1165" spans="1:23" s="58" customFormat="1">
      <c r="A1165" s="56"/>
      <c r="B1165" s="35"/>
      <c r="C1165" s="37"/>
      <c r="D1165" s="38"/>
      <c r="E1165" s="38"/>
      <c r="F1165" s="38"/>
      <c r="G1165" s="38"/>
      <c r="H1165" s="38"/>
      <c r="I1165" s="38"/>
      <c r="J1165" s="38"/>
      <c r="K1165" s="57"/>
      <c r="L1165" s="38"/>
      <c r="M1165" s="38"/>
      <c r="N1165" s="38"/>
      <c r="O1165" s="38"/>
      <c r="P1165" s="38"/>
      <c r="Q1165" s="38"/>
      <c r="R1165" s="57"/>
      <c r="S1165" s="38"/>
      <c r="T1165" s="35"/>
      <c r="V1165" s="35"/>
      <c r="W1165" s="35"/>
    </row>
    <row r="1166" spans="1:23" s="58" customFormat="1">
      <c r="A1166" s="56"/>
      <c r="B1166" s="35"/>
      <c r="C1166" s="37"/>
      <c r="D1166" s="38"/>
      <c r="E1166" s="38"/>
      <c r="F1166" s="38"/>
      <c r="G1166" s="38"/>
      <c r="H1166" s="38"/>
      <c r="I1166" s="38"/>
      <c r="J1166" s="38"/>
      <c r="K1166" s="57"/>
      <c r="L1166" s="38"/>
      <c r="M1166" s="38"/>
      <c r="N1166" s="38"/>
      <c r="O1166" s="38"/>
      <c r="P1166" s="38"/>
      <c r="Q1166" s="38"/>
      <c r="R1166" s="57"/>
      <c r="S1166" s="38"/>
      <c r="T1166" s="35"/>
      <c r="V1166" s="35"/>
      <c r="W1166" s="35"/>
    </row>
    <row r="1167" spans="1:23" s="58" customFormat="1">
      <c r="A1167" s="56"/>
      <c r="B1167" s="35"/>
      <c r="C1167" s="37"/>
      <c r="D1167" s="38"/>
      <c r="E1167" s="38"/>
      <c r="F1167" s="38"/>
      <c r="G1167" s="38"/>
      <c r="H1167" s="38"/>
      <c r="I1167" s="38"/>
      <c r="J1167" s="38"/>
      <c r="K1167" s="57"/>
      <c r="L1167" s="38"/>
      <c r="M1167" s="38"/>
      <c r="N1167" s="38"/>
      <c r="O1167" s="38"/>
      <c r="P1167" s="38"/>
      <c r="Q1167" s="38"/>
      <c r="R1167" s="57"/>
      <c r="S1167" s="38"/>
      <c r="T1167" s="35"/>
      <c r="V1167" s="35"/>
      <c r="W1167" s="35"/>
    </row>
    <row r="1168" spans="1:23" s="58" customFormat="1">
      <c r="A1168" s="56"/>
      <c r="B1168" s="35"/>
      <c r="C1168" s="37"/>
      <c r="D1168" s="38"/>
      <c r="E1168" s="38"/>
      <c r="F1168" s="38"/>
      <c r="G1168" s="38"/>
      <c r="H1168" s="38"/>
      <c r="I1168" s="38"/>
      <c r="J1168" s="38"/>
      <c r="K1168" s="57"/>
      <c r="L1168" s="38"/>
      <c r="M1168" s="38"/>
      <c r="N1168" s="38"/>
      <c r="O1168" s="38"/>
      <c r="P1168" s="38"/>
      <c r="Q1168" s="38"/>
      <c r="R1168" s="57"/>
      <c r="S1168" s="38"/>
      <c r="T1168" s="35"/>
      <c r="V1168" s="35"/>
      <c r="W1168" s="35"/>
    </row>
    <row r="1169" spans="1:23" s="58" customFormat="1">
      <c r="A1169" s="56"/>
      <c r="B1169" s="35"/>
      <c r="C1169" s="37"/>
      <c r="D1169" s="38"/>
      <c r="E1169" s="38"/>
      <c r="F1169" s="38"/>
      <c r="G1169" s="38"/>
      <c r="H1169" s="38"/>
      <c r="I1169" s="38"/>
      <c r="J1169" s="38"/>
      <c r="K1169" s="57"/>
      <c r="L1169" s="38"/>
      <c r="M1169" s="38"/>
      <c r="N1169" s="38"/>
      <c r="O1169" s="38"/>
      <c r="P1169" s="38"/>
      <c r="Q1169" s="38"/>
      <c r="R1169" s="57"/>
      <c r="S1169" s="38"/>
      <c r="T1169" s="35"/>
      <c r="V1169" s="35"/>
      <c r="W1169" s="35"/>
    </row>
    <row r="1170" spans="1:23" s="58" customFormat="1">
      <c r="A1170" s="56"/>
      <c r="B1170" s="35"/>
      <c r="C1170" s="37"/>
      <c r="D1170" s="38"/>
      <c r="E1170" s="38"/>
      <c r="F1170" s="38"/>
      <c r="G1170" s="38"/>
      <c r="H1170" s="38"/>
      <c r="I1170" s="38"/>
      <c r="J1170" s="38"/>
      <c r="K1170" s="57"/>
      <c r="L1170" s="38"/>
      <c r="M1170" s="38"/>
      <c r="N1170" s="38"/>
      <c r="O1170" s="38"/>
      <c r="P1170" s="38"/>
      <c r="Q1170" s="38"/>
      <c r="R1170" s="57"/>
      <c r="S1170" s="38"/>
      <c r="T1170" s="35"/>
      <c r="V1170" s="35"/>
      <c r="W1170" s="35"/>
    </row>
    <row r="1171" spans="1:23" s="58" customFormat="1">
      <c r="A1171" s="56"/>
      <c r="B1171" s="35"/>
      <c r="C1171" s="37"/>
      <c r="D1171" s="38"/>
      <c r="E1171" s="38"/>
      <c r="F1171" s="38"/>
      <c r="G1171" s="38"/>
      <c r="H1171" s="38"/>
      <c r="I1171" s="38"/>
      <c r="J1171" s="38"/>
      <c r="K1171" s="57"/>
      <c r="L1171" s="38"/>
      <c r="M1171" s="38"/>
      <c r="N1171" s="38"/>
      <c r="O1171" s="38"/>
      <c r="P1171" s="38"/>
      <c r="Q1171" s="38"/>
      <c r="R1171" s="57"/>
      <c r="S1171" s="38"/>
      <c r="T1171" s="35"/>
      <c r="V1171" s="35"/>
      <c r="W1171" s="35"/>
    </row>
    <row r="1172" spans="1:23" s="58" customFormat="1">
      <c r="A1172" s="56"/>
      <c r="B1172" s="35"/>
      <c r="C1172" s="37"/>
      <c r="D1172" s="38"/>
      <c r="E1172" s="38"/>
      <c r="F1172" s="38"/>
      <c r="G1172" s="38"/>
      <c r="H1172" s="38"/>
      <c r="I1172" s="38"/>
      <c r="J1172" s="38"/>
      <c r="K1172" s="57"/>
      <c r="L1172" s="38"/>
      <c r="M1172" s="38"/>
      <c r="N1172" s="38"/>
      <c r="O1172" s="38"/>
      <c r="P1172" s="38"/>
      <c r="Q1172" s="38"/>
      <c r="R1172" s="57"/>
      <c r="S1172" s="38"/>
      <c r="T1172" s="35"/>
      <c r="V1172" s="35"/>
      <c r="W1172" s="35"/>
    </row>
    <row r="1173" spans="1:23" s="58" customFormat="1">
      <c r="A1173" s="56"/>
      <c r="B1173" s="35"/>
      <c r="C1173" s="37"/>
      <c r="D1173" s="38"/>
      <c r="E1173" s="38"/>
      <c r="F1173" s="38"/>
      <c r="G1173" s="38"/>
      <c r="H1173" s="38"/>
      <c r="I1173" s="38"/>
      <c r="J1173" s="38"/>
      <c r="K1173" s="57"/>
      <c r="L1173" s="38"/>
      <c r="M1173" s="38"/>
      <c r="N1173" s="38"/>
      <c r="O1173" s="38"/>
      <c r="P1173" s="38"/>
      <c r="Q1173" s="38"/>
      <c r="R1173" s="57"/>
      <c r="S1173" s="38"/>
      <c r="T1173" s="35"/>
      <c r="V1173" s="35"/>
      <c r="W1173" s="35"/>
    </row>
    <row r="1174" spans="1:23" s="58" customFormat="1">
      <c r="A1174" s="56"/>
      <c r="B1174" s="35"/>
      <c r="C1174" s="37"/>
      <c r="D1174" s="38"/>
      <c r="E1174" s="38"/>
      <c r="F1174" s="38"/>
      <c r="G1174" s="38"/>
      <c r="H1174" s="38"/>
      <c r="I1174" s="38"/>
      <c r="J1174" s="38"/>
      <c r="K1174" s="57"/>
      <c r="L1174" s="38"/>
      <c r="M1174" s="38"/>
      <c r="N1174" s="38"/>
      <c r="O1174" s="38"/>
      <c r="P1174" s="38"/>
      <c r="Q1174" s="38"/>
      <c r="R1174" s="57"/>
      <c r="S1174" s="38"/>
      <c r="T1174" s="35"/>
      <c r="V1174" s="35"/>
      <c r="W1174" s="35"/>
    </row>
    <row r="1175" spans="1:23" s="58" customFormat="1">
      <c r="A1175" s="56"/>
      <c r="B1175" s="35"/>
      <c r="C1175" s="37"/>
      <c r="D1175" s="38"/>
      <c r="E1175" s="38"/>
      <c r="F1175" s="38"/>
      <c r="G1175" s="38"/>
      <c r="H1175" s="38"/>
      <c r="I1175" s="38"/>
      <c r="J1175" s="38"/>
      <c r="K1175" s="57"/>
      <c r="L1175" s="38"/>
      <c r="M1175" s="38"/>
      <c r="N1175" s="38"/>
      <c r="O1175" s="38"/>
      <c r="P1175" s="38"/>
      <c r="Q1175" s="38"/>
      <c r="R1175" s="57"/>
      <c r="S1175" s="38"/>
      <c r="T1175" s="35"/>
      <c r="V1175" s="35"/>
      <c r="W1175" s="35"/>
    </row>
    <row r="1176" spans="1:23" s="58" customFormat="1">
      <c r="A1176" s="56"/>
      <c r="B1176" s="35"/>
      <c r="C1176" s="37"/>
      <c r="D1176" s="38"/>
      <c r="E1176" s="38"/>
      <c r="F1176" s="38"/>
      <c r="G1176" s="38"/>
      <c r="H1176" s="38"/>
      <c r="I1176" s="38"/>
      <c r="J1176" s="38"/>
      <c r="K1176" s="57"/>
      <c r="L1176" s="38"/>
      <c r="M1176" s="38"/>
      <c r="N1176" s="38"/>
      <c r="O1176" s="38"/>
      <c r="P1176" s="38"/>
      <c r="Q1176" s="38"/>
      <c r="R1176" s="57"/>
      <c r="S1176" s="38"/>
      <c r="T1176" s="35"/>
      <c r="V1176" s="35"/>
      <c r="W1176" s="35"/>
    </row>
    <row r="1177" spans="1:23" s="58" customFormat="1">
      <c r="A1177" s="56"/>
      <c r="B1177" s="35"/>
      <c r="C1177" s="37"/>
      <c r="D1177" s="38"/>
      <c r="E1177" s="38"/>
      <c r="F1177" s="38"/>
      <c r="G1177" s="38"/>
      <c r="H1177" s="38"/>
      <c r="I1177" s="38"/>
      <c r="J1177" s="38"/>
      <c r="K1177" s="57"/>
      <c r="L1177" s="38"/>
      <c r="M1177" s="38"/>
      <c r="N1177" s="38"/>
      <c r="O1177" s="38"/>
      <c r="P1177" s="38"/>
      <c r="Q1177" s="38"/>
      <c r="R1177" s="57"/>
      <c r="S1177" s="38"/>
      <c r="T1177" s="35"/>
      <c r="V1177" s="35"/>
      <c r="W1177" s="35"/>
    </row>
    <row r="1178" spans="1:23" s="58" customFormat="1">
      <c r="A1178" s="56"/>
      <c r="B1178" s="35"/>
      <c r="C1178" s="37"/>
      <c r="D1178" s="38"/>
      <c r="E1178" s="38"/>
      <c r="F1178" s="38"/>
      <c r="G1178" s="38"/>
      <c r="H1178" s="38"/>
      <c r="I1178" s="38"/>
      <c r="J1178" s="38"/>
      <c r="K1178" s="57"/>
      <c r="L1178" s="38"/>
      <c r="M1178" s="38"/>
      <c r="N1178" s="38"/>
      <c r="O1178" s="38"/>
      <c r="P1178" s="38"/>
      <c r="Q1178" s="38"/>
      <c r="R1178" s="57"/>
      <c r="S1178" s="38"/>
      <c r="T1178" s="35"/>
      <c r="V1178" s="35"/>
      <c r="W1178" s="35"/>
    </row>
    <row r="1179" spans="1:23" s="58" customFormat="1">
      <c r="A1179" s="56"/>
      <c r="B1179" s="35"/>
      <c r="C1179" s="37"/>
      <c r="D1179" s="38"/>
      <c r="E1179" s="38"/>
      <c r="F1179" s="38"/>
      <c r="G1179" s="38"/>
      <c r="H1179" s="38"/>
      <c r="I1179" s="38"/>
      <c r="J1179" s="38"/>
      <c r="K1179" s="57"/>
      <c r="L1179" s="38"/>
      <c r="M1179" s="38"/>
      <c r="N1179" s="38"/>
      <c r="O1179" s="38"/>
      <c r="P1179" s="38"/>
      <c r="Q1179" s="38"/>
      <c r="R1179" s="57"/>
      <c r="S1179" s="38"/>
      <c r="T1179" s="35"/>
      <c r="V1179" s="35"/>
      <c r="W1179" s="35"/>
    </row>
    <row r="1180" spans="1:23" s="58" customFormat="1">
      <c r="A1180" s="56"/>
      <c r="B1180" s="35"/>
      <c r="C1180" s="37"/>
      <c r="D1180" s="38"/>
      <c r="E1180" s="38"/>
      <c r="F1180" s="38"/>
      <c r="G1180" s="38"/>
      <c r="H1180" s="38"/>
      <c r="I1180" s="38"/>
      <c r="J1180" s="38"/>
      <c r="K1180" s="57"/>
      <c r="L1180" s="38"/>
      <c r="M1180" s="38"/>
      <c r="N1180" s="38"/>
      <c r="O1180" s="38"/>
      <c r="P1180" s="38"/>
      <c r="Q1180" s="38"/>
      <c r="R1180" s="57"/>
      <c r="S1180" s="38"/>
      <c r="T1180" s="35"/>
      <c r="V1180" s="35"/>
      <c r="W1180" s="35"/>
    </row>
    <row r="1181" spans="1:23" s="58" customFormat="1">
      <c r="A1181" s="56"/>
      <c r="B1181" s="35"/>
      <c r="C1181" s="37"/>
      <c r="D1181" s="38"/>
      <c r="E1181" s="38"/>
      <c r="F1181" s="38"/>
      <c r="G1181" s="38"/>
      <c r="H1181" s="38"/>
      <c r="I1181" s="38"/>
      <c r="J1181" s="38"/>
      <c r="K1181" s="57"/>
      <c r="L1181" s="38"/>
      <c r="M1181" s="38"/>
      <c r="N1181" s="38"/>
      <c r="O1181" s="38"/>
      <c r="P1181" s="38"/>
      <c r="Q1181" s="38"/>
      <c r="R1181" s="57"/>
      <c r="S1181" s="38"/>
      <c r="T1181" s="35"/>
      <c r="V1181" s="35"/>
      <c r="W1181" s="35"/>
    </row>
    <row r="1182" spans="1:23" s="58" customFormat="1">
      <c r="A1182" s="56"/>
      <c r="B1182" s="35"/>
      <c r="C1182" s="37"/>
      <c r="D1182" s="38"/>
      <c r="E1182" s="38"/>
      <c r="F1182" s="38"/>
      <c r="G1182" s="38"/>
      <c r="H1182" s="38"/>
      <c r="I1182" s="38"/>
      <c r="J1182" s="38"/>
      <c r="K1182" s="57"/>
      <c r="L1182" s="38"/>
      <c r="M1182" s="38"/>
      <c r="N1182" s="38"/>
      <c r="O1182" s="38"/>
      <c r="P1182" s="38"/>
      <c r="Q1182" s="38"/>
      <c r="R1182" s="57"/>
      <c r="S1182" s="38"/>
      <c r="T1182" s="35"/>
      <c r="V1182" s="35"/>
      <c r="W1182" s="35"/>
    </row>
    <row r="1183" spans="1:23" s="58" customFormat="1">
      <c r="A1183" s="56"/>
      <c r="B1183" s="35"/>
      <c r="C1183" s="37"/>
      <c r="D1183" s="38"/>
      <c r="E1183" s="38"/>
      <c r="F1183" s="38"/>
      <c r="G1183" s="38"/>
      <c r="H1183" s="38"/>
      <c r="I1183" s="38"/>
      <c r="J1183" s="38"/>
      <c r="K1183" s="57"/>
      <c r="L1183" s="38"/>
      <c r="M1183" s="38"/>
      <c r="N1183" s="38"/>
      <c r="O1183" s="38"/>
      <c r="P1183" s="38"/>
      <c r="Q1183" s="38"/>
      <c r="R1183" s="57"/>
      <c r="S1183" s="38"/>
      <c r="T1183" s="35"/>
      <c r="V1183" s="35"/>
      <c r="W1183" s="35"/>
    </row>
    <row r="1184" spans="1:23" s="58" customFormat="1">
      <c r="A1184" s="56"/>
      <c r="B1184" s="35"/>
      <c r="C1184" s="37"/>
      <c r="D1184" s="38"/>
      <c r="E1184" s="38"/>
      <c r="F1184" s="38"/>
      <c r="G1184" s="38"/>
      <c r="H1184" s="38"/>
      <c r="I1184" s="38"/>
      <c r="J1184" s="38"/>
      <c r="K1184" s="57"/>
      <c r="L1184" s="38"/>
      <c r="M1184" s="38"/>
      <c r="N1184" s="38"/>
      <c r="O1184" s="38"/>
      <c r="P1184" s="38"/>
      <c r="Q1184" s="38"/>
      <c r="R1184" s="57"/>
      <c r="S1184" s="38"/>
      <c r="T1184" s="35"/>
      <c r="V1184" s="35"/>
      <c r="W1184" s="35"/>
    </row>
    <row r="1185" spans="1:23" s="58" customFormat="1">
      <c r="A1185" s="56"/>
      <c r="B1185" s="35"/>
      <c r="C1185" s="37"/>
      <c r="D1185" s="38"/>
      <c r="E1185" s="38"/>
      <c r="F1185" s="38"/>
      <c r="G1185" s="38"/>
      <c r="H1185" s="38"/>
      <c r="I1185" s="38"/>
      <c r="J1185" s="38"/>
      <c r="K1185" s="57"/>
      <c r="L1185" s="38"/>
      <c r="M1185" s="38"/>
      <c r="N1185" s="38"/>
      <c r="O1185" s="38"/>
      <c r="P1185" s="38"/>
      <c r="Q1185" s="38"/>
      <c r="R1185" s="57"/>
      <c r="S1185" s="38"/>
      <c r="T1185" s="35"/>
      <c r="V1185" s="35"/>
      <c r="W1185" s="35"/>
    </row>
    <row r="1186" spans="1:23" s="58" customFormat="1">
      <c r="A1186" s="56"/>
      <c r="B1186" s="35"/>
      <c r="C1186" s="37"/>
      <c r="D1186" s="38"/>
      <c r="E1186" s="38"/>
      <c r="F1186" s="38"/>
      <c r="G1186" s="38"/>
      <c r="H1186" s="38"/>
      <c r="I1186" s="38"/>
      <c r="J1186" s="38"/>
      <c r="K1186" s="57"/>
      <c r="L1186" s="38"/>
      <c r="M1186" s="38"/>
      <c r="N1186" s="38"/>
      <c r="O1186" s="38"/>
      <c r="P1186" s="38"/>
      <c r="Q1186" s="38"/>
      <c r="R1186" s="57"/>
      <c r="S1186" s="38"/>
      <c r="T1186" s="35"/>
      <c r="V1186" s="35"/>
      <c r="W1186" s="35"/>
    </row>
    <row r="1187" spans="1:23" s="58" customFormat="1">
      <c r="A1187" s="56"/>
      <c r="B1187" s="35"/>
      <c r="C1187" s="37"/>
      <c r="D1187" s="38"/>
      <c r="E1187" s="38"/>
      <c r="F1187" s="38"/>
      <c r="G1187" s="38"/>
      <c r="H1187" s="38"/>
      <c r="I1187" s="38"/>
      <c r="J1187" s="38"/>
      <c r="K1187" s="57"/>
      <c r="L1187" s="38"/>
      <c r="M1187" s="38"/>
      <c r="N1187" s="38"/>
      <c r="O1187" s="38"/>
      <c r="P1187" s="38"/>
      <c r="Q1187" s="38"/>
      <c r="R1187" s="57"/>
      <c r="S1187" s="38"/>
      <c r="T1187" s="35"/>
      <c r="V1187" s="35"/>
      <c r="W1187" s="35"/>
    </row>
    <row r="1188" spans="1:23" s="58" customFormat="1">
      <c r="A1188" s="56"/>
      <c r="B1188" s="35"/>
      <c r="C1188" s="37"/>
      <c r="D1188" s="38"/>
      <c r="E1188" s="38"/>
      <c r="F1188" s="38"/>
      <c r="G1188" s="38"/>
      <c r="H1188" s="38"/>
      <c r="I1188" s="38"/>
      <c r="J1188" s="38"/>
      <c r="K1188" s="57"/>
      <c r="L1188" s="38"/>
      <c r="M1188" s="38"/>
      <c r="N1188" s="38"/>
      <c r="O1188" s="38"/>
      <c r="P1188" s="38"/>
      <c r="Q1188" s="38"/>
      <c r="R1188" s="57"/>
      <c r="S1188" s="38"/>
      <c r="T1188" s="35"/>
      <c r="V1188" s="35"/>
      <c r="W1188" s="35"/>
    </row>
    <row r="1189" spans="1:23" s="58" customFormat="1">
      <c r="A1189" s="56"/>
      <c r="B1189" s="35"/>
      <c r="C1189" s="37"/>
      <c r="D1189" s="38"/>
      <c r="E1189" s="38"/>
      <c r="F1189" s="38"/>
      <c r="G1189" s="38"/>
      <c r="H1189" s="38"/>
      <c r="I1189" s="38"/>
      <c r="J1189" s="38"/>
      <c r="K1189" s="57"/>
      <c r="L1189" s="38"/>
      <c r="M1189" s="38"/>
      <c r="N1189" s="38"/>
      <c r="O1189" s="38"/>
      <c r="P1189" s="38"/>
      <c r="Q1189" s="38"/>
      <c r="R1189" s="57"/>
      <c r="S1189" s="38"/>
      <c r="T1189" s="35"/>
      <c r="V1189" s="35"/>
      <c r="W1189" s="35"/>
    </row>
    <row r="1190" spans="1:23" s="58" customFormat="1">
      <c r="A1190" s="56"/>
      <c r="B1190" s="35"/>
      <c r="C1190" s="37"/>
      <c r="D1190" s="38"/>
      <c r="E1190" s="38"/>
      <c r="F1190" s="38"/>
      <c r="G1190" s="38"/>
      <c r="H1190" s="38"/>
      <c r="I1190" s="38"/>
      <c r="J1190" s="38"/>
      <c r="K1190" s="57"/>
      <c r="L1190" s="38"/>
      <c r="M1190" s="38"/>
      <c r="N1190" s="38"/>
      <c r="O1190" s="38"/>
      <c r="P1190" s="38"/>
      <c r="Q1190" s="38"/>
      <c r="R1190" s="57"/>
      <c r="S1190" s="38"/>
      <c r="T1190" s="35"/>
      <c r="V1190" s="35"/>
      <c r="W1190" s="35"/>
    </row>
    <row r="1191" spans="1:23" s="58" customFormat="1">
      <c r="A1191" s="56"/>
      <c r="B1191" s="35"/>
      <c r="C1191" s="37"/>
      <c r="D1191" s="38"/>
      <c r="E1191" s="38"/>
      <c r="F1191" s="38"/>
      <c r="G1191" s="38"/>
      <c r="H1191" s="38"/>
      <c r="I1191" s="38"/>
      <c r="J1191" s="38"/>
      <c r="K1191" s="57"/>
      <c r="L1191" s="38"/>
      <c r="M1191" s="38"/>
      <c r="N1191" s="38"/>
      <c r="O1191" s="38"/>
      <c r="P1191" s="38"/>
      <c r="Q1191" s="38"/>
      <c r="R1191" s="57"/>
      <c r="S1191" s="38"/>
      <c r="T1191" s="35"/>
      <c r="V1191" s="35"/>
      <c r="W1191" s="35"/>
    </row>
    <row r="1192" spans="1:23" s="58" customFormat="1">
      <c r="A1192" s="56"/>
      <c r="B1192" s="35"/>
      <c r="C1192" s="37"/>
      <c r="D1192" s="38"/>
      <c r="E1192" s="38"/>
      <c r="F1192" s="38"/>
      <c r="G1192" s="38"/>
      <c r="H1192" s="38"/>
      <c r="I1192" s="38"/>
      <c r="J1192" s="38"/>
      <c r="K1192" s="57"/>
      <c r="L1192" s="38"/>
      <c r="M1192" s="38"/>
      <c r="N1192" s="38"/>
      <c r="O1192" s="38"/>
      <c r="P1192" s="38"/>
      <c r="Q1192" s="38"/>
      <c r="R1192" s="57"/>
      <c r="S1192" s="38"/>
      <c r="T1192" s="35"/>
      <c r="V1192" s="35"/>
      <c r="W1192" s="35"/>
    </row>
    <row r="1193" spans="1:23" s="58" customFormat="1">
      <c r="A1193" s="56"/>
      <c r="B1193" s="35"/>
      <c r="C1193" s="37"/>
      <c r="D1193" s="38"/>
      <c r="E1193" s="38"/>
      <c r="F1193" s="38"/>
      <c r="G1193" s="38"/>
      <c r="H1193" s="38"/>
      <c r="I1193" s="38"/>
      <c r="J1193" s="38"/>
      <c r="K1193" s="57"/>
      <c r="L1193" s="38"/>
      <c r="M1193" s="38"/>
      <c r="N1193" s="38"/>
      <c r="O1193" s="38"/>
      <c r="P1193" s="38"/>
      <c r="Q1193" s="38"/>
      <c r="R1193" s="57"/>
      <c r="S1193" s="38"/>
      <c r="T1193" s="35"/>
      <c r="V1193" s="35"/>
      <c r="W1193" s="35"/>
    </row>
    <row r="1194" spans="1:23" s="58" customFormat="1">
      <c r="A1194" s="56"/>
      <c r="B1194" s="35"/>
      <c r="C1194" s="37"/>
      <c r="D1194" s="38"/>
      <c r="E1194" s="38"/>
      <c r="F1194" s="38"/>
      <c r="G1194" s="38"/>
      <c r="H1194" s="38"/>
      <c r="I1194" s="38"/>
      <c r="J1194" s="38"/>
      <c r="K1194" s="57"/>
      <c r="L1194" s="38"/>
      <c r="M1194" s="38"/>
      <c r="N1194" s="38"/>
      <c r="O1194" s="38"/>
      <c r="P1194" s="38"/>
      <c r="Q1194" s="38"/>
      <c r="R1194" s="57"/>
      <c r="S1194" s="38"/>
      <c r="T1194" s="35"/>
      <c r="V1194" s="35"/>
      <c r="W1194" s="35"/>
    </row>
    <row r="1195" spans="1:23" s="58" customFormat="1">
      <c r="A1195" s="56"/>
      <c r="B1195" s="35"/>
      <c r="C1195" s="37"/>
      <c r="D1195" s="38"/>
      <c r="E1195" s="38"/>
      <c r="F1195" s="38"/>
      <c r="G1195" s="38"/>
      <c r="H1195" s="38"/>
      <c r="I1195" s="38"/>
      <c r="J1195" s="38"/>
      <c r="K1195" s="57"/>
      <c r="L1195" s="38"/>
      <c r="M1195" s="38"/>
      <c r="N1195" s="38"/>
      <c r="O1195" s="38"/>
      <c r="P1195" s="38"/>
      <c r="Q1195" s="38"/>
      <c r="R1195" s="57"/>
      <c r="S1195" s="38"/>
      <c r="T1195" s="35"/>
      <c r="V1195" s="35"/>
      <c r="W1195" s="35"/>
    </row>
    <row r="1196" spans="1:23" s="58" customFormat="1">
      <c r="A1196" s="56"/>
      <c r="B1196" s="35"/>
      <c r="C1196" s="37"/>
      <c r="D1196" s="38"/>
      <c r="E1196" s="38"/>
      <c r="F1196" s="38"/>
      <c r="G1196" s="38"/>
      <c r="H1196" s="38"/>
      <c r="I1196" s="38"/>
      <c r="J1196" s="38"/>
      <c r="K1196" s="57"/>
      <c r="L1196" s="38"/>
      <c r="M1196" s="38"/>
      <c r="N1196" s="38"/>
      <c r="O1196" s="38"/>
      <c r="P1196" s="38"/>
      <c r="Q1196" s="38"/>
      <c r="R1196" s="57"/>
      <c r="S1196" s="38"/>
      <c r="T1196" s="35"/>
      <c r="V1196" s="35"/>
      <c r="W1196" s="35"/>
    </row>
    <row r="1197" spans="1:23" s="58" customFormat="1">
      <c r="A1197" s="56"/>
      <c r="B1197" s="35"/>
      <c r="C1197" s="37"/>
      <c r="D1197" s="38"/>
      <c r="E1197" s="38"/>
      <c r="F1197" s="38"/>
      <c r="G1197" s="38"/>
      <c r="H1197" s="38"/>
      <c r="I1197" s="38"/>
      <c r="J1197" s="38"/>
      <c r="K1197" s="57"/>
      <c r="L1197" s="38"/>
      <c r="M1197" s="38"/>
      <c r="N1197" s="38"/>
      <c r="O1197" s="38"/>
      <c r="P1197" s="38"/>
      <c r="Q1197" s="38"/>
      <c r="R1197" s="57"/>
      <c r="S1197" s="38"/>
      <c r="T1197" s="35"/>
      <c r="V1197" s="35"/>
      <c r="W1197" s="35"/>
    </row>
    <row r="1198" spans="1:23" s="58" customFormat="1">
      <c r="A1198" s="56"/>
      <c r="B1198" s="35"/>
      <c r="C1198" s="37"/>
      <c r="D1198" s="38"/>
      <c r="E1198" s="38"/>
      <c r="F1198" s="38"/>
      <c r="G1198" s="38"/>
      <c r="H1198" s="38"/>
      <c r="I1198" s="38"/>
      <c r="J1198" s="38"/>
      <c r="K1198" s="57"/>
      <c r="L1198" s="38"/>
      <c r="M1198" s="38"/>
      <c r="N1198" s="38"/>
      <c r="O1198" s="38"/>
      <c r="P1198" s="38"/>
      <c r="Q1198" s="38"/>
      <c r="R1198" s="57"/>
      <c r="S1198" s="38"/>
      <c r="T1198" s="35"/>
      <c r="V1198" s="35"/>
      <c r="W1198" s="35"/>
    </row>
    <row r="1199" spans="1:23" s="58" customFormat="1">
      <c r="A1199" s="56"/>
      <c r="B1199" s="35"/>
      <c r="C1199" s="37"/>
      <c r="D1199" s="38"/>
      <c r="E1199" s="38"/>
      <c r="F1199" s="38"/>
      <c r="G1199" s="38"/>
      <c r="H1199" s="38"/>
      <c r="I1199" s="38"/>
      <c r="J1199" s="38"/>
      <c r="K1199" s="57"/>
      <c r="L1199" s="38"/>
      <c r="M1199" s="38"/>
      <c r="N1199" s="38"/>
      <c r="O1199" s="38"/>
      <c r="P1199" s="38"/>
      <c r="Q1199" s="38"/>
      <c r="R1199" s="57"/>
      <c r="S1199" s="38"/>
      <c r="T1199" s="35"/>
      <c r="V1199" s="35"/>
      <c r="W1199" s="35"/>
    </row>
    <row r="1200" spans="1:23" s="58" customFormat="1">
      <c r="A1200" s="56"/>
      <c r="B1200" s="35"/>
      <c r="C1200" s="37"/>
      <c r="D1200" s="38"/>
      <c r="E1200" s="38"/>
      <c r="F1200" s="38"/>
      <c r="G1200" s="38"/>
      <c r="H1200" s="38"/>
      <c r="I1200" s="38"/>
      <c r="J1200" s="38"/>
      <c r="K1200" s="57"/>
      <c r="L1200" s="38"/>
      <c r="M1200" s="38"/>
      <c r="N1200" s="38"/>
      <c r="O1200" s="38"/>
      <c r="P1200" s="38"/>
      <c r="Q1200" s="38"/>
      <c r="R1200" s="57"/>
      <c r="S1200" s="38"/>
      <c r="T1200" s="35"/>
      <c r="V1200" s="35"/>
      <c r="W1200" s="35"/>
    </row>
    <row r="1201" spans="1:23" s="58" customFormat="1">
      <c r="A1201" s="56"/>
      <c r="B1201" s="35"/>
      <c r="C1201" s="37"/>
      <c r="D1201" s="38"/>
      <c r="E1201" s="38"/>
      <c r="F1201" s="38"/>
      <c r="G1201" s="38"/>
      <c r="H1201" s="38"/>
      <c r="I1201" s="38"/>
      <c r="J1201" s="38"/>
      <c r="K1201" s="57"/>
      <c r="L1201" s="38"/>
      <c r="M1201" s="38"/>
      <c r="N1201" s="38"/>
      <c r="O1201" s="38"/>
      <c r="P1201" s="38"/>
      <c r="Q1201" s="38"/>
      <c r="R1201" s="57"/>
      <c r="S1201" s="38"/>
      <c r="T1201" s="35"/>
      <c r="V1201" s="35"/>
      <c r="W1201" s="35"/>
    </row>
    <row r="1202" spans="1:23" s="58" customFormat="1">
      <c r="A1202" s="56"/>
      <c r="B1202" s="35"/>
      <c r="C1202" s="37"/>
      <c r="D1202" s="38"/>
      <c r="E1202" s="38"/>
      <c r="F1202" s="38"/>
      <c r="G1202" s="38"/>
      <c r="H1202" s="38"/>
      <c r="I1202" s="38"/>
      <c r="J1202" s="38"/>
      <c r="K1202" s="57"/>
      <c r="L1202" s="38"/>
      <c r="M1202" s="38"/>
      <c r="N1202" s="38"/>
      <c r="O1202" s="38"/>
      <c r="P1202" s="38"/>
      <c r="Q1202" s="38"/>
      <c r="R1202" s="57"/>
      <c r="S1202" s="38"/>
      <c r="T1202" s="35"/>
      <c r="V1202" s="35"/>
      <c r="W1202" s="35"/>
    </row>
    <row r="1203" spans="1:23" s="58" customFormat="1">
      <c r="A1203" s="56"/>
      <c r="B1203" s="35"/>
      <c r="C1203" s="37"/>
      <c r="D1203" s="38"/>
      <c r="E1203" s="38"/>
      <c r="F1203" s="38"/>
      <c r="G1203" s="38"/>
      <c r="H1203" s="38"/>
      <c r="I1203" s="38"/>
      <c r="J1203" s="38"/>
      <c r="K1203" s="57"/>
      <c r="L1203" s="38"/>
      <c r="M1203" s="38"/>
      <c r="N1203" s="38"/>
      <c r="O1203" s="38"/>
      <c r="P1203" s="38"/>
      <c r="Q1203" s="38"/>
      <c r="R1203" s="57"/>
      <c r="S1203" s="38"/>
      <c r="T1203" s="35"/>
      <c r="V1203" s="35"/>
      <c r="W1203" s="35"/>
    </row>
    <row r="1204" spans="1:23" s="58" customFormat="1">
      <c r="A1204" s="56"/>
      <c r="B1204" s="35"/>
      <c r="C1204" s="37"/>
      <c r="D1204" s="38"/>
      <c r="E1204" s="38"/>
      <c r="F1204" s="38"/>
      <c r="G1204" s="38"/>
      <c r="H1204" s="38"/>
      <c r="I1204" s="38"/>
      <c r="J1204" s="38"/>
      <c r="K1204" s="57"/>
      <c r="L1204" s="38"/>
      <c r="M1204" s="38"/>
      <c r="N1204" s="38"/>
      <c r="O1204" s="38"/>
      <c r="P1204" s="38"/>
      <c r="Q1204" s="38"/>
      <c r="R1204" s="57"/>
      <c r="S1204" s="38"/>
      <c r="T1204" s="35"/>
      <c r="V1204" s="35"/>
      <c r="W1204" s="35"/>
    </row>
    <row r="1205" spans="1:23" s="58" customFormat="1">
      <c r="A1205" s="56"/>
      <c r="B1205" s="35"/>
      <c r="C1205" s="37"/>
      <c r="D1205" s="38"/>
      <c r="E1205" s="38"/>
      <c r="F1205" s="38"/>
      <c r="G1205" s="38"/>
      <c r="H1205" s="38"/>
      <c r="I1205" s="38"/>
      <c r="J1205" s="38"/>
      <c r="K1205" s="57"/>
      <c r="L1205" s="38"/>
      <c r="M1205" s="38"/>
      <c r="N1205" s="38"/>
      <c r="O1205" s="38"/>
      <c r="P1205" s="38"/>
      <c r="Q1205" s="38"/>
      <c r="R1205" s="57"/>
      <c r="S1205" s="38"/>
      <c r="T1205" s="35"/>
      <c r="V1205" s="35"/>
      <c r="W1205" s="35"/>
    </row>
    <row r="1206" spans="1:23" s="58" customFormat="1">
      <c r="A1206" s="56"/>
      <c r="B1206" s="35"/>
      <c r="C1206" s="37"/>
      <c r="D1206" s="38"/>
      <c r="E1206" s="38"/>
      <c r="F1206" s="38"/>
      <c r="G1206" s="38"/>
      <c r="H1206" s="38"/>
      <c r="I1206" s="38"/>
      <c r="J1206" s="38"/>
      <c r="K1206" s="57"/>
      <c r="L1206" s="38"/>
      <c r="M1206" s="38"/>
      <c r="N1206" s="38"/>
      <c r="O1206" s="38"/>
      <c r="P1206" s="38"/>
      <c r="Q1206" s="38"/>
      <c r="R1206" s="57"/>
      <c r="S1206" s="38"/>
      <c r="T1206" s="35"/>
      <c r="V1206" s="35"/>
      <c r="W1206" s="35"/>
    </row>
    <row r="1207" spans="1:23" s="58" customFormat="1">
      <c r="A1207" s="56"/>
      <c r="B1207" s="35"/>
      <c r="C1207" s="37"/>
      <c r="D1207" s="38"/>
      <c r="E1207" s="38"/>
      <c r="F1207" s="38"/>
      <c r="G1207" s="38"/>
      <c r="H1207" s="38"/>
      <c r="I1207" s="38"/>
      <c r="J1207" s="38"/>
      <c r="K1207" s="57"/>
      <c r="L1207" s="38"/>
      <c r="M1207" s="38"/>
      <c r="N1207" s="38"/>
      <c r="O1207" s="38"/>
      <c r="P1207" s="38"/>
      <c r="Q1207" s="38"/>
      <c r="R1207" s="57"/>
      <c r="S1207" s="38"/>
      <c r="T1207" s="35"/>
      <c r="V1207" s="35"/>
      <c r="W1207" s="35"/>
    </row>
    <row r="1208" spans="1:23" s="58" customFormat="1">
      <c r="A1208" s="56"/>
      <c r="B1208" s="35"/>
      <c r="C1208" s="37"/>
      <c r="D1208" s="38"/>
      <c r="E1208" s="38"/>
      <c r="F1208" s="38"/>
      <c r="G1208" s="38"/>
      <c r="H1208" s="38"/>
      <c r="I1208" s="38"/>
      <c r="J1208" s="38"/>
      <c r="K1208" s="57"/>
      <c r="L1208" s="38"/>
      <c r="M1208" s="38"/>
      <c r="N1208" s="38"/>
      <c r="O1208" s="38"/>
      <c r="P1208" s="38"/>
      <c r="Q1208" s="38"/>
      <c r="R1208" s="57"/>
      <c r="S1208" s="38"/>
      <c r="T1208" s="35"/>
      <c r="V1208" s="35"/>
      <c r="W1208" s="35"/>
    </row>
    <row r="1209" spans="1:23" s="58" customFormat="1">
      <c r="A1209" s="56"/>
      <c r="B1209" s="35"/>
      <c r="C1209" s="37"/>
      <c r="D1209" s="38"/>
      <c r="E1209" s="38"/>
      <c r="F1209" s="38"/>
      <c r="G1209" s="38"/>
      <c r="H1209" s="38"/>
      <c r="I1209" s="38"/>
      <c r="J1209" s="38"/>
      <c r="K1209" s="57"/>
      <c r="L1209" s="38"/>
      <c r="M1209" s="38"/>
      <c r="N1209" s="38"/>
      <c r="O1209" s="38"/>
      <c r="P1209" s="38"/>
      <c r="Q1209" s="38"/>
      <c r="R1209" s="57"/>
      <c r="S1209" s="38"/>
      <c r="T1209" s="35"/>
      <c r="V1209" s="35"/>
      <c r="W1209" s="35"/>
    </row>
    <row r="1210" spans="1:23" s="58" customFormat="1">
      <c r="A1210" s="56"/>
      <c r="B1210" s="35"/>
      <c r="C1210" s="37"/>
      <c r="D1210" s="38"/>
      <c r="E1210" s="38"/>
      <c r="F1210" s="38"/>
      <c r="G1210" s="38"/>
      <c r="H1210" s="38"/>
      <c r="I1210" s="38"/>
      <c r="J1210" s="38"/>
      <c r="K1210" s="57"/>
      <c r="L1210" s="38"/>
      <c r="M1210" s="38"/>
      <c r="N1210" s="38"/>
      <c r="O1210" s="38"/>
      <c r="P1210" s="38"/>
      <c r="Q1210" s="38"/>
      <c r="R1210" s="57"/>
      <c r="S1210" s="38"/>
      <c r="T1210" s="35"/>
      <c r="V1210" s="35"/>
      <c r="W1210" s="35"/>
    </row>
    <row r="1211" spans="1:23" s="58" customFormat="1">
      <c r="A1211" s="56"/>
      <c r="B1211" s="35"/>
      <c r="C1211" s="37"/>
      <c r="D1211" s="38"/>
      <c r="E1211" s="38"/>
      <c r="F1211" s="38"/>
      <c r="G1211" s="38"/>
      <c r="H1211" s="38"/>
      <c r="I1211" s="38"/>
      <c r="J1211" s="38"/>
      <c r="K1211" s="57"/>
      <c r="L1211" s="38"/>
      <c r="M1211" s="38"/>
      <c r="N1211" s="38"/>
      <c r="O1211" s="38"/>
      <c r="P1211" s="38"/>
      <c r="Q1211" s="38"/>
      <c r="R1211" s="57"/>
      <c r="S1211" s="38"/>
      <c r="T1211" s="35"/>
      <c r="V1211" s="35"/>
      <c r="W1211" s="35"/>
    </row>
    <row r="1212" spans="1:23" s="58" customFormat="1">
      <c r="A1212" s="56"/>
      <c r="B1212" s="35"/>
      <c r="C1212" s="37"/>
      <c r="D1212" s="38"/>
      <c r="E1212" s="38"/>
      <c r="F1212" s="38"/>
      <c r="G1212" s="38"/>
      <c r="H1212" s="38"/>
      <c r="I1212" s="38"/>
      <c r="J1212" s="38"/>
      <c r="K1212" s="57"/>
      <c r="L1212" s="38"/>
      <c r="M1212" s="38"/>
      <c r="N1212" s="38"/>
      <c r="O1212" s="38"/>
      <c r="P1212" s="38"/>
      <c r="Q1212" s="38"/>
      <c r="R1212" s="57"/>
      <c r="S1212" s="38"/>
      <c r="T1212" s="35"/>
      <c r="V1212" s="35"/>
      <c r="W1212" s="35"/>
    </row>
    <row r="1213" spans="1:23" s="58" customFormat="1">
      <c r="A1213" s="56"/>
      <c r="B1213" s="35"/>
      <c r="C1213" s="37"/>
      <c r="D1213" s="38"/>
      <c r="E1213" s="38"/>
      <c r="F1213" s="38"/>
      <c r="G1213" s="38"/>
      <c r="H1213" s="38"/>
      <c r="I1213" s="38"/>
      <c r="J1213" s="38"/>
      <c r="K1213" s="57"/>
      <c r="L1213" s="38"/>
      <c r="M1213" s="38"/>
      <c r="N1213" s="38"/>
      <c r="O1213" s="38"/>
      <c r="P1213" s="38"/>
      <c r="Q1213" s="38"/>
      <c r="R1213" s="57"/>
      <c r="S1213" s="38"/>
      <c r="T1213" s="35"/>
      <c r="V1213" s="35"/>
      <c r="W1213" s="35"/>
    </row>
    <row r="1214" spans="1:23" s="58" customFormat="1">
      <c r="A1214" s="56"/>
      <c r="B1214" s="35"/>
      <c r="C1214" s="37"/>
      <c r="D1214" s="38"/>
      <c r="E1214" s="38"/>
      <c r="F1214" s="38"/>
      <c r="G1214" s="38"/>
      <c r="H1214" s="38"/>
      <c r="I1214" s="38"/>
      <c r="J1214" s="38"/>
      <c r="K1214" s="57"/>
      <c r="L1214" s="38"/>
      <c r="M1214" s="38"/>
      <c r="N1214" s="38"/>
      <c r="O1214" s="38"/>
      <c r="P1214" s="38"/>
      <c r="Q1214" s="38"/>
      <c r="R1214" s="57"/>
      <c r="S1214" s="38"/>
      <c r="T1214" s="35"/>
      <c r="V1214" s="35"/>
      <c r="W1214" s="35"/>
    </row>
    <row r="1215" spans="1:23" s="58" customFormat="1">
      <c r="A1215" s="56"/>
      <c r="B1215" s="35"/>
      <c r="C1215" s="37"/>
      <c r="D1215" s="38"/>
      <c r="E1215" s="38"/>
      <c r="F1215" s="38"/>
      <c r="G1215" s="38"/>
      <c r="H1215" s="38"/>
      <c r="I1215" s="38"/>
      <c r="J1215" s="38"/>
      <c r="K1215" s="57"/>
      <c r="L1215" s="38"/>
      <c r="M1215" s="38"/>
      <c r="N1215" s="38"/>
      <c r="O1215" s="38"/>
      <c r="P1215" s="38"/>
      <c r="Q1215" s="38"/>
      <c r="R1215" s="57"/>
      <c r="S1215" s="38"/>
      <c r="T1215" s="35"/>
      <c r="V1215" s="35"/>
      <c r="W1215" s="35"/>
    </row>
    <row r="1216" spans="1:23" s="58" customFormat="1">
      <c r="A1216" s="56"/>
      <c r="B1216" s="35"/>
      <c r="C1216" s="37"/>
      <c r="D1216" s="38"/>
      <c r="E1216" s="38"/>
      <c r="F1216" s="38"/>
      <c r="G1216" s="38"/>
      <c r="H1216" s="38"/>
      <c r="I1216" s="38"/>
      <c r="J1216" s="38"/>
      <c r="K1216" s="57"/>
      <c r="L1216" s="38"/>
      <c r="M1216" s="38"/>
      <c r="N1216" s="38"/>
      <c r="O1216" s="38"/>
      <c r="P1216" s="38"/>
      <c r="Q1216" s="38"/>
      <c r="R1216" s="57"/>
      <c r="S1216" s="38"/>
      <c r="T1216" s="35"/>
      <c r="V1216" s="35"/>
      <c r="W1216" s="35"/>
    </row>
    <row r="1217" spans="1:23" s="58" customFormat="1">
      <c r="A1217" s="56"/>
      <c r="B1217" s="35"/>
      <c r="C1217" s="37"/>
      <c r="D1217" s="38"/>
      <c r="E1217" s="38"/>
      <c r="F1217" s="38"/>
      <c r="G1217" s="38"/>
      <c r="H1217" s="38"/>
      <c r="I1217" s="38"/>
      <c r="J1217" s="38"/>
      <c r="K1217" s="57"/>
      <c r="L1217" s="38"/>
      <c r="M1217" s="38"/>
      <c r="N1217" s="38"/>
      <c r="O1217" s="38"/>
      <c r="P1217" s="38"/>
      <c r="Q1217" s="38"/>
      <c r="R1217" s="57"/>
      <c r="S1217" s="38"/>
      <c r="T1217" s="35"/>
      <c r="V1217" s="35"/>
      <c r="W1217" s="35"/>
    </row>
    <row r="1218" spans="1:23" s="58" customFormat="1">
      <c r="A1218" s="56"/>
      <c r="B1218" s="35"/>
      <c r="C1218" s="37"/>
      <c r="D1218" s="38"/>
      <c r="E1218" s="38"/>
      <c r="F1218" s="38"/>
      <c r="G1218" s="38"/>
      <c r="H1218" s="38"/>
      <c r="I1218" s="38"/>
      <c r="J1218" s="38"/>
      <c r="K1218" s="57"/>
      <c r="L1218" s="38"/>
      <c r="M1218" s="38"/>
      <c r="N1218" s="38"/>
      <c r="O1218" s="38"/>
      <c r="P1218" s="38"/>
      <c r="Q1218" s="38"/>
      <c r="R1218" s="57"/>
      <c r="S1218" s="38"/>
      <c r="T1218" s="35"/>
      <c r="V1218" s="35"/>
      <c r="W1218" s="35"/>
    </row>
    <row r="1219" spans="1:23" s="58" customFormat="1">
      <c r="A1219" s="56"/>
      <c r="B1219" s="35"/>
      <c r="C1219" s="37"/>
      <c r="D1219" s="38"/>
      <c r="E1219" s="38"/>
      <c r="F1219" s="38"/>
      <c r="G1219" s="38"/>
      <c r="H1219" s="38"/>
      <c r="I1219" s="38"/>
      <c r="J1219" s="38"/>
      <c r="K1219" s="57"/>
      <c r="L1219" s="38"/>
      <c r="M1219" s="38"/>
      <c r="N1219" s="38"/>
      <c r="O1219" s="38"/>
      <c r="P1219" s="38"/>
      <c r="Q1219" s="38"/>
      <c r="R1219" s="57"/>
      <c r="S1219" s="38"/>
      <c r="T1219" s="35"/>
      <c r="V1219" s="35"/>
      <c r="W1219" s="35"/>
    </row>
    <row r="1220" spans="1:23" s="58" customFormat="1">
      <c r="A1220" s="56"/>
      <c r="B1220" s="35"/>
      <c r="C1220" s="37"/>
      <c r="D1220" s="38"/>
      <c r="E1220" s="38"/>
      <c r="F1220" s="38"/>
      <c r="G1220" s="38"/>
      <c r="H1220" s="38"/>
      <c r="I1220" s="38"/>
      <c r="J1220" s="38"/>
      <c r="K1220" s="57"/>
      <c r="L1220" s="38"/>
      <c r="M1220" s="38"/>
      <c r="N1220" s="38"/>
      <c r="O1220" s="38"/>
      <c r="P1220" s="38"/>
      <c r="Q1220" s="38"/>
      <c r="R1220" s="57"/>
      <c r="S1220" s="38"/>
      <c r="T1220" s="35"/>
      <c r="V1220" s="35"/>
      <c r="W1220" s="35"/>
    </row>
    <row r="1221" spans="1:23" s="58" customFormat="1">
      <c r="A1221" s="56"/>
      <c r="B1221" s="35"/>
      <c r="C1221" s="37"/>
      <c r="D1221" s="38"/>
      <c r="E1221" s="38"/>
      <c r="F1221" s="38"/>
      <c r="G1221" s="38"/>
      <c r="H1221" s="38"/>
      <c r="I1221" s="38"/>
      <c r="J1221" s="38"/>
      <c r="K1221" s="57"/>
      <c r="L1221" s="38"/>
      <c r="M1221" s="38"/>
      <c r="N1221" s="38"/>
      <c r="O1221" s="38"/>
      <c r="P1221" s="38"/>
      <c r="Q1221" s="38"/>
      <c r="R1221" s="57"/>
      <c r="S1221" s="38"/>
      <c r="T1221" s="35"/>
      <c r="V1221" s="35"/>
      <c r="W1221" s="35"/>
    </row>
    <row r="1222" spans="1:23" s="58" customFormat="1">
      <c r="A1222" s="56"/>
      <c r="B1222" s="35"/>
      <c r="C1222" s="37"/>
      <c r="D1222" s="38"/>
      <c r="E1222" s="38"/>
      <c r="F1222" s="38"/>
      <c r="G1222" s="38"/>
      <c r="H1222" s="38"/>
      <c r="I1222" s="38"/>
      <c r="J1222" s="38"/>
      <c r="K1222" s="57"/>
      <c r="L1222" s="38"/>
      <c r="M1222" s="38"/>
      <c r="N1222" s="38"/>
      <c r="O1222" s="38"/>
      <c r="P1222" s="38"/>
      <c r="Q1222" s="38"/>
      <c r="R1222" s="57"/>
      <c r="S1222" s="38"/>
      <c r="T1222" s="35"/>
      <c r="V1222" s="35"/>
      <c r="W1222" s="35"/>
    </row>
    <row r="1223" spans="1:23" s="58" customFormat="1">
      <c r="A1223" s="56"/>
      <c r="B1223" s="35"/>
      <c r="C1223" s="37"/>
      <c r="D1223" s="38"/>
      <c r="E1223" s="38"/>
      <c r="F1223" s="38"/>
      <c r="G1223" s="38"/>
      <c r="H1223" s="38"/>
      <c r="I1223" s="38"/>
      <c r="J1223" s="38"/>
      <c r="K1223" s="57"/>
      <c r="L1223" s="38"/>
      <c r="M1223" s="38"/>
      <c r="N1223" s="38"/>
      <c r="O1223" s="38"/>
      <c r="P1223" s="38"/>
      <c r="Q1223" s="38"/>
      <c r="R1223" s="57"/>
      <c r="S1223" s="38"/>
      <c r="T1223" s="35"/>
      <c r="V1223" s="35"/>
      <c r="W1223" s="35"/>
    </row>
    <row r="1224" spans="1:23" s="58" customFormat="1">
      <c r="A1224" s="56"/>
      <c r="B1224" s="35"/>
      <c r="C1224" s="37"/>
      <c r="D1224" s="38"/>
      <c r="E1224" s="38"/>
      <c r="F1224" s="38"/>
      <c r="G1224" s="38"/>
      <c r="H1224" s="38"/>
      <c r="I1224" s="38"/>
      <c r="J1224" s="38"/>
      <c r="K1224" s="57"/>
      <c r="L1224" s="38"/>
      <c r="M1224" s="38"/>
      <c r="N1224" s="38"/>
      <c r="O1224" s="38"/>
      <c r="P1224" s="38"/>
      <c r="Q1224" s="38"/>
      <c r="R1224" s="57"/>
      <c r="S1224" s="38"/>
      <c r="T1224" s="35"/>
      <c r="V1224" s="35"/>
      <c r="W1224" s="35"/>
    </row>
    <row r="1225" spans="1:23" s="58" customFormat="1">
      <c r="A1225" s="56"/>
      <c r="B1225" s="35"/>
      <c r="C1225" s="37"/>
      <c r="D1225" s="38"/>
      <c r="E1225" s="38"/>
      <c r="F1225" s="38"/>
      <c r="G1225" s="38"/>
      <c r="H1225" s="38"/>
      <c r="I1225" s="38"/>
      <c r="J1225" s="38"/>
      <c r="K1225" s="57"/>
      <c r="L1225" s="38"/>
      <c r="M1225" s="38"/>
      <c r="N1225" s="38"/>
      <c r="O1225" s="38"/>
      <c r="P1225" s="38"/>
      <c r="Q1225" s="38"/>
      <c r="R1225" s="57"/>
      <c r="S1225" s="38"/>
      <c r="T1225" s="35"/>
      <c r="V1225" s="35"/>
      <c r="W1225" s="35"/>
    </row>
    <row r="1226" spans="1:23" s="58" customFormat="1">
      <c r="A1226" s="56"/>
      <c r="B1226" s="35"/>
      <c r="C1226" s="37"/>
      <c r="D1226" s="38"/>
      <c r="E1226" s="38"/>
      <c r="F1226" s="38"/>
      <c r="G1226" s="38"/>
      <c r="H1226" s="38"/>
      <c r="I1226" s="38"/>
      <c r="J1226" s="38"/>
      <c r="K1226" s="57"/>
      <c r="L1226" s="38"/>
      <c r="M1226" s="38"/>
      <c r="N1226" s="38"/>
      <c r="O1226" s="38"/>
      <c r="P1226" s="38"/>
      <c r="Q1226" s="38"/>
      <c r="R1226" s="57"/>
      <c r="S1226" s="38"/>
      <c r="T1226" s="35"/>
      <c r="V1226" s="35"/>
      <c r="W1226" s="35"/>
    </row>
    <row r="1227" spans="1:23" s="58" customFormat="1">
      <c r="A1227" s="56"/>
      <c r="B1227" s="35"/>
      <c r="C1227" s="37"/>
      <c r="D1227" s="38"/>
      <c r="E1227" s="38"/>
      <c r="F1227" s="38"/>
      <c r="G1227" s="38"/>
      <c r="H1227" s="38"/>
      <c r="I1227" s="38"/>
      <c r="J1227" s="38"/>
      <c r="K1227" s="57"/>
      <c r="L1227" s="38"/>
      <c r="M1227" s="38"/>
      <c r="N1227" s="38"/>
      <c r="O1227" s="38"/>
      <c r="P1227" s="38"/>
      <c r="Q1227" s="38"/>
      <c r="R1227" s="57"/>
      <c r="S1227" s="38"/>
      <c r="T1227" s="35"/>
      <c r="V1227" s="35"/>
      <c r="W1227" s="35"/>
    </row>
    <row r="1228" spans="1:23" s="58" customFormat="1">
      <c r="A1228" s="56"/>
      <c r="B1228" s="35"/>
      <c r="C1228" s="37"/>
      <c r="D1228" s="38"/>
      <c r="E1228" s="38"/>
      <c r="F1228" s="38"/>
      <c r="G1228" s="38"/>
      <c r="H1228" s="38"/>
      <c r="I1228" s="38"/>
      <c r="J1228" s="38"/>
      <c r="K1228" s="57"/>
      <c r="L1228" s="38"/>
      <c r="M1228" s="38"/>
      <c r="N1228" s="38"/>
      <c r="O1228" s="38"/>
      <c r="P1228" s="38"/>
      <c r="Q1228" s="38"/>
      <c r="R1228" s="57"/>
      <c r="S1228" s="38"/>
      <c r="T1228" s="35"/>
      <c r="V1228" s="35"/>
      <c r="W1228" s="35"/>
    </row>
    <row r="1229" spans="1:23" s="58" customFormat="1">
      <c r="A1229" s="56"/>
      <c r="B1229" s="35"/>
      <c r="C1229" s="37"/>
      <c r="D1229" s="38"/>
      <c r="E1229" s="38"/>
      <c r="F1229" s="38"/>
      <c r="G1229" s="38"/>
      <c r="H1229" s="38"/>
      <c r="I1229" s="38"/>
      <c r="J1229" s="38"/>
      <c r="K1229" s="57"/>
      <c r="L1229" s="38"/>
      <c r="M1229" s="38"/>
      <c r="N1229" s="38"/>
      <c r="O1229" s="38"/>
      <c r="P1229" s="38"/>
      <c r="Q1229" s="38"/>
      <c r="R1229" s="57"/>
      <c r="S1229" s="38"/>
      <c r="T1229" s="35"/>
      <c r="V1229" s="35"/>
      <c r="W1229" s="35"/>
    </row>
    <row r="1230" spans="1:23" s="58" customFormat="1">
      <c r="A1230" s="56"/>
      <c r="B1230" s="35"/>
      <c r="C1230" s="37"/>
      <c r="D1230" s="38"/>
      <c r="E1230" s="38"/>
      <c r="F1230" s="38"/>
      <c r="G1230" s="38"/>
      <c r="H1230" s="38"/>
      <c r="I1230" s="38"/>
      <c r="J1230" s="38"/>
      <c r="K1230" s="57"/>
      <c r="L1230" s="38"/>
      <c r="M1230" s="38"/>
      <c r="N1230" s="38"/>
      <c r="O1230" s="38"/>
      <c r="P1230" s="38"/>
      <c r="Q1230" s="38"/>
      <c r="R1230" s="57"/>
      <c r="S1230" s="38"/>
      <c r="T1230" s="35"/>
      <c r="V1230" s="35"/>
      <c r="W1230" s="35"/>
    </row>
    <row r="1231" spans="1:23" s="58" customFormat="1">
      <c r="A1231" s="56"/>
      <c r="B1231" s="35"/>
      <c r="C1231" s="37"/>
      <c r="D1231" s="38"/>
      <c r="E1231" s="38"/>
      <c r="F1231" s="38"/>
      <c r="G1231" s="38"/>
      <c r="H1231" s="38"/>
      <c r="I1231" s="38"/>
      <c r="J1231" s="38"/>
      <c r="K1231" s="57"/>
      <c r="L1231" s="38"/>
      <c r="M1231" s="38"/>
      <c r="N1231" s="38"/>
      <c r="O1231" s="38"/>
      <c r="P1231" s="38"/>
      <c r="Q1231" s="38"/>
      <c r="R1231" s="57"/>
      <c r="S1231" s="38"/>
      <c r="T1231" s="35"/>
      <c r="V1231" s="35"/>
      <c r="W1231" s="35"/>
    </row>
    <row r="1232" spans="1:23" s="58" customFormat="1">
      <c r="A1232" s="56"/>
      <c r="B1232" s="35"/>
      <c r="C1232" s="37"/>
      <c r="D1232" s="38"/>
      <c r="E1232" s="38"/>
      <c r="F1232" s="38"/>
      <c r="G1232" s="38"/>
      <c r="H1232" s="38"/>
      <c r="I1232" s="38"/>
      <c r="J1232" s="38"/>
      <c r="K1232" s="57"/>
      <c r="L1232" s="38"/>
      <c r="M1232" s="38"/>
      <c r="N1232" s="38"/>
      <c r="O1232" s="38"/>
      <c r="P1232" s="38"/>
      <c r="Q1232" s="38"/>
      <c r="R1232" s="57"/>
      <c r="S1232" s="38"/>
      <c r="T1232" s="35"/>
      <c r="V1232" s="35"/>
      <c r="W1232" s="35"/>
    </row>
    <row r="1233" spans="1:23" s="58" customFormat="1">
      <c r="A1233" s="56"/>
      <c r="B1233" s="35"/>
      <c r="C1233" s="37"/>
      <c r="D1233" s="38"/>
      <c r="E1233" s="38"/>
      <c r="F1233" s="38"/>
      <c r="G1233" s="38"/>
      <c r="H1233" s="38"/>
      <c r="I1233" s="38"/>
      <c r="J1233" s="38"/>
      <c r="K1233" s="57"/>
      <c r="L1233" s="38"/>
      <c r="M1233" s="38"/>
      <c r="N1233" s="38"/>
      <c r="O1233" s="38"/>
      <c r="P1233" s="38"/>
      <c r="Q1233" s="38"/>
      <c r="R1233" s="57"/>
      <c r="S1233" s="38"/>
      <c r="T1233" s="35"/>
      <c r="V1233" s="35"/>
      <c r="W1233" s="35"/>
    </row>
    <row r="1234" spans="1:23" s="58" customFormat="1">
      <c r="A1234" s="56"/>
      <c r="B1234" s="35"/>
      <c r="C1234" s="37"/>
      <c r="D1234" s="38"/>
      <c r="E1234" s="38"/>
      <c r="F1234" s="38"/>
      <c r="G1234" s="38"/>
      <c r="H1234" s="38"/>
      <c r="I1234" s="38"/>
      <c r="J1234" s="38"/>
      <c r="K1234" s="57"/>
      <c r="L1234" s="38"/>
      <c r="M1234" s="38"/>
      <c r="N1234" s="38"/>
      <c r="O1234" s="38"/>
      <c r="P1234" s="38"/>
      <c r="Q1234" s="38"/>
      <c r="R1234" s="57"/>
      <c r="S1234" s="38"/>
      <c r="T1234" s="35"/>
      <c r="V1234" s="35"/>
      <c r="W1234" s="35"/>
    </row>
    <row r="1235" spans="1:23" s="58" customFormat="1">
      <c r="A1235" s="56"/>
      <c r="B1235" s="35"/>
      <c r="C1235" s="37"/>
      <c r="D1235" s="38"/>
      <c r="E1235" s="38"/>
      <c r="F1235" s="38"/>
      <c r="G1235" s="38"/>
      <c r="H1235" s="38"/>
      <c r="I1235" s="38"/>
      <c r="J1235" s="38"/>
      <c r="K1235" s="57"/>
      <c r="L1235" s="38"/>
      <c r="M1235" s="38"/>
      <c r="N1235" s="38"/>
      <c r="O1235" s="38"/>
      <c r="P1235" s="38"/>
      <c r="Q1235" s="38"/>
      <c r="R1235" s="57"/>
      <c r="S1235" s="38"/>
      <c r="T1235" s="35"/>
      <c r="V1235" s="35"/>
      <c r="W1235" s="35"/>
    </row>
    <row r="1236" spans="1:23" s="58" customFormat="1">
      <c r="A1236" s="56"/>
      <c r="B1236" s="35"/>
      <c r="C1236" s="37"/>
      <c r="D1236" s="38"/>
      <c r="E1236" s="38"/>
      <c r="F1236" s="38"/>
      <c r="G1236" s="38"/>
      <c r="H1236" s="38"/>
      <c r="I1236" s="38"/>
      <c r="J1236" s="38"/>
      <c r="K1236" s="57"/>
      <c r="L1236" s="38"/>
      <c r="M1236" s="38"/>
      <c r="N1236" s="38"/>
      <c r="O1236" s="38"/>
      <c r="P1236" s="38"/>
      <c r="Q1236" s="38"/>
      <c r="R1236" s="57"/>
      <c r="S1236" s="38"/>
      <c r="T1236" s="35"/>
      <c r="V1236" s="35"/>
      <c r="W1236" s="35"/>
    </row>
    <row r="1237" spans="1:23" s="58" customFormat="1">
      <c r="A1237" s="56"/>
      <c r="B1237" s="35"/>
      <c r="C1237" s="37"/>
      <c r="D1237" s="38"/>
      <c r="E1237" s="38"/>
      <c r="F1237" s="38"/>
      <c r="G1237" s="38"/>
      <c r="H1237" s="38"/>
      <c r="I1237" s="38"/>
      <c r="J1237" s="38"/>
      <c r="K1237" s="57"/>
      <c r="L1237" s="38"/>
      <c r="M1237" s="38"/>
      <c r="N1237" s="38"/>
      <c r="O1237" s="38"/>
      <c r="P1237" s="38"/>
      <c r="Q1237" s="38"/>
      <c r="R1237" s="57"/>
      <c r="S1237" s="38"/>
      <c r="T1237" s="35"/>
      <c r="V1237" s="35"/>
      <c r="W1237" s="35"/>
    </row>
    <row r="1238" spans="1:23" s="58" customFormat="1">
      <c r="A1238" s="56"/>
      <c r="B1238" s="35"/>
      <c r="C1238" s="37"/>
      <c r="D1238" s="38"/>
      <c r="E1238" s="38"/>
      <c r="F1238" s="38"/>
      <c r="G1238" s="38"/>
      <c r="H1238" s="38"/>
      <c r="I1238" s="38"/>
      <c r="J1238" s="38"/>
      <c r="K1238" s="57"/>
      <c r="L1238" s="38"/>
      <c r="M1238" s="38"/>
      <c r="N1238" s="38"/>
      <c r="O1238" s="38"/>
      <c r="P1238" s="38"/>
      <c r="Q1238" s="38"/>
      <c r="R1238" s="57"/>
      <c r="S1238" s="38"/>
      <c r="T1238" s="35"/>
      <c r="V1238" s="35"/>
      <c r="W1238" s="35"/>
    </row>
    <row r="1239" spans="1:23" s="58" customFormat="1">
      <c r="A1239" s="56"/>
      <c r="B1239" s="35"/>
      <c r="C1239" s="37"/>
      <c r="D1239" s="38"/>
      <c r="E1239" s="38"/>
      <c r="F1239" s="38"/>
      <c r="G1239" s="38"/>
      <c r="H1239" s="38"/>
      <c r="I1239" s="38"/>
      <c r="J1239" s="38"/>
      <c r="K1239" s="57"/>
      <c r="L1239" s="38"/>
      <c r="M1239" s="38"/>
      <c r="N1239" s="38"/>
      <c r="O1239" s="38"/>
      <c r="P1239" s="38"/>
      <c r="Q1239" s="38"/>
      <c r="R1239" s="57"/>
      <c r="S1239" s="38"/>
      <c r="T1239" s="35"/>
      <c r="V1239" s="35"/>
      <c r="W1239" s="35"/>
    </row>
    <row r="1240" spans="1:23" s="58" customFormat="1">
      <c r="A1240" s="56"/>
      <c r="B1240" s="35"/>
      <c r="C1240" s="37"/>
      <c r="D1240" s="38"/>
      <c r="E1240" s="38"/>
      <c r="F1240" s="38"/>
      <c r="G1240" s="38"/>
      <c r="H1240" s="38"/>
      <c r="I1240" s="38"/>
      <c r="J1240" s="38"/>
      <c r="K1240" s="57"/>
      <c r="L1240" s="38"/>
      <c r="M1240" s="38"/>
      <c r="N1240" s="38"/>
      <c r="O1240" s="38"/>
      <c r="P1240" s="38"/>
      <c r="Q1240" s="38"/>
      <c r="R1240" s="57"/>
      <c r="S1240" s="38"/>
      <c r="T1240" s="35"/>
      <c r="V1240" s="35"/>
      <c r="W1240" s="35"/>
    </row>
    <row r="1241" spans="1:23" s="58" customFormat="1">
      <c r="A1241" s="56"/>
      <c r="B1241" s="35"/>
      <c r="C1241" s="37"/>
      <c r="D1241" s="38"/>
      <c r="E1241" s="38"/>
      <c r="F1241" s="38"/>
      <c r="G1241" s="38"/>
      <c r="H1241" s="38"/>
      <c r="I1241" s="38"/>
      <c r="J1241" s="38"/>
      <c r="K1241" s="57"/>
      <c r="L1241" s="38"/>
      <c r="M1241" s="38"/>
      <c r="N1241" s="38"/>
      <c r="O1241" s="38"/>
      <c r="P1241" s="38"/>
      <c r="Q1241" s="38"/>
      <c r="R1241" s="57"/>
      <c r="S1241" s="38"/>
      <c r="T1241" s="35"/>
      <c r="V1241" s="35"/>
      <c r="W1241" s="35"/>
    </row>
    <row r="1242" spans="1:23" s="58" customFormat="1">
      <c r="A1242" s="56"/>
      <c r="B1242" s="35"/>
      <c r="C1242" s="37"/>
      <c r="D1242" s="38"/>
      <c r="E1242" s="38"/>
      <c r="F1242" s="38"/>
      <c r="G1242" s="38"/>
      <c r="H1242" s="38"/>
      <c r="I1242" s="38"/>
      <c r="J1242" s="38"/>
      <c r="K1242" s="57"/>
      <c r="L1242" s="38"/>
      <c r="M1242" s="38"/>
      <c r="N1242" s="38"/>
      <c r="O1242" s="38"/>
      <c r="P1242" s="38"/>
      <c r="Q1242" s="38"/>
      <c r="R1242" s="57"/>
      <c r="S1242" s="38"/>
      <c r="T1242" s="35"/>
      <c r="V1242" s="35"/>
      <c r="W1242" s="35"/>
    </row>
    <row r="1243" spans="1:23" s="58" customFormat="1">
      <c r="A1243" s="56"/>
      <c r="B1243" s="35"/>
      <c r="C1243" s="37"/>
      <c r="D1243" s="38"/>
      <c r="E1243" s="38"/>
      <c r="F1243" s="38"/>
      <c r="G1243" s="38"/>
      <c r="H1243" s="38"/>
      <c r="I1243" s="38"/>
      <c r="J1243" s="38"/>
      <c r="K1243" s="57"/>
      <c r="L1243" s="38"/>
      <c r="M1243" s="38"/>
      <c r="N1243" s="38"/>
      <c r="O1243" s="38"/>
      <c r="P1243" s="38"/>
      <c r="Q1243" s="38"/>
      <c r="R1243" s="57"/>
      <c r="S1243" s="38"/>
      <c r="T1243" s="35"/>
      <c r="V1243" s="35"/>
      <c r="W1243" s="35"/>
    </row>
    <row r="1244" spans="1:23" s="58" customFormat="1">
      <c r="A1244" s="56"/>
      <c r="B1244" s="35"/>
      <c r="C1244" s="37"/>
      <c r="D1244" s="38"/>
      <c r="E1244" s="38"/>
      <c r="F1244" s="38"/>
      <c r="G1244" s="38"/>
      <c r="H1244" s="38"/>
      <c r="I1244" s="38"/>
      <c r="J1244" s="38"/>
      <c r="K1244" s="57"/>
      <c r="L1244" s="38"/>
      <c r="M1244" s="38"/>
      <c r="N1244" s="38"/>
      <c r="O1244" s="38"/>
      <c r="P1244" s="38"/>
      <c r="Q1244" s="38"/>
      <c r="R1244" s="57"/>
      <c r="S1244" s="38"/>
      <c r="T1244" s="35"/>
      <c r="V1244" s="35"/>
      <c r="W1244" s="35"/>
    </row>
    <row r="1245" spans="1:23" s="58" customFormat="1">
      <c r="A1245" s="56"/>
      <c r="B1245" s="35"/>
      <c r="C1245" s="37"/>
      <c r="D1245" s="38"/>
      <c r="E1245" s="38"/>
      <c r="F1245" s="38"/>
      <c r="G1245" s="38"/>
      <c r="H1245" s="38"/>
      <c r="I1245" s="38"/>
      <c r="J1245" s="38"/>
      <c r="K1245" s="57"/>
      <c r="L1245" s="38"/>
      <c r="M1245" s="38"/>
      <c r="N1245" s="38"/>
      <c r="O1245" s="38"/>
      <c r="P1245" s="38"/>
      <c r="Q1245" s="38"/>
      <c r="R1245" s="57"/>
      <c r="S1245" s="38"/>
      <c r="T1245" s="35"/>
      <c r="V1245" s="35"/>
      <c r="W1245" s="35"/>
    </row>
    <row r="1246" spans="1:23" s="58" customFormat="1">
      <c r="A1246" s="56"/>
      <c r="B1246" s="35"/>
      <c r="C1246" s="37"/>
      <c r="D1246" s="38"/>
      <c r="E1246" s="38"/>
      <c r="F1246" s="38"/>
      <c r="G1246" s="38"/>
      <c r="H1246" s="38"/>
      <c r="I1246" s="38"/>
      <c r="J1246" s="38"/>
      <c r="K1246" s="57"/>
      <c r="L1246" s="38"/>
      <c r="M1246" s="38"/>
      <c r="N1246" s="38"/>
      <c r="O1246" s="38"/>
      <c r="P1246" s="38"/>
      <c r="Q1246" s="38"/>
      <c r="R1246" s="57"/>
      <c r="S1246" s="38"/>
      <c r="T1246" s="35"/>
      <c r="V1246" s="35"/>
      <c r="W1246" s="35"/>
    </row>
    <row r="1247" spans="1:23" s="58" customFormat="1">
      <c r="A1247" s="56"/>
      <c r="B1247" s="35"/>
      <c r="C1247" s="37"/>
      <c r="D1247" s="38"/>
      <c r="E1247" s="38"/>
      <c r="F1247" s="38"/>
      <c r="G1247" s="38"/>
      <c r="H1247" s="38"/>
      <c r="I1247" s="38"/>
      <c r="J1247" s="38"/>
      <c r="K1247" s="57"/>
      <c r="L1247" s="38"/>
      <c r="M1247" s="38"/>
      <c r="N1247" s="38"/>
      <c r="O1247" s="38"/>
      <c r="P1247" s="38"/>
      <c r="Q1247" s="38"/>
      <c r="R1247" s="57"/>
      <c r="S1247" s="38"/>
      <c r="T1247" s="35"/>
      <c r="V1247" s="35"/>
      <c r="W1247" s="35"/>
    </row>
    <row r="1248" spans="1:23" s="58" customFormat="1">
      <c r="A1248" s="56"/>
      <c r="B1248" s="35"/>
      <c r="C1248" s="37"/>
      <c r="D1248" s="38"/>
      <c r="E1248" s="38"/>
      <c r="F1248" s="38"/>
      <c r="G1248" s="38"/>
      <c r="H1248" s="38"/>
      <c r="I1248" s="38"/>
      <c r="J1248" s="38"/>
      <c r="K1248" s="57"/>
      <c r="L1248" s="38"/>
      <c r="M1248" s="38"/>
      <c r="N1248" s="38"/>
      <c r="O1248" s="38"/>
      <c r="P1248" s="38"/>
      <c r="Q1248" s="38"/>
      <c r="R1248" s="57"/>
      <c r="S1248" s="38"/>
      <c r="T1248" s="35"/>
      <c r="V1248" s="35"/>
      <c r="W1248" s="35"/>
    </row>
    <row r="1249" spans="1:23" s="58" customFormat="1">
      <c r="A1249" s="56"/>
      <c r="B1249" s="35"/>
      <c r="C1249" s="37"/>
      <c r="D1249" s="38"/>
      <c r="E1249" s="38"/>
      <c r="F1249" s="38"/>
      <c r="G1249" s="38"/>
      <c r="H1249" s="38"/>
      <c r="I1249" s="38"/>
      <c r="J1249" s="38"/>
      <c r="K1249" s="57"/>
      <c r="L1249" s="38"/>
      <c r="M1249" s="38"/>
      <c r="N1249" s="38"/>
      <c r="O1249" s="38"/>
      <c r="P1249" s="38"/>
      <c r="Q1249" s="38"/>
      <c r="R1249" s="57"/>
      <c r="S1249" s="38"/>
      <c r="T1249" s="35"/>
      <c r="V1249" s="35"/>
      <c r="W1249" s="35"/>
    </row>
    <row r="1250" spans="1:23" s="58" customFormat="1">
      <c r="A1250" s="56"/>
      <c r="B1250" s="35"/>
      <c r="C1250" s="37"/>
      <c r="D1250" s="38"/>
      <c r="E1250" s="38"/>
      <c r="F1250" s="38"/>
      <c r="G1250" s="38"/>
      <c r="H1250" s="38"/>
      <c r="I1250" s="38"/>
      <c r="J1250" s="38"/>
      <c r="K1250" s="57"/>
      <c r="L1250" s="38"/>
      <c r="M1250" s="38"/>
      <c r="N1250" s="38"/>
      <c r="O1250" s="38"/>
      <c r="P1250" s="38"/>
      <c r="Q1250" s="38"/>
      <c r="R1250" s="57"/>
      <c r="S1250" s="38"/>
      <c r="T1250" s="35"/>
      <c r="V1250" s="35"/>
      <c r="W1250" s="35"/>
    </row>
    <row r="1251" spans="1:23" s="58" customFormat="1">
      <c r="A1251" s="56"/>
      <c r="B1251" s="35"/>
      <c r="C1251" s="37"/>
      <c r="D1251" s="38"/>
      <c r="E1251" s="38"/>
      <c r="F1251" s="38"/>
      <c r="G1251" s="38"/>
      <c r="H1251" s="38"/>
      <c r="I1251" s="38"/>
      <c r="J1251" s="38"/>
      <c r="K1251" s="57"/>
      <c r="L1251" s="38"/>
      <c r="M1251" s="38"/>
      <c r="N1251" s="38"/>
      <c r="O1251" s="38"/>
      <c r="P1251" s="38"/>
      <c r="Q1251" s="38"/>
      <c r="R1251" s="57"/>
      <c r="S1251" s="38"/>
      <c r="T1251" s="35"/>
      <c r="V1251" s="35"/>
      <c r="W1251" s="35"/>
    </row>
    <row r="1252" spans="1:23" s="58" customFormat="1">
      <c r="A1252" s="56"/>
      <c r="B1252" s="35"/>
      <c r="C1252" s="37"/>
      <c r="D1252" s="38"/>
      <c r="E1252" s="38"/>
      <c r="F1252" s="38"/>
      <c r="G1252" s="38"/>
      <c r="H1252" s="38"/>
      <c r="I1252" s="38"/>
      <c r="J1252" s="38"/>
      <c r="K1252" s="57"/>
      <c r="L1252" s="38"/>
      <c r="M1252" s="38"/>
      <c r="N1252" s="38"/>
      <c r="O1252" s="38"/>
      <c r="P1252" s="38"/>
      <c r="Q1252" s="38"/>
      <c r="R1252" s="57"/>
      <c r="S1252" s="38"/>
      <c r="T1252" s="35"/>
      <c r="V1252" s="35"/>
      <c r="W1252" s="35"/>
    </row>
    <row r="1253" spans="1:23" s="58" customFormat="1">
      <c r="A1253" s="56"/>
      <c r="B1253" s="35"/>
      <c r="C1253" s="37"/>
      <c r="D1253" s="38"/>
      <c r="E1253" s="38"/>
      <c r="F1253" s="38"/>
      <c r="G1253" s="38"/>
      <c r="H1253" s="38"/>
      <c r="I1253" s="38"/>
      <c r="J1253" s="38"/>
      <c r="K1253" s="57"/>
      <c r="L1253" s="38"/>
      <c r="M1253" s="38"/>
      <c r="N1253" s="38"/>
      <c r="O1253" s="38"/>
      <c r="P1253" s="38"/>
      <c r="Q1253" s="38"/>
      <c r="R1253" s="57"/>
      <c r="S1253" s="38"/>
      <c r="T1253" s="35"/>
      <c r="V1253" s="35"/>
      <c r="W1253" s="35"/>
    </row>
    <row r="1254" spans="1:23" s="58" customFormat="1">
      <c r="A1254" s="56"/>
      <c r="B1254" s="35"/>
      <c r="C1254" s="37"/>
      <c r="D1254" s="38"/>
      <c r="E1254" s="38"/>
      <c r="F1254" s="38"/>
      <c r="G1254" s="38"/>
      <c r="H1254" s="38"/>
      <c r="I1254" s="38"/>
      <c r="J1254" s="38"/>
      <c r="K1254" s="57"/>
      <c r="L1254" s="38"/>
      <c r="M1254" s="38"/>
      <c r="N1254" s="38"/>
      <c r="O1254" s="38"/>
      <c r="P1254" s="38"/>
      <c r="Q1254" s="38"/>
      <c r="R1254" s="57"/>
      <c r="S1254" s="38"/>
      <c r="T1254" s="35"/>
      <c r="V1254" s="35"/>
      <c r="W1254" s="35"/>
    </row>
    <row r="1255" spans="1:23" s="58" customFormat="1">
      <c r="A1255" s="56"/>
      <c r="B1255" s="35"/>
      <c r="C1255" s="37"/>
      <c r="D1255" s="38"/>
      <c r="E1255" s="38"/>
      <c r="F1255" s="38"/>
      <c r="G1255" s="38"/>
      <c r="H1255" s="38"/>
      <c r="I1255" s="38"/>
      <c r="J1255" s="38"/>
      <c r="K1255" s="57"/>
      <c r="L1255" s="38"/>
      <c r="M1255" s="38"/>
      <c r="N1255" s="38"/>
      <c r="O1255" s="38"/>
      <c r="P1255" s="38"/>
      <c r="Q1255" s="38"/>
      <c r="R1255" s="57"/>
      <c r="S1255" s="38"/>
      <c r="T1255" s="35"/>
      <c r="V1255" s="35"/>
      <c r="W1255" s="35"/>
    </row>
    <row r="1256" spans="1:23" s="58" customFormat="1">
      <c r="A1256" s="56"/>
      <c r="B1256" s="35"/>
      <c r="C1256" s="37"/>
      <c r="D1256" s="38"/>
      <c r="E1256" s="38"/>
      <c r="F1256" s="38"/>
      <c r="G1256" s="38"/>
      <c r="H1256" s="38"/>
      <c r="I1256" s="38"/>
      <c r="J1256" s="38"/>
      <c r="K1256" s="57"/>
      <c r="L1256" s="38"/>
      <c r="M1256" s="38"/>
      <c r="N1256" s="38"/>
      <c r="O1256" s="38"/>
      <c r="P1256" s="38"/>
      <c r="Q1256" s="38"/>
      <c r="R1256" s="57"/>
      <c r="S1256" s="38"/>
      <c r="T1256" s="35"/>
      <c r="V1256" s="35"/>
      <c r="W1256" s="35"/>
    </row>
    <row r="1257" spans="1:23" s="58" customFormat="1">
      <c r="A1257" s="56"/>
      <c r="B1257" s="35"/>
      <c r="C1257" s="37"/>
      <c r="D1257" s="38"/>
      <c r="E1257" s="38"/>
      <c r="F1257" s="38"/>
      <c r="G1257" s="38"/>
      <c r="H1257" s="38"/>
      <c r="I1257" s="38"/>
      <c r="J1257" s="38"/>
      <c r="K1257" s="57"/>
      <c r="L1257" s="38"/>
      <c r="M1257" s="38"/>
      <c r="N1257" s="38"/>
      <c r="O1257" s="38"/>
      <c r="P1257" s="38"/>
      <c r="Q1257" s="38"/>
      <c r="R1257" s="57"/>
      <c r="S1257" s="38"/>
      <c r="T1257" s="35"/>
      <c r="V1257" s="35"/>
      <c r="W1257" s="35"/>
    </row>
    <row r="1258" spans="1:23" s="58" customFormat="1">
      <c r="A1258" s="56"/>
      <c r="B1258" s="35"/>
      <c r="C1258" s="37"/>
      <c r="D1258" s="38"/>
      <c r="E1258" s="38"/>
      <c r="F1258" s="38"/>
      <c r="G1258" s="38"/>
      <c r="H1258" s="38"/>
      <c r="I1258" s="38"/>
      <c r="J1258" s="38"/>
      <c r="K1258" s="57"/>
      <c r="L1258" s="38"/>
      <c r="M1258" s="38"/>
      <c r="N1258" s="38"/>
      <c r="O1258" s="38"/>
      <c r="P1258" s="38"/>
      <c r="Q1258" s="38"/>
      <c r="R1258" s="57"/>
      <c r="S1258" s="38"/>
      <c r="T1258" s="35"/>
      <c r="V1258" s="35"/>
      <c r="W1258" s="35"/>
    </row>
    <row r="1259" spans="1:23" s="58" customFormat="1">
      <c r="A1259" s="56"/>
      <c r="B1259" s="35"/>
      <c r="C1259" s="37"/>
      <c r="D1259" s="38"/>
      <c r="E1259" s="38"/>
      <c r="F1259" s="38"/>
      <c r="G1259" s="38"/>
      <c r="H1259" s="38"/>
      <c r="I1259" s="38"/>
      <c r="J1259" s="38"/>
      <c r="K1259" s="57"/>
      <c r="L1259" s="38"/>
      <c r="M1259" s="38"/>
      <c r="N1259" s="38"/>
      <c r="O1259" s="38"/>
      <c r="P1259" s="38"/>
      <c r="Q1259" s="38"/>
      <c r="R1259" s="57"/>
      <c r="S1259" s="38"/>
      <c r="T1259" s="35"/>
      <c r="V1259" s="35"/>
      <c r="W1259" s="35"/>
    </row>
    <row r="1260" spans="1:23" s="58" customFormat="1">
      <c r="A1260" s="56"/>
      <c r="B1260" s="35"/>
      <c r="C1260" s="37"/>
      <c r="D1260" s="38"/>
      <c r="E1260" s="38"/>
      <c r="F1260" s="38"/>
      <c r="G1260" s="38"/>
      <c r="H1260" s="38"/>
      <c r="I1260" s="38"/>
      <c r="J1260" s="38"/>
      <c r="K1260" s="57"/>
      <c r="L1260" s="38"/>
      <c r="M1260" s="38"/>
      <c r="N1260" s="38"/>
      <c r="O1260" s="38"/>
      <c r="P1260" s="38"/>
      <c r="Q1260" s="38"/>
      <c r="R1260" s="57"/>
      <c r="S1260" s="38"/>
      <c r="T1260" s="35"/>
      <c r="V1260" s="35"/>
      <c r="W1260" s="35"/>
    </row>
    <row r="1261" spans="1:23" s="58" customFormat="1">
      <c r="A1261" s="56"/>
      <c r="B1261" s="35"/>
      <c r="C1261" s="37"/>
      <c r="D1261" s="38"/>
      <c r="E1261" s="38"/>
      <c r="F1261" s="38"/>
      <c r="G1261" s="38"/>
      <c r="H1261" s="38"/>
      <c r="I1261" s="38"/>
      <c r="J1261" s="38"/>
      <c r="K1261" s="57"/>
      <c r="L1261" s="38"/>
      <c r="M1261" s="38"/>
      <c r="N1261" s="38"/>
      <c r="O1261" s="38"/>
      <c r="P1261" s="38"/>
      <c r="Q1261" s="38"/>
      <c r="R1261" s="57"/>
      <c r="S1261" s="38"/>
      <c r="T1261" s="35"/>
      <c r="V1261" s="35"/>
      <c r="W1261" s="35"/>
    </row>
    <row r="1262" spans="1:23" s="58" customFormat="1">
      <c r="A1262" s="56"/>
      <c r="B1262" s="35"/>
      <c r="C1262" s="37"/>
      <c r="D1262" s="38"/>
      <c r="E1262" s="38"/>
      <c r="F1262" s="38"/>
      <c r="G1262" s="38"/>
      <c r="H1262" s="38"/>
      <c r="I1262" s="38"/>
      <c r="J1262" s="38"/>
      <c r="K1262" s="57"/>
      <c r="L1262" s="38"/>
      <c r="M1262" s="38"/>
      <c r="N1262" s="38"/>
      <c r="O1262" s="38"/>
      <c r="P1262" s="38"/>
      <c r="Q1262" s="38"/>
      <c r="R1262" s="57"/>
      <c r="S1262" s="38"/>
      <c r="T1262" s="35"/>
      <c r="V1262" s="35"/>
      <c r="W1262" s="35"/>
    </row>
    <row r="1263" spans="1:23" s="58" customFormat="1">
      <c r="A1263" s="56"/>
      <c r="B1263" s="35"/>
      <c r="C1263" s="37"/>
      <c r="D1263" s="38"/>
      <c r="E1263" s="38"/>
      <c r="F1263" s="38"/>
      <c r="G1263" s="38"/>
      <c r="H1263" s="38"/>
      <c r="I1263" s="38"/>
      <c r="J1263" s="38"/>
      <c r="K1263" s="57"/>
      <c r="L1263" s="38"/>
      <c r="M1263" s="38"/>
      <c r="N1263" s="38"/>
      <c r="O1263" s="38"/>
      <c r="P1263" s="38"/>
      <c r="Q1263" s="38"/>
      <c r="R1263" s="57"/>
      <c r="S1263" s="38"/>
      <c r="T1263" s="35"/>
      <c r="V1263" s="35"/>
      <c r="W1263" s="35"/>
    </row>
    <row r="1264" spans="1:23" s="58" customFormat="1">
      <c r="A1264" s="56"/>
      <c r="B1264" s="35"/>
      <c r="C1264" s="37"/>
      <c r="D1264" s="38"/>
      <c r="E1264" s="38"/>
      <c r="F1264" s="38"/>
      <c r="G1264" s="38"/>
      <c r="H1264" s="38"/>
      <c r="I1264" s="38"/>
      <c r="J1264" s="38"/>
      <c r="K1264" s="57"/>
      <c r="L1264" s="38"/>
      <c r="M1264" s="38"/>
      <c r="N1264" s="38"/>
      <c r="O1264" s="38"/>
      <c r="P1264" s="38"/>
      <c r="Q1264" s="38"/>
      <c r="R1264" s="57"/>
      <c r="S1264" s="38"/>
      <c r="T1264" s="35"/>
      <c r="V1264" s="35"/>
      <c r="W1264" s="35"/>
    </row>
    <row r="1265" spans="1:23" s="58" customFormat="1">
      <c r="A1265" s="56"/>
      <c r="B1265" s="35"/>
      <c r="C1265" s="37"/>
      <c r="D1265" s="38"/>
      <c r="E1265" s="38"/>
      <c r="F1265" s="38"/>
      <c r="G1265" s="38"/>
      <c r="H1265" s="38"/>
      <c r="I1265" s="38"/>
      <c r="J1265" s="38"/>
      <c r="K1265" s="57"/>
      <c r="L1265" s="38"/>
      <c r="M1265" s="38"/>
      <c r="N1265" s="38"/>
      <c r="O1265" s="38"/>
      <c r="P1265" s="38"/>
      <c r="Q1265" s="38"/>
      <c r="R1265" s="57"/>
      <c r="S1265" s="38"/>
      <c r="T1265" s="35"/>
      <c r="V1265" s="35"/>
      <c r="W1265" s="35"/>
    </row>
    <row r="1266" spans="1:23" s="58" customFormat="1">
      <c r="A1266" s="56"/>
      <c r="B1266" s="35"/>
      <c r="C1266" s="37"/>
      <c r="D1266" s="38"/>
      <c r="E1266" s="38"/>
      <c r="F1266" s="38"/>
      <c r="G1266" s="38"/>
      <c r="H1266" s="38"/>
      <c r="I1266" s="38"/>
      <c r="J1266" s="38"/>
      <c r="K1266" s="57"/>
      <c r="L1266" s="38"/>
      <c r="M1266" s="38"/>
      <c r="N1266" s="38"/>
      <c r="O1266" s="38"/>
      <c r="P1266" s="38"/>
      <c r="Q1266" s="38"/>
      <c r="R1266" s="57"/>
      <c r="S1266" s="38"/>
      <c r="T1266" s="35"/>
      <c r="V1266" s="35"/>
      <c r="W1266" s="35"/>
    </row>
    <row r="1267" spans="1:23" s="58" customFormat="1">
      <c r="A1267" s="56"/>
      <c r="B1267" s="35"/>
      <c r="C1267" s="37"/>
      <c r="D1267" s="38"/>
      <c r="E1267" s="38"/>
      <c r="F1267" s="38"/>
      <c r="G1267" s="38"/>
      <c r="H1267" s="38"/>
      <c r="I1267" s="38"/>
      <c r="J1267" s="38"/>
      <c r="K1267" s="57"/>
      <c r="L1267" s="38"/>
      <c r="M1267" s="38"/>
      <c r="N1267" s="38"/>
      <c r="O1267" s="38"/>
      <c r="P1267" s="38"/>
      <c r="Q1267" s="38"/>
      <c r="R1267" s="57"/>
      <c r="S1267" s="38"/>
      <c r="T1267" s="35"/>
      <c r="V1267" s="35"/>
      <c r="W1267" s="35"/>
    </row>
    <row r="1268" spans="1:23" s="58" customFormat="1">
      <c r="A1268" s="56"/>
      <c r="B1268" s="35"/>
      <c r="C1268" s="37"/>
      <c r="D1268" s="38"/>
      <c r="E1268" s="38"/>
      <c r="F1268" s="38"/>
      <c r="G1268" s="38"/>
      <c r="H1268" s="38"/>
      <c r="I1268" s="38"/>
      <c r="J1268" s="38"/>
      <c r="K1268" s="57"/>
      <c r="L1268" s="38"/>
      <c r="M1268" s="38"/>
      <c r="N1268" s="38"/>
      <c r="O1268" s="38"/>
      <c r="P1268" s="38"/>
      <c r="Q1268" s="38"/>
      <c r="R1268" s="57"/>
      <c r="S1268" s="38"/>
      <c r="T1268" s="35"/>
      <c r="V1268" s="35"/>
      <c r="W1268" s="35"/>
    </row>
    <row r="1269" spans="1:23" s="58" customFormat="1">
      <c r="A1269" s="56"/>
      <c r="B1269" s="35"/>
      <c r="C1269" s="37"/>
      <c r="D1269" s="38"/>
      <c r="E1269" s="38"/>
      <c r="F1269" s="38"/>
      <c r="G1269" s="38"/>
      <c r="H1269" s="38"/>
      <c r="I1269" s="38"/>
      <c r="J1269" s="38"/>
      <c r="K1269" s="57"/>
      <c r="L1269" s="38"/>
      <c r="M1269" s="38"/>
      <c r="N1269" s="38"/>
      <c r="O1269" s="38"/>
      <c r="P1269" s="38"/>
      <c r="Q1269" s="38"/>
      <c r="R1269" s="57"/>
      <c r="S1269" s="38"/>
      <c r="T1269" s="35"/>
      <c r="V1269" s="35"/>
      <c r="W1269" s="35"/>
    </row>
    <row r="1270" spans="1:23" s="58" customFormat="1">
      <c r="A1270" s="56"/>
      <c r="B1270" s="35"/>
      <c r="C1270" s="37"/>
      <c r="D1270" s="38"/>
      <c r="E1270" s="38"/>
      <c r="F1270" s="38"/>
      <c r="G1270" s="38"/>
      <c r="H1270" s="38"/>
      <c r="I1270" s="38"/>
      <c r="J1270" s="38"/>
      <c r="K1270" s="57"/>
      <c r="L1270" s="38"/>
      <c r="M1270" s="38"/>
      <c r="N1270" s="38"/>
      <c r="O1270" s="38"/>
      <c r="P1270" s="38"/>
      <c r="Q1270" s="38"/>
      <c r="R1270" s="57"/>
      <c r="S1270" s="38"/>
      <c r="T1270" s="35"/>
      <c r="V1270" s="35"/>
      <c r="W1270" s="35"/>
    </row>
    <row r="1271" spans="1:23" s="58" customFormat="1">
      <c r="A1271" s="56"/>
      <c r="B1271" s="35"/>
      <c r="C1271" s="37"/>
      <c r="D1271" s="38"/>
      <c r="E1271" s="38"/>
      <c r="F1271" s="38"/>
      <c r="G1271" s="38"/>
      <c r="H1271" s="38"/>
      <c r="I1271" s="38"/>
      <c r="J1271" s="38"/>
      <c r="K1271" s="57"/>
      <c r="L1271" s="38"/>
      <c r="M1271" s="38"/>
      <c r="N1271" s="38"/>
      <c r="O1271" s="38"/>
      <c r="P1271" s="38"/>
      <c r="Q1271" s="38"/>
      <c r="R1271" s="57"/>
      <c r="S1271" s="38"/>
      <c r="T1271" s="35"/>
      <c r="V1271" s="35"/>
      <c r="W1271" s="35"/>
    </row>
    <row r="1272" spans="1:23" s="58" customFormat="1">
      <c r="A1272" s="56"/>
      <c r="B1272" s="35"/>
      <c r="C1272" s="37"/>
      <c r="D1272" s="38"/>
      <c r="E1272" s="38"/>
      <c r="F1272" s="38"/>
      <c r="G1272" s="38"/>
      <c r="H1272" s="38"/>
      <c r="I1272" s="38"/>
      <c r="J1272" s="38"/>
      <c r="K1272" s="57"/>
      <c r="L1272" s="38"/>
      <c r="M1272" s="38"/>
      <c r="N1272" s="38"/>
      <c r="O1272" s="38"/>
      <c r="P1272" s="38"/>
      <c r="Q1272" s="38"/>
      <c r="R1272" s="57"/>
      <c r="S1272" s="38"/>
      <c r="T1272" s="35"/>
      <c r="V1272" s="35"/>
      <c r="W1272" s="35"/>
    </row>
    <row r="1273" spans="1:23" s="58" customFormat="1">
      <c r="A1273" s="56"/>
      <c r="B1273" s="35"/>
      <c r="C1273" s="37"/>
      <c r="D1273" s="38"/>
      <c r="E1273" s="38"/>
      <c r="F1273" s="38"/>
      <c r="G1273" s="38"/>
      <c r="H1273" s="38"/>
      <c r="I1273" s="38"/>
      <c r="J1273" s="38"/>
      <c r="K1273" s="57"/>
      <c r="L1273" s="38"/>
      <c r="M1273" s="38"/>
      <c r="N1273" s="38"/>
      <c r="O1273" s="38"/>
      <c r="P1273" s="38"/>
      <c r="Q1273" s="38"/>
      <c r="R1273" s="57"/>
      <c r="S1273" s="38"/>
      <c r="T1273" s="35"/>
      <c r="V1273" s="35"/>
      <c r="W1273" s="35"/>
    </row>
    <row r="1274" spans="1:23" s="58" customFormat="1">
      <c r="A1274" s="56"/>
      <c r="B1274" s="35"/>
      <c r="C1274" s="37"/>
      <c r="D1274" s="38"/>
      <c r="E1274" s="38"/>
      <c r="F1274" s="38"/>
      <c r="G1274" s="38"/>
      <c r="H1274" s="38"/>
      <c r="I1274" s="38"/>
      <c r="J1274" s="38"/>
      <c r="K1274" s="57"/>
      <c r="L1274" s="38"/>
      <c r="M1274" s="38"/>
      <c r="N1274" s="38"/>
      <c r="O1274" s="38"/>
      <c r="P1274" s="38"/>
      <c r="Q1274" s="38"/>
      <c r="R1274" s="57"/>
      <c r="S1274" s="38"/>
      <c r="T1274" s="35"/>
      <c r="V1274" s="35"/>
      <c r="W1274" s="35"/>
    </row>
    <row r="1275" spans="1:23" s="58" customFormat="1">
      <c r="A1275" s="56"/>
      <c r="B1275" s="35"/>
      <c r="C1275" s="37"/>
      <c r="D1275" s="38"/>
      <c r="E1275" s="38"/>
      <c r="F1275" s="38"/>
      <c r="G1275" s="38"/>
      <c r="H1275" s="38"/>
      <c r="I1275" s="38"/>
      <c r="J1275" s="38"/>
      <c r="K1275" s="57"/>
      <c r="L1275" s="38"/>
      <c r="M1275" s="38"/>
      <c r="N1275" s="38"/>
      <c r="O1275" s="38"/>
      <c r="P1275" s="38"/>
      <c r="Q1275" s="38"/>
      <c r="R1275" s="57"/>
      <c r="S1275" s="38"/>
      <c r="T1275" s="35"/>
      <c r="V1275" s="35"/>
      <c r="W1275" s="35"/>
    </row>
    <row r="1276" spans="1:23" s="58" customFormat="1">
      <c r="A1276" s="56"/>
      <c r="B1276" s="35"/>
      <c r="C1276" s="37"/>
      <c r="D1276" s="38"/>
      <c r="E1276" s="38"/>
      <c r="F1276" s="38"/>
      <c r="G1276" s="38"/>
      <c r="H1276" s="38"/>
      <c r="I1276" s="38"/>
      <c r="J1276" s="38"/>
      <c r="K1276" s="57"/>
      <c r="L1276" s="38"/>
      <c r="M1276" s="38"/>
      <c r="N1276" s="38"/>
      <c r="O1276" s="38"/>
      <c r="P1276" s="38"/>
      <c r="Q1276" s="38"/>
      <c r="R1276" s="57"/>
      <c r="S1276" s="38"/>
      <c r="T1276" s="35"/>
      <c r="V1276" s="35"/>
      <c r="W1276" s="35"/>
    </row>
    <row r="1277" spans="1:23" s="58" customFormat="1">
      <c r="A1277" s="56"/>
      <c r="B1277" s="35"/>
      <c r="C1277" s="37"/>
      <c r="D1277" s="38"/>
      <c r="E1277" s="38"/>
      <c r="F1277" s="38"/>
      <c r="G1277" s="38"/>
      <c r="H1277" s="38"/>
      <c r="I1277" s="38"/>
      <c r="J1277" s="38"/>
      <c r="K1277" s="57"/>
      <c r="L1277" s="38"/>
      <c r="M1277" s="38"/>
      <c r="N1277" s="38"/>
      <c r="O1277" s="38"/>
      <c r="P1277" s="38"/>
      <c r="Q1277" s="38"/>
      <c r="R1277" s="57"/>
      <c r="S1277" s="38"/>
      <c r="T1277" s="35"/>
      <c r="V1277" s="35"/>
      <c r="W1277" s="35"/>
    </row>
    <row r="1278" spans="1:23" s="58" customFormat="1">
      <c r="A1278" s="56"/>
      <c r="B1278" s="35"/>
      <c r="C1278" s="37"/>
      <c r="D1278" s="38"/>
      <c r="E1278" s="38"/>
      <c r="F1278" s="38"/>
      <c r="G1278" s="38"/>
      <c r="H1278" s="38"/>
      <c r="I1278" s="38"/>
      <c r="J1278" s="38"/>
      <c r="K1278" s="57"/>
      <c r="L1278" s="38"/>
      <c r="M1278" s="38"/>
      <c r="N1278" s="38"/>
      <c r="O1278" s="38"/>
      <c r="P1278" s="38"/>
      <c r="Q1278" s="38"/>
      <c r="R1278" s="57"/>
      <c r="S1278" s="38"/>
      <c r="T1278" s="35"/>
      <c r="V1278" s="35"/>
      <c r="W1278" s="35"/>
    </row>
    <row r="1279" spans="1:23" s="58" customFormat="1">
      <c r="A1279" s="56"/>
      <c r="B1279" s="35"/>
      <c r="C1279" s="37"/>
      <c r="D1279" s="38"/>
      <c r="E1279" s="38"/>
      <c r="F1279" s="38"/>
      <c r="G1279" s="38"/>
      <c r="H1279" s="38"/>
      <c r="I1279" s="38"/>
      <c r="J1279" s="38"/>
      <c r="K1279" s="57"/>
      <c r="L1279" s="38"/>
      <c r="M1279" s="38"/>
      <c r="N1279" s="38"/>
      <c r="O1279" s="38"/>
      <c r="P1279" s="38"/>
      <c r="Q1279" s="38"/>
      <c r="R1279" s="57"/>
      <c r="S1279" s="38"/>
      <c r="T1279" s="35"/>
      <c r="V1279" s="35"/>
      <c r="W1279" s="35"/>
    </row>
    <row r="1280" spans="1:23" s="58" customFormat="1">
      <c r="A1280" s="56"/>
      <c r="B1280" s="35"/>
      <c r="C1280" s="37"/>
      <c r="D1280" s="38"/>
      <c r="E1280" s="38"/>
      <c r="F1280" s="38"/>
      <c r="G1280" s="38"/>
      <c r="H1280" s="38"/>
      <c r="I1280" s="38"/>
      <c r="J1280" s="38"/>
      <c r="K1280" s="57"/>
      <c r="L1280" s="38"/>
      <c r="M1280" s="38"/>
      <c r="N1280" s="38"/>
      <c r="O1280" s="38"/>
      <c r="P1280" s="38"/>
      <c r="Q1280" s="38"/>
      <c r="R1280" s="57"/>
      <c r="S1280" s="38"/>
      <c r="T1280" s="35"/>
      <c r="V1280" s="35"/>
      <c r="W1280" s="35"/>
    </row>
    <row r="1281" spans="1:23" s="58" customFormat="1">
      <c r="A1281" s="56"/>
      <c r="B1281" s="35"/>
      <c r="C1281" s="37"/>
      <c r="D1281" s="38"/>
      <c r="E1281" s="38"/>
      <c r="F1281" s="38"/>
      <c r="G1281" s="38"/>
      <c r="H1281" s="38"/>
      <c r="I1281" s="38"/>
      <c r="J1281" s="38"/>
      <c r="K1281" s="57"/>
      <c r="L1281" s="38"/>
      <c r="M1281" s="38"/>
      <c r="N1281" s="38"/>
      <c r="O1281" s="38"/>
      <c r="P1281" s="38"/>
      <c r="Q1281" s="38"/>
      <c r="R1281" s="57"/>
      <c r="S1281" s="38"/>
      <c r="T1281" s="35"/>
      <c r="V1281" s="35"/>
      <c r="W1281" s="35"/>
    </row>
    <row r="1282" spans="1:23" s="58" customFormat="1">
      <c r="A1282" s="56"/>
      <c r="B1282" s="35"/>
      <c r="C1282" s="37"/>
      <c r="D1282" s="38"/>
      <c r="E1282" s="38"/>
      <c r="F1282" s="38"/>
      <c r="G1282" s="38"/>
      <c r="H1282" s="38"/>
      <c r="I1282" s="38"/>
      <c r="J1282" s="38"/>
      <c r="K1282" s="57"/>
      <c r="L1282" s="38"/>
      <c r="M1282" s="38"/>
      <c r="N1282" s="38"/>
      <c r="O1282" s="38"/>
      <c r="P1282" s="38"/>
      <c r="Q1282" s="38"/>
      <c r="R1282" s="57"/>
      <c r="S1282" s="38"/>
      <c r="T1282" s="35"/>
      <c r="V1282" s="35"/>
      <c r="W1282" s="35"/>
    </row>
    <row r="1283" spans="1:23" s="58" customFormat="1">
      <c r="A1283" s="56"/>
      <c r="B1283" s="35"/>
      <c r="C1283" s="37"/>
      <c r="D1283" s="38"/>
      <c r="E1283" s="38"/>
      <c r="F1283" s="38"/>
      <c r="G1283" s="38"/>
      <c r="H1283" s="38"/>
      <c r="I1283" s="38"/>
      <c r="J1283" s="38"/>
      <c r="K1283" s="57"/>
      <c r="L1283" s="38"/>
      <c r="M1283" s="38"/>
      <c r="N1283" s="38"/>
      <c r="O1283" s="38"/>
      <c r="P1283" s="38"/>
      <c r="Q1283" s="38"/>
      <c r="R1283" s="57"/>
      <c r="S1283" s="38"/>
      <c r="T1283" s="35"/>
      <c r="V1283" s="35"/>
      <c r="W1283" s="35"/>
    </row>
    <row r="1284" spans="1:23" s="58" customFormat="1">
      <c r="A1284" s="56"/>
      <c r="B1284" s="35"/>
      <c r="C1284" s="37"/>
      <c r="D1284" s="38"/>
      <c r="E1284" s="38"/>
      <c r="F1284" s="38"/>
      <c r="G1284" s="38"/>
      <c r="H1284" s="38"/>
      <c r="I1284" s="38"/>
      <c r="J1284" s="38"/>
      <c r="K1284" s="57"/>
      <c r="L1284" s="38"/>
      <c r="M1284" s="38"/>
      <c r="N1284" s="38"/>
      <c r="O1284" s="38"/>
      <c r="P1284" s="38"/>
      <c r="Q1284" s="38"/>
      <c r="R1284" s="57"/>
      <c r="S1284" s="38"/>
      <c r="T1284" s="35"/>
      <c r="V1284" s="35"/>
      <c r="W1284" s="35"/>
    </row>
    <row r="1285" spans="1:23" s="58" customFormat="1">
      <c r="A1285" s="56"/>
      <c r="B1285" s="35"/>
      <c r="C1285" s="37"/>
      <c r="D1285" s="38"/>
      <c r="E1285" s="38"/>
      <c r="F1285" s="38"/>
      <c r="G1285" s="38"/>
      <c r="H1285" s="38"/>
      <c r="I1285" s="38"/>
      <c r="J1285" s="38"/>
      <c r="K1285" s="57"/>
      <c r="L1285" s="38"/>
      <c r="M1285" s="38"/>
      <c r="N1285" s="38"/>
      <c r="O1285" s="38"/>
      <c r="P1285" s="38"/>
      <c r="Q1285" s="38"/>
      <c r="R1285" s="57"/>
      <c r="S1285" s="38"/>
      <c r="T1285" s="35"/>
      <c r="V1285" s="35"/>
      <c r="W1285" s="35"/>
    </row>
    <row r="1286" spans="1:23" s="58" customFormat="1">
      <c r="A1286" s="56"/>
      <c r="B1286" s="35"/>
      <c r="C1286" s="37"/>
      <c r="D1286" s="38"/>
      <c r="E1286" s="38"/>
      <c r="F1286" s="38"/>
      <c r="G1286" s="38"/>
      <c r="H1286" s="38"/>
      <c r="I1286" s="38"/>
      <c r="J1286" s="38"/>
      <c r="K1286" s="57"/>
      <c r="L1286" s="38"/>
      <c r="M1286" s="38"/>
      <c r="N1286" s="38"/>
      <c r="O1286" s="38"/>
      <c r="P1286" s="38"/>
      <c r="Q1286" s="38"/>
      <c r="R1286" s="57"/>
      <c r="S1286" s="38"/>
      <c r="T1286" s="35"/>
      <c r="V1286" s="35"/>
      <c r="W1286" s="35"/>
    </row>
    <row r="1287" spans="1:23" s="58" customFormat="1">
      <c r="A1287" s="56"/>
      <c r="B1287" s="35"/>
      <c r="C1287" s="37"/>
      <c r="D1287" s="38"/>
      <c r="E1287" s="38"/>
      <c r="F1287" s="38"/>
      <c r="G1287" s="38"/>
      <c r="H1287" s="38"/>
      <c r="I1287" s="38"/>
      <c r="J1287" s="38"/>
      <c r="K1287" s="57"/>
      <c r="L1287" s="38"/>
      <c r="M1287" s="38"/>
      <c r="N1287" s="38"/>
      <c r="O1287" s="38"/>
      <c r="P1287" s="38"/>
      <c r="Q1287" s="38"/>
      <c r="R1287" s="57"/>
      <c r="S1287" s="38"/>
      <c r="T1287" s="35"/>
      <c r="V1287" s="35"/>
      <c r="W1287" s="35"/>
    </row>
    <row r="1288" spans="1:23" s="58" customFormat="1">
      <c r="A1288" s="56"/>
      <c r="B1288" s="35"/>
      <c r="C1288" s="37"/>
      <c r="D1288" s="38"/>
      <c r="E1288" s="38"/>
      <c r="F1288" s="38"/>
      <c r="G1288" s="38"/>
      <c r="H1288" s="38"/>
      <c r="I1288" s="38"/>
      <c r="J1288" s="38"/>
      <c r="K1288" s="57"/>
      <c r="L1288" s="38"/>
      <c r="M1288" s="38"/>
      <c r="N1288" s="38"/>
      <c r="O1288" s="38"/>
      <c r="P1288" s="38"/>
      <c r="Q1288" s="38"/>
      <c r="R1288" s="57"/>
      <c r="S1288" s="38"/>
      <c r="T1288" s="35"/>
      <c r="V1288" s="35"/>
      <c r="W1288" s="35"/>
    </row>
    <row r="1289" spans="1:23" s="58" customFormat="1">
      <c r="A1289" s="56"/>
      <c r="B1289" s="35"/>
      <c r="C1289" s="37"/>
      <c r="D1289" s="38"/>
      <c r="E1289" s="38"/>
      <c r="F1289" s="38"/>
      <c r="G1289" s="38"/>
      <c r="H1289" s="38"/>
      <c r="I1289" s="38"/>
      <c r="J1289" s="38"/>
      <c r="K1289" s="57"/>
      <c r="L1289" s="38"/>
      <c r="M1289" s="38"/>
      <c r="N1289" s="38"/>
      <c r="O1289" s="38"/>
      <c r="P1289" s="38"/>
      <c r="Q1289" s="38"/>
      <c r="R1289" s="57"/>
      <c r="S1289" s="38"/>
      <c r="T1289" s="35"/>
      <c r="V1289" s="35"/>
      <c r="W1289" s="35"/>
    </row>
    <row r="1290" spans="1:23" s="58" customFormat="1">
      <c r="A1290" s="56"/>
      <c r="B1290" s="35"/>
      <c r="C1290" s="37"/>
      <c r="D1290" s="38"/>
      <c r="E1290" s="38"/>
      <c r="F1290" s="38"/>
      <c r="G1290" s="38"/>
      <c r="H1290" s="38"/>
      <c r="I1290" s="38"/>
      <c r="J1290" s="38"/>
      <c r="K1290" s="57"/>
      <c r="L1290" s="38"/>
      <c r="M1290" s="38"/>
      <c r="N1290" s="38"/>
      <c r="O1290" s="38"/>
      <c r="P1290" s="38"/>
      <c r="Q1290" s="38"/>
      <c r="R1290" s="57"/>
      <c r="S1290" s="38"/>
      <c r="T1290" s="35"/>
      <c r="V1290" s="35"/>
      <c r="W1290" s="35"/>
    </row>
    <row r="1291" spans="1:23" s="58" customFormat="1">
      <c r="A1291" s="56"/>
      <c r="B1291" s="35"/>
      <c r="C1291" s="37"/>
      <c r="D1291" s="38"/>
      <c r="E1291" s="38"/>
      <c r="F1291" s="38"/>
      <c r="G1291" s="38"/>
      <c r="H1291" s="38"/>
      <c r="I1291" s="38"/>
      <c r="J1291" s="38"/>
      <c r="K1291" s="57"/>
      <c r="L1291" s="38"/>
      <c r="M1291" s="38"/>
      <c r="N1291" s="38"/>
      <c r="O1291" s="38"/>
      <c r="P1291" s="38"/>
      <c r="Q1291" s="38"/>
      <c r="R1291" s="57"/>
      <c r="S1291" s="38"/>
      <c r="T1291" s="35"/>
      <c r="V1291" s="35"/>
      <c r="W1291" s="35"/>
    </row>
    <row r="1292" spans="1:23" s="58" customFormat="1">
      <c r="A1292" s="56"/>
      <c r="B1292" s="35"/>
      <c r="C1292" s="37"/>
      <c r="D1292" s="38"/>
      <c r="E1292" s="38"/>
      <c r="F1292" s="38"/>
      <c r="G1292" s="38"/>
      <c r="H1292" s="38"/>
      <c r="I1292" s="38"/>
      <c r="J1292" s="38"/>
      <c r="K1292" s="57"/>
      <c r="L1292" s="38"/>
      <c r="M1292" s="38"/>
      <c r="N1292" s="38"/>
      <c r="O1292" s="38"/>
      <c r="P1292" s="38"/>
      <c r="Q1292" s="38"/>
      <c r="R1292" s="57"/>
      <c r="S1292" s="38"/>
      <c r="T1292" s="35"/>
      <c r="V1292" s="35"/>
      <c r="W1292" s="35"/>
    </row>
    <row r="1293" spans="1:23" s="58" customFormat="1">
      <c r="A1293" s="56"/>
      <c r="B1293" s="35"/>
      <c r="C1293" s="37"/>
      <c r="D1293" s="38"/>
      <c r="E1293" s="38"/>
      <c r="F1293" s="38"/>
      <c r="G1293" s="38"/>
      <c r="H1293" s="38"/>
      <c r="I1293" s="38"/>
      <c r="J1293" s="38"/>
      <c r="K1293" s="57"/>
      <c r="L1293" s="38"/>
      <c r="M1293" s="38"/>
      <c r="N1293" s="38"/>
      <c r="O1293" s="38"/>
      <c r="P1293" s="38"/>
      <c r="Q1293" s="38"/>
      <c r="R1293" s="57"/>
      <c r="S1293" s="38"/>
      <c r="T1293" s="35"/>
      <c r="V1293" s="35"/>
      <c r="W1293" s="35"/>
    </row>
    <row r="1294" spans="1:23" s="58" customFormat="1">
      <c r="A1294" s="56"/>
      <c r="B1294" s="35"/>
      <c r="C1294" s="37"/>
      <c r="D1294" s="38"/>
      <c r="E1294" s="38"/>
      <c r="F1294" s="38"/>
      <c r="G1294" s="38"/>
      <c r="H1294" s="38"/>
      <c r="I1294" s="38"/>
      <c r="J1294" s="38"/>
      <c r="K1294" s="57"/>
      <c r="L1294" s="38"/>
      <c r="M1294" s="38"/>
      <c r="N1294" s="38"/>
      <c r="O1294" s="38"/>
      <c r="P1294" s="38"/>
      <c r="Q1294" s="38"/>
      <c r="R1294" s="57"/>
      <c r="S1294" s="38"/>
      <c r="T1294" s="35"/>
      <c r="V1294" s="35"/>
      <c r="W1294" s="35"/>
    </row>
    <row r="1295" spans="1:23" s="58" customFormat="1">
      <c r="A1295" s="56"/>
      <c r="B1295" s="35"/>
      <c r="C1295" s="37"/>
      <c r="D1295" s="38"/>
      <c r="E1295" s="38"/>
      <c r="F1295" s="38"/>
      <c r="G1295" s="38"/>
      <c r="H1295" s="38"/>
      <c r="I1295" s="38"/>
      <c r="J1295" s="38"/>
      <c r="K1295" s="57"/>
      <c r="L1295" s="38"/>
      <c r="M1295" s="38"/>
      <c r="N1295" s="38"/>
      <c r="O1295" s="38"/>
      <c r="P1295" s="38"/>
      <c r="Q1295" s="38"/>
      <c r="R1295" s="57"/>
      <c r="S1295" s="38"/>
      <c r="T1295" s="35"/>
      <c r="V1295" s="35"/>
      <c r="W1295" s="35"/>
    </row>
    <row r="1296" spans="1:23" s="58" customFormat="1">
      <c r="A1296" s="56"/>
      <c r="B1296" s="35"/>
      <c r="C1296" s="37"/>
      <c r="D1296" s="38"/>
      <c r="E1296" s="38"/>
      <c r="F1296" s="38"/>
      <c r="G1296" s="38"/>
      <c r="H1296" s="38"/>
      <c r="I1296" s="38"/>
      <c r="J1296" s="38"/>
      <c r="K1296" s="57"/>
      <c r="L1296" s="38"/>
      <c r="M1296" s="38"/>
      <c r="N1296" s="38"/>
      <c r="O1296" s="38"/>
      <c r="P1296" s="38"/>
      <c r="Q1296" s="38"/>
      <c r="R1296" s="57"/>
      <c r="S1296" s="38"/>
      <c r="T1296" s="35"/>
      <c r="V1296" s="35"/>
      <c r="W1296" s="35"/>
    </row>
    <row r="1297" spans="1:23" s="58" customFormat="1">
      <c r="A1297" s="56"/>
      <c r="B1297" s="35"/>
      <c r="C1297" s="37"/>
      <c r="D1297" s="38"/>
      <c r="E1297" s="38"/>
      <c r="F1297" s="38"/>
      <c r="G1297" s="38"/>
      <c r="H1297" s="38"/>
      <c r="I1297" s="38"/>
      <c r="J1297" s="38"/>
      <c r="K1297" s="57"/>
      <c r="L1297" s="38"/>
      <c r="M1297" s="38"/>
      <c r="N1297" s="38"/>
      <c r="O1297" s="38"/>
      <c r="P1297" s="38"/>
      <c r="Q1297" s="38"/>
      <c r="R1297" s="57"/>
      <c r="S1297" s="38"/>
      <c r="T1297" s="35"/>
      <c r="V1297" s="35"/>
      <c r="W1297" s="35"/>
    </row>
    <row r="1298" spans="1:23" s="58" customFormat="1">
      <c r="A1298" s="56"/>
      <c r="B1298" s="35"/>
      <c r="C1298" s="37"/>
      <c r="D1298" s="38"/>
      <c r="E1298" s="38"/>
      <c r="F1298" s="38"/>
      <c r="G1298" s="38"/>
      <c r="H1298" s="38"/>
      <c r="I1298" s="38"/>
      <c r="J1298" s="38"/>
      <c r="K1298" s="57"/>
      <c r="L1298" s="38"/>
      <c r="M1298" s="38"/>
      <c r="N1298" s="38"/>
      <c r="O1298" s="38"/>
      <c r="P1298" s="38"/>
      <c r="Q1298" s="38"/>
      <c r="R1298" s="57"/>
      <c r="S1298" s="38"/>
      <c r="T1298" s="35"/>
      <c r="V1298" s="35"/>
      <c r="W1298" s="35"/>
    </row>
    <row r="1299" spans="1:23" s="58" customFormat="1">
      <c r="A1299" s="56"/>
      <c r="B1299" s="35"/>
      <c r="C1299" s="37"/>
      <c r="D1299" s="38"/>
      <c r="E1299" s="38"/>
      <c r="F1299" s="38"/>
      <c r="G1299" s="38"/>
      <c r="H1299" s="38"/>
      <c r="I1299" s="38"/>
      <c r="J1299" s="38"/>
      <c r="K1299" s="57"/>
      <c r="L1299" s="38"/>
      <c r="M1299" s="38"/>
      <c r="N1299" s="38"/>
      <c r="O1299" s="38"/>
      <c r="P1299" s="38"/>
      <c r="Q1299" s="38"/>
      <c r="R1299" s="57"/>
      <c r="S1299" s="38"/>
      <c r="T1299" s="35"/>
      <c r="V1299" s="35"/>
      <c r="W1299" s="35"/>
    </row>
    <row r="1300" spans="1:23" s="58" customFormat="1">
      <c r="A1300" s="56"/>
      <c r="B1300" s="35"/>
      <c r="C1300" s="37"/>
      <c r="D1300" s="38"/>
      <c r="E1300" s="38"/>
      <c r="F1300" s="38"/>
      <c r="G1300" s="38"/>
      <c r="H1300" s="38"/>
      <c r="I1300" s="38"/>
      <c r="J1300" s="38"/>
      <c r="K1300" s="57"/>
      <c r="L1300" s="38"/>
      <c r="M1300" s="38"/>
      <c r="N1300" s="38"/>
      <c r="O1300" s="38"/>
      <c r="P1300" s="38"/>
      <c r="Q1300" s="38"/>
      <c r="R1300" s="57"/>
      <c r="S1300" s="38"/>
      <c r="T1300" s="35"/>
      <c r="V1300" s="35"/>
      <c r="W1300" s="35"/>
    </row>
    <row r="1301" spans="1:23" s="58" customFormat="1">
      <c r="A1301" s="56"/>
      <c r="B1301" s="35"/>
      <c r="C1301" s="37"/>
      <c r="D1301" s="38"/>
      <c r="E1301" s="38"/>
      <c r="F1301" s="38"/>
      <c r="G1301" s="38"/>
      <c r="H1301" s="38"/>
      <c r="I1301" s="38"/>
      <c r="J1301" s="38"/>
      <c r="K1301" s="57"/>
      <c r="L1301" s="38"/>
      <c r="M1301" s="38"/>
      <c r="N1301" s="38"/>
      <c r="O1301" s="38"/>
      <c r="P1301" s="38"/>
      <c r="Q1301" s="38"/>
      <c r="R1301" s="57"/>
      <c r="S1301" s="38"/>
      <c r="T1301" s="35"/>
      <c r="V1301" s="35"/>
      <c r="W1301" s="35"/>
    </row>
    <row r="1302" spans="1:23" s="58" customFormat="1">
      <c r="A1302" s="56"/>
      <c r="B1302" s="35"/>
      <c r="C1302" s="37"/>
      <c r="D1302" s="38"/>
      <c r="E1302" s="38"/>
      <c r="F1302" s="38"/>
      <c r="G1302" s="38"/>
      <c r="H1302" s="38"/>
      <c r="I1302" s="38"/>
      <c r="J1302" s="38"/>
      <c r="K1302" s="57"/>
      <c r="L1302" s="38"/>
      <c r="M1302" s="38"/>
      <c r="N1302" s="38"/>
      <c r="O1302" s="38"/>
      <c r="P1302" s="38"/>
      <c r="Q1302" s="38"/>
      <c r="R1302" s="57"/>
      <c r="S1302" s="38"/>
      <c r="T1302" s="35"/>
      <c r="V1302" s="35"/>
      <c r="W1302" s="35"/>
    </row>
    <row r="1303" spans="1:23" s="58" customFormat="1">
      <c r="A1303" s="56"/>
      <c r="B1303" s="35"/>
      <c r="C1303" s="37"/>
      <c r="D1303" s="38"/>
      <c r="E1303" s="38"/>
      <c r="F1303" s="38"/>
      <c r="G1303" s="38"/>
      <c r="H1303" s="38"/>
      <c r="I1303" s="38"/>
      <c r="J1303" s="38"/>
      <c r="K1303" s="57"/>
      <c r="L1303" s="38"/>
      <c r="M1303" s="38"/>
      <c r="N1303" s="38"/>
      <c r="O1303" s="38"/>
      <c r="P1303" s="38"/>
      <c r="Q1303" s="38"/>
      <c r="R1303" s="57"/>
      <c r="S1303" s="38"/>
      <c r="T1303" s="35"/>
      <c r="V1303" s="35"/>
      <c r="W1303" s="35"/>
    </row>
    <row r="1304" spans="1:23" s="58" customFormat="1">
      <c r="A1304" s="56"/>
      <c r="B1304" s="35"/>
      <c r="C1304" s="37"/>
      <c r="D1304" s="38"/>
      <c r="E1304" s="38"/>
      <c r="F1304" s="38"/>
      <c r="G1304" s="38"/>
      <c r="H1304" s="38"/>
      <c r="I1304" s="38"/>
      <c r="J1304" s="38"/>
      <c r="K1304" s="57"/>
      <c r="L1304" s="38"/>
      <c r="M1304" s="38"/>
      <c r="N1304" s="38"/>
      <c r="O1304" s="38"/>
      <c r="P1304" s="38"/>
      <c r="Q1304" s="38"/>
      <c r="R1304" s="57"/>
      <c r="S1304" s="38"/>
      <c r="T1304" s="35"/>
      <c r="V1304" s="35"/>
      <c r="W1304" s="35"/>
    </row>
    <row r="1305" spans="1:23" s="58" customFormat="1">
      <c r="A1305" s="56"/>
      <c r="B1305" s="35"/>
      <c r="C1305" s="37"/>
      <c r="D1305" s="38"/>
      <c r="E1305" s="38"/>
      <c r="F1305" s="38"/>
      <c r="G1305" s="38"/>
      <c r="H1305" s="38"/>
      <c r="I1305" s="38"/>
      <c r="J1305" s="38"/>
      <c r="K1305" s="57"/>
      <c r="L1305" s="38"/>
      <c r="M1305" s="38"/>
      <c r="N1305" s="38"/>
      <c r="O1305" s="38"/>
      <c r="P1305" s="38"/>
      <c r="Q1305" s="38"/>
      <c r="R1305" s="57"/>
      <c r="S1305" s="38"/>
      <c r="T1305" s="35"/>
      <c r="V1305" s="35"/>
      <c r="W1305" s="35"/>
    </row>
    <row r="1306" spans="1:23" s="58" customFormat="1">
      <c r="A1306" s="56"/>
      <c r="B1306" s="35"/>
      <c r="C1306" s="37"/>
      <c r="D1306" s="38"/>
      <c r="E1306" s="38"/>
      <c r="F1306" s="38"/>
      <c r="G1306" s="38"/>
      <c r="H1306" s="38"/>
      <c r="I1306" s="38"/>
      <c r="J1306" s="38"/>
      <c r="K1306" s="57"/>
      <c r="L1306" s="38"/>
      <c r="M1306" s="38"/>
      <c r="N1306" s="38"/>
      <c r="O1306" s="38"/>
      <c r="P1306" s="38"/>
      <c r="Q1306" s="38"/>
      <c r="R1306" s="57"/>
      <c r="S1306" s="38"/>
      <c r="T1306" s="35"/>
      <c r="V1306" s="35"/>
      <c r="W1306" s="35"/>
    </row>
    <row r="1307" spans="1:23" s="58" customFormat="1">
      <c r="A1307" s="56"/>
      <c r="B1307" s="35"/>
      <c r="C1307" s="37"/>
      <c r="D1307" s="38"/>
      <c r="E1307" s="38"/>
      <c r="F1307" s="38"/>
      <c r="G1307" s="38"/>
      <c r="H1307" s="38"/>
      <c r="I1307" s="38"/>
      <c r="J1307" s="38"/>
      <c r="K1307" s="57"/>
      <c r="L1307" s="38"/>
      <c r="M1307" s="38"/>
      <c r="N1307" s="38"/>
      <c r="O1307" s="38"/>
      <c r="P1307" s="38"/>
      <c r="Q1307" s="38"/>
      <c r="R1307" s="57"/>
      <c r="S1307" s="38"/>
      <c r="T1307" s="35"/>
      <c r="V1307" s="35"/>
      <c r="W1307" s="35"/>
    </row>
    <row r="1308" spans="1:23" s="58" customFormat="1">
      <c r="A1308" s="56"/>
      <c r="B1308" s="35"/>
      <c r="C1308" s="37"/>
      <c r="D1308" s="38"/>
      <c r="E1308" s="38"/>
      <c r="F1308" s="38"/>
      <c r="G1308" s="38"/>
      <c r="H1308" s="38"/>
      <c r="I1308" s="38"/>
      <c r="J1308" s="38"/>
      <c r="K1308" s="57"/>
      <c r="L1308" s="38"/>
      <c r="M1308" s="38"/>
      <c r="N1308" s="38"/>
      <c r="O1308" s="38"/>
      <c r="P1308" s="38"/>
      <c r="Q1308" s="38"/>
      <c r="R1308" s="57"/>
      <c r="S1308" s="38"/>
      <c r="T1308" s="35"/>
      <c r="V1308" s="35"/>
      <c r="W1308" s="35"/>
    </row>
    <row r="1309" spans="1:23" s="58" customFormat="1">
      <c r="A1309" s="56"/>
      <c r="B1309" s="35"/>
      <c r="C1309" s="37"/>
      <c r="D1309" s="38"/>
      <c r="E1309" s="38"/>
      <c r="F1309" s="38"/>
      <c r="G1309" s="38"/>
      <c r="H1309" s="38"/>
      <c r="I1309" s="38"/>
      <c r="J1309" s="38"/>
      <c r="K1309" s="57"/>
      <c r="L1309" s="38"/>
      <c r="M1309" s="38"/>
      <c r="N1309" s="38"/>
      <c r="O1309" s="38"/>
      <c r="P1309" s="38"/>
      <c r="Q1309" s="38"/>
      <c r="R1309" s="57"/>
      <c r="S1309" s="38"/>
      <c r="T1309" s="35"/>
      <c r="V1309" s="35"/>
      <c r="W1309" s="35"/>
    </row>
    <row r="1310" spans="1:23" s="58" customFormat="1">
      <c r="A1310" s="56"/>
      <c r="B1310" s="35"/>
      <c r="C1310" s="37"/>
      <c r="D1310" s="38"/>
      <c r="E1310" s="38"/>
      <c r="F1310" s="38"/>
      <c r="G1310" s="38"/>
      <c r="H1310" s="38"/>
      <c r="I1310" s="38"/>
      <c r="J1310" s="38"/>
      <c r="K1310" s="57"/>
      <c r="L1310" s="38"/>
      <c r="M1310" s="38"/>
      <c r="N1310" s="38"/>
      <c r="O1310" s="38"/>
      <c r="P1310" s="38"/>
      <c r="Q1310" s="38"/>
      <c r="R1310" s="57"/>
      <c r="S1310" s="38"/>
      <c r="T1310" s="35"/>
      <c r="V1310" s="35"/>
      <c r="W1310" s="35"/>
    </row>
    <row r="1311" spans="1:23" s="58" customFormat="1">
      <c r="A1311" s="56"/>
      <c r="B1311" s="35"/>
      <c r="C1311" s="37"/>
      <c r="D1311" s="38"/>
      <c r="E1311" s="38"/>
      <c r="F1311" s="38"/>
      <c r="G1311" s="38"/>
      <c r="H1311" s="38"/>
      <c r="I1311" s="38"/>
      <c r="J1311" s="38"/>
      <c r="K1311" s="57"/>
      <c r="L1311" s="38"/>
      <c r="M1311" s="38"/>
      <c r="N1311" s="38"/>
      <c r="O1311" s="38"/>
      <c r="P1311" s="38"/>
      <c r="Q1311" s="38"/>
      <c r="R1311" s="57"/>
      <c r="S1311" s="38"/>
      <c r="T1311" s="35"/>
      <c r="V1311" s="35"/>
      <c r="W1311" s="35"/>
    </row>
    <row r="1312" spans="1:23" s="58" customFormat="1">
      <c r="A1312" s="56"/>
      <c r="B1312" s="35"/>
      <c r="C1312" s="37"/>
      <c r="D1312" s="38"/>
      <c r="E1312" s="38"/>
      <c r="F1312" s="38"/>
      <c r="G1312" s="38"/>
      <c r="H1312" s="38"/>
      <c r="I1312" s="38"/>
      <c r="J1312" s="38"/>
      <c r="K1312" s="57"/>
      <c r="L1312" s="38"/>
      <c r="M1312" s="38"/>
      <c r="N1312" s="38"/>
      <c r="O1312" s="38"/>
      <c r="P1312" s="38"/>
      <c r="Q1312" s="38"/>
      <c r="R1312" s="57"/>
      <c r="S1312" s="38"/>
      <c r="T1312" s="35"/>
      <c r="V1312" s="35"/>
      <c r="W1312" s="35"/>
    </row>
    <row r="1313" spans="1:23" s="58" customFormat="1">
      <c r="A1313" s="56"/>
      <c r="B1313" s="35"/>
      <c r="C1313" s="37"/>
      <c r="D1313" s="38"/>
      <c r="E1313" s="38"/>
      <c r="F1313" s="38"/>
      <c r="G1313" s="38"/>
      <c r="H1313" s="38"/>
      <c r="I1313" s="38"/>
      <c r="J1313" s="38"/>
      <c r="K1313" s="57"/>
      <c r="L1313" s="38"/>
      <c r="M1313" s="38"/>
      <c r="N1313" s="38"/>
      <c r="O1313" s="38"/>
      <c r="P1313" s="38"/>
      <c r="Q1313" s="38"/>
      <c r="R1313" s="57"/>
      <c r="S1313" s="38"/>
      <c r="T1313" s="35"/>
      <c r="V1313" s="35"/>
      <c r="W1313" s="35"/>
    </row>
    <row r="1314" spans="1:23" s="58" customFormat="1">
      <c r="A1314" s="56"/>
      <c r="B1314" s="35"/>
      <c r="C1314" s="37"/>
      <c r="D1314" s="38"/>
      <c r="E1314" s="38"/>
      <c r="F1314" s="38"/>
      <c r="G1314" s="38"/>
      <c r="H1314" s="38"/>
      <c r="I1314" s="38"/>
      <c r="J1314" s="38"/>
      <c r="K1314" s="57"/>
      <c r="L1314" s="38"/>
      <c r="M1314" s="38"/>
      <c r="N1314" s="38"/>
      <c r="O1314" s="38"/>
      <c r="P1314" s="38"/>
      <c r="Q1314" s="38"/>
      <c r="R1314" s="57"/>
      <c r="S1314" s="38"/>
      <c r="T1314" s="35"/>
      <c r="V1314" s="35"/>
      <c r="W1314" s="35"/>
    </row>
    <row r="1315" spans="1:23" s="58" customFormat="1">
      <c r="A1315" s="56"/>
      <c r="B1315" s="35"/>
      <c r="C1315" s="37"/>
      <c r="D1315" s="38"/>
      <c r="E1315" s="38"/>
      <c r="F1315" s="38"/>
      <c r="G1315" s="38"/>
      <c r="H1315" s="38"/>
      <c r="I1315" s="38"/>
      <c r="J1315" s="38"/>
      <c r="K1315" s="57"/>
      <c r="L1315" s="38"/>
      <c r="M1315" s="38"/>
      <c r="N1315" s="38"/>
      <c r="O1315" s="38"/>
      <c r="P1315" s="38"/>
      <c r="Q1315" s="38"/>
      <c r="R1315" s="57"/>
      <c r="S1315" s="38"/>
      <c r="T1315" s="35"/>
      <c r="V1315" s="35"/>
      <c r="W1315" s="35"/>
    </row>
    <row r="1316" spans="1:23" s="58" customFormat="1">
      <c r="A1316" s="56"/>
      <c r="B1316" s="35"/>
      <c r="C1316" s="37"/>
      <c r="D1316" s="38"/>
      <c r="E1316" s="38"/>
      <c r="F1316" s="38"/>
      <c r="G1316" s="38"/>
      <c r="H1316" s="38"/>
      <c r="I1316" s="38"/>
      <c r="J1316" s="38"/>
      <c r="K1316" s="57"/>
      <c r="L1316" s="38"/>
      <c r="M1316" s="38"/>
      <c r="N1316" s="38"/>
      <c r="O1316" s="38"/>
      <c r="P1316" s="38"/>
      <c r="Q1316" s="38"/>
      <c r="R1316" s="57"/>
      <c r="S1316" s="38"/>
      <c r="T1316" s="35"/>
      <c r="V1316" s="35"/>
      <c r="W1316" s="35"/>
    </row>
    <row r="1317" spans="1:23" s="58" customFormat="1">
      <c r="A1317" s="56"/>
      <c r="B1317" s="35"/>
      <c r="C1317" s="37"/>
      <c r="D1317" s="38"/>
      <c r="E1317" s="38"/>
      <c r="F1317" s="38"/>
      <c r="G1317" s="38"/>
      <c r="H1317" s="38"/>
      <c r="I1317" s="38"/>
      <c r="J1317" s="38"/>
      <c r="K1317" s="57"/>
      <c r="L1317" s="38"/>
      <c r="M1317" s="38"/>
      <c r="N1317" s="38"/>
      <c r="O1317" s="38"/>
      <c r="P1317" s="38"/>
      <c r="Q1317" s="38"/>
      <c r="R1317" s="57"/>
      <c r="S1317" s="38"/>
      <c r="T1317" s="35"/>
      <c r="V1317" s="35"/>
      <c r="W1317" s="35"/>
    </row>
    <row r="1318" spans="1:23" s="58" customFormat="1">
      <c r="A1318" s="56"/>
      <c r="B1318" s="35"/>
      <c r="C1318" s="37"/>
      <c r="D1318" s="38"/>
      <c r="E1318" s="38"/>
      <c r="F1318" s="38"/>
      <c r="G1318" s="38"/>
      <c r="H1318" s="38"/>
      <c r="I1318" s="38"/>
      <c r="J1318" s="38"/>
      <c r="K1318" s="57"/>
      <c r="L1318" s="38"/>
      <c r="M1318" s="38"/>
      <c r="N1318" s="38"/>
      <c r="O1318" s="38"/>
      <c r="P1318" s="38"/>
      <c r="Q1318" s="38"/>
      <c r="R1318" s="57"/>
      <c r="S1318" s="38"/>
      <c r="T1318" s="35"/>
      <c r="V1318" s="35"/>
      <c r="W1318" s="35"/>
    </row>
    <row r="1319" spans="1:23" s="58" customFormat="1">
      <c r="A1319" s="56"/>
      <c r="B1319" s="35"/>
      <c r="C1319" s="37"/>
      <c r="D1319" s="38"/>
      <c r="E1319" s="38"/>
      <c r="F1319" s="38"/>
      <c r="G1319" s="38"/>
      <c r="H1319" s="38"/>
      <c r="I1319" s="38"/>
      <c r="J1319" s="38"/>
      <c r="K1319" s="57"/>
      <c r="L1319" s="38"/>
      <c r="M1319" s="38"/>
      <c r="N1319" s="38"/>
      <c r="O1319" s="38"/>
      <c r="P1319" s="38"/>
      <c r="Q1319" s="38"/>
      <c r="R1319" s="57"/>
      <c r="S1319" s="38"/>
      <c r="T1319" s="35"/>
      <c r="V1319" s="35"/>
      <c r="W1319" s="35"/>
    </row>
    <row r="1320" spans="1:23" s="58" customFormat="1">
      <c r="A1320" s="56"/>
      <c r="B1320" s="35"/>
      <c r="C1320" s="37"/>
      <c r="D1320" s="38"/>
      <c r="E1320" s="38"/>
      <c r="F1320" s="38"/>
      <c r="G1320" s="38"/>
      <c r="H1320" s="38"/>
      <c r="I1320" s="38"/>
      <c r="J1320" s="38"/>
      <c r="K1320" s="57"/>
      <c r="L1320" s="38"/>
      <c r="M1320" s="38"/>
      <c r="N1320" s="38"/>
      <c r="O1320" s="38"/>
      <c r="P1320" s="38"/>
      <c r="Q1320" s="38"/>
      <c r="R1320" s="57"/>
      <c r="S1320" s="38"/>
      <c r="T1320" s="35"/>
      <c r="V1320" s="35"/>
      <c r="W1320" s="35"/>
    </row>
    <row r="1321" spans="1:23" s="58" customFormat="1">
      <c r="A1321" s="56"/>
      <c r="B1321" s="35"/>
      <c r="C1321" s="37"/>
      <c r="D1321" s="38"/>
      <c r="E1321" s="38"/>
      <c r="F1321" s="38"/>
      <c r="G1321" s="38"/>
      <c r="H1321" s="38"/>
      <c r="I1321" s="38"/>
      <c r="J1321" s="38"/>
      <c r="K1321" s="57"/>
      <c r="L1321" s="38"/>
      <c r="M1321" s="38"/>
      <c r="N1321" s="38"/>
      <c r="O1321" s="38"/>
      <c r="P1321" s="38"/>
      <c r="Q1321" s="38"/>
      <c r="R1321" s="57"/>
      <c r="S1321" s="38"/>
      <c r="T1321" s="35"/>
      <c r="V1321" s="35"/>
      <c r="W1321" s="35"/>
    </row>
    <row r="1322" spans="1:23" s="58" customFormat="1">
      <c r="A1322" s="56"/>
      <c r="B1322" s="35"/>
      <c r="C1322" s="37"/>
      <c r="D1322" s="38"/>
      <c r="E1322" s="38"/>
      <c r="F1322" s="38"/>
      <c r="G1322" s="38"/>
      <c r="H1322" s="38"/>
      <c r="I1322" s="38"/>
      <c r="J1322" s="38"/>
      <c r="K1322" s="57"/>
      <c r="L1322" s="38"/>
      <c r="M1322" s="38"/>
      <c r="N1322" s="38"/>
      <c r="O1322" s="38"/>
      <c r="P1322" s="38"/>
      <c r="Q1322" s="38"/>
      <c r="R1322" s="57"/>
      <c r="S1322" s="38"/>
      <c r="T1322" s="35"/>
      <c r="V1322" s="35"/>
      <c r="W1322" s="35"/>
    </row>
    <row r="1323" spans="1:23" s="58" customFormat="1">
      <c r="A1323" s="56"/>
      <c r="B1323" s="35"/>
      <c r="C1323" s="37"/>
      <c r="D1323" s="38"/>
      <c r="E1323" s="38"/>
      <c r="F1323" s="38"/>
      <c r="G1323" s="38"/>
      <c r="H1323" s="38"/>
      <c r="I1323" s="38"/>
      <c r="J1323" s="38"/>
      <c r="K1323" s="57"/>
      <c r="L1323" s="38"/>
      <c r="M1323" s="38"/>
      <c r="N1323" s="38"/>
      <c r="O1323" s="38"/>
      <c r="P1323" s="38"/>
      <c r="Q1323" s="38"/>
      <c r="R1323" s="57"/>
      <c r="S1323" s="38"/>
      <c r="T1323" s="35"/>
      <c r="V1323" s="35"/>
      <c r="W1323" s="35"/>
    </row>
    <row r="1324" spans="1:23" s="58" customFormat="1">
      <c r="A1324" s="56"/>
      <c r="B1324" s="35"/>
      <c r="C1324" s="37"/>
      <c r="D1324" s="38"/>
      <c r="E1324" s="38"/>
      <c r="F1324" s="38"/>
      <c r="G1324" s="38"/>
      <c r="H1324" s="38"/>
      <c r="I1324" s="38"/>
      <c r="J1324" s="38"/>
      <c r="K1324" s="57"/>
      <c r="L1324" s="38"/>
      <c r="M1324" s="38"/>
      <c r="N1324" s="38"/>
      <c r="O1324" s="38"/>
      <c r="P1324" s="38"/>
      <c r="Q1324" s="38"/>
      <c r="R1324" s="57"/>
      <c r="S1324" s="38"/>
      <c r="T1324" s="35"/>
      <c r="V1324" s="35"/>
      <c r="W1324" s="35"/>
    </row>
    <row r="1325" spans="1:23" s="58" customFormat="1">
      <c r="A1325" s="56"/>
      <c r="B1325" s="35"/>
      <c r="C1325" s="37"/>
      <c r="D1325" s="38"/>
      <c r="E1325" s="38"/>
      <c r="F1325" s="38"/>
      <c r="G1325" s="38"/>
      <c r="H1325" s="38"/>
      <c r="I1325" s="38"/>
      <c r="J1325" s="38"/>
      <c r="K1325" s="57"/>
      <c r="L1325" s="38"/>
      <c r="M1325" s="38"/>
      <c r="N1325" s="38"/>
      <c r="O1325" s="38"/>
      <c r="P1325" s="38"/>
      <c r="Q1325" s="38"/>
      <c r="R1325" s="57"/>
      <c r="S1325" s="38"/>
      <c r="T1325" s="35"/>
      <c r="V1325" s="35"/>
      <c r="W1325" s="35"/>
    </row>
    <row r="1326" spans="1:23" s="58" customFormat="1">
      <c r="A1326" s="56"/>
      <c r="B1326" s="35"/>
      <c r="C1326" s="37"/>
      <c r="D1326" s="38"/>
      <c r="E1326" s="38"/>
      <c r="F1326" s="38"/>
      <c r="G1326" s="38"/>
      <c r="H1326" s="38"/>
      <c r="I1326" s="38"/>
      <c r="J1326" s="38"/>
      <c r="K1326" s="57"/>
      <c r="L1326" s="38"/>
      <c r="M1326" s="38"/>
      <c r="N1326" s="38"/>
      <c r="O1326" s="38"/>
      <c r="P1326" s="38"/>
      <c r="Q1326" s="38"/>
      <c r="R1326" s="57"/>
      <c r="S1326" s="38"/>
      <c r="T1326" s="35"/>
      <c r="V1326" s="35"/>
      <c r="W1326" s="35"/>
    </row>
    <row r="1327" spans="1:23" s="58" customFormat="1">
      <c r="A1327" s="56"/>
      <c r="B1327" s="35"/>
      <c r="C1327" s="37"/>
      <c r="D1327" s="38"/>
      <c r="E1327" s="38"/>
      <c r="F1327" s="38"/>
      <c r="G1327" s="38"/>
      <c r="H1327" s="38"/>
      <c r="I1327" s="38"/>
      <c r="J1327" s="38"/>
      <c r="K1327" s="57"/>
      <c r="L1327" s="38"/>
      <c r="M1327" s="38"/>
      <c r="N1327" s="38"/>
      <c r="O1327" s="38"/>
      <c r="P1327" s="38"/>
      <c r="Q1327" s="38"/>
      <c r="R1327" s="57"/>
      <c r="S1327" s="38"/>
      <c r="T1327" s="35"/>
      <c r="V1327" s="35"/>
      <c r="W1327" s="35"/>
    </row>
    <row r="1328" spans="1:23" s="58" customFormat="1">
      <c r="A1328" s="56"/>
      <c r="B1328" s="35"/>
      <c r="C1328" s="37"/>
      <c r="D1328" s="38"/>
      <c r="E1328" s="38"/>
      <c r="F1328" s="38"/>
      <c r="G1328" s="38"/>
      <c r="H1328" s="38"/>
      <c r="I1328" s="38"/>
      <c r="J1328" s="38"/>
      <c r="K1328" s="57"/>
      <c r="L1328" s="38"/>
      <c r="M1328" s="38"/>
      <c r="N1328" s="38"/>
      <c r="O1328" s="38"/>
      <c r="P1328" s="38"/>
      <c r="Q1328" s="38"/>
      <c r="R1328" s="57"/>
      <c r="S1328" s="38"/>
      <c r="T1328" s="35"/>
      <c r="V1328" s="35"/>
      <c r="W1328" s="35"/>
    </row>
    <row r="1329" spans="1:23" s="58" customFormat="1">
      <c r="A1329" s="56"/>
      <c r="B1329" s="35"/>
      <c r="C1329" s="37"/>
      <c r="D1329" s="38"/>
      <c r="E1329" s="38"/>
      <c r="F1329" s="38"/>
      <c r="G1329" s="38"/>
      <c r="H1329" s="38"/>
      <c r="I1329" s="38"/>
      <c r="J1329" s="38"/>
      <c r="K1329" s="57"/>
      <c r="L1329" s="38"/>
      <c r="M1329" s="38"/>
      <c r="N1329" s="38"/>
      <c r="O1329" s="38"/>
      <c r="P1329" s="38"/>
      <c r="Q1329" s="38"/>
      <c r="R1329" s="57"/>
      <c r="S1329" s="38"/>
      <c r="T1329" s="35"/>
      <c r="V1329" s="35"/>
      <c r="W1329" s="35"/>
    </row>
    <row r="1330" spans="1:23" s="58" customFormat="1">
      <c r="A1330" s="56"/>
      <c r="B1330" s="35"/>
      <c r="C1330" s="37"/>
      <c r="D1330" s="38"/>
      <c r="E1330" s="38"/>
      <c r="F1330" s="38"/>
      <c r="G1330" s="38"/>
      <c r="H1330" s="38"/>
      <c r="I1330" s="38"/>
      <c r="J1330" s="38"/>
      <c r="K1330" s="57"/>
      <c r="L1330" s="38"/>
      <c r="M1330" s="38"/>
      <c r="N1330" s="38"/>
      <c r="O1330" s="38"/>
      <c r="P1330" s="38"/>
      <c r="Q1330" s="38"/>
      <c r="R1330" s="57"/>
      <c r="S1330" s="38"/>
      <c r="T1330" s="35"/>
      <c r="V1330" s="35"/>
      <c r="W1330" s="35"/>
    </row>
    <row r="1331" spans="1:23" s="58" customFormat="1">
      <c r="A1331" s="56"/>
      <c r="B1331" s="35"/>
      <c r="C1331" s="37"/>
      <c r="D1331" s="38"/>
      <c r="E1331" s="38"/>
      <c r="F1331" s="38"/>
      <c r="G1331" s="38"/>
      <c r="H1331" s="38"/>
      <c r="I1331" s="38"/>
      <c r="J1331" s="38"/>
      <c r="K1331" s="57"/>
      <c r="L1331" s="38"/>
      <c r="M1331" s="38"/>
      <c r="N1331" s="38"/>
      <c r="O1331" s="38"/>
      <c r="P1331" s="38"/>
      <c r="Q1331" s="38"/>
      <c r="R1331" s="57"/>
      <c r="S1331" s="38"/>
      <c r="T1331" s="35"/>
      <c r="V1331" s="35"/>
      <c r="W1331" s="35"/>
    </row>
    <row r="1332" spans="1:23" s="58" customFormat="1">
      <c r="A1332" s="56"/>
      <c r="B1332" s="35"/>
      <c r="C1332" s="37"/>
      <c r="D1332" s="38"/>
      <c r="E1332" s="38"/>
      <c r="F1332" s="38"/>
      <c r="G1332" s="38"/>
      <c r="H1332" s="38"/>
      <c r="I1332" s="38"/>
      <c r="J1332" s="38"/>
      <c r="K1332" s="57"/>
      <c r="L1332" s="38"/>
      <c r="M1332" s="38"/>
      <c r="N1332" s="38"/>
      <c r="O1332" s="38"/>
      <c r="P1332" s="38"/>
      <c r="Q1332" s="38"/>
      <c r="R1332" s="57"/>
      <c r="S1332" s="38"/>
      <c r="T1332" s="35"/>
      <c r="V1332" s="35"/>
      <c r="W1332" s="35"/>
    </row>
    <row r="1333" spans="1:23" s="58" customFormat="1">
      <c r="A1333" s="56"/>
      <c r="B1333" s="35"/>
      <c r="C1333" s="37"/>
      <c r="D1333" s="38"/>
      <c r="E1333" s="38"/>
      <c r="F1333" s="38"/>
      <c r="G1333" s="38"/>
      <c r="H1333" s="38"/>
      <c r="I1333" s="38"/>
      <c r="J1333" s="38"/>
      <c r="K1333" s="57"/>
      <c r="L1333" s="38"/>
      <c r="M1333" s="38"/>
      <c r="N1333" s="38"/>
      <c r="O1333" s="38"/>
      <c r="P1333" s="38"/>
      <c r="Q1333" s="38"/>
      <c r="R1333" s="57"/>
      <c r="S1333" s="38"/>
      <c r="T1333" s="35"/>
      <c r="V1333" s="35"/>
      <c r="W1333" s="35"/>
    </row>
    <row r="1334" spans="1:23" s="58" customFormat="1">
      <c r="A1334" s="56"/>
      <c r="B1334" s="35"/>
      <c r="C1334" s="37"/>
      <c r="D1334" s="38"/>
      <c r="E1334" s="38"/>
      <c r="F1334" s="38"/>
      <c r="G1334" s="38"/>
      <c r="H1334" s="38"/>
      <c r="I1334" s="38"/>
      <c r="J1334" s="38"/>
      <c r="K1334" s="57"/>
      <c r="L1334" s="38"/>
      <c r="M1334" s="38"/>
      <c r="N1334" s="38"/>
      <c r="O1334" s="38"/>
      <c r="P1334" s="38"/>
      <c r="Q1334" s="38"/>
      <c r="R1334" s="57"/>
      <c r="S1334" s="38"/>
      <c r="T1334" s="35"/>
      <c r="V1334" s="35"/>
      <c r="W1334" s="35"/>
    </row>
    <row r="1335" spans="1:23" s="58" customFormat="1">
      <c r="A1335" s="56"/>
      <c r="B1335" s="35"/>
      <c r="C1335" s="37"/>
      <c r="D1335" s="38"/>
      <c r="E1335" s="38"/>
      <c r="F1335" s="38"/>
      <c r="G1335" s="38"/>
      <c r="H1335" s="38"/>
      <c r="I1335" s="38"/>
      <c r="J1335" s="38"/>
      <c r="K1335" s="57"/>
      <c r="L1335" s="38"/>
      <c r="M1335" s="38"/>
      <c r="N1335" s="38"/>
      <c r="O1335" s="38"/>
      <c r="P1335" s="38"/>
      <c r="Q1335" s="38"/>
      <c r="R1335" s="57"/>
      <c r="S1335" s="38"/>
      <c r="T1335" s="35"/>
      <c r="V1335" s="35"/>
      <c r="W1335" s="35"/>
    </row>
    <row r="1336" spans="1:23" s="58" customFormat="1">
      <c r="A1336" s="56"/>
      <c r="B1336" s="35"/>
      <c r="C1336" s="37"/>
      <c r="D1336" s="38"/>
      <c r="E1336" s="38"/>
      <c r="F1336" s="38"/>
      <c r="G1336" s="38"/>
      <c r="H1336" s="38"/>
      <c r="I1336" s="38"/>
      <c r="J1336" s="38"/>
      <c r="K1336" s="57"/>
      <c r="L1336" s="38"/>
      <c r="M1336" s="38"/>
      <c r="N1336" s="38"/>
      <c r="O1336" s="38"/>
      <c r="P1336" s="38"/>
      <c r="Q1336" s="38"/>
      <c r="R1336" s="57"/>
      <c r="S1336" s="38"/>
      <c r="T1336" s="35"/>
      <c r="V1336" s="35"/>
      <c r="W1336" s="35"/>
    </row>
    <row r="1337" spans="1:23" s="58" customFormat="1">
      <c r="A1337" s="56"/>
      <c r="B1337" s="35"/>
      <c r="C1337" s="37"/>
      <c r="D1337" s="38"/>
      <c r="E1337" s="38"/>
      <c r="F1337" s="38"/>
      <c r="G1337" s="38"/>
      <c r="H1337" s="38"/>
      <c r="I1337" s="38"/>
      <c r="J1337" s="38"/>
      <c r="K1337" s="57"/>
      <c r="L1337" s="38"/>
      <c r="M1337" s="38"/>
      <c r="N1337" s="38"/>
      <c r="O1337" s="38"/>
      <c r="P1337" s="38"/>
      <c r="Q1337" s="38"/>
      <c r="R1337" s="57"/>
      <c r="S1337" s="38"/>
      <c r="T1337" s="35"/>
      <c r="V1337" s="35"/>
      <c r="W1337" s="35"/>
    </row>
    <row r="1338" spans="1:23" s="58" customFormat="1">
      <c r="A1338" s="56"/>
      <c r="B1338" s="35"/>
      <c r="C1338" s="37"/>
      <c r="D1338" s="38"/>
      <c r="E1338" s="38"/>
      <c r="F1338" s="38"/>
      <c r="G1338" s="38"/>
      <c r="H1338" s="38"/>
      <c r="I1338" s="38"/>
      <c r="J1338" s="38"/>
      <c r="K1338" s="57"/>
      <c r="L1338" s="38"/>
      <c r="M1338" s="38"/>
      <c r="N1338" s="38"/>
      <c r="O1338" s="38"/>
      <c r="P1338" s="38"/>
      <c r="Q1338" s="38"/>
      <c r="R1338" s="57"/>
      <c r="S1338" s="38"/>
      <c r="T1338" s="35"/>
      <c r="V1338" s="35"/>
      <c r="W1338" s="35"/>
    </row>
    <row r="1339" spans="1:23" s="58" customFormat="1">
      <c r="A1339" s="56"/>
      <c r="B1339" s="35"/>
      <c r="C1339" s="37"/>
      <c r="D1339" s="38"/>
      <c r="E1339" s="38"/>
      <c r="F1339" s="38"/>
      <c r="G1339" s="38"/>
      <c r="H1339" s="38"/>
      <c r="I1339" s="38"/>
      <c r="J1339" s="38"/>
      <c r="K1339" s="57"/>
      <c r="L1339" s="38"/>
      <c r="M1339" s="38"/>
      <c r="N1339" s="38"/>
      <c r="O1339" s="38"/>
      <c r="P1339" s="38"/>
      <c r="Q1339" s="38"/>
      <c r="R1339" s="57"/>
      <c r="S1339" s="38"/>
      <c r="T1339" s="35"/>
      <c r="V1339" s="35"/>
      <c r="W1339" s="35"/>
    </row>
    <row r="1340" spans="1:23" s="58" customFormat="1">
      <c r="A1340" s="56"/>
      <c r="B1340" s="35"/>
      <c r="C1340" s="37"/>
      <c r="D1340" s="38"/>
      <c r="E1340" s="38"/>
      <c r="F1340" s="38"/>
      <c r="G1340" s="38"/>
      <c r="H1340" s="38"/>
      <c r="I1340" s="38"/>
      <c r="J1340" s="38"/>
      <c r="K1340" s="57"/>
      <c r="L1340" s="38"/>
      <c r="M1340" s="38"/>
      <c r="N1340" s="38"/>
      <c r="O1340" s="38"/>
      <c r="P1340" s="38"/>
      <c r="Q1340" s="38"/>
      <c r="R1340" s="57"/>
      <c r="S1340" s="38"/>
      <c r="T1340" s="35"/>
      <c r="V1340" s="35"/>
      <c r="W1340" s="35"/>
    </row>
    <row r="1341" spans="1:23" s="58" customFormat="1">
      <c r="A1341" s="56"/>
      <c r="B1341" s="35"/>
      <c r="C1341" s="37"/>
      <c r="D1341" s="38"/>
      <c r="E1341" s="38"/>
      <c r="F1341" s="38"/>
      <c r="G1341" s="38"/>
      <c r="H1341" s="38"/>
      <c r="I1341" s="38"/>
      <c r="J1341" s="38"/>
      <c r="K1341" s="57"/>
      <c r="L1341" s="38"/>
      <c r="M1341" s="38"/>
      <c r="N1341" s="38"/>
      <c r="O1341" s="38"/>
      <c r="P1341" s="38"/>
      <c r="Q1341" s="38"/>
      <c r="R1341" s="57"/>
      <c r="S1341" s="38"/>
      <c r="T1341" s="35"/>
      <c r="V1341" s="35"/>
      <c r="W1341" s="35"/>
    </row>
    <row r="1342" spans="1:23" s="58" customFormat="1">
      <c r="A1342" s="56"/>
      <c r="B1342" s="35"/>
      <c r="C1342" s="37"/>
      <c r="D1342" s="38"/>
      <c r="E1342" s="38"/>
      <c r="F1342" s="38"/>
      <c r="G1342" s="38"/>
      <c r="H1342" s="38"/>
      <c r="I1342" s="38"/>
      <c r="J1342" s="38"/>
      <c r="K1342" s="57"/>
      <c r="L1342" s="38"/>
      <c r="M1342" s="38"/>
      <c r="N1342" s="38"/>
      <c r="O1342" s="38"/>
      <c r="P1342" s="38"/>
      <c r="Q1342" s="38"/>
      <c r="R1342" s="57"/>
      <c r="S1342" s="38"/>
      <c r="T1342" s="35"/>
      <c r="V1342" s="35"/>
      <c r="W1342" s="35"/>
    </row>
    <row r="1343" spans="1:23" s="58" customFormat="1">
      <c r="A1343" s="56"/>
      <c r="B1343" s="35"/>
      <c r="C1343" s="37"/>
      <c r="D1343" s="38"/>
      <c r="E1343" s="38"/>
      <c r="F1343" s="38"/>
      <c r="G1343" s="38"/>
      <c r="H1343" s="38"/>
      <c r="I1343" s="38"/>
      <c r="J1343" s="38"/>
      <c r="K1343" s="57"/>
      <c r="L1343" s="38"/>
      <c r="M1343" s="38"/>
      <c r="N1343" s="38"/>
      <c r="O1343" s="38"/>
      <c r="P1343" s="38"/>
      <c r="Q1343" s="38"/>
      <c r="R1343" s="57"/>
      <c r="S1343" s="38"/>
      <c r="T1343" s="35"/>
      <c r="V1343" s="35"/>
      <c r="W1343" s="35"/>
    </row>
    <row r="1344" spans="1:23" s="58" customFormat="1">
      <c r="A1344" s="56"/>
      <c r="B1344" s="35"/>
      <c r="C1344" s="37"/>
      <c r="D1344" s="38"/>
      <c r="E1344" s="38"/>
      <c r="F1344" s="38"/>
      <c r="G1344" s="38"/>
      <c r="H1344" s="38"/>
      <c r="I1344" s="38"/>
      <c r="J1344" s="38"/>
      <c r="K1344" s="57"/>
      <c r="L1344" s="38"/>
      <c r="M1344" s="38"/>
      <c r="N1344" s="38"/>
      <c r="O1344" s="38"/>
      <c r="P1344" s="38"/>
      <c r="Q1344" s="38"/>
      <c r="R1344" s="57"/>
      <c r="S1344" s="38"/>
      <c r="T1344" s="35"/>
      <c r="V1344" s="35"/>
      <c r="W1344" s="35"/>
    </row>
    <row r="1345" spans="1:25" s="58" customFormat="1">
      <c r="A1345" s="56"/>
      <c r="B1345" s="35"/>
      <c r="C1345" s="37"/>
      <c r="D1345" s="38"/>
      <c r="E1345" s="38"/>
      <c r="F1345" s="38"/>
      <c r="G1345" s="38"/>
      <c r="H1345" s="38"/>
      <c r="I1345" s="38"/>
      <c r="J1345" s="38"/>
      <c r="K1345" s="57"/>
      <c r="L1345" s="38"/>
      <c r="M1345" s="38"/>
      <c r="N1345" s="38"/>
      <c r="O1345" s="38"/>
      <c r="P1345" s="38"/>
      <c r="Q1345" s="38"/>
      <c r="R1345" s="57"/>
      <c r="S1345" s="38"/>
      <c r="T1345" s="35"/>
      <c r="V1345" s="35"/>
      <c r="W1345" s="35"/>
    </row>
    <row r="1346" spans="1:25" s="58" customFormat="1">
      <c r="A1346" s="56"/>
      <c r="B1346" s="35"/>
      <c r="C1346" s="37"/>
      <c r="D1346" s="38"/>
      <c r="E1346" s="38"/>
      <c r="F1346" s="38"/>
      <c r="G1346" s="38"/>
      <c r="H1346" s="38"/>
      <c r="I1346" s="38"/>
      <c r="J1346" s="38"/>
      <c r="K1346" s="57"/>
      <c r="L1346" s="38"/>
      <c r="M1346" s="38"/>
      <c r="N1346" s="38"/>
      <c r="O1346" s="38"/>
      <c r="P1346" s="38"/>
      <c r="Q1346" s="38"/>
      <c r="R1346" s="57"/>
      <c r="S1346" s="38"/>
      <c r="T1346" s="35"/>
      <c r="V1346" s="35"/>
      <c r="W1346" s="35"/>
    </row>
    <row r="1347" spans="1:25" s="58" customFormat="1">
      <c r="A1347" s="56"/>
      <c r="B1347" s="35"/>
      <c r="C1347" s="37"/>
      <c r="D1347" s="38"/>
      <c r="E1347" s="38"/>
      <c r="F1347" s="38"/>
      <c r="G1347" s="38"/>
      <c r="H1347" s="38"/>
      <c r="I1347" s="38"/>
      <c r="J1347" s="38"/>
      <c r="K1347" s="57"/>
      <c r="L1347" s="38"/>
      <c r="M1347" s="38"/>
      <c r="N1347" s="38"/>
      <c r="O1347" s="38"/>
      <c r="P1347" s="38"/>
      <c r="Q1347" s="38"/>
      <c r="R1347" s="57"/>
      <c r="S1347" s="38"/>
      <c r="T1347" s="35"/>
      <c r="V1347" s="35"/>
      <c r="W1347" s="35"/>
    </row>
    <row r="1348" spans="1:25" s="58" customFormat="1">
      <c r="A1348" s="56"/>
      <c r="B1348" s="35"/>
      <c r="C1348" s="37"/>
      <c r="D1348" s="38"/>
      <c r="E1348" s="38"/>
      <c r="F1348" s="38"/>
      <c r="G1348" s="38"/>
      <c r="H1348" s="38"/>
      <c r="I1348" s="38"/>
      <c r="J1348" s="38"/>
      <c r="K1348" s="57"/>
      <c r="L1348" s="38"/>
      <c r="M1348" s="38"/>
      <c r="N1348" s="38"/>
      <c r="O1348" s="38"/>
      <c r="P1348" s="38"/>
      <c r="Q1348" s="38"/>
      <c r="R1348" s="57"/>
      <c r="S1348" s="38"/>
      <c r="T1348" s="35"/>
      <c r="V1348" s="35"/>
      <c r="W1348" s="35"/>
    </row>
    <row r="1349" spans="1:25" s="58" customFormat="1">
      <c r="A1349" s="56"/>
      <c r="B1349" s="35"/>
      <c r="C1349" s="37"/>
      <c r="D1349" s="38"/>
      <c r="E1349" s="38"/>
      <c r="F1349" s="38"/>
      <c r="G1349" s="38"/>
      <c r="H1349" s="38"/>
      <c r="I1349" s="38"/>
      <c r="J1349" s="38"/>
      <c r="K1349" s="57"/>
      <c r="L1349" s="38"/>
      <c r="M1349" s="38"/>
      <c r="N1349" s="38"/>
      <c r="O1349" s="38"/>
      <c r="P1349" s="38"/>
      <c r="Q1349" s="38"/>
      <c r="R1349" s="57"/>
      <c r="S1349" s="38"/>
      <c r="T1349" s="35"/>
      <c r="V1349" s="35"/>
      <c r="W1349" s="35"/>
    </row>
    <row r="1350" spans="1:25" s="58" customFormat="1">
      <c r="A1350" s="56"/>
      <c r="B1350" s="35"/>
      <c r="C1350" s="37"/>
      <c r="D1350" s="38"/>
      <c r="E1350" s="38"/>
      <c r="F1350" s="38"/>
      <c r="G1350" s="38"/>
      <c r="H1350" s="38"/>
      <c r="I1350" s="38"/>
      <c r="J1350" s="38"/>
      <c r="K1350" s="57"/>
      <c r="L1350" s="38"/>
      <c r="M1350" s="38"/>
      <c r="N1350" s="38"/>
      <c r="O1350" s="38"/>
      <c r="P1350" s="38"/>
      <c r="Q1350" s="38"/>
      <c r="R1350" s="57"/>
      <c r="S1350" s="38"/>
      <c r="T1350" s="35"/>
      <c r="V1350" s="35"/>
      <c r="W1350" s="35"/>
    </row>
    <row r="1351" spans="1:25" s="58" customFormat="1">
      <c r="A1351" s="56"/>
      <c r="B1351" s="35"/>
      <c r="C1351" s="37"/>
      <c r="D1351" s="38"/>
      <c r="E1351" s="38"/>
      <c r="F1351" s="38"/>
      <c r="G1351" s="38"/>
      <c r="H1351" s="38"/>
      <c r="I1351" s="38"/>
      <c r="J1351" s="38"/>
      <c r="K1351" s="57"/>
      <c r="L1351" s="38"/>
      <c r="M1351" s="38"/>
      <c r="N1351" s="38"/>
      <c r="O1351" s="38"/>
      <c r="P1351" s="38"/>
      <c r="Q1351" s="38"/>
      <c r="R1351" s="57"/>
      <c r="S1351" s="38"/>
      <c r="T1351" s="35"/>
      <c r="V1351" s="35"/>
      <c r="W1351" s="35"/>
    </row>
    <row r="1352" spans="1:25" s="58" customFormat="1">
      <c r="A1352" s="56"/>
      <c r="B1352" s="35"/>
      <c r="C1352" s="37"/>
      <c r="D1352" s="38"/>
      <c r="E1352" s="38"/>
      <c r="F1352" s="38"/>
      <c r="G1352" s="38"/>
      <c r="H1352" s="38"/>
      <c r="I1352" s="38"/>
      <c r="J1352" s="38"/>
      <c r="K1352" s="57"/>
      <c r="L1352" s="38"/>
      <c r="M1352" s="38"/>
      <c r="N1352" s="38"/>
      <c r="O1352" s="38"/>
      <c r="P1352" s="38"/>
      <c r="Q1352" s="38"/>
      <c r="R1352" s="57"/>
      <c r="S1352" s="38"/>
      <c r="T1352" s="35"/>
      <c r="V1352" s="35"/>
      <c r="W1352" s="35"/>
    </row>
    <row r="1353" spans="1:25" s="58" customFormat="1">
      <c r="A1353" s="56"/>
      <c r="B1353" s="35"/>
      <c r="C1353" s="37"/>
      <c r="D1353" s="38"/>
      <c r="E1353" s="38"/>
      <c r="F1353" s="38"/>
      <c r="G1353" s="38"/>
      <c r="H1353" s="38"/>
      <c r="I1353" s="38"/>
      <c r="J1353" s="38"/>
      <c r="K1353" s="57"/>
      <c r="L1353" s="38"/>
      <c r="M1353" s="38"/>
      <c r="N1353" s="38"/>
      <c r="O1353" s="38"/>
      <c r="P1353" s="38"/>
      <c r="Q1353" s="38"/>
      <c r="R1353" s="57"/>
      <c r="S1353" s="38"/>
      <c r="T1353" s="35"/>
      <c r="V1353" s="35"/>
      <c r="W1353" s="35"/>
    </row>
    <row r="1354" spans="1:25" s="58" customFormat="1">
      <c r="A1354" s="56"/>
      <c r="B1354" s="35"/>
      <c r="C1354" s="37"/>
      <c r="D1354" s="38"/>
      <c r="E1354" s="38"/>
      <c r="F1354" s="38"/>
      <c r="G1354" s="38"/>
      <c r="H1354" s="38"/>
      <c r="I1354" s="38"/>
      <c r="J1354" s="38"/>
      <c r="K1354" s="57"/>
      <c r="L1354" s="38"/>
      <c r="M1354" s="38"/>
      <c r="N1354" s="38"/>
      <c r="O1354" s="38"/>
      <c r="P1354" s="38"/>
      <c r="Q1354" s="38"/>
      <c r="R1354" s="57"/>
      <c r="S1354" s="38"/>
      <c r="T1354" s="35"/>
      <c r="V1354" s="35"/>
      <c r="W1354" s="35"/>
    </row>
    <row r="1355" spans="1:25" s="58" customFormat="1">
      <c r="A1355" s="56"/>
      <c r="B1355" s="35"/>
      <c r="C1355" s="37"/>
      <c r="D1355" s="38"/>
      <c r="E1355" s="38"/>
      <c r="F1355" s="38"/>
      <c r="G1355" s="38"/>
      <c r="H1355" s="38"/>
      <c r="I1355" s="38"/>
      <c r="J1355" s="38"/>
      <c r="K1355" s="57"/>
      <c r="L1355" s="38"/>
      <c r="M1355" s="38"/>
      <c r="N1355" s="38"/>
      <c r="O1355" s="38"/>
      <c r="P1355" s="38"/>
      <c r="Q1355" s="38"/>
      <c r="R1355" s="57"/>
      <c r="S1355" s="38"/>
      <c r="T1355" s="35"/>
      <c r="V1355" s="35"/>
      <c r="W1355" s="35"/>
    </row>
    <row r="1356" spans="1:25" s="58" customFormat="1">
      <c r="A1356" s="56"/>
      <c r="B1356" s="35"/>
      <c r="C1356" s="37"/>
      <c r="D1356" s="38"/>
      <c r="E1356" s="38"/>
      <c r="F1356" s="38"/>
      <c r="G1356" s="38"/>
      <c r="H1356" s="38"/>
      <c r="I1356" s="38"/>
      <c r="J1356" s="38"/>
      <c r="K1356" s="57"/>
      <c r="L1356" s="38"/>
      <c r="M1356" s="38"/>
      <c r="N1356" s="38"/>
      <c r="O1356" s="38"/>
      <c r="P1356" s="38"/>
      <c r="Q1356" s="38"/>
      <c r="R1356" s="57"/>
      <c r="S1356" s="38"/>
      <c r="T1356" s="35"/>
      <c r="V1356" s="35"/>
      <c r="W1356" s="35"/>
    </row>
    <row r="1357" spans="1:25" s="58" customFormat="1">
      <c r="A1357" s="56"/>
      <c r="B1357" s="35"/>
      <c r="C1357" s="37"/>
      <c r="D1357" s="38"/>
      <c r="E1357" s="38"/>
      <c r="F1357" s="38"/>
      <c r="G1357" s="38"/>
      <c r="H1357" s="38"/>
      <c r="I1357" s="38"/>
      <c r="J1357" s="38"/>
      <c r="K1357" s="57"/>
      <c r="L1357" s="38"/>
      <c r="M1357" s="38"/>
      <c r="N1357" s="38"/>
      <c r="O1357" s="38"/>
      <c r="P1357" s="38"/>
      <c r="Q1357" s="38"/>
      <c r="R1357" s="57"/>
      <c r="S1357" s="38"/>
      <c r="T1357" s="35"/>
      <c r="V1357" s="35"/>
      <c r="W1357" s="35"/>
    </row>
    <row r="1358" spans="1:25" s="58" customFormat="1">
      <c r="A1358" s="56"/>
      <c r="B1358" s="35"/>
      <c r="C1358" s="37"/>
      <c r="D1358" s="38"/>
      <c r="E1358" s="38"/>
      <c r="F1358" s="38"/>
      <c r="G1358" s="38"/>
      <c r="H1358" s="38"/>
      <c r="I1358" s="38"/>
      <c r="J1358" s="38"/>
      <c r="K1358" s="57"/>
      <c r="L1358" s="38"/>
      <c r="M1358" s="38"/>
      <c r="N1358" s="38"/>
      <c r="O1358" s="38"/>
      <c r="P1358" s="38"/>
      <c r="Q1358" s="38"/>
      <c r="R1358" s="57"/>
      <c r="S1358" s="38"/>
      <c r="T1358" s="35"/>
      <c r="V1358" s="35"/>
      <c r="W1358" s="35"/>
    </row>
    <row r="1359" spans="1:25">
      <c r="A1359" s="56"/>
      <c r="D1359" s="38"/>
      <c r="E1359" s="38"/>
      <c r="F1359" s="38"/>
      <c r="G1359" s="38"/>
      <c r="H1359" s="38"/>
      <c r="I1359" s="38"/>
      <c r="J1359" s="38"/>
      <c r="K1359" s="57"/>
      <c r="L1359" s="38"/>
      <c r="M1359" s="38"/>
      <c r="N1359" s="38"/>
      <c r="O1359" s="38"/>
      <c r="P1359" s="38"/>
      <c r="Q1359" s="38"/>
      <c r="R1359" s="57"/>
      <c r="S1359" s="38"/>
      <c r="U1359" s="58"/>
      <c r="X1359" s="58"/>
      <c r="Y1359" s="58"/>
    </row>
    <row r="1360" spans="1:25">
      <c r="A1360" s="56"/>
      <c r="D1360" s="38"/>
      <c r="E1360" s="38"/>
      <c r="F1360" s="38"/>
      <c r="G1360" s="38"/>
      <c r="H1360" s="38"/>
      <c r="I1360" s="38"/>
      <c r="J1360" s="38"/>
      <c r="K1360" s="57"/>
      <c r="L1360" s="38"/>
      <c r="M1360" s="38"/>
      <c r="N1360" s="38"/>
      <c r="O1360" s="38"/>
      <c r="P1360" s="38"/>
      <c r="Q1360" s="38"/>
      <c r="R1360" s="57"/>
      <c r="S1360" s="38"/>
      <c r="U1360" s="58"/>
      <c r="X1360" s="58"/>
      <c r="Y1360" s="58"/>
    </row>
    <row r="1361" spans="1:25">
      <c r="A1361" s="56"/>
      <c r="D1361" s="38"/>
      <c r="E1361" s="38"/>
      <c r="F1361" s="38"/>
      <c r="G1361" s="38"/>
      <c r="H1361" s="38"/>
      <c r="I1361" s="38"/>
      <c r="J1361" s="38"/>
      <c r="K1361" s="57"/>
      <c r="L1361" s="38"/>
      <c r="M1361" s="38"/>
      <c r="N1361" s="38"/>
      <c r="O1361" s="38"/>
      <c r="P1361" s="38"/>
      <c r="Q1361" s="38"/>
      <c r="R1361" s="57"/>
      <c r="S1361" s="38"/>
      <c r="U1361" s="58"/>
      <c r="X1361" s="58"/>
      <c r="Y1361" s="58"/>
    </row>
    <row r="1362" spans="1:25">
      <c r="A1362" s="56"/>
      <c r="D1362" s="38"/>
      <c r="E1362" s="38"/>
      <c r="F1362" s="38"/>
      <c r="G1362" s="38"/>
      <c r="H1362" s="38"/>
      <c r="I1362" s="38"/>
      <c r="J1362" s="38"/>
      <c r="K1362" s="57"/>
      <c r="L1362" s="38"/>
      <c r="M1362" s="38"/>
      <c r="N1362" s="38"/>
      <c r="O1362" s="38"/>
      <c r="P1362" s="38"/>
      <c r="Q1362" s="38"/>
      <c r="R1362" s="57"/>
      <c r="S1362" s="38"/>
      <c r="U1362" s="58"/>
      <c r="X1362" s="58"/>
      <c r="Y1362" s="58"/>
    </row>
    <row r="1363" spans="1:25">
      <c r="A1363" s="56"/>
      <c r="D1363" s="38"/>
      <c r="E1363" s="38"/>
      <c r="F1363" s="38"/>
      <c r="G1363" s="38"/>
      <c r="H1363" s="38"/>
      <c r="I1363" s="38"/>
      <c r="J1363" s="38"/>
      <c r="K1363" s="57"/>
      <c r="L1363" s="38"/>
      <c r="M1363" s="38"/>
      <c r="N1363" s="38"/>
      <c r="O1363" s="38"/>
      <c r="P1363" s="38"/>
      <c r="Q1363" s="38"/>
      <c r="R1363" s="57"/>
      <c r="S1363" s="38"/>
      <c r="U1363" s="58"/>
      <c r="X1363" s="58"/>
      <c r="Y1363" s="58"/>
    </row>
    <row r="1364" spans="1:25">
      <c r="A1364" s="56"/>
      <c r="D1364" s="38"/>
      <c r="E1364" s="38"/>
      <c r="F1364" s="38"/>
      <c r="G1364" s="38"/>
      <c r="H1364" s="38"/>
      <c r="I1364" s="38"/>
      <c r="J1364" s="38"/>
      <c r="K1364" s="57"/>
      <c r="L1364" s="38"/>
      <c r="M1364" s="38"/>
      <c r="N1364" s="38"/>
      <c r="O1364" s="38"/>
      <c r="P1364" s="38"/>
      <c r="Q1364" s="38"/>
      <c r="R1364" s="57"/>
      <c r="S1364" s="38"/>
      <c r="U1364" s="58"/>
      <c r="X1364" s="58"/>
      <c r="Y1364" s="58"/>
    </row>
    <row r="1365" spans="1:25">
      <c r="A1365" s="56"/>
      <c r="D1365" s="38"/>
      <c r="E1365" s="38"/>
      <c r="F1365" s="38"/>
      <c r="G1365" s="38"/>
      <c r="H1365" s="38"/>
      <c r="I1365" s="38"/>
      <c r="J1365" s="38"/>
      <c r="K1365" s="57"/>
      <c r="L1365" s="38"/>
      <c r="M1365" s="38"/>
      <c r="N1365" s="38"/>
      <c r="O1365" s="38"/>
      <c r="P1365" s="38"/>
      <c r="Q1365" s="38"/>
      <c r="R1365" s="57"/>
      <c r="S1365" s="38"/>
      <c r="U1365" s="58"/>
      <c r="X1365" s="58"/>
      <c r="Y1365" s="58"/>
    </row>
    <row r="1366" spans="1:25">
      <c r="A1366" s="56"/>
      <c r="D1366" s="38"/>
      <c r="E1366" s="38"/>
      <c r="F1366" s="38"/>
      <c r="G1366" s="38"/>
      <c r="H1366" s="38"/>
      <c r="I1366" s="38"/>
      <c r="J1366" s="38"/>
      <c r="K1366" s="57"/>
      <c r="L1366" s="38"/>
      <c r="M1366" s="38"/>
      <c r="N1366" s="38"/>
      <c r="O1366" s="38"/>
      <c r="P1366" s="38"/>
      <c r="Q1366" s="38"/>
      <c r="R1366" s="57"/>
      <c r="S1366" s="38"/>
      <c r="U1366" s="58"/>
      <c r="X1366" s="58"/>
      <c r="Y1366" s="58"/>
    </row>
    <row r="1367" spans="1:25">
      <c r="A1367" s="56"/>
      <c r="D1367" s="38"/>
      <c r="E1367" s="38"/>
      <c r="F1367" s="38"/>
      <c r="G1367" s="38"/>
      <c r="H1367" s="38"/>
      <c r="I1367" s="38"/>
      <c r="J1367" s="38"/>
      <c r="K1367" s="57"/>
      <c r="L1367" s="38"/>
      <c r="M1367" s="38"/>
      <c r="N1367" s="38"/>
      <c r="O1367" s="38"/>
      <c r="P1367" s="38"/>
      <c r="Q1367" s="38"/>
      <c r="R1367" s="57"/>
      <c r="S1367" s="38"/>
      <c r="U1367" s="58"/>
      <c r="X1367" s="58"/>
      <c r="Y1367" s="58"/>
    </row>
    <row r="1368" spans="1:25">
      <c r="A1368" s="56"/>
      <c r="D1368" s="38"/>
      <c r="E1368" s="38"/>
      <c r="F1368" s="38"/>
      <c r="G1368" s="38"/>
      <c r="H1368" s="38"/>
      <c r="I1368" s="38"/>
      <c r="J1368" s="38"/>
      <c r="K1368" s="57"/>
      <c r="L1368" s="38"/>
      <c r="M1368" s="38"/>
      <c r="N1368" s="38"/>
      <c r="O1368" s="38"/>
      <c r="P1368" s="38"/>
      <c r="Q1368" s="38"/>
      <c r="R1368" s="57"/>
      <c r="S1368" s="38"/>
      <c r="U1368" s="58"/>
      <c r="X1368" s="58"/>
      <c r="Y1368" s="58"/>
    </row>
    <row r="1369" spans="1:25">
      <c r="A1369" s="56"/>
      <c r="D1369" s="38"/>
      <c r="E1369" s="38"/>
      <c r="F1369" s="38"/>
      <c r="G1369" s="38"/>
      <c r="H1369" s="38"/>
      <c r="I1369" s="38"/>
      <c r="J1369" s="38"/>
      <c r="K1369" s="57"/>
      <c r="L1369" s="38"/>
      <c r="M1369" s="38"/>
      <c r="N1369" s="38"/>
      <c r="O1369" s="38"/>
      <c r="P1369" s="38"/>
      <c r="Q1369" s="38"/>
      <c r="R1369" s="57"/>
      <c r="S1369" s="38"/>
      <c r="U1369" s="58"/>
      <c r="X1369" s="58"/>
      <c r="Y1369" s="58"/>
    </row>
    <row r="1370" spans="1:25">
      <c r="A1370" s="56"/>
      <c r="D1370" s="38"/>
      <c r="E1370" s="38"/>
      <c r="F1370" s="38"/>
      <c r="G1370" s="38"/>
      <c r="H1370" s="38"/>
      <c r="I1370" s="38"/>
      <c r="J1370" s="38"/>
      <c r="K1370" s="57"/>
      <c r="L1370" s="38"/>
      <c r="M1370" s="38"/>
      <c r="N1370" s="38"/>
      <c r="O1370" s="38"/>
      <c r="P1370" s="38"/>
      <c r="Q1370" s="38"/>
      <c r="R1370" s="57"/>
      <c r="S1370" s="38"/>
      <c r="U1370" s="58"/>
      <c r="X1370" s="58"/>
      <c r="Y1370" s="58"/>
    </row>
    <row r="1371" spans="1:25">
      <c r="A1371" s="56"/>
      <c r="D1371" s="38"/>
      <c r="E1371" s="38"/>
      <c r="F1371" s="38"/>
      <c r="G1371" s="38"/>
      <c r="H1371" s="38"/>
      <c r="I1371" s="38"/>
      <c r="J1371" s="38"/>
      <c r="K1371" s="57"/>
      <c r="L1371" s="38"/>
      <c r="M1371" s="38"/>
      <c r="N1371" s="38"/>
      <c r="O1371" s="38"/>
      <c r="P1371" s="38"/>
      <c r="Q1371" s="38"/>
      <c r="R1371" s="57"/>
      <c r="S1371" s="38"/>
      <c r="U1371" s="58"/>
      <c r="X1371" s="58"/>
      <c r="Y1371" s="58"/>
    </row>
    <row r="1372" spans="1:25">
      <c r="A1372" s="56"/>
      <c r="D1372" s="38"/>
      <c r="E1372" s="38"/>
      <c r="F1372" s="38"/>
      <c r="G1372" s="38"/>
      <c r="H1372" s="38"/>
      <c r="I1372" s="38"/>
      <c r="J1372" s="38"/>
      <c r="K1372" s="57"/>
      <c r="L1372" s="38"/>
      <c r="M1372" s="38"/>
      <c r="N1372" s="38"/>
      <c r="O1372" s="38"/>
      <c r="P1372" s="38"/>
      <c r="Q1372" s="38"/>
      <c r="R1372" s="57"/>
      <c r="S1372" s="38"/>
      <c r="U1372" s="58"/>
      <c r="X1372" s="58"/>
      <c r="Y1372" s="58"/>
    </row>
    <row r="1373" spans="1:25">
      <c r="A1373" s="56"/>
      <c r="D1373" s="38"/>
      <c r="E1373" s="38"/>
      <c r="F1373" s="38"/>
      <c r="G1373" s="38"/>
      <c r="H1373" s="38"/>
      <c r="I1373" s="38"/>
      <c r="J1373" s="38"/>
      <c r="K1373" s="57"/>
      <c r="L1373" s="38"/>
      <c r="M1373" s="38"/>
      <c r="N1373" s="38"/>
      <c r="O1373" s="38"/>
      <c r="P1373" s="38"/>
      <c r="Q1373" s="38"/>
      <c r="R1373" s="57"/>
      <c r="S1373" s="38"/>
      <c r="U1373" s="58"/>
      <c r="X1373" s="58"/>
      <c r="Y1373" s="58"/>
    </row>
    <row r="1374" spans="1:25">
      <c r="A1374" s="56"/>
      <c r="D1374" s="38"/>
      <c r="E1374" s="38"/>
      <c r="F1374" s="38"/>
      <c r="G1374" s="38"/>
      <c r="H1374" s="38"/>
      <c r="I1374" s="38"/>
      <c r="J1374" s="38"/>
      <c r="K1374" s="57"/>
      <c r="L1374" s="38"/>
      <c r="M1374" s="38"/>
      <c r="N1374" s="38"/>
      <c r="O1374" s="38"/>
      <c r="P1374" s="38"/>
      <c r="Q1374" s="38"/>
      <c r="R1374" s="57"/>
      <c r="S1374" s="38"/>
      <c r="U1374" s="58"/>
      <c r="X1374" s="58"/>
      <c r="Y1374" s="58"/>
    </row>
    <row r="1375" spans="1:25">
      <c r="A1375" s="56"/>
      <c r="D1375" s="38"/>
      <c r="E1375" s="38"/>
      <c r="F1375" s="38"/>
      <c r="G1375" s="38"/>
      <c r="H1375" s="38"/>
      <c r="I1375" s="38"/>
      <c r="J1375" s="38"/>
      <c r="K1375" s="57"/>
      <c r="L1375" s="38"/>
      <c r="M1375" s="38"/>
      <c r="N1375" s="38"/>
      <c r="O1375" s="38"/>
      <c r="P1375" s="38"/>
      <c r="Q1375" s="38"/>
      <c r="R1375" s="57"/>
      <c r="S1375" s="38"/>
      <c r="U1375" s="58"/>
      <c r="X1375" s="58"/>
      <c r="Y1375" s="58"/>
    </row>
    <row r="1376" spans="1:25">
      <c r="A1376" s="56"/>
      <c r="D1376" s="38"/>
      <c r="E1376" s="38"/>
      <c r="F1376" s="38"/>
      <c r="G1376" s="38"/>
      <c r="H1376" s="38"/>
      <c r="I1376" s="38"/>
      <c r="J1376" s="38"/>
      <c r="K1376" s="57"/>
      <c r="L1376" s="38"/>
      <c r="M1376" s="38"/>
      <c r="N1376" s="38"/>
      <c r="O1376" s="38"/>
      <c r="P1376" s="38"/>
      <c r="Q1376" s="38"/>
      <c r="R1376" s="57"/>
      <c r="S1376" s="38"/>
      <c r="U1376" s="58"/>
      <c r="X1376" s="58"/>
      <c r="Y1376" s="58"/>
    </row>
    <row r="1377" spans="1:25">
      <c r="A1377" s="56"/>
      <c r="D1377" s="38"/>
      <c r="E1377" s="38"/>
      <c r="F1377" s="38"/>
      <c r="G1377" s="38"/>
      <c r="H1377" s="38"/>
      <c r="I1377" s="38"/>
      <c r="J1377" s="38"/>
      <c r="K1377" s="57"/>
      <c r="L1377" s="38"/>
      <c r="M1377" s="38"/>
      <c r="N1377" s="38"/>
      <c r="O1377" s="38"/>
      <c r="P1377" s="38"/>
      <c r="Q1377" s="38"/>
      <c r="R1377" s="57"/>
      <c r="S1377" s="38"/>
      <c r="U1377" s="58"/>
      <c r="X1377" s="58"/>
      <c r="Y1377" s="58"/>
    </row>
    <row r="1378" spans="1:25">
      <c r="A1378" s="56"/>
      <c r="D1378" s="38"/>
      <c r="E1378" s="38"/>
      <c r="F1378" s="38"/>
      <c r="G1378" s="38"/>
      <c r="H1378" s="38"/>
      <c r="I1378" s="38"/>
      <c r="J1378" s="38"/>
      <c r="K1378" s="57"/>
      <c r="L1378" s="38"/>
      <c r="M1378" s="38"/>
      <c r="N1378" s="38"/>
      <c r="O1378" s="38"/>
      <c r="P1378" s="38"/>
      <c r="Q1378" s="38"/>
      <c r="R1378" s="57"/>
      <c r="S1378" s="38"/>
      <c r="U1378" s="58"/>
      <c r="X1378" s="58"/>
      <c r="Y1378" s="58"/>
    </row>
    <row r="1379" spans="1:25">
      <c r="A1379" s="56"/>
      <c r="D1379" s="38"/>
      <c r="E1379" s="38"/>
      <c r="F1379" s="38"/>
      <c r="G1379" s="38"/>
      <c r="H1379" s="38"/>
      <c r="I1379" s="38"/>
      <c r="J1379" s="38"/>
      <c r="K1379" s="57"/>
      <c r="L1379" s="38"/>
      <c r="M1379" s="38"/>
      <c r="N1379" s="38"/>
      <c r="O1379" s="38"/>
      <c r="P1379" s="38"/>
      <c r="Q1379" s="38"/>
      <c r="R1379" s="57"/>
      <c r="S1379" s="38"/>
      <c r="U1379" s="58"/>
      <c r="X1379" s="58"/>
      <c r="Y1379" s="58"/>
    </row>
    <row r="1380" spans="1:25">
      <c r="A1380" s="56"/>
      <c r="D1380" s="38"/>
      <c r="E1380" s="38"/>
      <c r="F1380" s="38"/>
      <c r="G1380" s="38"/>
      <c r="H1380" s="38"/>
      <c r="I1380" s="38"/>
      <c r="J1380" s="38"/>
      <c r="K1380" s="57"/>
      <c r="L1380" s="38"/>
      <c r="M1380" s="38"/>
      <c r="N1380" s="38"/>
      <c r="O1380" s="38"/>
      <c r="P1380" s="38"/>
      <c r="Q1380" s="38"/>
      <c r="R1380" s="57"/>
      <c r="S1380" s="38"/>
      <c r="U1380" s="58"/>
      <c r="X1380" s="58"/>
      <c r="Y1380" s="58"/>
    </row>
    <row r="1381" spans="1:25">
      <c r="A1381" s="56"/>
      <c r="D1381" s="38"/>
      <c r="E1381" s="38"/>
      <c r="F1381" s="38"/>
      <c r="G1381" s="38"/>
      <c r="H1381" s="38"/>
      <c r="I1381" s="38"/>
      <c r="J1381" s="38"/>
      <c r="K1381" s="57"/>
      <c r="L1381" s="38"/>
      <c r="M1381" s="38"/>
      <c r="N1381" s="38"/>
      <c r="O1381" s="38"/>
      <c r="P1381" s="38"/>
      <c r="Q1381" s="38"/>
      <c r="R1381" s="57"/>
      <c r="S1381" s="38"/>
      <c r="U1381" s="58"/>
      <c r="X1381" s="58"/>
      <c r="Y1381" s="58"/>
    </row>
    <row r="1382" spans="1:25">
      <c r="A1382" s="56"/>
      <c r="D1382" s="38"/>
      <c r="E1382" s="38"/>
      <c r="F1382" s="38"/>
      <c r="G1382" s="38"/>
      <c r="H1382" s="38"/>
      <c r="I1382" s="38"/>
      <c r="J1382" s="38"/>
      <c r="K1382" s="57"/>
      <c r="L1382" s="38"/>
      <c r="M1382" s="38"/>
      <c r="N1382" s="38"/>
      <c r="O1382" s="38"/>
      <c r="P1382" s="38"/>
      <c r="Q1382" s="38"/>
      <c r="R1382" s="57"/>
      <c r="S1382" s="38"/>
      <c r="U1382" s="58"/>
      <c r="X1382" s="58"/>
      <c r="Y1382" s="58"/>
    </row>
    <row r="1383" spans="1:25">
      <c r="A1383" s="56"/>
      <c r="D1383" s="38"/>
      <c r="E1383" s="38"/>
      <c r="F1383" s="38"/>
      <c r="G1383" s="38"/>
      <c r="H1383" s="38"/>
      <c r="I1383" s="38"/>
      <c r="J1383" s="38"/>
      <c r="K1383" s="57"/>
      <c r="L1383" s="38"/>
      <c r="M1383" s="38"/>
      <c r="N1383" s="38"/>
      <c r="O1383" s="38"/>
      <c r="P1383" s="38"/>
      <c r="Q1383" s="38"/>
      <c r="R1383" s="57"/>
      <c r="S1383" s="38"/>
      <c r="U1383" s="58"/>
      <c r="X1383" s="58"/>
      <c r="Y1383" s="58"/>
    </row>
    <row r="1384" spans="1:25">
      <c r="A1384" s="56"/>
      <c r="D1384" s="38"/>
      <c r="E1384" s="38"/>
      <c r="F1384" s="38"/>
      <c r="G1384" s="38"/>
      <c r="H1384" s="38"/>
      <c r="I1384" s="38"/>
      <c r="J1384" s="38"/>
      <c r="K1384" s="57"/>
      <c r="L1384" s="38"/>
      <c r="M1384" s="38"/>
      <c r="N1384" s="38"/>
      <c r="O1384" s="38"/>
      <c r="P1384" s="38"/>
      <c r="Q1384" s="38"/>
      <c r="R1384" s="57"/>
      <c r="S1384" s="38"/>
      <c r="U1384" s="58"/>
      <c r="X1384" s="58"/>
      <c r="Y1384" s="58"/>
    </row>
    <row r="1385" spans="1:25">
      <c r="A1385" s="56"/>
      <c r="D1385" s="38"/>
      <c r="E1385" s="38"/>
      <c r="F1385" s="38"/>
      <c r="G1385" s="38"/>
      <c r="H1385" s="38"/>
      <c r="I1385" s="38"/>
      <c r="J1385" s="38"/>
      <c r="K1385" s="57"/>
      <c r="L1385" s="38"/>
      <c r="M1385" s="38"/>
      <c r="N1385" s="38"/>
      <c r="O1385" s="38"/>
      <c r="P1385" s="38"/>
      <c r="Q1385" s="38"/>
      <c r="R1385" s="57"/>
      <c r="S1385" s="38"/>
      <c r="U1385" s="58"/>
      <c r="X1385" s="58"/>
      <c r="Y1385" s="58"/>
    </row>
    <row r="1386" spans="1:25">
      <c r="A1386" s="56"/>
      <c r="D1386" s="38"/>
      <c r="E1386" s="38"/>
      <c r="F1386" s="38"/>
      <c r="G1386" s="38"/>
      <c r="H1386" s="38"/>
      <c r="I1386" s="38"/>
      <c r="J1386" s="38"/>
      <c r="K1386" s="57"/>
      <c r="L1386" s="38"/>
      <c r="M1386" s="38"/>
      <c r="N1386" s="38"/>
      <c r="O1386" s="38"/>
      <c r="P1386" s="38"/>
      <c r="Q1386" s="38"/>
      <c r="R1386" s="57"/>
      <c r="S1386" s="38"/>
      <c r="U1386" s="58"/>
      <c r="X1386" s="58"/>
      <c r="Y1386" s="58"/>
    </row>
    <row r="1387" spans="1:25">
      <c r="A1387" s="56"/>
      <c r="D1387" s="38"/>
      <c r="E1387" s="38"/>
      <c r="F1387" s="38"/>
      <c r="G1387" s="38"/>
      <c r="H1387" s="38"/>
      <c r="I1387" s="38"/>
      <c r="J1387" s="38"/>
      <c r="K1387" s="57"/>
      <c r="L1387" s="38"/>
      <c r="M1387" s="38"/>
      <c r="N1387" s="38"/>
      <c r="O1387" s="38"/>
      <c r="P1387" s="38"/>
      <c r="Q1387" s="38"/>
      <c r="R1387" s="57"/>
      <c r="S1387" s="38"/>
      <c r="U1387" s="58"/>
      <c r="X1387" s="58"/>
      <c r="Y1387" s="58"/>
    </row>
    <row r="1388" spans="1:25">
      <c r="A1388" s="56"/>
      <c r="D1388" s="38"/>
      <c r="E1388" s="38"/>
      <c r="F1388" s="38"/>
      <c r="G1388" s="38"/>
      <c r="H1388" s="38"/>
      <c r="I1388" s="38"/>
      <c r="J1388" s="38"/>
      <c r="K1388" s="57"/>
      <c r="L1388" s="38"/>
      <c r="M1388" s="38"/>
      <c r="N1388" s="38"/>
      <c r="O1388" s="38"/>
      <c r="P1388" s="38"/>
      <c r="Q1388" s="38"/>
      <c r="R1388" s="57"/>
      <c r="S1388" s="38"/>
      <c r="U1388" s="58"/>
      <c r="X1388" s="58"/>
      <c r="Y1388" s="58"/>
    </row>
    <row r="1389" spans="1:25">
      <c r="A1389" s="56"/>
      <c r="D1389" s="38"/>
      <c r="E1389" s="38"/>
      <c r="F1389" s="38"/>
      <c r="G1389" s="38"/>
      <c r="H1389" s="38"/>
      <c r="I1389" s="38"/>
      <c r="J1389" s="38"/>
      <c r="K1389" s="57"/>
      <c r="L1389" s="38"/>
      <c r="M1389" s="38"/>
      <c r="N1389" s="38"/>
      <c r="O1389" s="38"/>
      <c r="P1389" s="38"/>
      <c r="Q1389" s="38"/>
      <c r="R1389" s="57"/>
      <c r="S1389" s="38"/>
      <c r="U1389" s="58"/>
      <c r="X1389" s="58"/>
      <c r="Y1389" s="58"/>
    </row>
    <row r="1390" spans="1:25">
      <c r="A1390" s="56"/>
      <c r="D1390" s="38"/>
      <c r="E1390" s="38"/>
      <c r="F1390" s="38"/>
      <c r="G1390" s="38"/>
      <c r="H1390" s="38"/>
      <c r="I1390" s="38"/>
      <c r="J1390" s="38"/>
      <c r="K1390" s="57"/>
      <c r="L1390" s="38"/>
      <c r="M1390" s="38"/>
      <c r="N1390" s="38"/>
      <c r="O1390" s="38"/>
      <c r="P1390" s="38"/>
      <c r="Q1390" s="38"/>
      <c r="R1390" s="57"/>
      <c r="S1390" s="38"/>
      <c r="U1390" s="58"/>
      <c r="X1390" s="58"/>
      <c r="Y1390" s="58"/>
    </row>
    <row r="1391" spans="1:25">
      <c r="A1391" s="56"/>
      <c r="D1391" s="38"/>
      <c r="E1391" s="38"/>
      <c r="F1391" s="38"/>
      <c r="G1391" s="38"/>
      <c r="H1391" s="38"/>
      <c r="I1391" s="38"/>
      <c r="J1391" s="38"/>
      <c r="K1391" s="57"/>
      <c r="L1391" s="38"/>
      <c r="M1391" s="38"/>
      <c r="N1391" s="38"/>
      <c r="O1391" s="38"/>
      <c r="P1391" s="38"/>
      <c r="Q1391" s="38"/>
      <c r="R1391" s="57"/>
      <c r="S1391" s="38"/>
      <c r="U1391" s="58"/>
      <c r="X1391" s="58"/>
      <c r="Y1391" s="58"/>
    </row>
    <row r="1392" spans="1:25">
      <c r="A1392" s="56"/>
      <c r="D1392" s="38"/>
      <c r="E1392" s="38"/>
      <c r="F1392" s="38"/>
      <c r="G1392" s="38"/>
      <c r="H1392" s="38"/>
      <c r="I1392" s="38"/>
      <c r="J1392" s="38"/>
      <c r="K1392" s="57"/>
      <c r="L1392" s="38"/>
      <c r="M1392" s="38"/>
      <c r="N1392" s="38"/>
      <c r="O1392" s="38"/>
      <c r="P1392" s="38"/>
      <c r="Q1392" s="38"/>
      <c r="R1392" s="57"/>
      <c r="S1392" s="38"/>
      <c r="U1392" s="58"/>
      <c r="X1392" s="58"/>
      <c r="Y1392" s="58"/>
    </row>
    <row r="1393" spans="1:25">
      <c r="A1393" s="56"/>
      <c r="D1393" s="38"/>
      <c r="E1393" s="38"/>
      <c r="F1393" s="38"/>
      <c r="G1393" s="38"/>
      <c r="H1393" s="38"/>
      <c r="I1393" s="38"/>
      <c r="J1393" s="38"/>
      <c r="K1393" s="57"/>
      <c r="L1393" s="38"/>
      <c r="M1393" s="38"/>
      <c r="N1393" s="38"/>
      <c r="O1393" s="38"/>
      <c r="P1393" s="38"/>
      <c r="Q1393" s="38"/>
      <c r="R1393" s="57"/>
      <c r="S1393" s="38"/>
      <c r="U1393" s="58"/>
      <c r="X1393" s="58"/>
      <c r="Y1393" s="58"/>
    </row>
    <row r="1394" spans="1:25">
      <c r="A1394" s="56"/>
      <c r="D1394" s="38"/>
      <c r="E1394" s="38"/>
      <c r="F1394" s="38"/>
      <c r="G1394" s="38"/>
      <c r="H1394" s="38"/>
      <c r="I1394" s="38"/>
      <c r="J1394" s="38"/>
      <c r="K1394" s="57"/>
      <c r="L1394" s="38"/>
      <c r="M1394" s="38"/>
      <c r="N1394" s="38"/>
      <c r="O1394" s="38"/>
      <c r="P1394" s="38"/>
      <c r="Q1394" s="38"/>
      <c r="R1394" s="57"/>
      <c r="S1394" s="38"/>
      <c r="U1394" s="58"/>
      <c r="X1394" s="58"/>
      <c r="Y1394" s="58"/>
    </row>
    <row r="1395" spans="1:25">
      <c r="A1395" s="56"/>
      <c r="D1395" s="38"/>
      <c r="E1395" s="38"/>
      <c r="F1395" s="38"/>
      <c r="G1395" s="38"/>
      <c r="H1395" s="38"/>
      <c r="I1395" s="38"/>
      <c r="J1395" s="38"/>
      <c r="K1395" s="57"/>
      <c r="L1395" s="38"/>
      <c r="M1395" s="38"/>
      <c r="N1395" s="38"/>
      <c r="O1395" s="38"/>
      <c r="P1395" s="38"/>
      <c r="Q1395" s="38"/>
      <c r="R1395" s="57"/>
      <c r="S1395" s="38"/>
      <c r="U1395" s="58"/>
      <c r="X1395" s="58"/>
      <c r="Y1395" s="58"/>
    </row>
    <row r="1396" spans="1:25">
      <c r="A1396" s="56"/>
      <c r="D1396" s="38"/>
      <c r="E1396" s="38"/>
      <c r="F1396" s="38"/>
      <c r="G1396" s="38"/>
      <c r="H1396" s="38"/>
      <c r="I1396" s="38"/>
      <c r="J1396" s="38"/>
      <c r="K1396" s="57"/>
      <c r="L1396" s="38"/>
      <c r="M1396" s="38"/>
      <c r="N1396" s="38"/>
      <c r="O1396" s="38"/>
      <c r="P1396" s="38"/>
      <c r="Q1396" s="38"/>
      <c r="R1396" s="57"/>
      <c r="S1396" s="38"/>
      <c r="U1396" s="58"/>
      <c r="X1396" s="58"/>
      <c r="Y1396" s="58"/>
    </row>
    <row r="1397" spans="1:25">
      <c r="A1397" s="56"/>
      <c r="D1397" s="38"/>
      <c r="E1397" s="38"/>
      <c r="F1397" s="38"/>
      <c r="G1397" s="38"/>
      <c r="H1397" s="38"/>
      <c r="I1397" s="38"/>
      <c r="J1397" s="38"/>
      <c r="K1397" s="57"/>
      <c r="L1397" s="38"/>
      <c r="M1397" s="38"/>
      <c r="N1397" s="38"/>
      <c r="O1397" s="38"/>
      <c r="P1397" s="38"/>
      <c r="Q1397" s="38"/>
      <c r="R1397" s="57"/>
      <c r="S1397" s="38"/>
      <c r="U1397" s="58"/>
      <c r="X1397" s="58"/>
      <c r="Y1397" s="58"/>
    </row>
    <row r="1398" spans="1:25">
      <c r="A1398" s="56"/>
      <c r="D1398" s="38"/>
      <c r="E1398" s="38"/>
      <c r="F1398" s="38"/>
      <c r="G1398" s="38"/>
      <c r="H1398" s="38"/>
      <c r="I1398" s="38"/>
      <c r="J1398" s="38"/>
      <c r="K1398" s="57"/>
      <c r="L1398" s="38"/>
      <c r="M1398" s="38"/>
      <c r="N1398" s="38"/>
      <c r="O1398" s="38"/>
      <c r="P1398" s="38"/>
      <c r="Q1398" s="38"/>
      <c r="R1398" s="57"/>
      <c r="S1398" s="38"/>
      <c r="U1398" s="58"/>
      <c r="X1398" s="58"/>
      <c r="Y1398" s="58"/>
    </row>
    <row r="1399" spans="1:25">
      <c r="A1399" s="56"/>
      <c r="D1399" s="38"/>
      <c r="E1399" s="38"/>
      <c r="F1399" s="38"/>
      <c r="G1399" s="38"/>
      <c r="H1399" s="38"/>
      <c r="I1399" s="38"/>
      <c r="J1399" s="38"/>
      <c r="K1399" s="57"/>
      <c r="L1399" s="38"/>
      <c r="M1399" s="38"/>
      <c r="N1399" s="38"/>
      <c r="O1399" s="38"/>
      <c r="P1399" s="38"/>
      <c r="Q1399" s="38"/>
      <c r="R1399" s="57"/>
      <c r="S1399" s="38"/>
      <c r="U1399" s="58"/>
      <c r="X1399" s="58"/>
      <c r="Y1399" s="58"/>
    </row>
    <row r="1400" spans="1:25">
      <c r="A1400" s="56"/>
      <c r="D1400" s="38"/>
      <c r="E1400" s="38"/>
      <c r="F1400" s="38"/>
      <c r="G1400" s="38"/>
      <c r="H1400" s="38"/>
      <c r="I1400" s="38"/>
      <c r="J1400" s="38"/>
      <c r="K1400" s="57"/>
      <c r="L1400" s="38"/>
      <c r="M1400" s="38"/>
      <c r="N1400" s="38"/>
      <c r="O1400" s="38"/>
      <c r="P1400" s="38"/>
      <c r="Q1400" s="38"/>
      <c r="R1400" s="57"/>
      <c r="S1400" s="38"/>
      <c r="U1400" s="58"/>
      <c r="X1400" s="58"/>
      <c r="Y1400" s="58"/>
    </row>
    <row r="1401" spans="1:25">
      <c r="A1401" s="56"/>
      <c r="D1401" s="38"/>
      <c r="E1401" s="38"/>
      <c r="F1401" s="38"/>
      <c r="G1401" s="38"/>
      <c r="H1401" s="38"/>
      <c r="I1401" s="38"/>
      <c r="J1401" s="38"/>
      <c r="K1401" s="57"/>
      <c r="L1401" s="38"/>
      <c r="M1401" s="38"/>
      <c r="N1401" s="38"/>
      <c r="O1401" s="38"/>
      <c r="P1401" s="38"/>
      <c r="Q1401" s="38"/>
      <c r="R1401" s="57"/>
      <c r="S1401" s="38"/>
      <c r="U1401" s="58"/>
      <c r="X1401" s="58"/>
      <c r="Y1401" s="58"/>
    </row>
    <row r="1402" spans="1:25">
      <c r="A1402" s="56"/>
      <c r="D1402" s="38"/>
      <c r="E1402" s="38"/>
      <c r="F1402" s="38"/>
      <c r="G1402" s="38"/>
      <c r="H1402" s="38"/>
      <c r="I1402" s="38"/>
      <c r="J1402" s="38"/>
      <c r="K1402" s="57"/>
      <c r="L1402" s="38"/>
      <c r="M1402" s="38"/>
      <c r="N1402" s="38"/>
      <c r="O1402" s="38"/>
      <c r="P1402" s="38"/>
      <c r="Q1402" s="38"/>
      <c r="R1402" s="57"/>
      <c r="S1402" s="38"/>
      <c r="U1402" s="58"/>
      <c r="X1402" s="58"/>
      <c r="Y1402" s="58"/>
    </row>
    <row r="1403" spans="1:25">
      <c r="A1403" s="56"/>
      <c r="D1403" s="38"/>
      <c r="E1403" s="38"/>
      <c r="F1403" s="38"/>
      <c r="G1403" s="38"/>
      <c r="H1403" s="38"/>
      <c r="I1403" s="38"/>
      <c r="J1403" s="38"/>
      <c r="K1403" s="57"/>
      <c r="L1403" s="38"/>
      <c r="M1403" s="38"/>
      <c r="N1403" s="38"/>
      <c r="O1403" s="38"/>
      <c r="P1403" s="38"/>
      <c r="Q1403" s="38"/>
      <c r="R1403" s="57"/>
      <c r="S1403" s="38"/>
      <c r="U1403" s="58"/>
      <c r="X1403" s="58"/>
      <c r="Y1403" s="58"/>
    </row>
    <row r="1404" spans="1:25">
      <c r="A1404" s="56"/>
      <c r="D1404" s="38"/>
      <c r="E1404" s="38"/>
      <c r="F1404" s="38"/>
      <c r="G1404" s="38"/>
      <c r="H1404" s="38"/>
      <c r="I1404" s="38"/>
      <c r="J1404" s="38"/>
      <c r="K1404" s="57"/>
      <c r="L1404" s="38"/>
      <c r="M1404" s="38"/>
      <c r="N1404" s="38"/>
      <c r="O1404" s="38"/>
      <c r="P1404" s="38"/>
      <c r="Q1404" s="38"/>
      <c r="R1404" s="57"/>
      <c r="S1404" s="38"/>
      <c r="U1404" s="58"/>
      <c r="X1404" s="58"/>
      <c r="Y1404" s="58"/>
    </row>
    <row r="1405" spans="1:25">
      <c r="A1405" s="56"/>
      <c r="D1405" s="38"/>
      <c r="E1405" s="38"/>
      <c r="F1405" s="38"/>
      <c r="G1405" s="38"/>
      <c r="H1405" s="38"/>
      <c r="I1405" s="38"/>
      <c r="J1405" s="38"/>
      <c r="K1405" s="57"/>
      <c r="L1405" s="38"/>
      <c r="M1405" s="38"/>
      <c r="N1405" s="38"/>
      <c r="O1405" s="38"/>
      <c r="P1405" s="38"/>
      <c r="Q1405" s="38"/>
      <c r="R1405" s="57"/>
      <c r="S1405" s="38"/>
      <c r="U1405" s="58"/>
      <c r="X1405" s="58"/>
      <c r="Y1405" s="58"/>
    </row>
    <row r="1406" spans="1:25">
      <c r="A1406" s="56"/>
      <c r="D1406" s="38"/>
      <c r="E1406" s="38"/>
      <c r="F1406" s="38"/>
      <c r="G1406" s="38"/>
      <c r="H1406" s="38"/>
      <c r="I1406" s="38"/>
      <c r="J1406" s="38"/>
      <c r="K1406" s="57"/>
      <c r="L1406" s="38"/>
      <c r="M1406" s="38"/>
      <c r="N1406" s="38"/>
      <c r="O1406" s="38"/>
      <c r="P1406" s="38"/>
      <c r="Q1406" s="38"/>
      <c r="R1406" s="57"/>
      <c r="S1406" s="38"/>
      <c r="U1406" s="58"/>
      <c r="X1406" s="58"/>
      <c r="Y1406" s="58"/>
    </row>
    <row r="1407" spans="1:25">
      <c r="A1407" s="56"/>
      <c r="D1407" s="38"/>
      <c r="E1407" s="38"/>
      <c r="F1407" s="38"/>
      <c r="G1407" s="38"/>
      <c r="H1407" s="38"/>
      <c r="I1407" s="38"/>
      <c r="J1407" s="38"/>
      <c r="K1407" s="57"/>
      <c r="L1407" s="38"/>
      <c r="M1407" s="38"/>
      <c r="N1407" s="38"/>
      <c r="O1407" s="38"/>
      <c r="P1407" s="38"/>
      <c r="Q1407" s="38"/>
      <c r="R1407" s="57"/>
      <c r="S1407" s="38"/>
      <c r="U1407" s="58"/>
      <c r="X1407" s="58"/>
      <c r="Y1407" s="58"/>
    </row>
    <row r="1408" spans="1:25">
      <c r="A1408" s="56"/>
      <c r="D1408" s="38"/>
      <c r="E1408" s="38"/>
      <c r="F1408" s="38"/>
      <c r="G1408" s="38"/>
      <c r="H1408" s="38"/>
      <c r="I1408" s="38"/>
      <c r="J1408" s="38"/>
      <c r="K1408" s="57"/>
      <c r="L1408" s="38"/>
      <c r="M1408" s="38"/>
      <c r="N1408" s="38"/>
      <c r="O1408" s="38"/>
      <c r="P1408" s="38"/>
      <c r="Q1408" s="38"/>
      <c r="R1408" s="57"/>
      <c r="S1408" s="38"/>
      <c r="U1408" s="58"/>
      <c r="X1408" s="58"/>
      <c r="Y1408" s="58"/>
    </row>
    <row r="1409" spans="1:25">
      <c r="A1409" s="56"/>
      <c r="D1409" s="38"/>
      <c r="E1409" s="38"/>
      <c r="F1409" s="38"/>
      <c r="G1409" s="38"/>
      <c r="H1409" s="38"/>
      <c r="I1409" s="38"/>
      <c r="J1409" s="38"/>
      <c r="K1409" s="57"/>
      <c r="L1409" s="38"/>
      <c r="M1409" s="38"/>
      <c r="N1409" s="38"/>
      <c r="O1409" s="38"/>
      <c r="P1409" s="38"/>
      <c r="Q1409" s="38"/>
      <c r="R1409" s="57"/>
      <c r="S1409" s="38"/>
      <c r="U1409" s="58"/>
      <c r="X1409" s="58"/>
      <c r="Y1409" s="58"/>
    </row>
    <row r="1410" spans="1:25">
      <c r="A1410" s="56"/>
      <c r="D1410" s="38"/>
      <c r="E1410" s="38"/>
      <c r="F1410" s="38"/>
      <c r="G1410" s="38"/>
      <c r="H1410" s="38"/>
      <c r="I1410" s="38"/>
      <c r="J1410" s="38"/>
      <c r="K1410" s="57"/>
      <c r="L1410" s="38"/>
      <c r="M1410" s="38"/>
      <c r="N1410" s="38"/>
      <c r="O1410" s="38"/>
      <c r="P1410" s="38"/>
      <c r="Q1410" s="38"/>
      <c r="R1410" s="57"/>
      <c r="S1410" s="38"/>
      <c r="U1410" s="58"/>
      <c r="X1410" s="58"/>
      <c r="Y1410" s="58"/>
    </row>
    <row r="1411" spans="1:25">
      <c r="A1411" s="56"/>
      <c r="D1411" s="38"/>
      <c r="E1411" s="38"/>
      <c r="F1411" s="38"/>
      <c r="G1411" s="38"/>
      <c r="H1411" s="38"/>
      <c r="I1411" s="38"/>
      <c r="J1411" s="38"/>
      <c r="K1411" s="57"/>
      <c r="L1411" s="38"/>
      <c r="M1411" s="38"/>
      <c r="N1411" s="38"/>
      <c r="O1411" s="38"/>
      <c r="P1411" s="38"/>
      <c r="Q1411" s="38"/>
      <c r="R1411" s="57"/>
      <c r="S1411" s="38"/>
      <c r="U1411" s="58"/>
      <c r="X1411" s="58"/>
      <c r="Y1411" s="58"/>
    </row>
    <row r="1412" spans="1:25">
      <c r="A1412" s="56"/>
      <c r="D1412" s="38"/>
      <c r="E1412" s="38"/>
      <c r="F1412" s="38"/>
      <c r="G1412" s="38"/>
      <c r="H1412" s="38"/>
      <c r="I1412" s="38"/>
      <c r="J1412" s="38"/>
      <c r="K1412" s="57"/>
      <c r="L1412" s="38"/>
      <c r="M1412" s="38"/>
      <c r="N1412" s="38"/>
      <c r="O1412" s="38"/>
      <c r="P1412" s="38"/>
      <c r="Q1412" s="38"/>
      <c r="R1412" s="57"/>
      <c r="S1412" s="38"/>
      <c r="U1412" s="58"/>
      <c r="X1412" s="58"/>
      <c r="Y1412" s="58"/>
    </row>
    <row r="1413" spans="1:25">
      <c r="A1413" s="56"/>
      <c r="D1413" s="38"/>
      <c r="E1413" s="38"/>
      <c r="F1413" s="38"/>
      <c r="G1413" s="38"/>
      <c r="H1413" s="38"/>
      <c r="I1413" s="38"/>
      <c r="J1413" s="38"/>
      <c r="K1413" s="57"/>
      <c r="L1413" s="38"/>
      <c r="M1413" s="38"/>
      <c r="N1413" s="38"/>
      <c r="O1413" s="38"/>
      <c r="P1413" s="38"/>
      <c r="Q1413" s="38"/>
      <c r="R1413" s="57"/>
      <c r="S1413" s="38"/>
      <c r="U1413" s="58"/>
      <c r="X1413" s="58"/>
      <c r="Y1413" s="58"/>
    </row>
    <row r="1414" spans="1:25">
      <c r="A1414" s="56"/>
      <c r="D1414" s="38"/>
      <c r="E1414" s="38"/>
      <c r="F1414" s="38"/>
      <c r="G1414" s="38"/>
      <c r="H1414" s="38"/>
      <c r="I1414" s="38"/>
      <c r="J1414" s="38"/>
      <c r="K1414" s="57"/>
      <c r="L1414" s="38"/>
      <c r="M1414" s="38"/>
      <c r="N1414" s="38"/>
      <c r="O1414" s="38"/>
      <c r="P1414" s="38"/>
      <c r="Q1414" s="38"/>
      <c r="R1414" s="57"/>
      <c r="S1414" s="38"/>
      <c r="U1414" s="58"/>
      <c r="X1414" s="58"/>
      <c r="Y1414" s="58"/>
    </row>
    <row r="1415" spans="1:25">
      <c r="A1415" s="56"/>
      <c r="D1415" s="38"/>
      <c r="E1415" s="38"/>
      <c r="F1415" s="38"/>
      <c r="G1415" s="38"/>
      <c r="H1415" s="38"/>
      <c r="I1415" s="38"/>
      <c r="J1415" s="38"/>
      <c r="K1415" s="57"/>
      <c r="L1415" s="38"/>
      <c r="M1415" s="38"/>
      <c r="N1415" s="38"/>
      <c r="O1415" s="38"/>
      <c r="P1415" s="38"/>
      <c r="Q1415" s="38"/>
      <c r="R1415" s="57"/>
      <c r="S1415" s="38"/>
      <c r="U1415" s="58"/>
      <c r="X1415" s="58"/>
      <c r="Y1415" s="58"/>
    </row>
    <row r="1416" spans="1:25">
      <c r="A1416" s="56"/>
      <c r="D1416" s="38"/>
      <c r="E1416" s="38"/>
      <c r="F1416" s="38"/>
      <c r="G1416" s="38"/>
      <c r="H1416" s="38"/>
      <c r="I1416" s="38"/>
      <c r="J1416" s="38"/>
      <c r="K1416" s="57"/>
      <c r="L1416" s="38"/>
      <c r="M1416" s="38"/>
      <c r="N1416" s="38"/>
      <c r="O1416" s="38"/>
      <c r="P1416" s="38"/>
      <c r="Q1416" s="38"/>
      <c r="R1416" s="57"/>
      <c r="S1416" s="38"/>
      <c r="U1416" s="58"/>
      <c r="X1416" s="58"/>
      <c r="Y1416" s="58"/>
    </row>
    <row r="1417" spans="1:25">
      <c r="A1417" s="56"/>
      <c r="D1417" s="38"/>
      <c r="E1417" s="38"/>
      <c r="F1417" s="38"/>
      <c r="G1417" s="38"/>
      <c r="H1417" s="38"/>
      <c r="I1417" s="38"/>
      <c r="J1417" s="38"/>
      <c r="K1417" s="57"/>
      <c r="L1417" s="38"/>
      <c r="M1417" s="38"/>
      <c r="N1417" s="38"/>
      <c r="O1417" s="38"/>
      <c r="P1417" s="38"/>
      <c r="Q1417" s="38"/>
      <c r="R1417" s="57"/>
      <c r="S1417" s="38"/>
      <c r="U1417" s="58"/>
      <c r="X1417" s="58"/>
      <c r="Y1417" s="58"/>
    </row>
    <row r="1418" spans="1:25">
      <c r="A1418" s="56"/>
      <c r="D1418" s="38"/>
      <c r="E1418" s="38"/>
      <c r="F1418" s="38"/>
      <c r="G1418" s="38"/>
      <c r="H1418" s="38"/>
      <c r="I1418" s="38"/>
      <c r="J1418" s="38"/>
      <c r="K1418" s="57"/>
      <c r="L1418" s="38"/>
      <c r="M1418" s="38"/>
      <c r="N1418" s="38"/>
      <c r="O1418" s="38"/>
      <c r="P1418" s="38"/>
      <c r="Q1418" s="38"/>
      <c r="R1418" s="57"/>
      <c r="S1418" s="38"/>
      <c r="U1418" s="58"/>
      <c r="X1418" s="58"/>
      <c r="Y1418" s="58"/>
    </row>
    <row r="1419" spans="1:25">
      <c r="A1419" s="56"/>
      <c r="D1419" s="38"/>
      <c r="E1419" s="38"/>
      <c r="F1419" s="38"/>
      <c r="G1419" s="38"/>
      <c r="H1419" s="38"/>
      <c r="I1419" s="38"/>
      <c r="J1419" s="38"/>
      <c r="K1419" s="57"/>
      <c r="L1419" s="38"/>
      <c r="M1419" s="38"/>
      <c r="N1419" s="38"/>
      <c r="O1419" s="38"/>
      <c r="P1419" s="38"/>
      <c r="Q1419" s="38"/>
      <c r="R1419" s="57"/>
      <c r="S1419" s="38"/>
      <c r="U1419" s="58"/>
      <c r="X1419" s="58"/>
      <c r="Y1419" s="58"/>
    </row>
    <row r="1420" spans="1:25">
      <c r="A1420" s="56"/>
      <c r="D1420" s="38"/>
      <c r="E1420" s="38"/>
      <c r="F1420" s="38"/>
      <c r="G1420" s="38"/>
      <c r="H1420" s="38"/>
      <c r="I1420" s="38"/>
      <c r="J1420" s="38"/>
      <c r="K1420" s="57"/>
      <c r="L1420" s="38"/>
      <c r="M1420" s="38"/>
      <c r="N1420" s="38"/>
      <c r="O1420" s="38"/>
      <c r="P1420" s="38"/>
      <c r="Q1420" s="38"/>
      <c r="R1420" s="57"/>
      <c r="S1420" s="38"/>
      <c r="U1420" s="58"/>
      <c r="X1420" s="58"/>
      <c r="Y1420" s="58"/>
    </row>
    <row r="1421" spans="1:25">
      <c r="A1421" s="56"/>
      <c r="D1421" s="38"/>
      <c r="E1421" s="38"/>
      <c r="F1421" s="38"/>
      <c r="G1421" s="38"/>
      <c r="H1421" s="38"/>
      <c r="I1421" s="38"/>
      <c r="J1421" s="38"/>
      <c r="K1421" s="57"/>
      <c r="L1421" s="38"/>
      <c r="M1421" s="38"/>
      <c r="N1421" s="38"/>
      <c r="O1421" s="38"/>
      <c r="P1421" s="38"/>
      <c r="Q1421" s="38"/>
      <c r="R1421" s="57"/>
      <c r="S1421" s="38"/>
      <c r="U1421" s="58"/>
      <c r="X1421" s="58"/>
      <c r="Y1421" s="58"/>
    </row>
    <row r="1422" spans="1:25">
      <c r="A1422" s="56"/>
      <c r="D1422" s="38"/>
      <c r="E1422" s="38"/>
      <c r="F1422" s="38"/>
      <c r="G1422" s="38"/>
      <c r="H1422" s="38"/>
      <c r="I1422" s="38"/>
      <c r="J1422" s="38"/>
      <c r="K1422" s="57"/>
      <c r="L1422" s="38"/>
      <c r="M1422" s="38"/>
      <c r="N1422" s="38"/>
      <c r="O1422" s="38"/>
      <c r="P1422" s="38"/>
      <c r="Q1422" s="38"/>
      <c r="R1422" s="57"/>
      <c r="S1422" s="38"/>
      <c r="U1422" s="58"/>
      <c r="X1422" s="58"/>
      <c r="Y1422" s="58"/>
    </row>
    <row r="1423" spans="1:25">
      <c r="A1423" s="56"/>
      <c r="D1423" s="38"/>
      <c r="E1423" s="38"/>
      <c r="F1423" s="38"/>
      <c r="G1423" s="38"/>
      <c r="H1423" s="38"/>
      <c r="I1423" s="38"/>
      <c r="J1423" s="38"/>
      <c r="K1423" s="57"/>
      <c r="L1423" s="38"/>
      <c r="M1423" s="38"/>
      <c r="N1423" s="38"/>
      <c r="O1423" s="38"/>
      <c r="P1423" s="38"/>
      <c r="Q1423" s="38"/>
      <c r="R1423" s="57"/>
      <c r="S1423" s="38"/>
      <c r="U1423" s="58"/>
      <c r="X1423" s="58"/>
      <c r="Y1423" s="58"/>
    </row>
    <row r="1424" spans="1:25">
      <c r="A1424" s="56"/>
      <c r="D1424" s="38"/>
      <c r="E1424" s="38"/>
      <c r="F1424" s="38"/>
      <c r="G1424" s="38"/>
      <c r="H1424" s="38"/>
      <c r="I1424" s="38"/>
      <c r="J1424" s="38"/>
      <c r="K1424" s="57"/>
      <c r="L1424" s="38"/>
      <c r="M1424" s="38"/>
      <c r="N1424" s="38"/>
      <c r="O1424" s="38"/>
      <c r="P1424" s="38"/>
      <c r="Q1424" s="38"/>
      <c r="R1424" s="57"/>
      <c r="S1424" s="38"/>
      <c r="U1424" s="58"/>
      <c r="X1424" s="58"/>
      <c r="Y1424" s="58"/>
    </row>
    <row r="1425" spans="1:25">
      <c r="A1425" s="56"/>
      <c r="D1425" s="38"/>
      <c r="E1425" s="38"/>
      <c r="F1425" s="38"/>
      <c r="G1425" s="38"/>
      <c r="H1425" s="38"/>
      <c r="I1425" s="38"/>
      <c r="J1425" s="38"/>
      <c r="K1425" s="57"/>
      <c r="L1425" s="38"/>
      <c r="M1425" s="38"/>
      <c r="N1425" s="38"/>
      <c r="O1425" s="38"/>
      <c r="P1425" s="38"/>
      <c r="Q1425" s="38"/>
      <c r="R1425" s="57"/>
      <c r="S1425" s="38"/>
      <c r="U1425" s="58"/>
      <c r="X1425" s="58"/>
      <c r="Y1425" s="58"/>
    </row>
    <row r="1426" spans="1:25">
      <c r="A1426" s="56"/>
      <c r="D1426" s="38"/>
      <c r="E1426" s="38"/>
      <c r="F1426" s="38"/>
      <c r="G1426" s="38"/>
      <c r="H1426" s="38"/>
      <c r="I1426" s="38"/>
      <c r="J1426" s="38"/>
      <c r="K1426" s="57"/>
      <c r="L1426" s="38"/>
      <c r="M1426" s="38"/>
      <c r="N1426" s="38"/>
      <c r="O1426" s="38"/>
      <c r="P1426" s="38"/>
      <c r="Q1426" s="38"/>
      <c r="R1426" s="57"/>
      <c r="S1426" s="38"/>
      <c r="U1426" s="58"/>
      <c r="X1426" s="58"/>
      <c r="Y1426" s="58"/>
    </row>
    <row r="1427" spans="1:25">
      <c r="A1427" s="56"/>
      <c r="D1427" s="38"/>
      <c r="E1427" s="38"/>
      <c r="F1427" s="38"/>
      <c r="G1427" s="38"/>
      <c r="H1427" s="38"/>
      <c r="I1427" s="38"/>
      <c r="J1427" s="38"/>
      <c r="K1427" s="57"/>
      <c r="L1427" s="38"/>
      <c r="M1427" s="38"/>
      <c r="N1427" s="38"/>
      <c r="O1427" s="38"/>
      <c r="P1427" s="38"/>
      <c r="Q1427" s="38"/>
      <c r="R1427" s="57"/>
      <c r="S1427" s="38"/>
      <c r="U1427" s="58"/>
      <c r="X1427" s="58"/>
      <c r="Y1427" s="58"/>
    </row>
    <row r="1428" spans="1:25">
      <c r="A1428" s="56"/>
      <c r="D1428" s="38"/>
      <c r="E1428" s="38"/>
      <c r="F1428" s="38"/>
      <c r="G1428" s="38"/>
      <c r="H1428" s="38"/>
      <c r="I1428" s="38"/>
      <c r="J1428" s="38"/>
      <c r="K1428" s="57"/>
      <c r="L1428" s="38"/>
      <c r="M1428" s="38"/>
      <c r="N1428" s="38"/>
      <c r="O1428" s="38"/>
      <c r="P1428" s="38"/>
      <c r="Q1428" s="38"/>
      <c r="R1428" s="57"/>
      <c r="S1428" s="38"/>
      <c r="U1428" s="58"/>
      <c r="X1428" s="58"/>
      <c r="Y1428" s="58"/>
    </row>
    <row r="1429" spans="1:25">
      <c r="A1429" s="56"/>
      <c r="D1429" s="38"/>
      <c r="E1429" s="38"/>
      <c r="F1429" s="38"/>
      <c r="G1429" s="38"/>
      <c r="H1429" s="38"/>
      <c r="I1429" s="38"/>
      <c r="J1429" s="38"/>
      <c r="K1429" s="57"/>
      <c r="L1429" s="38"/>
      <c r="M1429" s="38"/>
      <c r="N1429" s="38"/>
      <c r="O1429" s="38"/>
      <c r="P1429" s="38"/>
      <c r="Q1429" s="38"/>
      <c r="R1429" s="57"/>
      <c r="S1429" s="38"/>
      <c r="U1429" s="58"/>
      <c r="X1429" s="58"/>
      <c r="Y1429" s="58"/>
    </row>
    <row r="1430" spans="1:25">
      <c r="A1430" s="56"/>
      <c r="D1430" s="38"/>
      <c r="E1430" s="38"/>
      <c r="F1430" s="38"/>
      <c r="G1430" s="38"/>
      <c r="H1430" s="38"/>
      <c r="I1430" s="38"/>
      <c r="J1430" s="38"/>
      <c r="K1430" s="57"/>
      <c r="L1430" s="38"/>
      <c r="M1430" s="38"/>
      <c r="N1430" s="38"/>
      <c r="O1430" s="38"/>
      <c r="P1430" s="38"/>
      <c r="Q1430" s="38"/>
      <c r="R1430" s="57"/>
      <c r="S1430" s="38"/>
      <c r="U1430" s="58"/>
      <c r="X1430" s="58"/>
      <c r="Y1430" s="58"/>
    </row>
    <row r="1431" spans="1:25">
      <c r="A1431" s="56"/>
      <c r="D1431" s="38"/>
      <c r="E1431" s="38"/>
      <c r="F1431" s="38"/>
      <c r="G1431" s="38"/>
      <c r="H1431" s="38"/>
      <c r="I1431" s="38"/>
      <c r="J1431" s="38"/>
      <c r="K1431" s="57"/>
      <c r="L1431" s="38"/>
      <c r="M1431" s="38"/>
      <c r="N1431" s="38"/>
      <c r="O1431" s="38"/>
      <c r="P1431" s="38"/>
      <c r="Q1431" s="38"/>
      <c r="R1431" s="57"/>
      <c r="S1431" s="38"/>
      <c r="U1431" s="58"/>
      <c r="X1431" s="58"/>
      <c r="Y1431" s="58"/>
    </row>
    <row r="1432" spans="1:25">
      <c r="A1432" s="56"/>
      <c r="D1432" s="38"/>
      <c r="E1432" s="38"/>
      <c r="F1432" s="38"/>
      <c r="G1432" s="38"/>
      <c r="H1432" s="38"/>
      <c r="I1432" s="38"/>
      <c r="J1432" s="38"/>
      <c r="K1432" s="57"/>
      <c r="L1432" s="38"/>
      <c r="M1432" s="38"/>
      <c r="N1432" s="38"/>
      <c r="O1432" s="38"/>
      <c r="P1432" s="38"/>
      <c r="Q1432" s="38"/>
      <c r="R1432" s="57"/>
      <c r="S1432" s="38"/>
      <c r="U1432" s="58"/>
      <c r="X1432" s="58"/>
      <c r="Y1432" s="58"/>
    </row>
    <row r="1433" spans="1:25">
      <c r="A1433" s="56"/>
      <c r="D1433" s="38"/>
      <c r="E1433" s="38"/>
      <c r="F1433" s="38"/>
      <c r="G1433" s="38"/>
      <c r="H1433" s="38"/>
      <c r="I1433" s="38"/>
      <c r="J1433" s="38"/>
      <c r="K1433" s="57"/>
      <c r="L1433" s="38"/>
      <c r="M1433" s="38"/>
      <c r="N1433" s="38"/>
      <c r="O1433" s="38"/>
      <c r="P1433" s="38"/>
      <c r="Q1433" s="38"/>
      <c r="R1433" s="57"/>
      <c r="S1433" s="38"/>
      <c r="U1433" s="58"/>
      <c r="X1433" s="58"/>
      <c r="Y1433" s="58"/>
    </row>
    <row r="1434" spans="1:25">
      <c r="A1434" s="56"/>
      <c r="D1434" s="38"/>
      <c r="E1434" s="38"/>
      <c r="F1434" s="38"/>
      <c r="G1434" s="38"/>
      <c r="H1434" s="38"/>
      <c r="I1434" s="38"/>
      <c r="J1434" s="38"/>
      <c r="K1434" s="57"/>
      <c r="L1434" s="38"/>
      <c r="M1434" s="38"/>
      <c r="N1434" s="38"/>
      <c r="O1434" s="38"/>
      <c r="P1434" s="38"/>
      <c r="Q1434" s="38"/>
      <c r="R1434" s="57"/>
      <c r="S1434" s="38"/>
      <c r="U1434" s="58"/>
      <c r="X1434" s="58"/>
      <c r="Y1434" s="58"/>
    </row>
    <row r="1435" spans="1:25">
      <c r="A1435" s="56"/>
      <c r="D1435" s="38"/>
      <c r="E1435" s="38"/>
      <c r="F1435" s="38"/>
      <c r="G1435" s="38"/>
      <c r="H1435" s="38"/>
      <c r="I1435" s="38"/>
      <c r="J1435" s="38"/>
      <c r="K1435" s="57"/>
      <c r="L1435" s="38"/>
      <c r="M1435" s="38"/>
      <c r="N1435" s="38"/>
      <c r="O1435" s="38"/>
      <c r="P1435" s="38"/>
      <c r="Q1435" s="38"/>
      <c r="R1435" s="57"/>
      <c r="S1435" s="38"/>
      <c r="U1435" s="58"/>
      <c r="X1435" s="58"/>
      <c r="Y1435" s="58"/>
    </row>
    <row r="1436" spans="1:25">
      <c r="A1436" s="56"/>
      <c r="D1436" s="38"/>
      <c r="E1436" s="38"/>
      <c r="F1436" s="38"/>
      <c r="G1436" s="38"/>
      <c r="H1436" s="38"/>
      <c r="I1436" s="38"/>
      <c r="J1436" s="38"/>
      <c r="K1436" s="57"/>
      <c r="L1436" s="38"/>
      <c r="M1436" s="38"/>
      <c r="N1436" s="38"/>
      <c r="O1436" s="38"/>
      <c r="P1436" s="38"/>
      <c r="Q1436" s="38"/>
      <c r="R1436" s="57"/>
      <c r="S1436" s="38"/>
      <c r="U1436" s="58"/>
      <c r="X1436" s="58"/>
      <c r="Y1436" s="58"/>
    </row>
    <row r="1437" spans="1:25">
      <c r="A1437" s="56"/>
      <c r="D1437" s="38"/>
      <c r="E1437" s="38"/>
      <c r="F1437" s="38"/>
      <c r="G1437" s="38"/>
      <c r="H1437" s="38"/>
      <c r="I1437" s="38"/>
      <c r="J1437" s="38"/>
      <c r="K1437" s="57"/>
      <c r="L1437" s="38"/>
      <c r="M1437" s="38"/>
      <c r="N1437" s="38"/>
      <c r="O1437" s="38"/>
      <c r="P1437" s="38"/>
      <c r="Q1437" s="38"/>
      <c r="R1437" s="57"/>
      <c r="S1437" s="38"/>
      <c r="U1437" s="58"/>
      <c r="X1437" s="58"/>
      <c r="Y1437" s="58"/>
    </row>
    <row r="1438" spans="1:25">
      <c r="A1438" s="56"/>
      <c r="D1438" s="38"/>
      <c r="E1438" s="38"/>
      <c r="F1438" s="38"/>
      <c r="G1438" s="38"/>
      <c r="H1438" s="38"/>
      <c r="I1438" s="38"/>
      <c r="J1438" s="38"/>
      <c r="K1438" s="57"/>
      <c r="L1438" s="38"/>
      <c r="M1438" s="38"/>
      <c r="N1438" s="38"/>
      <c r="O1438" s="38"/>
      <c r="P1438" s="38"/>
      <c r="Q1438" s="38"/>
      <c r="R1438" s="57"/>
      <c r="S1438" s="38"/>
      <c r="U1438" s="58"/>
      <c r="X1438" s="58"/>
      <c r="Y1438" s="58"/>
    </row>
    <row r="1439" spans="1:25">
      <c r="A1439" s="56"/>
      <c r="D1439" s="38"/>
      <c r="E1439" s="38"/>
      <c r="F1439" s="38"/>
      <c r="G1439" s="38"/>
      <c r="H1439" s="38"/>
      <c r="I1439" s="38"/>
      <c r="J1439" s="38"/>
      <c r="K1439" s="57"/>
      <c r="L1439" s="38"/>
      <c r="M1439" s="38"/>
      <c r="N1439" s="38"/>
      <c r="O1439" s="38"/>
      <c r="P1439" s="38"/>
      <c r="Q1439" s="38"/>
      <c r="R1439" s="57"/>
      <c r="S1439" s="38"/>
      <c r="U1439" s="58"/>
      <c r="X1439" s="58"/>
      <c r="Y1439" s="58"/>
    </row>
    <row r="1440" spans="1:25">
      <c r="A1440" s="56"/>
      <c r="D1440" s="38"/>
      <c r="E1440" s="38"/>
      <c r="F1440" s="38"/>
      <c r="G1440" s="38"/>
      <c r="H1440" s="38"/>
      <c r="I1440" s="38"/>
      <c r="J1440" s="38"/>
      <c r="K1440" s="57"/>
      <c r="L1440" s="38"/>
      <c r="M1440" s="38"/>
      <c r="N1440" s="38"/>
      <c r="O1440" s="38"/>
      <c r="P1440" s="38"/>
      <c r="Q1440" s="38"/>
      <c r="R1440" s="57"/>
      <c r="S1440" s="38"/>
      <c r="U1440" s="58"/>
      <c r="X1440" s="58"/>
      <c r="Y1440" s="58"/>
    </row>
    <row r="1441" spans="1:25">
      <c r="A1441" s="56"/>
      <c r="D1441" s="38"/>
      <c r="E1441" s="38"/>
      <c r="F1441" s="38"/>
      <c r="G1441" s="38"/>
      <c r="H1441" s="38"/>
      <c r="I1441" s="38"/>
      <c r="J1441" s="38"/>
      <c r="K1441" s="57"/>
      <c r="L1441" s="38"/>
      <c r="M1441" s="38"/>
      <c r="N1441" s="38"/>
      <c r="O1441" s="38"/>
      <c r="P1441" s="38"/>
      <c r="Q1441" s="38"/>
      <c r="R1441" s="57"/>
      <c r="S1441" s="38"/>
      <c r="U1441" s="58"/>
      <c r="X1441" s="58"/>
      <c r="Y1441" s="58"/>
    </row>
    <row r="1442" spans="1:25">
      <c r="A1442" s="56"/>
      <c r="D1442" s="38"/>
      <c r="E1442" s="38"/>
      <c r="F1442" s="38"/>
      <c r="G1442" s="38"/>
      <c r="H1442" s="38"/>
      <c r="I1442" s="38"/>
      <c r="J1442" s="38"/>
      <c r="K1442" s="57"/>
      <c r="L1442" s="38"/>
      <c r="M1442" s="38"/>
      <c r="N1442" s="38"/>
      <c r="O1442" s="38"/>
      <c r="P1442" s="38"/>
      <c r="Q1442" s="38"/>
      <c r="R1442" s="57"/>
      <c r="S1442" s="38"/>
      <c r="U1442" s="58"/>
      <c r="X1442" s="58"/>
      <c r="Y1442" s="58"/>
    </row>
    <row r="1443" spans="1:25">
      <c r="A1443" s="56"/>
      <c r="D1443" s="38"/>
      <c r="E1443" s="38"/>
      <c r="F1443" s="38"/>
      <c r="G1443" s="38"/>
      <c r="H1443" s="38"/>
      <c r="I1443" s="38"/>
      <c r="J1443" s="38"/>
      <c r="K1443" s="57"/>
      <c r="L1443" s="38"/>
      <c r="M1443" s="38"/>
      <c r="N1443" s="38"/>
      <c r="O1443" s="38"/>
      <c r="P1443" s="38"/>
      <c r="Q1443" s="38"/>
      <c r="R1443" s="57"/>
      <c r="S1443" s="38"/>
      <c r="U1443" s="58"/>
      <c r="X1443" s="58"/>
      <c r="Y1443" s="58"/>
    </row>
    <row r="1444" spans="1:25">
      <c r="A1444" s="56"/>
      <c r="D1444" s="38"/>
      <c r="E1444" s="38"/>
      <c r="F1444" s="38"/>
      <c r="G1444" s="38"/>
      <c r="H1444" s="38"/>
      <c r="I1444" s="38"/>
      <c r="J1444" s="38"/>
      <c r="K1444" s="57"/>
      <c r="L1444" s="38"/>
      <c r="M1444" s="38"/>
      <c r="N1444" s="38"/>
      <c r="O1444" s="38"/>
      <c r="P1444" s="38"/>
      <c r="Q1444" s="38"/>
      <c r="R1444" s="57"/>
      <c r="S1444" s="38"/>
      <c r="U1444" s="58"/>
      <c r="X1444" s="58"/>
      <c r="Y1444" s="58"/>
    </row>
    <row r="1445" spans="1:25">
      <c r="A1445" s="56"/>
      <c r="D1445" s="38"/>
      <c r="E1445" s="38"/>
      <c r="F1445" s="38"/>
      <c r="G1445" s="38"/>
      <c r="H1445" s="38"/>
      <c r="I1445" s="38"/>
      <c r="J1445" s="38"/>
      <c r="K1445" s="57"/>
      <c r="L1445" s="38"/>
      <c r="M1445" s="38"/>
      <c r="N1445" s="38"/>
      <c r="O1445" s="38"/>
      <c r="P1445" s="38"/>
      <c r="Q1445" s="38"/>
      <c r="R1445" s="57"/>
      <c r="S1445" s="38"/>
      <c r="U1445" s="58"/>
      <c r="X1445" s="58"/>
      <c r="Y1445" s="58"/>
    </row>
    <row r="1446" spans="1:25">
      <c r="A1446" s="56"/>
      <c r="D1446" s="38"/>
      <c r="E1446" s="38"/>
      <c r="F1446" s="38"/>
      <c r="G1446" s="38"/>
      <c r="H1446" s="38"/>
      <c r="I1446" s="38"/>
      <c r="J1446" s="38"/>
      <c r="K1446" s="57"/>
      <c r="L1446" s="38"/>
      <c r="M1446" s="38"/>
      <c r="N1446" s="38"/>
      <c r="O1446" s="38"/>
      <c r="P1446" s="38"/>
      <c r="Q1446" s="38"/>
      <c r="R1446" s="57"/>
      <c r="S1446" s="38"/>
      <c r="U1446" s="58"/>
      <c r="X1446" s="58"/>
      <c r="Y1446" s="58"/>
    </row>
    <row r="1447" spans="1:25">
      <c r="A1447" s="56"/>
      <c r="D1447" s="38"/>
      <c r="E1447" s="38"/>
      <c r="F1447" s="38"/>
      <c r="G1447" s="38"/>
      <c r="H1447" s="38"/>
      <c r="I1447" s="38"/>
      <c r="J1447" s="38"/>
      <c r="K1447" s="57"/>
      <c r="L1447" s="38"/>
      <c r="M1447" s="38"/>
      <c r="N1447" s="38"/>
      <c r="O1447" s="38"/>
      <c r="P1447" s="38"/>
      <c r="Q1447" s="38"/>
      <c r="R1447" s="57"/>
      <c r="S1447" s="38"/>
      <c r="U1447" s="58"/>
      <c r="X1447" s="58"/>
      <c r="Y1447" s="58"/>
    </row>
    <row r="1448" spans="1:25">
      <c r="A1448" s="56"/>
      <c r="D1448" s="38"/>
      <c r="E1448" s="38"/>
      <c r="F1448" s="38"/>
      <c r="G1448" s="38"/>
      <c r="H1448" s="38"/>
      <c r="I1448" s="38"/>
      <c r="J1448" s="38"/>
      <c r="K1448" s="57"/>
      <c r="L1448" s="38"/>
      <c r="M1448" s="38"/>
      <c r="N1448" s="38"/>
      <c r="O1448" s="38"/>
      <c r="P1448" s="38"/>
      <c r="Q1448" s="38"/>
      <c r="R1448" s="57"/>
      <c r="S1448" s="38"/>
      <c r="U1448" s="58"/>
      <c r="X1448" s="58"/>
      <c r="Y1448" s="58"/>
    </row>
    <row r="1449" spans="1:25">
      <c r="A1449" s="56"/>
      <c r="D1449" s="38"/>
      <c r="E1449" s="38"/>
      <c r="F1449" s="38"/>
      <c r="G1449" s="38"/>
      <c r="H1449" s="38"/>
      <c r="I1449" s="38"/>
      <c r="J1449" s="38"/>
      <c r="K1449" s="57"/>
      <c r="L1449" s="38"/>
      <c r="M1449" s="38"/>
      <c r="N1449" s="38"/>
      <c r="O1449" s="38"/>
      <c r="P1449" s="38"/>
      <c r="Q1449" s="38"/>
      <c r="R1449" s="57"/>
      <c r="S1449" s="38"/>
      <c r="U1449" s="58"/>
      <c r="X1449" s="58"/>
      <c r="Y1449" s="58"/>
    </row>
    <row r="1450" spans="1:25">
      <c r="A1450" s="56"/>
      <c r="D1450" s="38"/>
      <c r="E1450" s="38"/>
      <c r="F1450" s="38"/>
      <c r="G1450" s="38"/>
      <c r="H1450" s="38"/>
      <c r="I1450" s="38"/>
      <c r="J1450" s="38"/>
      <c r="K1450" s="57"/>
      <c r="L1450" s="38"/>
      <c r="M1450" s="38"/>
      <c r="N1450" s="38"/>
      <c r="O1450" s="38"/>
      <c r="P1450" s="38"/>
      <c r="Q1450" s="38"/>
      <c r="R1450" s="57"/>
      <c r="S1450" s="38"/>
      <c r="U1450" s="58"/>
      <c r="X1450" s="58"/>
      <c r="Y1450" s="58"/>
    </row>
    <row r="1451" spans="1:25">
      <c r="A1451" s="56"/>
      <c r="D1451" s="38"/>
      <c r="E1451" s="38"/>
      <c r="F1451" s="38"/>
      <c r="G1451" s="38"/>
      <c r="H1451" s="38"/>
      <c r="I1451" s="38"/>
      <c r="J1451" s="38"/>
      <c r="K1451" s="57"/>
      <c r="L1451" s="38"/>
      <c r="M1451" s="38"/>
      <c r="N1451" s="38"/>
      <c r="O1451" s="38"/>
      <c r="P1451" s="38"/>
      <c r="Q1451" s="38"/>
      <c r="R1451" s="57"/>
      <c r="S1451" s="38"/>
      <c r="U1451" s="58"/>
      <c r="X1451" s="58"/>
      <c r="Y1451" s="58"/>
    </row>
    <row r="1452" spans="1:25">
      <c r="A1452" s="56"/>
      <c r="D1452" s="38"/>
      <c r="E1452" s="38"/>
      <c r="F1452" s="38"/>
      <c r="G1452" s="38"/>
      <c r="H1452" s="38"/>
      <c r="I1452" s="38"/>
      <c r="J1452" s="38"/>
      <c r="K1452" s="57"/>
      <c r="L1452" s="38"/>
      <c r="M1452" s="38"/>
      <c r="N1452" s="38"/>
      <c r="O1452" s="38"/>
      <c r="P1452" s="38"/>
      <c r="Q1452" s="38"/>
      <c r="R1452" s="57"/>
      <c r="S1452" s="38"/>
      <c r="U1452" s="58"/>
      <c r="X1452" s="58"/>
      <c r="Y1452" s="58"/>
    </row>
    <row r="1453" spans="1:25">
      <c r="A1453" s="56"/>
      <c r="D1453" s="38"/>
      <c r="E1453" s="38"/>
      <c r="F1453" s="38"/>
      <c r="G1453" s="38"/>
      <c r="H1453" s="38"/>
      <c r="I1453" s="38"/>
      <c r="J1453" s="38"/>
      <c r="K1453" s="57"/>
      <c r="L1453" s="38"/>
      <c r="M1453" s="38"/>
      <c r="N1453" s="38"/>
      <c r="O1453" s="38"/>
      <c r="P1453" s="38"/>
      <c r="Q1453" s="38"/>
      <c r="R1453" s="57"/>
      <c r="S1453" s="38"/>
      <c r="U1453" s="58"/>
      <c r="X1453" s="58"/>
      <c r="Y1453" s="58"/>
    </row>
    <row r="1454" spans="1:25">
      <c r="A1454" s="56"/>
      <c r="D1454" s="38"/>
      <c r="E1454" s="38"/>
      <c r="F1454" s="38"/>
      <c r="G1454" s="38"/>
      <c r="H1454" s="38"/>
      <c r="I1454" s="38"/>
      <c r="J1454" s="38"/>
      <c r="K1454" s="57"/>
      <c r="L1454" s="38"/>
      <c r="M1454" s="38"/>
      <c r="N1454" s="38"/>
      <c r="O1454" s="38"/>
      <c r="P1454" s="38"/>
      <c r="Q1454" s="38"/>
      <c r="R1454" s="57"/>
      <c r="S1454" s="38"/>
      <c r="U1454" s="58"/>
      <c r="X1454" s="58"/>
      <c r="Y1454" s="58"/>
    </row>
    <row r="1455" spans="1:25">
      <c r="A1455" s="56"/>
      <c r="D1455" s="38"/>
      <c r="E1455" s="38"/>
      <c r="F1455" s="38"/>
      <c r="G1455" s="38"/>
      <c r="H1455" s="38"/>
      <c r="I1455" s="38"/>
      <c r="J1455" s="38"/>
      <c r="K1455" s="57"/>
      <c r="L1455" s="38"/>
      <c r="M1455" s="38"/>
      <c r="N1455" s="38"/>
      <c r="O1455" s="38"/>
      <c r="P1455" s="38"/>
      <c r="Q1455" s="38"/>
      <c r="R1455" s="57"/>
      <c r="S1455" s="38"/>
      <c r="U1455" s="58"/>
      <c r="X1455" s="58"/>
      <c r="Y1455" s="58"/>
    </row>
    <row r="1456" spans="1:25">
      <c r="A1456" s="56"/>
      <c r="D1456" s="38"/>
      <c r="E1456" s="38"/>
      <c r="F1456" s="38"/>
      <c r="G1456" s="38"/>
      <c r="H1456" s="38"/>
      <c r="I1456" s="38"/>
      <c r="J1456" s="38"/>
      <c r="K1456" s="57"/>
      <c r="L1456" s="38"/>
      <c r="M1456" s="38"/>
      <c r="N1456" s="38"/>
      <c r="O1456" s="38"/>
      <c r="P1456" s="38"/>
      <c r="Q1456" s="38"/>
      <c r="R1456" s="57"/>
      <c r="S1456" s="38"/>
      <c r="U1456" s="58"/>
      <c r="X1456" s="58"/>
      <c r="Y1456" s="58"/>
    </row>
    <row r="1457" spans="1:25">
      <c r="A1457" s="56"/>
      <c r="D1457" s="38"/>
      <c r="E1457" s="38"/>
      <c r="F1457" s="38"/>
      <c r="G1457" s="38"/>
      <c r="H1457" s="38"/>
      <c r="I1457" s="38"/>
      <c r="J1457" s="38"/>
      <c r="K1457" s="57"/>
      <c r="L1457" s="38"/>
      <c r="M1457" s="38"/>
      <c r="N1457" s="38"/>
      <c r="O1457" s="38"/>
      <c r="P1457" s="38"/>
      <c r="Q1457" s="38"/>
      <c r="R1457" s="57"/>
      <c r="S1457" s="38"/>
      <c r="U1457" s="58"/>
      <c r="X1457" s="58"/>
      <c r="Y1457" s="58"/>
    </row>
    <row r="1458" spans="1:25">
      <c r="A1458" s="56"/>
      <c r="D1458" s="38"/>
      <c r="E1458" s="38"/>
      <c r="F1458" s="38"/>
      <c r="G1458" s="38"/>
      <c r="H1458" s="38"/>
      <c r="I1458" s="38"/>
      <c r="J1458" s="38"/>
      <c r="K1458" s="57"/>
      <c r="L1458" s="38"/>
      <c r="M1458" s="38"/>
      <c r="N1458" s="38"/>
      <c r="O1458" s="38"/>
      <c r="P1458" s="38"/>
      <c r="Q1458" s="38"/>
      <c r="R1458" s="57"/>
      <c r="S1458" s="38"/>
      <c r="U1458" s="58"/>
      <c r="X1458" s="58"/>
      <c r="Y1458" s="58"/>
    </row>
    <row r="1459" spans="1:25">
      <c r="A1459" s="56"/>
      <c r="D1459" s="38"/>
      <c r="E1459" s="38"/>
      <c r="F1459" s="38"/>
      <c r="G1459" s="38"/>
      <c r="H1459" s="38"/>
      <c r="I1459" s="38"/>
      <c r="J1459" s="38"/>
      <c r="K1459" s="57"/>
      <c r="L1459" s="38"/>
      <c r="M1459" s="38"/>
      <c r="N1459" s="38"/>
      <c r="O1459" s="38"/>
      <c r="P1459" s="38"/>
      <c r="Q1459" s="38"/>
      <c r="R1459" s="57"/>
      <c r="S1459" s="38"/>
      <c r="U1459" s="58"/>
      <c r="X1459" s="58"/>
      <c r="Y1459" s="58"/>
    </row>
    <row r="1460" spans="1:25">
      <c r="A1460" s="56"/>
      <c r="D1460" s="38"/>
      <c r="E1460" s="38"/>
      <c r="F1460" s="38"/>
      <c r="G1460" s="38"/>
      <c r="H1460" s="38"/>
      <c r="I1460" s="38"/>
      <c r="J1460" s="38"/>
      <c r="K1460" s="57"/>
      <c r="L1460" s="38"/>
      <c r="M1460" s="38"/>
      <c r="N1460" s="38"/>
      <c r="O1460" s="38"/>
      <c r="P1460" s="38"/>
      <c r="Q1460" s="38"/>
      <c r="R1460" s="57"/>
      <c r="S1460" s="38"/>
      <c r="U1460" s="58"/>
      <c r="X1460" s="58"/>
      <c r="Y1460" s="58"/>
    </row>
    <row r="1461" spans="1:25">
      <c r="A1461" s="56"/>
      <c r="D1461" s="38"/>
      <c r="E1461" s="38"/>
      <c r="F1461" s="38"/>
      <c r="G1461" s="38"/>
      <c r="H1461" s="38"/>
      <c r="I1461" s="38"/>
      <c r="J1461" s="38"/>
      <c r="K1461" s="57"/>
      <c r="L1461" s="38"/>
      <c r="M1461" s="38"/>
      <c r="N1461" s="38"/>
      <c r="O1461" s="38"/>
      <c r="P1461" s="38"/>
      <c r="Q1461" s="38"/>
      <c r="R1461" s="57"/>
      <c r="S1461" s="38"/>
      <c r="U1461" s="58"/>
      <c r="X1461" s="58"/>
      <c r="Y1461" s="58"/>
    </row>
    <row r="1462" spans="1:25">
      <c r="A1462" s="56"/>
      <c r="D1462" s="38"/>
      <c r="E1462" s="38"/>
      <c r="F1462" s="38"/>
      <c r="G1462" s="38"/>
      <c r="H1462" s="38"/>
      <c r="I1462" s="38"/>
      <c r="J1462" s="38"/>
      <c r="K1462" s="57"/>
      <c r="L1462" s="38"/>
      <c r="M1462" s="38"/>
      <c r="N1462" s="38"/>
      <c r="O1462" s="38"/>
      <c r="P1462" s="38"/>
      <c r="Q1462" s="38"/>
      <c r="R1462" s="57"/>
      <c r="S1462" s="38"/>
      <c r="U1462" s="58"/>
      <c r="X1462" s="58"/>
      <c r="Y1462" s="58"/>
    </row>
    <row r="1463" spans="1:25">
      <c r="A1463" s="56"/>
      <c r="D1463" s="38"/>
      <c r="E1463" s="38"/>
      <c r="F1463" s="38"/>
      <c r="G1463" s="38"/>
      <c r="H1463" s="38"/>
      <c r="I1463" s="38"/>
      <c r="J1463" s="38"/>
      <c r="K1463" s="57"/>
      <c r="L1463" s="38"/>
      <c r="M1463" s="38"/>
      <c r="N1463" s="38"/>
      <c r="O1463" s="38"/>
      <c r="P1463" s="38"/>
      <c r="Q1463" s="38"/>
      <c r="R1463" s="57"/>
      <c r="S1463" s="38"/>
      <c r="U1463" s="58"/>
      <c r="X1463" s="58"/>
      <c r="Y1463" s="58"/>
    </row>
    <row r="1464" spans="1:25">
      <c r="A1464" s="56"/>
      <c r="D1464" s="38"/>
      <c r="E1464" s="38"/>
      <c r="F1464" s="38"/>
      <c r="G1464" s="38"/>
      <c r="H1464" s="38"/>
      <c r="I1464" s="38"/>
      <c r="J1464" s="38"/>
      <c r="K1464" s="57"/>
      <c r="L1464" s="38"/>
      <c r="M1464" s="38"/>
      <c r="N1464" s="38"/>
      <c r="O1464" s="38"/>
      <c r="P1464" s="38"/>
      <c r="Q1464" s="38"/>
      <c r="R1464" s="57"/>
      <c r="S1464" s="38"/>
      <c r="U1464" s="58"/>
      <c r="X1464" s="58"/>
      <c r="Y1464" s="58"/>
    </row>
    <row r="1465" spans="1:25">
      <c r="A1465" s="56"/>
      <c r="D1465" s="38"/>
      <c r="E1465" s="38"/>
      <c r="F1465" s="38"/>
      <c r="G1465" s="38"/>
      <c r="H1465" s="38"/>
      <c r="I1465" s="38"/>
      <c r="J1465" s="38"/>
      <c r="K1465" s="57"/>
      <c r="L1465" s="38"/>
      <c r="M1465" s="38"/>
      <c r="N1465" s="38"/>
      <c r="O1465" s="38"/>
      <c r="P1465" s="38"/>
      <c r="Q1465" s="38"/>
      <c r="R1465" s="57"/>
      <c r="S1465" s="38"/>
      <c r="U1465" s="58"/>
      <c r="X1465" s="58"/>
      <c r="Y1465" s="58"/>
    </row>
    <row r="1466" spans="1:25">
      <c r="A1466" s="56"/>
      <c r="D1466" s="38"/>
      <c r="E1466" s="38"/>
      <c r="F1466" s="38"/>
      <c r="G1466" s="38"/>
      <c r="H1466" s="38"/>
      <c r="I1466" s="38"/>
      <c r="J1466" s="38"/>
      <c r="K1466" s="57"/>
      <c r="L1466" s="38"/>
      <c r="M1466" s="38"/>
      <c r="N1466" s="38"/>
      <c r="O1466" s="38"/>
      <c r="P1466" s="38"/>
      <c r="Q1466" s="38"/>
      <c r="R1466" s="57"/>
      <c r="S1466" s="38"/>
      <c r="U1466" s="58"/>
      <c r="X1466" s="58"/>
      <c r="Y1466" s="58"/>
    </row>
    <row r="1467" spans="1:25">
      <c r="A1467" s="56"/>
      <c r="D1467" s="38"/>
      <c r="E1467" s="38"/>
      <c r="F1467" s="38"/>
      <c r="G1467" s="38"/>
      <c r="H1467" s="38"/>
      <c r="I1467" s="38"/>
      <c r="J1467" s="38"/>
      <c r="K1467" s="57"/>
      <c r="L1467" s="38"/>
      <c r="M1467" s="38"/>
      <c r="N1467" s="38"/>
      <c r="O1467" s="38"/>
      <c r="P1467" s="38"/>
      <c r="Q1467" s="38"/>
      <c r="R1467" s="57"/>
      <c r="S1467" s="38"/>
      <c r="U1467" s="58"/>
      <c r="X1467" s="58"/>
      <c r="Y1467" s="58"/>
    </row>
    <row r="1468" spans="1:25">
      <c r="A1468" s="56"/>
      <c r="D1468" s="38"/>
      <c r="E1468" s="38"/>
      <c r="F1468" s="38"/>
      <c r="G1468" s="38"/>
      <c r="H1468" s="38"/>
      <c r="I1468" s="38"/>
      <c r="J1468" s="38"/>
      <c r="K1468" s="57"/>
      <c r="L1468" s="38"/>
      <c r="M1468" s="38"/>
      <c r="N1468" s="38"/>
      <c r="O1468" s="38"/>
      <c r="P1468" s="38"/>
      <c r="Q1468" s="38"/>
      <c r="R1468" s="57"/>
      <c r="S1468" s="38"/>
      <c r="U1468" s="58"/>
      <c r="X1468" s="58"/>
      <c r="Y1468" s="58"/>
    </row>
    <row r="1469" spans="1:25">
      <c r="A1469" s="56"/>
      <c r="D1469" s="38"/>
      <c r="E1469" s="38"/>
      <c r="F1469" s="38"/>
      <c r="G1469" s="38"/>
      <c r="H1469" s="38"/>
      <c r="I1469" s="38"/>
      <c r="J1469" s="38"/>
      <c r="K1469" s="57"/>
      <c r="L1469" s="38"/>
      <c r="M1469" s="38"/>
      <c r="N1469" s="38"/>
      <c r="O1469" s="38"/>
      <c r="P1469" s="38"/>
      <c r="Q1469" s="38"/>
      <c r="R1469" s="57"/>
      <c r="S1469" s="38"/>
      <c r="U1469" s="58"/>
      <c r="X1469" s="58"/>
      <c r="Y1469" s="58"/>
    </row>
    <row r="1470" spans="1:25">
      <c r="A1470" s="56"/>
      <c r="D1470" s="38"/>
      <c r="E1470" s="38"/>
      <c r="F1470" s="38"/>
      <c r="G1470" s="38"/>
      <c r="H1470" s="38"/>
      <c r="I1470" s="38"/>
      <c r="J1470" s="38"/>
      <c r="K1470" s="57"/>
      <c r="L1470" s="38"/>
      <c r="M1470" s="38"/>
      <c r="N1470" s="38"/>
      <c r="O1470" s="38"/>
      <c r="P1470" s="38"/>
      <c r="Q1470" s="38"/>
      <c r="R1470" s="57"/>
      <c r="S1470" s="38"/>
      <c r="U1470" s="58"/>
      <c r="X1470" s="58"/>
      <c r="Y1470" s="58"/>
    </row>
    <row r="1471" spans="1:25">
      <c r="A1471" s="56"/>
      <c r="D1471" s="38"/>
      <c r="E1471" s="38"/>
      <c r="F1471" s="38"/>
      <c r="G1471" s="38"/>
      <c r="H1471" s="38"/>
      <c r="I1471" s="38"/>
      <c r="J1471" s="38"/>
      <c r="K1471" s="57"/>
      <c r="L1471" s="38"/>
      <c r="M1471" s="38"/>
      <c r="N1471" s="38"/>
      <c r="O1471" s="38"/>
      <c r="P1471" s="38"/>
      <c r="Q1471" s="38"/>
      <c r="R1471" s="57"/>
      <c r="S1471" s="38"/>
      <c r="U1471" s="58"/>
      <c r="X1471" s="58"/>
      <c r="Y1471" s="58"/>
    </row>
    <row r="1472" spans="1:25">
      <c r="A1472" s="56"/>
      <c r="D1472" s="38"/>
      <c r="E1472" s="38"/>
      <c r="F1472" s="38"/>
      <c r="G1472" s="38"/>
      <c r="H1472" s="38"/>
      <c r="I1472" s="38"/>
      <c r="J1472" s="38"/>
      <c r="K1472" s="57"/>
      <c r="L1472" s="38"/>
      <c r="M1472" s="38"/>
      <c r="N1472" s="38"/>
      <c r="O1472" s="38"/>
      <c r="P1472" s="38"/>
      <c r="Q1472" s="38"/>
      <c r="R1472" s="57"/>
      <c r="S1472" s="38"/>
      <c r="U1472" s="58"/>
      <c r="X1472" s="58"/>
      <c r="Y1472" s="58"/>
    </row>
    <row r="1473" spans="1:25">
      <c r="A1473" s="56"/>
      <c r="D1473" s="38"/>
      <c r="E1473" s="38"/>
      <c r="F1473" s="38"/>
      <c r="G1473" s="38"/>
      <c r="H1473" s="38"/>
      <c r="I1473" s="38"/>
      <c r="J1473" s="38"/>
      <c r="K1473" s="57"/>
      <c r="L1473" s="38"/>
      <c r="M1473" s="38"/>
      <c r="N1473" s="38"/>
      <c r="O1473" s="38"/>
      <c r="P1473" s="38"/>
      <c r="Q1473" s="38"/>
      <c r="R1473" s="57"/>
      <c r="S1473" s="38"/>
      <c r="U1473" s="58"/>
      <c r="X1473" s="58"/>
      <c r="Y1473" s="58"/>
    </row>
    <row r="1474" spans="1:25">
      <c r="A1474" s="56"/>
      <c r="D1474" s="38"/>
      <c r="E1474" s="38"/>
      <c r="F1474" s="38"/>
      <c r="G1474" s="38"/>
      <c r="H1474" s="38"/>
      <c r="I1474" s="38"/>
      <c r="J1474" s="38"/>
      <c r="K1474" s="57"/>
      <c r="L1474" s="38"/>
      <c r="M1474" s="38"/>
      <c r="N1474" s="38"/>
      <c r="O1474" s="38"/>
      <c r="P1474" s="38"/>
      <c r="Q1474" s="38"/>
      <c r="R1474" s="57"/>
      <c r="S1474" s="38"/>
      <c r="U1474" s="58"/>
      <c r="X1474" s="58"/>
      <c r="Y1474" s="58"/>
    </row>
    <row r="1475" spans="1:25">
      <c r="A1475" s="56"/>
      <c r="D1475" s="38"/>
      <c r="E1475" s="38"/>
      <c r="F1475" s="38"/>
      <c r="G1475" s="38"/>
      <c r="H1475" s="38"/>
      <c r="I1475" s="38"/>
      <c r="J1475" s="38"/>
      <c r="K1475" s="57"/>
      <c r="L1475" s="38"/>
      <c r="M1475" s="38"/>
      <c r="N1475" s="38"/>
      <c r="O1475" s="38"/>
      <c r="P1475" s="38"/>
      <c r="Q1475" s="38"/>
      <c r="R1475" s="57"/>
      <c r="S1475" s="38"/>
      <c r="U1475" s="58"/>
      <c r="X1475" s="58"/>
      <c r="Y1475" s="58"/>
    </row>
    <row r="1476" spans="1:25">
      <c r="A1476" s="56"/>
      <c r="D1476" s="38"/>
      <c r="E1476" s="38"/>
      <c r="F1476" s="38"/>
      <c r="G1476" s="38"/>
      <c r="H1476" s="38"/>
      <c r="I1476" s="38"/>
      <c r="J1476" s="38"/>
      <c r="K1476" s="57"/>
      <c r="L1476" s="38"/>
      <c r="M1476" s="38"/>
      <c r="N1476" s="38"/>
      <c r="O1476" s="38"/>
      <c r="P1476" s="38"/>
      <c r="Q1476" s="38"/>
      <c r="R1476" s="57"/>
      <c r="S1476" s="38"/>
      <c r="U1476" s="58"/>
      <c r="X1476" s="58"/>
      <c r="Y1476" s="58"/>
    </row>
    <row r="1477" spans="1:25">
      <c r="A1477" s="56"/>
      <c r="D1477" s="38"/>
      <c r="E1477" s="38"/>
      <c r="F1477" s="38"/>
      <c r="G1477" s="38"/>
      <c r="H1477" s="38"/>
      <c r="I1477" s="38"/>
      <c r="J1477" s="38"/>
      <c r="K1477" s="57"/>
      <c r="L1477" s="38"/>
      <c r="M1477" s="38"/>
      <c r="N1477" s="38"/>
      <c r="O1477" s="38"/>
      <c r="P1477" s="38"/>
      <c r="Q1477" s="38"/>
      <c r="R1477" s="57"/>
      <c r="S1477" s="38"/>
      <c r="U1477" s="58"/>
      <c r="X1477" s="58"/>
      <c r="Y1477" s="58"/>
    </row>
    <row r="1478" spans="1:25">
      <c r="A1478" s="56"/>
      <c r="D1478" s="38"/>
      <c r="E1478" s="38"/>
      <c r="F1478" s="38"/>
      <c r="G1478" s="38"/>
      <c r="H1478" s="38"/>
      <c r="I1478" s="38"/>
      <c r="J1478" s="38"/>
      <c r="K1478" s="57"/>
      <c r="L1478" s="38"/>
      <c r="M1478" s="38"/>
      <c r="N1478" s="38"/>
      <c r="O1478" s="38"/>
      <c r="P1478" s="38"/>
      <c r="Q1478" s="38"/>
      <c r="R1478" s="57"/>
      <c r="S1478" s="38"/>
      <c r="U1478" s="58"/>
      <c r="X1478" s="58"/>
      <c r="Y1478" s="58"/>
    </row>
    <row r="1479" spans="1:25">
      <c r="A1479" s="56"/>
      <c r="D1479" s="38"/>
      <c r="E1479" s="38"/>
      <c r="F1479" s="38"/>
      <c r="G1479" s="38"/>
      <c r="H1479" s="38"/>
      <c r="I1479" s="38"/>
      <c r="J1479" s="38"/>
      <c r="K1479" s="57"/>
      <c r="L1479" s="38"/>
      <c r="M1479" s="38"/>
      <c r="N1479" s="38"/>
      <c r="O1479" s="38"/>
      <c r="P1479" s="38"/>
      <c r="Q1479" s="38"/>
      <c r="R1479" s="57"/>
      <c r="S1479" s="38"/>
      <c r="U1479" s="58"/>
      <c r="X1479" s="58"/>
      <c r="Y1479" s="58"/>
    </row>
    <row r="1480" spans="1:25">
      <c r="A1480" s="56"/>
      <c r="D1480" s="38"/>
      <c r="E1480" s="38"/>
      <c r="F1480" s="38"/>
      <c r="G1480" s="38"/>
      <c r="H1480" s="38"/>
      <c r="I1480" s="38"/>
      <c r="J1480" s="38"/>
      <c r="K1480" s="57"/>
      <c r="L1480" s="38"/>
      <c r="M1480" s="38"/>
      <c r="N1480" s="38"/>
      <c r="O1480" s="38"/>
      <c r="P1480" s="38"/>
      <c r="Q1480" s="38"/>
      <c r="R1480" s="57"/>
      <c r="S1480" s="38"/>
      <c r="U1480" s="58"/>
      <c r="X1480" s="58"/>
      <c r="Y1480" s="58"/>
    </row>
    <row r="1481" spans="1:25">
      <c r="A1481" s="56"/>
      <c r="D1481" s="38"/>
      <c r="E1481" s="38"/>
      <c r="F1481" s="38"/>
      <c r="G1481" s="38"/>
      <c r="H1481" s="38"/>
      <c r="I1481" s="38"/>
      <c r="J1481" s="38"/>
      <c r="K1481" s="57"/>
      <c r="L1481" s="38"/>
      <c r="M1481" s="38"/>
      <c r="N1481" s="38"/>
      <c r="O1481" s="38"/>
      <c r="P1481" s="38"/>
      <c r="Q1481" s="38"/>
      <c r="R1481" s="57"/>
      <c r="S1481" s="38"/>
      <c r="U1481" s="58"/>
      <c r="X1481" s="58"/>
      <c r="Y1481" s="58"/>
    </row>
    <row r="1482" spans="1:25">
      <c r="A1482" s="56"/>
      <c r="D1482" s="38"/>
      <c r="E1482" s="38"/>
      <c r="F1482" s="38"/>
      <c r="G1482" s="38"/>
      <c r="H1482" s="38"/>
      <c r="I1482" s="38"/>
      <c r="J1482" s="38"/>
      <c r="K1482" s="57"/>
      <c r="L1482" s="38"/>
      <c r="M1482" s="38"/>
      <c r="N1482" s="38"/>
      <c r="O1482" s="38"/>
      <c r="P1482" s="38"/>
      <c r="Q1482" s="38"/>
      <c r="R1482" s="57"/>
      <c r="S1482" s="38"/>
      <c r="U1482" s="58"/>
      <c r="X1482" s="58"/>
      <c r="Y1482" s="58"/>
    </row>
    <row r="1483" spans="1:25">
      <c r="A1483" s="56"/>
      <c r="D1483" s="38"/>
      <c r="E1483" s="38"/>
      <c r="F1483" s="38"/>
      <c r="G1483" s="38"/>
      <c r="H1483" s="38"/>
      <c r="I1483" s="38"/>
      <c r="J1483" s="38"/>
      <c r="K1483" s="57"/>
      <c r="L1483" s="38"/>
      <c r="M1483" s="38"/>
      <c r="N1483" s="38"/>
      <c r="O1483" s="38"/>
      <c r="P1483" s="38"/>
      <c r="Q1483" s="38"/>
      <c r="R1483" s="57"/>
      <c r="S1483" s="38"/>
      <c r="U1483" s="58"/>
      <c r="X1483" s="58"/>
      <c r="Y1483" s="58"/>
    </row>
    <row r="1484" spans="1:25">
      <c r="A1484" s="56"/>
      <c r="D1484" s="38"/>
      <c r="E1484" s="38"/>
      <c r="F1484" s="38"/>
      <c r="G1484" s="38"/>
      <c r="H1484" s="38"/>
      <c r="I1484" s="38"/>
      <c r="J1484" s="38"/>
      <c r="K1484" s="57"/>
      <c r="L1484" s="38"/>
      <c r="M1484" s="38"/>
      <c r="N1484" s="38"/>
      <c r="O1484" s="38"/>
      <c r="P1484" s="38"/>
      <c r="Q1484" s="38"/>
      <c r="R1484" s="57"/>
      <c r="S1484" s="38"/>
      <c r="U1484" s="58"/>
      <c r="X1484" s="58"/>
      <c r="Y1484" s="58"/>
    </row>
    <row r="1485" spans="1:25">
      <c r="A1485" s="56"/>
      <c r="D1485" s="38"/>
      <c r="E1485" s="38"/>
      <c r="F1485" s="38"/>
      <c r="G1485" s="38"/>
      <c r="H1485" s="38"/>
      <c r="I1485" s="38"/>
      <c r="J1485" s="38"/>
      <c r="K1485" s="57"/>
      <c r="L1485" s="38"/>
      <c r="M1485" s="38"/>
      <c r="N1485" s="38"/>
      <c r="O1485" s="38"/>
      <c r="P1485" s="38"/>
      <c r="Q1485" s="38"/>
      <c r="R1485" s="57"/>
      <c r="S1485" s="38"/>
      <c r="U1485" s="58"/>
      <c r="X1485" s="58"/>
      <c r="Y1485" s="58"/>
    </row>
    <row r="1486" spans="1:25">
      <c r="A1486" s="56"/>
      <c r="D1486" s="38"/>
      <c r="E1486" s="38"/>
      <c r="F1486" s="38"/>
      <c r="G1486" s="38"/>
      <c r="H1486" s="38"/>
      <c r="I1486" s="38"/>
      <c r="J1486" s="38"/>
      <c r="K1486" s="57"/>
      <c r="L1486" s="38"/>
      <c r="M1486" s="38"/>
      <c r="N1486" s="38"/>
      <c r="O1486" s="38"/>
      <c r="P1486" s="38"/>
      <c r="Q1486" s="38"/>
      <c r="R1486" s="57"/>
      <c r="S1486" s="38"/>
      <c r="U1486" s="58"/>
      <c r="X1486" s="58"/>
      <c r="Y1486" s="58"/>
    </row>
    <row r="1487" spans="1:25">
      <c r="A1487" s="56"/>
      <c r="D1487" s="38"/>
      <c r="E1487" s="38"/>
      <c r="F1487" s="38"/>
      <c r="G1487" s="38"/>
      <c r="H1487" s="38"/>
      <c r="I1487" s="38"/>
      <c r="J1487" s="38"/>
      <c r="K1487" s="57"/>
      <c r="L1487" s="38"/>
      <c r="M1487" s="38"/>
      <c r="N1487" s="38"/>
      <c r="O1487" s="38"/>
      <c r="P1487" s="38"/>
      <c r="Q1487" s="38"/>
      <c r="R1487" s="57"/>
      <c r="S1487" s="38"/>
      <c r="U1487" s="58"/>
      <c r="X1487" s="58"/>
      <c r="Y1487" s="58"/>
    </row>
    <row r="1488" spans="1:25">
      <c r="A1488" s="56"/>
      <c r="D1488" s="38"/>
      <c r="E1488" s="38"/>
      <c r="F1488" s="38"/>
      <c r="G1488" s="38"/>
      <c r="H1488" s="38"/>
      <c r="I1488" s="38"/>
      <c r="J1488" s="38"/>
      <c r="K1488" s="57"/>
      <c r="L1488" s="38"/>
      <c r="M1488" s="38"/>
      <c r="N1488" s="38"/>
      <c r="O1488" s="38"/>
      <c r="P1488" s="38"/>
      <c r="Q1488" s="38"/>
      <c r="R1488" s="57"/>
      <c r="S1488" s="38"/>
      <c r="U1488" s="58"/>
      <c r="X1488" s="58"/>
      <c r="Y1488" s="58"/>
    </row>
    <row r="1489" spans="1:25">
      <c r="A1489" s="56"/>
      <c r="D1489" s="38"/>
      <c r="E1489" s="38"/>
      <c r="F1489" s="38"/>
      <c r="G1489" s="38"/>
      <c r="H1489" s="38"/>
      <c r="I1489" s="38"/>
      <c r="J1489" s="38"/>
      <c r="K1489" s="57"/>
      <c r="L1489" s="38"/>
      <c r="M1489" s="38"/>
      <c r="N1489" s="38"/>
      <c r="O1489" s="38"/>
      <c r="P1489" s="38"/>
      <c r="Q1489" s="38"/>
      <c r="R1489" s="57"/>
      <c r="S1489" s="38"/>
      <c r="U1489" s="58"/>
      <c r="X1489" s="58"/>
      <c r="Y1489" s="58"/>
    </row>
    <row r="1490" spans="1:25">
      <c r="A1490" s="56"/>
      <c r="D1490" s="38"/>
      <c r="E1490" s="38"/>
      <c r="F1490" s="38"/>
      <c r="G1490" s="38"/>
      <c r="H1490" s="38"/>
      <c r="I1490" s="38"/>
      <c r="J1490" s="38"/>
      <c r="K1490" s="57"/>
      <c r="L1490" s="38"/>
      <c r="M1490" s="38"/>
      <c r="N1490" s="38"/>
      <c r="O1490" s="38"/>
      <c r="P1490" s="38"/>
      <c r="Q1490" s="38"/>
      <c r="R1490" s="57"/>
      <c r="S1490" s="38"/>
      <c r="U1490" s="58"/>
      <c r="X1490" s="58"/>
      <c r="Y1490" s="58"/>
    </row>
    <row r="1491" spans="1:25">
      <c r="A1491" s="56"/>
      <c r="D1491" s="38"/>
      <c r="E1491" s="38"/>
      <c r="F1491" s="38"/>
      <c r="G1491" s="38"/>
      <c r="H1491" s="38"/>
      <c r="I1491" s="38"/>
      <c r="J1491" s="38"/>
      <c r="K1491" s="57"/>
      <c r="L1491" s="38"/>
      <c r="M1491" s="38"/>
      <c r="N1491" s="38"/>
      <c r="O1491" s="38"/>
      <c r="P1491" s="38"/>
      <c r="Q1491" s="38"/>
      <c r="R1491" s="57"/>
      <c r="S1491" s="38"/>
      <c r="U1491" s="58"/>
      <c r="X1491" s="58"/>
      <c r="Y1491" s="58"/>
    </row>
    <row r="1492" spans="1:25">
      <c r="A1492" s="56"/>
      <c r="D1492" s="38"/>
      <c r="E1492" s="38"/>
      <c r="F1492" s="38"/>
      <c r="G1492" s="38"/>
      <c r="H1492" s="38"/>
      <c r="I1492" s="38"/>
      <c r="J1492" s="38"/>
      <c r="K1492" s="57"/>
      <c r="L1492" s="38"/>
      <c r="M1492" s="38"/>
      <c r="N1492" s="38"/>
      <c r="O1492" s="38"/>
      <c r="P1492" s="38"/>
      <c r="Q1492" s="38"/>
      <c r="R1492" s="57"/>
      <c r="S1492" s="38"/>
      <c r="U1492" s="58"/>
      <c r="X1492" s="58"/>
      <c r="Y1492" s="58"/>
    </row>
    <row r="1493" spans="1:25">
      <c r="A1493" s="56"/>
      <c r="D1493" s="38"/>
      <c r="E1493" s="38"/>
      <c r="F1493" s="38"/>
      <c r="G1493" s="38"/>
      <c r="H1493" s="38"/>
      <c r="I1493" s="38"/>
      <c r="J1493" s="38"/>
      <c r="K1493" s="57"/>
      <c r="L1493" s="38"/>
      <c r="M1493" s="38"/>
      <c r="N1493" s="38"/>
      <c r="O1493" s="38"/>
      <c r="P1493" s="38"/>
      <c r="Q1493" s="38"/>
      <c r="R1493" s="57"/>
      <c r="S1493" s="38"/>
      <c r="U1493" s="58"/>
      <c r="X1493" s="58"/>
      <c r="Y1493" s="58"/>
    </row>
    <row r="1494" spans="1:25">
      <c r="A1494" s="56"/>
      <c r="D1494" s="38"/>
      <c r="E1494" s="38"/>
      <c r="F1494" s="38"/>
      <c r="G1494" s="38"/>
      <c r="H1494" s="38"/>
      <c r="I1494" s="38"/>
      <c r="J1494" s="38"/>
      <c r="K1494" s="57"/>
      <c r="L1494" s="38"/>
      <c r="M1494" s="38"/>
      <c r="N1494" s="38"/>
      <c r="O1494" s="38"/>
      <c r="P1494" s="38"/>
      <c r="Q1494" s="38"/>
      <c r="R1494" s="57"/>
      <c r="S1494" s="38"/>
      <c r="U1494" s="58"/>
      <c r="X1494" s="58"/>
      <c r="Y1494" s="58"/>
    </row>
    <row r="1495" spans="1:25">
      <c r="A1495" s="56"/>
      <c r="D1495" s="38"/>
      <c r="E1495" s="38"/>
      <c r="F1495" s="38"/>
      <c r="G1495" s="38"/>
      <c r="H1495" s="38"/>
      <c r="I1495" s="38"/>
      <c r="J1495" s="38"/>
      <c r="K1495" s="57"/>
      <c r="L1495" s="38"/>
      <c r="M1495" s="38"/>
      <c r="N1495" s="38"/>
      <c r="O1495" s="38"/>
      <c r="P1495" s="38"/>
      <c r="Q1495" s="38"/>
      <c r="R1495" s="57"/>
      <c r="S1495" s="38"/>
      <c r="U1495" s="58"/>
      <c r="X1495" s="58"/>
      <c r="Y1495" s="58"/>
    </row>
    <row r="1496" spans="1:25">
      <c r="A1496" s="56"/>
      <c r="D1496" s="38"/>
      <c r="E1496" s="38"/>
      <c r="F1496" s="38"/>
      <c r="G1496" s="38"/>
      <c r="H1496" s="38"/>
      <c r="I1496" s="38"/>
      <c r="J1496" s="38"/>
      <c r="K1496" s="57"/>
      <c r="L1496" s="38"/>
      <c r="M1496" s="38"/>
      <c r="N1496" s="38"/>
      <c r="O1496" s="38"/>
      <c r="P1496" s="38"/>
      <c r="Q1496" s="38"/>
      <c r="R1496" s="57"/>
      <c r="S1496" s="38"/>
      <c r="U1496" s="58"/>
      <c r="X1496" s="58"/>
      <c r="Y1496" s="58"/>
    </row>
    <row r="1497" spans="1:25">
      <c r="A1497" s="56"/>
      <c r="D1497" s="38"/>
      <c r="E1497" s="38"/>
      <c r="F1497" s="38"/>
      <c r="G1497" s="38"/>
      <c r="H1497" s="38"/>
      <c r="I1497" s="38"/>
      <c r="J1497" s="38"/>
      <c r="K1497" s="57"/>
      <c r="L1497" s="38"/>
      <c r="M1497" s="38"/>
      <c r="N1497" s="38"/>
      <c r="O1497" s="38"/>
      <c r="P1497" s="38"/>
      <c r="Q1497" s="38"/>
      <c r="R1497" s="57"/>
      <c r="S1497" s="38"/>
      <c r="U1497" s="58"/>
      <c r="X1497" s="58"/>
      <c r="Y1497" s="58"/>
    </row>
    <row r="1498" spans="1:25">
      <c r="A1498" s="56"/>
      <c r="D1498" s="38"/>
      <c r="E1498" s="38"/>
      <c r="F1498" s="38"/>
      <c r="G1498" s="38"/>
      <c r="H1498" s="38"/>
      <c r="I1498" s="38"/>
      <c r="J1498" s="38"/>
      <c r="K1498" s="57"/>
      <c r="L1498" s="38"/>
      <c r="M1498" s="38"/>
      <c r="N1498" s="38"/>
      <c r="O1498" s="38"/>
      <c r="P1498" s="38"/>
      <c r="Q1498" s="38"/>
      <c r="R1498" s="57"/>
      <c r="S1498" s="38"/>
      <c r="U1498" s="58"/>
      <c r="X1498" s="58"/>
      <c r="Y1498" s="58"/>
    </row>
    <row r="1499" spans="1:25">
      <c r="A1499" s="56"/>
      <c r="D1499" s="38"/>
      <c r="E1499" s="38"/>
      <c r="F1499" s="38"/>
      <c r="G1499" s="38"/>
      <c r="H1499" s="38"/>
      <c r="I1499" s="38"/>
      <c r="J1499" s="38"/>
      <c r="K1499" s="57"/>
      <c r="L1499" s="38"/>
      <c r="M1499" s="38"/>
      <c r="N1499" s="38"/>
      <c r="O1499" s="38"/>
      <c r="P1499" s="38"/>
      <c r="Q1499" s="38"/>
      <c r="R1499" s="57"/>
      <c r="S1499" s="38"/>
      <c r="U1499" s="58"/>
      <c r="X1499" s="58"/>
      <c r="Y1499" s="58"/>
    </row>
    <row r="1500" spans="1:25">
      <c r="A1500" s="56"/>
      <c r="D1500" s="38"/>
      <c r="E1500" s="38"/>
      <c r="F1500" s="38"/>
      <c r="G1500" s="38"/>
      <c r="H1500" s="38"/>
      <c r="I1500" s="38"/>
      <c r="J1500" s="38"/>
      <c r="K1500" s="57"/>
      <c r="L1500" s="38"/>
      <c r="M1500" s="38"/>
      <c r="N1500" s="38"/>
      <c r="O1500" s="38"/>
      <c r="P1500" s="38"/>
      <c r="Q1500" s="38"/>
      <c r="R1500" s="57"/>
      <c r="S1500" s="38"/>
      <c r="U1500" s="58"/>
      <c r="X1500" s="58"/>
      <c r="Y1500" s="58"/>
    </row>
    <row r="1501" spans="1:25">
      <c r="A1501" s="56"/>
      <c r="D1501" s="38"/>
      <c r="E1501" s="38"/>
      <c r="F1501" s="38"/>
      <c r="G1501" s="38"/>
      <c r="H1501" s="38"/>
      <c r="I1501" s="38"/>
      <c r="J1501" s="38"/>
      <c r="K1501" s="57"/>
      <c r="L1501" s="38"/>
      <c r="M1501" s="38"/>
      <c r="N1501" s="38"/>
      <c r="O1501" s="38"/>
      <c r="P1501" s="38"/>
      <c r="Q1501" s="38"/>
      <c r="R1501" s="57"/>
      <c r="S1501" s="38"/>
      <c r="U1501" s="58"/>
      <c r="X1501" s="58"/>
      <c r="Y1501" s="58"/>
    </row>
    <row r="1502" spans="1:25">
      <c r="A1502" s="56"/>
      <c r="D1502" s="38"/>
      <c r="E1502" s="38"/>
      <c r="F1502" s="38"/>
      <c r="G1502" s="38"/>
      <c r="H1502" s="38"/>
      <c r="I1502" s="38"/>
      <c r="J1502" s="38"/>
      <c r="K1502" s="57"/>
      <c r="L1502" s="38"/>
      <c r="M1502" s="38"/>
      <c r="N1502" s="38"/>
      <c r="O1502" s="38"/>
      <c r="P1502" s="38"/>
      <c r="Q1502" s="38"/>
      <c r="R1502" s="57"/>
      <c r="S1502" s="38"/>
      <c r="U1502" s="58"/>
      <c r="X1502" s="58"/>
      <c r="Y1502" s="58"/>
    </row>
    <row r="1503" spans="1:25">
      <c r="A1503" s="56"/>
      <c r="D1503" s="38"/>
      <c r="E1503" s="38"/>
      <c r="F1503" s="38"/>
      <c r="G1503" s="38"/>
      <c r="H1503" s="38"/>
      <c r="I1503" s="38"/>
      <c r="J1503" s="38"/>
      <c r="K1503" s="57"/>
      <c r="L1503" s="38"/>
      <c r="M1503" s="38"/>
      <c r="N1503" s="38"/>
      <c r="O1503" s="38"/>
      <c r="P1503" s="38"/>
      <c r="Q1503" s="38"/>
      <c r="R1503" s="57"/>
      <c r="S1503" s="38"/>
      <c r="U1503" s="58"/>
      <c r="X1503" s="58"/>
      <c r="Y1503" s="58"/>
    </row>
    <row r="1504" spans="1:25">
      <c r="A1504" s="56"/>
      <c r="D1504" s="38"/>
      <c r="E1504" s="38"/>
      <c r="F1504" s="38"/>
      <c r="G1504" s="38"/>
      <c r="H1504" s="38"/>
      <c r="I1504" s="38"/>
      <c r="J1504" s="38"/>
      <c r="K1504" s="57"/>
      <c r="L1504" s="38"/>
      <c r="M1504" s="38"/>
      <c r="N1504" s="38"/>
      <c r="O1504" s="38"/>
      <c r="P1504" s="38"/>
      <c r="Q1504" s="38"/>
      <c r="R1504" s="57"/>
      <c r="S1504" s="38"/>
      <c r="U1504" s="58"/>
      <c r="X1504" s="58"/>
      <c r="Y1504" s="58"/>
    </row>
    <row r="1505" spans="1:25">
      <c r="A1505" s="56"/>
      <c r="D1505" s="38"/>
      <c r="E1505" s="38"/>
      <c r="F1505" s="38"/>
      <c r="G1505" s="38"/>
      <c r="H1505" s="38"/>
      <c r="I1505" s="38"/>
      <c r="J1505" s="38"/>
      <c r="K1505" s="57"/>
      <c r="L1505" s="38"/>
      <c r="M1505" s="38"/>
      <c r="N1505" s="38"/>
      <c r="O1505" s="38"/>
      <c r="P1505" s="38"/>
      <c r="Q1505" s="38"/>
      <c r="R1505" s="57"/>
      <c r="S1505" s="38"/>
      <c r="U1505" s="58"/>
      <c r="X1505" s="58"/>
      <c r="Y1505" s="58"/>
    </row>
    <row r="1506" spans="1:25">
      <c r="A1506" s="56"/>
      <c r="D1506" s="38"/>
      <c r="E1506" s="38"/>
      <c r="F1506" s="38"/>
      <c r="G1506" s="38"/>
      <c r="H1506" s="38"/>
      <c r="I1506" s="38"/>
      <c r="J1506" s="38"/>
      <c r="K1506" s="57"/>
      <c r="L1506" s="38"/>
      <c r="M1506" s="38"/>
      <c r="N1506" s="38"/>
      <c r="O1506" s="38"/>
      <c r="P1506" s="38"/>
      <c r="Q1506" s="38"/>
      <c r="R1506" s="57"/>
      <c r="S1506" s="38"/>
      <c r="U1506" s="58"/>
      <c r="X1506" s="58"/>
      <c r="Y1506" s="58"/>
    </row>
    <row r="1507" spans="1:25">
      <c r="A1507" s="56"/>
      <c r="D1507" s="38"/>
      <c r="E1507" s="38"/>
      <c r="F1507" s="38"/>
      <c r="G1507" s="38"/>
      <c r="H1507" s="38"/>
      <c r="I1507" s="38"/>
      <c r="J1507" s="38"/>
      <c r="K1507" s="57"/>
      <c r="L1507" s="38"/>
      <c r="M1507" s="38"/>
      <c r="N1507" s="38"/>
      <c r="O1507" s="38"/>
      <c r="P1507" s="38"/>
      <c r="Q1507" s="38"/>
      <c r="R1507" s="57"/>
      <c r="S1507" s="38"/>
      <c r="U1507" s="58"/>
      <c r="X1507" s="58"/>
      <c r="Y1507" s="58"/>
    </row>
    <row r="1508" spans="1:25">
      <c r="A1508" s="56"/>
      <c r="D1508" s="38"/>
      <c r="E1508" s="38"/>
      <c r="F1508" s="38"/>
      <c r="G1508" s="38"/>
      <c r="H1508" s="38"/>
      <c r="I1508" s="38"/>
      <c r="J1508" s="38"/>
      <c r="K1508" s="57"/>
      <c r="L1508" s="38"/>
      <c r="M1508" s="38"/>
      <c r="N1508" s="38"/>
      <c r="O1508" s="38"/>
      <c r="P1508" s="38"/>
      <c r="Q1508" s="38"/>
      <c r="R1508" s="57"/>
      <c r="S1508" s="38"/>
      <c r="U1508" s="58"/>
      <c r="X1508" s="58"/>
      <c r="Y1508" s="58"/>
    </row>
    <row r="1509" spans="1:25">
      <c r="A1509" s="56"/>
      <c r="D1509" s="38"/>
      <c r="E1509" s="38"/>
      <c r="F1509" s="38"/>
      <c r="G1509" s="38"/>
      <c r="H1509" s="38"/>
      <c r="I1509" s="38"/>
      <c r="J1509" s="38"/>
      <c r="K1509" s="57"/>
      <c r="L1509" s="38"/>
      <c r="M1509" s="38"/>
      <c r="N1509" s="38"/>
      <c r="O1509" s="38"/>
      <c r="P1509" s="38"/>
      <c r="Q1509" s="38"/>
      <c r="R1509" s="57"/>
      <c r="S1509" s="38"/>
      <c r="U1509" s="58"/>
      <c r="X1509" s="58"/>
      <c r="Y1509" s="58"/>
    </row>
    <row r="1510" spans="1:25">
      <c r="A1510" s="56"/>
      <c r="D1510" s="38"/>
      <c r="E1510" s="38"/>
      <c r="F1510" s="38"/>
      <c r="G1510" s="38"/>
      <c r="H1510" s="38"/>
      <c r="I1510" s="38"/>
      <c r="J1510" s="38"/>
      <c r="K1510" s="57"/>
      <c r="L1510" s="38"/>
      <c r="M1510" s="38"/>
      <c r="N1510" s="38"/>
      <c r="O1510" s="38"/>
      <c r="P1510" s="38"/>
      <c r="Q1510" s="38"/>
      <c r="R1510" s="57"/>
      <c r="S1510" s="38"/>
      <c r="U1510" s="58"/>
      <c r="X1510" s="58"/>
      <c r="Y1510" s="58"/>
    </row>
    <row r="1511" spans="1:25">
      <c r="A1511" s="56"/>
      <c r="D1511" s="38"/>
      <c r="E1511" s="38"/>
      <c r="F1511" s="38"/>
      <c r="G1511" s="38"/>
      <c r="H1511" s="38"/>
      <c r="I1511" s="38"/>
      <c r="J1511" s="38"/>
      <c r="K1511" s="57"/>
      <c r="L1511" s="38"/>
      <c r="M1511" s="38"/>
      <c r="N1511" s="38"/>
      <c r="O1511" s="38"/>
      <c r="P1511" s="38"/>
      <c r="Q1511" s="38"/>
      <c r="R1511" s="57"/>
      <c r="S1511" s="38"/>
      <c r="U1511" s="58"/>
      <c r="X1511" s="58"/>
      <c r="Y1511" s="58"/>
    </row>
    <row r="1512" spans="1:25">
      <c r="A1512" s="56"/>
      <c r="D1512" s="38"/>
      <c r="E1512" s="38"/>
      <c r="F1512" s="38"/>
      <c r="G1512" s="38"/>
      <c r="H1512" s="38"/>
      <c r="I1512" s="38"/>
      <c r="J1512" s="38"/>
      <c r="K1512" s="57"/>
      <c r="L1512" s="38"/>
      <c r="M1512" s="38"/>
      <c r="N1512" s="38"/>
      <c r="O1512" s="38"/>
      <c r="P1512" s="38"/>
      <c r="Q1512" s="38"/>
      <c r="R1512" s="57"/>
      <c r="S1512" s="38"/>
      <c r="U1512" s="58"/>
      <c r="X1512" s="58"/>
      <c r="Y1512" s="58"/>
    </row>
    <row r="1513" spans="1:25">
      <c r="A1513" s="56"/>
      <c r="D1513" s="38"/>
      <c r="E1513" s="38"/>
      <c r="F1513" s="38"/>
      <c r="G1513" s="38"/>
      <c r="H1513" s="38"/>
      <c r="I1513" s="38"/>
      <c r="J1513" s="38"/>
      <c r="K1513" s="57"/>
      <c r="L1513" s="38"/>
      <c r="M1513" s="38"/>
      <c r="N1513" s="38"/>
      <c r="O1513" s="38"/>
      <c r="P1513" s="38"/>
      <c r="Q1513" s="38"/>
      <c r="R1513" s="57"/>
      <c r="S1513" s="38"/>
      <c r="U1513" s="58"/>
      <c r="X1513" s="58"/>
      <c r="Y1513" s="58"/>
    </row>
    <row r="1514" spans="1:25">
      <c r="A1514" s="56"/>
      <c r="D1514" s="38"/>
      <c r="E1514" s="38"/>
      <c r="F1514" s="38"/>
      <c r="G1514" s="38"/>
      <c r="H1514" s="38"/>
      <c r="I1514" s="38"/>
      <c r="J1514" s="38"/>
      <c r="K1514" s="57"/>
      <c r="L1514" s="38"/>
      <c r="M1514" s="38"/>
      <c r="N1514" s="38"/>
      <c r="O1514" s="38"/>
      <c r="P1514" s="38"/>
      <c r="Q1514" s="38"/>
      <c r="R1514" s="57"/>
      <c r="S1514" s="38"/>
      <c r="U1514" s="58"/>
      <c r="X1514" s="58"/>
      <c r="Y1514" s="58"/>
    </row>
    <row r="1515" spans="1:25">
      <c r="A1515" s="56"/>
      <c r="D1515" s="38"/>
      <c r="E1515" s="38"/>
      <c r="F1515" s="38"/>
      <c r="G1515" s="38"/>
      <c r="H1515" s="38"/>
      <c r="I1515" s="38"/>
      <c r="J1515" s="38"/>
      <c r="K1515" s="57"/>
      <c r="L1515" s="38"/>
      <c r="M1515" s="38"/>
      <c r="N1515" s="38"/>
      <c r="O1515" s="38"/>
      <c r="P1515" s="38"/>
      <c r="Q1515" s="38"/>
      <c r="R1515" s="57"/>
      <c r="S1515" s="38"/>
      <c r="U1515" s="58"/>
      <c r="X1515" s="58"/>
      <c r="Y1515" s="58"/>
    </row>
    <row r="1516" spans="1:25">
      <c r="A1516" s="56"/>
      <c r="D1516" s="38"/>
      <c r="E1516" s="38"/>
      <c r="F1516" s="38"/>
      <c r="G1516" s="38"/>
      <c r="H1516" s="38"/>
      <c r="I1516" s="38"/>
      <c r="J1516" s="38"/>
      <c r="K1516" s="57"/>
      <c r="L1516" s="38"/>
      <c r="M1516" s="38"/>
      <c r="N1516" s="38"/>
      <c r="O1516" s="38"/>
      <c r="P1516" s="38"/>
      <c r="Q1516" s="38"/>
      <c r="R1516" s="57"/>
      <c r="S1516" s="38"/>
      <c r="U1516" s="58"/>
      <c r="X1516" s="58"/>
      <c r="Y1516" s="58"/>
    </row>
    <row r="1517" spans="1:25">
      <c r="A1517" s="56"/>
      <c r="D1517" s="38"/>
      <c r="E1517" s="38"/>
      <c r="F1517" s="38"/>
      <c r="G1517" s="38"/>
      <c r="H1517" s="38"/>
      <c r="I1517" s="38"/>
      <c r="J1517" s="38"/>
      <c r="K1517" s="57"/>
      <c r="L1517" s="38"/>
      <c r="M1517" s="38"/>
      <c r="N1517" s="38"/>
      <c r="O1517" s="38"/>
      <c r="P1517" s="38"/>
      <c r="Q1517" s="38"/>
      <c r="R1517" s="57"/>
      <c r="S1517" s="38"/>
      <c r="U1517" s="58"/>
      <c r="X1517" s="58"/>
      <c r="Y1517" s="58"/>
    </row>
    <row r="1518" spans="1:25">
      <c r="A1518" s="56"/>
      <c r="D1518" s="38"/>
      <c r="E1518" s="38"/>
      <c r="F1518" s="38"/>
      <c r="G1518" s="38"/>
      <c r="H1518" s="38"/>
      <c r="I1518" s="38"/>
      <c r="J1518" s="38"/>
      <c r="K1518" s="57"/>
      <c r="L1518" s="38"/>
      <c r="M1518" s="38"/>
      <c r="N1518" s="38"/>
      <c r="O1518" s="38"/>
      <c r="P1518" s="38"/>
      <c r="Q1518" s="38"/>
      <c r="R1518" s="57"/>
      <c r="S1518" s="38"/>
      <c r="U1518" s="58"/>
      <c r="X1518" s="58"/>
      <c r="Y1518" s="58"/>
    </row>
    <row r="1519" spans="1:25">
      <c r="A1519" s="56"/>
      <c r="D1519" s="38"/>
      <c r="E1519" s="38"/>
      <c r="F1519" s="38"/>
      <c r="G1519" s="38"/>
      <c r="H1519" s="38"/>
      <c r="I1519" s="38"/>
      <c r="J1519" s="38"/>
      <c r="K1519" s="57"/>
      <c r="L1519" s="38"/>
      <c r="M1519" s="38"/>
      <c r="N1519" s="38"/>
      <c r="O1519" s="38"/>
      <c r="P1519" s="38"/>
      <c r="Q1519" s="38"/>
      <c r="R1519" s="57"/>
      <c r="S1519" s="38"/>
      <c r="U1519" s="58"/>
      <c r="X1519" s="58"/>
      <c r="Y1519" s="58"/>
    </row>
    <row r="1520" spans="1:25">
      <c r="A1520" s="56"/>
      <c r="D1520" s="38"/>
      <c r="E1520" s="38"/>
      <c r="F1520" s="38"/>
      <c r="G1520" s="38"/>
      <c r="H1520" s="38"/>
      <c r="I1520" s="38"/>
      <c r="J1520" s="38"/>
      <c r="K1520" s="57"/>
      <c r="L1520" s="38"/>
      <c r="M1520" s="38"/>
      <c r="N1520" s="38"/>
      <c r="O1520" s="38"/>
      <c r="P1520" s="38"/>
      <c r="Q1520" s="38"/>
      <c r="R1520" s="57"/>
      <c r="S1520" s="38"/>
      <c r="U1520" s="58"/>
      <c r="X1520" s="58"/>
      <c r="Y1520" s="58"/>
    </row>
    <row r="1521" spans="1:25">
      <c r="A1521" s="56"/>
      <c r="D1521" s="38"/>
      <c r="E1521" s="38"/>
      <c r="F1521" s="38"/>
      <c r="G1521" s="38"/>
      <c r="H1521" s="38"/>
      <c r="I1521" s="38"/>
      <c r="J1521" s="38"/>
      <c r="K1521" s="57"/>
      <c r="L1521" s="38"/>
      <c r="M1521" s="38"/>
      <c r="N1521" s="38"/>
      <c r="O1521" s="38"/>
      <c r="P1521" s="38"/>
      <c r="Q1521" s="38"/>
      <c r="R1521" s="57"/>
      <c r="S1521" s="38"/>
      <c r="U1521" s="58"/>
      <c r="X1521" s="58"/>
      <c r="Y1521" s="58"/>
    </row>
    <row r="1522" spans="1:25">
      <c r="A1522" s="56"/>
      <c r="D1522" s="38"/>
      <c r="E1522" s="38"/>
      <c r="F1522" s="38"/>
      <c r="G1522" s="38"/>
      <c r="H1522" s="38"/>
      <c r="I1522" s="38"/>
      <c r="J1522" s="38"/>
      <c r="K1522" s="57"/>
      <c r="L1522" s="38"/>
      <c r="M1522" s="38"/>
      <c r="N1522" s="38"/>
      <c r="O1522" s="38"/>
      <c r="P1522" s="38"/>
      <c r="Q1522" s="38"/>
      <c r="R1522" s="57"/>
      <c r="S1522" s="38"/>
      <c r="U1522" s="58"/>
      <c r="X1522" s="58"/>
      <c r="Y1522" s="58"/>
    </row>
    <row r="1523" spans="1:25">
      <c r="A1523" s="56"/>
      <c r="D1523" s="38"/>
      <c r="E1523" s="38"/>
      <c r="F1523" s="38"/>
      <c r="G1523" s="38"/>
      <c r="H1523" s="38"/>
      <c r="I1523" s="38"/>
      <c r="J1523" s="38"/>
      <c r="K1523" s="57"/>
      <c r="L1523" s="38"/>
      <c r="M1523" s="38"/>
      <c r="N1523" s="38"/>
      <c r="O1523" s="38"/>
      <c r="P1523" s="38"/>
      <c r="Q1523" s="38"/>
      <c r="R1523" s="57"/>
      <c r="S1523" s="38"/>
      <c r="U1523" s="58"/>
      <c r="X1523" s="58"/>
      <c r="Y1523" s="58"/>
    </row>
    <row r="1524" spans="1:25">
      <c r="A1524" s="56"/>
      <c r="D1524" s="38"/>
      <c r="E1524" s="38"/>
      <c r="F1524" s="38"/>
      <c r="G1524" s="38"/>
      <c r="H1524" s="38"/>
      <c r="I1524" s="38"/>
      <c r="J1524" s="38"/>
      <c r="K1524" s="57"/>
      <c r="L1524" s="38"/>
      <c r="M1524" s="38"/>
      <c r="N1524" s="38"/>
      <c r="O1524" s="38"/>
      <c r="P1524" s="38"/>
      <c r="Q1524" s="38"/>
      <c r="R1524" s="57"/>
      <c r="S1524" s="38"/>
      <c r="U1524" s="58"/>
      <c r="X1524" s="58"/>
      <c r="Y1524" s="58"/>
    </row>
    <row r="1525" spans="1:25">
      <c r="A1525" s="56"/>
      <c r="D1525" s="38"/>
      <c r="E1525" s="38"/>
      <c r="F1525" s="38"/>
      <c r="G1525" s="38"/>
      <c r="H1525" s="38"/>
      <c r="I1525" s="38"/>
      <c r="J1525" s="38"/>
      <c r="K1525" s="57"/>
      <c r="L1525" s="38"/>
      <c r="M1525" s="38"/>
      <c r="N1525" s="38"/>
      <c r="O1525" s="38"/>
      <c r="P1525" s="38"/>
      <c r="Q1525" s="38"/>
      <c r="R1525" s="57"/>
      <c r="S1525" s="38"/>
      <c r="U1525" s="58"/>
      <c r="X1525" s="58"/>
      <c r="Y1525" s="58"/>
    </row>
    <row r="1526" spans="1:25">
      <c r="A1526" s="56"/>
      <c r="D1526" s="38"/>
      <c r="E1526" s="38"/>
      <c r="F1526" s="38"/>
      <c r="G1526" s="38"/>
      <c r="H1526" s="38"/>
      <c r="I1526" s="38"/>
      <c r="J1526" s="38"/>
      <c r="K1526" s="57"/>
      <c r="L1526" s="38"/>
      <c r="M1526" s="38"/>
      <c r="N1526" s="38"/>
      <c r="O1526" s="38"/>
      <c r="P1526" s="38"/>
      <c r="Q1526" s="38"/>
      <c r="R1526" s="57"/>
      <c r="S1526" s="38"/>
      <c r="U1526" s="58"/>
      <c r="X1526" s="58"/>
      <c r="Y1526" s="58"/>
    </row>
    <row r="1527" spans="1:25">
      <c r="A1527" s="56"/>
      <c r="D1527" s="38"/>
      <c r="E1527" s="38"/>
      <c r="F1527" s="38"/>
      <c r="G1527" s="38"/>
      <c r="H1527" s="38"/>
      <c r="I1527" s="38"/>
      <c r="J1527" s="38"/>
      <c r="K1527" s="57"/>
      <c r="L1527" s="38"/>
      <c r="M1527" s="38"/>
      <c r="N1527" s="38"/>
      <c r="O1527" s="38"/>
      <c r="P1527" s="38"/>
      <c r="Q1527" s="38"/>
      <c r="R1527" s="57"/>
      <c r="S1527" s="38"/>
      <c r="U1527" s="58"/>
      <c r="X1527" s="58"/>
      <c r="Y1527" s="58"/>
    </row>
    <row r="1528" spans="1:25">
      <c r="A1528" s="56"/>
      <c r="D1528" s="38"/>
      <c r="E1528" s="38"/>
      <c r="F1528" s="38"/>
      <c r="G1528" s="38"/>
      <c r="H1528" s="38"/>
      <c r="I1528" s="38"/>
      <c r="J1528" s="38"/>
      <c r="K1528" s="57"/>
      <c r="L1528" s="38"/>
      <c r="M1528" s="38"/>
      <c r="N1528" s="38"/>
      <c r="O1528" s="38"/>
      <c r="P1528" s="38"/>
      <c r="Q1528" s="38"/>
      <c r="R1528" s="57"/>
      <c r="S1528" s="38"/>
      <c r="U1528" s="58"/>
      <c r="X1528" s="58"/>
      <c r="Y1528" s="58"/>
    </row>
    <row r="1529" spans="1:25">
      <c r="A1529" s="56"/>
      <c r="D1529" s="38"/>
      <c r="E1529" s="38"/>
      <c r="F1529" s="38"/>
      <c r="G1529" s="38"/>
      <c r="H1529" s="38"/>
      <c r="I1529" s="38"/>
      <c r="J1529" s="38"/>
      <c r="K1529" s="57"/>
      <c r="L1529" s="38"/>
      <c r="M1529" s="38"/>
      <c r="N1529" s="38"/>
      <c r="O1529" s="38"/>
      <c r="P1529" s="38"/>
      <c r="Q1529" s="38"/>
      <c r="R1529" s="57"/>
      <c r="S1529" s="38"/>
      <c r="U1529" s="58"/>
      <c r="X1529" s="58"/>
      <c r="Y1529" s="58"/>
    </row>
    <row r="1530" spans="1:25">
      <c r="A1530" s="56"/>
      <c r="D1530" s="38"/>
      <c r="E1530" s="38"/>
      <c r="F1530" s="38"/>
      <c r="G1530" s="38"/>
      <c r="H1530" s="38"/>
      <c r="I1530" s="38"/>
      <c r="J1530" s="38"/>
      <c r="K1530" s="57"/>
      <c r="L1530" s="38"/>
      <c r="M1530" s="38"/>
      <c r="N1530" s="38"/>
      <c r="O1530" s="38"/>
      <c r="P1530" s="38"/>
      <c r="Q1530" s="38"/>
      <c r="R1530" s="57"/>
      <c r="S1530" s="38"/>
      <c r="U1530" s="58"/>
      <c r="X1530" s="58"/>
      <c r="Y1530" s="58"/>
    </row>
    <row r="1531" spans="1:25">
      <c r="A1531" s="56"/>
      <c r="D1531" s="38"/>
      <c r="E1531" s="38"/>
      <c r="F1531" s="38"/>
      <c r="G1531" s="38"/>
      <c r="H1531" s="38"/>
      <c r="I1531" s="38"/>
      <c r="J1531" s="38"/>
      <c r="K1531" s="57"/>
      <c r="L1531" s="38"/>
      <c r="M1531" s="38"/>
      <c r="N1531" s="38"/>
      <c r="O1531" s="38"/>
      <c r="P1531" s="38"/>
      <c r="Q1531" s="38"/>
      <c r="R1531" s="57"/>
      <c r="S1531" s="38"/>
      <c r="U1531" s="58"/>
      <c r="X1531" s="58"/>
      <c r="Y1531" s="58"/>
    </row>
    <row r="1532" spans="1:25">
      <c r="A1532" s="56"/>
      <c r="D1532" s="38"/>
      <c r="E1532" s="38"/>
      <c r="F1532" s="38"/>
      <c r="G1532" s="38"/>
      <c r="H1532" s="38"/>
      <c r="I1532" s="38"/>
      <c r="J1532" s="38"/>
      <c r="K1532" s="57"/>
      <c r="L1532" s="38"/>
      <c r="M1532" s="38"/>
      <c r="N1532" s="38"/>
      <c r="O1532" s="38"/>
      <c r="P1532" s="38"/>
      <c r="Q1532" s="38"/>
      <c r="R1532" s="57"/>
      <c r="S1532" s="38"/>
      <c r="U1532" s="58"/>
      <c r="X1532" s="58"/>
      <c r="Y1532" s="58"/>
    </row>
    <row r="1533" spans="1:25">
      <c r="A1533" s="56"/>
      <c r="D1533" s="38"/>
      <c r="E1533" s="38"/>
      <c r="F1533" s="38"/>
      <c r="G1533" s="38"/>
      <c r="H1533" s="38"/>
      <c r="I1533" s="38"/>
      <c r="J1533" s="38"/>
      <c r="K1533" s="57"/>
      <c r="L1533" s="38"/>
      <c r="M1533" s="38"/>
      <c r="N1533" s="38"/>
      <c r="O1533" s="38"/>
      <c r="P1533" s="38"/>
      <c r="Q1533" s="38"/>
      <c r="R1533" s="57"/>
      <c r="S1533" s="38"/>
      <c r="U1533" s="58"/>
      <c r="X1533" s="58"/>
      <c r="Y1533" s="58"/>
    </row>
    <row r="1534" spans="1:25">
      <c r="A1534" s="56"/>
      <c r="D1534" s="38"/>
      <c r="E1534" s="38"/>
      <c r="F1534" s="38"/>
      <c r="G1534" s="38"/>
      <c r="H1534" s="38"/>
      <c r="I1534" s="38"/>
      <c r="J1534" s="38"/>
      <c r="K1534" s="57"/>
      <c r="L1534" s="38"/>
      <c r="M1534" s="38"/>
      <c r="N1534" s="38"/>
      <c r="O1534" s="38"/>
      <c r="P1534" s="38"/>
      <c r="Q1534" s="38"/>
      <c r="R1534" s="57"/>
      <c r="S1534" s="38"/>
      <c r="U1534" s="58"/>
      <c r="X1534" s="58"/>
      <c r="Y1534" s="58"/>
    </row>
    <row r="1535" spans="1:25">
      <c r="A1535" s="56"/>
      <c r="D1535" s="38"/>
      <c r="E1535" s="38"/>
      <c r="F1535" s="38"/>
      <c r="G1535" s="38"/>
      <c r="H1535" s="38"/>
      <c r="I1535" s="38"/>
      <c r="J1535" s="38"/>
      <c r="K1535" s="57"/>
      <c r="L1535" s="38"/>
      <c r="M1535" s="38"/>
      <c r="N1535" s="38"/>
      <c r="O1535" s="38"/>
      <c r="P1535" s="38"/>
      <c r="Q1535" s="38"/>
      <c r="R1535" s="57"/>
      <c r="S1535" s="38"/>
      <c r="U1535" s="58"/>
      <c r="X1535" s="58"/>
      <c r="Y1535" s="58"/>
    </row>
    <row r="1536" spans="1:25">
      <c r="A1536" s="56"/>
      <c r="D1536" s="38"/>
      <c r="E1536" s="38"/>
      <c r="F1536" s="38"/>
      <c r="G1536" s="38"/>
      <c r="H1536" s="38"/>
      <c r="I1536" s="38"/>
      <c r="J1536" s="38"/>
      <c r="K1536" s="57"/>
      <c r="L1536" s="38"/>
      <c r="M1536" s="38"/>
      <c r="N1536" s="38"/>
      <c r="O1536" s="38"/>
      <c r="P1536" s="38"/>
      <c r="Q1536" s="38"/>
      <c r="R1536" s="57"/>
      <c r="S1536" s="38"/>
      <c r="U1536" s="58"/>
      <c r="X1536" s="58"/>
      <c r="Y1536" s="58"/>
    </row>
    <row r="1537" spans="1:25">
      <c r="A1537" s="56"/>
      <c r="D1537" s="38"/>
      <c r="E1537" s="38"/>
      <c r="F1537" s="38"/>
      <c r="G1537" s="38"/>
      <c r="H1537" s="38"/>
      <c r="I1537" s="38"/>
      <c r="J1537" s="38"/>
      <c r="K1537" s="57"/>
      <c r="L1537" s="38"/>
      <c r="M1537" s="38"/>
      <c r="N1537" s="38"/>
      <c r="O1537" s="38"/>
      <c r="P1537" s="38"/>
      <c r="Q1537" s="38"/>
      <c r="R1537" s="57"/>
      <c r="S1537" s="38"/>
      <c r="U1537" s="58"/>
      <c r="X1537" s="58"/>
      <c r="Y1537" s="58"/>
    </row>
    <row r="1538" spans="1:25">
      <c r="A1538" s="56"/>
      <c r="D1538" s="38"/>
      <c r="E1538" s="38"/>
      <c r="F1538" s="38"/>
      <c r="G1538" s="38"/>
      <c r="H1538" s="38"/>
      <c r="I1538" s="38"/>
      <c r="J1538" s="38"/>
      <c r="K1538" s="57"/>
      <c r="L1538" s="38"/>
      <c r="M1538" s="38"/>
      <c r="N1538" s="38"/>
      <c r="O1538" s="38"/>
      <c r="P1538" s="38"/>
      <c r="Q1538" s="38"/>
      <c r="R1538" s="57"/>
      <c r="S1538" s="38"/>
      <c r="U1538" s="58"/>
      <c r="X1538" s="58"/>
      <c r="Y1538" s="58"/>
    </row>
    <row r="1539" spans="1:25">
      <c r="A1539" s="56"/>
      <c r="D1539" s="38"/>
      <c r="E1539" s="38"/>
      <c r="F1539" s="38"/>
      <c r="G1539" s="38"/>
      <c r="H1539" s="38"/>
      <c r="I1539" s="38"/>
      <c r="J1539" s="38"/>
      <c r="K1539" s="57"/>
      <c r="L1539" s="38"/>
      <c r="M1539" s="38"/>
      <c r="N1539" s="38"/>
      <c r="O1539" s="38"/>
      <c r="P1539" s="38"/>
      <c r="Q1539" s="38"/>
      <c r="R1539" s="57"/>
      <c r="S1539" s="38"/>
      <c r="U1539" s="58"/>
      <c r="X1539" s="58"/>
      <c r="Y1539" s="58"/>
    </row>
    <row r="1540" spans="1:25">
      <c r="A1540" s="56"/>
      <c r="D1540" s="38"/>
      <c r="E1540" s="38"/>
      <c r="F1540" s="38"/>
      <c r="G1540" s="38"/>
      <c r="H1540" s="38"/>
      <c r="I1540" s="38"/>
      <c r="J1540" s="38"/>
      <c r="K1540" s="57"/>
      <c r="L1540" s="38"/>
      <c r="M1540" s="38"/>
      <c r="N1540" s="38"/>
      <c r="O1540" s="38"/>
      <c r="P1540" s="38"/>
      <c r="Q1540" s="38"/>
      <c r="R1540" s="57"/>
      <c r="S1540" s="38"/>
      <c r="U1540" s="58"/>
      <c r="X1540" s="58"/>
      <c r="Y1540" s="58"/>
    </row>
    <row r="1541" spans="1:25">
      <c r="A1541" s="56"/>
      <c r="D1541" s="38"/>
      <c r="E1541" s="38"/>
      <c r="F1541" s="38"/>
      <c r="G1541" s="38"/>
      <c r="H1541" s="38"/>
      <c r="I1541" s="38"/>
      <c r="J1541" s="38"/>
      <c r="K1541" s="57"/>
      <c r="L1541" s="38"/>
      <c r="M1541" s="38"/>
      <c r="N1541" s="38"/>
      <c r="O1541" s="38"/>
      <c r="P1541" s="38"/>
      <c r="Q1541" s="38"/>
      <c r="R1541" s="57"/>
      <c r="S1541" s="38"/>
      <c r="U1541" s="58"/>
      <c r="X1541" s="58"/>
      <c r="Y1541" s="58"/>
    </row>
    <row r="1542" spans="1:25">
      <c r="A1542" s="56"/>
      <c r="D1542" s="38"/>
      <c r="E1542" s="38"/>
      <c r="F1542" s="38"/>
      <c r="G1542" s="38"/>
      <c r="H1542" s="38"/>
      <c r="I1542" s="38"/>
      <c r="J1542" s="38"/>
      <c r="K1542" s="57"/>
      <c r="L1542" s="38"/>
      <c r="M1542" s="38"/>
      <c r="N1542" s="38"/>
      <c r="O1542" s="38"/>
      <c r="P1542" s="38"/>
      <c r="Q1542" s="38"/>
      <c r="R1542" s="57"/>
      <c r="S1542" s="38"/>
      <c r="U1542" s="58"/>
      <c r="X1542" s="58"/>
      <c r="Y1542" s="58"/>
    </row>
    <row r="1543" spans="1:25">
      <c r="A1543" s="56"/>
      <c r="D1543" s="38"/>
      <c r="E1543" s="38"/>
      <c r="F1543" s="38"/>
      <c r="G1543" s="38"/>
      <c r="H1543" s="38"/>
      <c r="I1543" s="38"/>
      <c r="J1543" s="38"/>
      <c r="K1543" s="57"/>
      <c r="L1543" s="38"/>
      <c r="M1543" s="38"/>
      <c r="N1543" s="38"/>
      <c r="O1543" s="38"/>
      <c r="P1543" s="38"/>
      <c r="Q1543" s="38"/>
      <c r="R1543" s="57"/>
      <c r="S1543" s="38"/>
      <c r="U1543" s="58"/>
      <c r="X1543" s="58"/>
      <c r="Y1543" s="58"/>
    </row>
    <row r="1544" spans="1:25">
      <c r="A1544" s="56"/>
      <c r="D1544" s="38"/>
      <c r="E1544" s="38"/>
      <c r="F1544" s="38"/>
      <c r="G1544" s="38"/>
      <c r="H1544" s="38"/>
      <c r="I1544" s="38"/>
      <c r="J1544" s="38"/>
      <c r="K1544" s="57"/>
      <c r="L1544" s="38"/>
      <c r="M1544" s="38"/>
      <c r="N1544" s="38"/>
      <c r="O1544" s="38"/>
      <c r="P1544" s="38"/>
      <c r="Q1544" s="38"/>
      <c r="R1544" s="57"/>
      <c r="S1544" s="38"/>
      <c r="U1544" s="58"/>
      <c r="X1544" s="58"/>
      <c r="Y1544" s="58"/>
    </row>
    <row r="1545" spans="1:25">
      <c r="A1545" s="56"/>
      <c r="D1545" s="38"/>
      <c r="E1545" s="38"/>
      <c r="F1545" s="38"/>
      <c r="G1545" s="38"/>
      <c r="H1545" s="38"/>
      <c r="I1545" s="38"/>
      <c r="J1545" s="38"/>
      <c r="K1545" s="57"/>
      <c r="L1545" s="38"/>
      <c r="M1545" s="38"/>
      <c r="N1545" s="38"/>
      <c r="O1545" s="38"/>
      <c r="P1545" s="38"/>
      <c r="Q1545" s="38"/>
      <c r="R1545" s="57"/>
      <c r="S1545" s="38"/>
      <c r="U1545" s="58"/>
      <c r="X1545" s="58"/>
      <c r="Y1545" s="58"/>
    </row>
    <row r="1546" spans="1:25">
      <c r="A1546" s="56"/>
      <c r="D1546" s="38"/>
      <c r="E1546" s="38"/>
      <c r="F1546" s="38"/>
      <c r="G1546" s="38"/>
      <c r="H1546" s="38"/>
      <c r="I1546" s="38"/>
      <c r="J1546" s="38"/>
      <c r="K1546" s="57"/>
      <c r="L1546" s="38"/>
      <c r="M1546" s="38"/>
      <c r="N1546" s="38"/>
      <c r="O1546" s="38"/>
      <c r="P1546" s="38"/>
      <c r="Q1546" s="38"/>
      <c r="R1546" s="57"/>
      <c r="S1546" s="38"/>
      <c r="U1546" s="58"/>
      <c r="X1546" s="58"/>
      <c r="Y1546" s="58"/>
    </row>
    <row r="1547" spans="1:25">
      <c r="A1547" s="56"/>
      <c r="D1547" s="38"/>
      <c r="E1547" s="38"/>
      <c r="F1547" s="38"/>
      <c r="G1547" s="38"/>
      <c r="H1547" s="38"/>
      <c r="I1547" s="38"/>
      <c r="J1547" s="38"/>
      <c r="K1547" s="57"/>
      <c r="L1547" s="38"/>
      <c r="M1547" s="38"/>
      <c r="N1547" s="38"/>
      <c r="O1547" s="38"/>
      <c r="P1547" s="38"/>
      <c r="Q1547" s="38"/>
      <c r="R1547" s="57"/>
      <c r="S1547" s="38"/>
      <c r="U1547" s="58"/>
      <c r="X1547" s="58"/>
      <c r="Y1547" s="58"/>
    </row>
    <row r="1548" spans="1:25">
      <c r="A1548" s="56"/>
      <c r="D1548" s="38"/>
      <c r="E1548" s="38"/>
      <c r="F1548" s="38"/>
      <c r="G1548" s="38"/>
      <c r="H1548" s="38"/>
      <c r="I1548" s="38"/>
      <c r="J1548" s="38"/>
      <c r="K1548" s="57"/>
      <c r="L1548" s="38"/>
      <c r="M1548" s="38"/>
      <c r="N1548" s="38"/>
      <c r="O1548" s="38"/>
      <c r="P1548" s="38"/>
      <c r="Q1548" s="38"/>
      <c r="R1548" s="57"/>
      <c r="S1548" s="38"/>
      <c r="U1548" s="58"/>
      <c r="X1548" s="58"/>
      <c r="Y1548" s="58"/>
    </row>
    <row r="1549" spans="1:25">
      <c r="A1549" s="56"/>
      <c r="D1549" s="38"/>
      <c r="E1549" s="38"/>
      <c r="F1549" s="38"/>
      <c r="G1549" s="38"/>
      <c r="H1549" s="38"/>
      <c r="I1549" s="38"/>
      <c r="J1549" s="38"/>
      <c r="K1549" s="57"/>
      <c r="L1549" s="38"/>
      <c r="M1549" s="38"/>
      <c r="N1549" s="38"/>
      <c r="O1549" s="38"/>
      <c r="P1549" s="38"/>
      <c r="Q1549" s="38"/>
      <c r="R1549" s="57"/>
      <c r="S1549" s="38"/>
      <c r="U1549" s="58"/>
      <c r="X1549" s="58"/>
      <c r="Y1549" s="58"/>
    </row>
    <row r="1550" spans="1:25">
      <c r="A1550" s="56"/>
      <c r="D1550" s="38"/>
      <c r="E1550" s="38"/>
      <c r="F1550" s="38"/>
      <c r="G1550" s="38"/>
      <c r="H1550" s="38"/>
      <c r="I1550" s="38"/>
      <c r="J1550" s="38"/>
      <c r="K1550" s="57"/>
      <c r="L1550" s="38"/>
      <c r="M1550" s="38"/>
      <c r="N1550" s="38"/>
      <c r="O1550" s="38"/>
      <c r="P1550" s="38"/>
      <c r="Q1550" s="38"/>
      <c r="R1550" s="57"/>
      <c r="S1550" s="38"/>
      <c r="U1550" s="58"/>
      <c r="X1550" s="58"/>
      <c r="Y1550" s="58"/>
    </row>
    <row r="1551" spans="1:25">
      <c r="A1551" s="56"/>
      <c r="D1551" s="38"/>
      <c r="E1551" s="38"/>
      <c r="F1551" s="38"/>
      <c r="G1551" s="38"/>
      <c r="H1551" s="38"/>
      <c r="I1551" s="38"/>
      <c r="J1551" s="38"/>
      <c r="K1551" s="57"/>
      <c r="L1551" s="38"/>
      <c r="M1551" s="38"/>
      <c r="N1551" s="38"/>
      <c r="O1551" s="38"/>
      <c r="P1551" s="38"/>
      <c r="Q1551" s="38"/>
      <c r="R1551" s="57"/>
      <c r="S1551" s="38"/>
      <c r="U1551" s="58"/>
      <c r="X1551" s="58"/>
      <c r="Y1551" s="58"/>
    </row>
    <row r="1552" spans="1:25">
      <c r="A1552" s="56"/>
      <c r="D1552" s="38"/>
      <c r="E1552" s="38"/>
      <c r="F1552" s="38"/>
      <c r="G1552" s="38"/>
      <c r="H1552" s="38"/>
      <c r="I1552" s="38"/>
      <c r="J1552" s="38"/>
      <c r="K1552" s="57"/>
      <c r="L1552" s="38"/>
      <c r="M1552" s="38"/>
      <c r="N1552" s="38"/>
      <c r="O1552" s="38"/>
      <c r="P1552" s="38"/>
      <c r="Q1552" s="38"/>
      <c r="R1552" s="57"/>
      <c r="S1552" s="38"/>
      <c r="U1552" s="58"/>
      <c r="X1552" s="58"/>
      <c r="Y1552" s="58"/>
    </row>
    <row r="1553" spans="1:25">
      <c r="A1553" s="56"/>
      <c r="D1553" s="38"/>
      <c r="E1553" s="38"/>
      <c r="F1553" s="38"/>
      <c r="G1553" s="38"/>
      <c r="H1553" s="38"/>
      <c r="I1553" s="38"/>
      <c r="J1553" s="38"/>
      <c r="K1553" s="57"/>
      <c r="L1553" s="38"/>
      <c r="M1553" s="38"/>
      <c r="N1553" s="38"/>
      <c r="O1553" s="38"/>
      <c r="P1553" s="38"/>
      <c r="Q1553" s="38"/>
      <c r="R1553" s="57"/>
      <c r="S1553" s="38"/>
      <c r="U1553" s="58"/>
      <c r="X1553" s="58"/>
      <c r="Y1553" s="58"/>
    </row>
    <row r="1554" spans="1:25">
      <c r="A1554" s="56"/>
      <c r="D1554" s="38"/>
      <c r="E1554" s="38"/>
      <c r="F1554" s="38"/>
      <c r="G1554" s="38"/>
      <c r="H1554" s="38"/>
      <c r="I1554" s="38"/>
      <c r="J1554" s="38"/>
      <c r="K1554" s="57"/>
      <c r="L1554" s="38"/>
      <c r="M1554" s="38"/>
      <c r="N1554" s="38"/>
      <c r="O1554" s="38"/>
      <c r="P1554" s="38"/>
      <c r="Q1554" s="38"/>
      <c r="R1554" s="57"/>
      <c r="S1554" s="38"/>
      <c r="U1554" s="58"/>
      <c r="X1554" s="58"/>
      <c r="Y1554" s="58"/>
    </row>
    <row r="1555" spans="1:25">
      <c r="A1555" s="56"/>
      <c r="D1555" s="38"/>
      <c r="E1555" s="38"/>
      <c r="F1555" s="38"/>
      <c r="G1555" s="38"/>
      <c r="H1555" s="38"/>
      <c r="I1555" s="38"/>
      <c r="J1555" s="38"/>
      <c r="K1555" s="57"/>
      <c r="L1555" s="38"/>
      <c r="M1555" s="38"/>
      <c r="N1555" s="38"/>
      <c r="O1555" s="38"/>
      <c r="P1555" s="38"/>
      <c r="Q1555" s="38"/>
      <c r="R1555" s="57"/>
      <c r="S1555" s="38"/>
      <c r="U1555" s="58"/>
      <c r="X1555" s="58"/>
      <c r="Y1555" s="58"/>
    </row>
    <row r="1556" spans="1:25">
      <c r="A1556" s="56"/>
      <c r="D1556" s="38"/>
      <c r="E1556" s="38"/>
      <c r="F1556" s="38"/>
      <c r="G1556" s="38"/>
      <c r="H1556" s="38"/>
      <c r="I1556" s="38"/>
      <c r="J1556" s="38"/>
      <c r="K1556" s="57"/>
      <c r="L1556" s="38"/>
      <c r="M1556" s="38"/>
      <c r="N1556" s="38"/>
      <c r="O1556" s="38"/>
      <c r="P1556" s="38"/>
      <c r="Q1556" s="38"/>
      <c r="R1556" s="57"/>
      <c r="S1556" s="38"/>
      <c r="U1556" s="58"/>
      <c r="X1556" s="58"/>
      <c r="Y1556" s="58"/>
    </row>
    <row r="1557" spans="1:25">
      <c r="A1557" s="56"/>
      <c r="D1557" s="38"/>
      <c r="E1557" s="38"/>
      <c r="F1557" s="38"/>
      <c r="G1557" s="38"/>
      <c r="H1557" s="38"/>
      <c r="I1557" s="38"/>
      <c r="J1557" s="38"/>
      <c r="K1557" s="57"/>
      <c r="L1557" s="38"/>
      <c r="M1557" s="38"/>
      <c r="N1557" s="38"/>
      <c r="O1557" s="38"/>
      <c r="P1557" s="38"/>
      <c r="Q1557" s="38"/>
      <c r="R1557" s="57"/>
      <c r="S1557" s="38"/>
      <c r="U1557" s="58"/>
      <c r="X1557" s="58"/>
      <c r="Y1557" s="58"/>
    </row>
    <row r="1558" spans="1:25">
      <c r="A1558" s="56"/>
      <c r="D1558" s="38"/>
      <c r="E1558" s="38"/>
      <c r="F1558" s="38"/>
      <c r="G1558" s="38"/>
      <c r="H1558" s="38"/>
      <c r="I1558" s="38"/>
      <c r="J1558" s="38"/>
      <c r="K1558" s="57"/>
      <c r="L1558" s="38"/>
      <c r="M1558" s="38"/>
      <c r="N1558" s="38"/>
      <c r="O1558" s="38"/>
      <c r="P1558" s="38"/>
      <c r="Q1558" s="38"/>
      <c r="R1558" s="57"/>
      <c r="S1558" s="38"/>
      <c r="U1558" s="58"/>
      <c r="X1558" s="58"/>
      <c r="Y1558" s="58"/>
    </row>
    <row r="1559" spans="1:25">
      <c r="A1559" s="56"/>
      <c r="D1559" s="38"/>
      <c r="E1559" s="38"/>
      <c r="F1559" s="38"/>
      <c r="G1559" s="38"/>
      <c r="H1559" s="38"/>
      <c r="I1559" s="38"/>
      <c r="J1559" s="38"/>
      <c r="K1559" s="57"/>
      <c r="L1559" s="38"/>
      <c r="M1559" s="38"/>
      <c r="N1559" s="38"/>
      <c r="O1559" s="38"/>
      <c r="P1559" s="38"/>
      <c r="Q1559" s="38"/>
      <c r="R1559" s="57"/>
      <c r="S1559" s="38"/>
      <c r="U1559" s="58"/>
      <c r="X1559" s="58"/>
      <c r="Y1559" s="58"/>
    </row>
    <row r="1560" spans="1:25">
      <c r="A1560" s="56"/>
      <c r="D1560" s="38"/>
      <c r="E1560" s="38"/>
      <c r="F1560" s="38"/>
      <c r="G1560" s="38"/>
      <c r="H1560" s="38"/>
      <c r="I1560" s="38"/>
      <c r="J1560" s="38"/>
      <c r="K1560" s="57"/>
      <c r="L1560" s="38"/>
      <c r="M1560" s="38"/>
      <c r="N1560" s="38"/>
      <c r="O1560" s="38"/>
      <c r="P1560" s="38"/>
      <c r="Q1560" s="38"/>
      <c r="R1560" s="57"/>
      <c r="S1560" s="38"/>
      <c r="U1560" s="58"/>
      <c r="X1560" s="58"/>
      <c r="Y1560" s="58"/>
    </row>
    <row r="1561" spans="1:25">
      <c r="A1561" s="56"/>
      <c r="D1561" s="38"/>
      <c r="E1561" s="38"/>
      <c r="F1561" s="38"/>
      <c r="G1561" s="38"/>
      <c r="H1561" s="38"/>
      <c r="I1561" s="38"/>
      <c r="J1561" s="38"/>
      <c r="K1561" s="57"/>
      <c r="L1561" s="38"/>
      <c r="M1561" s="38"/>
      <c r="N1561" s="38"/>
      <c r="O1561" s="38"/>
      <c r="P1561" s="38"/>
      <c r="Q1561" s="38"/>
      <c r="R1561" s="57"/>
      <c r="S1561" s="38"/>
      <c r="U1561" s="58"/>
      <c r="X1561" s="58"/>
      <c r="Y1561" s="58"/>
    </row>
    <row r="1562" spans="1:25">
      <c r="A1562" s="56"/>
      <c r="D1562" s="38"/>
      <c r="E1562" s="38"/>
      <c r="F1562" s="38"/>
      <c r="G1562" s="38"/>
      <c r="H1562" s="38"/>
      <c r="I1562" s="38"/>
      <c r="J1562" s="38"/>
      <c r="K1562" s="57"/>
      <c r="L1562" s="38"/>
      <c r="M1562" s="38"/>
      <c r="N1562" s="38"/>
      <c r="O1562" s="38"/>
      <c r="P1562" s="38"/>
      <c r="Q1562" s="38"/>
      <c r="R1562" s="57"/>
      <c r="S1562" s="38"/>
      <c r="U1562" s="58"/>
      <c r="X1562" s="58"/>
      <c r="Y1562" s="58"/>
    </row>
    <row r="1563" spans="1:25">
      <c r="A1563" s="56"/>
      <c r="D1563" s="38"/>
      <c r="E1563" s="38"/>
      <c r="F1563" s="38"/>
      <c r="G1563" s="38"/>
      <c r="H1563" s="38"/>
      <c r="I1563" s="38"/>
      <c r="J1563" s="38"/>
      <c r="K1563" s="57"/>
      <c r="L1563" s="38"/>
      <c r="M1563" s="38"/>
      <c r="N1563" s="38"/>
      <c r="O1563" s="38"/>
      <c r="P1563" s="38"/>
      <c r="Q1563" s="38"/>
      <c r="R1563" s="57"/>
      <c r="S1563" s="38"/>
      <c r="U1563" s="58"/>
      <c r="X1563" s="58"/>
      <c r="Y1563" s="58"/>
    </row>
    <row r="1564" spans="1:25">
      <c r="A1564" s="56"/>
      <c r="D1564" s="38"/>
      <c r="E1564" s="38"/>
      <c r="F1564" s="38"/>
      <c r="G1564" s="38"/>
      <c r="H1564" s="38"/>
      <c r="I1564" s="38"/>
      <c r="J1564" s="38"/>
      <c r="K1564" s="57"/>
      <c r="L1564" s="38"/>
      <c r="M1564" s="38"/>
      <c r="N1564" s="38"/>
      <c r="O1564" s="38"/>
      <c r="P1564" s="38"/>
      <c r="Q1564" s="38"/>
      <c r="R1564" s="57"/>
      <c r="S1564" s="38"/>
      <c r="U1564" s="58"/>
      <c r="X1564" s="58"/>
      <c r="Y1564" s="58"/>
    </row>
    <row r="1565" spans="1:25">
      <c r="A1565" s="56"/>
      <c r="D1565" s="38"/>
      <c r="E1565" s="38"/>
      <c r="F1565" s="38"/>
      <c r="G1565" s="38"/>
      <c r="H1565" s="38"/>
      <c r="I1565" s="38"/>
      <c r="J1565" s="38"/>
      <c r="K1565" s="57"/>
      <c r="L1565" s="38"/>
      <c r="M1565" s="38"/>
      <c r="N1565" s="38"/>
      <c r="O1565" s="38"/>
      <c r="P1565" s="38"/>
      <c r="Q1565" s="38"/>
      <c r="R1565" s="57"/>
      <c r="S1565" s="38"/>
      <c r="U1565" s="58"/>
      <c r="X1565" s="58"/>
      <c r="Y1565" s="58"/>
    </row>
    <row r="1566" spans="1:25">
      <c r="A1566" s="56"/>
      <c r="D1566" s="38"/>
      <c r="E1566" s="38"/>
      <c r="F1566" s="38"/>
      <c r="G1566" s="38"/>
      <c r="H1566" s="38"/>
      <c r="I1566" s="38"/>
      <c r="J1566" s="38"/>
      <c r="K1566" s="57"/>
      <c r="L1566" s="38"/>
      <c r="M1566" s="38"/>
      <c r="N1566" s="38"/>
      <c r="O1566" s="38"/>
      <c r="P1566" s="38"/>
      <c r="Q1566" s="38"/>
      <c r="R1566" s="57"/>
      <c r="S1566" s="38"/>
      <c r="U1566" s="58"/>
      <c r="X1566" s="58"/>
      <c r="Y1566" s="58"/>
    </row>
    <row r="1567" spans="1:25">
      <c r="A1567" s="56"/>
      <c r="D1567" s="38"/>
      <c r="E1567" s="38"/>
      <c r="F1567" s="38"/>
      <c r="G1567" s="38"/>
      <c r="H1567" s="38"/>
      <c r="I1567" s="38"/>
      <c r="J1567" s="38"/>
      <c r="K1567" s="57"/>
      <c r="L1567" s="38"/>
      <c r="M1567" s="38"/>
      <c r="N1567" s="38"/>
      <c r="O1567" s="38"/>
      <c r="P1567" s="38"/>
      <c r="Q1567" s="38"/>
      <c r="R1567" s="57"/>
      <c r="S1567" s="38"/>
      <c r="U1567" s="58"/>
      <c r="X1567" s="58"/>
      <c r="Y1567" s="58"/>
    </row>
    <row r="1568" spans="1:25">
      <c r="A1568" s="56"/>
      <c r="D1568" s="38"/>
      <c r="E1568" s="38"/>
      <c r="F1568" s="38"/>
      <c r="G1568" s="38"/>
      <c r="H1568" s="38"/>
      <c r="I1568" s="38"/>
      <c r="J1568" s="38"/>
      <c r="K1568" s="57"/>
      <c r="L1568" s="38"/>
      <c r="M1568" s="38"/>
      <c r="N1568" s="38"/>
      <c r="O1568" s="38"/>
      <c r="P1568" s="38"/>
      <c r="Q1568" s="38"/>
      <c r="R1568" s="57"/>
      <c r="S1568" s="38"/>
      <c r="U1568" s="58"/>
      <c r="X1568" s="58"/>
      <c r="Y1568" s="58"/>
    </row>
    <row r="1569" spans="1:25">
      <c r="A1569" s="56"/>
      <c r="D1569" s="38"/>
      <c r="E1569" s="38"/>
      <c r="F1569" s="38"/>
      <c r="G1569" s="38"/>
      <c r="H1569" s="38"/>
      <c r="I1569" s="38"/>
      <c r="J1569" s="38"/>
      <c r="K1569" s="57"/>
      <c r="L1569" s="38"/>
      <c r="M1569" s="38"/>
      <c r="N1569" s="38"/>
      <c r="O1569" s="38"/>
      <c r="P1569" s="38"/>
      <c r="Q1569" s="38"/>
      <c r="R1569" s="57"/>
      <c r="S1569" s="38"/>
      <c r="U1569" s="58"/>
      <c r="X1569" s="58"/>
      <c r="Y1569" s="58"/>
    </row>
    <row r="1570" spans="1:25">
      <c r="A1570" s="56"/>
      <c r="D1570" s="38"/>
      <c r="E1570" s="38"/>
      <c r="F1570" s="38"/>
      <c r="G1570" s="38"/>
      <c r="H1570" s="38"/>
      <c r="I1570" s="38"/>
      <c r="J1570" s="38"/>
      <c r="K1570" s="57"/>
      <c r="L1570" s="38"/>
      <c r="M1570" s="38"/>
      <c r="N1570" s="38"/>
      <c r="O1570" s="38"/>
      <c r="P1570" s="38"/>
      <c r="Q1570" s="38"/>
      <c r="R1570" s="57"/>
      <c r="S1570" s="38"/>
      <c r="U1570" s="58"/>
      <c r="X1570" s="58"/>
      <c r="Y1570" s="58"/>
    </row>
    <row r="1571" spans="1:25">
      <c r="A1571" s="56"/>
      <c r="D1571" s="38"/>
      <c r="E1571" s="38"/>
      <c r="F1571" s="38"/>
      <c r="G1571" s="38"/>
      <c r="H1571" s="38"/>
      <c r="I1571" s="38"/>
      <c r="J1571" s="38"/>
      <c r="K1571" s="57"/>
      <c r="L1571" s="38"/>
      <c r="M1571" s="38"/>
      <c r="N1571" s="38"/>
      <c r="O1571" s="38"/>
      <c r="P1571" s="38"/>
      <c r="Q1571" s="38"/>
      <c r="R1571" s="57"/>
      <c r="S1571" s="38"/>
      <c r="U1571" s="58"/>
      <c r="X1571" s="58"/>
      <c r="Y1571" s="58"/>
    </row>
    <row r="1572" spans="1:25">
      <c r="A1572" s="56"/>
      <c r="D1572" s="38"/>
      <c r="E1572" s="38"/>
      <c r="F1572" s="38"/>
      <c r="G1572" s="38"/>
      <c r="H1572" s="38"/>
      <c r="I1572" s="38"/>
      <c r="J1572" s="38"/>
      <c r="K1572" s="57"/>
      <c r="L1572" s="38"/>
      <c r="M1572" s="38"/>
      <c r="N1572" s="38"/>
      <c r="O1572" s="38"/>
      <c r="P1572" s="38"/>
      <c r="Q1572" s="38"/>
      <c r="R1572" s="57"/>
      <c r="S1572" s="38"/>
      <c r="U1572" s="58"/>
      <c r="X1572" s="58"/>
      <c r="Y1572" s="58"/>
    </row>
    <row r="1573" spans="1:25">
      <c r="A1573" s="56"/>
      <c r="D1573" s="38"/>
      <c r="E1573" s="38"/>
      <c r="F1573" s="38"/>
      <c r="G1573" s="38"/>
      <c r="H1573" s="38"/>
      <c r="I1573" s="38"/>
      <c r="J1573" s="38"/>
      <c r="K1573" s="57"/>
      <c r="L1573" s="38"/>
      <c r="M1573" s="38"/>
      <c r="N1573" s="38"/>
      <c r="O1573" s="38"/>
      <c r="P1573" s="38"/>
      <c r="Q1573" s="38"/>
      <c r="R1573" s="57"/>
      <c r="S1573" s="38"/>
      <c r="U1573" s="58"/>
      <c r="X1573" s="58"/>
      <c r="Y1573" s="58"/>
    </row>
    <row r="1574" spans="1:25">
      <c r="A1574" s="56"/>
      <c r="D1574" s="38"/>
      <c r="E1574" s="38"/>
      <c r="F1574" s="38"/>
      <c r="G1574" s="38"/>
      <c r="H1574" s="38"/>
      <c r="I1574" s="38"/>
      <c r="J1574" s="38"/>
      <c r="K1574" s="57"/>
      <c r="L1574" s="38"/>
      <c r="M1574" s="38"/>
      <c r="N1574" s="38"/>
      <c r="O1574" s="38"/>
      <c r="P1574" s="38"/>
      <c r="Q1574" s="38"/>
      <c r="R1574" s="57"/>
      <c r="S1574" s="38"/>
      <c r="U1574" s="58"/>
      <c r="X1574" s="58"/>
      <c r="Y1574" s="58"/>
    </row>
    <row r="1575" spans="1:25">
      <c r="A1575" s="56"/>
      <c r="D1575" s="38"/>
      <c r="E1575" s="38"/>
      <c r="F1575" s="38"/>
      <c r="G1575" s="38"/>
      <c r="H1575" s="38"/>
      <c r="I1575" s="38"/>
      <c r="J1575" s="38"/>
      <c r="K1575" s="57"/>
      <c r="L1575" s="38"/>
      <c r="M1575" s="38"/>
      <c r="N1575" s="38"/>
      <c r="O1575" s="38"/>
      <c r="P1575" s="38"/>
      <c r="Q1575" s="38"/>
      <c r="R1575" s="57"/>
      <c r="S1575" s="38"/>
      <c r="U1575" s="58"/>
      <c r="X1575" s="58"/>
      <c r="Y1575" s="58"/>
    </row>
    <row r="1576" spans="1:25">
      <c r="A1576" s="56"/>
      <c r="D1576" s="38"/>
      <c r="E1576" s="38"/>
      <c r="F1576" s="38"/>
      <c r="G1576" s="38"/>
      <c r="H1576" s="38"/>
      <c r="I1576" s="38"/>
      <c r="J1576" s="38"/>
      <c r="K1576" s="57"/>
      <c r="L1576" s="38"/>
      <c r="M1576" s="38"/>
      <c r="N1576" s="38"/>
      <c r="O1576" s="38"/>
      <c r="P1576" s="38"/>
      <c r="Q1576" s="38"/>
      <c r="R1576" s="57"/>
      <c r="S1576" s="38"/>
      <c r="U1576" s="58"/>
      <c r="X1576" s="58"/>
      <c r="Y1576" s="58"/>
    </row>
    <row r="1577" spans="1:25">
      <c r="A1577" s="56"/>
      <c r="D1577" s="38"/>
      <c r="E1577" s="38"/>
      <c r="F1577" s="38"/>
      <c r="G1577" s="38"/>
      <c r="H1577" s="38"/>
      <c r="I1577" s="38"/>
      <c r="J1577" s="38"/>
      <c r="K1577" s="57"/>
      <c r="L1577" s="38"/>
      <c r="M1577" s="38"/>
      <c r="N1577" s="38"/>
      <c r="O1577" s="38"/>
      <c r="P1577" s="38"/>
      <c r="Q1577" s="38"/>
      <c r="R1577" s="57"/>
      <c r="S1577" s="38"/>
      <c r="U1577" s="58"/>
      <c r="X1577" s="58"/>
      <c r="Y1577" s="58"/>
    </row>
    <row r="1578" spans="1:25">
      <c r="A1578" s="56"/>
      <c r="D1578" s="38"/>
      <c r="E1578" s="38"/>
      <c r="F1578" s="38"/>
      <c r="G1578" s="38"/>
      <c r="H1578" s="38"/>
      <c r="I1578" s="38"/>
      <c r="J1578" s="38"/>
      <c r="K1578" s="57"/>
      <c r="L1578" s="38"/>
      <c r="M1578" s="38"/>
      <c r="N1578" s="38"/>
      <c r="O1578" s="38"/>
      <c r="P1578" s="38"/>
      <c r="Q1578" s="38"/>
      <c r="R1578" s="57"/>
      <c r="S1578" s="38"/>
      <c r="U1578" s="58"/>
      <c r="X1578" s="58"/>
      <c r="Y1578" s="58"/>
    </row>
    <row r="1579" spans="1:25">
      <c r="A1579" s="56"/>
      <c r="D1579" s="38"/>
      <c r="E1579" s="38"/>
      <c r="F1579" s="38"/>
      <c r="G1579" s="38"/>
      <c r="H1579" s="38"/>
      <c r="I1579" s="38"/>
      <c r="J1579" s="38"/>
      <c r="K1579" s="57"/>
      <c r="L1579" s="38"/>
      <c r="M1579" s="38"/>
      <c r="N1579" s="38"/>
      <c r="O1579" s="38"/>
      <c r="P1579" s="38"/>
      <c r="Q1579" s="38"/>
      <c r="R1579" s="57"/>
      <c r="S1579" s="38"/>
      <c r="U1579" s="58"/>
      <c r="X1579" s="58"/>
      <c r="Y1579" s="58"/>
    </row>
    <row r="1580" spans="1:25">
      <c r="A1580" s="56"/>
      <c r="D1580" s="38"/>
      <c r="E1580" s="38"/>
      <c r="F1580" s="38"/>
      <c r="G1580" s="38"/>
      <c r="H1580" s="38"/>
      <c r="I1580" s="38"/>
      <c r="J1580" s="38"/>
      <c r="K1580" s="57"/>
      <c r="L1580" s="38"/>
      <c r="M1580" s="38"/>
      <c r="N1580" s="38"/>
      <c r="O1580" s="38"/>
      <c r="P1580" s="38"/>
      <c r="Q1580" s="38"/>
      <c r="R1580" s="57"/>
      <c r="S1580" s="38"/>
      <c r="U1580" s="58"/>
      <c r="X1580" s="58"/>
      <c r="Y1580" s="58"/>
    </row>
    <row r="1581" spans="1:25">
      <c r="A1581" s="56"/>
      <c r="D1581" s="38"/>
      <c r="E1581" s="38"/>
      <c r="F1581" s="38"/>
      <c r="G1581" s="38"/>
      <c r="H1581" s="38"/>
      <c r="I1581" s="38"/>
      <c r="J1581" s="38"/>
      <c r="K1581" s="57"/>
      <c r="L1581" s="38"/>
      <c r="M1581" s="38"/>
      <c r="N1581" s="38"/>
      <c r="O1581" s="38"/>
      <c r="P1581" s="38"/>
      <c r="Q1581" s="38"/>
      <c r="R1581" s="57"/>
      <c r="S1581" s="38"/>
      <c r="U1581" s="58"/>
      <c r="X1581" s="58"/>
      <c r="Y1581" s="58"/>
    </row>
    <row r="1582" spans="1:25">
      <c r="A1582" s="56"/>
      <c r="D1582" s="38"/>
      <c r="E1582" s="38"/>
      <c r="F1582" s="38"/>
      <c r="G1582" s="38"/>
      <c r="H1582" s="38"/>
      <c r="I1582" s="38"/>
      <c r="J1582" s="38"/>
      <c r="K1582" s="57"/>
      <c r="L1582" s="38"/>
      <c r="M1582" s="38"/>
      <c r="N1582" s="38"/>
      <c r="O1582" s="38"/>
      <c r="P1582" s="38"/>
      <c r="Q1582" s="38"/>
      <c r="R1582" s="57"/>
      <c r="S1582" s="38"/>
      <c r="U1582" s="58"/>
      <c r="X1582" s="58"/>
      <c r="Y1582" s="58"/>
    </row>
    <row r="1583" spans="1:25">
      <c r="A1583" s="56"/>
      <c r="D1583" s="38"/>
      <c r="E1583" s="38"/>
      <c r="F1583" s="38"/>
      <c r="G1583" s="38"/>
      <c r="H1583" s="38"/>
      <c r="I1583" s="38"/>
      <c r="J1583" s="38"/>
      <c r="K1583" s="57"/>
      <c r="L1583" s="38"/>
      <c r="M1583" s="38"/>
      <c r="N1583" s="38"/>
      <c r="O1583" s="38"/>
      <c r="P1583" s="38"/>
      <c r="Q1583" s="38"/>
      <c r="R1583" s="57"/>
      <c r="S1583" s="38"/>
      <c r="U1583" s="58"/>
      <c r="X1583" s="58"/>
      <c r="Y1583" s="58"/>
    </row>
    <row r="1584" spans="1:25">
      <c r="A1584" s="56"/>
      <c r="D1584" s="38"/>
      <c r="E1584" s="38"/>
      <c r="F1584" s="38"/>
      <c r="G1584" s="38"/>
      <c r="H1584" s="38"/>
      <c r="I1584" s="38"/>
      <c r="J1584" s="38"/>
      <c r="K1584" s="57"/>
      <c r="L1584" s="38"/>
      <c r="M1584" s="38"/>
      <c r="N1584" s="38"/>
      <c r="O1584" s="38"/>
      <c r="P1584" s="38"/>
      <c r="Q1584" s="38"/>
      <c r="R1584" s="57"/>
      <c r="S1584" s="38"/>
      <c r="U1584" s="58"/>
      <c r="X1584" s="58"/>
      <c r="Y1584" s="58"/>
    </row>
    <row r="1585" spans="1:25">
      <c r="A1585" s="56"/>
      <c r="D1585" s="38"/>
      <c r="E1585" s="38"/>
      <c r="F1585" s="38"/>
      <c r="G1585" s="38"/>
      <c r="H1585" s="38"/>
      <c r="I1585" s="38"/>
      <c r="J1585" s="38"/>
      <c r="K1585" s="57"/>
      <c r="L1585" s="38"/>
      <c r="M1585" s="38"/>
      <c r="N1585" s="38"/>
      <c r="O1585" s="38"/>
      <c r="P1585" s="38"/>
      <c r="Q1585" s="38"/>
      <c r="R1585" s="57"/>
      <c r="S1585" s="38"/>
      <c r="U1585" s="58"/>
      <c r="X1585" s="58"/>
      <c r="Y1585" s="58"/>
    </row>
    <row r="1586" spans="1:25">
      <c r="A1586" s="56"/>
      <c r="D1586" s="38"/>
      <c r="E1586" s="38"/>
      <c r="F1586" s="38"/>
      <c r="G1586" s="38"/>
      <c r="H1586" s="38"/>
      <c r="I1586" s="38"/>
      <c r="J1586" s="38"/>
      <c r="K1586" s="57"/>
      <c r="L1586" s="38"/>
      <c r="M1586" s="38"/>
      <c r="N1586" s="38"/>
      <c r="O1586" s="38"/>
      <c r="P1586" s="38"/>
      <c r="Q1586" s="38"/>
      <c r="R1586" s="57"/>
      <c r="S1586" s="38"/>
      <c r="U1586" s="58"/>
      <c r="X1586" s="58"/>
      <c r="Y1586" s="58"/>
    </row>
    <row r="1587" spans="1:25">
      <c r="A1587" s="56"/>
      <c r="D1587" s="38"/>
      <c r="E1587" s="38"/>
      <c r="F1587" s="38"/>
      <c r="G1587" s="38"/>
      <c r="H1587" s="38"/>
      <c r="I1587" s="38"/>
      <c r="J1587" s="38"/>
      <c r="K1587" s="57"/>
      <c r="L1587" s="38"/>
      <c r="M1587" s="38"/>
      <c r="N1587" s="38"/>
      <c r="O1587" s="38"/>
      <c r="P1587" s="38"/>
      <c r="Q1587" s="38"/>
      <c r="R1587" s="57"/>
      <c r="S1587" s="38"/>
      <c r="U1587" s="58"/>
      <c r="X1587" s="58"/>
      <c r="Y1587" s="58"/>
    </row>
    <row r="1588" spans="1:25">
      <c r="A1588" s="56"/>
      <c r="D1588" s="38"/>
      <c r="E1588" s="38"/>
      <c r="F1588" s="38"/>
      <c r="G1588" s="38"/>
      <c r="H1588" s="38"/>
      <c r="I1588" s="38"/>
      <c r="J1588" s="38"/>
      <c r="K1588" s="57"/>
      <c r="L1588" s="38"/>
      <c r="M1588" s="38"/>
      <c r="N1588" s="38"/>
      <c r="O1588" s="38"/>
      <c r="P1588" s="38"/>
      <c r="Q1588" s="38"/>
      <c r="R1588" s="57"/>
      <c r="S1588" s="38"/>
      <c r="U1588" s="58"/>
      <c r="X1588" s="58"/>
      <c r="Y1588" s="58"/>
    </row>
    <row r="1589" spans="1:25">
      <c r="A1589" s="56"/>
      <c r="D1589" s="38"/>
      <c r="E1589" s="38"/>
      <c r="F1589" s="38"/>
      <c r="G1589" s="38"/>
      <c r="H1589" s="38"/>
      <c r="I1589" s="38"/>
      <c r="J1589" s="38"/>
      <c r="K1589" s="57"/>
      <c r="L1589" s="38"/>
      <c r="M1589" s="38"/>
      <c r="N1589" s="38"/>
      <c r="O1589" s="38"/>
      <c r="P1589" s="38"/>
      <c r="Q1589" s="38"/>
      <c r="R1589" s="57"/>
      <c r="S1589" s="38"/>
      <c r="U1589" s="58"/>
      <c r="X1589" s="58"/>
      <c r="Y1589" s="58"/>
    </row>
    <row r="1590" spans="1:25">
      <c r="A1590" s="56"/>
      <c r="D1590" s="38"/>
      <c r="E1590" s="38"/>
      <c r="F1590" s="38"/>
      <c r="G1590" s="38"/>
      <c r="H1590" s="38"/>
      <c r="I1590" s="38"/>
      <c r="J1590" s="38"/>
      <c r="K1590" s="57"/>
      <c r="L1590" s="38"/>
      <c r="M1590" s="38"/>
      <c r="N1590" s="38"/>
      <c r="O1590" s="38"/>
      <c r="P1590" s="38"/>
      <c r="Q1590" s="38"/>
      <c r="R1590" s="57"/>
      <c r="S1590" s="38"/>
      <c r="U1590" s="58"/>
      <c r="X1590" s="58"/>
      <c r="Y1590" s="58"/>
    </row>
    <row r="1591" spans="1:25">
      <c r="A1591" s="56"/>
      <c r="D1591" s="38"/>
      <c r="E1591" s="38"/>
      <c r="F1591" s="38"/>
      <c r="G1591" s="38"/>
      <c r="H1591" s="38"/>
      <c r="I1591" s="38"/>
      <c r="J1591" s="38"/>
      <c r="K1591" s="57"/>
      <c r="L1591" s="38"/>
      <c r="M1591" s="38"/>
      <c r="N1591" s="38"/>
      <c r="O1591" s="38"/>
      <c r="P1591" s="38"/>
      <c r="Q1591" s="38"/>
      <c r="R1591" s="57"/>
      <c r="S1591" s="38"/>
      <c r="U1591" s="58"/>
      <c r="X1591" s="58"/>
      <c r="Y1591" s="58"/>
    </row>
    <row r="1592" spans="1:25">
      <c r="A1592" s="56"/>
      <c r="D1592" s="38"/>
      <c r="E1592" s="38"/>
      <c r="F1592" s="38"/>
      <c r="G1592" s="38"/>
      <c r="H1592" s="38"/>
      <c r="I1592" s="38"/>
      <c r="J1592" s="38"/>
      <c r="K1592" s="57"/>
      <c r="L1592" s="38"/>
      <c r="M1592" s="38"/>
      <c r="N1592" s="38"/>
      <c r="O1592" s="38"/>
      <c r="P1592" s="38"/>
      <c r="Q1592" s="38"/>
      <c r="R1592" s="57"/>
      <c r="S1592" s="38"/>
      <c r="U1592" s="58"/>
      <c r="X1592" s="58"/>
      <c r="Y1592" s="58"/>
    </row>
    <row r="1593" spans="1:25">
      <c r="A1593" s="56"/>
      <c r="D1593" s="38"/>
      <c r="E1593" s="38"/>
      <c r="F1593" s="38"/>
      <c r="G1593" s="38"/>
      <c r="H1593" s="38"/>
      <c r="I1593" s="38"/>
      <c r="J1593" s="38"/>
      <c r="K1593" s="57"/>
      <c r="L1593" s="38"/>
      <c r="M1593" s="38"/>
      <c r="N1593" s="38"/>
      <c r="O1593" s="38"/>
      <c r="P1593" s="38"/>
      <c r="Q1593" s="38"/>
      <c r="R1593" s="57"/>
      <c r="S1593" s="38"/>
      <c r="U1593" s="58"/>
      <c r="X1593" s="58"/>
      <c r="Y1593" s="58"/>
    </row>
    <row r="1594" spans="1:25">
      <c r="A1594" s="56"/>
      <c r="D1594" s="38"/>
      <c r="E1594" s="38"/>
      <c r="F1594" s="38"/>
      <c r="G1594" s="38"/>
      <c r="H1594" s="38"/>
      <c r="I1594" s="38"/>
      <c r="J1594" s="38"/>
      <c r="K1594" s="57"/>
      <c r="L1594" s="38"/>
      <c r="M1594" s="38"/>
      <c r="N1594" s="38"/>
      <c r="O1594" s="38"/>
      <c r="P1594" s="38"/>
      <c r="Q1594" s="38"/>
      <c r="R1594" s="57"/>
      <c r="S1594" s="38"/>
      <c r="U1594" s="58"/>
      <c r="X1594" s="58"/>
      <c r="Y1594" s="58"/>
    </row>
    <row r="1595" spans="1:25">
      <c r="A1595" s="56"/>
      <c r="D1595" s="38"/>
      <c r="E1595" s="38"/>
      <c r="F1595" s="38"/>
      <c r="G1595" s="38"/>
      <c r="H1595" s="38"/>
      <c r="I1595" s="38"/>
      <c r="J1595" s="38"/>
      <c r="K1595" s="57"/>
      <c r="L1595" s="38"/>
      <c r="M1595" s="38"/>
      <c r="N1595" s="38"/>
      <c r="O1595" s="38"/>
      <c r="P1595" s="38"/>
      <c r="Q1595" s="38"/>
      <c r="R1595" s="57"/>
      <c r="S1595" s="38"/>
      <c r="U1595" s="58"/>
      <c r="X1595" s="58"/>
      <c r="Y1595" s="58"/>
    </row>
    <row r="1596" spans="1:25">
      <c r="A1596" s="56"/>
      <c r="D1596" s="38"/>
      <c r="E1596" s="38"/>
      <c r="F1596" s="38"/>
      <c r="G1596" s="38"/>
      <c r="H1596" s="38"/>
      <c r="I1596" s="38"/>
      <c r="J1596" s="38"/>
      <c r="K1596" s="57"/>
      <c r="L1596" s="38"/>
      <c r="M1596" s="38"/>
      <c r="N1596" s="38"/>
      <c r="O1596" s="38"/>
      <c r="P1596" s="38"/>
      <c r="Q1596" s="38"/>
      <c r="R1596" s="57"/>
      <c r="S1596" s="38"/>
      <c r="U1596" s="58"/>
      <c r="X1596" s="58"/>
      <c r="Y1596" s="58"/>
    </row>
    <row r="1597" spans="1:25">
      <c r="A1597" s="56"/>
      <c r="D1597" s="38"/>
      <c r="E1597" s="38"/>
      <c r="F1597" s="38"/>
      <c r="G1597" s="38"/>
      <c r="H1597" s="38"/>
      <c r="I1597" s="38"/>
      <c r="J1597" s="38"/>
      <c r="K1597" s="57"/>
      <c r="L1597" s="38"/>
      <c r="M1597" s="38"/>
      <c r="N1597" s="38"/>
      <c r="O1597" s="38"/>
      <c r="P1597" s="38"/>
      <c r="Q1597" s="38"/>
      <c r="R1597" s="57"/>
      <c r="S1597" s="38"/>
      <c r="U1597" s="58"/>
      <c r="X1597" s="58"/>
      <c r="Y1597" s="58"/>
    </row>
    <row r="1598" spans="1:25">
      <c r="A1598" s="56"/>
      <c r="D1598" s="38"/>
      <c r="E1598" s="38"/>
      <c r="F1598" s="38"/>
      <c r="G1598" s="38"/>
      <c r="H1598" s="38"/>
      <c r="I1598" s="38"/>
      <c r="J1598" s="38"/>
      <c r="K1598" s="57"/>
      <c r="L1598" s="38"/>
      <c r="M1598" s="38"/>
      <c r="N1598" s="38"/>
      <c r="O1598" s="38"/>
      <c r="P1598" s="38"/>
      <c r="Q1598" s="38"/>
      <c r="R1598" s="57"/>
      <c r="S1598" s="38"/>
      <c r="U1598" s="58"/>
      <c r="X1598" s="58"/>
      <c r="Y1598" s="58"/>
    </row>
    <row r="1599" spans="1:25">
      <c r="A1599" s="56"/>
      <c r="D1599" s="38"/>
      <c r="E1599" s="38"/>
      <c r="F1599" s="38"/>
      <c r="G1599" s="38"/>
      <c r="H1599" s="38"/>
      <c r="I1599" s="38"/>
      <c r="J1599" s="38"/>
      <c r="K1599" s="57"/>
      <c r="L1599" s="38"/>
      <c r="M1599" s="38"/>
      <c r="N1599" s="38"/>
      <c r="O1599" s="38"/>
      <c r="P1599" s="38"/>
      <c r="Q1599" s="38"/>
      <c r="R1599" s="57"/>
      <c r="S1599" s="38"/>
      <c r="U1599" s="58"/>
      <c r="X1599" s="58"/>
      <c r="Y1599" s="58"/>
    </row>
    <row r="1600" spans="1:25">
      <c r="A1600" s="56"/>
      <c r="D1600" s="38"/>
      <c r="E1600" s="38"/>
      <c r="F1600" s="38"/>
      <c r="G1600" s="38"/>
      <c r="H1600" s="38"/>
      <c r="I1600" s="38"/>
      <c r="J1600" s="38"/>
      <c r="K1600" s="57"/>
      <c r="L1600" s="38"/>
      <c r="M1600" s="38"/>
      <c r="N1600" s="38"/>
      <c r="O1600" s="38"/>
      <c r="P1600" s="38"/>
      <c r="Q1600" s="38"/>
      <c r="R1600" s="57"/>
      <c r="S1600" s="38"/>
      <c r="U1600" s="58"/>
      <c r="X1600" s="58"/>
      <c r="Y1600" s="58"/>
    </row>
    <row r="1601" spans="1:25">
      <c r="A1601" s="56"/>
      <c r="D1601" s="38"/>
      <c r="E1601" s="38"/>
      <c r="F1601" s="38"/>
      <c r="G1601" s="38"/>
      <c r="H1601" s="38"/>
      <c r="I1601" s="38"/>
      <c r="J1601" s="38"/>
      <c r="K1601" s="57"/>
      <c r="L1601" s="38"/>
      <c r="M1601" s="38"/>
      <c r="N1601" s="38"/>
      <c r="O1601" s="38"/>
      <c r="P1601" s="38"/>
      <c r="Q1601" s="38"/>
      <c r="R1601" s="57"/>
      <c r="S1601" s="38"/>
      <c r="U1601" s="58"/>
      <c r="X1601" s="58"/>
      <c r="Y1601" s="58"/>
    </row>
    <row r="1602" spans="1:25">
      <c r="A1602" s="56"/>
      <c r="D1602" s="38"/>
      <c r="E1602" s="38"/>
      <c r="F1602" s="38"/>
      <c r="G1602" s="38"/>
      <c r="H1602" s="38"/>
      <c r="I1602" s="38"/>
      <c r="J1602" s="38"/>
      <c r="K1602" s="57"/>
      <c r="L1602" s="38"/>
      <c r="M1602" s="38"/>
      <c r="N1602" s="38"/>
      <c r="O1602" s="38"/>
      <c r="P1602" s="38"/>
      <c r="Q1602" s="38"/>
      <c r="R1602" s="57"/>
      <c r="S1602" s="38"/>
      <c r="U1602" s="58"/>
      <c r="X1602" s="58"/>
      <c r="Y1602" s="58"/>
    </row>
    <row r="1603" spans="1:25">
      <c r="A1603" s="56"/>
      <c r="D1603" s="38"/>
      <c r="E1603" s="38"/>
      <c r="F1603" s="38"/>
      <c r="G1603" s="38"/>
      <c r="H1603" s="38"/>
      <c r="I1603" s="38"/>
      <c r="J1603" s="38"/>
      <c r="K1603" s="57"/>
      <c r="L1603" s="38"/>
      <c r="M1603" s="38"/>
      <c r="N1603" s="38"/>
      <c r="O1603" s="38"/>
      <c r="P1603" s="38"/>
      <c r="Q1603" s="38"/>
      <c r="R1603" s="57"/>
      <c r="S1603" s="38"/>
      <c r="U1603" s="58"/>
      <c r="X1603" s="58"/>
      <c r="Y1603" s="58"/>
    </row>
    <row r="1604" spans="1:25">
      <c r="A1604" s="56"/>
      <c r="D1604" s="38"/>
      <c r="E1604" s="38"/>
      <c r="F1604" s="38"/>
      <c r="G1604" s="38"/>
      <c r="H1604" s="38"/>
      <c r="I1604" s="38"/>
      <c r="J1604" s="38"/>
      <c r="K1604" s="57"/>
      <c r="L1604" s="38"/>
      <c r="M1604" s="38"/>
      <c r="N1604" s="38"/>
      <c r="O1604" s="38"/>
      <c r="P1604" s="38"/>
      <c r="Q1604" s="38"/>
      <c r="R1604" s="57"/>
      <c r="S1604" s="38"/>
      <c r="U1604" s="58"/>
      <c r="X1604" s="58"/>
      <c r="Y1604" s="58"/>
    </row>
    <row r="1605" spans="1:25">
      <c r="A1605" s="56"/>
      <c r="D1605" s="38"/>
      <c r="E1605" s="38"/>
      <c r="F1605" s="38"/>
      <c r="G1605" s="38"/>
      <c r="H1605" s="38"/>
      <c r="I1605" s="38"/>
      <c r="J1605" s="38"/>
      <c r="K1605" s="57"/>
      <c r="L1605" s="38"/>
      <c r="M1605" s="38"/>
      <c r="N1605" s="38"/>
      <c r="O1605" s="38"/>
      <c r="P1605" s="38"/>
      <c r="Q1605" s="38"/>
      <c r="R1605" s="57"/>
      <c r="S1605" s="38"/>
      <c r="U1605" s="58"/>
      <c r="X1605" s="58"/>
      <c r="Y1605" s="58"/>
    </row>
    <row r="1606" spans="1:25">
      <c r="A1606" s="56"/>
      <c r="D1606" s="38"/>
      <c r="E1606" s="38"/>
      <c r="F1606" s="38"/>
      <c r="G1606" s="38"/>
      <c r="H1606" s="38"/>
      <c r="I1606" s="38"/>
      <c r="J1606" s="38"/>
      <c r="K1606" s="57"/>
      <c r="L1606" s="38"/>
      <c r="M1606" s="38"/>
      <c r="N1606" s="38"/>
      <c r="O1606" s="38"/>
      <c r="P1606" s="38"/>
      <c r="Q1606" s="38"/>
      <c r="R1606" s="57"/>
      <c r="S1606" s="38"/>
      <c r="U1606" s="58"/>
      <c r="X1606" s="58"/>
      <c r="Y1606" s="58"/>
    </row>
    <row r="1607" spans="1:25">
      <c r="A1607" s="56"/>
      <c r="D1607" s="38"/>
      <c r="E1607" s="38"/>
      <c r="F1607" s="38"/>
      <c r="G1607" s="38"/>
      <c r="H1607" s="38"/>
      <c r="I1607" s="38"/>
      <c r="J1607" s="38"/>
      <c r="K1607" s="57"/>
      <c r="L1607" s="38"/>
      <c r="M1607" s="38"/>
      <c r="N1607" s="38"/>
      <c r="O1607" s="38"/>
      <c r="P1607" s="38"/>
      <c r="Q1607" s="38"/>
      <c r="R1607" s="57"/>
      <c r="S1607" s="38"/>
      <c r="U1607" s="58"/>
      <c r="X1607" s="58"/>
      <c r="Y1607" s="58"/>
    </row>
    <row r="1608" spans="1:25">
      <c r="A1608" s="56"/>
      <c r="D1608" s="38"/>
      <c r="E1608" s="38"/>
      <c r="F1608" s="38"/>
      <c r="G1608" s="38"/>
      <c r="H1608" s="38"/>
      <c r="I1608" s="38"/>
      <c r="J1608" s="38"/>
      <c r="K1608" s="57"/>
      <c r="L1608" s="38"/>
      <c r="M1608" s="38"/>
      <c r="N1608" s="38"/>
      <c r="O1608" s="38"/>
      <c r="P1608" s="38"/>
      <c r="Q1608" s="38"/>
      <c r="R1608" s="57"/>
      <c r="S1608" s="38"/>
      <c r="U1608" s="58"/>
      <c r="X1608" s="58"/>
      <c r="Y1608" s="58"/>
    </row>
    <row r="1609" spans="1:25">
      <c r="A1609" s="56"/>
      <c r="D1609" s="38"/>
      <c r="E1609" s="38"/>
      <c r="F1609" s="38"/>
      <c r="G1609" s="38"/>
      <c r="H1609" s="38"/>
      <c r="I1609" s="38"/>
      <c r="J1609" s="38"/>
      <c r="K1609" s="57"/>
      <c r="L1609" s="38"/>
      <c r="M1609" s="38"/>
      <c r="N1609" s="38"/>
      <c r="O1609" s="38"/>
      <c r="P1609" s="38"/>
      <c r="Q1609" s="38"/>
      <c r="R1609" s="57"/>
      <c r="S1609" s="38"/>
      <c r="U1609" s="58"/>
      <c r="X1609" s="58"/>
      <c r="Y1609" s="58"/>
    </row>
    <row r="1610" spans="1:25">
      <c r="A1610" s="56"/>
      <c r="D1610" s="38"/>
      <c r="E1610" s="38"/>
      <c r="F1610" s="38"/>
      <c r="G1610" s="38"/>
      <c r="H1610" s="38"/>
      <c r="I1610" s="38"/>
      <c r="J1610" s="38"/>
      <c r="K1610" s="57"/>
      <c r="L1610" s="38"/>
      <c r="M1610" s="38"/>
      <c r="N1610" s="38"/>
      <c r="O1610" s="38"/>
      <c r="P1610" s="38"/>
      <c r="Q1610" s="38"/>
      <c r="R1610" s="57"/>
      <c r="S1610" s="38"/>
      <c r="U1610" s="58"/>
      <c r="X1610" s="58"/>
      <c r="Y1610" s="58"/>
    </row>
    <row r="1611" spans="1:25">
      <c r="A1611" s="56"/>
      <c r="D1611" s="38"/>
      <c r="E1611" s="38"/>
      <c r="F1611" s="38"/>
      <c r="G1611" s="38"/>
      <c r="H1611" s="38"/>
      <c r="I1611" s="38"/>
      <c r="J1611" s="38"/>
      <c r="K1611" s="57"/>
      <c r="L1611" s="38"/>
      <c r="M1611" s="38"/>
      <c r="N1611" s="38"/>
      <c r="O1611" s="38"/>
      <c r="P1611" s="38"/>
      <c r="Q1611" s="38"/>
      <c r="R1611" s="57"/>
      <c r="S1611" s="38"/>
      <c r="U1611" s="58"/>
      <c r="X1611" s="58"/>
      <c r="Y1611" s="58"/>
    </row>
    <row r="1612" spans="1:25">
      <c r="A1612" s="56"/>
      <c r="D1612" s="38"/>
      <c r="E1612" s="38"/>
      <c r="F1612" s="38"/>
      <c r="G1612" s="38"/>
      <c r="H1612" s="38"/>
      <c r="I1612" s="38"/>
      <c r="J1612" s="38"/>
      <c r="K1612" s="57"/>
      <c r="L1612" s="38"/>
      <c r="M1612" s="38"/>
      <c r="N1612" s="38"/>
      <c r="O1612" s="38"/>
      <c r="P1612" s="38"/>
      <c r="Q1612" s="38"/>
      <c r="R1612" s="57"/>
      <c r="S1612" s="38"/>
      <c r="U1612" s="58"/>
      <c r="X1612" s="58"/>
      <c r="Y1612" s="58"/>
    </row>
    <row r="1613" spans="1:25">
      <c r="A1613" s="56"/>
      <c r="D1613" s="38"/>
      <c r="E1613" s="38"/>
      <c r="F1613" s="38"/>
      <c r="G1613" s="38"/>
      <c r="H1613" s="38"/>
      <c r="I1613" s="38"/>
      <c r="J1613" s="38"/>
      <c r="K1613" s="57"/>
      <c r="L1613" s="38"/>
      <c r="M1613" s="38"/>
      <c r="N1613" s="38"/>
      <c r="O1613" s="38"/>
      <c r="P1613" s="38"/>
      <c r="Q1613" s="38"/>
      <c r="R1613" s="57"/>
      <c r="S1613" s="38"/>
      <c r="U1613" s="58"/>
      <c r="X1613" s="58"/>
      <c r="Y1613" s="58"/>
    </row>
    <row r="1614" spans="1:25">
      <c r="A1614" s="56"/>
      <c r="D1614" s="38"/>
      <c r="E1614" s="38"/>
      <c r="F1614" s="38"/>
      <c r="G1614" s="38"/>
      <c r="H1614" s="38"/>
      <c r="I1614" s="38"/>
      <c r="J1614" s="38"/>
      <c r="K1614" s="57"/>
      <c r="L1614" s="38"/>
      <c r="M1614" s="38"/>
      <c r="N1614" s="38"/>
      <c r="O1614" s="38"/>
      <c r="P1614" s="38"/>
      <c r="Q1614" s="38"/>
      <c r="R1614" s="57"/>
      <c r="S1614" s="38"/>
      <c r="U1614" s="58"/>
      <c r="X1614" s="58"/>
      <c r="Y1614" s="58"/>
    </row>
    <row r="1615" spans="1:25">
      <c r="A1615" s="56"/>
      <c r="D1615" s="38"/>
      <c r="E1615" s="38"/>
      <c r="F1615" s="38"/>
      <c r="G1615" s="38"/>
      <c r="H1615" s="38"/>
      <c r="I1615" s="38"/>
      <c r="J1615" s="38"/>
      <c r="K1615" s="57"/>
      <c r="L1615" s="38"/>
      <c r="M1615" s="38"/>
      <c r="N1615" s="38"/>
      <c r="O1615" s="38"/>
      <c r="P1615" s="38"/>
      <c r="Q1615" s="38"/>
      <c r="R1615" s="57"/>
      <c r="S1615" s="38"/>
      <c r="U1615" s="58"/>
      <c r="X1615" s="58"/>
      <c r="Y1615" s="58"/>
    </row>
    <row r="1616" spans="1:25">
      <c r="A1616" s="56"/>
      <c r="D1616" s="38"/>
      <c r="E1616" s="38"/>
      <c r="F1616" s="38"/>
      <c r="G1616" s="38"/>
      <c r="H1616" s="38"/>
      <c r="I1616" s="38"/>
      <c r="J1616" s="38"/>
      <c r="K1616" s="57"/>
      <c r="L1616" s="38"/>
      <c r="M1616" s="38"/>
      <c r="N1616" s="38"/>
      <c r="O1616" s="38"/>
      <c r="P1616" s="38"/>
      <c r="Q1616" s="38"/>
      <c r="R1616" s="57"/>
      <c r="S1616" s="38"/>
      <c r="U1616" s="58"/>
      <c r="X1616" s="58"/>
      <c r="Y1616" s="58"/>
    </row>
    <row r="1617" spans="1:25">
      <c r="A1617" s="56"/>
      <c r="D1617" s="38"/>
      <c r="E1617" s="38"/>
      <c r="F1617" s="38"/>
      <c r="G1617" s="38"/>
      <c r="H1617" s="38"/>
      <c r="I1617" s="38"/>
      <c r="J1617" s="38"/>
      <c r="K1617" s="57"/>
      <c r="L1617" s="38"/>
      <c r="M1617" s="38"/>
      <c r="N1617" s="38"/>
      <c r="O1617" s="38"/>
      <c r="P1617" s="38"/>
      <c r="Q1617" s="38"/>
      <c r="R1617" s="57"/>
      <c r="S1617" s="38"/>
      <c r="U1617" s="58"/>
      <c r="X1617" s="58"/>
      <c r="Y1617" s="58"/>
    </row>
    <row r="1618" spans="1:25">
      <c r="A1618" s="56"/>
      <c r="D1618" s="38"/>
      <c r="E1618" s="38"/>
      <c r="F1618" s="38"/>
      <c r="G1618" s="38"/>
      <c r="H1618" s="38"/>
      <c r="I1618" s="38"/>
      <c r="J1618" s="38"/>
      <c r="K1618" s="57"/>
      <c r="L1618" s="38"/>
      <c r="M1618" s="38"/>
      <c r="N1618" s="38"/>
      <c r="O1618" s="38"/>
      <c r="P1618" s="38"/>
      <c r="Q1618" s="38"/>
      <c r="R1618" s="57"/>
      <c r="S1618" s="38"/>
      <c r="U1618" s="58"/>
      <c r="X1618" s="58"/>
      <c r="Y1618" s="58"/>
    </row>
    <row r="1619" spans="1:25">
      <c r="A1619" s="56"/>
      <c r="D1619" s="38"/>
      <c r="E1619" s="38"/>
      <c r="F1619" s="38"/>
      <c r="G1619" s="38"/>
      <c r="H1619" s="38"/>
      <c r="I1619" s="38"/>
      <c r="J1619" s="38"/>
      <c r="K1619" s="57"/>
      <c r="L1619" s="38"/>
      <c r="M1619" s="38"/>
      <c r="N1619" s="38"/>
      <c r="O1619" s="38"/>
      <c r="P1619" s="38"/>
      <c r="Q1619" s="38"/>
      <c r="R1619" s="57"/>
      <c r="S1619" s="38"/>
      <c r="U1619" s="58"/>
      <c r="X1619" s="58"/>
      <c r="Y1619" s="58"/>
    </row>
    <row r="1620" spans="1:25">
      <c r="A1620" s="56"/>
      <c r="D1620" s="38"/>
      <c r="E1620" s="38"/>
      <c r="F1620" s="38"/>
      <c r="G1620" s="38"/>
      <c r="H1620" s="38"/>
      <c r="I1620" s="38"/>
      <c r="J1620" s="38"/>
      <c r="K1620" s="57"/>
      <c r="L1620" s="38"/>
      <c r="M1620" s="38"/>
      <c r="N1620" s="38"/>
      <c r="O1620" s="38"/>
      <c r="P1620" s="38"/>
      <c r="Q1620" s="38"/>
      <c r="R1620" s="57"/>
      <c r="S1620" s="38"/>
      <c r="U1620" s="58"/>
      <c r="X1620" s="58"/>
      <c r="Y1620" s="58"/>
    </row>
    <row r="1621" spans="1:25">
      <c r="A1621" s="56"/>
      <c r="D1621" s="38"/>
      <c r="E1621" s="38"/>
      <c r="F1621" s="38"/>
      <c r="G1621" s="38"/>
      <c r="H1621" s="38"/>
      <c r="I1621" s="38"/>
      <c r="J1621" s="38"/>
      <c r="K1621" s="57"/>
      <c r="L1621" s="38"/>
      <c r="M1621" s="38"/>
      <c r="N1621" s="38"/>
      <c r="O1621" s="38"/>
      <c r="P1621" s="38"/>
      <c r="Q1621" s="38"/>
      <c r="R1621" s="57"/>
      <c r="S1621" s="38"/>
      <c r="U1621" s="58"/>
      <c r="X1621" s="58"/>
      <c r="Y1621" s="58"/>
    </row>
    <row r="1622" spans="1:25">
      <c r="A1622" s="56"/>
      <c r="D1622" s="38"/>
      <c r="E1622" s="38"/>
      <c r="F1622" s="38"/>
      <c r="G1622" s="38"/>
      <c r="H1622" s="38"/>
      <c r="I1622" s="38"/>
      <c r="J1622" s="38"/>
      <c r="K1622" s="57"/>
      <c r="L1622" s="38"/>
      <c r="M1622" s="38"/>
      <c r="N1622" s="38"/>
      <c r="O1622" s="38"/>
      <c r="P1622" s="38"/>
      <c r="Q1622" s="38"/>
      <c r="R1622" s="57"/>
      <c r="S1622" s="38"/>
      <c r="U1622" s="58"/>
      <c r="X1622" s="58"/>
      <c r="Y1622" s="58"/>
    </row>
    <row r="1623" spans="1:25">
      <c r="A1623" s="56"/>
      <c r="D1623" s="38"/>
      <c r="E1623" s="38"/>
      <c r="F1623" s="38"/>
      <c r="G1623" s="38"/>
      <c r="H1623" s="38"/>
      <c r="I1623" s="38"/>
      <c r="J1623" s="38"/>
      <c r="K1623" s="57"/>
      <c r="L1623" s="38"/>
      <c r="M1623" s="38"/>
      <c r="N1623" s="38"/>
      <c r="O1623" s="38"/>
      <c r="P1623" s="38"/>
      <c r="Q1623" s="38"/>
      <c r="R1623" s="57"/>
      <c r="S1623" s="38"/>
      <c r="U1623" s="58"/>
      <c r="X1623" s="58"/>
      <c r="Y1623" s="58"/>
    </row>
    <row r="1624" spans="1:25">
      <c r="A1624" s="56"/>
      <c r="D1624" s="38"/>
      <c r="E1624" s="38"/>
      <c r="F1624" s="38"/>
      <c r="G1624" s="38"/>
      <c r="H1624" s="38"/>
      <c r="I1624" s="38"/>
      <c r="J1624" s="38"/>
      <c r="K1624" s="57"/>
      <c r="L1624" s="38"/>
      <c r="M1624" s="38"/>
      <c r="N1624" s="38"/>
      <c r="O1624" s="38"/>
      <c r="P1624" s="38"/>
      <c r="Q1624" s="38"/>
      <c r="R1624" s="57"/>
      <c r="S1624" s="38"/>
      <c r="U1624" s="58"/>
      <c r="X1624" s="58"/>
      <c r="Y1624" s="58"/>
    </row>
    <row r="1625" spans="1:25">
      <c r="A1625" s="56"/>
      <c r="D1625" s="38"/>
      <c r="E1625" s="38"/>
      <c r="F1625" s="38"/>
      <c r="G1625" s="38"/>
      <c r="H1625" s="38"/>
      <c r="I1625" s="38"/>
      <c r="J1625" s="38"/>
      <c r="K1625" s="57"/>
      <c r="L1625" s="38"/>
      <c r="M1625" s="38"/>
      <c r="N1625" s="38"/>
      <c r="O1625" s="38"/>
      <c r="P1625" s="38"/>
      <c r="Q1625" s="38"/>
      <c r="R1625" s="57"/>
      <c r="S1625" s="38"/>
      <c r="U1625" s="58"/>
      <c r="X1625" s="58"/>
      <c r="Y1625" s="58"/>
    </row>
    <row r="1626" spans="1:25">
      <c r="A1626" s="56"/>
      <c r="D1626" s="38"/>
      <c r="E1626" s="38"/>
      <c r="F1626" s="38"/>
      <c r="G1626" s="38"/>
      <c r="H1626" s="38"/>
      <c r="I1626" s="38"/>
      <c r="J1626" s="38"/>
      <c r="K1626" s="57"/>
      <c r="L1626" s="38"/>
      <c r="M1626" s="38"/>
      <c r="N1626" s="38"/>
      <c r="O1626" s="38"/>
      <c r="P1626" s="38"/>
      <c r="Q1626" s="38"/>
      <c r="R1626" s="57"/>
      <c r="S1626" s="38"/>
      <c r="U1626" s="58"/>
      <c r="X1626" s="58"/>
      <c r="Y1626" s="58"/>
    </row>
    <row r="1627" spans="1:25">
      <c r="A1627" s="56"/>
      <c r="D1627" s="38"/>
      <c r="E1627" s="38"/>
      <c r="F1627" s="38"/>
      <c r="G1627" s="38"/>
      <c r="H1627" s="38"/>
      <c r="I1627" s="38"/>
      <c r="J1627" s="38"/>
      <c r="K1627" s="57"/>
      <c r="L1627" s="38"/>
      <c r="M1627" s="38"/>
      <c r="N1627" s="38"/>
      <c r="O1627" s="38"/>
      <c r="P1627" s="38"/>
      <c r="Q1627" s="38"/>
      <c r="R1627" s="57"/>
      <c r="S1627" s="38"/>
      <c r="U1627" s="58"/>
      <c r="X1627" s="58"/>
      <c r="Y1627" s="58"/>
    </row>
    <row r="1628" spans="1:25">
      <c r="A1628" s="56"/>
      <c r="D1628" s="38"/>
      <c r="E1628" s="38"/>
      <c r="F1628" s="38"/>
      <c r="G1628" s="38"/>
      <c r="H1628" s="38"/>
      <c r="I1628" s="38"/>
      <c r="J1628" s="38"/>
      <c r="K1628" s="57"/>
      <c r="L1628" s="38"/>
      <c r="M1628" s="38"/>
      <c r="N1628" s="38"/>
      <c r="O1628" s="38"/>
      <c r="P1628" s="38"/>
      <c r="Q1628" s="38"/>
      <c r="R1628" s="57"/>
      <c r="S1628" s="38"/>
      <c r="U1628" s="58"/>
      <c r="X1628" s="58"/>
      <c r="Y1628" s="58"/>
    </row>
    <row r="1629" spans="1:25">
      <c r="A1629" s="56"/>
      <c r="D1629" s="38"/>
      <c r="E1629" s="38"/>
      <c r="F1629" s="38"/>
      <c r="G1629" s="38"/>
      <c r="H1629" s="38"/>
      <c r="I1629" s="38"/>
      <c r="J1629" s="38"/>
      <c r="K1629" s="57"/>
      <c r="L1629" s="38"/>
      <c r="M1629" s="38"/>
      <c r="N1629" s="38"/>
      <c r="O1629" s="38"/>
      <c r="P1629" s="38"/>
      <c r="Q1629" s="38"/>
      <c r="R1629" s="57"/>
      <c r="S1629" s="38"/>
      <c r="U1629" s="58"/>
      <c r="X1629" s="58"/>
      <c r="Y1629" s="58"/>
    </row>
    <row r="1630" spans="1:25">
      <c r="A1630" s="56"/>
      <c r="D1630" s="38"/>
      <c r="E1630" s="38"/>
      <c r="F1630" s="38"/>
      <c r="G1630" s="38"/>
      <c r="H1630" s="38"/>
      <c r="I1630" s="38"/>
      <c r="J1630" s="38"/>
      <c r="K1630" s="57"/>
      <c r="L1630" s="38"/>
      <c r="M1630" s="38"/>
      <c r="N1630" s="38"/>
      <c r="O1630" s="38"/>
      <c r="P1630" s="38"/>
      <c r="Q1630" s="38"/>
      <c r="R1630" s="57"/>
      <c r="S1630" s="38"/>
      <c r="U1630" s="58"/>
      <c r="X1630" s="58"/>
      <c r="Y1630" s="58"/>
    </row>
    <row r="1631" spans="1:25">
      <c r="A1631" s="56"/>
      <c r="D1631" s="38"/>
      <c r="E1631" s="38"/>
      <c r="F1631" s="38"/>
      <c r="G1631" s="38"/>
      <c r="H1631" s="38"/>
      <c r="I1631" s="38"/>
      <c r="J1631" s="38"/>
      <c r="K1631" s="57"/>
      <c r="L1631" s="38"/>
      <c r="M1631" s="38"/>
      <c r="N1631" s="38"/>
      <c r="O1631" s="38"/>
      <c r="P1631" s="38"/>
      <c r="Q1631" s="38"/>
      <c r="R1631" s="57"/>
      <c r="S1631" s="38"/>
      <c r="U1631" s="58"/>
      <c r="X1631" s="58"/>
      <c r="Y1631" s="58"/>
    </row>
    <row r="1632" spans="1:25">
      <c r="A1632" s="56"/>
      <c r="D1632" s="38"/>
      <c r="E1632" s="38"/>
      <c r="F1632" s="38"/>
      <c r="G1632" s="38"/>
      <c r="H1632" s="38"/>
      <c r="I1632" s="38"/>
      <c r="J1632" s="38"/>
      <c r="K1632" s="57"/>
      <c r="L1632" s="38"/>
      <c r="M1632" s="38"/>
      <c r="N1632" s="38"/>
      <c r="O1632" s="38"/>
      <c r="P1632" s="38"/>
      <c r="Q1632" s="38"/>
      <c r="R1632" s="57"/>
      <c r="S1632" s="38"/>
      <c r="U1632" s="58"/>
      <c r="X1632" s="58"/>
      <c r="Y1632" s="58"/>
    </row>
    <row r="1633" spans="1:25">
      <c r="A1633" s="56"/>
      <c r="D1633" s="38"/>
      <c r="E1633" s="38"/>
      <c r="F1633" s="38"/>
      <c r="G1633" s="38"/>
      <c r="H1633" s="38"/>
      <c r="I1633" s="38"/>
      <c r="J1633" s="38"/>
      <c r="K1633" s="57"/>
      <c r="L1633" s="38"/>
      <c r="M1633" s="38"/>
      <c r="N1633" s="38"/>
      <c r="O1633" s="38"/>
      <c r="P1633" s="38"/>
      <c r="Q1633" s="38"/>
      <c r="R1633" s="57"/>
      <c r="S1633" s="38"/>
      <c r="U1633" s="58"/>
      <c r="X1633" s="58"/>
      <c r="Y1633" s="58"/>
    </row>
    <row r="1634" spans="1:25">
      <c r="A1634" s="56"/>
      <c r="D1634" s="38"/>
      <c r="E1634" s="38"/>
      <c r="F1634" s="38"/>
      <c r="G1634" s="38"/>
      <c r="H1634" s="38"/>
      <c r="I1634" s="38"/>
      <c r="J1634" s="38"/>
      <c r="K1634" s="57"/>
      <c r="L1634" s="38"/>
      <c r="M1634" s="38"/>
      <c r="N1634" s="38"/>
      <c r="O1634" s="38"/>
      <c r="P1634" s="38"/>
      <c r="Q1634" s="38"/>
      <c r="R1634" s="57"/>
      <c r="S1634" s="38"/>
      <c r="U1634" s="58"/>
      <c r="X1634" s="58"/>
      <c r="Y1634" s="58"/>
    </row>
    <row r="1635" spans="1:25">
      <c r="A1635" s="56"/>
      <c r="D1635" s="38"/>
      <c r="E1635" s="38"/>
      <c r="F1635" s="38"/>
      <c r="G1635" s="38"/>
      <c r="H1635" s="38"/>
      <c r="I1635" s="38"/>
      <c r="J1635" s="38"/>
      <c r="K1635" s="57"/>
      <c r="L1635" s="38"/>
      <c r="M1635" s="38"/>
      <c r="N1635" s="38"/>
      <c r="O1635" s="38"/>
      <c r="P1635" s="38"/>
      <c r="Q1635" s="38"/>
      <c r="R1635" s="57"/>
      <c r="S1635" s="38"/>
      <c r="U1635" s="58"/>
      <c r="X1635" s="58"/>
      <c r="Y1635" s="58"/>
    </row>
    <row r="1636" spans="1:25">
      <c r="A1636" s="56"/>
      <c r="D1636" s="38"/>
      <c r="E1636" s="38"/>
      <c r="F1636" s="38"/>
      <c r="G1636" s="38"/>
      <c r="H1636" s="38"/>
      <c r="I1636" s="38"/>
      <c r="J1636" s="38"/>
      <c r="K1636" s="57"/>
      <c r="L1636" s="38"/>
      <c r="M1636" s="38"/>
      <c r="N1636" s="38"/>
      <c r="O1636" s="38"/>
      <c r="P1636" s="38"/>
      <c r="Q1636" s="38"/>
      <c r="R1636" s="57"/>
      <c r="S1636" s="38"/>
      <c r="U1636" s="58"/>
      <c r="X1636" s="58"/>
      <c r="Y1636" s="58"/>
    </row>
    <row r="1637" spans="1:25">
      <c r="A1637" s="56"/>
      <c r="D1637" s="38"/>
      <c r="E1637" s="38"/>
      <c r="F1637" s="38"/>
      <c r="G1637" s="38"/>
      <c r="H1637" s="38"/>
      <c r="I1637" s="38"/>
      <c r="J1637" s="38"/>
      <c r="K1637" s="57"/>
      <c r="L1637" s="38"/>
      <c r="M1637" s="38"/>
      <c r="N1637" s="38"/>
      <c r="O1637" s="38"/>
      <c r="P1637" s="38"/>
      <c r="Q1637" s="38"/>
      <c r="R1637" s="57"/>
      <c r="S1637" s="38"/>
      <c r="U1637" s="58"/>
      <c r="X1637" s="58"/>
      <c r="Y1637" s="58"/>
    </row>
    <row r="1638" spans="1:25">
      <c r="A1638" s="56"/>
      <c r="D1638" s="38"/>
      <c r="E1638" s="38"/>
      <c r="F1638" s="38"/>
      <c r="G1638" s="38"/>
      <c r="H1638" s="38"/>
      <c r="I1638" s="38"/>
      <c r="J1638" s="38"/>
      <c r="K1638" s="57"/>
      <c r="L1638" s="38"/>
      <c r="M1638" s="38"/>
      <c r="N1638" s="38"/>
      <c r="O1638" s="38"/>
      <c r="P1638" s="38"/>
      <c r="Q1638" s="38"/>
      <c r="R1638" s="57"/>
      <c r="S1638" s="38"/>
      <c r="U1638" s="58"/>
      <c r="X1638" s="58"/>
      <c r="Y1638" s="58"/>
    </row>
    <row r="1639" spans="1:25">
      <c r="A1639" s="56"/>
      <c r="D1639" s="38"/>
      <c r="E1639" s="38"/>
      <c r="F1639" s="38"/>
      <c r="G1639" s="38"/>
      <c r="H1639" s="38"/>
      <c r="I1639" s="38"/>
      <c r="J1639" s="38"/>
      <c r="K1639" s="57"/>
      <c r="L1639" s="38"/>
      <c r="M1639" s="38"/>
      <c r="N1639" s="38"/>
      <c r="O1639" s="38"/>
      <c r="P1639" s="38"/>
      <c r="Q1639" s="38"/>
      <c r="R1639" s="57"/>
      <c r="S1639" s="38"/>
      <c r="U1639" s="58"/>
      <c r="X1639" s="58"/>
      <c r="Y1639" s="58"/>
    </row>
    <row r="1640" spans="1:25">
      <c r="A1640" s="56"/>
      <c r="D1640" s="38"/>
      <c r="E1640" s="38"/>
      <c r="F1640" s="38"/>
      <c r="G1640" s="38"/>
      <c r="H1640" s="38"/>
      <c r="I1640" s="38"/>
      <c r="J1640" s="38"/>
      <c r="K1640" s="57"/>
      <c r="L1640" s="38"/>
      <c r="M1640" s="38"/>
      <c r="N1640" s="38"/>
      <c r="O1640" s="38"/>
      <c r="P1640" s="38"/>
      <c r="Q1640" s="38"/>
      <c r="R1640" s="57"/>
      <c r="S1640" s="38"/>
      <c r="U1640" s="58"/>
      <c r="X1640" s="58"/>
      <c r="Y1640" s="58"/>
    </row>
    <row r="1641" spans="1:25">
      <c r="A1641" s="56"/>
      <c r="D1641" s="38"/>
      <c r="E1641" s="38"/>
      <c r="F1641" s="38"/>
      <c r="G1641" s="38"/>
      <c r="H1641" s="38"/>
      <c r="I1641" s="38"/>
      <c r="J1641" s="38"/>
      <c r="K1641" s="57"/>
      <c r="L1641" s="38"/>
      <c r="M1641" s="38"/>
      <c r="N1641" s="38"/>
      <c r="O1641" s="38"/>
      <c r="P1641" s="38"/>
      <c r="Q1641" s="38"/>
      <c r="R1641" s="57"/>
      <c r="S1641" s="38"/>
      <c r="U1641" s="58"/>
      <c r="X1641" s="58"/>
      <c r="Y1641" s="58"/>
    </row>
    <row r="1642" spans="1:25">
      <c r="A1642" s="56"/>
      <c r="D1642" s="38"/>
      <c r="E1642" s="38"/>
      <c r="F1642" s="38"/>
      <c r="G1642" s="38"/>
      <c r="H1642" s="38"/>
      <c r="I1642" s="38"/>
      <c r="J1642" s="38"/>
      <c r="K1642" s="57"/>
      <c r="L1642" s="38"/>
      <c r="M1642" s="38"/>
      <c r="N1642" s="38"/>
      <c r="O1642" s="38"/>
      <c r="P1642" s="38"/>
      <c r="Q1642" s="38"/>
      <c r="R1642" s="57"/>
      <c r="S1642" s="38"/>
      <c r="U1642" s="58"/>
      <c r="X1642" s="58"/>
      <c r="Y1642" s="58"/>
    </row>
    <row r="1643" spans="1:25">
      <c r="A1643" s="56"/>
      <c r="D1643" s="38"/>
      <c r="E1643" s="38"/>
      <c r="F1643" s="38"/>
      <c r="G1643" s="38"/>
      <c r="H1643" s="38"/>
      <c r="I1643" s="38"/>
      <c r="J1643" s="38"/>
      <c r="K1643" s="57"/>
      <c r="L1643" s="38"/>
      <c r="M1643" s="38"/>
      <c r="N1643" s="38"/>
      <c r="O1643" s="38"/>
      <c r="P1643" s="38"/>
      <c r="Q1643" s="38"/>
      <c r="R1643" s="57"/>
      <c r="S1643" s="38"/>
      <c r="U1643" s="58"/>
      <c r="X1643" s="58"/>
      <c r="Y1643" s="58"/>
    </row>
    <row r="1644" spans="1:25">
      <c r="A1644" s="56"/>
      <c r="D1644" s="38"/>
      <c r="E1644" s="38"/>
      <c r="F1644" s="38"/>
      <c r="G1644" s="38"/>
      <c r="H1644" s="38"/>
      <c r="I1644" s="38"/>
      <c r="J1644" s="38"/>
      <c r="K1644" s="57"/>
      <c r="L1644" s="38"/>
      <c r="M1644" s="38"/>
      <c r="N1644" s="38"/>
      <c r="O1644" s="38"/>
      <c r="P1644" s="38"/>
      <c r="Q1644" s="38"/>
      <c r="R1644" s="57"/>
      <c r="S1644" s="38"/>
      <c r="U1644" s="58"/>
      <c r="X1644" s="58"/>
      <c r="Y1644" s="58"/>
    </row>
    <row r="1645" spans="1:25">
      <c r="A1645" s="56"/>
      <c r="D1645" s="38"/>
      <c r="E1645" s="38"/>
      <c r="F1645" s="38"/>
      <c r="G1645" s="38"/>
      <c r="H1645" s="38"/>
      <c r="I1645" s="38"/>
      <c r="J1645" s="38"/>
      <c r="K1645" s="57"/>
      <c r="L1645" s="38"/>
      <c r="M1645" s="38"/>
      <c r="N1645" s="38"/>
      <c r="O1645" s="38"/>
      <c r="P1645" s="38"/>
      <c r="Q1645" s="38"/>
      <c r="R1645" s="57"/>
      <c r="S1645" s="38"/>
      <c r="U1645" s="58"/>
      <c r="X1645" s="58"/>
      <c r="Y1645" s="58"/>
    </row>
    <row r="1646" spans="1:25">
      <c r="A1646" s="56"/>
      <c r="D1646" s="38"/>
      <c r="E1646" s="38"/>
      <c r="F1646" s="38"/>
      <c r="G1646" s="38"/>
      <c r="H1646" s="38"/>
      <c r="I1646" s="38"/>
      <c r="J1646" s="38"/>
      <c r="K1646" s="57"/>
      <c r="L1646" s="38"/>
      <c r="M1646" s="38"/>
      <c r="N1646" s="38"/>
      <c r="O1646" s="38"/>
      <c r="P1646" s="38"/>
      <c r="Q1646" s="38"/>
      <c r="R1646" s="57"/>
      <c r="S1646" s="38"/>
      <c r="U1646" s="58"/>
      <c r="X1646" s="58"/>
      <c r="Y1646" s="58"/>
    </row>
    <row r="1647" spans="1:25">
      <c r="A1647" s="56"/>
      <c r="D1647" s="38"/>
      <c r="E1647" s="38"/>
      <c r="F1647" s="38"/>
      <c r="G1647" s="38"/>
      <c r="H1647" s="38"/>
      <c r="I1647" s="38"/>
      <c r="J1647" s="38"/>
      <c r="K1647" s="57"/>
      <c r="L1647" s="38"/>
      <c r="M1647" s="38"/>
      <c r="N1647" s="38"/>
      <c r="O1647" s="38"/>
      <c r="P1647" s="38"/>
      <c r="Q1647" s="38"/>
      <c r="R1647" s="57"/>
      <c r="S1647" s="38"/>
      <c r="U1647" s="58"/>
      <c r="X1647" s="58"/>
      <c r="Y1647" s="58"/>
    </row>
    <row r="1648" spans="1:25">
      <c r="A1648" s="56"/>
      <c r="D1648" s="38"/>
      <c r="E1648" s="38"/>
      <c r="F1648" s="38"/>
      <c r="G1648" s="38"/>
      <c r="H1648" s="38"/>
      <c r="I1648" s="38"/>
      <c r="J1648" s="38"/>
      <c r="K1648" s="57"/>
      <c r="L1648" s="38"/>
      <c r="M1648" s="38"/>
      <c r="N1648" s="38"/>
      <c r="O1648" s="38"/>
      <c r="P1648" s="38"/>
      <c r="Q1648" s="38"/>
      <c r="R1648" s="57"/>
      <c r="S1648" s="38"/>
      <c r="U1648" s="58"/>
      <c r="X1648" s="58"/>
      <c r="Y1648" s="58"/>
    </row>
    <row r="1649" spans="1:25">
      <c r="A1649" s="56"/>
      <c r="D1649" s="38"/>
      <c r="E1649" s="38"/>
      <c r="F1649" s="38"/>
      <c r="G1649" s="38"/>
      <c r="H1649" s="38"/>
      <c r="I1649" s="38"/>
      <c r="J1649" s="38"/>
      <c r="K1649" s="57"/>
      <c r="L1649" s="38"/>
      <c r="M1649" s="38"/>
      <c r="N1649" s="38"/>
      <c r="O1649" s="38"/>
      <c r="P1649" s="38"/>
      <c r="Q1649" s="38"/>
      <c r="R1649" s="57"/>
      <c r="S1649" s="38"/>
      <c r="U1649" s="58"/>
      <c r="X1649" s="58"/>
      <c r="Y1649" s="58"/>
    </row>
    <row r="1650" spans="1:25">
      <c r="A1650" s="56"/>
      <c r="D1650" s="38"/>
      <c r="E1650" s="38"/>
      <c r="F1650" s="38"/>
      <c r="G1650" s="38"/>
      <c r="H1650" s="38"/>
      <c r="I1650" s="38"/>
      <c r="J1650" s="38"/>
      <c r="K1650" s="57"/>
      <c r="L1650" s="38"/>
      <c r="M1650" s="38"/>
      <c r="N1650" s="38"/>
      <c r="O1650" s="38"/>
      <c r="P1650" s="38"/>
      <c r="Q1650" s="38"/>
      <c r="R1650" s="57"/>
      <c r="S1650" s="38"/>
      <c r="U1650" s="58"/>
      <c r="X1650" s="58"/>
      <c r="Y1650" s="58"/>
    </row>
    <row r="1651" spans="1:25">
      <c r="A1651" s="56"/>
      <c r="D1651" s="38"/>
      <c r="E1651" s="38"/>
      <c r="F1651" s="38"/>
      <c r="G1651" s="38"/>
      <c r="H1651" s="38"/>
      <c r="I1651" s="38"/>
      <c r="J1651" s="38"/>
      <c r="K1651" s="57"/>
      <c r="L1651" s="38"/>
      <c r="M1651" s="38"/>
      <c r="N1651" s="38"/>
      <c r="O1651" s="38"/>
      <c r="P1651" s="38"/>
      <c r="Q1651" s="38"/>
      <c r="R1651" s="57"/>
      <c r="S1651" s="38"/>
      <c r="U1651" s="58"/>
      <c r="X1651" s="58"/>
      <c r="Y1651" s="58"/>
    </row>
    <row r="1652" spans="1:25">
      <c r="A1652" s="56"/>
      <c r="D1652" s="38"/>
      <c r="E1652" s="38"/>
      <c r="F1652" s="38"/>
      <c r="G1652" s="38"/>
      <c r="H1652" s="38"/>
      <c r="I1652" s="38"/>
      <c r="J1652" s="38"/>
      <c r="K1652" s="57"/>
      <c r="L1652" s="38"/>
      <c r="M1652" s="38"/>
      <c r="N1652" s="38"/>
      <c r="O1652" s="38"/>
      <c r="P1652" s="38"/>
      <c r="Q1652" s="38"/>
      <c r="R1652" s="57"/>
      <c r="S1652" s="38"/>
      <c r="U1652" s="58"/>
      <c r="X1652" s="58"/>
      <c r="Y1652" s="58"/>
    </row>
    <row r="1653" spans="1:25">
      <c r="A1653" s="56"/>
      <c r="D1653" s="38"/>
      <c r="E1653" s="38"/>
      <c r="F1653" s="38"/>
      <c r="G1653" s="38"/>
      <c r="H1653" s="38"/>
      <c r="I1653" s="38"/>
      <c r="J1653" s="38"/>
      <c r="K1653" s="57"/>
      <c r="L1653" s="38"/>
      <c r="M1653" s="38"/>
      <c r="N1653" s="38"/>
      <c r="O1653" s="38"/>
      <c r="P1653" s="38"/>
      <c r="Q1653" s="38"/>
      <c r="R1653" s="57"/>
      <c r="S1653" s="38"/>
      <c r="U1653" s="58"/>
      <c r="X1653" s="58"/>
      <c r="Y1653" s="58"/>
    </row>
    <row r="1654" spans="1:25">
      <c r="A1654" s="56"/>
      <c r="D1654" s="38"/>
      <c r="E1654" s="38"/>
      <c r="F1654" s="38"/>
      <c r="G1654" s="38"/>
      <c r="H1654" s="38"/>
      <c r="I1654" s="38"/>
      <c r="J1654" s="38"/>
      <c r="K1654" s="57"/>
      <c r="L1654" s="38"/>
      <c r="M1654" s="38"/>
      <c r="N1654" s="38"/>
      <c r="O1654" s="38"/>
      <c r="P1654" s="38"/>
      <c r="Q1654" s="38"/>
      <c r="R1654" s="57"/>
      <c r="S1654" s="38"/>
      <c r="U1654" s="58"/>
      <c r="X1654" s="58"/>
      <c r="Y1654" s="58"/>
    </row>
    <row r="1655" spans="1:25">
      <c r="A1655" s="56"/>
      <c r="D1655" s="38"/>
      <c r="E1655" s="38"/>
      <c r="F1655" s="38"/>
      <c r="G1655" s="38"/>
      <c r="H1655" s="38"/>
      <c r="I1655" s="38"/>
      <c r="J1655" s="38"/>
      <c r="K1655" s="57"/>
      <c r="L1655" s="38"/>
      <c r="M1655" s="38"/>
      <c r="N1655" s="38"/>
      <c r="O1655" s="38"/>
      <c r="P1655" s="38"/>
      <c r="Q1655" s="38"/>
      <c r="R1655" s="57"/>
      <c r="S1655" s="38"/>
      <c r="U1655" s="58"/>
      <c r="X1655" s="58"/>
      <c r="Y1655" s="58"/>
    </row>
    <row r="1656" spans="1:25">
      <c r="A1656" s="56"/>
      <c r="D1656" s="38"/>
      <c r="E1656" s="38"/>
      <c r="F1656" s="38"/>
      <c r="G1656" s="38"/>
      <c r="H1656" s="38"/>
      <c r="I1656" s="38"/>
      <c r="J1656" s="38"/>
      <c r="K1656" s="57"/>
      <c r="L1656" s="38"/>
      <c r="M1656" s="38"/>
      <c r="N1656" s="38"/>
      <c r="O1656" s="38"/>
      <c r="P1656" s="38"/>
      <c r="Q1656" s="38"/>
      <c r="R1656" s="57"/>
      <c r="S1656" s="38"/>
      <c r="U1656" s="58"/>
      <c r="X1656" s="58"/>
      <c r="Y1656" s="58"/>
    </row>
    <row r="1657" spans="1:25">
      <c r="A1657" s="56"/>
      <c r="D1657" s="38"/>
      <c r="E1657" s="38"/>
      <c r="F1657" s="38"/>
      <c r="G1657" s="38"/>
      <c r="H1657" s="38"/>
      <c r="I1657" s="38"/>
      <c r="J1657" s="38"/>
      <c r="K1657" s="57"/>
      <c r="L1657" s="38"/>
      <c r="M1657" s="38"/>
      <c r="N1657" s="38"/>
      <c r="O1657" s="38"/>
      <c r="P1657" s="38"/>
      <c r="Q1657" s="38"/>
      <c r="R1657" s="57"/>
      <c r="S1657" s="38"/>
      <c r="U1657" s="58"/>
      <c r="X1657" s="58"/>
      <c r="Y1657" s="58"/>
    </row>
    <row r="1658" spans="1:25">
      <c r="A1658" s="56"/>
      <c r="D1658" s="38"/>
      <c r="E1658" s="38"/>
      <c r="F1658" s="38"/>
      <c r="G1658" s="38"/>
      <c r="H1658" s="38"/>
      <c r="I1658" s="38"/>
      <c r="J1658" s="38"/>
      <c r="K1658" s="57"/>
      <c r="L1658" s="38"/>
      <c r="M1658" s="38"/>
      <c r="N1658" s="38"/>
      <c r="O1658" s="38"/>
      <c r="P1658" s="38"/>
      <c r="Q1658" s="38"/>
      <c r="R1658" s="57"/>
      <c r="S1658" s="38"/>
      <c r="U1658" s="58"/>
      <c r="X1658" s="58"/>
      <c r="Y1658" s="58"/>
    </row>
    <row r="1659" spans="1:25">
      <c r="A1659" s="56"/>
      <c r="D1659" s="38"/>
      <c r="E1659" s="38"/>
      <c r="F1659" s="38"/>
      <c r="G1659" s="38"/>
      <c r="H1659" s="38"/>
      <c r="I1659" s="38"/>
      <c r="J1659" s="38"/>
      <c r="K1659" s="57"/>
      <c r="L1659" s="38"/>
      <c r="M1659" s="38"/>
      <c r="N1659" s="38"/>
      <c r="O1659" s="38"/>
      <c r="P1659" s="38"/>
      <c r="Q1659" s="38"/>
      <c r="R1659" s="57"/>
      <c r="S1659" s="38"/>
      <c r="U1659" s="58"/>
      <c r="X1659" s="58"/>
      <c r="Y1659" s="58"/>
    </row>
    <row r="1660" spans="1:25">
      <c r="A1660" s="56"/>
      <c r="D1660" s="38"/>
      <c r="E1660" s="38"/>
      <c r="F1660" s="38"/>
      <c r="G1660" s="38"/>
      <c r="H1660" s="38"/>
      <c r="I1660" s="38"/>
      <c r="J1660" s="38"/>
      <c r="K1660" s="57"/>
      <c r="L1660" s="38"/>
      <c r="M1660" s="38"/>
      <c r="N1660" s="38"/>
      <c r="O1660" s="38"/>
      <c r="P1660" s="38"/>
      <c r="Q1660" s="38"/>
      <c r="R1660" s="57"/>
      <c r="S1660" s="38"/>
      <c r="U1660" s="58"/>
      <c r="X1660" s="58"/>
      <c r="Y1660" s="58"/>
    </row>
    <row r="1661" spans="1:25">
      <c r="A1661" s="56"/>
      <c r="D1661" s="38"/>
      <c r="E1661" s="38"/>
      <c r="F1661" s="38"/>
      <c r="G1661" s="38"/>
      <c r="H1661" s="38"/>
      <c r="I1661" s="38"/>
      <c r="J1661" s="38"/>
      <c r="K1661" s="57"/>
      <c r="L1661" s="38"/>
      <c r="M1661" s="38"/>
      <c r="N1661" s="38"/>
      <c r="O1661" s="38"/>
      <c r="P1661" s="38"/>
      <c r="Q1661" s="38"/>
      <c r="R1661" s="57"/>
      <c r="S1661" s="38"/>
      <c r="U1661" s="58"/>
      <c r="X1661" s="58"/>
      <c r="Y1661" s="58"/>
    </row>
    <row r="1662" spans="1:25">
      <c r="A1662" s="56"/>
      <c r="D1662" s="38"/>
      <c r="E1662" s="38"/>
      <c r="F1662" s="38"/>
      <c r="G1662" s="38"/>
      <c r="H1662" s="38"/>
      <c r="I1662" s="38"/>
      <c r="J1662" s="38"/>
      <c r="K1662" s="57"/>
      <c r="L1662" s="38"/>
      <c r="M1662" s="38"/>
      <c r="N1662" s="38"/>
      <c r="O1662" s="38"/>
      <c r="P1662" s="38"/>
      <c r="Q1662" s="38"/>
      <c r="R1662" s="57"/>
      <c r="S1662" s="38"/>
      <c r="U1662" s="58"/>
      <c r="X1662" s="58"/>
      <c r="Y1662" s="58"/>
    </row>
    <row r="1663" spans="1:25">
      <c r="A1663" s="56"/>
      <c r="D1663" s="38"/>
      <c r="E1663" s="38"/>
      <c r="F1663" s="38"/>
      <c r="G1663" s="38"/>
      <c r="H1663" s="38"/>
      <c r="I1663" s="38"/>
      <c r="J1663" s="38"/>
      <c r="K1663" s="57"/>
      <c r="L1663" s="38"/>
      <c r="M1663" s="38"/>
      <c r="N1663" s="38"/>
      <c r="O1663" s="38"/>
      <c r="P1663" s="38"/>
      <c r="Q1663" s="38"/>
      <c r="R1663" s="57"/>
      <c r="S1663" s="38"/>
      <c r="U1663" s="58"/>
      <c r="X1663" s="58"/>
      <c r="Y1663" s="58"/>
    </row>
    <row r="1664" spans="1:25">
      <c r="A1664" s="56"/>
      <c r="D1664" s="38"/>
      <c r="E1664" s="38"/>
      <c r="F1664" s="38"/>
      <c r="G1664" s="38"/>
      <c r="H1664" s="38"/>
      <c r="I1664" s="38"/>
      <c r="J1664" s="38"/>
      <c r="K1664" s="57"/>
      <c r="L1664" s="38"/>
      <c r="M1664" s="38"/>
      <c r="N1664" s="38"/>
      <c r="O1664" s="38"/>
      <c r="P1664" s="38"/>
      <c r="Q1664" s="38"/>
      <c r="R1664" s="57"/>
      <c r="S1664" s="38"/>
      <c r="U1664" s="58"/>
      <c r="X1664" s="58"/>
      <c r="Y1664" s="58"/>
    </row>
    <row r="1665" spans="1:25">
      <c r="A1665" s="56"/>
      <c r="D1665" s="38"/>
      <c r="E1665" s="38"/>
      <c r="F1665" s="38"/>
      <c r="G1665" s="38"/>
      <c r="H1665" s="38"/>
      <c r="I1665" s="38"/>
      <c r="J1665" s="38"/>
      <c r="K1665" s="57"/>
      <c r="L1665" s="38"/>
      <c r="M1665" s="38"/>
      <c r="N1665" s="38"/>
      <c r="O1665" s="38"/>
      <c r="P1665" s="38"/>
      <c r="Q1665" s="38"/>
      <c r="R1665" s="57"/>
      <c r="S1665" s="38"/>
      <c r="U1665" s="58"/>
      <c r="X1665" s="58"/>
      <c r="Y1665" s="58"/>
    </row>
    <row r="1666" spans="1:25">
      <c r="A1666" s="56"/>
      <c r="D1666" s="38"/>
      <c r="E1666" s="38"/>
      <c r="F1666" s="38"/>
      <c r="G1666" s="38"/>
      <c r="H1666" s="38"/>
      <c r="I1666" s="38"/>
      <c r="J1666" s="38"/>
      <c r="K1666" s="57"/>
      <c r="L1666" s="38"/>
      <c r="M1666" s="38"/>
      <c r="N1666" s="38"/>
      <c r="O1666" s="38"/>
      <c r="P1666" s="38"/>
      <c r="Q1666" s="38"/>
      <c r="R1666" s="57"/>
      <c r="S1666" s="38"/>
      <c r="U1666" s="58"/>
      <c r="X1666" s="58"/>
      <c r="Y1666" s="58"/>
    </row>
    <row r="1667" spans="1:25">
      <c r="A1667" s="56"/>
      <c r="D1667" s="38"/>
      <c r="E1667" s="38"/>
      <c r="F1667" s="38"/>
      <c r="G1667" s="38"/>
      <c r="H1667" s="38"/>
      <c r="I1667" s="38"/>
      <c r="J1667" s="38"/>
      <c r="K1667" s="57"/>
      <c r="L1667" s="38"/>
      <c r="M1667" s="38"/>
      <c r="N1667" s="38"/>
      <c r="O1667" s="38"/>
      <c r="P1667" s="38"/>
      <c r="Q1667" s="38"/>
      <c r="R1667" s="57"/>
      <c r="S1667" s="38"/>
      <c r="U1667" s="58"/>
      <c r="X1667" s="58"/>
      <c r="Y1667" s="58"/>
    </row>
    <row r="1668" spans="1:25">
      <c r="A1668" s="56"/>
      <c r="D1668" s="38"/>
      <c r="E1668" s="38"/>
      <c r="F1668" s="38"/>
      <c r="G1668" s="38"/>
      <c r="H1668" s="38"/>
      <c r="I1668" s="38"/>
      <c r="J1668" s="38"/>
      <c r="K1668" s="57"/>
      <c r="L1668" s="38"/>
      <c r="M1668" s="38"/>
      <c r="N1668" s="38"/>
      <c r="O1668" s="38"/>
      <c r="P1668" s="38"/>
      <c r="Q1668" s="38"/>
      <c r="R1668" s="57"/>
      <c r="S1668" s="38"/>
      <c r="U1668" s="58"/>
      <c r="X1668" s="58"/>
      <c r="Y1668" s="58"/>
    </row>
    <row r="1669" spans="1:25">
      <c r="A1669" s="56"/>
      <c r="D1669" s="38"/>
      <c r="E1669" s="38"/>
      <c r="F1669" s="38"/>
      <c r="G1669" s="38"/>
      <c r="H1669" s="38"/>
      <c r="I1669" s="38"/>
      <c r="J1669" s="38"/>
      <c r="K1669" s="57"/>
      <c r="L1669" s="38"/>
      <c r="M1669" s="38"/>
      <c r="N1669" s="38"/>
      <c r="O1669" s="38"/>
      <c r="P1669" s="38"/>
      <c r="Q1669" s="38"/>
      <c r="R1669" s="57"/>
      <c r="S1669" s="38"/>
      <c r="U1669" s="58"/>
      <c r="X1669" s="58"/>
      <c r="Y1669" s="58"/>
    </row>
    <row r="1670" spans="1:25">
      <c r="A1670" s="56"/>
      <c r="D1670" s="38"/>
      <c r="E1670" s="38"/>
      <c r="F1670" s="38"/>
      <c r="G1670" s="38"/>
      <c r="H1670" s="38"/>
      <c r="I1670" s="38"/>
      <c r="J1670" s="38"/>
      <c r="K1670" s="57"/>
      <c r="L1670" s="38"/>
      <c r="M1670" s="38"/>
      <c r="N1670" s="38"/>
      <c r="O1670" s="38"/>
      <c r="P1670" s="38"/>
      <c r="Q1670" s="38"/>
      <c r="R1670" s="57"/>
      <c r="S1670" s="38"/>
      <c r="U1670" s="58"/>
      <c r="X1670" s="58"/>
      <c r="Y1670" s="58"/>
    </row>
    <row r="1671" spans="1:25">
      <c r="A1671" s="56"/>
      <c r="D1671" s="38"/>
      <c r="E1671" s="38"/>
      <c r="F1671" s="38"/>
      <c r="G1671" s="38"/>
      <c r="H1671" s="38"/>
      <c r="I1671" s="38"/>
      <c r="J1671" s="38"/>
      <c r="K1671" s="57"/>
      <c r="L1671" s="38"/>
      <c r="M1671" s="38"/>
      <c r="N1671" s="38"/>
      <c r="O1671" s="38"/>
      <c r="P1671" s="38"/>
      <c r="Q1671" s="38"/>
      <c r="R1671" s="57"/>
      <c r="S1671" s="38"/>
      <c r="U1671" s="58"/>
      <c r="X1671" s="58"/>
      <c r="Y1671" s="58"/>
    </row>
    <row r="1672" spans="1:25">
      <c r="A1672" s="56"/>
      <c r="D1672" s="38"/>
      <c r="E1672" s="38"/>
      <c r="F1672" s="38"/>
      <c r="G1672" s="38"/>
      <c r="H1672" s="38"/>
      <c r="I1672" s="38"/>
      <c r="J1672" s="38"/>
      <c r="K1672" s="57"/>
      <c r="L1672" s="38"/>
      <c r="M1672" s="38"/>
      <c r="N1672" s="38"/>
      <c r="O1672" s="38"/>
      <c r="P1672" s="38"/>
      <c r="Q1672" s="38"/>
      <c r="R1672" s="57"/>
      <c r="S1672" s="38"/>
      <c r="U1672" s="58"/>
      <c r="X1672" s="58"/>
      <c r="Y1672" s="58"/>
    </row>
    <row r="1673" spans="1:25">
      <c r="A1673" s="56"/>
      <c r="D1673" s="38"/>
      <c r="E1673" s="38"/>
      <c r="F1673" s="38"/>
      <c r="G1673" s="38"/>
      <c r="H1673" s="38"/>
      <c r="I1673" s="38"/>
      <c r="J1673" s="38"/>
      <c r="K1673" s="57"/>
      <c r="L1673" s="38"/>
      <c r="M1673" s="38"/>
      <c r="N1673" s="38"/>
      <c r="O1673" s="38"/>
      <c r="P1673" s="38"/>
      <c r="Q1673" s="38"/>
      <c r="R1673" s="57"/>
      <c r="S1673" s="38"/>
      <c r="U1673" s="58"/>
      <c r="X1673" s="58"/>
      <c r="Y1673" s="58"/>
    </row>
    <row r="1674" spans="1:25">
      <c r="A1674" s="56"/>
      <c r="D1674" s="38"/>
      <c r="E1674" s="38"/>
      <c r="F1674" s="38"/>
      <c r="G1674" s="38"/>
      <c r="H1674" s="38"/>
      <c r="I1674" s="38"/>
      <c r="J1674" s="38"/>
      <c r="K1674" s="57"/>
      <c r="L1674" s="38"/>
      <c r="M1674" s="38"/>
      <c r="N1674" s="38"/>
      <c r="O1674" s="38"/>
      <c r="P1674" s="38"/>
      <c r="Q1674" s="38"/>
      <c r="R1674" s="57"/>
      <c r="S1674" s="38"/>
      <c r="U1674" s="58"/>
      <c r="X1674" s="58"/>
      <c r="Y1674" s="58"/>
    </row>
    <row r="1675" spans="1:25">
      <c r="A1675" s="56"/>
      <c r="D1675" s="38"/>
      <c r="E1675" s="38"/>
      <c r="F1675" s="38"/>
      <c r="G1675" s="38"/>
      <c r="H1675" s="38"/>
      <c r="I1675" s="38"/>
      <c r="J1675" s="38"/>
      <c r="K1675" s="57"/>
      <c r="L1675" s="38"/>
      <c r="M1675" s="38"/>
      <c r="N1675" s="38"/>
      <c r="O1675" s="38"/>
      <c r="P1675" s="38"/>
      <c r="Q1675" s="38"/>
      <c r="R1675" s="57"/>
      <c r="S1675" s="38"/>
      <c r="U1675" s="58"/>
      <c r="X1675" s="58"/>
      <c r="Y1675" s="58"/>
    </row>
    <row r="1676" spans="1:25">
      <c r="A1676" s="56"/>
      <c r="D1676" s="38"/>
      <c r="E1676" s="38"/>
      <c r="F1676" s="38"/>
      <c r="G1676" s="38"/>
      <c r="H1676" s="38"/>
      <c r="I1676" s="38"/>
      <c r="J1676" s="38"/>
      <c r="K1676" s="57"/>
      <c r="L1676" s="38"/>
      <c r="M1676" s="38"/>
      <c r="N1676" s="38"/>
      <c r="O1676" s="38"/>
      <c r="P1676" s="38"/>
      <c r="Q1676" s="38"/>
      <c r="R1676" s="57"/>
      <c r="S1676" s="38"/>
      <c r="U1676" s="58"/>
      <c r="X1676" s="58"/>
      <c r="Y1676" s="58"/>
    </row>
    <row r="1677" spans="1:25">
      <c r="A1677" s="56"/>
      <c r="D1677" s="38"/>
      <c r="E1677" s="38"/>
      <c r="F1677" s="38"/>
      <c r="G1677" s="38"/>
      <c r="H1677" s="38"/>
      <c r="I1677" s="38"/>
      <c r="J1677" s="38"/>
      <c r="K1677" s="57"/>
      <c r="L1677" s="38"/>
      <c r="M1677" s="38"/>
      <c r="N1677" s="38"/>
      <c r="O1677" s="38"/>
      <c r="P1677" s="38"/>
      <c r="Q1677" s="38"/>
      <c r="R1677" s="57"/>
      <c r="S1677" s="38"/>
      <c r="U1677" s="58"/>
      <c r="X1677" s="58"/>
      <c r="Y1677" s="58"/>
    </row>
    <row r="1678" spans="1:25">
      <c r="A1678" s="56"/>
      <c r="D1678" s="38"/>
      <c r="E1678" s="38"/>
      <c r="F1678" s="38"/>
      <c r="G1678" s="38"/>
      <c r="H1678" s="38"/>
      <c r="I1678" s="38"/>
      <c r="J1678" s="38"/>
      <c r="K1678" s="57"/>
      <c r="L1678" s="38"/>
      <c r="M1678" s="38"/>
      <c r="N1678" s="38"/>
      <c r="O1678" s="38"/>
      <c r="P1678" s="38"/>
      <c r="Q1678" s="38"/>
      <c r="R1678" s="57"/>
      <c r="S1678" s="38"/>
      <c r="U1678" s="58"/>
      <c r="X1678" s="58"/>
      <c r="Y1678" s="58"/>
    </row>
    <row r="1679" spans="1:25">
      <c r="A1679" s="56"/>
      <c r="D1679" s="38"/>
      <c r="E1679" s="38"/>
      <c r="F1679" s="38"/>
      <c r="G1679" s="38"/>
      <c r="H1679" s="38"/>
      <c r="I1679" s="38"/>
      <c r="J1679" s="38"/>
      <c r="K1679" s="57"/>
      <c r="L1679" s="38"/>
      <c r="M1679" s="38"/>
      <c r="N1679" s="38"/>
      <c r="O1679" s="38"/>
      <c r="P1679" s="38"/>
      <c r="Q1679" s="38"/>
      <c r="R1679" s="57"/>
      <c r="S1679" s="38"/>
      <c r="U1679" s="58"/>
      <c r="X1679" s="58"/>
      <c r="Y1679" s="58"/>
    </row>
    <row r="1680" spans="1:25">
      <c r="A1680" s="56"/>
      <c r="D1680" s="38"/>
      <c r="E1680" s="38"/>
      <c r="F1680" s="38"/>
      <c r="G1680" s="38"/>
      <c r="H1680" s="38"/>
      <c r="I1680" s="38"/>
      <c r="J1680" s="38"/>
      <c r="K1680" s="57"/>
      <c r="L1680" s="38"/>
      <c r="M1680" s="38"/>
      <c r="N1680" s="38"/>
      <c r="O1680" s="38"/>
      <c r="P1680" s="38"/>
      <c r="Q1680" s="38"/>
      <c r="R1680" s="57"/>
      <c r="S1680" s="38"/>
      <c r="U1680" s="58"/>
      <c r="X1680" s="58"/>
      <c r="Y1680" s="58"/>
    </row>
    <row r="1681" spans="1:25">
      <c r="A1681" s="56"/>
      <c r="D1681" s="38"/>
      <c r="E1681" s="38"/>
      <c r="F1681" s="38"/>
      <c r="G1681" s="38"/>
      <c r="H1681" s="38"/>
      <c r="I1681" s="38"/>
      <c r="J1681" s="38"/>
      <c r="K1681" s="57"/>
      <c r="L1681" s="38"/>
      <c r="M1681" s="38"/>
      <c r="N1681" s="38"/>
      <c r="O1681" s="38"/>
      <c r="P1681" s="38"/>
      <c r="Q1681" s="38"/>
      <c r="R1681" s="57"/>
      <c r="S1681" s="38"/>
      <c r="U1681" s="58"/>
      <c r="X1681" s="58"/>
      <c r="Y1681" s="58"/>
    </row>
    <row r="1682" spans="1:25">
      <c r="A1682" s="56"/>
      <c r="D1682" s="38"/>
      <c r="E1682" s="38"/>
      <c r="F1682" s="38"/>
      <c r="G1682" s="38"/>
      <c r="H1682" s="38"/>
      <c r="I1682" s="38"/>
      <c r="J1682" s="38"/>
      <c r="K1682" s="57"/>
      <c r="L1682" s="38"/>
      <c r="M1682" s="38"/>
      <c r="N1682" s="38"/>
      <c r="O1682" s="38"/>
      <c r="P1682" s="38"/>
      <c r="Q1682" s="38"/>
      <c r="R1682" s="57"/>
      <c r="S1682" s="38"/>
      <c r="U1682" s="58"/>
      <c r="X1682" s="58"/>
      <c r="Y1682" s="58"/>
    </row>
    <row r="1683" spans="1:25">
      <c r="A1683" s="56"/>
      <c r="D1683" s="38"/>
      <c r="E1683" s="38"/>
      <c r="F1683" s="38"/>
      <c r="G1683" s="38"/>
      <c r="H1683" s="38"/>
      <c r="I1683" s="38"/>
      <c r="J1683" s="38"/>
      <c r="K1683" s="57"/>
      <c r="L1683" s="38"/>
      <c r="M1683" s="38"/>
      <c r="N1683" s="38"/>
      <c r="O1683" s="38"/>
      <c r="P1683" s="38"/>
      <c r="Q1683" s="38"/>
      <c r="R1683" s="57"/>
      <c r="S1683" s="38"/>
      <c r="U1683" s="58"/>
      <c r="X1683" s="58"/>
      <c r="Y1683" s="58"/>
    </row>
    <row r="1684" spans="1:25">
      <c r="A1684" s="56"/>
      <c r="D1684" s="38"/>
      <c r="E1684" s="38"/>
      <c r="F1684" s="38"/>
      <c r="G1684" s="38"/>
      <c r="H1684" s="38"/>
      <c r="I1684" s="38"/>
      <c r="J1684" s="38"/>
      <c r="K1684" s="57"/>
      <c r="L1684" s="38"/>
      <c r="M1684" s="38"/>
      <c r="N1684" s="38"/>
      <c r="O1684" s="38"/>
      <c r="P1684" s="38"/>
      <c r="Q1684" s="38"/>
      <c r="R1684" s="57"/>
      <c r="S1684" s="38"/>
      <c r="U1684" s="58"/>
      <c r="X1684" s="58"/>
      <c r="Y1684" s="58"/>
    </row>
    <row r="1685" spans="1:25">
      <c r="A1685" s="56"/>
      <c r="D1685" s="38"/>
      <c r="E1685" s="38"/>
      <c r="F1685" s="38"/>
      <c r="G1685" s="38"/>
      <c r="H1685" s="38"/>
      <c r="I1685" s="38"/>
      <c r="J1685" s="38"/>
      <c r="K1685" s="57"/>
      <c r="L1685" s="38"/>
      <c r="M1685" s="38"/>
      <c r="N1685" s="38"/>
      <c r="O1685" s="38"/>
      <c r="P1685" s="38"/>
      <c r="Q1685" s="38"/>
      <c r="R1685" s="57"/>
      <c r="S1685" s="38"/>
      <c r="U1685" s="58"/>
      <c r="X1685" s="58"/>
      <c r="Y1685" s="58"/>
    </row>
    <row r="1686" spans="1:25">
      <c r="A1686" s="56"/>
      <c r="D1686" s="38"/>
      <c r="E1686" s="38"/>
      <c r="F1686" s="38"/>
      <c r="G1686" s="38"/>
      <c r="H1686" s="38"/>
      <c r="I1686" s="38"/>
      <c r="J1686" s="38"/>
      <c r="K1686" s="57"/>
      <c r="L1686" s="38"/>
      <c r="M1686" s="38"/>
      <c r="N1686" s="38"/>
      <c r="O1686" s="38"/>
      <c r="P1686" s="38"/>
      <c r="Q1686" s="38"/>
      <c r="R1686" s="57"/>
      <c r="S1686" s="38"/>
      <c r="U1686" s="58"/>
      <c r="X1686" s="58"/>
      <c r="Y1686" s="58"/>
    </row>
    <row r="1687" spans="1:25">
      <c r="A1687" s="56"/>
      <c r="D1687" s="38"/>
      <c r="E1687" s="38"/>
      <c r="F1687" s="38"/>
      <c r="G1687" s="38"/>
      <c r="H1687" s="38"/>
      <c r="I1687" s="38"/>
      <c r="J1687" s="38"/>
      <c r="K1687" s="57"/>
      <c r="L1687" s="38"/>
      <c r="M1687" s="38"/>
      <c r="N1687" s="38"/>
      <c r="O1687" s="38"/>
      <c r="P1687" s="38"/>
      <c r="Q1687" s="38"/>
      <c r="R1687" s="57"/>
      <c r="S1687" s="38"/>
      <c r="U1687" s="58"/>
      <c r="X1687" s="58"/>
      <c r="Y1687" s="58"/>
    </row>
    <row r="1688" spans="1:25">
      <c r="A1688" s="56"/>
      <c r="D1688" s="38"/>
      <c r="E1688" s="38"/>
      <c r="F1688" s="38"/>
      <c r="G1688" s="38"/>
      <c r="H1688" s="38"/>
      <c r="I1688" s="38"/>
      <c r="J1688" s="38"/>
      <c r="K1688" s="57"/>
      <c r="L1688" s="38"/>
      <c r="M1688" s="38"/>
      <c r="N1688" s="38"/>
      <c r="O1688" s="38"/>
      <c r="P1688" s="38"/>
      <c r="Q1688" s="38"/>
      <c r="R1688" s="57"/>
      <c r="S1688" s="38"/>
      <c r="U1688" s="58"/>
      <c r="X1688" s="58"/>
      <c r="Y1688" s="58"/>
    </row>
    <row r="1689" spans="1:25">
      <c r="A1689" s="56"/>
      <c r="D1689" s="38"/>
      <c r="E1689" s="38"/>
      <c r="F1689" s="38"/>
      <c r="G1689" s="38"/>
      <c r="H1689" s="38"/>
      <c r="I1689" s="38"/>
      <c r="J1689" s="38"/>
      <c r="K1689" s="57"/>
      <c r="L1689" s="38"/>
      <c r="M1689" s="38"/>
      <c r="N1689" s="38"/>
      <c r="O1689" s="38"/>
      <c r="P1689" s="38"/>
      <c r="Q1689" s="38"/>
      <c r="R1689" s="57"/>
      <c r="S1689" s="38"/>
      <c r="U1689" s="58"/>
      <c r="X1689" s="58"/>
      <c r="Y1689" s="58"/>
    </row>
    <row r="1690" spans="1:25">
      <c r="A1690" s="56"/>
      <c r="D1690" s="38"/>
      <c r="E1690" s="38"/>
      <c r="F1690" s="38"/>
      <c r="G1690" s="38"/>
      <c r="H1690" s="38"/>
      <c r="I1690" s="38"/>
      <c r="J1690" s="38"/>
      <c r="K1690" s="57"/>
      <c r="L1690" s="38"/>
      <c r="M1690" s="38"/>
      <c r="N1690" s="38"/>
      <c r="O1690" s="38"/>
      <c r="P1690" s="38"/>
      <c r="Q1690" s="38"/>
      <c r="R1690" s="57"/>
      <c r="S1690" s="38"/>
      <c r="U1690" s="58"/>
      <c r="X1690" s="58"/>
      <c r="Y1690" s="58"/>
    </row>
    <row r="1691" spans="1:25">
      <c r="A1691" s="56"/>
      <c r="D1691" s="38"/>
      <c r="E1691" s="38"/>
      <c r="F1691" s="38"/>
      <c r="G1691" s="38"/>
      <c r="H1691" s="38"/>
      <c r="I1691" s="38"/>
      <c r="J1691" s="38"/>
      <c r="K1691" s="57"/>
      <c r="L1691" s="38"/>
      <c r="M1691" s="38"/>
      <c r="N1691" s="38"/>
      <c r="O1691" s="38"/>
      <c r="P1691" s="38"/>
      <c r="Q1691" s="38"/>
      <c r="R1691" s="57"/>
      <c r="S1691" s="38"/>
      <c r="U1691" s="58"/>
      <c r="X1691" s="58"/>
      <c r="Y1691" s="58"/>
    </row>
    <row r="1692" spans="1:25">
      <c r="A1692" s="56"/>
      <c r="D1692" s="38"/>
      <c r="E1692" s="38"/>
      <c r="F1692" s="38"/>
      <c r="G1692" s="38"/>
      <c r="H1692" s="38"/>
      <c r="I1692" s="38"/>
      <c r="J1692" s="38"/>
      <c r="K1692" s="57"/>
      <c r="L1692" s="38"/>
      <c r="M1692" s="38"/>
      <c r="N1692" s="38"/>
      <c r="O1692" s="38"/>
      <c r="P1692" s="38"/>
      <c r="Q1692" s="38"/>
      <c r="R1692" s="57"/>
      <c r="S1692" s="38"/>
      <c r="U1692" s="58"/>
      <c r="X1692" s="58"/>
      <c r="Y1692" s="58"/>
    </row>
    <row r="1693" spans="1:25">
      <c r="A1693" s="56"/>
      <c r="D1693" s="38"/>
      <c r="E1693" s="38"/>
      <c r="F1693" s="38"/>
      <c r="G1693" s="38"/>
      <c r="H1693" s="38"/>
      <c r="I1693" s="38"/>
      <c r="J1693" s="38"/>
      <c r="K1693" s="57"/>
      <c r="L1693" s="38"/>
      <c r="M1693" s="38"/>
      <c r="N1693" s="38"/>
      <c r="O1693" s="38"/>
      <c r="P1693" s="38"/>
      <c r="Q1693" s="38"/>
      <c r="R1693" s="57"/>
      <c r="S1693" s="38"/>
      <c r="U1693" s="58"/>
      <c r="X1693" s="58"/>
      <c r="Y1693" s="58"/>
    </row>
    <row r="1694" spans="1:25">
      <c r="A1694" s="56"/>
      <c r="D1694" s="38"/>
      <c r="E1694" s="38"/>
      <c r="F1694" s="38"/>
      <c r="G1694" s="38"/>
      <c r="H1694" s="38"/>
      <c r="I1694" s="38"/>
      <c r="J1694" s="38"/>
      <c r="K1694" s="57"/>
      <c r="L1694" s="38"/>
      <c r="M1694" s="38"/>
      <c r="N1694" s="38"/>
      <c r="O1694" s="38"/>
      <c r="P1694" s="38"/>
      <c r="Q1694" s="38"/>
      <c r="R1694" s="57"/>
      <c r="S1694" s="38"/>
      <c r="U1694" s="58"/>
      <c r="X1694" s="58"/>
      <c r="Y1694" s="58"/>
    </row>
    <row r="1695" spans="1:25">
      <c r="A1695" s="56"/>
      <c r="D1695" s="38"/>
      <c r="E1695" s="38"/>
      <c r="F1695" s="38"/>
      <c r="G1695" s="38"/>
      <c r="H1695" s="38"/>
      <c r="I1695" s="38"/>
      <c r="J1695" s="38"/>
      <c r="K1695" s="57"/>
      <c r="L1695" s="38"/>
      <c r="M1695" s="38"/>
      <c r="N1695" s="38"/>
      <c r="O1695" s="38"/>
      <c r="P1695" s="38"/>
      <c r="Q1695" s="38"/>
      <c r="R1695" s="57"/>
      <c r="S1695" s="38"/>
      <c r="U1695" s="58"/>
      <c r="X1695" s="58"/>
      <c r="Y1695" s="58"/>
    </row>
    <row r="1696" spans="1:25">
      <c r="A1696" s="56"/>
      <c r="D1696" s="38"/>
      <c r="E1696" s="38"/>
      <c r="F1696" s="38"/>
      <c r="G1696" s="38"/>
      <c r="H1696" s="38"/>
      <c r="I1696" s="38"/>
      <c r="J1696" s="38"/>
      <c r="K1696" s="57"/>
      <c r="L1696" s="38"/>
      <c r="M1696" s="38"/>
      <c r="N1696" s="38"/>
      <c r="O1696" s="38"/>
      <c r="P1696" s="38"/>
      <c r="Q1696" s="38"/>
      <c r="R1696" s="57"/>
      <c r="S1696" s="38"/>
      <c r="U1696" s="58"/>
      <c r="X1696" s="58"/>
      <c r="Y1696" s="58"/>
    </row>
    <row r="1697" spans="1:25">
      <c r="A1697" s="56"/>
      <c r="D1697" s="38"/>
      <c r="E1697" s="38"/>
      <c r="F1697" s="38"/>
      <c r="G1697" s="38"/>
      <c r="H1697" s="38"/>
      <c r="I1697" s="38"/>
      <c r="J1697" s="38"/>
      <c r="K1697" s="57"/>
      <c r="L1697" s="38"/>
      <c r="M1697" s="38"/>
      <c r="N1697" s="38"/>
      <c r="O1697" s="38"/>
      <c r="P1697" s="38"/>
      <c r="Q1697" s="38"/>
      <c r="R1697" s="57"/>
      <c r="S1697" s="38"/>
      <c r="U1697" s="58"/>
      <c r="X1697" s="58"/>
      <c r="Y1697" s="58"/>
    </row>
    <row r="1698" spans="1:25">
      <c r="A1698" s="56"/>
      <c r="D1698" s="38"/>
      <c r="E1698" s="38"/>
      <c r="F1698" s="38"/>
      <c r="G1698" s="38"/>
      <c r="H1698" s="38"/>
      <c r="I1698" s="38"/>
      <c r="J1698" s="38"/>
      <c r="K1698" s="57"/>
      <c r="L1698" s="38"/>
      <c r="M1698" s="38"/>
      <c r="N1698" s="38"/>
      <c r="O1698" s="38"/>
      <c r="P1698" s="38"/>
      <c r="Q1698" s="38"/>
      <c r="R1698" s="57"/>
      <c r="S1698" s="38"/>
      <c r="U1698" s="58"/>
      <c r="X1698" s="58"/>
      <c r="Y1698" s="58"/>
    </row>
    <row r="1699" spans="1:25">
      <c r="A1699" s="56"/>
      <c r="D1699" s="38"/>
      <c r="E1699" s="38"/>
      <c r="F1699" s="38"/>
      <c r="G1699" s="38"/>
      <c r="H1699" s="38"/>
      <c r="I1699" s="38"/>
      <c r="J1699" s="38"/>
      <c r="K1699" s="57"/>
      <c r="L1699" s="38"/>
      <c r="M1699" s="38"/>
      <c r="N1699" s="38"/>
      <c r="O1699" s="38"/>
      <c r="P1699" s="38"/>
      <c r="Q1699" s="38"/>
      <c r="R1699" s="57"/>
      <c r="S1699" s="38"/>
      <c r="U1699" s="58"/>
      <c r="X1699" s="58"/>
      <c r="Y1699" s="58"/>
    </row>
    <row r="1700" spans="1:25">
      <c r="A1700" s="56"/>
      <c r="D1700" s="38"/>
      <c r="E1700" s="38"/>
      <c r="F1700" s="38"/>
      <c r="G1700" s="38"/>
      <c r="H1700" s="38"/>
      <c r="I1700" s="38"/>
      <c r="J1700" s="38"/>
      <c r="K1700" s="57"/>
      <c r="L1700" s="38"/>
      <c r="M1700" s="38"/>
      <c r="N1700" s="38"/>
      <c r="O1700" s="38"/>
      <c r="P1700" s="38"/>
      <c r="Q1700" s="38"/>
      <c r="R1700" s="57"/>
      <c r="S1700" s="38"/>
      <c r="U1700" s="58"/>
      <c r="X1700" s="58"/>
      <c r="Y1700" s="58"/>
    </row>
    <row r="1701" spans="1:25">
      <c r="A1701" s="56"/>
      <c r="D1701" s="38"/>
      <c r="E1701" s="38"/>
      <c r="F1701" s="38"/>
      <c r="G1701" s="38"/>
      <c r="H1701" s="38"/>
      <c r="I1701" s="38"/>
      <c r="J1701" s="38"/>
      <c r="K1701" s="57"/>
      <c r="L1701" s="38"/>
      <c r="M1701" s="38"/>
      <c r="N1701" s="38"/>
      <c r="O1701" s="38"/>
      <c r="P1701" s="38"/>
      <c r="Q1701" s="38"/>
      <c r="R1701" s="57"/>
      <c r="S1701" s="38"/>
      <c r="U1701" s="58"/>
      <c r="X1701" s="58"/>
      <c r="Y1701" s="58"/>
    </row>
    <row r="1702" spans="1:25">
      <c r="A1702" s="56"/>
      <c r="D1702" s="38"/>
      <c r="E1702" s="38"/>
      <c r="F1702" s="38"/>
      <c r="G1702" s="38"/>
      <c r="H1702" s="38"/>
      <c r="I1702" s="38"/>
      <c r="J1702" s="38"/>
      <c r="K1702" s="57"/>
      <c r="L1702" s="38"/>
      <c r="M1702" s="38"/>
      <c r="N1702" s="38"/>
      <c r="O1702" s="38"/>
      <c r="P1702" s="38"/>
      <c r="Q1702" s="38"/>
      <c r="R1702" s="57"/>
      <c r="S1702" s="38"/>
      <c r="U1702" s="58"/>
      <c r="X1702" s="58"/>
      <c r="Y1702" s="58"/>
    </row>
    <row r="1703" spans="1:25">
      <c r="A1703" s="56"/>
      <c r="D1703" s="38"/>
      <c r="E1703" s="38"/>
      <c r="F1703" s="38"/>
      <c r="G1703" s="38"/>
      <c r="H1703" s="38"/>
      <c r="I1703" s="38"/>
      <c r="J1703" s="38"/>
      <c r="K1703" s="57"/>
      <c r="L1703" s="38"/>
      <c r="M1703" s="38"/>
      <c r="N1703" s="38"/>
      <c r="O1703" s="38"/>
      <c r="P1703" s="38"/>
      <c r="Q1703" s="38"/>
      <c r="R1703" s="57"/>
      <c r="S1703" s="38"/>
      <c r="U1703" s="58"/>
      <c r="X1703" s="58"/>
      <c r="Y1703" s="58"/>
    </row>
    <row r="1704" spans="1:25">
      <c r="A1704" s="56"/>
      <c r="D1704" s="38"/>
      <c r="E1704" s="38"/>
      <c r="F1704" s="38"/>
      <c r="G1704" s="38"/>
      <c r="H1704" s="38"/>
      <c r="I1704" s="38"/>
      <c r="J1704" s="38"/>
      <c r="K1704" s="57"/>
      <c r="L1704" s="38"/>
      <c r="M1704" s="38"/>
      <c r="N1704" s="38"/>
      <c r="O1704" s="38"/>
      <c r="P1704" s="38"/>
      <c r="Q1704" s="38"/>
      <c r="R1704" s="57"/>
      <c r="S1704" s="38"/>
      <c r="U1704" s="58"/>
      <c r="X1704" s="58"/>
      <c r="Y1704" s="58"/>
    </row>
    <row r="1705" spans="1:25">
      <c r="A1705" s="56"/>
      <c r="D1705" s="38"/>
      <c r="E1705" s="38"/>
      <c r="F1705" s="38"/>
      <c r="G1705" s="38"/>
      <c r="H1705" s="38"/>
      <c r="I1705" s="38"/>
      <c r="J1705" s="38"/>
      <c r="K1705" s="57"/>
      <c r="L1705" s="38"/>
      <c r="M1705" s="38"/>
      <c r="N1705" s="38"/>
      <c r="O1705" s="38"/>
      <c r="P1705" s="38"/>
      <c r="Q1705" s="38"/>
      <c r="R1705" s="57"/>
      <c r="S1705" s="38"/>
      <c r="U1705" s="58"/>
      <c r="X1705" s="58"/>
      <c r="Y1705" s="58"/>
    </row>
    <row r="1706" spans="1:25">
      <c r="A1706" s="56"/>
      <c r="D1706" s="38"/>
      <c r="E1706" s="38"/>
      <c r="F1706" s="38"/>
      <c r="G1706" s="38"/>
      <c r="H1706" s="38"/>
      <c r="I1706" s="38"/>
      <c r="J1706" s="38"/>
      <c r="K1706" s="57"/>
      <c r="L1706" s="38"/>
      <c r="M1706" s="38"/>
      <c r="N1706" s="38"/>
      <c r="O1706" s="38"/>
      <c r="P1706" s="38"/>
      <c r="Q1706" s="38"/>
      <c r="R1706" s="57"/>
      <c r="S1706" s="38"/>
      <c r="U1706" s="58"/>
      <c r="X1706" s="58"/>
      <c r="Y1706" s="58"/>
    </row>
    <row r="1707" spans="1:25">
      <c r="A1707" s="56"/>
      <c r="D1707" s="38"/>
      <c r="E1707" s="38"/>
      <c r="F1707" s="38"/>
      <c r="G1707" s="38"/>
      <c r="H1707" s="38"/>
      <c r="I1707" s="38"/>
      <c r="J1707" s="38"/>
      <c r="K1707" s="57"/>
      <c r="L1707" s="38"/>
      <c r="M1707" s="38"/>
      <c r="N1707" s="38"/>
      <c r="O1707" s="38"/>
      <c r="P1707" s="38"/>
      <c r="Q1707" s="38"/>
      <c r="R1707" s="57"/>
      <c r="S1707" s="38"/>
      <c r="U1707" s="58"/>
      <c r="X1707" s="58"/>
      <c r="Y1707" s="58"/>
    </row>
    <row r="1708" spans="1:25">
      <c r="A1708" s="56"/>
      <c r="D1708" s="38"/>
      <c r="E1708" s="38"/>
      <c r="F1708" s="38"/>
      <c r="G1708" s="38"/>
      <c r="H1708" s="38"/>
      <c r="I1708" s="38"/>
      <c r="J1708" s="38"/>
      <c r="K1708" s="57"/>
      <c r="L1708" s="38"/>
      <c r="M1708" s="38"/>
      <c r="N1708" s="38"/>
      <c r="O1708" s="38"/>
      <c r="P1708" s="38"/>
      <c r="Q1708" s="38"/>
      <c r="R1708" s="57"/>
      <c r="S1708" s="38"/>
      <c r="U1708" s="58"/>
      <c r="X1708" s="58"/>
      <c r="Y1708" s="58"/>
    </row>
    <row r="1709" spans="1:25">
      <c r="A1709" s="56"/>
      <c r="D1709" s="38"/>
      <c r="E1709" s="38"/>
      <c r="F1709" s="38"/>
      <c r="G1709" s="38"/>
      <c r="H1709" s="38"/>
      <c r="I1709" s="38"/>
      <c r="J1709" s="38"/>
      <c r="K1709" s="57"/>
      <c r="L1709" s="38"/>
      <c r="M1709" s="38"/>
      <c r="N1709" s="38"/>
      <c r="O1709" s="38"/>
      <c r="P1709" s="38"/>
      <c r="Q1709" s="38"/>
      <c r="R1709" s="57"/>
      <c r="S1709" s="38"/>
      <c r="U1709" s="58"/>
      <c r="X1709" s="58"/>
      <c r="Y1709" s="58"/>
    </row>
    <row r="1710" spans="1:25">
      <c r="A1710" s="56"/>
      <c r="D1710" s="38"/>
      <c r="E1710" s="38"/>
      <c r="F1710" s="38"/>
      <c r="G1710" s="38"/>
      <c r="H1710" s="38"/>
      <c r="I1710" s="38"/>
      <c r="J1710" s="38"/>
      <c r="K1710" s="57"/>
      <c r="L1710" s="38"/>
      <c r="M1710" s="38"/>
      <c r="N1710" s="38"/>
      <c r="O1710" s="38"/>
      <c r="P1710" s="38"/>
      <c r="Q1710" s="38"/>
      <c r="R1710" s="57"/>
      <c r="S1710" s="38"/>
      <c r="U1710" s="58"/>
      <c r="X1710" s="58"/>
      <c r="Y1710" s="58"/>
    </row>
    <row r="1711" spans="1:25">
      <c r="A1711" s="56"/>
      <c r="D1711" s="38"/>
      <c r="E1711" s="38"/>
      <c r="F1711" s="38"/>
      <c r="G1711" s="38"/>
      <c r="H1711" s="38"/>
      <c r="I1711" s="38"/>
      <c r="J1711" s="38"/>
      <c r="K1711" s="57"/>
      <c r="L1711" s="38"/>
      <c r="M1711" s="38"/>
      <c r="N1711" s="38"/>
      <c r="O1711" s="38"/>
      <c r="P1711" s="38"/>
      <c r="Q1711" s="38"/>
      <c r="R1711" s="57"/>
      <c r="S1711" s="38"/>
      <c r="U1711" s="58"/>
      <c r="X1711" s="58"/>
      <c r="Y1711" s="58"/>
    </row>
    <row r="1712" spans="1:25">
      <c r="A1712" s="56"/>
      <c r="D1712" s="38"/>
      <c r="E1712" s="38"/>
      <c r="F1712" s="38"/>
      <c r="G1712" s="38"/>
      <c r="H1712" s="38"/>
      <c r="I1712" s="38"/>
      <c r="J1712" s="38"/>
      <c r="K1712" s="57"/>
      <c r="L1712" s="38"/>
      <c r="M1712" s="38"/>
      <c r="N1712" s="38"/>
      <c r="O1712" s="38"/>
      <c r="P1712" s="38"/>
      <c r="Q1712" s="38"/>
      <c r="R1712" s="57"/>
      <c r="S1712" s="38"/>
      <c r="U1712" s="58"/>
      <c r="X1712" s="58"/>
      <c r="Y1712" s="58"/>
    </row>
    <row r="1713" spans="1:25">
      <c r="A1713" s="56"/>
      <c r="D1713" s="38"/>
      <c r="E1713" s="38"/>
      <c r="F1713" s="38"/>
      <c r="G1713" s="38"/>
      <c r="H1713" s="38"/>
      <c r="I1713" s="38"/>
      <c r="J1713" s="38"/>
      <c r="K1713" s="57"/>
      <c r="L1713" s="38"/>
      <c r="M1713" s="38"/>
      <c r="N1713" s="38"/>
      <c r="O1713" s="38"/>
      <c r="P1713" s="38"/>
      <c r="Q1713" s="38"/>
      <c r="R1713" s="57"/>
      <c r="S1713" s="38"/>
      <c r="U1713" s="58"/>
      <c r="X1713" s="58"/>
      <c r="Y1713" s="58"/>
    </row>
    <row r="1714" spans="1:25">
      <c r="A1714" s="56"/>
      <c r="D1714" s="38"/>
      <c r="E1714" s="38"/>
      <c r="F1714" s="38"/>
      <c r="G1714" s="38"/>
      <c r="H1714" s="38"/>
      <c r="I1714" s="38"/>
      <c r="J1714" s="38"/>
      <c r="K1714" s="57"/>
      <c r="L1714" s="38"/>
      <c r="M1714" s="38"/>
      <c r="N1714" s="38"/>
      <c r="O1714" s="38"/>
      <c r="P1714" s="38"/>
      <c r="Q1714" s="38"/>
      <c r="R1714" s="57"/>
      <c r="S1714" s="38"/>
      <c r="U1714" s="58"/>
      <c r="X1714" s="58"/>
      <c r="Y1714" s="58"/>
    </row>
    <row r="1715" spans="1:25">
      <c r="A1715" s="56"/>
      <c r="D1715" s="38"/>
      <c r="E1715" s="38"/>
      <c r="F1715" s="38"/>
      <c r="G1715" s="38"/>
      <c r="H1715" s="38"/>
      <c r="I1715" s="38"/>
      <c r="J1715" s="38"/>
      <c r="K1715" s="57"/>
      <c r="L1715" s="38"/>
      <c r="M1715" s="38"/>
      <c r="N1715" s="38"/>
      <c r="O1715" s="38"/>
      <c r="P1715" s="38"/>
      <c r="Q1715" s="38"/>
      <c r="R1715" s="57"/>
      <c r="S1715" s="38"/>
      <c r="U1715" s="58"/>
      <c r="X1715" s="58"/>
      <c r="Y1715" s="58"/>
    </row>
    <row r="1716" spans="1:25">
      <c r="A1716" s="56"/>
      <c r="D1716" s="38"/>
      <c r="E1716" s="38"/>
      <c r="F1716" s="38"/>
      <c r="G1716" s="38"/>
      <c r="H1716" s="38"/>
      <c r="I1716" s="38"/>
      <c r="J1716" s="38"/>
      <c r="K1716" s="57"/>
      <c r="L1716" s="38"/>
      <c r="M1716" s="38"/>
      <c r="N1716" s="38"/>
      <c r="O1716" s="38"/>
      <c r="P1716" s="38"/>
      <c r="Q1716" s="38"/>
      <c r="R1716" s="57"/>
      <c r="S1716" s="38"/>
      <c r="U1716" s="58"/>
      <c r="X1716" s="58"/>
      <c r="Y1716" s="58"/>
    </row>
    <row r="1717" spans="1:25">
      <c r="A1717" s="56"/>
      <c r="D1717" s="38"/>
      <c r="E1717" s="38"/>
      <c r="F1717" s="38"/>
      <c r="G1717" s="38"/>
      <c r="H1717" s="38"/>
      <c r="I1717" s="38"/>
      <c r="J1717" s="38"/>
      <c r="K1717" s="57"/>
      <c r="L1717" s="38"/>
      <c r="M1717" s="38"/>
      <c r="N1717" s="38"/>
      <c r="O1717" s="38"/>
      <c r="P1717" s="38"/>
      <c r="Q1717" s="38"/>
      <c r="R1717" s="57"/>
      <c r="S1717" s="38"/>
      <c r="U1717" s="58"/>
      <c r="X1717" s="58"/>
      <c r="Y1717" s="58"/>
    </row>
    <row r="1718" spans="1:25">
      <c r="A1718" s="56"/>
      <c r="D1718" s="38"/>
      <c r="E1718" s="38"/>
      <c r="F1718" s="38"/>
      <c r="G1718" s="38"/>
      <c r="H1718" s="38"/>
      <c r="I1718" s="38"/>
      <c r="J1718" s="38"/>
      <c r="K1718" s="57"/>
      <c r="L1718" s="38"/>
      <c r="M1718" s="38"/>
      <c r="N1718" s="38"/>
      <c r="O1718" s="38"/>
      <c r="P1718" s="38"/>
      <c r="Q1718" s="38"/>
      <c r="R1718" s="57"/>
      <c r="S1718" s="38"/>
      <c r="U1718" s="58"/>
      <c r="X1718" s="58"/>
      <c r="Y1718" s="58"/>
    </row>
    <row r="1719" spans="1:25">
      <c r="A1719" s="56"/>
      <c r="D1719" s="38"/>
      <c r="E1719" s="38"/>
      <c r="F1719" s="38"/>
      <c r="G1719" s="38"/>
      <c r="H1719" s="38"/>
      <c r="I1719" s="38"/>
      <c r="J1719" s="38"/>
      <c r="K1719" s="57"/>
      <c r="L1719" s="38"/>
      <c r="M1719" s="38"/>
      <c r="N1719" s="38"/>
      <c r="O1719" s="38"/>
      <c r="P1719" s="38"/>
      <c r="Q1719" s="38"/>
      <c r="R1719" s="57"/>
      <c r="S1719" s="38"/>
      <c r="U1719" s="58"/>
      <c r="X1719" s="58"/>
      <c r="Y1719" s="58"/>
    </row>
    <row r="1720" spans="1:25">
      <c r="A1720" s="56"/>
      <c r="D1720" s="38"/>
      <c r="E1720" s="38"/>
      <c r="F1720" s="38"/>
      <c r="G1720" s="38"/>
      <c r="H1720" s="38"/>
      <c r="I1720" s="38"/>
      <c r="J1720" s="38"/>
      <c r="K1720" s="57"/>
      <c r="L1720" s="38"/>
      <c r="M1720" s="38"/>
      <c r="N1720" s="38"/>
      <c r="O1720" s="38"/>
      <c r="P1720" s="38"/>
      <c r="Q1720" s="38"/>
      <c r="R1720" s="57"/>
      <c r="S1720" s="38"/>
      <c r="U1720" s="58"/>
      <c r="X1720" s="58"/>
      <c r="Y1720" s="58"/>
    </row>
    <row r="1721" spans="1:25">
      <c r="A1721" s="56"/>
      <c r="D1721" s="38"/>
      <c r="E1721" s="38"/>
      <c r="F1721" s="38"/>
      <c r="G1721" s="38"/>
      <c r="H1721" s="38"/>
      <c r="I1721" s="38"/>
      <c r="J1721" s="38"/>
      <c r="K1721" s="57"/>
      <c r="L1721" s="38"/>
      <c r="M1721" s="38"/>
      <c r="N1721" s="38"/>
      <c r="O1721" s="38"/>
      <c r="P1721" s="38"/>
      <c r="Q1721" s="38"/>
      <c r="R1721" s="57"/>
      <c r="S1721" s="38"/>
      <c r="U1721" s="58"/>
      <c r="X1721" s="58"/>
      <c r="Y1721" s="58"/>
    </row>
    <row r="1722" spans="1:25">
      <c r="A1722" s="56"/>
      <c r="D1722" s="38"/>
      <c r="E1722" s="38"/>
      <c r="F1722" s="38"/>
      <c r="G1722" s="38"/>
      <c r="H1722" s="38"/>
      <c r="I1722" s="38"/>
      <c r="J1722" s="38"/>
      <c r="K1722" s="57"/>
      <c r="L1722" s="38"/>
      <c r="M1722" s="38"/>
      <c r="N1722" s="38"/>
      <c r="O1722" s="38"/>
      <c r="P1722" s="38"/>
      <c r="Q1722" s="38"/>
      <c r="R1722" s="57"/>
      <c r="S1722" s="38"/>
      <c r="U1722" s="58"/>
      <c r="X1722" s="58"/>
      <c r="Y1722" s="58"/>
    </row>
    <row r="1723" spans="1:25">
      <c r="A1723" s="56"/>
      <c r="D1723" s="38"/>
      <c r="E1723" s="38"/>
      <c r="F1723" s="38"/>
      <c r="G1723" s="38"/>
      <c r="H1723" s="38"/>
      <c r="I1723" s="38"/>
      <c r="J1723" s="38"/>
      <c r="K1723" s="57"/>
      <c r="L1723" s="38"/>
      <c r="M1723" s="38"/>
      <c r="N1723" s="38"/>
      <c r="O1723" s="38"/>
      <c r="P1723" s="38"/>
      <c r="Q1723" s="38"/>
      <c r="R1723" s="57"/>
      <c r="S1723" s="38"/>
      <c r="U1723" s="58"/>
      <c r="X1723" s="58"/>
      <c r="Y1723" s="58"/>
    </row>
    <row r="1724" spans="1:25">
      <c r="A1724" s="56"/>
      <c r="D1724" s="38"/>
      <c r="E1724" s="38"/>
      <c r="F1724" s="38"/>
      <c r="G1724" s="38"/>
      <c r="H1724" s="38"/>
      <c r="I1724" s="38"/>
      <c r="J1724" s="38"/>
      <c r="K1724" s="57"/>
      <c r="L1724" s="38"/>
      <c r="M1724" s="38"/>
      <c r="N1724" s="38"/>
      <c r="O1724" s="38"/>
      <c r="P1724" s="38"/>
      <c r="Q1724" s="38"/>
      <c r="R1724" s="57"/>
      <c r="S1724" s="38"/>
      <c r="U1724" s="58"/>
      <c r="X1724" s="58"/>
      <c r="Y1724" s="58"/>
    </row>
    <row r="1725" spans="1:25">
      <c r="A1725" s="56"/>
      <c r="D1725" s="38"/>
      <c r="E1725" s="38"/>
      <c r="F1725" s="38"/>
      <c r="G1725" s="38"/>
      <c r="H1725" s="38"/>
      <c r="I1725" s="38"/>
      <c r="J1725" s="38"/>
      <c r="K1725" s="57"/>
      <c r="L1725" s="38"/>
      <c r="M1725" s="38"/>
      <c r="N1725" s="38"/>
      <c r="O1725" s="38"/>
      <c r="P1725" s="38"/>
      <c r="Q1725" s="38"/>
      <c r="R1725" s="57"/>
      <c r="S1725" s="38"/>
      <c r="U1725" s="58"/>
      <c r="X1725" s="58"/>
      <c r="Y1725" s="58"/>
    </row>
    <row r="1726" spans="1:25">
      <c r="A1726" s="56"/>
      <c r="D1726" s="38"/>
      <c r="E1726" s="38"/>
      <c r="F1726" s="38"/>
      <c r="G1726" s="38"/>
      <c r="H1726" s="38"/>
      <c r="I1726" s="38"/>
      <c r="J1726" s="38"/>
      <c r="K1726" s="57"/>
      <c r="L1726" s="38"/>
      <c r="M1726" s="38"/>
      <c r="N1726" s="38"/>
      <c r="O1726" s="38"/>
      <c r="P1726" s="38"/>
      <c r="Q1726" s="38"/>
      <c r="R1726" s="57"/>
      <c r="S1726" s="38"/>
      <c r="U1726" s="58"/>
      <c r="X1726" s="58"/>
      <c r="Y1726" s="58"/>
    </row>
    <row r="1727" spans="1:25">
      <c r="A1727" s="56"/>
      <c r="D1727" s="38"/>
      <c r="E1727" s="38"/>
      <c r="F1727" s="38"/>
      <c r="G1727" s="38"/>
      <c r="H1727" s="38"/>
      <c r="I1727" s="38"/>
      <c r="J1727" s="38"/>
      <c r="K1727" s="57"/>
      <c r="L1727" s="38"/>
      <c r="M1727" s="38"/>
      <c r="N1727" s="38"/>
      <c r="O1727" s="38"/>
      <c r="P1727" s="38"/>
      <c r="Q1727" s="38"/>
      <c r="R1727" s="57"/>
      <c r="S1727" s="38"/>
      <c r="U1727" s="58"/>
      <c r="X1727" s="58"/>
      <c r="Y1727" s="58"/>
    </row>
    <row r="1728" spans="1:25">
      <c r="A1728" s="56"/>
      <c r="D1728" s="38"/>
      <c r="E1728" s="38"/>
      <c r="F1728" s="38"/>
      <c r="G1728" s="38"/>
      <c r="H1728" s="38"/>
      <c r="I1728" s="38"/>
      <c r="J1728" s="38"/>
      <c r="K1728" s="57"/>
      <c r="L1728" s="38"/>
      <c r="M1728" s="38"/>
      <c r="N1728" s="38"/>
      <c r="O1728" s="38"/>
      <c r="P1728" s="38"/>
      <c r="Q1728" s="38"/>
      <c r="R1728" s="57"/>
      <c r="S1728" s="38"/>
      <c r="U1728" s="58"/>
      <c r="X1728" s="58"/>
      <c r="Y1728" s="58"/>
    </row>
    <row r="1729" spans="1:25">
      <c r="A1729" s="56"/>
      <c r="D1729" s="38"/>
      <c r="E1729" s="38"/>
      <c r="F1729" s="38"/>
      <c r="G1729" s="38"/>
      <c r="H1729" s="38"/>
      <c r="I1729" s="38"/>
      <c r="J1729" s="38"/>
      <c r="K1729" s="57"/>
      <c r="L1729" s="38"/>
      <c r="M1729" s="38"/>
      <c r="N1729" s="38"/>
      <c r="O1729" s="38"/>
      <c r="P1729" s="38"/>
      <c r="Q1729" s="38"/>
      <c r="R1729" s="57"/>
      <c r="S1729" s="38"/>
      <c r="U1729" s="58"/>
      <c r="X1729" s="58"/>
      <c r="Y1729" s="58"/>
    </row>
    <row r="1730" spans="1:25">
      <c r="A1730" s="56"/>
      <c r="D1730" s="38"/>
      <c r="E1730" s="38"/>
      <c r="F1730" s="38"/>
      <c r="G1730" s="38"/>
      <c r="H1730" s="38"/>
      <c r="I1730" s="38"/>
      <c r="J1730" s="38"/>
      <c r="K1730" s="57"/>
      <c r="L1730" s="38"/>
      <c r="M1730" s="38"/>
      <c r="N1730" s="38"/>
      <c r="O1730" s="38"/>
      <c r="P1730" s="38"/>
      <c r="Q1730" s="38"/>
      <c r="R1730" s="57"/>
      <c r="S1730" s="38"/>
      <c r="U1730" s="58"/>
      <c r="X1730" s="58"/>
      <c r="Y1730" s="58"/>
    </row>
    <row r="1731" spans="1:25">
      <c r="A1731" s="56"/>
      <c r="D1731" s="38"/>
      <c r="E1731" s="38"/>
      <c r="F1731" s="38"/>
      <c r="G1731" s="38"/>
      <c r="H1731" s="38"/>
      <c r="I1731" s="38"/>
      <c r="J1731" s="38"/>
      <c r="K1731" s="57"/>
      <c r="L1731" s="38"/>
      <c r="M1731" s="38"/>
      <c r="N1731" s="38"/>
      <c r="O1731" s="38"/>
      <c r="P1731" s="38"/>
      <c r="Q1731" s="38"/>
      <c r="R1731" s="57"/>
      <c r="S1731" s="38"/>
      <c r="U1731" s="58"/>
      <c r="X1731" s="58"/>
      <c r="Y1731" s="58"/>
    </row>
    <row r="1732" spans="1:25">
      <c r="A1732" s="56"/>
      <c r="D1732" s="38"/>
      <c r="E1732" s="38"/>
      <c r="F1732" s="38"/>
      <c r="G1732" s="38"/>
      <c r="H1732" s="38"/>
      <c r="I1732" s="38"/>
      <c r="J1732" s="38"/>
      <c r="K1732" s="57"/>
      <c r="L1732" s="38"/>
      <c r="M1732" s="38"/>
      <c r="N1732" s="38"/>
      <c r="O1732" s="38"/>
      <c r="P1732" s="38"/>
      <c r="Q1732" s="38"/>
      <c r="R1732" s="57"/>
      <c r="S1732" s="38"/>
      <c r="U1732" s="58"/>
      <c r="X1732" s="58"/>
      <c r="Y1732" s="58"/>
    </row>
    <row r="1733" spans="1:25">
      <c r="A1733" s="56"/>
      <c r="D1733" s="38"/>
      <c r="E1733" s="38"/>
      <c r="F1733" s="38"/>
      <c r="G1733" s="38"/>
      <c r="H1733" s="38"/>
      <c r="I1733" s="38"/>
      <c r="J1733" s="38"/>
      <c r="K1733" s="57"/>
      <c r="L1733" s="38"/>
      <c r="M1733" s="38"/>
      <c r="N1733" s="38"/>
      <c r="O1733" s="38"/>
      <c r="P1733" s="38"/>
      <c r="Q1733" s="38"/>
      <c r="R1733" s="57"/>
      <c r="S1733" s="38"/>
      <c r="U1733" s="58"/>
      <c r="X1733" s="58"/>
      <c r="Y1733" s="58"/>
    </row>
    <row r="1734" spans="1:25">
      <c r="A1734" s="56"/>
      <c r="D1734" s="38"/>
      <c r="E1734" s="38"/>
      <c r="F1734" s="38"/>
      <c r="G1734" s="38"/>
      <c r="H1734" s="38"/>
      <c r="I1734" s="38"/>
      <c r="J1734" s="38"/>
      <c r="K1734" s="57"/>
      <c r="L1734" s="38"/>
      <c r="M1734" s="38"/>
      <c r="N1734" s="38"/>
      <c r="O1734" s="38"/>
      <c r="P1734" s="38"/>
      <c r="Q1734" s="38"/>
      <c r="R1734" s="57"/>
      <c r="S1734" s="38"/>
      <c r="U1734" s="58"/>
      <c r="X1734" s="58"/>
      <c r="Y1734" s="58"/>
    </row>
    <row r="1735" spans="1:25">
      <c r="A1735" s="56"/>
      <c r="D1735" s="38"/>
      <c r="E1735" s="38"/>
      <c r="F1735" s="38"/>
      <c r="G1735" s="38"/>
      <c r="H1735" s="38"/>
      <c r="I1735" s="38"/>
      <c r="J1735" s="38"/>
      <c r="K1735" s="57"/>
      <c r="L1735" s="38"/>
      <c r="M1735" s="38"/>
      <c r="N1735" s="38"/>
      <c r="O1735" s="38"/>
      <c r="P1735" s="38"/>
      <c r="Q1735" s="38"/>
      <c r="R1735" s="57"/>
      <c r="S1735" s="38"/>
      <c r="U1735" s="58"/>
      <c r="X1735" s="58"/>
      <c r="Y1735" s="58"/>
    </row>
    <row r="1736" spans="1:25">
      <c r="A1736" s="56"/>
      <c r="D1736" s="38"/>
      <c r="E1736" s="38"/>
      <c r="F1736" s="38"/>
      <c r="G1736" s="38"/>
      <c r="H1736" s="38"/>
      <c r="I1736" s="38"/>
      <c r="J1736" s="38"/>
      <c r="K1736" s="57"/>
      <c r="L1736" s="38"/>
      <c r="M1736" s="38"/>
      <c r="N1736" s="38"/>
      <c r="O1736" s="38"/>
      <c r="P1736" s="38"/>
      <c r="Q1736" s="38"/>
      <c r="R1736" s="57"/>
      <c r="S1736" s="38"/>
      <c r="U1736" s="58"/>
      <c r="X1736" s="58"/>
      <c r="Y1736" s="58"/>
    </row>
    <row r="1737" spans="1:25">
      <c r="A1737" s="56"/>
      <c r="D1737" s="38"/>
      <c r="E1737" s="38"/>
      <c r="F1737" s="38"/>
      <c r="G1737" s="38"/>
      <c r="H1737" s="38"/>
      <c r="I1737" s="38"/>
      <c r="J1737" s="38"/>
      <c r="K1737" s="57"/>
      <c r="L1737" s="38"/>
      <c r="M1737" s="38"/>
      <c r="N1737" s="38"/>
      <c r="O1737" s="38"/>
      <c r="P1737" s="38"/>
      <c r="Q1737" s="38"/>
      <c r="R1737" s="57"/>
      <c r="S1737" s="38"/>
      <c r="U1737" s="58"/>
      <c r="X1737" s="58"/>
      <c r="Y1737" s="58"/>
    </row>
    <row r="1738" spans="1:25">
      <c r="A1738" s="56"/>
      <c r="D1738" s="38"/>
      <c r="E1738" s="38"/>
      <c r="F1738" s="38"/>
      <c r="G1738" s="38"/>
      <c r="H1738" s="38"/>
      <c r="I1738" s="38"/>
      <c r="J1738" s="38"/>
      <c r="K1738" s="57"/>
      <c r="L1738" s="38"/>
      <c r="M1738" s="38"/>
      <c r="N1738" s="38"/>
      <c r="O1738" s="38"/>
      <c r="P1738" s="38"/>
      <c r="Q1738" s="38"/>
      <c r="R1738" s="57"/>
      <c r="S1738" s="38"/>
      <c r="U1738" s="58"/>
      <c r="X1738" s="58"/>
      <c r="Y1738" s="58"/>
    </row>
    <row r="1739" spans="1:25">
      <c r="A1739" s="56"/>
      <c r="D1739" s="38"/>
      <c r="E1739" s="38"/>
      <c r="F1739" s="38"/>
      <c r="G1739" s="38"/>
      <c r="H1739" s="38"/>
      <c r="I1739" s="38"/>
      <c r="J1739" s="38"/>
      <c r="K1739" s="57"/>
      <c r="L1739" s="38"/>
      <c r="M1739" s="38"/>
      <c r="N1739" s="38"/>
      <c r="O1739" s="38"/>
      <c r="P1739" s="38"/>
      <c r="Q1739" s="38"/>
      <c r="R1739" s="57"/>
      <c r="S1739" s="38"/>
      <c r="U1739" s="58"/>
      <c r="X1739" s="58"/>
      <c r="Y1739" s="58"/>
    </row>
    <row r="1740" spans="1:25">
      <c r="A1740" s="56"/>
      <c r="D1740" s="38"/>
      <c r="E1740" s="38"/>
      <c r="F1740" s="38"/>
      <c r="G1740" s="38"/>
      <c r="H1740" s="38"/>
      <c r="I1740" s="38"/>
      <c r="J1740" s="38"/>
      <c r="K1740" s="57"/>
      <c r="L1740" s="38"/>
      <c r="M1740" s="38"/>
      <c r="N1740" s="38"/>
      <c r="O1740" s="38"/>
      <c r="P1740" s="38"/>
      <c r="Q1740" s="38"/>
      <c r="R1740" s="57"/>
      <c r="S1740" s="38"/>
      <c r="U1740" s="58"/>
      <c r="X1740" s="58"/>
      <c r="Y1740" s="58"/>
    </row>
    <row r="1741" spans="1:25">
      <c r="A1741" s="56"/>
      <c r="D1741" s="38"/>
      <c r="E1741" s="38"/>
      <c r="F1741" s="38"/>
      <c r="G1741" s="38"/>
      <c r="H1741" s="38"/>
      <c r="I1741" s="38"/>
      <c r="J1741" s="38"/>
      <c r="K1741" s="57"/>
      <c r="L1741" s="38"/>
      <c r="M1741" s="38"/>
      <c r="N1741" s="38"/>
      <c r="O1741" s="38"/>
      <c r="P1741" s="38"/>
      <c r="Q1741" s="38"/>
      <c r="R1741" s="57"/>
      <c r="S1741" s="38"/>
      <c r="U1741" s="58"/>
      <c r="X1741" s="58"/>
      <c r="Y1741" s="58"/>
    </row>
    <row r="1742" spans="1:25">
      <c r="A1742" s="56"/>
      <c r="D1742" s="38"/>
      <c r="E1742" s="38"/>
      <c r="F1742" s="38"/>
      <c r="G1742" s="38"/>
      <c r="H1742" s="38"/>
      <c r="I1742" s="38"/>
      <c r="J1742" s="38"/>
      <c r="K1742" s="57"/>
      <c r="L1742" s="38"/>
      <c r="M1742" s="38"/>
      <c r="N1742" s="38"/>
      <c r="O1742" s="38"/>
      <c r="P1742" s="38"/>
      <c r="Q1742" s="38"/>
      <c r="R1742" s="57"/>
      <c r="S1742" s="38"/>
      <c r="U1742" s="58"/>
      <c r="X1742" s="58"/>
      <c r="Y1742" s="58"/>
    </row>
    <row r="1743" spans="1:25">
      <c r="A1743" s="56"/>
      <c r="D1743" s="38"/>
      <c r="E1743" s="38"/>
      <c r="F1743" s="38"/>
      <c r="G1743" s="38"/>
      <c r="H1743" s="38"/>
      <c r="I1743" s="38"/>
      <c r="J1743" s="38"/>
      <c r="K1743" s="57"/>
      <c r="L1743" s="38"/>
      <c r="M1743" s="38"/>
      <c r="N1743" s="38"/>
      <c r="O1743" s="38"/>
      <c r="P1743" s="38"/>
      <c r="Q1743" s="38"/>
      <c r="R1743" s="57"/>
      <c r="S1743" s="38"/>
      <c r="U1743" s="58"/>
      <c r="X1743" s="58"/>
      <c r="Y1743" s="58"/>
    </row>
    <row r="1744" spans="1:25">
      <c r="A1744" s="56"/>
      <c r="D1744" s="38"/>
      <c r="E1744" s="38"/>
      <c r="F1744" s="38"/>
      <c r="G1744" s="38"/>
      <c r="H1744" s="38"/>
      <c r="I1744" s="38"/>
      <c r="J1744" s="38"/>
      <c r="K1744" s="57"/>
      <c r="L1744" s="38"/>
      <c r="M1744" s="38"/>
      <c r="N1744" s="38"/>
      <c r="O1744" s="38"/>
      <c r="P1744" s="38"/>
      <c r="Q1744" s="38"/>
      <c r="R1744" s="57"/>
      <c r="S1744" s="38"/>
      <c r="U1744" s="58"/>
      <c r="X1744" s="58"/>
      <c r="Y1744" s="58"/>
    </row>
    <row r="1745" spans="1:25">
      <c r="A1745" s="56"/>
      <c r="D1745" s="38"/>
      <c r="E1745" s="38"/>
      <c r="F1745" s="38"/>
      <c r="G1745" s="38"/>
      <c r="H1745" s="38"/>
      <c r="I1745" s="38"/>
      <c r="J1745" s="38"/>
      <c r="K1745" s="57"/>
      <c r="L1745" s="38"/>
      <c r="M1745" s="38"/>
      <c r="N1745" s="38"/>
      <c r="O1745" s="38"/>
      <c r="P1745" s="38"/>
      <c r="Q1745" s="38"/>
      <c r="R1745" s="57"/>
      <c r="S1745" s="38"/>
      <c r="U1745" s="58"/>
      <c r="X1745" s="58"/>
      <c r="Y1745" s="58"/>
    </row>
    <row r="1746" spans="1:25">
      <c r="A1746" s="56"/>
      <c r="D1746" s="38"/>
      <c r="E1746" s="38"/>
      <c r="F1746" s="38"/>
      <c r="G1746" s="38"/>
      <c r="H1746" s="38"/>
      <c r="I1746" s="38"/>
      <c r="J1746" s="38"/>
      <c r="K1746" s="57"/>
      <c r="L1746" s="38"/>
      <c r="M1746" s="38"/>
      <c r="N1746" s="38"/>
      <c r="O1746" s="38"/>
      <c r="P1746" s="38"/>
      <c r="Q1746" s="38"/>
      <c r="R1746" s="57"/>
      <c r="S1746" s="38"/>
      <c r="U1746" s="58"/>
      <c r="X1746" s="58"/>
      <c r="Y1746" s="58"/>
    </row>
    <row r="1747" spans="1:25">
      <c r="A1747" s="56"/>
      <c r="D1747" s="38"/>
      <c r="E1747" s="38"/>
      <c r="F1747" s="38"/>
      <c r="G1747" s="38"/>
      <c r="H1747" s="38"/>
      <c r="I1747" s="38"/>
      <c r="J1747" s="38"/>
      <c r="K1747" s="57"/>
      <c r="L1747" s="38"/>
      <c r="M1747" s="38"/>
      <c r="N1747" s="38"/>
      <c r="O1747" s="38"/>
      <c r="P1747" s="38"/>
      <c r="Q1747" s="38"/>
      <c r="R1747" s="57"/>
      <c r="S1747" s="38"/>
      <c r="U1747" s="58"/>
      <c r="X1747" s="58"/>
      <c r="Y1747" s="58"/>
    </row>
    <row r="1748" spans="1:25">
      <c r="A1748" s="56"/>
      <c r="D1748" s="38"/>
      <c r="E1748" s="38"/>
      <c r="F1748" s="38"/>
      <c r="G1748" s="38"/>
      <c r="H1748" s="38"/>
      <c r="I1748" s="38"/>
      <c r="J1748" s="38"/>
      <c r="K1748" s="57"/>
      <c r="L1748" s="38"/>
      <c r="M1748" s="38"/>
      <c r="N1748" s="38"/>
      <c r="O1748" s="38"/>
      <c r="P1748" s="38"/>
      <c r="Q1748" s="38"/>
      <c r="R1748" s="57"/>
      <c r="S1748" s="38"/>
      <c r="U1748" s="58"/>
      <c r="X1748" s="58"/>
      <c r="Y1748" s="58"/>
    </row>
    <row r="1749" spans="1:25">
      <c r="A1749" s="56"/>
      <c r="D1749" s="38"/>
      <c r="E1749" s="38"/>
      <c r="F1749" s="38"/>
      <c r="G1749" s="38"/>
      <c r="H1749" s="38"/>
      <c r="I1749" s="38"/>
      <c r="J1749" s="38"/>
      <c r="K1749" s="57"/>
      <c r="L1749" s="38"/>
      <c r="M1749" s="38"/>
      <c r="N1749" s="38"/>
      <c r="O1749" s="38"/>
      <c r="P1749" s="38"/>
      <c r="Q1749" s="38"/>
      <c r="R1749" s="57"/>
      <c r="S1749" s="38"/>
      <c r="U1749" s="58"/>
      <c r="X1749" s="58"/>
      <c r="Y1749" s="58"/>
    </row>
    <row r="1750" spans="1:25">
      <c r="A1750" s="56"/>
      <c r="D1750" s="38"/>
      <c r="E1750" s="38"/>
      <c r="F1750" s="38"/>
      <c r="G1750" s="38"/>
      <c r="H1750" s="38"/>
      <c r="I1750" s="38"/>
      <c r="J1750" s="38"/>
      <c r="K1750" s="57"/>
      <c r="L1750" s="38"/>
      <c r="M1750" s="38"/>
      <c r="N1750" s="38"/>
      <c r="O1750" s="38"/>
      <c r="P1750" s="38"/>
      <c r="Q1750" s="38"/>
      <c r="R1750" s="57"/>
      <c r="S1750" s="38"/>
      <c r="U1750" s="58"/>
      <c r="X1750" s="58"/>
      <c r="Y1750" s="58"/>
    </row>
    <row r="1751" spans="1:25">
      <c r="A1751" s="56"/>
      <c r="D1751" s="38"/>
      <c r="E1751" s="38"/>
      <c r="F1751" s="38"/>
      <c r="G1751" s="38"/>
      <c r="H1751" s="38"/>
      <c r="I1751" s="38"/>
      <c r="J1751" s="38"/>
      <c r="K1751" s="57"/>
      <c r="L1751" s="38"/>
      <c r="M1751" s="38"/>
      <c r="N1751" s="38"/>
      <c r="O1751" s="38"/>
      <c r="P1751" s="38"/>
      <c r="Q1751" s="38"/>
      <c r="R1751" s="57"/>
      <c r="S1751" s="38"/>
      <c r="U1751" s="58"/>
      <c r="X1751" s="58"/>
      <c r="Y1751" s="58"/>
    </row>
    <row r="1752" spans="1:25">
      <c r="A1752" s="56"/>
      <c r="D1752" s="38"/>
      <c r="E1752" s="38"/>
      <c r="F1752" s="38"/>
      <c r="G1752" s="38"/>
      <c r="H1752" s="38"/>
      <c r="I1752" s="38"/>
      <c r="J1752" s="38"/>
      <c r="K1752" s="57"/>
      <c r="L1752" s="38"/>
      <c r="M1752" s="38"/>
      <c r="N1752" s="38"/>
      <c r="O1752" s="38"/>
      <c r="P1752" s="38"/>
      <c r="Q1752" s="38"/>
      <c r="R1752" s="57"/>
      <c r="S1752" s="38"/>
      <c r="U1752" s="58"/>
      <c r="X1752" s="58"/>
      <c r="Y1752" s="58"/>
    </row>
    <row r="1753" spans="1:25">
      <c r="A1753" s="56"/>
      <c r="D1753" s="38"/>
      <c r="E1753" s="38"/>
      <c r="F1753" s="38"/>
      <c r="G1753" s="38"/>
      <c r="H1753" s="38"/>
      <c r="I1753" s="38"/>
      <c r="J1753" s="38"/>
      <c r="K1753" s="57"/>
      <c r="L1753" s="38"/>
      <c r="M1753" s="38"/>
      <c r="N1753" s="38"/>
      <c r="O1753" s="38"/>
      <c r="P1753" s="38"/>
      <c r="Q1753" s="38"/>
      <c r="R1753" s="57"/>
      <c r="S1753" s="38"/>
      <c r="U1753" s="58"/>
      <c r="X1753" s="58"/>
      <c r="Y1753" s="58"/>
    </row>
    <row r="1754" spans="1:25">
      <c r="A1754" s="56"/>
      <c r="D1754" s="38"/>
      <c r="E1754" s="38"/>
      <c r="F1754" s="38"/>
      <c r="G1754" s="38"/>
      <c r="H1754" s="38"/>
      <c r="I1754" s="38"/>
      <c r="J1754" s="38"/>
      <c r="K1754" s="57"/>
      <c r="L1754" s="38"/>
      <c r="M1754" s="38"/>
      <c r="N1754" s="38"/>
      <c r="O1754" s="38"/>
      <c r="P1754" s="38"/>
      <c r="Q1754" s="38"/>
      <c r="R1754" s="57"/>
      <c r="S1754" s="38"/>
      <c r="U1754" s="58"/>
      <c r="X1754" s="58"/>
      <c r="Y1754" s="58"/>
    </row>
    <row r="1755" spans="1:25">
      <c r="A1755" s="56"/>
      <c r="D1755" s="38"/>
      <c r="E1755" s="38"/>
      <c r="F1755" s="38"/>
      <c r="G1755" s="38"/>
      <c r="H1755" s="38"/>
      <c r="I1755" s="38"/>
      <c r="J1755" s="38"/>
      <c r="K1755" s="57"/>
      <c r="L1755" s="38"/>
      <c r="M1755" s="38"/>
      <c r="N1755" s="38"/>
      <c r="O1755" s="38"/>
      <c r="P1755" s="38"/>
      <c r="Q1755" s="38"/>
      <c r="R1755" s="57"/>
      <c r="S1755" s="38"/>
      <c r="U1755" s="58"/>
      <c r="X1755" s="58"/>
      <c r="Y1755" s="58"/>
    </row>
    <row r="1756" spans="1:25">
      <c r="A1756" s="56"/>
      <c r="D1756" s="38"/>
      <c r="E1756" s="38"/>
      <c r="F1756" s="38"/>
      <c r="G1756" s="38"/>
      <c r="H1756" s="38"/>
      <c r="I1756" s="38"/>
      <c r="J1756" s="38"/>
      <c r="K1756" s="57"/>
      <c r="L1756" s="38"/>
      <c r="M1756" s="38"/>
      <c r="N1756" s="38"/>
      <c r="O1756" s="38"/>
      <c r="P1756" s="38"/>
      <c r="Q1756" s="38"/>
      <c r="R1756" s="57"/>
      <c r="S1756" s="38"/>
      <c r="U1756" s="58"/>
      <c r="X1756" s="58"/>
      <c r="Y1756" s="58"/>
    </row>
    <row r="1757" spans="1:25">
      <c r="A1757" s="56"/>
      <c r="D1757" s="38"/>
      <c r="E1757" s="38"/>
      <c r="F1757" s="38"/>
      <c r="G1757" s="38"/>
      <c r="H1757" s="38"/>
      <c r="I1757" s="38"/>
      <c r="J1757" s="38"/>
      <c r="K1757" s="57"/>
      <c r="L1757" s="38"/>
      <c r="M1757" s="38"/>
      <c r="N1757" s="38"/>
      <c r="O1757" s="38"/>
      <c r="P1757" s="38"/>
      <c r="Q1757" s="38"/>
      <c r="R1757" s="57"/>
      <c r="S1757" s="38"/>
      <c r="U1757" s="58"/>
      <c r="X1757" s="58"/>
      <c r="Y1757" s="58"/>
    </row>
    <row r="1758" spans="1:25">
      <c r="A1758" s="56"/>
      <c r="D1758" s="38"/>
      <c r="E1758" s="38"/>
      <c r="F1758" s="38"/>
      <c r="G1758" s="38"/>
      <c r="H1758" s="38"/>
      <c r="I1758" s="38"/>
      <c r="J1758" s="38"/>
      <c r="K1758" s="57"/>
      <c r="L1758" s="38"/>
      <c r="M1758" s="38"/>
      <c r="N1758" s="38"/>
      <c r="O1758" s="38"/>
      <c r="P1758" s="38"/>
      <c r="Q1758" s="38"/>
      <c r="R1758" s="57"/>
      <c r="S1758" s="38"/>
      <c r="U1758" s="58"/>
      <c r="X1758" s="58"/>
      <c r="Y1758" s="58"/>
    </row>
    <row r="1759" spans="1:25">
      <c r="A1759" s="56"/>
      <c r="D1759" s="38"/>
      <c r="E1759" s="38"/>
      <c r="F1759" s="38"/>
      <c r="G1759" s="38"/>
      <c r="H1759" s="38"/>
      <c r="I1759" s="38"/>
      <c r="J1759" s="38"/>
      <c r="K1759" s="57"/>
      <c r="L1759" s="38"/>
      <c r="M1759" s="38"/>
      <c r="N1759" s="38"/>
      <c r="O1759" s="38"/>
      <c r="P1759" s="38"/>
      <c r="Q1759" s="38"/>
      <c r="R1759" s="57"/>
      <c r="S1759" s="38"/>
      <c r="U1759" s="58"/>
      <c r="X1759" s="58"/>
      <c r="Y1759" s="58"/>
    </row>
    <row r="1760" spans="1:25">
      <c r="A1760" s="56"/>
      <c r="D1760" s="38"/>
      <c r="E1760" s="38"/>
      <c r="F1760" s="38"/>
      <c r="G1760" s="38"/>
      <c r="H1760" s="38"/>
      <c r="I1760" s="38"/>
      <c r="J1760" s="38"/>
      <c r="K1760" s="57"/>
      <c r="L1760" s="38"/>
      <c r="M1760" s="38"/>
      <c r="N1760" s="38"/>
      <c r="O1760" s="38"/>
      <c r="P1760" s="38"/>
      <c r="Q1760" s="38"/>
      <c r="R1760" s="57"/>
      <c r="S1760" s="38"/>
      <c r="U1760" s="58"/>
      <c r="X1760" s="58"/>
      <c r="Y1760" s="58"/>
    </row>
    <row r="1761" spans="1:25">
      <c r="A1761" s="56"/>
      <c r="D1761" s="38"/>
      <c r="E1761" s="38"/>
      <c r="F1761" s="38"/>
      <c r="G1761" s="38"/>
      <c r="H1761" s="38"/>
      <c r="I1761" s="38"/>
      <c r="J1761" s="38"/>
      <c r="K1761" s="57"/>
      <c r="L1761" s="38"/>
      <c r="M1761" s="38"/>
      <c r="N1761" s="38"/>
      <c r="O1761" s="38"/>
      <c r="P1761" s="38"/>
      <c r="Q1761" s="38"/>
      <c r="R1761" s="57"/>
      <c r="S1761" s="38"/>
      <c r="U1761" s="58"/>
      <c r="X1761" s="58"/>
      <c r="Y1761" s="58"/>
    </row>
    <row r="1762" spans="1:25">
      <c r="A1762" s="56"/>
      <c r="D1762" s="38"/>
      <c r="E1762" s="38"/>
      <c r="F1762" s="38"/>
      <c r="G1762" s="38"/>
      <c r="H1762" s="38"/>
      <c r="I1762" s="38"/>
      <c r="J1762" s="38"/>
      <c r="K1762" s="57"/>
      <c r="L1762" s="38"/>
      <c r="M1762" s="38"/>
      <c r="N1762" s="38"/>
      <c r="O1762" s="38"/>
      <c r="P1762" s="38"/>
      <c r="Q1762" s="38"/>
      <c r="R1762" s="57"/>
      <c r="S1762" s="38"/>
      <c r="U1762" s="58"/>
      <c r="X1762" s="58"/>
      <c r="Y1762" s="58"/>
    </row>
    <row r="1763" spans="1:25">
      <c r="A1763" s="56"/>
      <c r="D1763" s="38"/>
      <c r="E1763" s="38"/>
      <c r="F1763" s="38"/>
      <c r="G1763" s="38"/>
      <c r="H1763" s="38"/>
      <c r="I1763" s="38"/>
      <c r="J1763" s="38"/>
      <c r="K1763" s="57"/>
      <c r="L1763" s="38"/>
      <c r="M1763" s="38"/>
      <c r="N1763" s="38"/>
      <c r="O1763" s="38"/>
      <c r="P1763" s="38"/>
      <c r="Q1763" s="38"/>
      <c r="R1763" s="57"/>
      <c r="S1763" s="38"/>
      <c r="U1763" s="58"/>
      <c r="X1763" s="58"/>
      <c r="Y1763" s="58"/>
    </row>
    <row r="1764" spans="1:25">
      <c r="A1764" s="56"/>
      <c r="D1764" s="38"/>
      <c r="E1764" s="38"/>
      <c r="F1764" s="38"/>
      <c r="G1764" s="38"/>
      <c r="H1764" s="38"/>
      <c r="I1764" s="38"/>
      <c r="J1764" s="38"/>
      <c r="K1764" s="57"/>
      <c r="L1764" s="38"/>
      <c r="M1764" s="38"/>
      <c r="N1764" s="38"/>
      <c r="O1764" s="38"/>
      <c r="P1764" s="38"/>
      <c r="Q1764" s="38"/>
      <c r="R1764" s="57"/>
      <c r="S1764" s="38"/>
      <c r="T1764" s="355"/>
      <c r="U1764" s="58"/>
      <c r="X1764" s="58"/>
      <c r="Y1764" s="58"/>
    </row>
    <row r="1765" spans="1:25">
      <c r="A1765" s="56"/>
      <c r="D1765" s="38"/>
      <c r="E1765" s="38"/>
      <c r="F1765" s="38"/>
      <c r="G1765" s="38"/>
      <c r="H1765" s="38"/>
      <c r="I1765" s="38"/>
      <c r="J1765" s="38"/>
      <c r="K1765" s="57"/>
      <c r="L1765" s="38"/>
      <c r="M1765" s="38"/>
      <c r="N1765" s="38"/>
      <c r="O1765" s="38"/>
      <c r="P1765" s="38"/>
      <c r="Q1765" s="38"/>
      <c r="R1765" s="57"/>
      <c r="S1765" s="38"/>
      <c r="U1765" s="58"/>
      <c r="X1765" s="58"/>
      <c r="Y1765" s="58"/>
    </row>
    <row r="1766" spans="1:25">
      <c r="A1766" s="56"/>
      <c r="D1766" s="38"/>
      <c r="E1766" s="38"/>
      <c r="F1766" s="38"/>
      <c r="G1766" s="38"/>
      <c r="H1766" s="38"/>
      <c r="I1766" s="38"/>
      <c r="J1766" s="38"/>
      <c r="K1766" s="57"/>
      <c r="L1766" s="38"/>
      <c r="M1766" s="38"/>
      <c r="N1766" s="38"/>
      <c r="O1766" s="38"/>
      <c r="P1766" s="38"/>
      <c r="Q1766" s="38"/>
      <c r="R1766" s="57"/>
      <c r="S1766" s="38"/>
      <c r="U1766" s="58"/>
      <c r="X1766" s="58"/>
      <c r="Y1766" s="58"/>
    </row>
    <row r="1767" spans="1:25">
      <c r="A1767" s="56"/>
      <c r="D1767" s="38"/>
      <c r="E1767" s="38"/>
      <c r="F1767" s="38"/>
      <c r="G1767" s="38"/>
      <c r="H1767" s="38"/>
      <c r="I1767" s="38"/>
      <c r="J1767" s="38"/>
      <c r="K1767" s="57"/>
      <c r="L1767" s="38"/>
      <c r="M1767" s="38"/>
      <c r="N1767" s="38"/>
      <c r="O1767" s="38"/>
      <c r="P1767" s="38"/>
      <c r="Q1767" s="38"/>
      <c r="R1767" s="57"/>
      <c r="S1767" s="38"/>
      <c r="U1767" s="58"/>
      <c r="X1767" s="58"/>
      <c r="Y1767" s="58"/>
    </row>
    <row r="1768" spans="1:25">
      <c r="A1768" s="56"/>
      <c r="D1768" s="38"/>
      <c r="E1768" s="38"/>
      <c r="F1768" s="38"/>
      <c r="G1768" s="38"/>
      <c r="H1768" s="38"/>
      <c r="I1768" s="38"/>
      <c r="J1768" s="38"/>
      <c r="K1768" s="57"/>
      <c r="L1768" s="38"/>
      <c r="M1768" s="38"/>
      <c r="N1768" s="38"/>
      <c r="O1768" s="38"/>
      <c r="P1768" s="38"/>
      <c r="Q1768" s="38"/>
      <c r="R1768" s="57"/>
      <c r="S1768" s="38"/>
      <c r="U1768" s="58"/>
      <c r="X1768" s="58"/>
      <c r="Y1768" s="58"/>
    </row>
    <row r="1769" spans="1:25">
      <c r="A1769" s="56"/>
      <c r="D1769" s="38"/>
      <c r="E1769" s="38"/>
      <c r="F1769" s="38"/>
      <c r="G1769" s="38"/>
      <c r="H1769" s="38"/>
      <c r="I1769" s="38"/>
      <c r="J1769" s="38"/>
      <c r="K1769" s="57"/>
      <c r="L1769" s="38"/>
      <c r="M1769" s="38"/>
      <c r="N1769" s="38"/>
      <c r="O1769" s="38"/>
      <c r="P1769" s="38"/>
      <c r="Q1769" s="38"/>
      <c r="R1769" s="57"/>
      <c r="S1769" s="38"/>
      <c r="U1769" s="58"/>
      <c r="X1769" s="58"/>
      <c r="Y1769" s="58"/>
    </row>
    <row r="1770" spans="1:25">
      <c r="A1770" s="56"/>
      <c r="D1770" s="38"/>
      <c r="E1770" s="38"/>
      <c r="F1770" s="38"/>
      <c r="G1770" s="38"/>
      <c r="H1770" s="38"/>
      <c r="I1770" s="38"/>
      <c r="J1770" s="38"/>
      <c r="K1770" s="57"/>
      <c r="L1770" s="38"/>
      <c r="M1770" s="38"/>
      <c r="N1770" s="38"/>
      <c r="O1770" s="38"/>
      <c r="P1770" s="38"/>
      <c r="Q1770" s="38"/>
      <c r="R1770" s="57"/>
      <c r="S1770" s="38"/>
      <c r="U1770" s="58"/>
      <c r="X1770" s="58"/>
      <c r="Y1770" s="58"/>
    </row>
    <row r="1771" spans="1:25">
      <c r="A1771" s="56"/>
      <c r="D1771" s="38"/>
      <c r="E1771" s="38"/>
      <c r="F1771" s="38"/>
      <c r="G1771" s="38"/>
      <c r="H1771" s="38"/>
      <c r="I1771" s="38"/>
      <c r="J1771" s="38"/>
      <c r="K1771" s="57"/>
      <c r="L1771" s="38"/>
      <c r="M1771" s="38"/>
      <c r="N1771" s="38"/>
      <c r="O1771" s="38"/>
      <c r="P1771" s="38"/>
      <c r="Q1771" s="38"/>
      <c r="R1771" s="57"/>
      <c r="S1771" s="38"/>
      <c r="U1771" s="58"/>
      <c r="X1771" s="58"/>
      <c r="Y1771" s="58"/>
    </row>
    <row r="1772" spans="1:25">
      <c r="A1772" s="56"/>
      <c r="D1772" s="38"/>
      <c r="E1772" s="38"/>
      <c r="F1772" s="38"/>
      <c r="G1772" s="38"/>
      <c r="H1772" s="38"/>
      <c r="I1772" s="38"/>
      <c r="J1772" s="38"/>
      <c r="K1772" s="57"/>
      <c r="L1772" s="38"/>
      <c r="M1772" s="38"/>
      <c r="N1772" s="38"/>
      <c r="O1772" s="38"/>
      <c r="P1772" s="38"/>
      <c r="Q1772" s="38"/>
      <c r="R1772" s="57"/>
      <c r="S1772" s="38"/>
      <c r="U1772" s="58"/>
      <c r="X1772" s="58"/>
      <c r="Y1772" s="58"/>
    </row>
    <row r="1773" spans="1:25">
      <c r="A1773" s="56"/>
      <c r="D1773" s="38"/>
      <c r="E1773" s="38"/>
      <c r="F1773" s="38"/>
      <c r="G1773" s="38"/>
      <c r="H1773" s="38"/>
      <c r="I1773" s="38"/>
      <c r="J1773" s="38"/>
      <c r="K1773" s="57"/>
      <c r="L1773" s="38"/>
      <c r="M1773" s="38"/>
      <c r="N1773" s="38"/>
      <c r="O1773" s="38"/>
      <c r="P1773" s="38"/>
      <c r="Q1773" s="38"/>
      <c r="R1773" s="57"/>
      <c r="S1773" s="38"/>
      <c r="U1773" s="58"/>
      <c r="X1773" s="58"/>
      <c r="Y1773" s="58"/>
    </row>
    <row r="1774" spans="1:25">
      <c r="A1774" s="56"/>
      <c r="D1774" s="38"/>
      <c r="E1774" s="38"/>
      <c r="F1774" s="38"/>
      <c r="G1774" s="38"/>
      <c r="H1774" s="38"/>
      <c r="I1774" s="38"/>
      <c r="J1774" s="38"/>
      <c r="K1774" s="57"/>
      <c r="L1774" s="38"/>
      <c r="M1774" s="38"/>
      <c r="N1774" s="38"/>
      <c r="O1774" s="38"/>
      <c r="P1774" s="38"/>
      <c r="Q1774" s="38"/>
      <c r="R1774" s="57"/>
      <c r="S1774" s="38"/>
      <c r="U1774" s="58"/>
      <c r="X1774" s="58"/>
      <c r="Y1774" s="58"/>
    </row>
    <row r="1775" spans="1:25">
      <c r="A1775" s="56"/>
      <c r="D1775" s="38"/>
      <c r="E1775" s="38"/>
      <c r="F1775" s="38"/>
      <c r="G1775" s="38"/>
      <c r="H1775" s="38"/>
      <c r="I1775" s="38"/>
      <c r="J1775" s="38"/>
      <c r="K1775" s="57"/>
      <c r="L1775" s="38"/>
      <c r="M1775" s="38"/>
      <c r="N1775" s="38"/>
      <c r="O1775" s="38"/>
      <c r="P1775" s="38"/>
      <c r="Q1775" s="38"/>
      <c r="R1775" s="57"/>
      <c r="S1775" s="38"/>
      <c r="U1775" s="58"/>
      <c r="X1775" s="58"/>
      <c r="Y1775" s="58"/>
    </row>
    <row r="1776" spans="1:25">
      <c r="A1776" s="56"/>
      <c r="D1776" s="38"/>
      <c r="E1776" s="38"/>
      <c r="F1776" s="38"/>
      <c r="G1776" s="38"/>
      <c r="H1776" s="38"/>
      <c r="I1776" s="38"/>
      <c r="J1776" s="38"/>
      <c r="K1776" s="57"/>
      <c r="L1776" s="38"/>
      <c r="M1776" s="38"/>
      <c r="N1776" s="38"/>
      <c r="O1776" s="38"/>
      <c r="P1776" s="38"/>
      <c r="Q1776" s="38"/>
      <c r="R1776" s="57"/>
      <c r="S1776" s="38"/>
      <c r="U1776" s="58"/>
      <c r="X1776" s="58"/>
      <c r="Y1776" s="58"/>
    </row>
    <row r="1777" spans="1:25">
      <c r="A1777" s="56"/>
      <c r="D1777" s="38"/>
      <c r="E1777" s="38"/>
      <c r="F1777" s="38"/>
      <c r="G1777" s="38"/>
      <c r="H1777" s="38"/>
      <c r="I1777" s="38"/>
      <c r="J1777" s="38"/>
      <c r="K1777" s="57"/>
      <c r="L1777" s="38"/>
      <c r="M1777" s="38"/>
      <c r="N1777" s="38"/>
      <c r="O1777" s="38"/>
      <c r="P1777" s="38"/>
      <c r="Q1777" s="38"/>
      <c r="R1777" s="57"/>
      <c r="S1777" s="38"/>
      <c r="U1777" s="58"/>
      <c r="X1777" s="58"/>
      <c r="Y1777" s="58"/>
    </row>
    <row r="1778" spans="1:25">
      <c r="A1778" s="56"/>
      <c r="D1778" s="38"/>
      <c r="E1778" s="38"/>
      <c r="F1778" s="38"/>
      <c r="G1778" s="38"/>
      <c r="H1778" s="38"/>
      <c r="I1778" s="38"/>
      <c r="J1778" s="38"/>
      <c r="K1778" s="57"/>
      <c r="L1778" s="38"/>
      <c r="M1778" s="38"/>
      <c r="N1778" s="38"/>
      <c r="O1778" s="38"/>
      <c r="P1778" s="38"/>
      <c r="Q1778" s="38"/>
      <c r="R1778" s="57"/>
      <c r="S1778" s="38"/>
      <c r="U1778" s="58"/>
      <c r="X1778" s="58"/>
      <c r="Y1778" s="58"/>
    </row>
    <row r="1779" spans="1:25">
      <c r="A1779" s="56"/>
      <c r="D1779" s="38"/>
      <c r="E1779" s="38"/>
      <c r="F1779" s="38"/>
      <c r="G1779" s="38"/>
      <c r="H1779" s="38"/>
      <c r="I1779" s="38"/>
      <c r="J1779" s="38"/>
      <c r="K1779" s="57"/>
      <c r="L1779" s="38"/>
      <c r="M1779" s="38"/>
      <c r="N1779" s="38"/>
      <c r="O1779" s="38"/>
      <c r="P1779" s="38"/>
      <c r="Q1779" s="38"/>
      <c r="R1779" s="57"/>
      <c r="S1779" s="38"/>
      <c r="U1779" s="58"/>
      <c r="X1779" s="58"/>
      <c r="Y1779" s="58"/>
    </row>
    <row r="1780" spans="1:25">
      <c r="A1780" s="56"/>
      <c r="D1780" s="38"/>
      <c r="E1780" s="38"/>
      <c r="F1780" s="38"/>
      <c r="G1780" s="38"/>
      <c r="H1780" s="38"/>
      <c r="I1780" s="38"/>
      <c r="J1780" s="38"/>
      <c r="K1780" s="57"/>
      <c r="L1780" s="38"/>
      <c r="M1780" s="38"/>
      <c r="N1780" s="38"/>
      <c r="O1780" s="38"/>
      <c r="P1780" s="38"/>
      <c r="Q1780" s="38"/>
      <c r="R1780" s="57"/>
      <c r="S1780" s="38"/>
      <c r="U1780" s="58"/>
      <c r="X1780" s="58"/>
      <c r="Y1780" s="58"/>
    </row>
    <row r="1781" spans="1:25">
      <c r="A1781" s="56"/>
      <c r="D1781" s="38"/>
      <c r="E1781" s="38"/>
      <c r="F1781" s="38"/>
      <c r="G1781" s="38"/>
      <c r="H1781" s="38"/>
      <c r="I1781" s="38"/>
      <c r="J1781" s="38"/>
      <c r="K1781" s="57"/>
      <c r="L1781" s="38"/>
      <c r="M1781" s="38"/>
      <c r="N1781" s="38"/>
      <c r="O1781" s="38"/>
      <c r="P1781" s="38"/>
      <c r="Q1781" s="38"/>
      <c r="R1781" s="57"/>
      <c r="S1781" s="38"/>
      <c r="U1781" s="58"/>
      <c r="X1781" s="58"/>
      <c r="Y1781" s="58"/>
    </row>
    <row r="1782" spans="1:25">
      <c r="A1782" s="56"/>
      <c r="D1782" s="38"/>
      <c r="E1782" s="38"/>
      <c r="F1782" s="38"/>
      <c r="G1782" s="38"/>
      <c r="H1782" s="38"/>
      <c r="I1782" s="38"/>
      <c r="J1782" s="38"/>
      <c r="K1782" s="57"/>
      <c r="L1782" s="38"/>
      <c r="M1782" s="38"/>
      <c r="N1782" s="38"/>
      <c r="O1782" s="38"/>
      <c r="P1782" s="38"/>
      <c r="Q1782" s="38"/>
      <c r="R1782" s="57"/>
      <c r="S1782" s="38"/>
      <c r="U1782" s="58"/>
      <c r="X1782" s="58"/>
      <c r="Y1782" s="58"/>
    </row>
    <row r="1783" spans="1:25">
      <c r="A1783" s="56"/>
      <c r="D1783" s="38"/>
      <c r="E1783" s="38"/>
      <c r="F1783" s="38"/>
      <c r="G1783" s="38"/>
      <c r="H1783" s="38"/>
      <c r="I1783" s="38"/>
      <c r="J1783" s="38"/>
      <c r="K1783" s="57"/>
      <c r="L1783" s="38"/>
      <c r="M1783" s="38"/>
      <c r="N1783" s="38"/>
      <c r="O1783" s="38"/>
      <c r="P1783" s="38"/>
      <c r="Q1783" s="38"/>
      <c r="R1783" s="57"/>
      <c r="S1783" s="38"/>
      <c r="U1783" s="58"/>
      <c r="X1783" s="58"/>
      <c r="Y1783" s="58"/>
    </row>
    <row r="1784" spans="1:25">
      <c r="A1784" s="56"/>
      <c r="D1784" s="38"/>
      <c r="E1784" s="38"/>
      <c r="F1784" s="38"/>
      <c r="G1784" s="38"/>
      <c r="H1784" s="38"/>
      <c r="I1784" s="38"/>
      <c r="J1784" s="38"/>
      <c r="K1784" s="57"/>
      <c r="L1784" s="38"/>
      <c r="M1784" s="38"/>
      <c r="N1784" s="38"/>
      <c r="O1784" s="38"/>
      <c r="P1784" s="38"/>
      <c r="Q1784" s="38"/>
      <c r="R1784" s="57"/>
      <c r="S1784" s="38"/>
      <c r="U1784" s="58"/>
      <c r="X1784" s="58"/>
      <c r="Y1784" s="58"/>
    </row>
    <row r="1785" spans="1:25">
      <c r="A1785" s="56"/>
      <c r="D1785" s="38"/>
      <c r="E1785" s="38"/>
      <c r="F1785" s="38"/>
      <c r="G1785" s="38"/>
      <c r="H1785" s="38"/>
      <c r="I1785" s="38"/>
      <c r="J1785" s="38"/>
      <c r="K1785" s="57"/>
      <c r="L1785" s="38"/>
      <c r="M1785" s="38"/>
      <c r="N1785" s="38"/>
      <c r="O1785" s="38"/>
      <c r="P1785" s="38"/>
      <c r="Q1785" s="38"/>
      <c r="R1785" s="57"/>
      <c r="S1785" s="38"/>
      <c r="U1785" s="58"/>
      <c r="X1785" s="58"/>
      <c r="Y1785" s="58"/>
    </row>
    <row r="1786" spans="1:25">
      <c r="A1786" s="56"/>
      <c r="D1786" s="38"/>
      <c r="E1786" s="38"/>
      <c r="F1786" s="38"/>
      <c r="G1786" s="38"/>
      <c r="H1786" s="38"/>
      <c r="I1786" s="38"/>
      <c r="J1786" s="38"/>
      <c r="K1786" s="57"/>
      <c r="L1786" s="38"/>
      <c r="M1786" s="38"/>
      <c r="N1786" s="38"/>
      <c r="O1786" s="38"/>
      <c r="P1786" s="38"/>
      <c r="Q1786" s="38"/>
      <c r="R1786" s="57"/>
      <c r="S1786" s="38"/>
      <c r="U1786" s="58"/>
      <c r="X1786" s="58"/>
      <c r="Y1786" s="58"/>
    </row>
    <row r="1787" spans="1:25">
      <c r="A1787" s="56"/>
      <c r="D1787" s="38"/>
      <c r="E1787" s="38"/>
      <c r="F1787" s="38"/>
      <c r="G1787" s="38"/>
      <c r="H1787" s="38"/>
      <c r="I1787" s="38"/>
      <c r="J1787" s="38"/>
      <c r="K1787" s="57"/>
      <c r="L1787" s="38"/>
      <c r="M1787" s="38"/>
      <c r="N1787" s="38"/>
      <c r="O1787" s="38"/>
      <c r="P1787" s="38"/>
      <c r="Q1787" s="38"/>
      <c r="R1787" s="57"/>
      <c r="S1787" s="38"/>
      <c r="U1787" s="58"/>
      <c r="X1787" s="58"/>
      <c r="Y1787" s="58"/>
    </row>
    <row r="1788" spans="1:25">
      <c r="A1788" s="56"/>
      <c r="D1788" s="38"/>
      <c r="E1788" s="38"/>
      <c r="F1788" s="38"/>
      <c r="G1788" s="38"/>
      <c r="H1788" s="38"/>
      <c r="I1788" s="38"/>
      <c r="J1788" s="38"/>
      <c r="K1788" s="57"/>
      <c r="L1788" s="38"/>
      <c r="M1788" s="38"/>
      <c r="N1788" s="38"/>
      <c r="O1788" s="38"/>
      <c r="P1788" s="38"/>
      <c r="Q1788" s="38"/>
      <c r="R1788" s="57"/>
      <c r="S1788" s="38"/>
      <c r="U1788" s="58"/>
      <c r="X1788" s="58"/>
      <c r="Y1788" s="58"/>
    </row>
    <row r="1789" spans="1:25">
      <c r="A1789" s="56"/>
      <c r="D1789" s="38"/>
      <c r="E1789" s="38"/>
      <c r="F1789" s="38"/>
      <c r="G1789" s="38"/>
      <c r="H1789" s="38"/>
      <c r="I1789" s="38"/>
      <c r="J1789" s="38"/>
      <c r="K1789" s="57"/>
      <c r="L1789" s="38"/>
      <c r="M1789" s="38"/>
      <c r="N1789" s="38"/>
      <c r="O1789" s="38"/>
      <c r="P1789" s="38"/>
      <c r="Q1789" s="38"/>
      <c r="R1789" s="57"/>
      <c r="S1789" s="38"/>
      <c r="U1789" s="58"/>
      <c r="X1789" s="58"/>
      <c r="Y1789" s="58"/>
    </row>
    <row r="1790" spans="1:25">
      <c r="A1790" s="56"/>
      <c r="D1790" s="38"/>
      <c r="E1790" s="38"/>
      <c r="F1790" s="38"/>
      <c r="G1790" s="38"/>
      <c r="H1790" s="38"/>
      <c r="I1790" s="38"/>
      <c r="J1790" s="38"/>
      <c r="K1790" s="57"/>
      <c r="L1790" s="38"/>
      <c r="M1790" s="38"/>
      <c r="N1790" s="38"/>
      <c r="O1790" s="38"/>
      <c r="P1790" s="38"/>
      <c r="Q1790" s="38"/>
      <c r="R1790" s="57"/>
      <c r="S1790" s="38"/>
      <c r="U1790" s="58"/>
      <c r="X1790" s="58"/>
      <c r="Y1790" s="58"/>
    </row>
    <row r="1791" spans="1:25">
      <c r="A1791" s="56"/>
      <c r="D1791" s="38"/>
      <c r="E1791" s="38"/>
      <c r="F1791" s="38"/>
      <c r="G1791" s="38"/>
      <c r="H1791" s="38"/>
      <c r="I1791" s="38"/>
      <c r="J1791" s="38"/>
      <c r="K1791" s="57"/>
      <c r="L1791" s="38"/>
      <c r="M1791" s="38"/>
      <c r="N1791" s="38"/>
      <c r="O1791" s="38"/>
      <c r="P1791" s="38"/>
      <c r="Q1791" s="38"/>
      <c r="R1791" s="57"/>
      <c r="S1791" s="38"/>
      <c r="U1791" s="58"/>
      <c r="X1791" s="58"/>
      <c r="Y1791" s="58"/>
    </row>
    <row r="1792" spans="1:25">
      <c r="A1792" s="56"/>
      <c r="D1792" s="38"/>
      <c r="E1792" s="38"/>
      <c r="F1792" s="38"/>
      <c r="G1792" s="38"/>
      <c r="H1792" s="38"/>
      <c r="I1792" s="38"/>
      <c r="J1792" s="38"/>
      <c r="K1792" s="57"/>
      <c r="L1792" s="38"/>
      <c r="M1792" s="38"/>
      <c r="N1792" s="38"/>
      <c r="O1792" s="38"/>
      <c r="P1792" s="38"/>
      <c r="Q1792" s="38"/>
      <c r="R1792" s="57"/>
      <c r="S1792" s="38"/>
      <c r="U1792" s="58"/>
      <c r="X1792" s="58"/>
      <c r="Y1792" s="58"/>
    </row>
    <row r="1793" spans="1:25">
      <c r="A1793" s="56"/>
      <c r="D1793" s="38"/>
      <c r="E1793" s="38"/>
      <c r="F1793" s="38"/>
      <c r="G1793" s="38"/>
      <c r="H1793" s="38"/>
      <c r="I1793" s="38"/>
      <c r="J1793" s="38"/>
      <c r="K1793" s="57"/>
      <c r="L1793" s="38"/>
      <c r="M1793" s="38"/>
      <c r="N1793" s="38"/>
      <c r="O1793" s="38"/>
      <c r="P1793" s="38"/>
      <c r="Q1793" s="38"/>
      <c r="R1793" s="57"/>
      <c r="S1793" s="38"/>
      <c r="U1793" s="58"/>
      <c r="X1793" s="58"/>
      <c r="Y1793" s="58"/>
    </row>
    <row r="1794" spans="1:25">
      <c r="A1794" s="56"/>
      <c r="D1794" s="38"/>
      <c r="E1794" s="38"/>
      <c r="F1794" s="38"/>
      <c r="G1794" s="38"/>
      <c r="H1794" s="38"/>
      <c r="I1794" s="38"/>
      <c r="J1794" s="38"/>
      <c r="K1794" s="57"/>
      <c r="L1794" s="38"/>
      <c r="M1794" s="38"/>
      <c r="N1794" s="38"/>
      <c r="O1794" s="38"/>
      <c r="P1794" s="38"/>
      <c r="Q1794" s="38"/>
      <c r="R1794" s="57"/>
      <c r="S1794" s="38"/>
      <c r="U1794" s="58"/>
      <c r="X1794" s="58"/>
      <c r="Y1794" s="58"/>
    </row>
    <row r="1795" spans="1:25">
      <c r="A1795" s="56"/>
      <c r="D1795" s="38"/>
      <c r="E1795" s="38"/>
      <c r="F1795" s="38"/>
      <c r="G1795" s="38"/>
      <c r="H1795" s="38"/>
      <c r="I1795" s="38"/>
      <c r="J1795" s="38"/>
      <c r="K1795" s="57"/>
      <c r="L1795" s="38"/>
      <c r="M1795" s="38"/>
      <c r="N1795" s="38"/>
      <c r="O1795" s="38"/>
      <c r="P1795" s="38"/>
      <c r="Q1795" s="38"/>
      <c r="R1795" s="57"/>
      <c r="S1795" s="38"/>
      <c r="U1795" s="58"/>
      <c r="X1795" s="58"/>
      <c r="Y1795" s="58"/>
    </row>
    <row r="1796" spans="1:25">
      <c r="A1796" s="56"/>
      <c r="D1796" s="38"/>
      <c r="E1796" s="38"/>
      <c r="F1796" s="38"/>
      <c r="G1796" s="38"/>
      <c r="H1796" s="38"/>
      <c r="I1796" s="38"/>
      <c r="J1796" s="38"/>
      <c r="K1796" s="57"/>
      <c r="L1796" s="38"/>
      <c r="M1796" s="38"/>
      <c r="N1796" s="38"/>
      <c r="O1796" s="38"/>
      <c r="P1796" s="38"/>
      <c r="Q1796" s="38"/>
      <c r="R1796" s="57"/>
      <c r="S1796" s="38"/>
      <c r="U1796" s="58"/>
      <c r="X1796" s="58"/>
      <c r="Y1796" s="58"/>
    </row>
    <row r="1797" spans="1:25">
      <c r="A1797" s="56"/>
      <c r="D1797" s="38"/>
      <c r="E1797" s="38"/>
      <c r="F1797" s="38"/>
      <c r="G1797" s="38"/>
      <c r="H1797" s="38"/>
      <c r="I1797" s="38"/>
      <c r="J1797" s="38"/>
      <c r="K1797" s="57"/>
      <c r="L1797" s="38"/>
      <c r="M1797" s="38"/>
      <c r="N1797" s="38"/>
      <c r="O1797" s="38"/>
      <c r="P1797" s="38"/>
      <c r="Q1797" s="38"/>
      <c r="R1797" s="57"/>
      <c r="S1797" s="38"/>
      <c r="U1797" s="58"/>
      <c r="X1797" s="58"/>
      <c r="Y1797" s="58"/>
    </row>
    <row r="1798" spans="1:25">
      <c r="A1798" s="56"/>
      <c r="D1798" s="38"/>
      <c r="E1798" s="38"/>
      <c r="F1798" s="38"/>
      <c r="G1798" s="38"/>
      <c r="H1798" s="38"/>
      <c r="I1798" s="38"/>
      <c r="J1798" s="38"/>
      <c r="K1798" s="57"/>
      <c r="L1798" s="38"/>
      <c r="M1798" s="38"/>
      <c r="N1798" s="38"/>
      <c r="O1798" s="38"/>
      <c r="P1798" s="38"/>
      <c r="Q1798" s="38"/>
      <c r="R1798" s="57"/>
      <c r="S1798" s="38"/>
      <c r="U1798" s="58"/>
      <c r="X1798" s="58"/>
      <c r="Y1798" s="58"/>
    </row>
    <row r="1799" spans="1:25">
      <c r="A1799" s="56"/>
      <c r="D1799" s="38"/>
      <c r="E1799" s="38"/>
      <c r="F1799" s="38"/>
      <c r="G1799" s="38"/>
      <c r="H1799" s="38"/>
      <c r="I1799" s="38"/>
      <c r="J1799" s="38"/>
      <c r="K1799" s="57"/>
      <c r="L1799" s="38"/>
      <c r="M1799" s="38"/>
      <c r="N1799" s="38"/>
      <c r="O1799" s="38"/>
      <c r="P1799" s="38"/>
      <c r="Q1799" s="38"/>
      <c r="R1799" s="57"/>
      <c r="S1799" s="38"/>
      <c r="U1799" s="58"/>
      <c r="X1799" s="58"/>
      <c r="Y1799" s="58"/>
    </row>
    <row r="1800" spans="1:25">
      <c r="A1800" s="56"/>
      <c r="D1800" s="38"/>
      <c r="E1800" s="38"/>
      <c r="F1800" s="38"/>
      <c r="G1800" s="38"/>
      <c r="H1800" s="38"/>
      <c r="I1800" s="38"/>
      <c r="J1800" s="38"/>
      <c r="K1800" s="57"/>
      <c r="L1800" s="38"/>
      <c r="M1800" s="38"/>
      <c r="N1800" s="38"/>
      <c r="O1800" s="38"/>
      <c r="P1800" s="38"/>
      <c r="Q1800" s="38"/>
      <c r="R1800" s="57"/>
      <c r="S1800" s="38"/>
      <c r="U1800" s="58"/>
      <c r="X1800" s="58"/>
      <c r="Y1800" s="58"/>
    </row>
    <row r="1801" spans="1:25">
      <c r="A1801" s="56"/>
      <c r="D1801" s="38"/>
      <c r="E1801" s="38"/>
      <c r="F1801" s="38"/>
      <c r="G1801" s="38"/>
      <c r="H1801" s="38"/>
      <c r="I1801" s="38"/>
      <c r="J1801" s="38"/>
      <c r="K1801" s="57"/>
      <c r="L1801" s="38"/>
      <c r="M1801" s="38"/>
      <c r="N1801" s="38"/>
      <c r="O1801" s="38"/>
      <c r="P1801" s="38"/>
      <c r="Q1801" s="38"/>
      <c r="R1801" s="57"/>
      <c r="S1801" s="38"/>
      <c r="U1801" s="58"/>
      <c r="X1801" s="58"/>
      <c r="Y1801" s="58"/>
    </row>
    <row r="1802" spans="1:25">
      <c r="A1802" s="56"/>
      <c r="D1802" s="38"/>
      <c r="E1802" s="38"/>
      <c r="F1802" s="38"/>
      <c r="G1802" s="38"/>
      <c r="H1802" s="38"/>
      <c r="I1802" s="38"/>
      <c r="J1802" s="38"/>
      <c r="K1802" s="57"/>
      <c r="L1802" s="38"/>
      <c r="M1802" s="38"/>
      <c r="N1802" s="38"/>
      <c r="O1802" s="38"/>
      <c r="P1802" s="38"/>
      <c r="Q1802" s="38"/>
      <c r="R1802" s="57"/>
      <c r="S1802" s="38"/>
      <c r="U1802" s="58"/>
      <c r="X1802" s="58"/>
      <c r="Y1802" s="58"/>
    </row>
    <row r="1803" spans="1:25">
      <c r="A1803" s="56"/>
      <c r="D1803" s="38"/>
      <c r="E1803" s="38"/>
      <c r="F1803" s="38"/>
      <c r="G1803" s="38"/>
      <c r="H1803" s="38"/>
      <c r="I1803" s="38"/>
      <c r="J1803" s="38"/>
      <c r="K1803" s="57"/>
      <c r="L1803" s="38"/>
      <c r="M1803" s="38"/>
      <c r="N1803" s="38"/>
      <c r="O1803" s="38"/>
      <c r="P1803" s="38"/>
      <c r="Q1803" s="38"/>
      <c r="R1803" s="57"/>
      <c r="S1803" s="38"/>
      <c r="U1803" s="58"/>
      <c r="X1803" s="58"/>
      <c r="Y1803" s="58"/>
    </row>
    <row r="1804" spans="1:25">
      <c r="A1804" s="56"/>
      <c r="D1804" s="38"/>
      <c r="E1804" s="38"/>
      <c r="F1804" s="38"/>
      <c r="G1804" s="38"/>
      <c r="H1804" s="38"/>
      <c r="I1804" s="38"/>
      <c r="J1804" s="38"/>
      <c r="K1804" s="57"/>
      <c r="L1804" s="38"/>
      <c r="M1804" s="38"/>
      <c r="N1804" s="38"/>
      <c r="O1804" s="38"/>
      <c r="P1804" s="38"/>
      <c r="Q1804" s="38"/>
      <c r="R1804" s="57"/>
      <c r="S1804" s="38"/>
      <c r="U1804" s="58"/>
      <c r="X1804" s="58"/>
      <c r="Y1804" s="58"/>
    </row>
    <row r="1805" spans="1:25">
      <c r="A1805" s="56"/>
      <c r="D1805" s="38"/>
      <c r="E1805" s="38"/>
      <c r="F1805" s="38"/>
      <c r="G1805" s="38"/>
      <c r="H1805" s="38"/>
      <c r="I1805" s="38"/>
      <c r="J1805" s="38"/>
      <c r="K1805" s="57"/>
      <c r="L1805" s="38"/>
      <c r="M1805" s="38"/>
      <c r="N1805" s="38"/>
      <c r="O1805" s="38"/>
      <c r="P1805" s="38"/>
      <c r="Q1805" s="38"/>
      <c r="R1805" s="57"/>
      <c r="S1805" s="38"/>
      <c r="U1805" s="58"/>
      <c r="X1805" s="58"/>
      <c r="Y1805" s="58"/>
    </row>
    <row r="1806" spans="1:25">
      <c r="A1806" s="56"/>
      <c r="D1806" s="38"/>
      <c r="E1806" s="38"/>
      <c r="F1806" s="38"/>
      <c r="G1806" s="38"/>
      <c r="H1806" s="38"/>
      <c r="I1806" s="38"/>
      <c r="J1806" s="38"/>
      <c r="K1806" s="57"/>
      <c r="L1806" s="38"/>
      <c r="M1806" s="38"/>
      <c r="N1806" s="38"/>
      <c r="O1806" s="38"/>
      <c r="P1806" s="38"/>
      <c r="Q1806" s="38"/>
      <c r="R1806" s="57"/>
      <c r="S1806" s="38"/>
      <c r="U1806" s="58"/>
      <c r="X1806" s="58"/>
      <c r="Y1806" s="58"/>
    </row>
    <row r="1807" spans="1:25">
      <c r="A1807" s="56"/>
      <c r="D1807" s="38"/>
      <c r="E1807" s="38"/>
      <c r="F1807" s="38"/>
      <c r="G1807" s="38"/>
      <c r="H1807" s="38"/>
      <c r="I1807" s="38"/>
      <c r="J1807" s="38"/>
      <c r="K1807" s="57"/>
      <c r="L1807" s="38"/>
      <c r="M1807" s="38"/>
      <c r="N1807" s="38"/>
      <c r="O1807" s="38"/>
      <c r="P1807" s="38"/>
      <c r="Q1807" s="38"/>
      <c r="R1807" s="57"/>
      <c r="S1807" s="38"/>
      <c r="U1807" s="58"/>
      <c r="X1807" s="58"/>
      <c r="Y1807" s="58"/>
    </row>
    <row r="1808" spans="1:25">
      <c r="A1808" s="56"/>
      <c r="D1808" s="38"/>
      <c r="E1808" s="38"/>
      <c r="F1808" s="38"/>
      <c r="G1808" s="38"/>
      <c r="H1808" s="38"/>
      <c r="I1808" s="38"/>
      <c r="J1808" s="38"/>
      <c r="K1808" s="57"/>
      <c r="L1808" s="38"/>
      <c r="M1808" s="38"/>
      <c r="N1808" s="38"/>
      <c r="O1808" s="38"/>
      <c r="P1808" s="38"/>
      <c r="Q1808" s="38"/>
      <c r="R1808" s="57"/>
      <c r="S1808" s="38"/>
      <c r="U1808" s="58"/>
      <c r="X1808" s="58"/>
      <c r="Y1808" s="58"/>
    </row>
    <row r="1809" spans="1:26">
      <c r="A1809" s="56"/>
      <c r="D1809" s="38"/>
      <c r="E1809" s="38"/>
      <c r="F1809" s="38"/>
      <c r="G1809" s="38"/>
      <c r="H1809" s="38"/>
      <c r="I1809" s="38"/>
      <c r="J1809" s="38"/>
      <c r="K1809" s="57"/>
      <c r="L1809" s="38"/>
      <c r="M1809" s="38"/>
      <c r="N1809" s="38"/>
      <c r="O1809" s="38"/>
      <c r="P1809" s="38"/>
      <c r="Q1809" s="38"/>
      <c r="R1809" s="57"/>
      <c r="S1809" s="38"/>
      <c r="U1809" s="58"/>
      <c r="X1809" s="58"/>
      <c r="Y1809" s="58"/>
    </row>
    <row r="1810" spans="1:26">
      <c r="A1810" s="56"/>
      <c r="D1810" s="38"/>
      <c r="E1810" s="38"/>
      <c r="F1810" s="38"/>
      <c r="G1810" s="38"/>
      <c r="H1810" s="38"/>
      <c r="I1810" s="38"/>
      <c r="J1810" s="38"/>
      <c r="K1810" s="57"/>
      <c r="L1810" s="38"/>
      <c r="M1810" s="38"/>
      <c r="N1810" s="38"/>
      <c r="O1810" s="38"/>
      <c r="P1810" s="38"/>
      <c r="Q1810" s="38"/>
      <c r="R1810" s="57"/>
      <c r="S1810" s="38"/>
      <c r="U1810" s="58"/>
      <c r="X1810" s="58"/>
      <c r="Y1810" s="58"/>
    </row>
    <row r="1811" spans="1:26">
      <c r="A1811" s="339"/>
      <c r="B1811" s="339"/>
      <c r="C1811" s="339"/>
      <c r="D1811" s="339"/>
      <c r="E1811" s="339"/>
      <c r="F1811" s="339"/>
      <c r="G1811" s="339"/>
      <c r="H1811" s="339"/>
      <c r="I1811" s="339"/>
      <c r="J1811" s="339"/>
      <c r="K1811" s="339"/>
      <c r="L1811" s="339"/>
      <c r="M1811" s="339"/>
      <c r="N1811" s="339"/>
      <c r="O1811" s="339"/>
      <c r="P1811" s="339"/>
      <c r="Q1811" s="339"/>
      <c r="R1811" s="339"/>
      <c r="S1811" s="339"/>
      <c r="T1811" s="339"/>
      <c r="U1811" s="339"/>
      <c r="V1811" s="339"/>
      <c r="W1811" s="339"/>
      <c r="X1811" s="339"/>
      <c r="Y1811" s="339"/>
      <c r="Z1811" s="339"/>
    </row>
    <row r="1818" spans="1:26">
      <c r="D1818" s="356"/>
    </row>
  </sheetData>
  <autoFilter ref="A9:AA975" xr:uid="{D181B865-3BFB-4EF1-B500-817C8A8FDF3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S1033"/>
  <sheetViews>
    <sheetView showGridLines="0" zoomScaleNormal="100" workbookViewId="0">
      <pane ySplit="9" topLeftCell="A10" activePane="bottomLeft" state="frozen"/>
      <selection sqref="A1:A3"/>
      <selection pane="bottomLeft" activeCell="A10" sqref="A10"/>
    </sheetView>
  </sheetViews>
  <sheetFormatPr defaultRowHeight="15"/>
  <cols>
    <col min="1" max="1" width="5.42578125" customWidth="1"/>
    <col min="2" max="2" width="13.28515625" style="23" customWidth="1"/>
    <col min="3" max="3" width="28.140625" customWidth="1"/>
    <col min="4" max="4" width="6.7109375" style="6" hidden="1" customWidth="1"/>
    <col min="5" max="5" width="11.710937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9" ht="22.7" customHeight="1">
      <c r="A1" s="357" t="s">
        <v>0</v>
      </c>
      <c r="D1" s="2"/>
      <c r="E1" s="2"/>
      <c r="F1" s="1"/>
      <c r="G1" s="1"/>
    </row>
    <row r="2" spans="1:19" ht="20.25">
      <c r="A2" s="358" t="s">
        <v>1</v>
      </c>
      <c r="C2" s="26"/>
      <c r="D2" s="2"/>
      <c r="E2" s="2"/>
      <c r="F2" s="1"/>
      <c r="G2" s="1"/>
    </row>
    <row r="3" spans="1:19" ht="15.75">
      <c r="A3" s="359" t="s">
        <v>580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3"/>
    </row>
    <row r="8" spans="1:19" ht="60.75" customHeight="1">
      <c r="A8" s="8" t="s">
        <v>581</v>
      </c>
      <c r="B8" s="28" t="s">
        <v>645</v>
      </c>
      <c r="C8" s="9" t="s">
        <v>582</v>
      </c>
      <c r="D8" s="8" t="s">
        <v>583</v>
      </c>
      <c r="E8" s="10" t="s">
        <v>584</v>
      </c>
      <c r="F8" s="8" t="s">
        <v>585</v>
      </c>
      <c r="G8" s="9" t="s">
        <v>586</v>
      </c>
      <c r="H8" s="8" t="s">
        <v>667</v>
      </c>
      <c r="J8" s="8" t="s">
        <v>588</v>
      </c>
      <c r="K8" s="8" t="s">
        <v>587</v>
      </c>
      <c r="L8" s="8" t="s">
        <v>498</v>
      </c>
      <c r="N8" s="8" t="s">
        <v>653</v>
      </c>
      <c r="O8" s="8" t="s">
        <v>587</v>
      </c>
      <c r="P8" s="8" t="s">
        <v>498</v>
      </c>
      <c r="R8" s="8" t="s">
        <v>589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R9" s="11"/>
      <c r="S9" t="s">
        <v>591</v>
      </c>
    </row>
    <row r="10" spans="1:19">
      <c r="A10" s="35">
        <v>409</v>
      </c>
      <c r="B10" s="115">
        <v>409201201</v>
      </c>
      <c r="C10" s="116" t="s">
        <v>502</v>
      </c>
      <c r="D10" s="115">
        <v>201</v>
      </c>
      <c r="E10" s="116" t="s">
        <v>228</v>
      </c>
      <c r="F10" s="115">
        <v>201</v>
      </c>
      <c r="G10" s="116" t="s">
        <v>228</v>
      </c>
      <c r="H10" s="74">
        <f t="shared" ref="H10:H73" si="0">IFERROR(VLOOKUP(B10,ratesQ1,14,FALSE),"--")</f>
        <v>1044</v>
      </c>
      <c r="I10" s="36"/>
      <c r="J10" s="38">
        <f t="shared" ref="J10:J73" si="1">IFERROR(VLOOKUP($B10,ratesPFY,9,FALSE),"--")</f>
        <v>14396</v>
      </c>
      <c r="K10" s="38">
        <f t="shared" ref="K10:K73" si="2">(IFERROR(VLOOKUP($B10,found22,12,FALSE),0)+
(IFERROR(VLOOKUP($B10,found22,13,FALSE),0)+
+(IFERROR(VLOOKUP($B10,found22,14,FALSE),0))))</f>
        <v>248</v>
      </c>
      <c r="L10" s="38">
        <f t="shared" ref="L10:L73" si="3">(IFERROR(VLOOKUP($B10,found22,15,FALSE),0))</f>
        <v>622</v>
      </c>
      <c r="M10" s="36"/>
      <c r="N10" s="38">
        <f t="shared" ref="N10:N73" si="4">IFERROR(VLOOKUP($B10,ratesQ1,8,FALSE),"--")</f>
        <v>15947</v>
      </c>
      <c r="O10" s="38">
        <f t="shared" ref="O10:O73" si="5">(IFERROR(VLOOKUP($B10,found23,12,FALSE),0)+
+(IFERROR(VLOOKUP($B10,found23,13,FALSE),0)
+(IFERROR(VLOOKUP($B10,found23,14,FALSE),0))))</f>
        <v>309</v>
      </c>
      <c r="P10" s="38">
        <f t="shared" ref="P10:P73" si="6">(IFERROR(VLOOKUP($B10,found23,15,FALSE),0))</f>
        <v>742</v>
      </c>
      <c r="Q10" s="36"/>
      <c r="R10" s="58">
        <f>IFERROR(N10-J10,"--")</f>
        <v>1551</v>
      </c>
    </row>
    <row r="11" spans="1:19">
      <c r="A11" s="35">
        <v>410</v>
      </c>
      <c r="B11" s="115">
        <v>410035035</v>
      </c>
      <c r="C11" s="116" t="s">
        <v>503</v>
      </c>
      <c r="D11" s="115">
        <v>35</v>
      </c>
      <c r="E11" s="116" t="s">
        <v>62</v>
      </c>
      <c r="F11" s="115">
        <v>35</v>
      </c>
      <c r="G11" s="116" t="s">
        <v>62</v>
      </c>
      <c r="H11" s="74">
        <f t="shared" si="0"/>
        <v>693</v>
      </c>
      <c r="I11" s="36"/>
      <c r="J11" s="38">
        <f t="shared" si="1"/>
        <v>15603</v>
      </c>
      <c r="K11" s="38">
        <f t="shared" si="2"/>
        <v>62</v>
      </c>
      <c r="L11" s="38">
        <f t="shared" si="3"/>
        <v>510</v>
      </c>
      <c r="M11" s="36"/>
      <c r="N11" s="38">
        <f t="shared" si="4"/>
        <v>16888</v>
      </c>
      <c r="O11" s="38">
        <f t="shared" si="5"/>
        <v>87</v>
      </c>
      <c r="P11" s="38">
        <f t="shared" si="6"/>
        <v>489</v>
      </c>
      <c r="Q11" s="36"/>
      <c r="R11" s="58">
        <f t="shared" ref="R11:R74" si="7">IFERROR(N11-J11,"--")</f>
        <v>1285</v>
      </c>
    </row>
    <row r="12" spans="1:19">
      <c r="A12" s="35">
        <v>410</v>
      </c>
      <c r="B12" s="115">
        <v>410035057</v>
      </c>
      <c r="C12" s="116" t="s">
        <v>503</v>
      </c>
      <c r="D12" s="115">
        <v>35</v>
      </c>
      <c r="E12" s="116" t="s">
        <v>62</v>
      </c>
      <c r="F12" s="115">
        <v>57</v>
      </c>
      <c r="G12" s="116" t="s">
        <v>84</v>
      </c>
      <c r="H12" s="74">
        <f t="shared" si="0"/>
        <v>352</v>
      </c>
      <c r="I12" s="36"/>
      <c r="J12" s="38">
        <f t="shared" si="1"/>
        <v>15833</v>
      </c>
      <c r="K12" s="38">
        <f t="shared" si="2"/>
        <v>25</v>
      </c>
      <c r="L12" s="38">
        <f t="shared" si="3"/>
        <v>305</v>
      </c>
      <c r="M12" s="36"/>
      <c r="N12" s="38">
        <f t="shared" si="4"/>
        <v>17561</v>
      </c>
      <c r="O12" s="38">
        <f t="shared" si="5"/>
        <v>31</v>
      </c>
      <c r="P12" s="38">
        <f t="shared" si="6"/>
        <v>284</v>
      </c>
      <c r="Q12" s="36"/>
      <c r="R12" s="58">
        <f t="shared" si="7"/>
        <v>1728</v>
      </c>
    </row>
    <row r="13" spans="1:19">
      <c r="A13" s="35">
        <v>410</v>
      </c>
      <c r="B13" s="115">
        <v>410035071</v>
      </c>
      <c r="C13" s="116" t="s">
        <v>503</v>
      </c>
      <c r="D13" s="115">
        <v>35</v>
      </c>
      <c r="E13" s="116" t="s">
        <v>62</v>
      </c>
      <c r="F13" s="115">
        <v>71</v>
      </c>
      <c r="G13" s="116" t="s">
        <v>98</v>
      </c>
      <c r="H13" s="74">
        <f t="shared" si="0"/>
        <v>1</v>
      </c>
      <c r="I13" s="36"/>
      <c r="J13" s="38">
        <f t="shared" si="1"/>
        <v>11098.338306737591</v>
      </c>
      <c r="K13" s="38">
        <f t="shared" si="2"/>
        <v>0</v>
      </c>
      <c r="L13" s="38">
        <f t="shared" si="3"/>
        <v>0</v>
      </c>
      <c r="M13" s="36"/>
      <c r="N13" s="38">
        <f t="shared" si="4"/>
        <v>17197</v>
      </c>
      <c r="O13" s="38">
        <f t="shared" si="5"/>
        <v>0</v>
      </c>
      <c r="P13" s="38">
        <f t="shared" si="6"/>
        <v>1</v>
      </c>
      <c r="Q13" s="36"/>
      <c r="R13" s="58">
        <f t="shared" si="7"/>
        <v>6098.6616932624092</v>
      </c>
    </row>
    <row r="14" spans="1:19">
      <c r="A14" s="35">
        <v>410</v>
      </c>
      <c r="B14" s="115">
        <v>410035093</v>
      </c>
      <c r="C14" s="116" t="s">
        <v>503</v>
      </c>
      <c r="D14" s="115">
        <v>35</v>
      </c>
      <c r="E14" s="116" t="s">
        <v>62</v>
      </c>
      <c r="F14" s="115">
        <v>93</v>
      </c>
      <c r="G14" s="116" t="s">
        <v>120</v>
      </c>
      <c r="H14" s="74">
        <f t="shared" si="0"/>
        <v>16</v>
      </c>
      <c r="I14" s="36"/>
      <c r="J14" s="38">
        <f t="shared" si="1"/>
        <v>16866</v>
      </c>
      <c r="K14" s="38">
        <f t="shared" si="2"/>
        <v>0</v>
      </c>
      <c r="L14" s="38">
        <f t="shared" si="3"/>
        <v>6</v>
      </c>
      <c r="M14" s="36"/>
      <c r="N14" s="38">
        <f t="shared" si="4"/>
        <v>18045</v>
      </c>
      <c r="O14" s="38">
        <f t="shared" si="5"/>
        <v>2</v>
      </c>
      <c r="P14" s="38">
        <f t="shared" si="6"/>
        <v>11</v>
      </c>
      <c r="Q14" s="36"/>
      <c r="R14" s="58">
        <f t="shared" si="7"/>
        <v>1179</v>
      </c>
    </row>
    <row r="15" spans="1:19">
      <c r="A15" s="35">
        <v>410</v>
      </c>
      <c r="B15" s="115">
        <v>410035149</v>
      </c>
      <c r="C15" s="116" t="s">
        <v>503</v>
      </c>
      <c r="D15" s="115">
        <v>35</v>
      </c>
      <c r="E15" s="116" t="s">
        <v>62</v>
      </c>
      <c r="F15" s="115">
        <v>149</v>
      </c>
      <c r="G15" s="116" t="s">
        <v>176</v>
      </c>
      <c r="H15" s="74">
        <f t="shared" si="0"/>
        <v>1</v>
      </c>
      <c r="I15" s="36"/>
      <c r="J15" s="38">
        <f t="shared" si="1"/>
        <v>17677</v>
      </c>
      <c r="K15" s="38">
        <f t="shared" si="2"/>
        <v>0</v>
      </c>
      <c r="L15" s="38">
        <f t="shared" si="3"/>
        <v>1</v>
      </c>
      <c r="M15" s="36"/>
      <c r="N15" s="38">
        <f t="shared" si="4"/>
        <v>12440</v>
      </c>
      <c r="O15" s="38">
        <f t="shared" si="5"/>
        <v>0</v>
      </c>
      <c r="P15" s="38">
        <f t="shared" si="6"/>
        <v>0</v>
      </c>
      <c r="Q15" s="36"/>
      <c r="R15" s="58">
        <f t="shared" si="7"/>
        <v>-5237</v>
      </c>
    </row>
    <row r="16" spans="1:19">
      <c r="A16" s="35">
        <v>410</v>
      </c>
      <c r="B16" s="115">
        <v>410035160</v>
      </c>
      <c r="C16" s="116" t="s">
        <v>503</v>
      </c>
      <c r="D16" s="115">
        <v>35</v>
      </c>
      <c r="E16" s="116" t="s">
        <v>62</v>
      </c>
      <c r="F16" s="115">
        <v>160</v>
      </c>
      <c r="G16" s="116" t="s">
        <v>187</v>
      </c>
      <c r="H16" s="74">
        <f t="shared" si="0"/>
        <v>1</v>
      </c>
      <c r="I16" s="36"/>
      <c r="J16" s="38">
        <f t="shared" si="1"/>
        <v>14498.69230261108</v>
      </c>
      <c r="K16" s="38">
        <f t="shared" si="2"/>
        <v>0</v>
      </c>
      <c r="L16" s="38">
        <f t="shared" si="3"/>
        <v>0</v>
      </c>
      <c r="M16" s="36"/>
      <c r="N16" s="38">
        <f t="shared" si="4"/>
        <v>19084</v>
      </c>
      <c r="O16" s="38">
        <f t="shared" si="5"/>
        <v>0</v>
      </c>
      <c r="P16" s="38">
        <f t="shared" si="6"/>
        <v>2</v>
      </c>
      <c r="Q16" s="36"/>
      <c r="R16" s="58">
        <f t="shared" si="7"/>
        <v>4585.3076973889201</v>
      </c>
    </row>
    <row r="17" spans="1:18">
      <c r="A17" s="35">
        <v>410</v>
      </c>
      <c r="B17" s="115">
        <v>410035163</v>
      </c>
      <c r="C17" s="116" t="s">
        <v>503</v>
      </c>
      <c r="D17" s="115">
        <v>35</v>
      </c>
      <c r="E17" s="116" t="s">
        <v>62</v>
      </c>
      <c r="F17" s="115">
        <v>163</v>
      </c>
      <c r="G17" s="116" t="s">
        <v>190</v>
      </c>
      <c r="H17" s="74">
        <f t="shared" si="0"/>
        <v>22</v>
      </c>
      <c r="I17" s="36"/>
      <c r="J17" s="38">
        <f t="shared" si="1"/>
        <v>14471</v>
      </c>
      <c r="K17" s="38">
        <f t="shared" si="2"/>
        <v>1</v>
      </c>
      <c r="L17" s="38">
        <f t="shared" si="3"/>
        <v>9</v>
      </c>
      <c r="M17" s="36"/>
      <c r="N17" s="38">
        <f t="shared" si="4"/>
        <v>16603</v>
      </c>
      <c r="O17" s="38">
        <f t="shared" si="5"/>
        <v>1</v>
      </c>
      <c r="P17" s="38">
        <f t="shared" si="6"/>
        <v>18</v>
      </c>
      <c r="Q17" s="36"/>
      <c r="R17" s="58">
        <f t="shared" si="7"/>
        <v>2132</v>
      </c>
    </row>
    <row r="18" spans="1:18">
      <c r="A18" s="35">
        <v>410</v>
      </c>
      <c r="B18" s="115">
        <v>410035165</v>
      </c>
      <c r="C18" s="116" t="s">
        <v>503</v>
      </c>
      <c r="D18" s="115">
        <v>35</v>
      </c>
      <c r="E18" s="116" t="s">
        <v>62</v>
      </c>
      <c r="F18" s="115">
        <v>165</v>
      </c>
      <c r="G18" s="116" t="s">
        <v>192</v>
      </c>
      <c r="H18" s="74">
        <f t="shared" si="0"/>
        <v>5</v>
      </c>
      <c r="I18" s="36"/>
      <c r="J18" s="38">
        <f t="shared" si="1"/>
        <v>14589</v>
      </c>
      <c r="K18" s="38">
        <f t="shared" si="2"/>
        <v>0</v>
      </c>
      <c r="L18" s="38">
        <f t="shared" si="3"/>
        <v>4</v>
      </c>
      <c r="M18" s="36"/>
      <c r="N18" s="38">
        <f t="shared" si="4"/>
        <v>15017</v>
      </c>
      <c r="O18" s="38">
        <f t="shared" si="5"/>
        <v>0</v>
      </c>
      <c r="P18" s="38">
        <f t="shared" si="6"/>
        <v>3</v>
      </c>
      <c r="Q18" s="36"/>
      <c r="R18" s="58">
        <f t="shared" si="7"/>
        <v>428</v>
      </c>
    </row>
    <row r="19" spans="1:18">
      <c r="A19" s="35">
        <v>410</v>
      </c>
      <c r="B19" s="115">
        <v>410035229</v>
      </c>
      <c r="C19" s="116" t="s">
        <v>503</v>
      </c>
      <c r="D19" s="115">
        <v>35</v>
      </c>
      <c r="E19" s="116" t="s">
        <v>62</v>
      </c>
      <c r="F19" s="115">
        <v>229</v>
      </c>
      <c r="G19" s="116" t="s">
        <v>256</v>
      </c>
      <c r="H19" s="74">
        <f t="shared" si="0"/>
        <v>1</v>
      </c>
      <c r="I19" s="36"/>
      <c r="J19" s="38">
        <f t="shared" si="1"/>
        <v>12597.214677556576</v>
      </c>
      <c r="K19" s="38">
        <f t="shared" si="2"/>
        <v>0</v>
      </c>
      <c r="L19" s="38">
        <f t="shared" si="3"/>
        <v>0</v>
      </c>
      <c r="M19" s="36"/>
      <c r="N19" s="38">
        <f t="shared" si="4"/>
        <v>14061.217885521883</v>
      </c>
      <c r="O19" s="38">
        <f t="shared" si="5"/>
        <v>0</v>
      </c>
      <c r="P19" s="38">
        <f t="shared" si="6"/>
        <v>0</v>
      </c>
      <c r="Q19" s="36"/>
      <c r="R19" s="58">
        <f t="shared" si="7"/>
        <v>1464.0032079653065</v>
      </c>
    </row>
    <row r="20" spans="1:18">
      <c r="A20" s="35">
        <v>410</v>
      </c>
      <c r="B20" s="115">
        <v>410035244</v>
      </c>
      <c r="C20" s="116" t="s">
        <v>503</v>
      </c>
      <c r="D20" s="115">
        <v>35</v>
      </c>
      <c r="E20" s="116" t="s">
        <v>62</v>
      </c>
      <c r="F20" s="115">
        <v>244</v>
      </c>
      <c r="G20" s="116" t="s">
        <v>271</v>
      </c>
      <c r="H20" s="74">
        <f t="shared" si="0"/>
        <v>1</v>
      </c>
      <c r="I20" s="36"/>
      <c r="J20" s="38">
        <f t="shared" si="1"/>
        <v>15408</v>
      </c>
      <c r="K20" s="38">
        <f t="shared" si="2"/>
        <v>0</v>
      </c>
      <c r="L20" s="38">
        <f t="shared" si="3"/>
        <v>1</v>
      </c>
      <c r="M20" s="36"/>
      <c r="N20" s="38">
        <f t="shared" si="4"/>
        <v>18742</v>
      </c>
      <c r="O20" s="38">
        <f t="shared" si="5"/>
        <v>0</v>
      </c>
      <c r="P20" s="38">
        <f t="shared" si="6"/>
        <v>1</v>
      </c>
      <c r="Q20" s="36"/>
      <c r="R20" s="58">
        <f t="shared" si="7"/>
        <v>3334</v>
      </c>
    </row>
    <row r="21" spans="1:18">
      <c r="A21" s="35">
        <v>410</v>
      </c>
      <c r="B21" s="115">
        <v>410035248</v>
      </c>
      <c r="C21" s="116" t="s">
        <v>503</v>
      </c>
      <c r="D21" s="115">
        <v>35</v>
      </c>
      <c r="E21" s="116" t="s">
        <v>62</v>
      </c>
      <c r="F21" s="115">
        <v>248</v>
      </c>
      <c r="G21" s="116" t="s">
        <v>275</v>
      </c>
      <c r="H21" s="74">
        <f t="shared" si="0"/>
        <v>61</v>
      </c>
      <c r="I21" s="36"/>
      <c r="J21" s="38">
        <f t="shared" si="1"/>
        <v>15436</v>
      </c>
      <c r="K21" s="38">
        <f t="shared" si="2"/>
        <v>5</v>
      </c>
      <c r="L21" s="38">
        <f t="shared" si="3"/>
        <v>36</v>
      </c>
      <c r="M21" s="36"/>
      <c r="N21" s="38">
        <f t="shared" si="4"/>
        <v>16290</v>
      </c>
      <c r="O21" s="38">
        <f t="shared" si="5"/>
        <v>6</v>
      </c>
      <c r="P21" s="38">
        <f t="shared" si="6"/>
        <v>35</v>
      </c>
      <c r="Q21" s="36"/>
      <c r="R21" s="58">
        <f t="shared" si="7"/>
        <v>854</v>
      </c>
    </row>
    <row r="22" spans="1:18">
      <c r="A22" s="35">
        <v>410</v>
      </c>
      <c r="B22" s="115">
        <v>410035262</v>
      </c>
      <c r="C22" s="116" t="s">
        <v>503</v>
      </c>
      <c r="D22" s="115">
        <v>35</v>
      </c>
      <c r="E22" s="116" t="s">
        <v>62</v>
      </c>
      <c r="F22" s="115">
        <v>262</v>
      </c>
      <c r="G22" s="116" t="s">
        <v>289</v>
      </c>
      <c r="H22" s="74">
        <f t="shared" si="0"/>
        <v>2</v>
      </c>
      <c r="I22" s="36"/>
      <c r="J22" s="38">
        <f t="shared" si="1"/>
        <v>13860</v>
      </c>
      <c r="K22" s="38">
        <f t="shared" si="2"/>
        <v>1</v>
      </c>
      <c r="L22" s="38">
        <f t="shared" si="3"/>
        <v>2</v>
      </c>
      <c r="M22" s="36"/>
      <c r="N22" s="38">
        <f t="shared" si="4"/>
        <v>19135</v>
      </c>
      <c r="O22" s="38">
        <f t="shared" si="5"/>
        <v>1</v>
      </c>
      <c r="P22" s="38">
        <f t="shared" si="6"/>
        <v>4</v>
      </c>
      <c r="Q22" s="36"/>
      <c r="R22" s="58">
        <f t="shared" si="7"/>
        <v>5275</v>
      </c>
    </row>
    <row r="23" spans="1:18">
      <c r="A23" s="35">
        <v>410</v>
      </c>
      <c r="B23" s="115">
        <v>410035274</v>
      </c>
      <c r="C23" s="116" t="s">
        <v>503</v>
      </c>
      <c r="D23" s="115">
        <v>35</v>
      </c>
      <c r="E23" s="116" t="s">
        <v>62</v>
      </c>
      <c r="F23" s="115">
        <v>274</v>
      </c>
      <c r="G23" s="116" t="s">
        <v>301</v>
      </c>
      <c r="H23" s="74">
        <f t="shared" si="0"/>
        <v>1</v>
      </c>
      <c r="I23" s="36"/>
      <c r="J23" s="38">
        <f t="shared" si="1"/>
        <v>15255.29345634383</v>
      </c>
      <c r="K23" s="38">
        <f t="shared" si="2"/>
        <v>0</v>
      </c>
      <c r="L23" s="38">
        <f t="shared" si="3"/>
        <v>0</v>
      </c>
      <c r="M23" s="36"/>
      <c r="N23" s="38">
        <f t="shared" si="4"/>
        <v>15993.480452145281</v>
      </c>
      <c r="O23" s="38">
        <f t="shared" si="5"/>
        <v>0</v>
      </c>
      <c r="P23" s="38">
        <f t="shared" si="6"/>
        <v>0</v>
      </c>
      <c r="Q23" s="36"/>
      <c r="R23" s="58">
        <f t="shared" si="7"/>
        <v>738.18699580145039</v>
      </c>
    </row>
    <row r="24" spans="1:18">
      <c r="A24" s="35">
        <v>410</v>
      </c>
      <c r="B24" s="115">
        <v>410035346</v>
      </c>
      <c r="C24" s="116" t="s">
        <v>503</v>
      </c>
      <c r="D24" s="115">
        <v>35</v>
      </c>
      <c r="E24" s="116" t="s">
        <v>62</v>
      </c>
      <c r="F24" s="115">
        <v>346</v>
      </c>
      <c r="G24" s="116" t="s">
        <v>373</v>
      </c>
      <c r="H24" s="74">
        <f t="shared" si="0"/>
        <v>11</v>
      </c>
      <c r="I24" s="36"/>
      <c r="J24" s="38">
        <f t="shared" si="1"/>
        <v>13245</v>
      </c>
      <c r="K24" s="38">
        <f t="shared" si="2"/>
        <v>1</v>
      </c>
      <c r="L24" s="38">
        <f t="shared" si="3"/>
        <v>3</v>
      </c>
      <c r="M24" s="36"/>
      <c r="N24" s="38">
        <f t="shared" si="4"/>
        <v>14788</v>
      </c>
      <c r="O24" s="38">
        <f t="shared" si="5"/>
        <v>1</v>
      </c>
      <c r="P24" s="38">
        <f t="shared" si="6"/>
        <v>6</v>
      </c>
      <c r="Q24" s="36"/>
      <c r="R24" s="58">
        <f t="shared" si="7"/>
        <v>1543</v>
      </c>
    </row>
    <row r="25" spans="1:18">
      <c r="A25" s="35">
        <v>410</v>
      </c>
      <c r="B25" s="115">
        <v>410057035</v>
      </c>
      <c r="C25" s="116" t="s">
        <v>503</v>
      </c>
      <c r="D25" s="115">
        <v>57</v>
      </c>
      <c r="E25" s="116" t="s">
        <v>84</v>
      </c>
      <c r="F25" s="115">
        <v>35</v>
      </c>
      <c r="G25" s="116" t="s">
        <v>62</v>
      </c>
      <c r="H25" s="74">
        <f t="shared" si="0"/>
        <v>18</v>
      </c>
      <c r="I25" s="36"/>
      <c r="J25" s="38">
        <f t="shared" si="1"/>
        <v>13072</v>
      </c>
      <c r="K25" s="38">
        <f t="shared" si="2"/>
        <v>1</v>
      </c>
      <c r="L25" s="38">
        <f t="shared" si="3"/>
        <v>6</v>
      </c>
      <c r="M25" s="36"/>
      <c r="N25" s="38">
        <f t="shared" si="4"/>
        <v>14694</v>
      </c>
      <c r="O25" s="38">
        <f t="shared" si="5"/>
        <v>1</v>
      </c>
      <c r="P25" s="38">
        <f t="shared" si="6"/>
        <v>9</v>
      </c>
      <c r="Q25" s="36"/>
      <c r="R25" s="58">
        <f t="shared" si="7"/>
        <v>1622</v>
      </c>
    </row>
    <row r="26" spans="1:18">
      <c r="A26" s="35">
        <v>410</v>
      </c>
      <c r="B26" s="115">
        <v>410057057</v>
      </c>
      <c r="C26" s="116" t="s">
        <v>503</v>
      </c>
      <c r="D26" s="115">
        <v>57</v>
      </c>
      <c r="E26" s="116" t="s">
        <v>84</v>
      </c>
      <c r="F26" s="115">
        <v>57</v>
      </c>
      <c r="G26" s="116" t="s">
        <v>84</v>
      </c>
      <c r="H26" s="74">
        <f t="shared" si="0"/>
        <v>201</v>
      </c>
      <c r="I26" s="36"/>
      <c r="J26" s="38">
        <f t="shared" si="1"/>
        <v>14568</v>
      </c>
      <c r="K26" s="38">
        <f t="shared" si="2"/>
        <v>21</v>
      </c>
      <c r="L26" s="38">
        <f t="shared" si="3"/>
        <v>172</v>
      </c>
      <c r="M26" s="36"/>
      <c r="N26" s="38">
        <f t="shared" si="4"/>
        <v>15492</v>
      </c>
      <c r="O26" s="38">
        <f t="shared" si="5"/>
        <v>22</v>
      </c>
      <c r="P26" s="38">
        <f t="shared" si="6"/>
        <v>146</v>
      </c>
      <c r="Q26" s="36"/>
      <c r="R26" s="58">
        <f t="shared" si="7"/>
        <v>924</v>
      </c>
    </row>
    <row r="27" spans="1:18">
      <c r="A27" s="35">
        <v>410</v>
      </c>
      <c r="B27" s="115">
        <v>410057093</v>
      </c>
      <c r="C27" s="116" t="s">
        <v>503</v>
      </c>
      <c r="D27" s="115">
        <v>57</v>
      </c>
      <c r="E27" s="116" t="s">
        <v>84</v>
      </c>
      <c r="F27" s="115">
        <v>93</v>
      </c>
      <c r="G27" s="116" t="s">
        <v>120</v>
      </c>
      <c r="H27" s="74">
        <f t="shared" si="0"/>
        <v>3</v>
      </c>
      <c r="I27" s="36"/>
      <c r="J27" s="38">
        <f t="shared" si="1"/>
        <v>15014</v>
      </c>
      <c r="K27" s="38">
        <f t="shared" si="2"/>
        <v>0</v>
      </c>
      <c r="L27" s="38">
        <f t="shared" si="3"/>
        <v>5</v>
      </c>
      <c r="M27" s="36"/>
      <c r="N27" s="38">
        <f t="shared" si="4"/>
        <v>15448</v>
      </c>
      <c r="O27" s="38">
        <f t="shared" si="5"/>
        <v>1</v>
      </c>
      <c r="P27" s="38">
        <f t="shared" si="6"/>
        <v>2</v>
      </c>
      <c r="Q27" s="36"/>
      <c r="R27" s="58">
        <f t="shared" si="7"/>
        <v>434</v>
      </c>
    </row>
    <row r="28" spans="1:18">
      <c r="A28" s="35">
        <v>410</v>
      </c>
      <c r="B28" s="115">
        <v>410057163</v>
      </c>
      <c r="C28" s="116" t="s">
        <v>503</v>
      </c>
      <c r="D28" s="115">
        <v>57</v>
      </c>
      <c r="E28" s="116" t="s">
        <v>84</v>
      </c>
      <c r="F28" s="115">
        <v>163</v>
      </c>
      <c r="G28" s="116" t="s">
        <v>190</v>
      </c>
      <c r="H28" s="74">
        <f t="shared" si="0"/>
        <v>1</v>
      </c>
      <c r="I28" s="36"/>
      <c r="J28" s="38">
        <f t="shared" si="1"/>
        <v>14110</v>
      </c>
      <c r="K28" s="38">
        <f t="shared" si="2"/>
        <v>0</v>
      </c>
      <c r="L28" s="38">
        <f t="shared" si="3"/>
        <v>4</v>
      </c>
      <c r="M28" s="36"/>
      <c r="N28" s="38">
        <f t="shared" si="4"/>
        <v>14848</v>
      </c>
      <c r="O28" s="38">
        <f t="shared" si="5"/>
        <v>0</v>
      </c>
      <c r="P28" s="38">
        <f t="shared" si="6"/>
        <v>3</v>
      </c>
      <c r="Q28" s="36"/>
      <c r="R28" s="58">
        <f t="shared" si="7"/>
        <v>738</v>
      </c>
    </row>
    <row r="29" spans="1:18">
      <c r="A29" s="35">
        <v>410</v>
      </c>
      <c r="B29" s="115">
        <v>410057248</v>
      </c>
      <c r="C29" s="116" t="s">
        <v>503</v>
      </c>
      <c r="D29" s="115">
        <v>57</v>
      </c>
      <c r="E29" s="116" t="s">
        <v>84</v>
      </c>
      <c r="F29" s="115">
        <v>248</v>
      </c>
      <c r="G29" s="116" t="s">
        <v>275</v>
      </c>
      <c r="H29" s="74">
        <f t="shared" si="0"/>
        <v>8</v>
      </c>
      <c r="I29" s="36"/>
      <c r="J29" s="38">
        <f t="shared" si="1"/>
        <v>15541</v>
      </c>
      <c r="K29" s="38">
        <f t="shared" si="2"/>
        <v>1</v>
      </c>
      <c r="L29" s="38">
        <f t="shared" si="3"/>
        <v>8</v>
      </c>
      <c r="M29" s="36"/>
      <c r="N29" s="38">
        <f t="shared" si="4"/>
        <v>14294</v>
      </c>
      <c r="O29" s="38">
        <f t="shared" si="5"/>
        <v>2</v>
      </c>
      <c r="P29" s="38">
        <f t="shared" si="6"/>
        <v>5</v>
      </c>
      <c r="Q29" s="36"/>
      <c r="R29" s="58">
        <f t="shared" si="7"/>
        <v>-1247</v>
      </c>
    </row>
    <row r="30" spans="1:18">
      <c r="A30" s="35">
        <v>410</v>
      </c>
      <c r="B30" s="115">
        <v>410057262</v>
      </c>
      <c r="C30" s="116" t="s">
        <v>503</v>
      </c>
      <c r="D30" s="115">
        <v>57</v>
      </c>
      <c r="E30" s="116" t="s">
        <v>84</v>
      </c>
      <c r="F30" s="115">
        <v>262</v>
      </c>
      <c r="G30" s="116" t="s">
        <v>289</v>
      </c>
      <c r="H30" s="74">
        <f t="shared" si="0"/>
        <v>1</v>
      </c>
      <c r="I30" s="36"/>
      <c r="J30" s="38">
        <f t="shared" si="1"/>
        <v>12199.429165390504</v>
      </c>
      <c r="K30" s="38">
        <f t="shared" si="2"/>
        <v>0</v>
      </c>
      <c r="L30" s="38">
        <f t="shared" si="3"/>
        <v>0</v>
      </c>
      <c r="M30" s="36"/>
      <c r="N30" s="38">
        <f t="shared" si="4"/>
        <v>18861</v>
      </c>
      <c r="O30" s="38">
        <f t="shared" si="5"/>
        <v>1</v>
      </c>
      <c r="P30" s="38">
        <f t="shared" si="6"/>
        <v>1</v>
      </c>
      <c r="Q30" s="36"/>
      <c r="R30" s="58">
        <f t="shared" si="7"/>
        <v>6661.5708346094962</v>
      </c>
    </row>
    <row r="31" spans="1:18">
      <c r="A31" s="35">
        <v>412</v>
      </c>
      <c r="B31" s="115">
        <v>412035035</v>
      </c>
      <c r="C31" s="116" t="s">
        <v>504</v>
      </c>
      <c r="D31" s="115">
        <v>35</v>
      </c>
      <c r="E31" s="116" t="s">
        <v>62</v>
      </c>
      <c r="F31" s="115">
        <v>35</v>
      </c>
      <c r="G31" s="116" t="s">
        <v>62</v>
      </c>
      <c r="H31" s="74">
        <f t="shared" si="0"/>
        <v>493</v>
      </c>
      <c r="I31" s="36"/>
      <c r="J31" s="38">
        <f t="shared" si="1"/>
        <v>14250</v>
      </c>
      <c r="K31" s="38">
        <f t="shared" si="2"/>
        <v>33</v>
      </c>
      <c r="L31" s="38">
        <f t="shared" si="3"/>
        <v>282</v>
      </c>
      <c r="M31" s="36"/>
      <c r="N31" s="38">
        <f t="shared" si="4"/>
        <v>16285</v>
      </c>
      <c r="O31" s="38">
        <f t="shared" si="5"/>
        <v>45</v>
      </c>
      <c r="P31" s="38">
        <f t="shared" si="6"/>
        <v>321</v>
      </c>
      <c r="Q31" s="36"/>
      <c r="R31" s="58">
        <f t="shared" si="7"/>
        <v>2035</v>
      </c>
    </row>
    <row r="32" spans="1:18">
      <c r="A32" s="35">
        <v>412</v>
      </c>
      <c r="B32" s="115">
        <v>412035044</v>
      </c>
      <c r="C32" s="116" t="s">
        <v>504</v>
      </c>
      <c r="D32" s="115">
        <v>35</v>
      </c>
      <c r="E32" s="116" t="s">
        <v>62</v>
      </c>
      <c r="F32" s="115">
        <v>44</v>
      </c>
      <c r="G32" s="116" t="s">
        <v>71</v>
      </c>
      <c r="H32" s="74">
        <f t="shared" si="0"/>
        <v>14</v>
      </c>
      <c r="I32" s="36"/>
      <c r="J32" s="38">
        <f t="shared" si="1"/>
        <v>16959</v>
      </c>
      <c r="K32" s="38">
        <f t="shared" si="2"/>
        <v>0</v>
      </c>
      <c r="L32" s="38">
        <f t="shared" si="3"/>
        <v>13</v>
      </c>
      <c r="M32" s="36"/>
      <c r="N32" s="38">
        <f t="shared" si="4"/>
        <v>12886</v>
      </c>
      <c r="O32" s="38">
        <f t="shared" si="5"/>
        <v>0</v>
      </c>
      <c r="P32" s="38">
        <f t="shared" si="6"/>
        <v>3</v>
      </c>
      <c r="Q32" s="36"/>
      <c r="R32" s="58">
        <f t="shared" si="7"/>
        <v>-4073</v>
      </c>
    </row>
    <row r="33" spans="1:18">
      <c r="A33" s="35">
        <v>412</v>
      </c>
      <c r="B33" s="115">
        <v>412035220</v>
      </c>
      <c r="C33" s="116" t="s">
        <v>504</v>
      </c>
      <c r="D33" s="115">
        <v>35</v>
      </c>
      <c r="E33" s="116" t="s">
        <v>62</v>
      </c>
      <c r="F33" s="115">
        <v>220</v>
      </c>
      <c r="G33" s="116" t="s">
        <v>247</v>
      </c>
      <c r="H33" s="74">
        <f t="shared" si="0"/>
        <v>3</v>
      </c>
      <c r="I33" s="36"/>
      <c r="J33" s="38">
        <f t="shared" si="1"/>
        <v>16194</v>
      </c>
      <c r="K33" s="38">
        <f t="shared" si="2"/>
        <v>1</v>
      </c>
      <c r="L33" s="38">
        <f t="shared" si="3"/>
        <v>3</v>
      </c>
      <c r="M33" s="36"/>
      <c r="N33" s="38">
        <f t="shared" si="4"/>
        <v>15407</v>
      </c>
      <c r="O33" s="38">
        <f t="shared" si="5"/>
        <v>0</v>
      </c>
      <c r="P33" s="38">
        <f t="shared" si="6"/>
        <v>2</v>
      </c>
      <c r="Q33" s="36"/>
      <c r="R33" s="58">
        <f t="shared" si="7"/>
        <v>-787</v>
      </c>
    </row>
    <row r="34" spans="1:18">
      <c r="A34" s="35">
        <v>412</v>
      </c>
      <c r="B34" s="115">
        <v>412035243</v>
      </c>
      <c r="C34" s="116" t="s">
        <v>504</v>
      </c>
      <c r="D34" s="115">
        <v>35</v>
      </c>
      <c r="E34" s="116" t="s">
        <v>62</v>
      </c>
      <c r="F34" s="115">
        <v>243</v>
      </c>
      <c r="G34" s="116" t="s">
        <v>270</v>
      </c>
      <c r="H34" s="74">
        <f t="shared" si="0"/>
        <v>2</v>
      </c>
      <c r="I34" s="36"/>
      <c r="J34" s="38">
        <f t="shared" si="1"/>
        <v>15218</v>
      </c>
      <c r="K34" s="38">
        <f t="shared" si="2"/>
        <v>0</v>
      </c>
      <c r="L34" s="38">
        <f t="shared" si="3"/>
        <v>1</v>
      </c>
      <c r="M34" s="36"/>
      <c r="N34" s="38">
        <f t="shared" si="4"/>
        <v>10434</v>
      </c>
      <c r="O34" s="38">
        <f t="shared" si="5"/>
        <v>0</v>
      </c>
      <c r="P34" s="38">
        <f t="shared" si="6"/>
        <v>0</v>
      </c>
      <c r="Q34" s="36"/>
      <c r="R34" s="58">
        <f t="shared" si="7"/>
        <v>-4784</v>
      </c>
    </row>
    <row r="35" spans="1:18">
      <c r="A35" s="35">
        <v>412</v>
      </c>
      <c r="B35" s="115">
        <v>412035244</v>
      </c>
      <c r="C35" s="116" t="s">
        <v>504</v>
      </c>
      <c r="D35" s="115">
        <v>35</v>
      </c>
      <c r="E35" s="116" t="s">
        <v>62</v>
      </c>
      <c r="F35" s="115">
        <v>244</v>
      </c>
      <c r="G35" s="116" t="s">
        <v>271</v>
      </c>
      <c r="H35" s="74">
        <f t="shared" si="0"/>
        <v>7</v>
      </c>
      <c r="I35" s="36"/>
      <c r="J35" s="38">
        <f t="shared" si="1"/>
        <v>15130</v>
      </c>
      <c r="K35" s="38">
        <f t="shared" si="2"/>
        <v>0</v>
      </c>
      <c r="L35" s="38">
        <f t="shared" si="3"/>
        <v>11</v>
      </c>
      <c r="M35" s="36"/>
      <c r="N35" s="38">
        <f t="shared" si="4"/>
        <v>15447</v>
      </c>
      <c r="O35" s="38">
        <f t="shared" si="5"/>
        <v>0</v>
      </c>
      <c r="P35" s="38">
        <f t="shared" si="6"/>
        <v>7</v>
      </c>
      <c r="Q35" s="36"/>
      <c r="R35" s="58">
        <f t="shared" si="7"/>
        <v>317</v>
      </c>
    </row>
    <row r="36" spans="1:18">
      <c r="A36" s="35">
        <v>412</v>
      </c>
      <c r="B36" s="115">
        <v>412035285</v>
      </c>
      <c r="C36" s="116" t="s">
        <v>504</v>
      </c>
      <c r="D36" s="115">
        <v>35</v>
      </c>
      <c r="E36" s="116" t="s">
        <v>62</v>
      </c>
      <c r="F36" s="115">
        <v>285</v>
      </c>
      <c r="G36" s="116" t="s">
        <v>312</v>
      </c>
      <c r="H36" s="74">
        <f t="shared" si="0"/>
        <v>4</v>
      </c>
      <c r="I36" s="36"/>
      <c r="J36" s="38">
        <f t="shared" si="1"/>
        <v>11684</v>
      </c>
      <c r="K36" s="38">
        <f t="shared" si="2"/>
        <v>0</v>
      </c>
      <c r="L36" s="38">
        <f t="shared" si="3"/>
        <v>1</v>
      </c>
      <c r="M36" s="36"/>
      <c r="N36" s="38">
        <f t="shared" si="4"/>
        <v>13683</v>
      </c>
      <c r="O36" s="38">
        <f t="shared" si="5"/>
        <v>0</v>
      </c>
      <c r="P36" s="38">
        <f t="shared" si="6"/>
        <v>2</v>
      </c>
      <c r="Q36" s="36"/>
      <c r="R36" s="58">
        <f t="shared" si="7"/>
        <v>1999</v>
      </c>
    </row>
    <row r="37" spans="1:18">
      <c r="A37" s="35">
        <v>412</v>
      </c>
      <c r="B37" s="115">
        <v>412035293</v>
      </c>
      <c r="C37" s="116" t="s">
        <v>504</v>
      </c>
      <c r="D37" s="115">
        <v>35</v>
      </c>
      <c r="E37" s="116" t="s">
        <v>62</v>
      </c>
      <c r="F37" s="115">
        <v>293</v>
      </c>
      <c r="G37" s="116" t="s">
        <v>320</v>
      </c>
      <c r="H37" s="74">
        <f t="shared" si="0"/>
        <v>1</v>
      </c>
      <c r="I37" s="36"/>
      <c r="J37" s="38">
        <f t="shared" si="1"/>
        <v>15408</v>
      </c>
      <c r="K37" s="38">
        <f t="shared" si="2"/>
        <v>0</v>
      </c>
      <c r="L37" s="38">
        <f t="shared" si="3"/>
        <v>1</v>
      </c>
      <c r="M37" s="36"/>
      <c r="N37" s="38">
        <f t="shared" si="4"/>
        <v>10434</v>
      </c>
      <c r="O37" s="38">
        <f t="shared" si="5"/>
        <v>0</v>
      </c>
      <c r="P37" s="38">
        <f t="shared" si="6"/>
        <v>0</v>
      </c>
      <c r="Q37" s="36"/>
      <c r="R37" s="58">
        <f t="shared" si="7"/>
        <v>-4974</v>
      </c>
    </row>
    <row r="38" spans="1:18">
      <c r="A38" s="35">
        <v>412</v>
      </c>
      <c r="B38" s="115">
        <v>412035307</v>
      </c>
      <c r="C38" s="116" t="s">
        <v>504</v>
      </c>
      <c r="D38" s="115">
        <v>35</v>
      </c>
      <c r="E38" s="116" t="s">
        <v>62</v>
      </c>
      <c r="F38" s="115">
        <v>307</v>
      </c>
      <c r="G38" s="116" t="s">
        <v>334</v>
      </c>
      <c r="H38" s="74">
        <f t="shared" si="0"/>
        <v>1</v>
      </c>
      <c r="I38" s="36"/>
      <c r="J38" s="38">
        <f t="shared" si="1"/>
        <v>11404.707830856421</v>
      </c>
      <c r="K38" s="38">
        <f t="shared" si="2"/>
        <v>0</v>
      </c>
      <c r="L38" s="38">
        <f t="shared" si="3"/>
        <v>0</v>
      </c>
      <c r="M38" s="36"/>
      <c r="N38" s="38">
        <f t="shared" si="4"/>
        <v>12004</v>
      </c>
      <c r="O38" s="38">
        <f t="shared" si="5"/>
        <v>1</v>
      </c>
      <c r="P38" s="38">
        <f t="shared" si="6"/>
        <v>0</v>
      </c>
      <c r="Q38" s="36"/>
      <c r="R38" s="58">
        <f t="shared" si="7"/>
        <v>599.29216914357858</v>
      </c>
    </row>
    <row r="39" spans="1:18">
      <c r="A39" s="35">
        <v>413</v>
      </c>
      <c r="B39" s="115">
        <v>413114091</v>
      </c>
      <c r="C39" s="116" t="s">
        <v>505</v>
      </c>
      <c r="D39" s="115">
        <v>114</v>
      </c>
      <c r="E39" s="116" t="s">
        <v>141</v>
      </c>
      <c r="F39" s="115">
        <v>91</v>
      </c>
      <c r="G39" s="116" t="s">
        <v>118</v>
      </c>
      <c r="H39" s="74">
        <f t="shared" si="0"/>
        <v>1</v>
      </c>
      <c r="I39" s="36"/>
      <c r="J39" s="38">
        <f t="shared" si="1"/>
        <v>14937</v>
      </c>
      <c r="K39" s="38">
        <f t="shared" si="2"/>
        <v>0</v>
      </c>
      <c r="L39" s="38">
        <f t="shared" si="3"/>
        <v>2</v>
      </c>
      <c r="M39" s="36"/>
      <c r="N39" s="38">
        <f t="shared" si="4"/>
        <v>11611</v>
      </c>
      <c r="O39" s="38">
        <f t="shared" si="5"/>
        <v>0</v>
      </c>
      <c r="P39" s="38">
        <f t="shared" si="6"/>
        <v>0</v>
      </c>
      <c r="Q39" s="36"/>
      <c r="R39" s="58">
        <f t="shared" si="7"/>
        <v>-3326</v>
      </c>
    </row>
    <row r="40" spans="1:18">
      <c r="A40" s="35">
        <v>413</v>
      </c>
      <c r="B40" s="115">
        <v>413114114</v>
      </c>
      <c r="C40" s="116" t="s">
        <v>505</v>
      </c>
      <c r="D40" s="115">
        <v>114</v>
      </c>
      <c r="E40" s="116" t="s">
        <v>141</v>
      </c>
      <c r="F40" s="115">
        <v>114</v>
      </c>
      <c r="G40" s="116" t="s">
        <v>141</v>
      </c>
      <c r="H40" s="74">
        <f t="shared" si="0"/>
        <v>79</v>
      </c>
      <c r="I40" s="36"/>
      <c r="J40" s="38">
        <f t="shared" si="1"/>
        <v>12169</v>
      </c>
      <c r="K40" s="38">
        <f t="shared" si="2"/>
        <v>0</v>
      </c>
      <c r="L40" s="38">
        <f t="shared" si="3"/>
        <v>28</v>
      </c>
      <c r="M40" s="36"/>
      <c r="N40" s="38">
        <f t="shared" si="4"/>
        <v>13317</v>
      </c>
      <c r="O40" s="38">
        <f t="shared" si="5"/>
        <v>0</v>
      </c>
      <c r="P40" s="38">
        <f t="shared" si="6"/>
        <v>30</v>
      </c>
      <c r="Q40" s="36"/>
      <c r="R40" s="58">
        <f t="shared" si="7"/>
        <v>1148</v>
      </c>
    </row>
    <row r="41" spans="1:18">
      <c r="A41" s="35">
        <v>413</v>
      </c>
      <c r="B41" s="115">
        <v>413114127</v>
      </c>
      <c r="C41" s="116" t="s">
        <v>505</v>
      </c>
      <c r="D41" s="115">
        <v>114</v>
      </c>
      <c r="E41" s="116" t="s">
        <v>141</v>
      </c>
      <c r="F41" s="115">
        <v>127</v>
      </c>
      <c r="G41" s="116" t="s">
        <v>154</v>
      </c>
      <c r="H41" s="74">
        <f t="shared" si="0"/>
        <v>2</v>
      </c>
      <c r="I41" s="36"/>
      <c r="J41" s="38">
        <f t="shared" si="1"/>
        <v>11023</v>
      </c>
      <c r="K41" s="38">
        <f t="shared" si="2"/>
        <v>0</v>
      </c>
      <c r="L41" s="38">
        <f t="shared" si="3"/>
        <v>0</v>
      </c>
      <c r="M41" s="36"/>
      <c r="N41" s="38">
        <f t="shared" si="4"/>
        <v>11611</v>
      </c>
      <c r="O41" s="38">
        <f t="shared" si="5"/>
        <v>0</v>
      </c>
      <c r="P41" s="38">
        <f t="shared" si="6"/>
        <v>0</v>
      </c>
      <c r="Q41" s="36"/>
      <c r="R41" s="58">
        <f t="shared" si="7"/>
        <v>588</v>
      </c>
    </row>
    <row r="42" spans="1:18">
      <c r="A42" s="35">
        <v>413</v>
      </c>
      <c r="B42" s="115">
        <v>413114210</v>
      </c>
      <c r="C42" s="116" t="s">
        <v>505</v>
      </c>
      <c r="D42" s="115">
        <v>114</v>
      </c>
      <c r="E42" s="116" t="s">
        <v>141</v>
      </c>
      <c r="F42" s="115">
        <v>210</v>
      </c>
      <c r="G42" s="116" t="s">
        <v>237</v>
      </c>
      <c r="H42" s="74">
        <f t="shared" si="0"/>
        <v>1</v>
      </c>
      <c r="I42" s="36"/>
      <c r="J42" s="38">
        <f t="shared" si="1"/>
        <v>11550.662274096387</v>
      </c>
      <c r="K42" s="38">
        <f t="shared" si="2"/>
        <v>0</v>
      </c>
      <c r="L42" s="38">
        <f t="shared" si="3"/>
        <v>0</v>
      </c>
      <c r="M42" s="36"/>
      <c r="N42" s="38">
        <f t="shared" si="4"/>
        <v>11611</v>
      </c>
      <c r="O42" s="38">
        <f t="shared" si="5"/>
        <v>0</v>
      </c>
      <c r="P42" s="38">
        <f t="shared" si="6"/>
        <v>0</v>
      </c>
      <c r="Q42" s="36"/>
      <c r="R42" s="58">
        <f t="shared" si="7"/>
        <v>60.337725903613318</v>
      </c>
    </row>
    <row r="43" spans="1:18">
      <c r="A43" s="35">
        <v>413</v>
      </c>
      <c r="B43" s="115">
        <v>413114253</v>
      </c>
      <c r="C43" s="116" t="s">
        <v>505</v>
      </c>
      <c r="D43" s="115">
        <v>114</v>
      </c>
      <c r="E43" s="116" t="s">
        <v>141</v>
      </c>
      <c r="F43" s="115">
        <v>253</v>
      </c>
      <c r="G43" s="116" t="s">
        <v>280</v>
      </c>
      <c r="H43" s="74">
        <f t="shared" si="0"/>
        <v>1</v>
      </c>
      <c r="I43" s="36"/>
      <c r="J43" s="38">
        <f t="shared" si="1"/>
        <v>11023</v>
      </c>
      <c r="K43" s="38">
        <f t="shared" si="2"/>
        <v>0</v>
      </c>
      <c r="L43" s="38">
        <f t="shared" si="3"/>
        <v>0</v>
      </c>
      <c r="M43" s="36"/>
      <c r="N43" s="38">
        <f t="shared" si="4"/>
        <v>11611</v>
      </c>
      <c r="O43" s="38">
        <f t="shared" si="5"/>
        <v>0</v>
      </c>
      <c r="P43" s="38">
        <f t="shared" si="6"/>
        <v>0</v>
      </c>
      <c r="Q43" s="36"/>
      <c r="R43" s="58">
        <f t="shared" si="7"/>
        <v>588</v>
      </c>
    </row>
    <row r="44" spans="1:18">
      <c r="A44" s="35">
        <v>413</v>
      </c>
      <c r="B44" s="115">
        <v>413114605</v>
      </c>
      <c r="C44" s="116" t="s">
        <v>505</v>
      </c>
      <c r="D44" s="115">
        <v>114</v>
      </c>
      <c r="E44" s="116" t="s">
        <v>141</v>
      </c>
      <c r="F44" s="115">
        <v>605</v>
      </c>
      <c r="G44" s="116" t="s">
        <v>383</v>
      </c>
      <c r="H44" s="74">
        <f t="shared" si="0"/>
        <v>1</v>
      </c>
      <c r="I44" s="36"/>
      <c r="J44" s="38">
        <f t="shared" si="1"/>
        <v>15484</v>
      </c>
      <c r="K44" s="38">
        <f t="shared" si="2"/>
        <v>0</v>
      </c>
      <c r="L44" s="38">
        <f t="shared" si="3"/>
        <v>2</v>
      </c>
      <c r="M44" s="36"/>
      <c r="N44" s="38">
        <f t="shared" si="4"/>
        <v>15477</v>
      </c>
      <c r="O44" s="38">
        <f t="shared" si="5"/>
        <v>0</v>
      </c>
      <c r="P44" s="38">
        <f t="shared" si="6"/>
        <v>2</v>
      </c>
      <c r="Q44" s="36"/>
      <c r="R44" s="58">
        <f t="shared" si="7"/>
        <v>-7</v>
      </c>
    </row>
    <row r="45" spans="1:18">
      <c r="A45" s="35">
        <v>413</v>
      </c>
      <c r="B45" s="115">
        <v>413114615</v>
      </c>
      <c r="C45" s="116" t="s">
        <v>505</v>
      </c>
      <c r="D45" s="115">
        <v>114</v>
      </c>
      <c r="E45" s="116" t="s">
        <v>141</v>
      </c>
      <c r="F45" s="115">
        <v>615</v>
      </c>
      <c r="G45" s="116" t="s">
        <v>385</v>
      </c>
      <c r="H45" s="74">
        <f t="shared" si="0"/>
        <v>2</v>
      </c>
      <c r="I45" s="36"/>
      <c r="J45" s="38">
        <f t="shared" si="1"/>
        <v>12914.785900360146</v>
      </c>
      <c r="K45" s="38">
        <f t="shared" si="2"/>
        <v>0</v>
      </c>
      <c r="L45" s="38">
        <f t="shared" si="3"/>
        <v>0</v>
      </c>
      <c r="M45" s="36"/>
      <c r="N45" s="38">
        <f t="shared" si="4"/>
        <v>11611</v>
      </c>
      <c r="O45" s="38">
        <f t="shared" si="5"/>
        <v>0</v>
      </c>
      <c r="P45" s="38">
        <f t="shared" si="6"/>
        <v>0</v>
      </c>
      <c r="Q45" s="36"/>
      <c r="R45" s="58">
        <f t="shared" si="7"/>
        <v>-1303.7859003601461</v>
      </c>
    </row>
    <row r="46" spans="1:18">
      <c r="A46" s="35">
        <v>413</v>
      </c>
      <c r="B46" s="115">
        <v>413114670</v>
      </c>
      <c r="C46" s="116" t="s">
        <v>505</v>
      </c>
      <c r="D46" s="115">
        <v>114</v>
      </c>
      <c r="E46" s="116" t="s">
        <v>141</v>
      </c>
      <c r="F46" s="115">
        <v>670</v>
      </c>
      <c r="G46" s="116" t="s">
        <v>401</v>
      </c>
      <c r="H46" s="74">
        <f t="shared" si="0"/>
        <v>15</v>
      </c>
      <c r="I46" s="36"/>
      <c r="J46" s="38">
        <f t="shared" si="1"/>
        <v>11719</v>
      </c>
      <c r="K46" s="38">
        <f t="shared" si="2"/>
        <v>0</v>
      </c>
      <c r="L46" s="38">
        <f t="shared" si="3"/>
        <v>8</v>
      </c>
      <c r="M46" s="36"/>
      <c r="N46" s="38">
        <f t="shared" si="4"/>
        <v>11961</v>
      </c>
      <c r="O46" s="38">
        <f t="shared" si="5"/>
        <v>0</v>
      </c>
      <c r="P46" s="38">
        <f t="shared" si="6"/>
        <v>4</v>
      </c>
      <c r="Q46" s="36"/>
      <c r="R46" s="58">
        <f t="shared" si="7"/>
        <v>242</v>
      </c>
    </row>
    <row r="47" spans="1:18">
      <c r="A47" s="35">
        <v>413</v>
      </c>
      <c r="B47" s="115">
        <v>413114674</v>
      </c>
      <c r="C47" s="116" t="s">
        <v>505</v>
      </c>
      <c r="D47" s="115">
        <v>114</v>
      </c>
      <c r="E47" s="116" t="s">
        <v>141</v>
      </c>
      <c r="F47" s="115">
        <v>674</v>
      </c>
      <c r="G47" s="116" t="s">
        <v>404</v>
      </c>
      <c r="H47" s="74">
        <f t="shared" si="0"/>
        <v>53</v>
      </c>
      <c r="I47" s="36"/>
      <c r="J47" s="38">
        <f t="shared" si="1"/>
        <v>11925</v>
      </c>
      <c r="K47" s="38">
        <f t="shared" si="2"/>
        <v>0</v>
      </c>
      <c r="L47" s="38">
        <f t="shared" si="3"/>
        <v>13</v>
      </c>
      <c r="M47" s="36"/>
      <c r="N47" s="38">
        <f t="shared" si="4"/>
        <v>13239</v>
      </c>
      <c r="O47" s="38">
        <f t="shared" si="5"/>
        <v>0</v>
      </c>
      <c r="P47" s="38">
        <f t="shared" si="6"/>
        <v>22</v>
      </c>
      <c r="Q47" s="36"/>
      <c r="R47" s="58">
        <f t="shared" si="7"/>
        <v>1314</v>
      </c>
    </row>
    <row r="48" spans="1:18">
      <c r="A48" s="35">
        <v>413</v>
      </c>
      <c r="B48" s="115">
        <v>413114717</v>
      </c>
      <c r="C48" s="116" t="s">
        <v>505</v>
      </c>
      <c r="D48" s="115">
        <v>114</v>
      </c>
      <c r="E48" s="116" t="s">
        <v>141</v>
      </c>
      <c r="F48" s="115">
        <v>717</v>
      </c>
      <c r="G48" s="116" t="s">
        <v>417</v>
      </c>
      <c r="H48" s="74">
        <f t="shared" si="0"/>
        <v>29</v>
      </c>
      <c r="I48" s="36"/>
      <c r="J48" s="38">
        <f t="shared" si="1"/>
        <v>12194</v>
      </c>
      <c r="K48" s="38">
        <f t="shared" si="2"/>
        <v>0</v>
      </c>
      <c r="L48" s="38">
        <f t="shared" si="3"/>
        <v>14</v>
      </c>
      <c r="M48" s="36"/>
      <c r="N48" s="38">
        <f t="shared" si="4"/>
        <v>13292</v>
      </c>
      <c r="O48" s="38">
        <f t="shared" si="5"/>
        <v>0</v>
      </c>
      <c r="P48" s="38">
        <f t="shared" si="6"/>
        <v>12</v>
      </c>
      <c r="Q48" s="36"/>
      <c r="R48" s="58">
        <f t="shared" si="7"/>
        <v>1098</v>
      </c>
    </row>
    <row r="49" spans="1:18">
      <c r="A49" s="35">
        <v>413</v>
      </c>
      <c r="B49" s="115">
        <v>413114750</v>
      </c>
      <c r="C49" s="116" t="s">
        <v>505</v>
      </c>
      <c r="D49" s="115">
        <v>114</v>
      </c>
      <c r="E49" s="116" t="s">
        <v>141</v>
      </c>
      <c r="F49" s="115">
        <v>750</v>
      </c>
      <c r="G49" s="116" t="s">
        <v>425</v>
      </c>
      <c r="H49" s="74">
        <f t="shared" si="0"/>
        <v>24</v>
      </c>
      <c r="I49" s="36"/>
      <c r="J49" s="38">
        <f t="shared" si="1"/>
        <v>11748</v>
      </c>
      <c r="K49" s="38">
        <f t="shared" si="2"/>
        <v>0</v>
      </c>
      <c r="L49" s="38">
        <f t="shared" si="3"/>
        <v>6</v>
      </c>
      <c r="M49" s="36"/>
      <c r="N49" s="38">
        <f t="shared" si="4"/>
        <v>12688</v>
      </c>
      <c r="O49" s="38">
        <f t="shared" si="5"/>
        <v>0</v>
      </c>
      <c r="P49" s="38">
        <f t="shared" si="6"/>
        <v>6</v>
      </c>
      <c r="Q49" s="36"/>
      <c r="R49" s="58">
        <f t="shared" si="7"/>
        <v>940</v>
      </c>
    </row>
    <row r="50" spans="1:18">
      <c r="A50" s="35">
        <v>413</v>
      </c>
      <c r="B50" s="115">
        <v>413114755</v>
      </c>
      <c r="C50" s="116" t="s">
        <v>505</v>
      </c>
      <c r="D50" s="115">
        <v>114</v>
      </c>
      <c r="E50" s="116" t="s">
        <v>141</v>
      </c>
      <c r="F50" s="115">
        <v>755</v>
      </c>
      <c r="G50" s="116" t="s">
        <v>427</v>
      </c>
      <c r="H50" s="74">
        <f t="shared" si="0"/>
        <v>12</v>
      </c>
      <c r="I50" s="36"/>
      <c r="J50" s="38">
        <f t="shared" si="1"/>
        <v>11821</v>
      </c>
      <c r="K50" s="38">
        <f t="shared" si="2"/>
        <v>0</v>
      </c>
      <c r="L50" s="38">
        <f t="shared" si="3"/>
        <v>1</v>
      </c>
      <c r="M50" s="36"/>
      <c r="N50" s="38">
        <f t="shared" si="4"/>
        <v>12144</v>
      </c>
      <c r="O50" s="38">
        <f t="shared" si="5"/>
        <v>0</v>
      </c>
      <c r="P50" s="38">
        <f t="shared" si="6"/>
        <v>2</v>
      </c>
      <c r="Q50" s="36"/>
      <c r="R50" s="58">
        <f t="shared" si="7"/>
        <v>323</v>
      </c>
    </row>
    <row r="51" spans="1:18">
      <c r="A51" s="35">
        <v>414</v>
      </c>
      <c r="B51" s="115">
        <v>414603024</v>
      </c>
      <c r="C51" s="116" t="s">
        <v>506</v>
      </c>
      <c r="D51" s="115">
        <v>603</v>
      </c>
      <c r="E51" s="116" t="s">
        <v>590</v>
      </c>
      <c r="F51" s="115">
        <v>24</v>
      </c>
      <c r="G51" s="116" t="s">
        <v>51</v>
      </c>
      <c r="H51" s="74">
        <f t="shared" si="0"/>
        <v>1</v>
      </c>
      <c r="I51" s="36"/>
      <c r="J51" s="38" t="str">
        <f t="shared" si="1"/>
        <v>--</v>
      </c>
      <c r="K51" s="38">
        <f t="shared" si="2"/>
        <v>0</v>
      </c>
      <c r="L51" s="38">
        <f t="shared" si="3"/>
        <v>0</v>
      </c>
      <c r="M51" s="36"/>
      <c r="N51" s="38">
        <f t="shared" si="4"/>
        <v>12119.521511254021</v>
      </c>
      <c r="O51" s="38">
        <f t="shared" si="5"/>
        <v>0</v>
      </c>
      <c r="P51" s="38">
        <f t="shared" si="6"/>
        <v>0</v>
      </c>
      <c r="Q51" s="36"/>
      <c r="R51" s="58" t="str">
        <f t="shared" si="7"/>
        <v>--</v>
      </c>
    </row>
    <row r="52" spans="1:18">
      <c r="A52" s="35">
        <v>414</v>
      </c>
      <c r="B52" s="115">
        <v>414603063</v>
      </c>
      <c r="C52" s="116" t="s">
        <v>506</v>
      </c>
      <c r="D52" s="115">
        <v>603</v>
      </c>
      <c r="E52" s="116" t="s">
        <v>590</v>
      </c>
      <c r="F52" s="115">
        <v>63</v>
      </c>
      <c r="G52" s="116" t="s">
        <v>90</v>
      </c>
      <c r="H52" s="74">
        <f t="shared" si="0"/>
        <v>4</v>
      </c>
      <c r="I52" s="36"/>
      <c r="J52" s="38">
        <f t="shared" si="1"/>
        <v>12312</v>
      </c>
      <c r="K52" s="38">
        <f t="shared" si="2"/>
        <v>0</v>
      </c>
      <c r="L52" s="38">
        <f t="shared" si="3"/>
        <v>2</v>
      </c>
      <c r="M52" s="36"/>
      <c r="N52" s="38">
        <f t="shared" si="4"/>
        <v>13743</v>
      </c>
      <c r="O52" s="38">
        <f t="shared" si="5"/>
        <v>0</v>
      </c>
      <c r="P52" s="38">
        <f t="shared" si="6"/>
        <v>3</v>
      </c>
      <c r="Q52" s="36"/>
      <c r="R52" s="58">
        <f t="shared" si="7"/>
        <v>1431</v>
      </c>
    </row>
    <row r="53" spans="1:18">
      <c r="A53" s="35">
        <v>414</v>
      </c>
      <c r="B53" s="115">
        <v>414603209</v>
      </c>
      <c r="C53" s="116" t="s">
        <v>506</v>
      </c>
      <c r="D53" s="115">
        <v>603</v>
      </c>
      <c r="E53" s="116" t="s">
        <v>590</v>
      </c>
      <c r="F53" s="115">
        <v>209</v>
      </c>
      <c r="G53" s="116" t="s">
        <v>236</v>
      </c>
      <c r="H53" s="74">
        <f t="shared" si="0"/>
        <v>70</v>
      </c>
      <c r="I53" s="36"/>
      <c r="J53" s="38">
        <f t="shared" si="1"/>
        <v>13764</v>
      </c>
      <c r="K53" s="38">
        <f t="shared" si="2"/>
        <v>0</v>
      </c>
      <c r="L53" s="38">
        <f t="shared" si="3"/>
        <v>45</v>
      </c>
      <c r="M53" s="36"/>
      <c r="N53" s="38">
        <f t="shared" si="4"/>
        <v>14686</v>
      </c>
      <c r="O53" s="38">
        <f t="shared" si="5"/>
        <v>0</v>
      </c>
      <c r="P53" s="38">
        <f t="shared" si="6"/>
        <v>46</v>
      </c>
      <c r="Q53" s="36"/>
      <c r="R53" s="58">
        <f t="shared" si="7"/>
        <v>922</v>
      </c>
    </row>
    <row r="54" spans="1:18">
      <c r="A54" s="35">
        <v>414</v>
      </c>
      <c r="B54" s="115">
        <v>414603236</v>
      </c>
      <c r="C54" s="116" t="s">
        <v>506</v>
      </c>
      <c r="D54" s="115">
        <v>603</v>
      </c>
      <c r="E54" s="116" t="s">
        <v>590</v>
      </c>
      <c r="F54" s="115">
        <v>236</v>
      </c>
      <c r="G54" s="116" t="s">
        <v>263</v>
      </c>
      <c r="H54" s="74">
        <f t="shared" si="0"/>
        <v>185</v>
      </c>
      <c r="I54" s="36"/>
      <c r="J54" s="38">
        <f t="shared" si="1"/>
        <v>12995</v>
      </c>
      <c r="K54" s="38">
        <f t="shared" si="2"/>
        <v>4</v>
      </c>
      <c r="L54" s="38">
        <f t="shared" si="3"/>
        <v>112</v>
      </c>
      <c r="M54" s="36"/>
      <c r="N54" s="38">
        <f t="shared" si="4"/>
        <v>14744</v>
      </c>
      <c r="O54" s="38">
        <f t="shared" si="5"/>
        <v>5</v>
      </c>
      <c r="P54" s="38">
        <f t="shared" si="6"/>
        <v>130</v>
      </c>
      <c r="Q54" s="36"/>
      <c r="R54" s="58">
        <f t="shared" si="7"/>
        <v>1749</v>
      </c>
    </row>
    <row r="55" spans="1:18">
      <c r="A55" s="35">
        <v>414</v>
      </c>
      <c r="B55" s="115">
        <v>414603249</v>
      </c>
      <c r="C55" s="116" t="s">
        <v>506</v>
      </c>
      <c r="D55" s="115">
        <v>603</v>
      </c>
      <c r="E55" s="116" t="s">
        <v>590</v>
      </c>
      <c r="F55" s="115">
        <v>249</v>
      </c>
      <c r="G55" s="116" t="s">
        <v>276</v>
      </c>
      <c r="H55" s="74">
        <f t="shared" si="0"/>
        <v>1</v>
      </c>
      <c r="I55" s="36"/>
      <c r="J55" s="38">
        <f t="shared" si="1"/>
        <v>11555.954285714284</v>
      </c>
      <c r="K55" s="38">
        <f t="shared" si="2"/>
        <v>0</v>
      </c>
      <c r="L55" s="38">
        <f t="shared" si="3"/>
        <v>0</v>
      </c>
      <c r="M55" s="36"/>
      <c r="N55" s="38">
        <f t="shared" si="4"/>
        <v>13387.845491803277</v>
      </c>
      <c r="O55" s="38">
        <f t="shared" si="5"/>
        <v>0</v>
      </c>
      <c r="P55" s="38">
        <f t="shared" si="6"/>
        <v>0</v>
      </c>
      <c r="Q55" s="36"/>
      <c r="R55" s="58">
        <f t="shared" si="7"/>
        <v>1831.8912060889925</v>
      </c>
    </row>
    <row r="56" spans="1:18">
      <c r="A56" s="35">
        <v>414</v>
      </c>
      <c r="B56" s="115">
        <v>414603263</v>
      </c>
      <c r="C56" s="116" t="s">
        <v>506</v>
      </c>
      <c r="D56" s="115">
        <v>603</v>
      </c>
      <c r="E56" s="116" t="s">
        <v>590</v>
      </c>
      <c r="F56" s="115">
        <v>263</v>
      </c>
      <c r="G56" s="116" t="s">
        <v>290</v>
      </c>
      <c r="H56" s="74">
        <f t="shared" si="0"/>
        <v>1</v>
      </c>
      <c r="I56" s="36"/>
      <c r="J56" s="38">
        <f t="shared" si="1"/>
        <v>13632</v>
      </c>
      <c r="K56" s="38">
        <f t="shared" si="2"/>
        <v>0</v>
      </c>
      <c r="L56" s="38">
        <f t="shared" si="3"/>
        <v>2</v>
      </c>
      <c r="M56" s="36"/>
      <c r="N56" s="38">
        <f t="shared" si="4"/>
        <v>11611</v>
      </c>
      <c r="O56" s="38">
        <f t="shared" si="5"/>
        <v>0</v>
      </c>
      <c r="P56" s="38">
        <f t="shared" si="6"/>
        <v>0</v>
      </c>
      <c r="Q56" s="36"/>
      <c r="R56" s="58">
        <f t="shared" si="7"/>
        <v>-2021</v>
      </c>
    </row>
    <row r="57" spans="1:18">
      <c r="A57" s="35">
        <v>414</v>
      </c>
      <c r="B57" s="115">
        <v>414603603</v>
      </c>
      <c r="C57" s="116" t="s">
        <v>506</v>
      </c>
      <c r="D57" s="115">
        <v>603</v>
      </c>
      <c r="E57" s="116" t="s">
        <v>590</v>
      </c>
      <c r="F57" s="115">
        <v>603</v>
      </c>
      <c r="G57" s="116" t="s">
        <v>590</v>
      </c>
      <c r="H57" s="74">
        <f t="shared" si="0"/>
        <v>64</v>
      </c>
      <c r="I57" s="36"/>
      <c r="J57" s="38">
        <f t="shared" si="1"/>
        <v>13532</v>
      </c>
      <c r="K57" s="38">
        <f t="shared" si="2"/>
        <v>1</v>
      </c>
      <c r="L57" s="38">
        <f t="shared" si="3"/>
        <v>42</v>
      </c>
      <c r="M57" s="36"/>
      <c r="N57" s="38">
        <f t="shared" si="4"/>
        <v>13872</v>
      </c>
      <c r="O57" s="38">
        <f t="shared" si="5"/>
        <v>0</v>
      </c>
      <c r="P57" s="38">
        <f t="shared" si="6"/>
        <v>37</v>
      </c>
      <c r="Q57" s="36"/>
      <c r="R57" s="58">
        <f t="shared" si="7"/>
        <v>340</v>
      </c>
    </row>
    <row r="58" spans="1:18">
      <c r="A58" s="35">
        <v>414</v>
      </c>
      <c r="B58" s="115">
        <v>414603635</v>
      </c>
      <c r="C58" s="116" t="s">
        <v>506</v>
      </c>
      <c r="D58" s="115">
        <v>603</v>
      </c>
      <c r="E58" s="116" t="s">
        <v>590</v>
      </c>
      <c r="F58" s="115">
        <v>635</v>
      </c>
      <c r="G58" s="116" t="s">
        <v>392</v>
      </c>
      <c r="H58" s="74">
        <f t="shared" si="0"/>
        <v>28</v>
      </c>
      <c r="I58" s="36"/>
      <c r="J58" s="38">
        <f t="shared" si="1"/>
        <v>11192</v>
      </c>
      <c r="K58" s="38">
        <f t="shared" si="2"/>
        <v>0</v>
      </c>
      <c r="L58" s="38">
        <f t="shared" si="3"/>
        <v>6</v>
      </c>
      <c r="M58" s="36"/>
      <c r="N58" s="38">
        <f t="shared" si="4"/>
        <v>12905</v>
      </c>
      <c r="O58" s="38">
        <f t="shared" si="5"/>
        <v>0</v>
      </c>
      <c r="P58" s="38">
        <f t="shared" si="6"/>
        <v>11</v>
      </c>
      <c r="Q58" s="36"/>
      <c r="R58" s="58">
        <f t="shared" si="7"/>
        <v>1713</v>
      </c>
    </row>
    <row r="59" spans="1:18">
      <c r="A59" s="35">
        <v>414</v>
      </c>
      <c r="B59" s="115">
        <v>414603715</v>
      </c>
      <c r="C59" s="116" t="s">
        <v>506</v>
      </c>
      <c r="D59" s="115">
        <v>603</v>
      </c>
      <c r="E59" s="116" t="s">
        <v>590</v>
      </c>
      <c r="F59" s="115">
        <v>715</v>
      </c>
      <c r="G59" s="116" t="s">
        <v>416</v>
      </c>
      <c r="H59" s="74">
        <f t="shared" si="0"/>
        <v>9</v>
      </c>
      <c r="I59" s="36"/>
      <c r="J59" s="38">
        <f t="shared" si="1"/>
        <v>11201</v>
      </c>
      <c r="K59" s="38">
        <f t="shared" si="2"/>
        <v>0</v>
      </c>
      <c r="L59" s="38">
        <f t="shared" si="3"/>
        <v>3</v>
      </c>
      <c r="M59" s="36"/>
      <c r="N59" s="38">
        <f t="shared" si="4"/>
        <v>11321</v>
      </c>
      <c r="O59" s="38">
        <f t="shared" si="5"/>
        <v>0</v>
      </c>
      <c r="P59" s="38">
        <f t="shared" si="6"/>
        <v>2</v>
      </c>
      <c r="Q59" s="36"/>
      <c r="R59" s="58">
        <f t="shared" si="7"/>
        <v>120</v>
      </c>
    </row>
    <row r="60" spans="1:18">
      <c r="A60" s="35">
        <v>416</v>
      </c>
      <c r="B60" s="115">
        <v>416035001</v>
      </c>
      <c r="C60" s="116" t="s">
        <v>507</v>
      </c>
      <c r="D60" s="115">
        <v>35</v>
      </c>
      <c r="E60" s="116" t="s">
        <v>62</v>
      </c>
      <c r="F60" s="115">
        <v>1</v>
      </c>
      <c r="G60" s="116" t="s">
        <v>28</v>
      </c>
      <c r="H60" s="74">
        <f t="shared" si="0"/>
        <v>1</v>
      </c>
      <c r="I60" s="36"/>
      <c r="J60" s="38">
        <f t="shared" si="1"/>
        <v>10818</v>
      </c>
      <c r="K60" s="38">
        <f t="shared" si="2"/>
        <v>0</v>
      </c>
      <c r="L60" s="38">
        <f t="shared" si="3"/>
        <v>0</v>
      </c>
      <c r="M60" s="36"/>
      <c r="N60" s="38">
        <f t="shared" si="4"/>
        <v>15888</v>
      </c>
      <c r="O60" s="38">
        <f t="shared" si="5"/>
        <v>0</v>
      </c>
      <c r="P60" s="38">
        <f t="shared" si="6"/>
        <v>1</v>
      </c>
      <c r="Q60" s="36"/>
      <c r="R60" s="58">
        <f t="shared" si="7"/>
        <v>5070</v>
      </c>
    </row>
    <row r="61" spans="1:18">
      <c r="A61" s="35">
        <v>416</v>
      </c>
      <c r="B61" s="115">
        <v>416035035</v>
      </c>
      <c r="C61" s="116" t="s">
        <v>507</v>
      </c>
      <c r="D61" s="115">
        <v>35</v>
      </c>
      <c r="E61" s="116" t="s">
        <v>62</v>
      </c>
      <c r="F61" s="115">
        <v>35</v>
      </c>
      <c r="G61" s="116" t="s">
        <v>62</v>
      </c>
      <c r="H61" s="74">
        <f t="shared" si="0"/>
        <v>674</v>
      </c>
      <c r="I61" s="36"/>
      <c r="J61" s="38">
        <f t="shared" si="1"/>
        <v>15427</v>
      </c>
      <c r="K61" s="38">
        <f t="shared" si="2"/>
        <v>127</v>
      </c>
      <c r="L61" s="38">
        <f t="shared" si="3"/>
        <v>456</v>
      </c>
      <c r="M61" s="36"/>
      <c r="N61" s="38">
        <f t="shared" si="4"/>
        <v>17157</v>
      </c>
      <c r="O61" s="38">
        <f t="shared" si="5"/>
        <v>131</v>
      </c>
      <c r="P61" s="38">
        <f t="shared" si="6"/>
        <v>506</v>
      </c>
      <c r="Q61" s="36"/>
      <c r="R61" s="58">
        <f t="shared" si="7"/>
        <v>1730</v>
      </c>
    </row>
    <row r="62" spans="1:18">
      <c r="A62" s="35">
        <v>416</v>
      </c>
      <c r="B62" s="115">
        <v>416035044</v>
      </c>
      <c r="C62" s="116" t="s">
        <v>507</v>
      </c>
      <c r="D62" s="115">
        <v>35</v>
      </c>
      <c r="E62" s="116" t="s">
        <v>62</v>
      </c>
      <c r="F62" s="115">
        <v>44</v>
      </c>
      <c r="G62" s="116" t="s">
        <v>71</v>
      </c>
      <c r="H62" s="74">
        <f t="shared" si="0"/>
        <v>3</v>
      </c>
      <c r="I62" s="36"/>
      <c r="J62" s="38">
        <f t="shared" si="1"/>
        <v>18063</v>
      </c>
      <c r="K62" s="38">
        <f t="shared" si="2"/>
        <v>1</v>
      </c>
      <c r="L62" s="38">
        <f t="shared" si="3"/>
        <v>6</v>
      </c>
      <c r="M62" s="36"/>
      <c r="N62" s="38">
        <f t="shared" si="4"/>
        <v>13115</v>
      </c>
      <c r="O62" s="38">
        <f t="shared" si="5"/>
        <v>1</v>
      </c>
      <c r="P62" s="38">
        <f t="shared" si="6"/>
        <v>0</v>
      </c>
      <c r="Q62" s="36"/>
      <c r="R62" s="58">
        <f t="shared" si="7"/>
        <v>-4948</v>
      </c>
    </row>
    <row r="63" spans="1:18">
      <c r="A63" s="35">
        <v>416</v>
      </c>
      <c r="B63" s="115">
        <v>416035073</v>
      </c>
      <c r="C63" s="116" t="s">
        <v>507</v>
      </c>
      <c r="D63" s="115">
        <v>35</v>
      </c>
      <c r="E63" s="116" t="s">
        <v>62</v>
      </c>
      <c r="F63" s="115">
        <v>73</v>
      </c>
      <c r="G63" s="116" t="s">
        <v>100</v>
      </c>
      <c r="H63" s="74">
        <f t="shared" si="0"/>
        <v>2</v>
      </c>
      <c r="I63" s="36"/>
      <c r="J63" s="38">
        <f t="shared" si="1"/>
        <v>15594</v>
      </c>
      <c r="K63" s="38">
        <f t="shared" si="2"/>
        <v>0</v>
      </c>
      <c r="L63" s="38">
        <f t="shared" si="3"/>
        <v>3</v>
      </c>
      <c r="M63" s="36"/>
      <c r="N63" s="38">
        <f t="shared" si="4"/>
        <v>12440</v>
      </c>
      <c r="O63" s="38">
        <f t="shared" si="5"/>
        <v>0</v>
      </c>
      <c r="P63" s="38">
        <f t="shared" si="6"/>
        <v>0</v>
      </c>
      <c r="Q63" s="36"/>
      <c r="R63" s="58">
        <f t="shared" si="7"/>
        <v>-3154</v>
      </c>
    </row>
    <row r="64" spans="1:18">
      <c r="A64" s="35">
        <v>416</v>
      </c>
      <c r="B64" s="115">
        <v>416035093</v>
      </c>
      <c r="C64" s="116" t="s">
        <v>507</v>
      </c>
      <c r="D64" s="115">
        <v>35</v>
      </c>
      <c r="E64" s="116" t="s">
        <v>62</v>
      </c>
      <c r="F64" s="115">
        <v>93</v>
      </c>
      <c r="G64" s="116" t="s">
        <v>120</v>
      </c>
      <c r="H64" s="74">
        <f t="shared" si="0"/>
        <v>1</v>
      </c>
      <c r="I64" s="36"/>
      <c r="J64" s="38">
        <f t="shared" si="1"/>
        <v>16098.567388663556</v>
      </c>
      <c r="K64" s="38">
        <f t="shared" si="2"/>
        <v>0</v>
      </c>
      <c r="L64" s="38">
        <f t="shared" si="3"/>
        <v>0</v>
      </c>
      <c r="M64" s="36"/>
      <c r="N64" s="38">
        <f t="shared" si="4"/>
        <v>17078</v>
      </c>
      <c r="O64" s="38">
        <f t="shared" si="5"/>
        <v>0</v>
      </c>
      <c r="P64" s="38">
        <f t="shared" si="6"/>
        <v>1</v>
      </c>
      <c r="Q64" s="36"/>
      <c r="R64" s="58">
        <f t="shared" si="7"/>
        <v>979.4326113364441</v>
      </c>
    </row>
    <row r="65" spans="1:18">
      <c r="A65" s="35">
        <v>416</v>
      </c>
      <c r="B65" s="115">
        <v>416035133</v>
      </c>
      <c r="C65" s="116" t="s">
        <v>507</v>
      </c>
      <c r="D65" s="115">
        <v>35</v>
      </c>
      <c r="E65" s="116" t="s">
        <v>62</v>
      </c>
      <c r="F65" s="115">
        <v>133</v>
      </c>
      <c r="G65" s="116" t="s">
        <v>160</v>
      </c>
      <c r="H65" s="74">
        <f t="shared" si="0"/>
        <v>1</v>
      </c>
      <c r="I65" s="36"/>
      <c r="J65" s="38">
        <f t="shared" si="1"/>
        <v>9846</v>
      </c>
      <c r="K65" s="38">
        <f t="shared" si="2"/>
        <v>0</v>
      </c>
      <c r="L65" s="38">
        <f t="shared" si="3"/>
        <v>0</v>
      </c>
      <c r="M65" s="36"/>
      <c r="N65" s="38">
        <f t="shared" si="4"/>
        <v>18459</v>
      </c>
      <c r="O65" s="38">
        <f t="shared" si="5"/>
        <v>0</v>
      </c>
      <c r="P65" s="38">
        <f t="shared" si="6"/>
        <v>1</v>
      </c>
      <c r="Q65" s="36"/>
      <c r="R65" s="58">
        <f t="shared" si="7"/>
        <v>8613</v>
      </c>
    </row>
    <row r="66" spans="1:18">
      <c r="A66" s="35">
        <v>416</v>
      </c>
      <c r="B66" s="115">
        <v>416035189</v>
      </c>
      <c r="C66" s="116" t="s">
        <v>507</v>
      </c>
      <c r="D66" s="115">
        <v>35</v>
      </c>
      <c r="E66" s="116" t="s">
        <v>62</v>
      </c>
      <c r="F66" s="115">
        <v>189</v>
      </c>
      <c r="G66" s="116" t="s">
        <v>216</v>
      </c>
      <c r="H66" s="74">
        <f t="shared" si="0"/>
        <v>2</v>
      </c>
      <c r="I66" s="36"/>
      <c r="J66" s="38">
        <f t="shared" si="1"/>
        <v>11082.30779281106</v>
      </c>
      <c r="K66" s="38">
        <f t="shared" si="2"/>
        <v>0</v>
      </c>
      <c r="L66" s="38">
        <f t="shared" si="3"/>
        <v>0</v>
      </c>
      <c r="M66" s="36"/>
      <c r="N66" s="38">
        <f t="shared" si="4"/>
        <v>14955</v>
      </c>
      <c r="O66" s="38">
        <f t="shared" si="5"/>
        <v>0</v>
      </c>
      <c r="P66" s="38">
        <f t="shared" si="6"/>
        <v>2</v>
      </c>
      <c r="Q66" s="36"/>
      <c r="R66" s="58">
        <f t="shared" si="7"/>
        <v>3872.6922071889403</v>
      </c>
    </row>
    <row r="67" spans="1:18">
      <c r="A67" s="35">
        <v>416</v>
      </c>
      <c r="B67" s="115">
        <v>416035220</v>
      </c>
      <c r="C67" s="116" t="s">
        <v>507</v>
      </c>
      <c r="D67" s="115">
        <v>35</v>
      </c>
      <c r="E67" s="116" t="s">
        <v>62</v>
      </c>
      <c r="F67" s="115">
        <v>220</v>
      </c>
      <c r="G67" s="116" t="s">
        <v>247</v>
      </c>
      <c r="H67" s="74">
        <f t="shared" si="0"/>
        <v>1</v>
      </c>
      <c r="I67" s="36"/>
      <c r="J67" s="38">
        <f t="shared" si="1"/>
        <v>16588</v>
      </c>
      <c r="K67" s="38">
        <f t="shared" si="2"/>
        <v>0</v>
      </c>
      <c r="L67" s="38">
        <f t="shared" si="3"/>
        <v>1</v>
      </c>
      <c r="M67" s="36"/>
      <c r="N67" s="38">
        <f t="shared" si="4"/>
        <v>13824.907319639307</v>
      </c>
      <c r="O67" s="38">
        <f t="shared" si="5"/>
        <v>0</v>
      </c>
      <c r="P67" s="38">
        <f t="shared" si="6"/>
        <v>0</v>
      </c>
      <c r="Q67" s="36"/>
      <c r="R67" s="58">
        <f t="shared" si="7"/>
        <v>-2763.0926803606926</v>
      </c>
    </row>
    <row r="68" spans="1:18">
      <c r="A68" s="35">
        <v>416</v>
      </c>
      <c r="B68" s="115">
        <v>416035243</v>
      </c>
      <c r="C68" s="116" t="s">
        <v>507</v>
      </c>
      <c r="D68" s="115">
        <v>35</v>
      </c>
      <c r="E68" s="116" t="s">
        <v>62</v>
      </c>
      <c r="F68" s="115">
        <v>243</v>
      </c>
      <c r="G68" s="116" t="s">
        <v>270</v>
      </c>
      <c r="H68" s="74">
        <f t="shared" si="0"/>
        <v>1</v>
      </c>
      <c r="I68" s="36"/>
      <c r="J68" s="38">
        <f t="shared" si="1"/>
        <v>14498.641533609803</v>
      </c>
      <c r="K68" s="38">
        <f t="shared" si="2"/>
        <v>0</v>
      </c>
      <c r="L68" s="38">
        <f t="shared" si="3"/>
        <v>0</v>
      </c>
      <c r="M68" s="36"/>
      <c r="N68" s="38">
        <f t="shared" si="4"/>
        <v>15518.332806854127</v>
      </c>
      <c r="O68" s="38">
        <f t="shared" si="5"/>
        <v>0</v>
      </c>
      <c r="P68" s="38">
        <f t="shared" si="6"/>
        <v>0</v>
      </c>
      <c r="Q68" s="36"/>
      <c r="R68" s="58">
        <f t="shared" si="7"/>
        <v>1019.6912732443234</v>
      </c>
    </row>
    <row r="69" spans="1:18">
      <c r="A69" s="35">
        <v>416</v>
      </c>
      <c r="B69" s="115">
        <v>416035244</v>
      </c>
      <c r="C69" s="116" t="s">
        <v>507</v>
      </c>
      <c r="D69" s="115">
        <v>35</v>
      </c>
      <c r="E69" s="116" t="s">
        <v>62</v>
      </c>
      <c r="F69" s="115">
        <v>244</v>
      </c>
      <c r="G69" s="116" t="s">
        <v>271</v>
      </c>
      <c r="H69" s="74">
        <f t="shared" si="0"/>
        <v>11</v>
      </c>
      <c r="I69" s="36"/>
      <c r="J69" s="38">
        <f t="shared" si="1"/>
        <v>15357</v>
      </c>
      <c r="K69" s="38">
        <f t="shared" si="2"/>
        <v>1</v>
      </c>
      <c r="L69" s="38">
        <f t="shared" si="3"/>
        <v>6</v>
      </c>
      <c r="M69" s="36"/>
      <c r="N69" s="38">
        <f t="shared" si="4"/>
        <v>16832</v>
      </c>
      <c r="O69" s="38">
        <f t="shared" si="5"/>
        <v>0</v>
      </c>
      <c r="P69" s="38">
        <f t="shared" si="6"/>
        <v>9</v>
      </c>
      <c r="Q69" s="36"/>
      <c r="R69" s="58">
        <f t="shared" si="7"/>
        <v>1475</v>
      </c>
    </row>
    <row r="70" spans="1:18">
      <c r="A70" s="35">
        <v>416</v>
      </c>
      <c r="B70" s="115">
        <v>416035274</v>
      </c>
      <c r="C70" s="116" t="s">
        <v>507</v>
      </c>
      <c r="D70" s="115">
        <v>35</v>
      </c>
      <c r="E70" s="116" t="s">
        <v>62</v>
      </c>
      <c r="F70" s="115">
        <v>274</v>
      </c>
      <c r="G70" s="116" t="s">
        <v>301</v>
      </c>
      <c r="H70" s="74">
        <f t="shared" si="0"/>
        <v>1</v>
      </c>
      <c r="I70" s="36"/>
      <c r="J70" s="38">
        <f t="shared" si="1"/>
        <v>15255.29345634383</v>
      </c>
      <c r="K70" s="38">
        <f t="shared" si="2"/>
        <v>0</v>
      </c>
      <c r="L70" s="38">
        <f t="shared" si="3"/>
        <v>0</v>
      </c>
      <c r="M70" s="36"/>
      <c r="N70" s="38">
        <f t="shared" si="4"/>
        <v>15993.480452145281</v>
      </c>
      <c r="O70" s="38">
        <f t="shared" si="5"/>
        <v>0</v>
      </c>
      <c r="P70" s="38">
        <f t="shared" si="6"/>
        <v>0</v>
      </c>
      <c r="Q70" s="36"/>
      <c r="R70" s="58">
        <f t="shared" si="7"/>
        <v>738.18699580145039</v>
      </c>
    </row>
    <row r="71" spans="1:18">
      <c r="A71" s="35">
        <v>416</v>
      </c>
      <c r="B71" s="115">
        <v>416035285</v>
      </c>
      <c r="C71" s="116" t="s">
        <v>507</v>
      </c>
      <c r="D71" s="115">
        <v>35</v>
      </c>
      <c r="E71" s="116" t="s">
        <v>62</v>
      </c>
      <c r="F71" s="115">
        <v>285</v>
      </c>
      <c r="G71" s="116" t="s">
        <v>312</v>
      </c>
      <c r="H71" s="74">
        <f t="shared" si="0"/>
        <v>2</v>
      </c>
      <c r="I71" s="36"/>
      <c r="J71" s="38">
        <f t="shared" si="1"/>
        <v>11303</v>
      </c>
      <c r="K71" s="38">
        <f t="shared" si="2"/>
        <v>0</v>
      </c>
      <c r="L71" s="38">
        <f t="shared" si="3"/>
        <v>0</v>
      </c>
      <c r="M71" s="36"/>
      <c r="N71" s="38">
        <f t="shared" si="4"/>
        <v>13302</v>
      </c>
      <c r="O71" s="38">
        <f t="shared" si="5"/>
        <v>0</v>
      </c>
      <c r="P71" s="38">
        <f t="shared" si="6"/>
        <v>1</v>
      </c>
      <c r="Q71" s="36"/>
      <c r="R71" s="58">
        <f t="shared" si="7"/>
        <v>1999</v>
      </c>
    </row>
    <row r="72" spans="1:18">
      <c r="A72" s="35">
        <v>417</v>
      </c>
      <c r="B72" s="115">
        <v>417035035</v>
      </c>
      <c r="C72" s="116" t="s">
        <v>508</v>
      </c>
      <c r="D72" s="115">
        <v>35</v>
      </c>
      <c r="E72" s="116" t="s">
        <v>62</v>
      </c>
      <c r="F72" s="115">
        <v>35</v>
      </c>
      <c r="G72" s="116" t="s">
        <v>62</v>
      </c>
      <c r="H72" s="74">
        <f t="shared" si="0"/>
        <v>314</v>
      </c>
      <c r="I72" s="36"/>
      <c r="J72" s="38">
        <f t="shared" si="1"/>
        <v>16432</v>
      </c>
      <c r="K72" s="38">
        <f t="shared" si="2"/>
        <v>76</v>
      </c>
      <c r="L72" s="38">
        <f t="shared" si="3"/>
        <v>298</v>
      </c>
      <c r="M72" s="36"/>
      <c r="N72" s="38">
        <f t="shared" si="4"/>
        <v>16795</v>
      </c>
      <c r="O72" s="38">
        <f t="shared" si="5"/>
        <v>82</v>
      </c>
      <c r="P72" s="38">
        <f t="shared" si="6"/>
        <v>242</v>
      </c>
      <c r="Q72" s="36"/>
      <c r="R72" s="58">
        <f t="shared" si="7"/>
        <v>363</v>
      </c>
    </row>
    <row r="73" spans="1:18">
      <c r="A73" s="35">
        <v>417</v>
      </c>
      <c r="B73" s="115">
        <v>417035044</v>
      </c>
      <c r="C73" s="116" t="s">
        <v>508</v>
      </c>
      <c r="D73" s="115">
        <v>35</v>
      </c>
      <c r="E73" s="116" t="s">
        <v>62</v>
      </c>
      <c r="F73" s="115">
        <v>44</v>
      </c>
      <c r="G73" s="116" t="s">
        <v>71</v>
      </c>
      <c r="H73" s="74">
        <f t="shared" si="0"/>
        <v>1</v>
      </c>
      <c r="I73" s="36"/>
      <c r="J73" s="38">
        <f t="shared" si="1"/>
        <v>16115</v>
      </c>
      <c r="K73" s="38">
        <f t="shared" si="2"/>
        <v>0</v>
      </c>
      <c r="L73" s="38">
        <f t="shared" si="3"/>
        <v>2</v>
      </c>
      <c r="M73" s="36"/>
      <c r="N73" s="38">
        <f t="shared" si="4"/>
        <v>17476</v>
      </c>
      <c r="O73" s="38">
        <f t="shared" si="5"/>
        <v>0</v>
      </c>
      <c r="P73" s="38">
        <f t="shared" si="6"/>
        <v>1</v>
      </c>
      <c r="Q73" s="36"/>
      <c r="R73" s="58">
        <f t="shared" si="7"/>
        <v>1361</v>
      </c>
    </row>
    <row r="74" spans="1:18">
      <c r="A74" s="35">
        <v>417</v>
      </c>
      <c r="B74" s="115">
        <v>417035100</v>
      </c>
      <c r="C74" s="116" t="s">
        <v>508</v>
      </c>
      <c r="D74" s="115">
        <v>35</v>
      </c>
      <c r="E74" s="116" t="s">
        <v>62</v>
      </c>
      <c r="F74" s="115">
        <v>100</v>
      </c>
      <c r="G74" s="116" t="s">
        <v>127</v>
      </c>
      <c r="H74" s="74">
        <f t="shared" ref="H74:H137" si="8">IFERROR(VLOOKUP(B74,ratesQ1,14,FALSE),"--")</f>
        <v>4</v>
      </c>
      <c r="I74" s="36"/>
      <c r="J74" s="38">
        <f t="shared" ref="J74:J137" si="9">IFERROR(VLOOKUP($B74,ratesPFY,9,FALSE),"--")</f>
        <v>15490</v>
      </c>
      <c r="K74" s="38">
        <f t="shared" ref="K74:K137" si="10">(IFERROR(VLOOKUP($B74,found22,12,FALSE),0)+
(IFERROR(VLOOKUP($B74,found22,13,FALSE),0)+
+(IFERROR(VLOOKUP($B74,found22,14,FALSE),0))))</f>
        <v>0</v>
      </c>
      <c r="L74" s="38">
        <f t="shared" ref="L74:L137" si="11">(IFERROR(VLOOKUP($B74,found22,15,FALSE),0))</f>
        <v>4</v>
      </c>
      <c r="M74" s="36"/>
      <c r="N74" s="38">
        <f t="shared" ref="N74:N137" si="12">IFERROR(VLOOKUP($B74,ratesQ1,8,FALSE),"--")</f>
        <v>16935</v>
      </c>
      <c r="O74" s="38">
        <f t="shared" ref="O74:O137" si="13">(IFERROR(VLOOKUP($B74,found23,12,FALSE),0)+
+(IFERROR(VLOOKUP($B74,found23,13,FALSE),0)
+(IFERROR(VLOOKUP($B74,found23,14,FALSE),0))))</f>
        <v>0</v>
      </c>
      <c r="P74" s="38">
        <f t="shared" ref="P74:P137" si="14">(IFERROR(VLOOKUP($B74,found23,15,FALSE),0))</f>
        <v>4</v>
      </c>
      <c r="Q74" s="36"/>
      <c r="R74" s="58">
        <f t="shared" si="7"/>
        <v>1445</v>
      </c>
    </row>
    <row r="75" spans="1:18">
      <c r="A75" s="35">
        <v>417</v>
      </c>
      <c r="B75" s="115">
        <v>417035133</v>
      </c>
      <c r="C75" s="116" t="s">
        <v>508</v>
      </c>
      <c r="D75" s="115">
        <v>35</v>
      </c>
      <c r="E75" s="116" t="s">
        <v>62</v>
      </c>
      <c r="F75" s="115">
        <v>133</v>
      </c>
      <c r="G75" s="116" t="s">
        <v>160</v>
      </c>
      <c r="H75" s="74">
        <f t="shared" si="8"/>
        <v>3</v>
      </c>
      <c r="I75" s="36"/>
      <c r="J75" s="38">
        <f t="shared" si="9"/>
        <v>11890</v>
      </c>
      <c r="K75" s="38">
        <f t="shared" si="10"/>
        <v>0</v>
      </c>
      <c r="L75" s="38">
        <f t="shared" si="11"/>
        <v>1</v>
      </c>
      <c r="M75" s="36"/>
      <c r="N75" s="38">
        <f t="shared" si="12"/>
        <v>10723</v>
      </c>
      <c r="O75" s="38">
        <f t="shared" si="13"/>
        <v>0</v>
      </c>
      <c r="P75" s="38">
        <f t="shared" si="14"/>
        <v>1</v>
      </c>
      <c r="Q75" s="36"/>
      <c r="R75" s="58">
        <f t="shared" ref="R75:R138" si="15">IFERROR(N75-J75,"--")</f>
        <v>-1167</v>
      </c>
    </row>
    <row r="76" spans="1:18">
      <c r="A76" s="35">
        <v>417</v>
      </c>
      <c r="B76" s="115">
        <v>417035167</v>
      </c>
      <c r="C76" s="116" t="s">
        <v>508</v>
      </c>
      <c r="D76" s="115">
        <v>35</v>
      </c>
      <c r="E76" s="116" t="s">
        <v>62</v>
      </c>
      <c r="F76" s="115">
        <v>167</v>
      </c>
      <c r="G76" s="116" t="s">
        <v>194</v>
      </c>
      <c r="H76" s="74">
        <f t="shared" si="8"/>
        <v>2</v>
      </c>
      <c r="I76" s="36"/>
      <c r="J76" s="38">
        <f t="shared" si="9"/>
        <v>11554.651847252015</v>
      </c>
      <c r="K76" s="38">
        <f t="shared" si="10"/>
        <v>0</v>
      </c>
      <c r="L76" s="38">
        <f t="shared" si="11"/>
        <v>0</v>
      </c>
      <c r="M76" s="36"/>
      <c r="N76" s="38">
        <f t="shared" si="12"/>
        <v>15471</v>
      </c>
      <c r="O76" s="38">
        <f t="shared" si="13"/>
        <v>0</v>
      </c>
      <c r="P76" s="38">
        <f t="shared" si="14"/>
        <v>2</v>
      </c>
      <c r="Q76" s="36"/>
      <c r="R76" s="58">
        <f t="shared" si="15"/>
        <v>3916.3481527479853</v>
      </c>
    </row>
    <row r="77" spans="1:18">
      <c r="A77" s="35">
        <v>417</v>
      </c>
      <c r="B77" s="115">
        <v>417035244</v>
      </c>
      <c r="C77" s="116" t="s">
        <v>508</v>
      </c>
      <c r="D77" s="115">
        <v>35</v>
      </c>
      <c r="E77" s="116" t="s">
        <v>62</v>
      </c>
      <c r="F77" s="115">
        <v>244</v>
      </c>
      <c r="G77" s="116" t="s">
        <v>271</v>
      </c>
      <c r="H77" s="74">
        <f t="shared" si="8"/>
        <v>5</v>
      </c>
      <c r="I77" s="36"/>
      <c r="J77" s="38">
        <f t="shared" si="9"/>
        <v>17268</v>
      </c>
      <c r="K77" s="38">
        <f t="shared" si="10"/>
        <v>6</v>
      </c>
      <c r="L77" s="38">
        <f t="shared" si="11"/>
        <v>10</v>
      </c>
      <c r="M77" s="36"/>
      <c r="N77" s="38">
        <f t="shared" si="12"/>
        <v>16161</v>
      </c>
      <c r="O77" s="38">
        <f t="shared" si="13"/>
        <v>5</v>
      </c>
      <c r="P77" s="38">
        <f t="shared" si="14"/>
        <v>3</v>
      </c>
      <c r="Q77" s="36"/>
      <c r="R77" s="58">
        <f t="shared" si="15"/>
        <v>-1107</v>
      </c>
    </row>
    <row r="78" spans="1:18">
      <c r="A78" s="35">
        <v>417</v>
      </c>
      <c r="B78" s="115">
        <v>417035285</v>
      </c>
      <c r="C78" s="116" t="s">
        <v>508</v>
      </c>
      <c r="D78" s="115">
        <v>35</v>
      </c>
      <c r="E78" s="116" t="s">
        <v>62</v>
      </c>
      <c r="F78" s="115">
        <v>285</v>
      </c>
      <c r="G78" s="116" t="s">
        <v>312</v>
      </c>
      <c r="H78" s="74">
        <f t="shared" si="8"/>
        <v>6</v>
      </c>
      <c r="I78" s="36"/>
      <c r="J78" s="38">
        <f t="shared" si="9"/>
        <v>11066</v>
      </c>
      <c r="K78" s="38">
        <f t="shared" si="10"/>
        <v>1</v>
      </c>
      <c r="L78" s="38">
        <f t="shared" si="11"/>
        <v>0</v>
      </c>
      <c r="M78" s="36"/>
      <c r="N78" s="38">
        <f t="shared" si="12"/>
        <v>15438</v>
      </c>
      <c r="O78" s="38">
        <f t="shared" si="13"/>
        <v>1</v>
      </c>
      <c r="P78" s="38">
        <f t="shared" si="14"/>
        <v>2</v>
      </c>
      <c r="Q78" s="36"/>
      <c r="R78" s="58">
        <f t="shared" si="15"/>
        <v>4372</v>
      </c>
    </row>
    <row r="79" spans="1:18">
      <c r="A79" s="35">
        <v>418</v>
      </c>
      <c r="B79" s="115">
        <v>418100014</v>
      </c>
      <c r="C79" s="116" t="s">
        <v>509</v>
      </c>
      <c r="D79" s="115">
        <v>100</v>
      </c>
      <c r="E79" s="116" t="s">
        <v>127</v>
      </c>
      <c r="F79" s="115">
        <v>14</v>
      </c>
      <c r="G79" s="116" t="s">
        <v>41</v>
      </c>
      <c r="H79" s="74">
        <f t="shared" si="8"/>
        <v>4</v>
      </c>
      <c r="I79" s="36"/>
      <c r="J79" s="38">
        <f t="shared" si="9"/>
        <v>9382</v>
      </c>
      <c r="K79" s="38">
        <f t="shared" si="10"/>
        <v>0</v>
      </c>
      <c r="L79" s="38">
        <f t="shared" si="11"/>
        <v>0</v>
      </c>
      <c r="M79" s="36"/>
      <c r="N79" s="38">
        <f t="shared" si="12"/>
        <v>9870</v>
      </c>
      <c r="O79" s="38">
        <f t="shared" si="13"/>
        <v>0</v>
      </c>
      <c r="P79" s="38">
        <f t="shared" si="14"/>
        <v>0</v>
      </c>
      <c r="Q79" s="36"/>
      <c r="R79" s="58">
        <f t="shared" si="15"/>
        <v>488</v>
      </c>
    </row>
    <row r="80" spans="1:18">
      <c r="A80" s="35">
        <v>418</v>
      </c>
      <c r="B80" s="115">
        <v>418100035</v>
      </c>
      <c r="C80" s="116" t="s">
        <v>509</v>
      </c>
      <c r="D80" s="115">
        <v>100</v>
      </c>
      <c r="E80" s="116" t="s">
        <v>127</v>
      </c>
      <c r="F80" s="115">
        <v>35</v>
      </c>
      <c r="G80" s="116" t="s">
        <v>62</v>
      </c>
      <c r="H80" s="74">
        <f t="shared" si="8"/>
        <v>1</v>
      </c>
      <c r="I80" s="36"/>
      <c r="J80" s="38" t="str">
        <f t="shared" si="9"/>
        <v>--</v>
      </c>
      <c r="K80" s="38">
        <f t="shared" si="10"/>
        <v>0</v>
      </c>
      <c r="L80" s="38">
        <f t="shared" si="11"/>
        <v>0</v>
      </c>
      <c r="M80" s="36"/>
      <c r="N80" s="38">
        <f t="shared" si="12"/>
        <v>17358.804333222033</v>
      </c>
      <c r="O80" s="38">
        <f t="shared" si="13"/>
        <v>0</v>
      </c>
      <c r="P80" s="38">
        <f t="shared" si="14"/>
        <v>0</v>
      </c>
      <c r="Q80" s="36"/>
      <c r="R80" s="58" t="str">
        <f t="shared" si="15"/>
        <v>--</v>
      </c>
    </row>
    <row r="81" spans="1:18">
      <c r="A81" s="35">
        <v>418</v>
      </c>
      <c r="B81" s="115">
        <v>418100100</v>
      </c>
      <c r="C81" s="116" t="s">
        <v>509</v>
      </c>
      <c r="D81" s="115">
        <v>100</v>
      </c>
      <c r="E81" s="116" t="s">
        <v>127</v>
      </c>
      <c r="F81" s="115">
        <v>100</v>
      </c>
      <c r="G81" s="116" t="s">
        <v>127</v>
      </c>
      <c r="H81" s="74">
        <f t="shared" si="8"/>
        <v>350</v>
      </c>
      <c r="I81" s="36"/>
      <c r="J81" s="38">
        <f t="shared" si="9"/>
        <v>11772</v>
      </c>
      <c r="K81" s="38">
        <f t="shared" si="10"/>
        <v>17</v>
      </c>
      <c r="L81" s="38">
        <f t="shared" si="11"/>
        <v>159</v>
      </c>
      <c r="M81" s="36"/>
      <c r="N81" s="38">
        <f t="shared" si="12"/>
        <v>13238</v>
      </c>
      <c r="O81" s="38">
        <f t="shared" si="13"/>
        <v>21</v>
      </c>
      <c r="P81" s="38">
        <f t="shared" si="14"/>
        <v>186</v>
      </c>
      <c r="Q81" s="36"/>
      <c r="R81" s="58">
        <f t="shared" si="15"/>
        <v>1466</v>
      </c>
    </row>
    <row r="82" spans="1:18">
      <c r="A82" s="35">
        <v>418</v>
      </c>
      <c r="B82" s="115">
        <v>418100136</v>
      </c>
      <c r="C82" s="116" t="s">
        <v>509</v>
      </c>
      <c r="D82" s="115">
        <v>100</v>
      </c>
      <c r="E82" s="116" t="s">
        <v>127</v>
      </c>
      <c r="F82" s="115">
        <v>136</v>
      </c>
      <c r="G82" s="116" t="s">
        <v>163</v>
      </c>
      <c r="H82" s="74">
        <f t="shared" si="8"/>
        <v>9</v>
      </c>
      <c r="I82" s="36"/>
      <c r="J82" s="38">
        <f t="shared" si="9"/>
        <v>9826</v>
      </c>
      <c r="K82" s="38">
        <f t="shared" si="10"/>
        <v>0</v>
      </c>
      <c r="L82" s="38">
        <f t="shared" si="11"/>
        <v>1</v>
      </c>
      <c r="M82" s="36"/>
      <c r="N82" s="38">
        <f t="shared" si="12"/>
        <v>11758</v>
      </c>
      <c r="O82" s="38">
        <f t="shared" si="13"/>
        <v>0</v>
      </c>
      <c r="P82" s="38">
        <f t="shared" si="14"/>
        <v>4</v>
      </c>
      <c r="Q82" s="36"/>
      <c r="R82" s="58">
        <f t="shared" si="15"/>
        <v>1932</v>
      </c>
    </row>
    <row r="83" spans="1:18">
      <c r="A83" s="35">
        <v>418</v>
      </c>
      <c r="B83" s="115">
        <v>418100170</v>
      </c>
      <c r="C83" s="116" t="s">
        <v>509</v>
      </c>
      <c r="D83" s="115">
        <v>100</v>
      </c>
      <c r="E83" s="116" t="s">
        <v>127</v>
      </c>
      <c r="F83" s="115">
        <v>170</v>
      </c>
      <c r="G83" s="116" t="s">
        <v>197</v>
      </c>
      <c r="H83" s="74">
        <f t="shared" si="8"/>
        <v>4</v>
      </c>
      <c r="I83" s="36"/>
      <c r="J83" s="38">
        <f t="shared" si="9"/>
        <v>11486</v>
      </c>
      <c r="K83" s="38">
        <f t="shared" si="10"/>
        <v>0</v>
      </c>
      <c r="L83" s="38">
        <f t="shared" si="11"/>
        <v>3</v>
      </c>
      <c r="M83" s="36"/>
      <c r="N83" s="38">
        <f t="shared" si="12"/>
        <v>12239</v>
      </c>
      <c r="O83" s="38">
        <f t="shared" si="13"/>
        <v>0</v>
      </c>
      <c r="P83" s="38">
        <f t="shared" si="14"/>
        <v>2</v>
      </c>
      <c r="Q83" s="36"/>
      <c r="R83" s="58">
        <f t="shared" si="15"/>
        <v>753</v>
      </c>
    </row>
    <row r="84" spans="1:18">
      <c r="A84" s="35">
        <v>418</v>
      </c>
      <c r="B84" s="115">
        <v>418100197</v>
      </c>
      <c r="C84" s="116" t="s">
        <v>509</v>
      </c>
      <c r="D84" s="115">
        <v>100</v>
      </c>
      <c r="E84" s="116" t="s">
        <v>127</v>
      </c>
      <c r="F84" s="115">
        <v>197</v>
      </c>
      <c r="G84" s="116" t="s">
        <v>224</v>
      </c>
      <c r="H84" s="74">
        <f t="shared" si="8"/>
        <v>1</v>
      </c>
      <c r="I84" s="36"/>
      <c r="J84" s="38" t="str">
        <f t="shared" si="9"/>
        <v>--</v>
      </c>
      <c r="K84" s="38">
        <f t="shared" si="10"/>
        <v>0</v>
      </c>
      <c r="L84" s="38">
        <f t="shared" si="11"/>
        <v>0</v>
      </c>
      <c r="M84" s="36"/>
      <c r="N84" s="38">
        <f t="shared" si="12"/>
        <v>13557.288872901681</v>
      </c>
      <c r="O84" s="38">
        <f t="shared" si="13"/>
        <v>0</v>
      </c>
      <c r="P84" s="38">
        <f t="shared" si="14"/>
        <v>0</v>
      </c>
      <c r="Q84" s="36"/>
      <c r="R84" s="58" t="str">
        <f t="shared" si="15"/>
        <v>--</v>
      </c>
    </row>
    <row r="85" spans="1:18">
      <c r="A85" s="35">
        <v>418</v>
      </c>
      <c r="B85" s="115">
        <v>418100198</v>
      </c>
      <c r="C85" s="116" t="s">
        <v>509</v>
      </c>
      <c r="D85" s="115">
        <v>100</v>
      </c>
      <c r="E85" s="116" t="s">
        <v>127</v>
      </c>
      <c r="F85" s="115">
        <v>198</v>
      </c>
      <c r="G85" s="116" t="s">
        <v>225</v>
      </c>
      <c r="H85" s="74">
        <f t="shared" si="8"/>
        <v>12</v>
      </c>
      <c r="I85" s="36"/>
      <c r="J85" s="38">
        <f t="shared" si="9"/>
        <v>9695</v>
      </c>
      <c r="K85" s="38">
        <f t="shared" si="10"/>
        <v>0</v>
      </c>
      <c r="L85" s="38">
        <f t="shared" si="11"/>
        <v>1</v>
      </c>
      <c r="M85" s="36"/>
      <c r="N85" s="38">
        <f t="shared" si="12"/>
        <v>10197</v>
      </c>
      <c r="O85" s="38">
        <f t="shared" si="13"/>
        <v>0</v>
      </c>
      <c r="P85" s="38">
        <f t="shared" si="14"/>
        <v>1</v>
      </c>
      <c r="Q85" s="36"/>
      <c r="R85" s="58">
        <f t="shared" si="15"/>
        <v>502</v>
      </c>
    </row>
    <row r="86" spans="1:18">
      <c r="A86" s="35">
        <v>418</v>
      </c>
      <c r="B86" s="115">
        <v>418100276</v>
      </c>
      <c r="C86" s="116" t="s">
        <v>509</v>
      </c>
      <c r="D86" s="115">
        <v>100</v>
      </c>
      <c r="E86" s="116" t="s">
        <v>127</v>
      </c>
      <c r="F86" s="115">
        <v>276</v>
      </c>
      <c r="G86" s="116" t="s">
        <v>303</v>
      </c>
      <c r="H86" s="74">
        <f t="shared" si="8"/>
        <v>3</v>
      </c>
      <c r="I86" s="36"/>
      <c r="J86" s="38">
        <f t="shared" si="9"/>
        <v>10576.971847024222</v>
      </c>
      <c r="K86" s="38">
        <f t="shared" si="10"/>
        <v>0</v>
      </c>
      <c r="L86" s="38">
        <f t="shared" si="11"/>
        <v>0</v>
      </c>
      <c r="M86" s="36"/>
      <c r="N86" s="38">
        <f t="shared" si="12"/>
        <v>9870</v>
      </c>
      <c r="O86" s="38">
        <f t="shared" si="13"/>
        <v>0</v>
      </c>
      <c r="P86" s="38">
        <f t="shared" si="14"/>
        <v>0</v>
      </c>
      <c r="Q86" s="36"/>
      <c r="R86" s="58">
        <f t="shared" si="15"/>
        <v>-706.97184702422237</v>
      </c>
    </row>
    <row r="87" spans="1:18">
      <c r="A87" s="35">
        <v>418</v>
      </c>
      <c r="B87" s="115">
        <v>418100288</v>
      </c>
      <c r="C87" s="116" t="s">
        <v>509</v>
      </c>
      <c r="D87" s="115">
        <v>100</v>
      </c>
      <c r="E87" s="116" t="s">
        <v>127</v>
      </c>
      <c r="F87" s="115">
        <v>288</v>
      </c>
      <c r="G87" s="116" t="s">
        <v>315</v>
      </c>
      <c r="H87" s="74">
        <f t="shared" si="8"/>
        <v>2</v>
      </c>
      <c r="I87" s="36"/>
      <c r="J87" s="38">
        <f t="shared" si="9"/>
        <v>12378</v>
      </c>
      <c r="K87" s="38">
        <f t="shared" si="10"/>
        <v>0</v>
      </c>
      <c r="L87" s="38">
        <f t="shared" si="11"/>
        <v>3</v>
      </c>
      <c r="M87" s="36"/>
      <c r="N87" s="38">
        <f t="shared" si="12"/>
        <v>12973</v>
      </c>
      <c r="O87" s="38">
        <f t="shared" si="13"/>
        <v>0</v>
      </c>
      <c r="P87" s="38">
        <f t="shared" si="14"/>
        <v>3</v>
      </c>
      <c r="Q87" s="36"/>
      <c r="R87" s="58">
        <f t="shared" si="15"/>
        <v>595</v>
      </c>
    </row>
    <row r="88" spans="1:18">
      <c r="A88" s="35">
        <v>418</v>
      </c>
      <c r="B88" s="115">
        <v>418100308</v>
      </c>
      <c r="C88" s="116" t="s">
        <v>509</v>
      </c>
      <c r="D88" s="115">
        <v>100</v>
      </c>
      <c r="E88" s="116" t="s">
        <v>127</v>
      </c>
      <c r="F88" s="115">
        <v>308</v>
      </c>
      <c r="G88" s="116" t="s">
        <v>335</v>
      </c>
      <c r="H88" s="74">
        <f t="shared" si="8"/>
        <v>1</v>
      </c>
      <c r="I88" s="36"/>
      <c r="J88" s="38" t="str">
        <f t="shared" si="9"/>
        <v>--</v>
      </c>
      <c r="K88" s="38">
        <f t="shared" si="10"/>
        <v>0</v>
      </c>
      <c r="L88" s="38">
        <f t="shared" si="11"/>
        <v>0</v>
      </c>
      <c r="M88" s="36"/>
      <c r="N88" s="38">
        <f t="shared" si="12"/>
        <v>15940.913815493748</v>
      </c>
      <c r="O88" s="38">
        <f t="shared" si="13"/>
        <v>0</v>
      </c>
      <c r="P88" s="38">
        <f t="shared" si="14"/>
        <v>0</v>
      </c>
      <c r="Q88" s="36"/>
      <c r="R88" s="58" t="str">
        <f t="shared" si="15"/>
        <v>--</v>
      </c>
    </row>
    <row r="89" spans="1:18">
      <c r="A89" s="35">
        <v>418</v>
      </c>
      <c r="B89" s="115">
        <v>418100315</v>
      </c>
      <c r="C89" s="116" t="s">
        <v>509</v>
      </c>
      <c r="D89" s="115">
        <v>100</v>
      </c>
      <c r="E89" s="116" t="s">
        <v>127</v>
      </c>
      <c r="F89" s="115">
        <v>315</v>
      </c>
      <c r="G89" s="116" t="s">
        <v>342</v>
      </c>
      <c r="H89" s="74">
        <f t="shared" si="8"/>
        <v>1</v>
      </c>
      <c r="I89" s="36"/>
      <c r="J89" s="38">
        <f t="shared" si="9"/>
        <v>11021.915795776349</v>
      </c>
      <c r="K89" s="38">
        <f t="shared" si="10"/>
        <v>0</v>
      </c>
      <c r="L89" s="38">
        <f t="shared" si="11"/>
        <v>0</v>
      </c>
      <c r="M89" s="36"/>
      <c r="N89" s="38">
        <f t="shared" si="12"/>
        <v>9870</v>
      </c>
      <c r="O89" s="38">
        <f t="shared" si="13"/>
        <v>0</v>
      </c>
      <c r="P89" s="38">
        <f t="shared" si="14"/>
        <v>0</v>
      </c>
      <c r="Q89" s="36"/>
      <c r="R89" s="58">
        <f t="shared" si="15"/>
        <v>-1151.9157957763491</v>
      </c>
    </row>
    <row r="90" spans="1:18">
      <c r="A90" s="35">
        <v>418</v>
      </c>
      <c r="B90" s="115">
        <v>418100348</v>
      </c>
      <c r="C90" s="116" t="s">
        <v>509</v>
      </c>
      <c r="D90" s="115">
        <v>100</v>
      </c>
      <c r="E90" s="116" t="s">
        <v>127</v>
      </c>
      <c r="F90" s="115">
        <v>348</v>
      </c>
      <c r="G90" s="116" t="s">
        <v>375</v>
      </c>
      <c r="H90" s="74">
        <f t="shared" si="8"/>
        <v>1</v>
      </c>
      <c r="I90" s="36"/>
      <c r="J90" s="38">
        <f t="shared" si="9"/>
        <v>15073.515544837977</v>
      </c>
      <c r="K90" s="38">
        <f t="shared" si="10"/>
        <v>0</v>
      </c>
      <c r="L90" s="38">
        <f t="shared" si="11"/>
        <v>0</v>
      </c>
      <c r="M90" s="36"/>
      <c r="N90" s="38">
        <f t="shared" si="12"/>
        <v>9870</v>
      </c>
      <c r="O90" s="38">
        <f t="shared" si="13"/>
        <v>0</v>
      </c>
      <c r="P90" s="38">
        <f t="shared" si="14"/>
        <v>0</v>
      </c>
      <c r="Q90" s="36"/>
      <c r="R90" s="58">
        <f t="shared" si="15"/>
        <v>-5203.5155448379774</v>
      </c>
    </row>
    <row r="91" spans="1:18">
      <c r="A91" s="35">
        <v>418</v>
      </c>
      <c r="B91" s="115">
        <v>418100710</v>
      </c>
      <c r="C91" s="116" t="s">
        <v>509</v>
      </c>
      <c r="D91" s="115">
        <v>100</v>
      </c>
      <c r="E91" s="116" t="s">
        <v>127</v>
      </c>
      <c r="F91" s="115">
        <v>710</v>
      </c>
      <c r="G91" s="116" t="s">
        <v>414</v>
      </c>
      <c r="H91" s="74">
        <f t="shared" si="8"/>
        <v>1</v>
      </c>
      <c r="I91" s="36"/>
      <c r="J91" s="38">
        <f t="shared" si="9"/>
        <v>10760.516942463148</v>
      </c>
      <c r="K91" s="38">
        <f t="shared" si="10"/>
        <v>0</v>
      </c>
      <c r="L91" s="38">
        <f t="shared" si="11"/>
        <v>0</v>
      </c>
      <c r="M91" s="36"/>
      <c r="N91" s="38">
        <f t="shared" si="12"/>
        <v>9870</v>
      </c>
      <c r="O91" s="38">
        <f t="shared" si="13"/>
        <v>0</v>
      </c>
      <c r="P91" s="38">
        <f t="shared" si="14"/>
        <v>0</v>
      </c>
      <c r="Q91" s="36"/>
      <c r="R91" s="58">
        <f t="shared" si="15"/>
        <v>-890.51694246314764</v>
      </c>
    </row>
    <row r="92" spans="1:18">
      <c r="A92" s="35">
        <v>419</v>
      </c>
      <c r="B92" s="115">
        <v>419035035</v>
      </c>
      <c r="C92" s="116" t="s">
        <v>510</v>
      </c>
      <c r="D92" s="115">
        <v>35</v>
      </c>
      <c r="E92" s="116" t="s">
        <v>62</v>
      </c>
      <c r="F92" s="115">
        <v>35</v>
      </c>
      <c r="G92" s="116" t="s">
        <v>62</v>
      </c>
      <c r="H92" s="74">
        <f t="shared" si="8"/>
        <v>168</v>
      </c>
      <c r="I92" s="36"/>
      <c r="J92" s="38">
        <f t="shared" si="9"/>
        <v>14281</v>
      </c>
      <c r="K92" s="38">
        <f t="shared" si="10"/>
        <v>8</v>
      </c>
      <c r="L92" s="38">
        <f t="shared" si="11"/>
        <v>131</v>
      </c>
      <c r="M92" s="36"/>
      <c r="N92" s="38">
        <f t="shared" si="12"/>
        <v>15617</v>
      </c>
      <c r="O92" s="38">
        <f t="shared" si="13"/>
        <v>3</v>
      </c>
      <c r="P92" s="38">
        <f t="shared" si="14"/>
        <v>97</v>
      </c>
      <c r="Q92" s="36"/>
      <c r="R92" s="58">
        <f t="shared" si="15"/>
        <v>1336</v>
      </c>
    </row>
    <row r="93" spans="1:18">
      <c r="A93" s="35">
        <v>419</v>
      </c>
      <c r="B93" s="115">
        <v>419035044</v>
      </c>
      <c r="C93" s="116" t="s">
        <v>510</v>
      </c>
      <c r="D93" s="115">
        <v>35</v>
      </c>
      <c r="E93" s="116" t="s">
        <v>62</v>
      </c>
      <c r="F93" s="115">
        <v>44</v>
      </c>
      <c r="G93" s="116" t="s">
        <v>71</v>
      </c>
      <c r="H93" s="74">
        <f t="shared" si="8"/>
        <v>3</v>
      </c>
      <c r="I93" s="36"/>
      <c r="J93" s="38">
        <f t="shared" si="9"/>
        <v>15734</v>
      </c>
      <c r="K93" s="38">
        <f t="shared" si="10"/>
        <v>0</v>
      </c>
      <c r="L93" s="38">
        <f t="shared" si="11"/>
        <v>4</v>
      </c>
      <c r="M93" s="36"/>
      <c r="N93" s="38">
        <f t="shared" si="12"/>
        <v>14420</v>
      </c>
      <c r="O93" s="38">
        <f t="shared" si="13"/>
        <v>0</v>
      </c>
      <c r="P93" s="38">
        <f t="shared" si="14"/>
        <v>3</v>
      </c>
      <c r="Q93" s="36"/>
      <c r="R93" s="58">
        <f t="shared" si="15"/>
        <v>-1314</v>
      </c>
    </row>
    <row r="94" spans="1:18">
      <c r="A94" s="35">
        <v>419</v>
      </c>
      <c r="B94" s="115">
        <v>419035057</v>
      </c>
      <c r="C94" s="116" t="s">
        <v>510</v>
      </c>
      <c r="D94" s="115">
        <v>35</v>
      </c>
      <c r="E94" s="116" t="s">
        <v>62</v>
      </c>
      <c r="F94" s="115">
        <v>57</v>
      </c>
      <c r="G94" s="116" t="s">
        <v>84</v>
      </c>
      <c r="H94" s="74">
        <f t="shared" si="8"/>
        <v>5</v>
      </c>
      <c r="I94" s="36"/>
      <c r="J94" s="38" t="str">
        <f t="shared" si="9"/>
        <v>--</v>
      </c>
      <c r="K94" s="38">
        <f t="shared" si="10"/>
        <v>0</v>
      </c>
      <c r="L94" s="38">
        <f t="shared" si="11"/>
        <v>0</v>
      </c>
      <c r="M94" s="36"/>
      <c r="N94" s="38">
        <f t="shared" si="12"/>
        <v>17646.168376019185</v>
      </c>
      <c r="O94" s="38">
        <f t="shared" si="13"/>
        <v>0</v>
      </c>
      <c r="P94" s="38">
        <f t="shared" si="14"/>
        <v>0</v>
      </c>
      <c r="Q94" s="36"/>
      <c r="R94" s="58" t="str">
        <f t="shared" si="15"/>
        <v>--</v>
      </c>
    </row>
    <row r="95" spans="1:18">
      <c r="A95" s="35">
        <v>419</v>
      </c>
      <c r="B95" s="115">
        <v>419035093</v>
      </c>
      <c r="C95" s="116" t="s">
        <v>510</v>
      </c>
      <c r="D95" s="115">
        <v>35</v>
      </c>
      <c r="E95" s="116" t="s">
        <v>62</v>
      </c>
      <c r="F95" s="115">
        <v>93</v>
      </c>
      <c r="G95" s="116" t="s">
        <v>120</v>
      </c>
      <c r="H95" s="74">
        <f t="shared" si="8"/>
        <v>1</v>
      </c>
      <c r="I95" s="36"/>
      <c r="J95" s="38" t="str">
        <f t="shared" si="9"/>
        <v>--</v>
      </c>
      <c r="K95" s="38">
        <f t="shared" si="10"/>
        <v>0</v>
      </c>
      <c r="L95" s="38">
        <f t="shared" si="11"/>
        <v>0</v>
      </c>
      <c r="M95" s="36"/>
      <c r="N95" s="38">
        <f t="shared" si="12"/>
        <v>17625.341117535296</v>
      </c>
      <c r="O95" s="38">
        <f t="shared" si="13"/>
        <v>0</v>
      </c>
      <c r="P95" s="38">
        <f t="shared" si="14"/>
        <v>0</v>
      </c>
      <c r="Q95" s="36"/>
      <c r="R95" s="58" t="str">
        <f t="shared" si="15"/>
        <v>--</v>
      </c>
    </row>
    <row r="96" spans="1:18">
      <c r="A96" s="35">
        <v>419</v>
      </c>
      <c r="B96" s="115">
        <v>419035163</v>
      </c>
      <c r="C96" s="116" t="s">
        <v>510</v>
      </c>
      <c r="D96" s="115">
        <v>35</v>
      </c>
      <c r="E96" s="116" t="s">
        <v>62</v>
      </c>
      <c r="F96" s="115">
        <v>163</v>
      </c>
      <c r="G96" s="116" t="s">
        <v>190</v>
      </c>
      <c r="H96" s="74">
        <f t="shared" si="8"/>
        <v>3</v>
      </c>
      <c r="I96" s="36"/>
      <c r="J96" s="38" t="str">
        <f t="shared" si="9"/>
        <v>--</v>
      </c>
      <c r="K96" s="38">
        <f t="shared" si="10"/>
        <v>0</v>
      </c>
      <c r="L96" s="38">
        <f t="shared" si="11"/>
        <v>0</v>
      </c>
      <c r="M96" s="36"/>
      <c r="N96" s="38">
        <f t="shared" si="12"/>
        <v>16831.794551886796</v>
      </c>
      <c r="O96" s="38">
        <f t="shared" si="13"/>
        <v>0</v>
      </c>
      <c r="P96" s="38">
        <f t="shared" si="14"/>
        <v>0</v>
      </c>
      <c r="Q96" s="36"/>
      <c r="R96" s="58" t="str">
        <f t="shared" si="15"/>
        <v>--</v>
      </c>
    </row>
    <row r="97" spans="1:18">
      <c r="A97" s="35">
        <v>419</v>
      </c>
      <c r="B97" s="115">
        <v>419035165</v>
      </c>
      <c r="C97" s="116" t="s">
        <v>510</v>
      </c>
      <c r="D97" s="115">
        <v>35</v>
      </c>
      <c r="E97" s="116" t="s">
        <v>62</v>
      </c>
      <c r="F97" s="115">
        <v>165</v>
      </c>
      <c r="G97" s="116" t="s">
        <v>192</v>
      </c>
      <c r="H97" s="74">
        <f t="shared" si="8"/>
        <v>2</v>
      </c>
      <c r="I97" s="36"/>
      <c r="J97" s="38">
        <f t="shared" si="9"/>
        <v>12627</v>
      </c>
      <c r="K97" s="38">
        <f t="shared" si="10"/>
        <v>0</v>
      </c>
      <c r="L97" s="38">
        <f t="shared" si="11"/>
        <v>1</v>
      </c>
      <c r="M97" s="36"/>
      <c r="N97" s="38">
        <f t="shared" si="12"/>
        <v>10434</v>
      </c>
      <c r="O97" s="38">
        <f t="shared" si="13"/>
        <v>0</v>
      </c>
      <c r="P97" s="38">
        <f t="shared" si="14"/>
        <v>0</v>
      </c>
      <c r="Q97" s="36"/>
      <c r="R97" s="58">
        <f t="shared" si="15"/>
        <v>-2193</v>
      </c>
    </row>
    <row r="98" spans="1:18">
      <c r="A98" s="35">
        <v>419</v>
      </c>
      <c r="B98" s="115">
        <v>419035189</v>
      </c>
      <c r="C98" s="116" t="s">
        <v>510</v>
      </c>
      <c r="D98" s="115">
        <v>35</v>
      </c>
      <c r="E98" s="116" t="s">
        <v>62</v>
      </c>
      <c r="F98" s="115">
        <v>189</v>
      </c>
      <c r="G98" s="116" t="s">
        <v>216</v>
      </c>
      <c r="H98" s="74">
        <f t="shared" si="8"/>
        <v>1</v>
      </c>
      <c r="I98" s="36"/>
      <c r="J98" s="38">
        <f t="shared" si="9"/>
        <v>11082.30779281106</v>
      </c>
      <c r="K98" s="38">
        <f t="shared" si="10"/>
        <v>0</v>
      </c>
      <c r="L98" s="38">
        <f t="shared" si="11"/>
        <v>0</v>
      </c>
      <c r="M98" s="36"/>
      <c r="N98" s="38">
        <f t="shared" si="12"/>
        <v>11876.535469617698</v>
      </c>
      <c r="O98" s="38">
        <f t="shared" si="13"/>
        <v>0</v>
      </c>
      <c r="P98" s="38">
        <f t="shared" si="14"/>
        <v>0</v>
      </c>
      <c r="Q98" s="36"/>
      <c r="R98" s="58">
        <f t="shared" si="15"/>
        <v>794.22767680663856</v>
      </c>
    </row>
    <row r="99" spans="1:18">
      <c r="A99" s="35">
        <v>419</v>
      </c>
      <c r="B99" s="115">
        <v>419035220</v>
      </c>
      <c r="C99" s="116" t="s">
        <v>510</v>
      </c>
      <c r="D99" s="115">
        <v>35</v>
      </c>
      <c r="E99" s="116" t="s">
        <v>62</v>
      </c>
      <c r="F99" s="115">
        <v>220</v>
      </c>
      <c r="G99" s="116" t="s">
        <v>247</v>
      </c>
      <c r="H99" s="74">
        <f t="shared" si="8"/>
        <v>1</v>
      </c>
      <c r="I99" s="36"/>
      <c r="J99" s="38" t="str">
        <f t="shared" si="9"/>
        <v>--</v>
      </c>
      <c r="K99" s="38">
        <f t="shared" si="10"/>
        <v>0</v>
      </c>
      <c r="L99" s="38">
        <f t="shared" si="11"/>
        <v>0</v>
      </c>
      <c r="M99" s="36"/>
      <c r="N99" s="38">
        <f t="shared" si="12"/>
        <v>13824.907319639307</v>
      </c>
      <c r="O99" s="38">
        <f t="shared" si="13"/>
        <v>0</v>
      </c>
      <c r="P99" s="38">
        <f t="shared" si="14"/>
        <v>0</v>
      </c>
      <c r="Q99" s="36"/>
      <c r="R99" s="58" t="str">
        <f t="shared" si="15"/>
        <v>--</v>
      </c>
    </row>
    <row r="100" spans="1:18">
      <c r="A100" s="35">
        <v>419</v>
      </c>
      <c r="B100" s="115">
        <v>419035244</v>
      </c>
      <c r="C100" s="116" t="s">
        <v>510</v>
      </c>
      <c r="D100" s="115">
        <v>35</v>
      </c>
      <c r="E100" s="116" t="s">
        <v>62</v>
      </c>
      <c r="F100" s="115">
        <v>244</v>
      </c>
      <c r="G100" s="116" t="s">
        <v>271</v>
      </c>
      <c r="H100" s="74">
        <f t="shared" si="8"/>
        <v>2</v>
      </c>
      <c r="I100" s="36"/>
      <c r="J100" s="38">
        <f t="shared" si="9"/>
        <v>14713</v>
      </c>
      <c r="K100" s="38">
        <f t="shared" si="10"/>
        <v>0</v>
      </c>
      <c r="L100" s="38">
        <f t="shared" si="11"/>
        <v>7</v>
      </c>
      <c r="M100" s="36"/>
      <c r="N100" s="38">
        <f t="shared" si="12"/>
        <v>13585</v>
      </c>
      <c r="O100" s="38">
        <f t="shared" si="13"/>
        <v>0</v>
      </c>
      <c r="P100" s="38">
        <f t="shared" si="14"/>
        <v>1</v>
      </c>
      <c r="Q100" s="36"/>
      <c r="R100" s="58">
        <f t="shared" si="15"/>
        <v>-1128</v>
      </c>
    </row>
    <row r="101" spans="1:18">
      <c r="A101" s="35">
        <v>419</v>
      </c>
      <c r="B101" s="115">
        <v>419035248</v>
      </c>
      <c r="C101" s="116" t="s">
        <v>510</v>
      </c>
      <c r="D101" s="115">
        <v>35</v>
      </c>
      <c r="E101" s="116" t="s">
        <v>62</v>
      </c>
      <c r="F101" s="115">
        <v>248</v>
      </c>
      <c r="G101" s="116" t="s">
        <v>275</v>
      </c>
      <c r="H101" s="74">
        <f t="shared" si="8"/>
        <v>3</v>
      </c>
      <c r="I101" s="36"/>
      <c r="J101" s="38" t="str">
        <f t="shared" si="9"/>
        <v>--</v>
      </c>
      <c r="K101" s="38">
        <f t="shared" si="10"/>
        <v>0</v>
      </c>
      <c r="L101" s="38">
        <f t="shared" si="11"/>
        <v>0</v>
      </c>
      <c r="M101" s="36"/>
      <c r="N101" s="38">
        <f t="shared" si="12"/>
        <v>16220.126411195861</v>
      </c>
      <c r="O101" s="38">
        <f t="shared" si="13"/>
        <v>0</v>
      </c>
      <c r="P101" s="38">
        <f t="shared" si="14"/>
        <v>0</v>
      </c>
      <c r="Q101" s="36"/>
      <c r="R101" s="58" t="str">
        <f t="shared" si="15"/>
        <v>--</v>
      </c>
    </row>
    <row r="102" spans="1:18">
      <c r="A102" s="35">
        <v>419</v>
      </c>
      <c r="B102" s="115">
        <v>419035293</v>
      </c>
      <c r="C102" s="116" t="s">
        <v>510</v>
      </c>
      <c r="D102" s="115">
        <v>35</v>
      </c>
      <c r="E102" s="116" t="s">
        <v>62</v>
      </c>
      <c r="F102" s="115">
        <v>293</v>
      </c>
      <c r="G102" s="116" t="s">
        <v>320</v>
      </c>
      <c r="H102" s="74">
        <f t="shared" si="8"/>
        <v>1</v>
      </c>
      <c r="I102" s="36"/>
      <c r="J102" s="38">
        <f t="shared" si="9"/>
        <v>15408</v>
      </c>
      <c r="K102" s="38">
        <f t="shared" si="10"/>
        <v>0</v>
      </c>
      <c r="L102" s="38">
        <f t="shared" si="11"/>
        <v>1</v>
      </c>
      <c r="M102" s="36"/>
      <c r="N102" s="38">
        <f t="shared" si="12"/>
        <v>16736</v>
      </c>
      <c r="O102" s="38">
        <f t="shared" si="13"/>
        <v>0</v>
      </c>
      <c r="P102" s="38">
        <f t="shared" si="14"/>
        <v>1</v>
      </c>
      <c r="Q102" s="36"/>
      <c r="R102" s="58">
        <f t="shared" si="15"/>
        <v>1328</v>
      </c>
    </row>
    <row r="103" spans="1:18">
      <c r="A103" s="35">
        <v>420</v>
      </c>
      <c r="B103" s="115">
        <v>420049010</v>
      </c>
      <c r="C103" s="116" t="s">
        <v>511</v>
      </c>
      <c r="D103" s="115">
        <v>49</v>
      </c>
      <c r="E103" s="116" t="s">
        <v>76</v>
      </c>
      <c r="F103" s="115">
        <v>10</v>
      </c>
      <c r="G103" s="116" t="s">
        <v>37</v>
      </c>
      <c r="H103" s="74">
        <f t="shared" si="8"/>
        <v>5</v>
      </c>
      <c r="I103" s="36"/>
      <c r="J103" s="38">
        <f t="shared" si="9"/>
        <v>14682</v>
      </c>
      <c r="K103" s="38">
        <f t="shared" si="10"/>
        <v>0</v>
      </c>
      <c r="L103" s="38">
        <f t="shared" si="11"/>
        <v>3</v>
      </c>
      <c r="M103" s="36"/>
      <c r="N103" s="38">
        <f t="shared" si="12"/>
        <v>14427</v>
      </c>
      <c r="O103" s="38">
        <f t="shared" si="13"/>
        <v>0</v>
      </c>
      <c r="P103" s="38">
        <f t="shared" si="14"/>
        <v>3</v>
      </c>
      <c r="Q103" s="36"/>
      <c r="R103" s="58">
        <f t="shared" si="15"/>
        <v>-255</v>
      </c>
    </row>
    <row r="104" spans="1:18">
      <c r="A104" s="35">
        <v>420</v>
      </c>
      <c r="B104" s="115">
        <v>420049026</v>
      </c>
      <c r="C104" s="116" t="s">
        <v>511</v>
      </c>
      <c r="D104" s="115">
        <v>49</v>
      </c>
      <c r="E104" s="116" t="s">
        <v>76</v>
      </c>
      <c r="F104" s="115">
        <v>26</v>
      </c>
      <c r="G104" s="116" t="s">
        <v>53</v>
      </c>
      <c r="H104" s="74">
        <f t="shared" si="8"/>
        <v>3</v>
      </c>
      <c r="I104" s="36"/>
      <c r="J104" s="38">
        <f t="shared" si="9"/>
        <v>14441</v>
      </c>
      <c r="K104" s="38">
        <f t="shared" si="10"/>
        <v>0</v>
      </c>
      <c r="L104" s="38">
        <f t="shared" si="11"/>
        <v>3</v>
      </c>
      <c r="M104" s="36"/>
      <c r="N104" s="38">
        <f t="shared" si="12"/>
        <v>12083</v>
      </c>
      <c r="O104" s="38">
        <f t="shared" si="13"/>
        <v>0</v>
      </c>
      <c r="P104" s="38">
        <f t="shared" si="14"/>
        <v>2</v>
      </c>
      <c r="Q104" s="36"/>
      <c r="R104" s="58">
        <f t="shared" si="15"/>
        <v>-2358</v>
      </c>
    </row>
    <row r="105" spans="1:18">
      <c r="A105" s="35">
        <v>420</v>
      </c>
      <c r="B105" s="115">
        <v>420049031</v>
      </c>
      <c r="C105" s="116" t="s">
        <v>511</v>
      </c>
      <c r="D105" s="115">
        <v>49</v>
      </c>
      <c r="E105" s="116" t="s">
        <v>76</v>
      </c>
      <c r="F105" s="115">
        <v>31</v>
      </c>
      <c r="G105" s="116" t="s">
        <v>58</v>
      </c>
      <c r="H105" s="74">
        <f t="shared" si="8"/>
        <v>1</v>
      </c>
      <c r="I105" s="36"/>
      <c r="J105" s="38">
        <f t="shared" si="9"/>
        <v>12793</v>
      </c>
      <c r="K105" s="38">
        <f t="shared" si="10"/>
        <v>0</v>
      </c>
      <c r="L105" s="38">
        <f t="shared" si="11"/>
        <v>3</v>
      </c>
      <c r="M105" s="36"/>
      <c r="N105" s="38">
        <f t="shared" si="12"/>
        <v>11003</v>
      </c>
      <c r="O105" s="38">
        <f t="shared" si="13"/>
        <v>0</v>
      </c>
      <c r="P105" s="38">
        <f t="shared" si="14"/>
        <v>0</v>
      </c>
      <c r="Q105" s="36"/>
      <c r="R105" s="58">
        <f t="shared" si="15"/>
        <v>-1790</v>
      </c>
    </row>
    <row r="106" spans="1:18">
      <c r="A106" s="35">
        <v>420</v>
      </c>
      <c r="B106" s="115">
        <v>420049035</v>
      </c>
      <c r="C106" s="116" t="s">
        <v>511</v>
      </c>
      <c r="D106" s="115">
        <v>49</v>
      </c>
      <c r="E106" s="116" t="s">
        <v>76</v>
      </c>
      <c r="F106" s="115">
        <v>35</v>
      </c>
      <c r="G106" s="116" t="s">
        <v>62</v>
      </c>
      <c r="H106" s="74">
        <f t="shared" si="8"/>
        <v>31</v>
      </c>
      <c r="I106" s="36"/>
      <c r="J106" s="38">
        <f t="shared" si="9"/>
        <v>14382</v>
      </c>
      <c r="K106" s="38">
        <f t="shared" si="10"/>
        <v>2</v>
      </c>
      <c r="L106" s="38">
        <f t="shared" si="11"/>
        <v>34</v>
      </c>
      <c r="M106" s="36"/>
      <c r="N106" s="38">
        <f t="shared" si="12"/>
        <v>15103</v>
      </c>
      <c r="O106" s="38">
        <f t="shared" si="13"/>
        <v>0</v>
      </c>
      <c r="P106" s="38">
        <f t="shared" si="14"/>
        <v>21</v>
      </c>
      <c r="Q106" s="36"/>
      <c r="R106" s="58">
        <f t="shared" si="15"/>
        <v>721</v>
      </c>
    </row>
    <row r="107" spans="1:18">
      <c r="A107" s="35">
        <v>420</v>
      </c>
      <c r="B107" s="115">
        <v>420049044</v>
      </c>
      <c r="C107" s="116" t="s">
        <v>511</v>
      </c>
      <c r="D107" s="115">
        <v>49</v>
      </c>
      <c r="E107" s="116" t="s">
        <v>76</v>
      </c>
      <c r="F107" s="115">
        <v>44</v>
      </c>
      <c r="G107" s="116" t="s">
        <v>71</v>
      </c>
      <c r="H107" s="74">
        <f t="shared" si="8"/>
        <v>6</v>
      </c>
      <c r="I107" s="36"/>
      <c r="J107" s="38">
        <f t="shared" si="9"/>
        <v>16388</v>
      </c>
      <c r="K107" s="38">
        <f t="shared" si="10"/>
        <v>0</v>
      </c>
      <c r="L107" s="38">
        <f t="shared" si="11"/>
        <v>6</v>
      </c>
      <c r="M107" s="36"/>
      <c r="N107" s="38">
        <f t="shared" si="12"/>
        <v>14561</v>
      </c>
      <c r="O107" s="38">
        <f t="shared" si="13"/>
        <v>0</v>
      </c>
      <c r="P107" s="38">
        <f t="shared" si="14"/>
        <v>4</v>
      </c>
      <c r="Q107" s="36"/>
      <c r="R107" s="58">
        <f t="shared" si="15"/>
        <v>-1827</v>
      </c>
    </row>
    <row r="108" spans="1:18">
      <c r="A108" s="35">
        <v>420</v>
      </c>
      <c r="B108" s="115">
        <v>420049049</v>
      </c>
      <c r="C108" s="116" t="s">
        <v>511</v>
      </c>
      <c r="D108" s="115">
        <v>49</v>
      </c>
      <c r="E108" s="116" t="s">
        <v>76</v>
      </c>
      <c r="F108" s="115">
        <v>49</v>
      </c>
      <c r="G108" s="116" t="s">
        <v>76</v>
      </c>
      <c r="H108" s="74">
        <f t="shared" si="8"/>
        <v>206</v>
      </c>
      <c r="I108" s="36"/>
      <c r="J108" s="38">
        <f t="shared" si="9"/>
        <v>14194</v>
      </c>
      <c r="K108" s="38">
        <f t="shared" si="10"/>
        <v>11</v>
      </c>
      <c r="L108" s="38">
        <f t="shared" si="11"/>
        <v>134</v>
      </c>
      <c r="M108" s="36"/>
      <c r="N108" s="38">
        <f t="shared" si="12"/>
        <v>16041</v>
      </c>
      <c r="O108" s="38">
        <f t="shared" si="13"/>
        <v>15</v>
      </c>
      <c r="P108" s="38">
        <f t="shared" si="14"/>
        <v>165</v>
      </c>
      <c r="Q108" s="36"/>
      <c r="R108" s="58">
        <f t="shared" si="15"/>
        <v>1847</v>
      </c>
    </row>
    <row r="109" spans="1:18">
      <c r="A109" s="35">
        <v>420</v>
      </c>
      <c r="B109" s="115">
        <v>420049057</v>
      </c>
      <c r="C109" s="116" t="s">
        <v>511</v>
      </c>
      <c r="D109" s="115">
        <v>49</v>
      </c>
      <c r="E109" s="116" t="s">
        <v>76</v>
      </c>
      <c r="F109" s="115">
        <v>57</v>
      </c>
      <c r="G109" s="116" t="s">
        <v>84</v>
      </c>
      <c r="H109" s="74">
        <f t="shared" si="8"/>
        <v>4</v>
      </c>
      <c r="I109" s="36"/>
      <c r="J109" s="38">
        <f t="shared" si="9"/>
        <v>11905</v>
      </c>
      <c r="K109" s="38">
        <f t="shared" si="10"/>
        <v>0</v>
      </c>
      <c r="L109" s="38">
        <f t="shared" si="11"/>
        <v>1</v>
      </c>
      <c r="M109" s="36"/>
      <c r="N109" s="38">
        <f t="shared" si="12"/>
        <v>12396</v>
      </c>
      <c r="O109" s="38">
        <f t="shared" si="13"/>
        <v>0</v>
      </c>
      <c r="P109" s="38">
        <f t="shared" si="14"/>
        <v>1</v>
      </c>
      <c r="Q109" s="36"/>
      <c r="R109" s="58">
        <f t="shared" si="15"/>
        <v>491</v>
      </c>
    </row>
    <row r="110" spans="1:18">
      <c r="A110" s="35">
        <v>420</v>
      </c>
      <c r="B110" s="115">
        <v>420049067</v>
      </c>
      <c r="C110" s="116" t="s">
        <v>511</v>
      </c>
      <c r="D110" s="115">
        <v>49</v>
      </c>
      <c r="E110" s="116" t="s">
        <v>76</v>
      </c>
      <c r="F110" s="115">
        <v>67</v>
      </c>
      <c r="G110" s="116" t="s">
        <v>94</v>
      </c>
      <c r="H110" s="74">
        <f t="shared" si="8"/>
        <v>1</v>
      </c>
      <c r="I110" s="36"/>
      <c r="J110" s="38">
        <f t="shared" si="9"/>
        <v>10405</v>
      </c>
      <c r="K110" s="38">
        <f t="shared" si="10"/>
        <v>0</v>
      </c>
      <c r="L110" s="38">
        <f t="shared" si="11"/>
        <v>0</v>
      </c>
      <c r="M110" s="36"/>
      <c r="N110" s="38">
        <f t="shared" si="12"/>
        <v>15566</v>
      </c>
      <c r="O110" s="38">
        <f t="shared" si="13"/>
        <v>0</v>
      </c>
      <c r="P110" s="38">
        <f t="shared" si="14"/>
        <v>1</v>
      </c>
      <c r="Q110" s="36"/>
      <c r="R110" s="58">
        <f t="shared" si="15"/>
        <v>5161</v>
      </c>
    </row>
    <row r="111" spans="1:18">
      <c r="A111" s="35">
        <v>420</v>
      </c>
      <c r="B111" s="115">
        <v>420049093</v>
      </c>
      <c r="C111" s="116" t="s">
        <v>511</v>
      </c>
      <c r="D111" s="115">
        <v>49</v>
      </c>
      <c r="E111" s="116" t="s">
        <v>76</v>
      </c>
      <c r="F111" s="115">
        <v>93</v>
      </c>
      <c r="G111" s="116" t="s">
        <v>120</v>
      </c>
      <c r="H111" s="74">
        <f t="shared" si="8"/>
        <v>16</v>
      </c>
      <c r="I111" s="36"/>
      <c r="J111" s="38">
        <f t="shared" si="9"/>
        <v>14872</v>
      </c>
      <c r="K111" s="38">
        <f t="shared" si="10"/>
        <v>0</v>
      </c>
      <c r="L111" s="38">
        <f t="shared" si="11"/>
        <v>14</v>
      </c>
      <c r="M111" s="36"/>
      <c r="N111" s="38">
        <f t="shared" si="12"/>
        <v>14617</v>
      </c>
      <c r="O111" s="38">
        <f t="shared" si="13"/>
        <v>0</v>
      </c>
      <c r="P111" s="38">
        <f t="shared" si="14"/>
        <v>9</v>
      </c>
      <c r="Q111" s="36"/>
      <c r="R111" s="58">
        <f t="shared" si="15"/>
        <v>-255</v>
      </c>
    </row>
    <row r="112" spans="1:18">
      <c r="A112" s="35">
        <v>420</v>
      </c>
      <c r="B112" s="115">
        <v>420049128</v>
      </c>
      <c r="C112" s="116" t="s">
        <v>511</v>
      </c>
      <c r="D112" s="115">
        <v>49</v>
      </c>
      <c r="E112" s="116" t="s">
        <v>76</v>
      </c>
      <c r="F112" s="115">
        <v>128</v>
      </c>
      <c r="G112" s="116" t="s">
        <v>155</v>
      </c>
      <c r="H112" s="74">
        <f t="shared" si="8"/>
        <v>1</v>
      </c>
      <c r="I112" s="36"/>
      <c r="J112" s="38">
        <f t="shared" si="9"/>
        <v>10254</v>
      </c>
      <c r="K112" s="38">
        <f t="shared" si="10"/>
        <v>0</v>
      </c>
      <c r="L112" s="38">
        <f t="shared" si="11"/>
        <v>1</v>
      </c>
      <c r="M112" s="36"/>
      <c r="N112" s="38">
        <f t="shared" si="12"/>
        <v>17451</v>
      </c>
      <c r="O112" s="38">
        <f t="shared" si="13"/>
        <v>0</v>
      </c>
      <c r="P112" s="38">
        <f t="shared" si="14"/>
        <v>1</v>
      </c>
      <c r="Q112" s="36"/>
      <c r="R112" s="58">
        <f t="shared" si="15"/>
        <v>7197</v>
      </c>
    </row>
    <row r="113" spans="1:18">
      <c r="A113" s="35">
        <v>420</v>
      </c>
      <c r="B113" s="115">
        <v>420049163</v>
      </c>
      <c r="C113" s="116" t="s">
        <v>511</v>
      </c>
      <c r="D113" s="115">
        <v>49</v>
      </c>
      <c r="E113" s="116" t="s">
        <v>76</v>
      </c>
      <c r="F113" s="115">
        <v>163</v>
      </c>
      <c r="G113" s="116" t="s">
        <v>190</v>
      </c>
      <c r="H113" s="74">
        <f t="shared" si="8"/>
        <v>2</v>
      </c>
      <c r="I113" s="36"/>
      <c r="J113" s="38">
        <f t="shared" si="9"/>
        <v>13406</v>
      </c>
      <c r="K113" s="38">
        <f t="shared" si="10"/>
        <v>0</v>
      </c>
      <c r="L113" s="38">
        <f t="shared" si="11"/>
        <v>1</v>
      </c>
      <c r="M113" s="36"/>
      <c r="N113" s="38">
        <f t="shared" si="12"/>
        <v>14254</v>
      </c>
      <c r="O113" s="38">
        <f t="shared" si="13"/>
        <v>0</v>
      </c>
      <c r="P113" s="38">
        <f t="shared" si="14"/>
        <v>1</v>
      </c>
      <c r="Q113" s="36"/>
      <c r="R113" s="58">
        <f t="shared" si="15"/>
        <v>848</v>
      </c>
    </row>
    <row r="114" spans="1:18">
      <c r="A114" s="35">
        <v>420</v>
      </c>
      <c r="B114" s="115">
        <v>420049165</v>
      </c>
      <c r="C114" s="116" t="s">
        <v>511</v>
      </c>
      <c r="D114" s="115">
        <v>49</v>
      </c>
      <c r="E114" s="116" t="s">
        <v>76</v>
      </c>
      <c r="F114" s="115">
        <v>165</v>
      </c>
      <c r="G114" s="116" t="s">
        <v>192</v>
      </c>
      <c r="H114" s="74">
        <f t="shared" si="8"/>
        <v>11</v>
      </c>
      <c r="I114" s="36"/>
      <c r="J114" s="38">
        <f t="shared" si="9"/>
        <v>16014</v>
      </c>
      <c r="K114" s="38">
        <f t="shared" si="10"/>
        <v>0</v>
      </c>
      <c r="L114" s="38">
        <f t="shared" si="11"/>
        <v>14</v>
      </c>
      <c r="M114" s="36"/>
      <c r="N114" s="38">
        <f t="shared" si="12"/>
        <v>15699</v>
      </c>
      <c r="O114" s="38">
        <f t="shared" si="13"/>
        <v>0</v>
      </c>
      <c r="P114" s="38">
        <f t="shared" si="14"/>
        <v>9</v>
      </c>
      <c r="Q114" s="36"/>
      <c r="R114" s="58">
        <f t="shared" si="15"/>
        <v>-315</v>
      </c>
    </row>
    <row r="115" spans="1:18">
      <c r="A115" s="35">
        <v>420</v>
      </c>
      <c r="B115" s="115">
        <v>420049176</v>
      </c>
      <c r="C115" s="116" t="s">
        <v>511</v>
      </c>
      <c r="D115" s="115">
        <v>49</v>
      </c>
      <c r="E115" s="116" t="s">
        <v>76</v>
      </c>
      <c r="F115" s="115">
        <v>176</v>
      </c>
      <c r="G115" s="116" t="s">
        <v>203</v>
      </c>
      <c r="H115" s="74">
        <f t="shared" si="8"/>
        <v>16</v>
      </c>
      <c r="I115" s="36"/>
      <c r="J115" s="38">
        <f t="shared" si="9"/>
        <v>12677</v>
      </c>
      <c r="K115" s="38">
        <f t="shared" si="10"/>
        <v>0</v>
      </c>
      <c r="L115" s="38">
        <f t="shared" si="11"/>
        <v>5</v>
      </c>
      <c r="M115" s="36"/>
      <c r="N115" s="38">
        <f t="shared" si="12"/>
        <v>14258</v>
      </c>
      <c r="O115" s="38">
        <f t="shared" si="13"/>
        <v>0</v>
      </c>
      <c r="P115" s="38">
        <f t="shared" si="14"/>
        <v>8</v>
      </c>
      <c r="Q115" s="36"/>
      <c r="R115" s="58">
        <f t="shared" si="15"/>
        <v>1581</v>
      </c>
    </row>
    <row r="116" spans="1:18">
      <c r="A116" s="35">
        <v>420</v>
      </c>
      <c r="B116" s="115">
        <v>420049181</v>
      </c>
      <c r="C116" s="116" t="s">
        <v>511</v>
      </c>
      <c r="D116" s="115">
        <v>49</v>
      </c>
      <c r="E116" s="116" t="s">
        <v>76</v>
      </c>
      <c r="F116" s="115">
        <v>181</v>
      </c>
      <c r="G116" s="116" t="s">
        <v>208</v>
      </c>
      <c r="H116" s="74">
        <f t="shared" si="8"/>
        <v>1</v>
      </c>
      <c r="I116" s="36"/>
      <c r="J116" s="38">
        <f t="shared" si="9"/>
        <v>18496</v>
      </c>
      <c r="K116" s="38">
        <f t="shared" si="10"/>
        <v>1</v>
      </c>
      <c r="L116" s="38">
        <f t="shared" si="11"/>
        <v>1</v>
      </c>
      <c r="M116" s="36"/>
      <c r="N116" s="38">
        <f t="shared" si="12"/>
        <v>20311</v>
      </c>
      <c r="O116" s="38">
        <f t="shared" si="13"/>
        <v>1</v>
      </c>
      <c r="P116" s="38">
        <f t="shared" si="14"/>
        <v>1</v>
      </c>
      <c r="Q116" s="36"/>
      <c r="R116" s="58">
        <f t="shared" si="15"/>
        <v>1815</v>
      </c>
    </row>
    <row r="117" spans="1:18">
      <c r="A117" s="35">
        <v>420</v>
      </c>
      <c r="B117" s="115">
        <v>420049199</v>
      </c>
      <c r="C117" s="116" t="s">
        <v>511</v>
      </c>
      <c r="D117" s="115">
        <v>49</v>
      </c>
      <c r="E117" s="116" t="s">
        <v>76</v>
      </c>
      <c r="F117" s="115">
        <v>199</v>
      </c>
      <c r="G117" s="116" t="s">
        <v>226</v>
      </c>
      <c r="H117" s="74">
        <f t="shared" si="8"/>
        <v>3</v>
      </c>
      <c r="I117" s="36"/>
      <c r="J117" s="38">
        <f t="shared" si="9"/>
        <v>16009</v>
      </c>
      <c r="K117" s="38">
        <f t="shared" si="10"/>
        <v>1</v>
      </c>
      <c r="L117" s="38">
        <f t="shared" si="11"/>
        <v>2</v>
      </c>
      <c r="M117" s="36"/>
      <c r="N117" s="38">
        <f t="shared" si="12"/>
        <v>14303</v>
      </c>
      <c r="O117" s="38">
        <f t="shared" si="13"/>
        <v>1</v>
      </c>
      <c r="P117" s="38">
        <f t="shared" si="14"/>
        <v>3</v>
      </c>
      <c r="Q117" s="36"/>
      <c r="R117" s="58">
        <f t="shared" si="15"/>
        <v>-1706</v>
      </c>
    </row>
    <row r="118" spans="1:18">
      <c r="A118" s="35">
        <v>420</v>
      </c>
      <c r="B118" s="115">
        <v>420049244</v>
      </c>
      <c r="C118" s="116" t="s">
        <v>511</v>
      </c>
      <c r="D118" s="115">
        <v>49</v>
      </c>
      <c r="E118" s="116" t="s">
        <v>76</v>
      </c>
      <c r="F118" s="115">
        <v>244</v>
      </c>
      <c r="G118" s="116" t="s">
        <v>271</v>
      </c>
      <c r="H118" s="74">
        <f t="shared" si="8"/>
        <v>2</v>
      </c>
      <c r="I118" s="36"/>
      <c r="J118" s="38">
        <f t="shared" si="9"/>
        <v>13239</v>
      </c>
      <c r="K118" s="38">
        <f t="shared" si="10"/>
        <v>0</v>
      </c>
      <c r="L118" s="38">
        <f t="shared" si="11"/>
        <v>2</v>
      </c>
      <c r="M118" s="36"/>
      <c r="N118" s="38">
        <f t="shared" si="12"/>
        <v>13209</v>
      </c>
      <c r="O118" s="38">
        <f t="shared" si="13"/>
        <v>0</v>
      </c>
      <c r="P118" s="38">
        <f t="shared" si="14"/>
        <v>1</v>
      </c>
      <c r="Q118" s="36"/>
      <c r="R118" s="58">
        <f t="shared" si="15"/>
        <v>-30</v>
      </c>
    </row>
    <row r="119" spans="1:18">
      <c r="A119" s="35">
        <v>420</v>
      </c>
      <c r="B119" s="115">
        <v>420049248</v>
      </c>
      <c r="C119" s="116" t="s">
        <v>511</v>
      </c>
      <c r="D119" s="115">
        <v>49</v>
      </c>
      <c r="E119" s="116" t="s">
        <v>76</v>
      </c>
      <c r="F119" s="115">
        <v>248</v>
      </c>
      <c r="G119" s="116" t="s">
        <v>275</v>
      </c>
      <c r="H119" s="74">
        <f t="shared" si="8"/>
        <v>7</v>
      </c>
      <c r="I119" s="36"/>
      <c r="J119" s="38">
        <f t="shared" si="9"/>
        <v>9566</v>
      </c>
      <c r="K119" s="38">
        <f t="shared" si="10"/>
        <v>0</v>
      </c>
      <c r="L119" s="38">
        <f t="shared" si="11"/>
        <v>0</v>
      </c>
      <c r="M119" s="36"/>
      <c r="N119" s="38">
        <f t="shared" si="12"/>
        <v>11786</v>
      </c>
      <c r="O119" s="38">
        <f t="shared" si="13"/>
        <v>0</v>
      </c>
      <c r="P119" s="38">
        <f t="shared" si="14"/>
        <v>2</v>
      </c>
      <c r="Q119" s="36"/>
      <c r="R119" s="58">
        <f t="shared" si="15"/>
        <v>2220</v>
      </c>
    </row>
    <row r="120" spans="1:18">
      <c r="A120" s="35">
        <v>420</v>
      </c>
      <c r="B120" s="115">
        <v>420049262</v>
      </c>
      <c r="C120" s="116" t="s">
        <v>511</v>
      </c>
      <c r="D120" s="115">
        <v>49</v>
      </c>
      <c r="E120" s="116" t="s">
        <v>76</v>
      </c>
      <c r="F120" s="115">
        <v>262</v>
      </c>
      <c r="G120" s="116" t="s">
        <v>289</v>
      </c>
      <c r="H120" s="74">
        <f t="shared" si="8"/>
        <v>3</v>
      </c>
      <c r="I120" s="36"/>
      <c r="J120" s="38">
        <f t="shared" si="9"/>
        <v>15491</v>
      </c>
      <c r="K120" s="38">
        <f t="shared" si="10"/>
        <v>0</v>
      </c>
      <c r="L120" s="38">
        <f t="shared" si="11"/>
        <v>1</v>
      </c>
      <c r="M120" s="36"/>
      <c r="N120" s="38">
        <f t="shared" si="12"/>
        <v>17219</v>
      </c>
      <c r="O120" s="38">
        <f t="shared" si="13"/>
        <v>0</v>
      </c>
      <c r="P120" s="38">
        <f t="shared" si="14"/>
        <v>1</v>
      </c>
      <c r="Q120" s="36"/>
      <c r="R120" s="58">
        <f t="shared" si="15"/>
        <v>1728</v>
      </c>
    </row>
    <row r="121" spans="1:18">
      <c r="A121" s="35">
        <v>420</v>
      </c>
      <c r="B121" s="115">
        <v>420049284</v>
      </c>
      <c r="C121" s="116" t="s">
        <v>511</v>
      </c>
      <c r="D121" s="115">
        <v>49</v>
      </c>
      <c r="E121" s="116" t="s">
        <v>76</v>
      </c>
      <c r="F121" s="115">
        <v>284</v>
      </c>
      <c r="G121" s="116" t="s">
        <v>311</v>
      </c>
      <c r="H121" s="74">
        <f t="shared" si="8"/>
        <v>1</v>
      </c>
      <c r="I121" s="36"/>
      <c r="J121" s="38">
        <f t="shared" si="9"/>
        <v>4587</v>
      </c>
      <c r="K121" s="38">
        <f t="shared" si="10"/>
        <v>0</v>
      </c>
      <c r="L121" s="38">
        <f t="shared" si="11"/>
        <v>0</v>
      </c>
      <c r="M121" s="36"/>
      <c r="N121" s="38">
        <f t="shared" si="12"/>
        <v>11003</v>
      </c>
      <c r="O121" s="38">
        <f t="shared" si="13"/>
        <v>0</v>
      </c>
      <c r="P121" s="38">
        <f t="shared" si="14"/>
        <v>0</v>
      </c>
      <c r="Q121" s="36"/>
      <c r="R121" s="58">
        <f t="shared" si="15"/>
        <v>6416</v>
      </c>
    </row>
    <row r="122" spans="1:18">
      <c r="A122" s="35">
        <v>420</v>
      </c>
      <c r="B122" s="115">
        <v>420049295</v>
      </c>
      <c r="C122" s="116" t="s">
        <v>511</v>
      </c>
      <c r="D122" s="115">
        <v>49</v>
      </c>
      <c r="E122" s="116" t="s">
        <v>76</v>
      </c>
      <c r="F122" s="115">
        <v>295</v>
      </c>
      <c r="G122" s="116" t="s">
        <v>322</v>
      </c>
      <c r="H122" s="74">
        <f t="shared" si="8"/>
        <v>1</v>
      </c>
      <c r="I122" s="36"/>
      <c r="J122" s="38">
        <f t="shared" si="9"/>
        <v>14862</v>
      </c>
      <c r="K122" s="38">
        <f t="shared" si="10"/>
        <v>0</v>
      </c>
      <c r="L122" s="38">
        <f t="shared" si="11"/>
        <v>1</v>
      </c>
      <c r="M122" s="36"/>
      <c r="N122" s="38">
        <f t="shared" si="12"/>
        <v>11060</v>
      </c>
      <c r="O122" s="38">
        <f t="shared" si="13"/>
        <v>0</v>
      </c>
      <c r="P122" s="38">
        <f t="shared" si="14"/>
        <v>0</v>
      </c>
      <c r="Q122" s="36"/>
      <c r="R122" s="58">
        <f t="shared" si="15"/>
        <v>-3802</v>
      </c>
    </row>
    <row r="123" spans="1:18">
      <c r="A123" s="35">
        <v>420</v>
      </c>
      <c r="B123" s="115">
        <v>420049314</v>
      </c>
      <c r="C123" s="116" t="s">
        <v>511</v>
      </c>
      <c r="D123" s="115">
        <v>49</v>
      </c>
      <c r="E123" s="116" t="s">
        <v>76</v>
      </c>
      <c r="F123" s="115">
        <v>314</v>
      </c>
      <c r="G123" s="116" t="s">
        <v>341</v>
      </c>
      <c r="H123" s="74">
        <f t="shared" si="8"/>
        <v>3</v>
      </c>
      <c r="I123" s="36"/>
      <c r="J123" s="38">
        <f t="shared" si="9"/>
        <v>12388</v>
      </c>
      <c r="K123" s="38">
        <f t="shared" si="10"/>
        <v>0</v>
      </c>
      <c r="L123" s="38">
        <f t="shared" si="11"/>
        <v>2</v>
      </c>
      <c r="M123" s="36"/>
      <c r="N123" s="38">
        <f t="shared" si="12"/>
        <v>16621</v>
      </c>
      <c r="O123" s="38">
        <f t="shared" si="13"/>
        <v>0</v>
      </c>
      <c r="P123" s="38">
        <f t="shared" si="14"/>
        <v>3</v>
      </c>
      <c r="Q123" s="36"/>
      <c r="R123" s="58">
        <f t="shared" si="15"/>
        <v>4233</v>
      </c>
    </row>
    <row r="124" spans="1:18">
      <c r="A124" s="35">
        <v>420</v>
      </c>
      <c r="B124" s="115">
        <v>420049321</v>
      </c>
      <c r="C124" s="116" t="s">
        <v>511</v>
      </c>
      <c r="D124" s="115">
        <v>49</v>
      </c>
      <c r="E124" s="116" t="s">
        <v>76</v>
      </c>
      <c r="F124" s="115">
        <v>321</v>
      </c>
      <c r="G124" s="116" t="s">
        <v>348</v>
      </c>
      <c r="H124" s="74">
        <f t="shared" si="8"/>
        <v>2</v>
      </c>
      <c r="I124" s="36"/>
      <c r="J124" s="38">
        <f t="shared" si="9"/>
        <v>7496</v>
      </c>
      <c r="K124" s="38">
        <f t="shared" si="10"/>
        <v>0</v>
      </c>
      <c r="L124" s="38">
        <f t="shared" si="11"/>
        <v>0</v>
      </c>
      <c r="M124" s="36"/>
      <c r="N124" s="38">
        <f t="shared" si="12"/>
        <v>11031</v>
      </c>
      <c r="O124" s="38">
        <f t="shared" si="13"/>
        <v>0</v>
      </c>
      <c r="P124" s="38">
        <f t="shared" si="14"/>
        <v>0</v>
      </c>
      <c r="Q124" s="36"/>
      <c r="R124" s="58">
        <f t="shared" si="15"/>
        <v>3535</v>
      </c>
    </row>
    <row r="125" spans="1:18">
      <c r="A125" s="35">
        <v>420</v>
      </c>
      <c r="B125" s="115">
        <v>420049347</v>
      </c>
      <c r="C125" s="116" t="s">
        <v>511</v>
      </c>
      <c r="D125" s="115">
        <v>49</v>
      </c>
      <c r="E125" s="116" t="s">
        <v>76</v>
      </c>
      <c r="F125" s="115">
        <v>347</v>
      </c>
      <c r="G125" s="116" t="s">
        <v>374</v>
      </c>
      <c r="H125" s="74">
        <f t="shared" si="8"/>
        <v>1</v>
      </c>
      <c r="I125" s="36"/>
      <c r="J125" s="38">
        <f t="shared" si="9"/>
        <v>10405</v>
      </c>
      <c r="K125" s="38">
        <f t="shared" si="10"/>
        <v>0</v>
      </c>
      <c r="L125" s="38">
        <f t="shared" si="11"/>
        <v>0</v>
      </c>
      <c r="M125" s="36"/>
      <c r="N125" s="38">
        <f t="shared" si="12"/>
        <v>16520</v>
      </c>
      <c r="O125" s="38">
        <f t="shared" si="13"/>
        <v>0</v>
      </c>
      <c r="P125" s="38">
        <f t="shared" si="14"/>
        <v>1</v>
      </c>
      <c r="Q125" s="36"/>
      <c r="R125" s="58">
        <f t="shared" si="15"/>
        <v>6115</v>
      </c>
    </row>
    <row r="126" spans="1:18">
      <c r="A126" s="35">
        <v>420</v>
      </c>
      <c r="B126" s="115">
        <v>420049616</v>
      </c>
      <c r="C126" s="116" t="s">
        <v>511</v>
      </c>
      <c r="D126" s="115">
        <v>49</v>
      </c>
      <c r="E126" s="116" t="s">
        <v>76</v>
      </c>
      <c r="F126" s="115">
        <v>616</v>
      </c>
      <c r="G126" s="116" t="s">
        <v>386</v>
      </c>
      <c r="H126" s="74">
        <f t="shared" si="8"/>
        <v>2</v>
      </c>
      <c r="I126" s="36"/>
      <c r="J126" s="38">
        <f t="shared" si="9"/>
        <v>10405</v>
      </c>
      <c r="K126" s="38">
        <f t="shared" si="10"/>
        <v>0</v>
      </c>
      <c r="L126" s="38">
        <f t="shared" si="11"/>
        <v>0</v>
      </c>
      <c r="M126" s="36"/>
      <c r="N126" s="38">
        <f t="shared" si="12"/>
        <v>16323</v>
      </c>
      <c r="O126" s="38">
        <f t="shared" si="13"/>
        <v>0</v>
      </c>
      <c r="P126" s="38">
        <f t="shared" si="14"/>
        <v>2</v>
      </c>
      <c r="Q126" s="36"/>
      <c r="R126" s="58">
        <f t="shared" si="15"/>
        <v>5918</v>
      </c>
    </row>
    <row r="127" spans="1:18">
      <c r="A127" s="35">
        <v>428</v>
      </c>
      <c r="B127" s="115">
        <v>428035016</v>
      </c>
      <c r="C127" s="116" t="s">
        <v>513</v>
      </c>
      <c r="D127" s="115">
        <v>35</v>
      </c>
      <c r="E127" s="116" t="s">
        <v>62</v>
      </c>
      <c r="F127" s="115">
        <v>16</v>
      </c>
      <c r="G127" s="116" t="s">
        <v>43</v>
      </c>
      <c r="H127" s="74">
        <f t="shared" si="8"/>
        <v>5</v>
      </c>
      <c r="I127" s="36"/>
      <c r="J127" s="38">
        <f t="shared" si="9"/>
        <v>15674</v>
      </c>
      <c r="K127" s="38">
        <f t="shared" si="10"/>
        <v>0</v>
      </c>
      <c r="L127" s="38">
        <f t="shared" si="11"/>
        <v>6</v>
      </c>
      <c r="M127" s="36"/>
      <c r="N127" s="38">
        <f t="shared" si="12"/>
        <v>11717</v>
      </c>
      <c r="O127" s="38">
        <f t="shared" si="13"/>
        <v>0</v>
      </c>
      <c r="P127" s="38">
        <f t="shared" si="14"/>
        <v>0</v>
      </c>
      <c r="Q127" s="36"/>
      <c r="R127" s="58">
        <f t="shared" si="15"/>
        <v>-3957</v>
      </c>
    </row>
    <row r="128" spans="1:18">
      <c r="A128" s="35">
        <v>428</v>
      </c>
      <c r="B128" s="115">
        <v>428035018</v>
      </c>
      <c r="C128" s="116" t="s">
        <v>513</v>
      </c>
      <c r="D128" s="115">
        <v>35</v>
      </c>
      <c r="E128" s="116" t="s">
        <v>62</v>
      </c>
      <c r="F128" s="115">
        <v>18</v>
      </c>
      <c r="G128" s="116" t="s">
        <v>45</v>
      </c>
      <c r="H128" s="74">
        <f t="shared" si="8"/>
        <v>1</v>
      </c>
      <c r="I128" s="36"/>
      <c r="J128" s="38">
        <f t="shared" si="9"/>
        <v>10227</v>
      </c>
      <c r="K128" s="38">
        <f t="shared" si="10"/>
        <v>0</v>
      </c>
      <c r="L128" s="38">
        <f t="shared" si="11"/>
        <v>0</v>
      </c>
      <c r="M128" s="36"/>
      <c r="N128" s="38">
        <f t="shared" si="12"/>
        <v>14723.34220248668</v>
      </c>
      <c r="O128" s="38">
        <f t="shared" si="13"/>
        <v>0</v>
      </c>
      <c r="P128" s="38">
        <f t="shared" si="14"/>
        <v>0</v>
      </c>
      <c r="Q128" s="36"/>
      <c r="R128" s="58">
        <f t="shared" si="15"/>
        <v>4496.3422024866795</v>
      </c>
    </row>
    <row r="129" spans="1:18">
      <c r="A129" s="35">
        <v>428</v>
      </c>
      <c r="B129" s="115">
        <v>428035035</v>
      </c>
      <c r="C129" s="116" t="s">
        <v>513</v>
      </c>
      <c r="D129" s="115">
        <v>35</v>
      </c>
      <c r="E129" s="116" t="s">
        <v>62</v>
      </c>
      <c r="F129" s="115">
        <v>35</v>
      </c>
      <c r="G129" s="116" t="s">
        <v>62</v>
      </c>
      <c r="H129" s="74">
        <f t="shared" si="8"/>
        <v>1845</v>
      </c>
      <c r="I129" s="36"/>
      <c r="J129" s="38">
        <f t="shared" si="9"/>
        <v>14705</v>
      </c>
      <c r="K129" s="38">
        <f t="shared" si="10"/>
        <v>107</v>
      </c>
      <c r="L129" s="38">
        <f t="shared" si="11"/>
        <v>1239</v>
      </c>
      <c r="M129" s="36"/>
      <c r="N129" s="38">
        <f t="shared" si="12"/>
        <v>16004</v>
      </c>
      <c r="O129" s="38">
        <f t="shared" si="13"/>
        <v>141</v>
      </c>
      <c r="P129" s="38">
        <f t="shared" si="14"/>
        <v>1274</v>
      </c>
      <c r="Q129" s="36"/>
      <c r="R129" s="58">
        <f t="shared" si="15"/>
        <v>1299</v>
      </c>
    </row>
    <row r="130" spans="1:18">
      <c r="A130" s="35">
        <v>428</v>
      </c>
      <c r="B130" s="115">
        <v>428035044</v>
      </c>
      <c r="C130" s="116" t="s">
        <v>513</v>
      </c>
      <c r="D130" s="115">
        <v>35</v>
      </c>
      <c r="E130" s="116" t="s">
        <v>62</v>
      </c>
      <c r="F130" s="115">
        <v>44</v>
      </c>
      <c r="G130" s="116" t="s">
        <v>71</v>
      </c>
      <c r="H130" s="74">
        <f t="shared" si="8"/>
        <v>33</v>
      </c>
      <c r="I130" s="36"/>
      <c r="J130" s="38">
        <f t="shared" si="9"/>
        <v>14254</v>
      </c>
      <c r="K130" s="38">
        <f t="shared" si="10"/>
        <v>2</v>
      </c>
      <c r="L130" s="38">
        <f t="shared" si="11"/>
        <v>12</v>
      </c>
      <c r="M130" s="36"/>
      <c r="N130" s="38">
        <f t="shared" si="12"/>
        <v>16407</v>
      </c>
      <c r="O130" s="38">
        <f t="shared" si="13"/>
        <v>3</v>
      </c>
      <c r="P130" s="38">
        <f t="shared" si="14"/>
        <v>20</v>
      </c>
      <c r="Q130" s="36"/>
      <c r="R130" s="58">
        <f t="shared" si="15"/>
        <v>2153</v>
      </c>
    </row>
    <row r="131" spans="1:18">
      <c r="A131" s="35">
        <v>428</v>
      </c>
      <c r="B131" s="115">
        <v>428035049</v>
      </c>
      <c r="C131" s="116" t="s">
        <v>513</v>
      </c>
      <c r="D131" s="115">
        <v>35</v>
      </c>
      <c r="E131" s="116" t="s">
        <v>62</v>
      </c>
      <c r="F131" s="115">
        <v>49</v>
      </c>
      <c r="G131" s="116" t="s">
        <v>76</v>
      </c>
      <c r="H131" s="74">
        <f t="shared" si="8"/>
        <v>2</v>
      </c>
      <c r="I131" s="36"/>
      <c r="J131" s="38">
        <f t="shared" si="9"/>
        <v>15408</v>
      </c>
      <c r="K131" s="38">
        <f t="shared" si="10"/>
        <v>0</v>
      </c>
      <c r="L131" s="38">
        <f t="shared" si="11"/>
        <v>1</v>
      </c>
      <c r="M131" s="36"/>
      <c r="N131" s="38">
        <f t="shared" si="12"/>
        <v>16568</v>
      </c>
      <c r="O131" s="38">
        <f t="shared" si="13"/>
        <v>0</v>
      </c>
      <c r="P131" s="38">
        <f t="shared" si="14"/>
        <v>2</v>
      </c>
      <c r="Q131" s="36"/>
      <c r="R131" s="58">
        <f t="shared" si="15"/>
        <v>1160</v>
      </c>
    </row>
    <row r="132" spans="1:18">
      <c r="A132" s="35">
        <v>428</v>
      </c>
      <c r="B132" s="115">
        <v>428035050</v>
      </c>
      <c r="C132" s="116" t="s">
        <v>513</v>
      </c>
      <c r="D132" s="115">
        <v>35</v>
      </c>
      <c r="E132" s="116" t="s">
        <v>62</v>
      </c>
      <c r="F132" s="115">
        <v>50</v>
      </c>
      <c r="G132" s="116" t="s">
        <v>77</v>
      </c>
      <c r="H132" s="74">
        <f t="shared" si="8"/>
        <v>2</v>
      </c>
      <c r="I132" s="36"/>
      <c r="J132" s="38">
        <f t="shared" si="9"/>
        <v>11568.768235992578</v>
      </c>
      <c r="K132" s="38">
        <f t="shared" si="10"/>
        <v>0</v>
      </c>
      <c r="L132" s="38">
        <f t="shared" si="11"/>
        <v>0</v>
      </c>
      <c r="M132" s="36"/>
      <c r="N132" s="38">
        <f t="shared" si="12"/>
        <v>16007</v>
      </c>
      <c r="O132" s="38">
        <f t="shared" si="13"/>
        <v>0</v>
      </c>
      <c r="P132" s="38">
        <f t="shared" si="14"/>
        <v>3</v>
      </c>
      <c r="Q132" s="36"/>
      <c r="R132" s="58">
        <f t="shared" si="15"/>
        <v>4438.2317640074216</v>
      </c>
    </row>
    <row r="133" spans="1:18">
      <c r="A133" s="35">
        <v>428</v>
      </c>
      <c r="B133" s="115">
        <v>428035057</v>
      </c>
      <c r="C133" s="116" t="s">
        <v>513</v>
      </c>
      <c r="D133" s="115">
        <v>35</v>
      </c>
      <c r="E133" s="116" t="s">
        <v>62</v>
      </c>
      <c r="F133" s="115">
        <v>57</v>
      </c>
      <c r="G133" s="116" t="s">
        <v>84</v>
      </c>
      <c r="H133" s="74">
        <f t="shared" si="8"/>
        <v>170</v>
      </c>
      <c r="I133" s="36"/>
      <c r="J133" s="38">
        <f t="shared" si="9"/>
        <v>15750</v>
      </c>
      <c r="K133" s="38">
        <f t="shared" si="10"/>
        <v>26</v>
      </c>
      <c r="L133" s="38">
        <f t="shared" si="11"/>
        <v>142</v>
      </c>
      <c r="M133" s="36"/>
      <c r="N133" s="38">
        <f t="shared" si="12"/>
        <v>16701</v>
      </c>
      <c r="O133" s="38">
        <f t="shared" si="13"/>
        <v>25</v>
      </c>
      <c r="P133" s="38">
        <f t="shared" si="14"/>
        <v>120</v>
      </c>
      <c r="Q133" s="36"/>
      <c r="R133" s="58">
        <f t="shared" si="15"/>
        <v>951</v>
      </c>
    </row>
    <row r="134" spans="1:18">
      <c r="A134" s="35">
        <v>428</v>
      </c>
      <c r="B134" s="115">
        <v>428035073</v>
      </c>
      <c r="C134" s="116" t="s">
        <v>513</v>
      </c>
      <c r="D134" s="115">
        <v>35</v>
      </c>
      <c r="E134" s="116" t="s">
        <v>62</v>
      </c>
      <c r="F134" s="115">
        <v>73</v>
      </c>
      <c r="G134" s="116" t="s">
        <v>100</v>
      </c>
      <c r="H134" s="74">
        <f t="shared" si="8"/>
        <v>17</v>
      </c>
      <c r="I134" s="36"/>
      <c r="J134" s="38">
        <f t="shared" si="9"/>
        <v>14297</v>
      </c>
      <c r="K134" s="38">
        <f t="shared" si="10"/>
        <v>1</v>
      </c>
      <c r="L134" s="38">
        <f t="shared" si="11"/>
        <v>11</v>
      </c>
      <c r="M134" s="36"/>
      <c r="N134" s="38">
        <f t="shared" si="12"/>
        <v>13937</v>
      </c>
      <c r="O134" s="38">
        <f t="shared" si="13"/>
        <v>1</v>
      </c>
      <c r="P134" s="38">
        <f t="shared" si="14"/>
        <v>10</v>
      </c>
      <c r="Q134" s="36"/>
      <c r="R134" s="58">
        <f t="shared" si="15"/>
        <v>-360</v>
      </c>
    </row>
    <row r="135" spans="1:18">
      <c r="A135" s="35">
        <v>428</v>
      </c>
      <c r="B135" s="115">
        <v>428035093</v>
      </c>
      <c r="C135" s="116" t="s">
        <v>513</v>
      </c>
      <c r="D135" s="115">
        <v>35</v>
      </c>
      <c r="E135" s="116" t="s">
        <v>62</v>
      </c>
      <c r="F135" s="115">
        <v>93</v>
      </c>
      <c r="G135" s="116" t="s">
        <v>120</v>
      </c>
      <c r="H135" s="74">
        <f t="shared" si="8"/>
        <v>9</v>
      </c>
      <c r="I135" s="36"/>
      <c r="J135" s="38">
        <f t="shared" si="9"/>
        <v>14929</v>
      </c>
      <c r="K135" s="38">
        <f t="shared" si="10"/>
        <v>1</v>
      </c>
      <c r="L135" s="38">
        <f t="shared" si="11"/>
        <v>6</v>
      </c>
      <c r="M135" s="36"/>
      <c r="N135" s="38">
        <f t="shared" si="12"/>
        <v>17419</v>
      </c>
      <c r="O135" s="38">
        <f t="shared" si="13"/>
        <v>2</v>
      </c>
      <c r="P135" s="38">
        <f t="shared" si="14"/>
        <v>7</v>
      </c>
      <c r="Q135" s="36"/>
      <c r="R135" s="58">
        <f t="shared" si="15"/>
        <v>2490</v>
      </c>
    </row>
    <row r="136" spans="1:18">
      <c r="A136" s="35">
        <v>428</v>
      </c>
      <c r="B136" s="115">
        <v>428035095</v>
      </c>
      <c r="C136" s="116" t="s">
        <v>513</v>
      </c>
      <c r="D136" s="115">
        <v>35</v>
      </c>
      <c r="E136" s="116" t="s">
        <v>62</v>
      </c>
      <c r="F136" s="115">
        <v>95</v>
      </c>
      <c r="G136" s="116" t="s">
        <v>122</v>
      </c>
      <c r="H136" s="74">
        <f t="shared" si="8"/>
        <v>1</v>
      </c>
      <c r="I136" s="36"/>
      <c r="J136" s="38">
        <f t="shared" si="9"/>
        <v>15952</v>
      </c>
      <c r="K136" s="38">
        <f t="shared" si="10"/>
        <v>0</v>
      </c>
      <c r="L136" s="38">
        <f t="shared" si="11"/>
        <v>1</v>
      </c>
      <c r="M136" s="36"/>
      <c r="N136" s="38">
        <f t="shared" si="12"/>
        <v>17817</v>
      </c>
      <c r="O136" s="38">
        <f t="shared" si="13"/>
        <v>0</v>
      </c>
      <c r="P136" s="38">
        <f t="shared" si="14"/>
        <v>1</v>
      </c>
      <c r="Q136" s="36"/>
      <c r="R136" s="58">
        <f t="shared" si="15"/>
        <v>1865</v>
      </c>
    </row>
    <row r="137" spans="1:18">
      <c r="A137" s="35">
        <v>428</v>
      </c>
      <c r="B137" s="115">
        <v>428035128</v>
      </c>
      <c r="C137" s="116" t="s">
        <v>513</v>
      </c>
      <c r="D137" s="115">
        <v>35</v>
      </c>
      <c r="E137" s="116" t="s">
        <v>62</v>
      </c>
      <c r="F137" s="115">
        <v>128</v>
      </c>
      <c r="G137" s="116" t="s">
        <v>155</v>
      </c>
      <c r="H137" s="74">
        <f t="shared" si="8"/>
        <v>1</v>
      </c>
      <c r="I137" s="36"/>
      <c r="J137" s="38">
        <f t="shared" si="9"/>
        <v>15788</v>
      </c>
      <c r="K137" s="38">
        <f t="shared" si="10"/>
        <v>0</v>
      </c>
      <c r="L137" s="38">
        <f t="shared" si="11"/>
        <v>1</v>
      </c>
      <c r="M137" s="36"/>
      <c r="N137" s="38">
        <f t="shared" si="12"/>
        <v>17134</v>
      </c>
      <c r="O137" s="38">
        <f t="shared" si="13"/>
        <v>0</v>
      </c>
      <c r="P137" s="38">
        <f t="shared" si="14"/>
        <v>1</v>
      </c>
      <c r="Q137" s="36"/>
      <c r="R137" s="58">
        <f t="shared" si="15"/>
        <v>1346</v>
      </c>
    </row>
    <row r="138" spans="1:18">
      <c r="A138" s="35">
        <v>428</v>
      </c>
      <c r="B138" s="115">
        <v>428035133</v>
      </c>
      <c r="C138" s="116" t="s">
        <v>513</v>
      </c>
      <c r="D138" s="115">
        <v>35</v>
      </c>
      <c r="E138" s="116" t="s">
        <v>62</v>
      </c>
      <c r="F138" s="115">
        <v>133</v>
      </c>
      <c r="G138" s="116" t="s">
        <v>160</v>
      </c>
      <c r="H138" s="74">
        <f t="shared" ref="H138:H201" si="16">IFERROR(VLOOKUP(B138,ratesQ1,14,FALSE),"--")</f>
        <v>3</v>
      </c>
      <c r="I138" s="36"/>
      <c r="J138" s="38">
        <f t="shared" ref="J138:J201" si="17">IFERROR(VLOOKUP($B138,ratesPFY,9,FALSE),"--")</f>
        <v>12411</v>
      </c>
      <c r="K138" s="38">
        <f t="shared" ref="K138:K201" si="18">(IFERROR(VLOOKUP($B138,found22,12,FALSE),0)+
(IFERROR(VLOOKUP($B138,found22,13,FALSE),0)+
+(IFERROR(VLOOKUP($B138,found22,14,FALSE),0))))</f>
        <v>0</v>
      </c>
      <c r="L138" s="38">
        <f t="shared" ref="L138:L201" si="19">(IFERROR(VLOOKUP($B138,found22,15,FALSE),0))</f>
        <v>1</v>
      </c>
      <c r="M138" s="36"/>
      <c r="N138" s="38">
        <f t="shared" ref="N138:N201" si="20">IFERROR(VLOOKUP($B138,ratesQ1,8,FALSE),"--")</f>
        <v>13109</v>
      </c>
      <c r="O138" s="38">
        <f t="shared" ref="O138:O201" si="21">(IFERROR(VLOOKUP($B138,found23,12,FALSE),0)+
+(IFERROR(VLOOKUP($B138,found23,13,FALSE),0)
+(IFERROR(VLOOKUP($B138,found23,14,FALSE),0))))</f>
        <v>0</v>
      </c>
      <c r="P138" s="38">
        <f t="shared" ref="P138:P201" si="22">(IFERROR(VLOOKUP($B138,found23,15,FALSE),0))</f>
        <v>1</v>
      </c>
      <c r="Q138" s="36"/>
      <c r="R138" s="58">
        <f t="shared" si="15"/>
        <v>698</v>
      </c>
    </row>
    <row r="139" spans="1:18">
      <c r="A139" s="35">
        <v>428</v>
      </c>
      <c r="B139" s="115">
        <v>428035163</v>
      </c>
      <c r="C139" s="116" t="s">
        <v>513</v>
      </c>
      <c r="D139" s="115">
        <v>35</v>
      </c>
      <c r="E139" s="116" t="s">
        <v>62</v>
      </c>
      <c r="F139" s="115">
        <v>163</v>
      </c>
      <c r="G139" s="116" t="s">
        <v>190</v>
      </c>
      <c r="H139" s="74">
        <f t="shared" si="16"/>
        <v>14</v>
      </c>
      <c r="I139" s="36"/>
      <c r="J139" s="38">
        <f t="shared" si="17"/>
        <v>16398</v>
      </c>
      <c r="K139" s="38">
        <f t="shared" si="18"/>
        <v>0</v>
      </c>
      <c r="L139" s="38">
        <f t="shared" si="19"/>
        <v>7</v>
      </c>
      <c r="M139" s="36"/>
      <c r="N139" s="38">
        <f t="shared" si="20"/>
        <v>13795</v>
      </c>
      <c r="O139" s="38">
        <f t="shared" si="21"/>
        <v>0</v>
      </c>
      <c r="P139" s="38">
        <f t="shared" si="22"/>
        <v>6</v>
      </c>
      <c r="Q139" s="36"/>
      <c r="R139" s="58">
        <f t="shared" ref="R139:R202" si="23">IFERROR(N139-J139,"--")</f>
        <v>-2603</v>
      </c>
    </row>
    <row r="140" spans="1:18">
      <c r="A140" s="35">
        <v>428</v>
      </c>
      <c r="B140" s="115">
        <v>428035165</v>
      </c>
      <c r="C140" s="116" t="s">
        <v>513</v>
      </c>
      <c r="D140" s="115">
        <v>35</v>
      </c>
      <c r="E140" s="116" t="s">
        <v>62</v>
      </c>
      <c r="F140" s="115">
        <v>165</v>
      </c>
      <c r="G140" s="116" t="s">
        <v>192</v>
      </c>
      <c r="H140" s="74">
        <f t="shared" si="16"/>
        <v>8</v>
      </c>
      <c r="I140" s="36"/>
      <c r="J140" s="38">
        <f t="shared" si="17"/>
        <v>14157</v>
      </c>
      <c r="K140" s="38">
        <f t="shared" si="18"/>
        <v>0</v>
      </c>
      <c r="L140" s="38">
        <f t="shared" si="19"/>
        <v>7</v>
      </c>
      <c r="M140" s="36"/>
      <c r="N140" s="38">
        <f t="shared" si="20"/>
        <v>17352</v>
      </c>
      <c r="O140" s="38">
        <f t="shared" si="21"/>
        <v>0</v>
      </c>
      <c r="P140" s="38">
        <f t="shared" si="22"/>
        <v>9</v>
      </c>
      <c r="Q140" s="36"/>
      <c r="R140" s="58">
        <f t="shared" si="23"/>
        <v>3195</v>
      </c>
    </row>
    <row r="141" spans="1:18">
      <c r="A141" s="35">
        <v>428</v>
      </c>
      <c r="B141" s="115">
        <v>428035189</v>
      </c>
      <c r="C141" s="116" t="s">
        <v>513</v>
      </c>
      <c r="D141" s="115">
        <v>35</v>
      </c>
      <c r="E141" s="116" t="s">
        <v>62</v>
      </c>
      <c r="F141" s="115">
        <v>189</v>
      </c>
      <c r="G141" s="116" t="s">
        <v>216</v>
      </c>
      <c r="H141" s="74">
        <f t="shared" si="16"/>
        <v>1</v>
      </c>
      <c r="I141" s="36"/>
      <c r="J141" s="38">
        <f t="shared" si="17"/>
        <v>12184</v>
      </c>
      <c r="K141" s="38">
        <f t="shared" si="18"/>
        <v>0</v>
      </c>
      <c r="L141" s="38">
        <f t="shared" si="19"/>
        <v>1</v>
      </c>
      <c r="M141" s="36"/>
      <c r="N141" s="38">
        <f t="shared" si="20"/>
        <v>12440</v>
      </c>
      <c r="O141" s="38">
        <f t="shared" si="21"/>
        <v>0</v>
      </c>
      <c r="P141" s="38">
        <f t="shared" si="22"/>
        <v>0</v>
      </c>
      <c r="Q141" s="36"/>
      <c r="R141" s="58">
        <f t="shared" si="23"/>
        <v>256</v>
      </c>
    </row>
    <row r="142" spans="1:18">
      <c r="A142" s="35">
        <v>428</v>
      </c>
      <c r="B142" s="115">
        <v>428035220</v>
      </c>
      <c r="C142" s="116" t="s">
        <v>513</v>
      </c>
      <c r="D142" s="115">
        <v>35</v>
      </c>
      <c r="E142" s="116" t="s">
        <v>62</v>
      </c>
      <c r="F142" s="115">
        <v>220</v>
      </c>
      <c r="G142" s="116" t="s">
        <v>247</v>
      </c>
      <c r="H142" s="74">
        <f t="shared" si="16"/>
        <v>6</v>
      </c>
      <c r="I142" s="36"/>
      <c r="J142" s="38">
        <f t="shared" si="17"/>
        <v>15097</v>
      </c>
      <c r="K142" s="38">
        <f t="shared" si="18"/>
        <v>0</v>
      </c>
      <c r="L142" s="38">
        <f t="shared" si="19"/>
        <v>6</v>
      </c>
      <c r="M142" s="36"/>
      <c r="N142" s="38">
        <f t="shared" si="20"/>
        <v>15065</v>
      </c>
      <c r="O142" s="38">
        <f t="shared" si="21"/>
        <v>0</v>
      </c>
      <c r="P142" s="38">
        <f t="shared" si="22"/>
        <v>5</v>
      </c>
      <c r="Q142" s="36"/>
      <c r="R142" s="58">
        <f t="shared" si="23"/>
        <v>-32</v>
      </c>
    </row>
    <row r="143" spans="1:18">
      <c r="A143" s="35">
        <v>428</v>
      </c>
      <c r="B143" s="115">
        <v>428035243</v>
      </c>
      <c r="C143" s="116" t="s">
        <v>513</v>
      </c>
      <c r="D143" s="115">
        <v>35</v>
      </c>
      <c r="E143" s="116" t="s">
        <v>62</v>
      </c>
      <c r="F143" s="115">
        <v>243</v>
      </c>
      <c r="G143" s="116" t="s">
        <v>270</v>
      </c>
      <c r="H143" s="74">
        <f t="shared" si="16"/>
        <v>2</v>
      </c>
      <c r="I143" s="36"/>
      <c r="J143" s="38">
        <f t="shared" si="17"/>
        <v>14005</v>
      </c>
      <c r="K143" s="38">
        <f t="shared" si="18"/>
        <v>0</v>
      </c>
      <c r="L143" s="38">
        <f t="shared" si="19"/>
        <v>4</v>
      </c>
      <c r="M143" s="36"/>
      <c r="N143" s="38">
        <f t="shared" si="20"/>
        <v>11636</v>
      </c>
      <c r="O143" s="38">
        <f t="shared" si="21"/>
        <v>0</v>
      </c>
      <c r="P143" s="38">
        <f t="shared" si="22"/>
        <v>0</v>
      </c>
      <c r="Q143" s="36"/>
      <c r="R143" s="58">
        <f t="shared" si="23"/>
        <v>-2369</v>
      </c>
    </row>
    <row r="144" spans="1:18">
      <c r="A144" s="35">
        <v>428</v>
      </c>
      <c r="B144" s="115">
        <v>428035244</v>
      </c>
      <c r="C144" s="116" t="s">
        <v>513</v>
      </c>
      <c r="D144" s="115">
        <v>35</v>
      </c>
      <c r="E144" s="116" t="s">
        <v>62</v>
      </c>
      <c r="F144" s="115">
        <v>244</v>
      </c>
      <c r="G144" s="116" t="s">
        <v>271</v>
      </c>
      <c r="H144" s="74">
        <f t="shared" si="16"/>
        <v>29</v>
      </c>
      <c r="I144" s="36"/>
      <c r="J144" s="38">
        <f t="shared" si="17"/>
        <v>14328</v>
      </c>
      <c r="K144" s="38">
        <f t="shared" si="18"/>
        <v>0</v>
      </c>
      <c r="L144" s="38">
        <f t="shared" si="19"/>
        <v>16</v>
      </c>
      <c r="M144" s="36"/>
      <c r="N144" s="38">
        <f t="shared" si="20"/>
        <v>13586</v>
      </c>
      <c r="O144" s="38">
        <f t="shared" si="21"/>
        <v>1</v>
      </c>
      <c r="P144" s="38">
        <f t="shared" si="22"/>
        <v>9</v>
      </c>
      <c r="Q144" s="36"/>
      <c r="R144" s="58">
        <f t="shared" si="23"/>
        <v>-742</v>
      </c>
    </row>
    <row r="145" spans="1:18">
      <c r="A145" s="35">
        <v>428</v>
      </c>
      <c r="B145" s="115">
        <v>428035248</v>
      </c>
      <c r="C145" s="116" t="s">
        <v>513</v>
      </c>
      <c r="D145" s="115">
        <v>35</v>
      </c>
      <c r="E145" s="116" t="s">
        <v>62</v>
      </c>
      <c r="F145" s="115">
        <v>248</v>
      </c>
      <c r="G145" s="116" t="s">
        <v>275</v>
      </c>
      <c r="H145" s="74">
        <f t="shared" si="16"/>
        <v>41</v>
      </c>
      <c r="I145" s="36"/>
      <c r="J145" s="38">
        <f t="shared" si="17"/>
        <v>15027</v>
      </c>
      <c r="K145" s="38">
        <f t="shared" si="18"/>
        <v>5</v>
      </c>
      <c r="L145" s="38">
        <f t="shared" si="19"/>
        <v>20</v>
      </c>
      <c r="M145" s="36"/>
      <c r="N145" s="38">
        <f t="shared" si="20"/>
        <v>15204</v>
      </c>
      <c r="O145" s="38">
        <f t="shared" si="21"/>
        <v>3</v>
      </c>
      <c r="P145" s="38">
        <f t="shared" si="22"/>
        <v>17</v>
      </c>
      <c r="Q145" s="36"/>
      <c r="R145" s="58">
        <f t="shared" si="23"/>
        <v>177</v>
      </c>
    </row>
    <row r="146" spans="1:18">
      <c r="A146" s="35">
        <v>428</v>
      </c>
      <c r="B146" s="115">
        <v>428035251</v>
      </c>
      <c r="C146" s="116" t="s">
        <v>513</v>
      </c>
      <c r="D146" s="115">
        <v>35</v>
      </c>
      <c r="E146" s="116" t="s">
        <v>62</v>
      </c>
      <c r="F146" s="115">
        <v>251</v>
      </c>
      <c r="G146" s="116" t="s">
        <v>278</v>
      </c>
      <c r="H146" s="74">
        <f t="shared" si="16"/>
        <v>3</v>
      </c>
      <c r="I146" s="36"/>
      <c r="J146" s="38">
        <f t="shared" si="17"/>
        <v>13166.078201545979</v>
      </c>
      <c r="K146" s="38">
        <f t="shared" si="18"/>
        <v>0</v>
      </c>
      <c r="L146" s="38">
        <f t="shared" si="19"/>
        <v>0</v>
      </c>
      <c r="M146" s="36"/>
      <c r="N146" s="38">
        <f t="shared" si="20"/>
        <v>16652</v>
      </c>
      <c r="O146" s="38">
        <f t="shared" si="21"/>
        <v>0</v>
      </c>
      <c r="P146" s="38">
        <f t="shared" si="22"/>
        <v>2</v>
      </c>
      <c r="Q146" s="36"/>
      <c r="R146" s="58">
        <f t="shared" si="23"/>
        <v>3485.921798454021</v>
      </c>
    </row>
    <row r="147" spans="1:18">
      <c r="A147" s="35">
        <v>428</v>
      </c>
      <c r="B147" s="115">
        <v>428035262</v>
      </c>
      <c r="C147" s="116" t="s">
        <v>513</v>
      </c>
      <c r="D147" s="115">
        <v>35</v>
      </c>
      <c r="E147" s="116" t="s">
        <v>62</v>
      </c>
      <c r="F147" s="115">
        <v>262</v>
      </c>
      <c r="G147" s="116" t="s">
        <v>289</v>
      </c>
      <c r="H147" s="74">
        <f t="shared" si="16"/>
        <v>3</v>
      </c>
      <c r="I147" s="36"/>
      <c r="J147" s="38">
        <f t="shared" si="17"/>
        <v>13766</v>
      </c>
      <c r="K147" s="38">
        <f t="shared" si="18"/>
        <v>0</v>
      </c>
      <c r="L147" s="38">
        <f t="shared" si="19"/>
        <v>3</v>
      </c>
      <c r="M147" s="36"/>
      <c r="N147" s="38">
        <f t="shared" si="20"/>
        <v>16718</v>
      </c>
      <c r="O147" s="38">
        <f t="shared" si="21"/>
        <v>0</v>
      </c>
      <c r="P147" s="38">
        <f t="shared" si="22"/>
        <v>3</v>
      </c>
      <c r="Q147" s="36"/>
      <c r="R147" s="58">
        <f t="shared" si="23"/>
        <v>2952</v>
      </c>
    </row>
    <row r="148" spans="1:18">
      <c r="A148" s="35">
        <v>428</v>
      </c>
      <c r="B148" s="115">
        <v>428035285</v>
      </c>
      <c r="C148" s="116" t="s">
        <v>513</v>
      </c>
      <c r="D148" s="115">
        <v>35</v>
      </c>
      <c r="E148" s="116" t="s">
        <v>62</v>
      </c>
      <c r="F148" s="115">
        <v>285</v>
      </c>
      <c r="G148" s="116" t="s">
        <v>312</v>
      </c>
      <c r="H148" s="74">
        <f t="shared" si="16"/>
        <v>1</v>
      </c>
      <c r="I148" s="36"/>
      <c r="J148" s="38">
        <f t="shared" si="17"/>
        <v>16779</v>
      </c>
      <c r="K148" s="38">
        <f t="shared" si="18"/>
        <v>0</v>
      </c>
      <c r="L148" s="38">
        <f t="shared" si="19"/>
        <v>1</v>
      </c>
      <c r="M148" s="36"/>
      <c r="N148" s="38">
        <f t="shared" si="20"/>
        <v>12440</v>
      </c>
      <c r="O148" s="38">
        <f t="shared" si="21"/>
        <v>0</v>
      </c>
      <c r="P148" s="38">
        <f t="shared" si="22"/>
        <v>0</v>
      </c>
      <c r="Q148" s="36"/>
      <c r="R148" s="58">
        <f t="shared" si="23"/>
        <v>-4339</v>
      </c>
    </row>
    <row r="149" spans="1:18">
      <c r="A149" s="35">
        <v>428</v>
      </c>
      <c r="B149" s="115">
        <v>428035293</v>
      </c>
      <c r="C149" s="116" t="s">
        <v>513</v>
      </c>
      <c r="D149" s="115">
        <v>35</v>
      </c>
      <c r="E149" s="116" t="s">
        <v>62</v>
      </c>
      <c r="F149" s="115">
        <v>293</v>
      </c>
      <c r="G149" s="116" t="s">
        <v>320</v>
      </c>
      <c r="H149" s="74">
        <f t="shared" si="16"/>
        <v>4</v>
      </c>
      <c r="I149" s="36"/>
      <c r="J149" s="38">
        <f t="shared" si="17"/>
        <v>16084</v>
      </c>
      <c r="K149" s="38">
        <f t="shared" si="18"/>
        <v>0</v>
      </c>
      <c r="L149" s="38">
        <f t="shared" si="19"/>
        <v>4</v>
      </c>
      <c r="M149" s="36"/>
      <c r="N149" s="38">
        <f t="shared" si="20"/>
        <v>17436</v>
      </c>
      <c r="O149" s="38">
        <f t="shared" si="21"/>
        <v>0</v>
      </c>
      <c r="P149" s="38">
        <f t="shared" si="22"/>
        <v>4</v>
      </c>
      <c r="Q149" s="36"/>
      <c r="R149" s="58">
        <f t="shared" si="23"/>
        <v>1352</v>
      </c>
    </row>
    <row r="150" spans="1:18">
      <c r="A150" s="35">
        <v>428</v>
      </c>
      <c r="B150" s="115">
        <v>428035307</v>
      </c>
      <c r="C150" s="116" t="s">
        <v>513</v>
      </c>
      <c r="D150" s="115">
        <v>35</v>
      </c>
      <c r="E150" s="116" t="s">
        <v>62</v>
      </c>
      <c r="F150" s="115">
        <v>307</v>
      </c>
      <c r="G150" s="116" t="s">
        <v>334</v>
      </c>
      <c r="H150" s="74">
        <f t="shared" si="16"/>
        <v>3</v>
      </c>
      <c r="I150" s="36"/>
      <c r="J150" s="38">
        <f t="shared" si="17"/>
        <v>14394</v>
      </c>
      <c r="K150" s="38">
        <f t="shared" si="18"/>
        <v>0</v>
      </c>
      <c r="L150" s="38">
        <f t="shared" si="19"/>
        <v>3</v>
      </c>
      <c r="M150" s="36"/>
      <c r="N150" s="38">
        <f t="shared" si="20"/>
        <v>15206</v>
      </c>
      <c r="O150" s="38">
        <f t="shared" si="21"/>
        <v>0</v>
      </c>
      <c r="P150" s="38">
        <f t="shared" si="22"/>
        <v>3</v>
      </c>
      <c r="Q150" s="36"/>
      <c r="R150" s="58">
        <f t="shared" si="23"/>
        <v>812</v>
      </c>
    </row>
    <row r="151" spans="1:18">
      <c r="A151" s="35">
        <v>428</v>
      </c>
      <c r="B151" s="115">
        <v>428035308</v>
      </c>
      <c r="C151" s="116" t="s">
        <v>513</v>
      </c>
      <c r="D151" s="115">
        <v>35</v>
      </c>
      <c r="E151" s="116" t="s">
        <v>62</v>
      </c>
      <c r="F151" s="115">
        <v>308</v>
      </c>
      <c r="G151" s="116" t="s">
        <v>335</v>
      </c>
      <c r="H151" s="74">
        <f t="shared" si="16"/>
        <v>1</v>
      </c>
      <c r="I151" s="36"/>
      <c r="J151" s="38">
        <f t="shared" si="17"/>
        <v>14324.139689219766</v>
      </c>
      <c r="K151" s="38">
        <f t="shared" si="18"/>
        <v>0</v>
      </c>
      <c r="L151" s="38">
        <f t="shared" si="19"/>
        <v>0</v>
      </c>
      <c r="M151" s="36"/>
      <c r="N151" s="38">
        <f t="shared" si="20"/>
        <v>16453</v>
      </c>
      <c r="O151" s="38">
        <f t="shared" si="21"/>
        <v>0</v>
      </c>
      <c r="P151" s="38">
        <f t="shared" si="22"/>
        <v>1</v>
      </c>
      <c r="Q151" s="36"/>
      <c r="R151" s="58">
        <f t="shared" si="23"/>
        <v>2128.8603107802337</v>
      </c>
    </row>
    <row r="152" spans="1:18">
      <c r="A152" s="35">
        <v>428</v>
      </c>
      <c r="B152" s="115">
        <v>428035314</v>
      </c>
      <c r="C152" s="116" t="s">
        <v>513</v>
      </c>
      <c r="D152" s="115">
        <v>35</v>
      </c>
      <c r="E152" s="116" t="s">
        <v>62</v>
      </c>
      <c r="F152" s="115">
        <v>314</v>
      </c>
      <c r="G152" s="116" t="s">
        <v>341</v>
      </c>
      <c r="H152" s="74">
        <f t="shared" si="16"/>
        <v>3</v>
      </c>
      <c r="I152" s="36"/>
      <c r="J152" s="38">
        <f t="shared" si="17"/>
        <v>14646</v>
      </c>
      <c r="K152" s="38">
        <f t="shared" si="18"/>
        <v>0</v>
      </c>
      <c r="L152" s="38">
        <f t="shared" si="19"/>
        <v>1</v>
      </c>
      <c r="M152" s="36"/>
      <c r="N152" s="38">
        <f t="shared" si="20"/>
        <v>13847</v>
      </c>
      <c r="O152" s="38">
        <f t="shared" si="21"/>
        <v>0</v>
      </c>
      <c r="P152" s="38">
        <f t="shared" si="22"/>
        <v>2</v>
      </c>
      <c r="Q152" s="36"/>
      <c r="R152" s="58">
        <f t="shared" si="23"/>
        <v>-799</v>
      </c>
    </row>
    <row r="153" spans="1:18">
      <c r="A153" s="35">
        <v>428</v>
      </c>
      <c r="B153" s="115">
        <v>428035336</v>
      </c>
      <c r="C153" s="116" t="s">
        <v>513</v>
      </c>
      <c r="D153" s="115">
        <v>35</v>
      </c>
      <c r="E153" s="116" t="s">
        <v>62</v>
      </c>
      <c r="F153" s="115">
        <v>336</v>
      </c>
      <c r="G153" s="116" t="s">
        <v>363</v>
      </c>
      <c r="H153" s="74">
        <f t="shared" si="16"/>
        <v>3</v>
      </c>
      <c r="I153" s="36"/>
      <c r="J153" s="38">
        <f t="shared" si="17"/>
        <v>10037</v>
      </c>
      <c r="K153" s="38">
        <f t="shared" si="18"/>
        <v>0</v>
      </c>
      <c r="L153" s="38">
        <f t="shared" si="19"/>
        <v>0</v>
      </c>
      <c r="M153" s="36"/>
      <c r="N153" s="38">
        <f t="shared" si="20"/>
        <v>10699</v>
      </c>
      <c r="O153" s="38">
        <f t="shared" si="21"/>
        <v>0</v>
      </c>
      <c r="P153" s="38">
        <f t="shared" si="22"/>
        <v>0</v>
      </c>
      <c r="Q153" s="36"/>
      <c r="R153" s="58">
        <f t="shared" si="23"/>
        <v>662</v>
      </c>
    </row>
    <row r="154" spans="1:18">
      <c r="A154" s="35">
        <v>428</v>
      </c>
      <c r="B154" s="115">
        <v>428035346</v>
      </c>
      <c r="C154" s="116" t="s">
        <v>513</v>
      </c>
      <c r="D154" s="115">
        <v>35</v>
      </c>
      <c r="E154" s="116" t="s">
        <v>62</v>
      </c>
      <c r="F154" s="115">
        <v>346</v>
      </c>
      <c r="G154" s="116" t="s">
        <v>373</v>
      </c>
      <c r="H154" s="74">
        <f t="shared" si="16"/>
        <v>8</v>
      </c>
      <c r="I154" s="36"/>
      <c r="J154" s="38">
        <f t="shared" si="17"/>
        <v>12353</v>
      </c>
      <c r="K154" s="38">
        <f t="shared" si="18"/>
        <v>1</v>
      </c>
      <c r="L154" s="38">
        <f t="shared" si="19"/>
        <v>3</v>
      </c>
      <c r="M154" s="36"/>
      <c r="N154" s="38">
        <f t="shared" si="20"/>
        <v>14480</v>
      </c>
      <c r="O154" s="38">
        <f t="shared" si="21"/>
        <v>2</v>
      </c>
      <c r="P154" s="38">
        <f t="shared" si="22"/>
        <v>4</v>
      </c>
      <c r="Q154" s="36"/>
      <c r="R154" s="58">
        <f t="shared" si="23"/>
        <v>2127</v>
      </c>
    </row>
    <row r="155" spans="1:18">
      <c r="A155" s="35">
        <v>428</v>
      </c>
      <c r="B155" s="115">
        <v>428035347</v>
      </c>
      <c r="C155" s="116" t="s">
        <v>513</v>
      </c>
      <c r="D155" s="115">
        <v>35</v>
      </c>
      <c r="E155" s="116" t="s">
        <v>62</v>
      </c>
      <c r="F155" s="115">
        <v>347</v>
      </c>
      <c r="G155" s="116" t="s">
        <v>374</v>
      </c>
      <c r="H155" s="74">
        <f t="shared" si="16"/>
        <v>1</v>
      </c>
      <c r="I155" s="36"/>
      <c r="J155" s="38">
        <f t="shared" si="17"/>
        <v>12513.419490401462</v>
      </c>
      <c r="K155" s="38">
        <f t="shared" si="18"/>
        <v>0</v>
      </c>
      <c r="L155" s="38">
        <f t="shared" si="19"/>
        <v>0</v>
      </c>
      <c r="M155" s="36"/>
      <c r="N155" s="38">
        <f t="shared" si="20"/>
        <v>13868.737558117326</v>
      </c>
      <c r="O155" s="38">
        <f t="shared" si="21"/>
        <v>0</v>
      </c>
      <c r="P155" s="38">
        <f t="shared" si="22"/>
        <v>0</v>
      </c>
      <c r="Q155" s="36"/>
      <c r="R155" s="58">
        <f t="shared" si="23"/>
        <v>1355.3180677158634</v>
      </c>
    </row>
    <row r="156" spans="1:18">
      <c r="A156" s="35">
        <v>428</v>
      </c>
      <c r="B156" s="115">
        <v>428035350</v>
      </c>
      <c r="C156" s="116" t="s">
        <v>513</v>
      </c>
      <c r="D156" s="115">
        <v>35</v>
      </c>
      <c r="E156" s="116" t="s">
        <v>62</v>
      </c>
      <c r="F156" s="115">
        <v>350</v>
      </c>
      <c r="G156" s="116" t="s">
        <v>377</v>
      </c>
      <c r="H156" s="74">
        <f t="shared" si="16"/>
        <v>1</v>
      </c>
      <c r="I156" s="36"/>
      <c r="J156" s="38">
        <f t="shared" si="17"/>
        <v>10582.617802238443</v>
      </c>
      <c r="K156" s="38">
        <f t="shared" si="18"/>
        <v>0</v>
      </c>
      <c r="L156" s="38">
        <f t="shared" si="19"/>
        <v>0</v>
      </c>
      <c r="M156" s="36"/>
      <c r="N156" s="38">
        <f t="shared" si="20"/>
        <v>15353</v>
      </c>
      <c r="O156" s="38">
        <f t="shared" si="21"/>
        <v>0</v>
      </c>
      <c r="P156" s="38">
        <f t="shared" si="22"/>
        <v>1</v>
      </c>
      <c r="Q156" s="36"/>
      <c r="R156" s="58">
        <f t="shared" si="23"/>
        <v>4770.3821977615571</v>
      </c>
    </row>
    <row r="157" spans="1:18">
      <c r="A157" s="35">
        <v>429</v>
      </c>
      <c r="B157" s="115">
        <v>429163030</v>
      </c>
      <c r="C157" s="116" t="s">
        <v>514</v>
      </c>
      <c r="D157" s="115">
        <v>163</v>
      </c>
      <c r="E157" s="116" t="s">
        <v>190</v>
      </c>
      <c r="F157" s="115">
        <v>30</v>
      </c>
      <c r="G157" s="116" t="s">
        <v>57</v>
      </c>
      <c r="H157" s="74">
        <f t="shared" si="16"/>
        <v>2</v>
      </c>
      <c r="I157" s="36"/>
      <c r="J157" s="38">
        <f t="shared" si="17"/>
        <v>14583</v>
      </c>
      <c r="K157" s="38">
        <f t="shared" si="18"/>
        <v>0</v>
      </c>
      <c r="L157" s="38">
        <f t="shared" si="19"/>
        <v>2</v>
      </c>
      <c r="M157" s="36"/>
      <c r="N157" s="38">
        <f t="shared" si="20"/>
        <v>16668</v>
      </c>
      <c r="O157" s="38">
        <f t="shared" si="21"/>
        <v>0</v>
      </c>
      <c r="P157" s="38">
        <f t="shared" si="22"/>
        <v>2</v>
      </c>
      <c r="Q157" s="36"/>
      <c r="R157" s="58">
        <f t="shared" si="23"/>
        <v>2085</v>
      </c>
    </row>
    <row r="158" spans="1:18">
      <c r="A158" s="35">
        <v>429</v>
      </c>
      <c r="B158" s="115">
        <v>429163035</v>
      </c>
      <c r="C158" s="116" t="s">
        <v>514</v>
      </c>
      <c r="D158" s="115">
        <v>163</v>
      </c>
      <c r="E158" s="116" t="s">
        <v>190</v>
      </c>
      <c r="F158" s="115">
        <v>35</v>
      </c>
      <c r="G158" s="116" t="s">
        <v>62</v>
      </c>
      <c r="H158" s="74">
        <f t="shared" si="16"/>
        <v>2</v>
      </c>
      <c r="I158" s="36"/>
      <c r="J158" s="38">
        <f t="shared" si="17"/>
        <v>16125.467753185127</v>
      </c>
      <c r="K158" s="38">
        <f t="shared" si="18"/>
        <v>0</v>
      </c>
      <c r="L158" s="38">
        <f t="shared" si="19"/>
        <v>0</v>
      </c>
      <c r="M158" s="36"/>
      <c r="N158" s="38">
        <f t="shared" si="20"/>
        <v>10683</v>
      </c>
      <c r="O158" s="38">
        <f t="shared" si="21"/>
        <v>0</v>
      </c>
      <c r="P158" s="38">
        <f t="shared" si="22"/>
        <v>0</v>
      </c>
      <c r="Q158" s="36"/>
      <c r="R158" s="58">
        <f t="shared" si="23"/>
        <v>-5442.4677531851266</v>
      </c>
    </row>
    <row r="159" spans="1:18">
      <c r="A159" s="35">
        <v>429</v>
      </c>
      <c r="B159" s="115">
        <v>429163049</v>
      </c>
      <c r="C159" s="116" t="s">
        <v>514</v>
      </c>
      <c r="D159" s="115">
        <v>163</v>
      </c>
      <c r="E159" s="116" t="s">
        <v>190</v>
      </c>
      <c r="F159" s="115">
        <v>49</v>
      </c>
      <c r="G159" s="116" t="s">
        <v>76</v>
      </c>
      <c r="H159" s="74">
        <f t="shared" si="16"/>
        <v>1</v>
      </c>
      <c r="I159" s="36"/>
      <c r="J159" s="38">
        <f t="shared" si="17"/>
        <v>15838</v>
      </c>
      <c r="K159" s="38">
        <f t="shared" si="18"/>
        <v>0</v>
      </c>
      <c r="L159" s="38">
        <f t="shared" si="19"/>
        <v>1</v>
      </c>
      <c r="M159" s="36"/>
      <c r="N159" s="38">
        <f t="shared" si="20"/>
        <v>16930</v>
      </c>
      <c r="O159" s="38">
        <f t="shared" si="21"/>
        <v>0</v>
      </c>
      <c r="P159" s="38">
        <f t="shared" si="22"/>
        <v>1</v>
      </c>
      <c r="Q159" s="36"/>
      <c r="R159" s="58">
        <f t="shared" si="23"/>
        <v>1092</v>
      </c>
    </row>
    <row r="160" spans="1:18">
      <c r="A160" s="35">
        <v>429</v>
      </c>
      <c r="B160" s="115">
        <v>429163057</v>
      </c>
      <c r="C160" s="116" t="s">
        <v>514</v>
      </c>
      <c r="D160" s="115">
        <v>163</v>
      </c>
      <c r="E160" s="116" t="s">
        <v>190</v>
      </c>
      <c r="F160" s="115">
        <v>57</v>
      </c>
      <c r="G160" s="116" t="s">
        <v>84</v>
      </c>
      <c r="H160" s="74">
        <f t="shared" si="16"/>
        <v>2</v>
      </c>
      <c r="I160" s="36"/>
      <c r="J160" s="38">
        <f t="shared" si="17"/>
        <v>17578</v>
      </c>
      <c r="K160" s="38">
        <f t="shared" si="18"/>
        <v>1</v>
      </c>
      <c r="L160" s="38">
        <f t="shared" si="19"/>
        <v>2</v>
      </c>
      <c r="M160" s="36"/>
      <c r="N160" s="38">
        <f t="shared" si="20"/>
        <v>19346</v>
      </c>
      <c r="O160" s="38">
        <f t="shared" si="21"/>
        <v>1</v>
      </c>
      <c r="P160" s="38">
        <f t="shared" si="22"/>
        <v>2</v>
      </c>
      <c r="Q160" s="36"/>
      <c r="R160" s="58">
        <f t="shared" si="23"/>
        <v>1768</v>
      </c>
    </row>
    <row r="161" spans="1:18">
      <c r="A161" s="35">
        <v>429</v>
      </c>
      <c r="B161" s="115">
        <v>429163071</v>
      </c>
      <c r="C161" s="116" t="s">
        <v>514</v>
      </c>
      <c r="D161" s="115">
        <v>163</v>
      </c>
      <c r="E161" s="116" t="s">
        <v>190</v>
      </c>
      <c r="F161" s="115">
        <v>71</v>
      </c>
      <c r="G161" s="116" t="s">
        <v>98</v>
      </c>
      <c r="H161" s="74">
        <f t="shared" si="16"/>
        <v>2</v>
      </c>
      <c r="I161" s="36"/>
      <c r="J161" s="38">
        <f t="shared" si="17"/>
        <v>13631</v>
      </c>
      <c r="K161" s="38">
        <f t="shared" si="18"/>
        <v>0</v>
      </c>
      <c r="L161" s="38">
        <f t="shared" si="19"/>
        <v>1</v>
      </c>
      <c r="M161" s="36"/>
      <c r="N161" s="38">
        <f t="shared" si="20"/>
        <v>16022</v>
      </c>
      <c r="O161" s="38">
        <f t="shared" si="21"/>
        <v>0</v>
      </c>
      <c r="P161" s="38">
        <f t="shared" si="22"/>
        <v>2</v>
      </c>
      <c r="Q161" s="36"/>
      <c r="R161" s="58">
        <f t="shared" si="23"/>
        <v>2391</v>
      </c>
    </row>
    <row r="162" spans="1:18">
      <c r="A162" s="35">
        <v>429</v>
      </c>
      <c r="B162" s="115">
        <v>429163128</v>
      </c>
      <c r="C162" s="116" t="s">
        <v>514</v>
      </c>
      <c r="D162" s="115">
        <v>163</v>
      </c>
      <c r="E162" s="116" t="s">
        <v>190</v>
      </c>
      <c r="F162" s="115">
        <v>128</v>
      </c>
      <c r="G162" s="116" t="s">
        <v>155</v>
      </c>
      <c r="H162" s="74">
        <f t="shared" si="16"/>
        <v>2</v>
      </c>
      <c r="I162" s="36"/>
      <c r="J162" s="38">
        <f t="shared" si="17"/>
        <v>14469</v>
      </c>
      <c r="K162" s="38">
        <f t="shared" si="18"/>
        <v>0</v>
      </c>
      <c r="L162" s="38">
        <f t="shared" si="19"/>
        <v>2</v>
      </c>
      <c r="M162" s="36"/>
      <c r="N162" s="38">
        <f t="shared" si="20"/>
        <v>17054</v>
      </c>
      <c r="O162" s="38">
        <f t="shared" si="21"/>
        <v>1</v>
      </c>
      <c r="P162" s="38">
        <f t="shared" si="22"/>
        <v>2</v>
      </c>
      <c r="Q162" s="36"/>
      <c r="R162" s="58">
        <f t="shared" si="23"/>
        <v>2585</v>
      </c>
    </row>
    <row r="163" spans="1:18">
      <c r="A163" s="35">
        <v>429</v>
      </c>
      <c r="B163" s="115">
        <v>429163163</v>
      </c>
      <c r="C163" s="116" t="s">
        <v>514</v>
      </c>
      <c r="D163" s="115">
        <v>163</v>
      </c>
      <c r="E163" s="116" t="s">
        <v>190</v>
      </c>
      <c r="F163" s="115">
        <v>163</v>
      </c>
      <c r="G163" s="116" t="s">
        <v>190</v>
      </c>
      <c r="H163" s="74">
        <f t="shared" si="16"/>
        <v>1518</v>
      </c>
      <c r="I163" s="36"/>
      <c r="J163" s="38">
        <f t="shared" si="17"/>
        <v>14783</v>
      </c>
      <c r="K163" s="38">
        <f t="shared" si="18"/>
        <v>190</v>
      </c>
      <c r="L163" s="38">
        <f t="shared" si="19"/>
        <v>1297</v>
      </c>
      <c r="M163" s="36"/>
      <c r="N163" s="38">
        <f t="shared" si="20"/>
        <v>15458</v>
      </c>
      <c r="O163" s="38">
        <f t="shared" si="21"/>
        <v>210</v>
      </c>
      <c r="P163" s="38">
        <f t="shared" si="22"/>
        <v>1168</v>
      </c>
      <c r="Q163" s="36"/>
      <c r="R163" s="58">
        <f t="shared" si="23"/>
        <v>675</v>
      </c>
    </row>
    <row r="164" spans="1:18">
      <c r="A164" s="35">
        <v>429</v>
      </c>
      <c r="B164" s="115">
        <v>429163165</v>
      </c>
      <c r="C164" s="116" t="s">
        <v>514</v>
      </c>
      <c r="D164" s="115">
        <v>163</v>
      </c>
      <c r="E164" s="116" t="s">
        <v>190</v>
      </c>
      <c r="F164" s="115">
        <v>165</v>
      </c>
      <c r="G164" s="116" t="s">
        <v>192</v>
      </c>
      <c r="H164" s="74">
        <f t="shared" si="16"/>
        <v>1</v>
      </c>
      <c r="I164" s="36"/>
      <c r="J164" s="38">
        <f t="shared" si="17"/>
        <v>15464</v>
      </c>
      <c r="K164" s="38">
        <f t="shared" si="18"/>
        <v>0</v>
      </c>
      <c r="L164" s="38">
        <f t="shared" si="19"/>
        <v>2</v>
      </c>
      <c r="M164" s="36"/>
      <c r="N164" s="38">
        <f t="shared" si="20"/>
        <v>15957</v>
      </c>
      <c r="O164" s="38">
        <f t="shared" si="21"/>
        <v>0</v>
      </c>
      <c r="P164" s="38">
        <f t="shared" si="22"/>
        <v>1</v>
      </c>
      <c r="Q164" s="36"/>
      <c r="R164" s="58">
        <f t="shared" si="23"/>
        <v>493</v>
      </c>
    </row>
    <row r="165" spans="1:18">
      <c r="A165" s="35">
        <v>429</v>
      </c>
      <c r="B165" s="115">
        <v>429163168</v>
      </c>
      <c r="C165" s="116" t="s">
        <v>514</v>
      </c>
      <c r="D165" s="115">
        <v>163</v>
      </c>
      <c r="E165" s="116" t="s">
        <v>190</v>
      </c>
      <c r="F165" s="115">
        <v>168</v>
      </c>
      <c r="G165" s="116" t="s">
        <v>195</v>
      </c>
      <c r="H165" s="74">
        <f t="shared" si="16"/>
        <v>2</v>
      </c>
      <c r="I165" s="36"/>
      <c r="J165" s="38">
        <f t="shared" si="17"/>
        <v>11023</v>
      </c>
      <c r="K165" s="38">
        <f t="shared" si="18"/>
        <v>0</v>
      </c>
      <c r="L165" s="38">
        <f t="shared" si="19"/>
        <v>0</v>
      </c>
      <c r="M165" s="36"/>
      <c r="N165" s="38">
        <f t="shared" si="20"/>
        <v>12959</v>
      </c>
      <c r="O165" s="38">
        <f t="shared" si="21"/>
        <v>0</v>
      </c>
      <c r="P165" s="38">
        <f t="shared" si="22"/>
        <v>1</v>
      </c>
      <c r="Q165" s="36"/>
      <c r="R165" s="58">
        <f t="shared" si="23"/>
        <v>1936</v>
      </c>
    </row>
    <row r="166" spans="1:18">
      <c r="A166" s="35">
        <v>429</v>
      </c>
      <c r="B166" s="115">
        <v>429163229</v>
      </c>
      <c r="C166" s="116" t="s">
        <v>514</v>
      </c>
      <c r="D166" s="115">
        <v>163</v>
      </c>
      <c r="E166" s="116" t="s">
        <v>190</v>
      </c>
      <c r="F166" s="115">
        <v>229</v>
      </c>
      <c r="G166" s="116" t="s">
        <v>256</v>
      </c>
      <c r="H166" s="74">
        <f t="shared" si="16"/>
        <v>10</v>
      </c>
      <c r="I166" s="36"/>
      <c r="J166" s="38">
        <f t="shared" si="17"/>
        <v>14117</v>
      </c>
      <c r="K166" s="38">
        <f t="shared" si="18"/>
        <v>0</v>
      </c>
      <c r="L166" s="38">
        <f t="shared" si="19"/>
        <v>11</v>
      </c>
      <c r="M166" s="36"/>
      <c r="N166" s="38">
        <f t="shared" si="20"/>
        <v>15540</v>
      </c>
      <c r="O166" s="38">
        <f t="shared" si="21"/>
        <v>0</v>
      </c>
      <c r="P166" s="38">
        <f t="shared" si="22"/>
        <v>11</v>
      </c>
      <c r="Q166" s="36"/>
      <c r="R166" s="58">
        <f t="shared" si="23"/>
        <v>1423</v>
      </c>
    </row>
    <row r="167" spans="1:18">
      <c r="A167" s="35">
        <v>429</v>
      </c>
      <c r="B167" s="115">
        <v>429163246</v>
      </c>
      <c r="C167" s="116" t="s">
        <v>514</v>
      </c>
      <c r="D167" s="115">
        <v>163</v>
      </c>
      <c r="E167" s="116" t="s">
        <v>190</v>
      </c>
      <c r="F167" s="115">
        <v>246</v>
      </c>
      <c r="G167" s="116" t="s">
        <v>273</v>
      </c>
      <c r="H167" s="74">
        <f t="shared" si="16"/>
        <v>1</v>
      </c>
      <c r="I167" s="36"/>
      <c r="J167" s="38">
        <f t="shared" si="17"/>
        <v>11023.210257043025</v>
      </c>
      <c r="K167" s="38">
        <f t="shared" si="18"/>
        <v>0</v>
      </c>
      <c r="L167" s="38">
        <f t="shared" si="19"/>
        <v>0</v>
      </c>
      <c r="M167" s="36"/>
      <c r="N167" s="38">
        <f t="shared" si="20"/>
        <v>11611</v>
      </c>
      <c r="O167" s="38">
        <f t="shared" si="21"/>
        <v>0</v>
      </c>
      <c r="P167" s="38">
        <f t="shared" si="22"/>
        <v>0</v>
      </c>
      <c r="Q167" s="36"/>
      <c r="R167" s="58">
        <f t="shared" si="23"/>
        <v>587.78974295697481</v>
      </c>
    </row>
    <row r="168" spans="1:18">
      <c r="A168" s="35">
        <v>429</v>
      </c>
      <c r="B168" s="115">
        <v>429163248</v>
      </c>
      <c r="C168" s="116" t="s">
        <v>514</v>
      </c>
      <c r="D168" s="115">
        <v>163</v>
      </c>
      <c r="E168" s="116" t="s">
        <v>190</v>
      </c>
      <c r="F168" s="115">
        <v>248</v>
      </c>
      <c r="G168" s="116" t="s">
        <v>275</v>
      </c>
      <c r="H168" s="74">
        <f t="shared" si="16"/>
        <v>4</v>
      </c>
      <c r="I168" s="36"/>
      <c r="J168" s="38">
        <f t="shared" si="17"/>
        <v>13364</v>
      </c>
      <c r="K168" s="38">
        <f t="shared" si="18"/>
        <v>0</v>
      </c>
      <c r="L168" s="38">
        <f t="shared" si="19"/>
        <v>3</v>
      </c>
      <c r="M168" s="36"/>
      <c r="N168" s="38">
        <f t="shared" si="20"/>
        <v>17272</v>
      </c>
      <c r="O168" s="38">
        <f t="shared" si="21"/>
        <v>0</v>
      </c>
      <c r="P168" s="38">
        <f t="shared" si="22"/>
        <v>3</v>
      </c>
      <c r="Q168" s="36"/>
      <c r="R168" s="58">
        <f t="shared" si="23"/>
        <v>3908</v>
      </c>
    </row>
    <row r="169" spans="1:18">
      <c r="A169" s="35">
        <v>429</v>
      </c>
      <c r="B169" s="115">
        <v>429163258</v>
      </c>
      <c r="C169" s="116" t="s">
        <v>514</v>
      </c>
      <c r="D169" s="115">
        <v>163</v>
      </c>
      <c r="E169" s="116" t="s">
        <v>190</v>
      </c>
      <c r="F169" s="115">
        <v>258</v>
      </c>
      <c r="G169" s="116" t="s">
        <v>285</v>
      </c>
      <c r="H169" s="74">
        <f t="shared" si="16"/>
        <v>23</v>
      </c>
      <c r="I169" s="36"/>
      <c r="J169" s="38">
        <f t="shared" si="17"/>
        <v>13427</v>
      </c>
      <c r="K169" s="38">
        <f t="shared" si="18"/>
        <v>1</v>
      </c>
      <c r="L169" s="38">
        <f t="shared" si="19"/>
        <v>13</v>
      </c>
      <c r="M169" s="36"/>
      <c r="N169" s="38">
        <f t="shared" si="20"/>
        <v>14457</v>
      </c>
      <c r="O169" s="38">
        <f t="shared" si="21"/>
        <v>2</v>
      </c>
      <c r="P169" s="38">
        <f t="shared" si="22"/>
        <v>13</v>
      </c>
      <c r="Q169" s="36"/>
      <c r="R169" s="58">
        <f t="shared" si="23"/>
        <v>1030</v>
      </c>
    </row>
    <row r="170" spans="1:18">
      <c r="A170" s="35">
        <v>429</v>
      </c>
      <c r="B170" s="115">
        <v>429163262</v>
      </c>
      <c r="C170" s="116" t="s">
        <v>514</v>
      </c>
      <c r="D170" s="115">
        <v>163</v>
      </c>
      <c r="E170" s="116" t="s">
        <v>190</v>
      </c>
      <c r="F170" s="115">
        <v>262</v>
      </c>
      <c r="G170" s="116" t="s">
        <v>289</v>
      </c>
      <c r="H170" s="74">
        <f t="shared" si="16"/>
        <v>10</v>
      </c>
      <c r="I170" s="36"/>
      <c r="J170" s="38">
        <f t="shared" si="17"/>
        <v>14760</v>
      </c>
      <c r="K170" s="38">
        <f t="shared" si="18"/>
        <v>0</v>
      </c>
      <c r="L170" s="38">
        <f t="shared" si="19"/>
        <v>2</v>
      </c>
      <c r="M170" s="36"/>
      <c r="N170" s="38">
        <f t="shared" si="20"/>
        <v>16227</v>
      </c>
      <c r="O170" s="38">
        <f t="shared" si="21"/>
        <v>0</v>
      </c>
      <c r="P170" s="38">
        <f t="shared" si="22"/>
        <v>7</v>
      </c>
      <c r="Q170" s="36"/>
      <c r="R170" s="58">
        <f t="shared" si="23"/>
        <v>1467</v>
      </c>
    </row>
    <row r="171" spans="1:18">
      <c r="A171" s="35">
        <v>429</v>
      </c>
      <c r="B171" s="115">
        <v>429163291</v>
      </c>
      <c r="C171" s="116" t="s">
        <v>514</v>
      </c>
      <c r="D171" s="115">
        <v>163</v>
      </c>
      <c r="E171" s="116" t="s">
        <v>190</v>
      </c>
      <c r="F171" s="115">
        <v>291</v>
      </c>
      <c r="G171" s="116" t="s">
        <v>318</v>
      </c>
      <c r="H171" s="74">
        <f t="shared" si="16"/>
        <v>4</v>
      </c>
      <c r="I171" s="36"/>
      <c r="J171" s="38">
        <f t="shared" si="17"/>
        <v>14543</v>
      </c>
      <c r="K171" s="38">
        <f t="shared" si="18"/>
        <v>2</v>
      </c>
      <c r="L171" s="38">
        <f t="shared" si="19"/>
        <v>3</v>
      </c>
      <c r="M171" s="36"/>
      <c r="N171" s="38">
        <f t="shared" si="20"/>
        <v>14809</v>
      </c>
      <c r="O171" s="38">
        <f t="shared" si="21"/>
        <v>1</v>
      </c>
      <c r="P171" s="38">
        <f t="shared" si="22"/>
        <v>3</v>
      </c>
      <c r="Q171" s="36"/>
      <c r="R171" s="58">
        <f t="shared" si="23"/>
        <v>266</v>
      </c>
    </row>
    <row r="172" spans="1:18">
      <c r="A172" s="35">
        <v>429</v>
      </c>
      <c r="B172" s="115">
        <v>429163347</v>
      </c>
      <c r="C172" s="116" t="s">
        <v>514</v>
      </c>
      <c r="D172" s="115">
        <v>163</v>
      </c>
      <c r="E172" s="116" t="s">
        <v>190</v>
      </c>
      <c r="F172" s="115">
        <v>347</v>
      </c>
      <c r="G172" s="116" t="s">
        <v>374</v>
      </c>
      <c r="H172" s="74">
        <f t="shared" si="16"/>
        <v>2</v>
      </c>
      <c r="I172" s="36"/>
      <c r="J172" s="38">
        <f t="shared" si="17"/>
        <v>9220</v>
      </c>
      <c r="K172" s="38">
        <f t="shared" si="18"/>
        <v>0</v>
      </c>
      <c r="L172" s="38">
        <f t="shared" si="19"/>
        <v>0</v>
      </c>
      <c r="M172" s="36"/>
      <c r="N172" s="38">
        <f t="shared" si="20"/>
        <v>10683</v>
      </c>
      <c r="O172" s="38">
        <f t="shared" si="21"/>
        <v>0</v>
      </c>
      <c r="P172" s="38">
        <f t="shared" si="22"/>
        <v>0</v>
      </c>
      <c r="Q172" s="36"/>
      <c r="R172" s="58">
        <f t="shared" si="23"/>
        <v>1463</v>
      </c>
    </row>
    <row r="173" spans="1:18">
      <c r="A173" s="35">
        <v>430</v>
      </c>
      <c r="B173" s="115">
        <v>430170025</v>
      </c>
      <c r="C173" s="116" t="s">
        <v>515</v>
      </c>
      <c r="D173" s="115">
        <v>170</v>
      </c>
      <c r="E173" s="116" t="s">
        <v>197</v>
      </c>
      <c r="F173" s="115">
        <v>25</v>
      </c>
      <c r="G173" s="116" t="s">
        <v>52</v>
      </c>
      <c r="H173" s="74">
        <f t="shared" si="16"/>
        <v>2</v>
      </c>
      <c r="I173" s="36"/>
      <c r="J173" s="38">
        <f t="shared" si="17"/>
        <v>10676</v>
      </c>
      <c r="K173" s="38">
        <f t="shared" si="18"/>
        <v>0</v>
      </c>
      <c r="L173" s="38">
        <f t="shared" si="19"/>
        <v>0</v>
      </c>
      <c r="M173" s="36"/>
      <c r="N173" s="38">
        <f t="shared" si="20"/>
        <v>11363</v>
      </c>
      <c r="O173" s="38">
        <f t="shared" si="21"/>
        <v>0</v>
      </c>
      <c r="P173" s="38">
        <f t="shared" si="22"/>
        <v>0</v>
      </c>
      <c r="Q173" s="36"/>
      <c r="R173" s="58">
        <f t="shared" si="23"/>
        <v>687</v>
      </c>
    </row>
    <row r="174" spans="1:18">
      <c r="A174" s="35">
        <v>430</v>
      </c>
      <c r="B174" s="115">
        <v>430170064</v>
      </c>
      <c r="C174" s="116" t="s">
        <v>515</v>
      </c>
      <c r="D174" s="115">
        <v>170</v>
      </c>
      <c r="E174" s="116" t="s">
        <v>197</v>
      </c>
      <c r="F174" s="115">
        <v>64</v>
      </c>
      <c r="G174" s="116" t="s">
        <v>91</v>
      </c>
      <c r="H174" s="74">
        <f t="shared" si="16"/>
        <v>84</v>
      </c>
      <c r="I174" s="36"/>
      <c r="J174" s="38">
        <f t="shared" si="17"/>
        <v>11136</v>
      </c>
      <c r="K174" s="38">
        <f t="shared" si="18"/>
        <v>2</v>
      </c>
      <c r="L174" s="38">
        <f t="shared" si="19"/>
        <v>13</v>
      </c>
      <c r="M174" s="36"/>
      <c r="N174" s="38">
        <f t="shared" si="20"/>
        <v>12712</v>
      </c>
      <c r="O174" s="38">
        <f t="shared" si="21"/>
        <v>4</v>
      </c>
      <c r="P174" s="38">
        <f t="shared" si="22"/>
        <v>24</v>
      </c>
      <c r="Q174" s="36"/>
      <c r="R174" s="58">
        <f t="shared" si="23"/>
        <v>1576</v>
      </c>
    </row>
    <row r="175" spans="1:18">
      <c r="A175" s="35">
        <v>430</v>
      </c>
      <c r="B175" s="115">
        <v>430170100</v>
      </c>
      <c r="C175" s="116" t="s">
        <v>515</v>
      </c>
      <c r="D175" s="115">
        <v>170</v>
      </c>
      <c r="E175" s="116" t="s">
        <v>197</v>
      </c>
      <c r="F175" s="115">
        <v>100</v>
      </c>
      <c r="G175" s="116" t="s">
        <v>127</v>
      </c>
      <c r="H175" s="74">
        <f t="shared" si="16"/>
        <v>11</v>
      </c>
      <c r="I175" s="36"/>
      <c r="J175" s="38">
        <f t="shared" si="17"/>
        <v>11250</v>
      </c>
      <c r="K175" s="38">
        <f t="shared" si="18"/>
        <v>0</v>
      </c>
      <c r="L175" s="38">
        <f t="shared" si="19"/>
        <v>1</v>
      </c>
      <c r="M175" s="36"/>
      <c r="N175" s="38">
        <f t="shared" si="20"/>
        <v>11205</v>
      </c>
      <c r="O175" s="38">
        <f t="shared" si="21"/>
        <v>0</v>
      </c>
      <c r="P175" s="38">
        <f t="shared" si="22"/>
        <v>0</v>
      </c>
      <c r="Q175" s="36"/>
      <c r="R175" s="58">
        <f t="shared" si="23"/>
        <v>-45</v>
      </c>
    </row>
    <row r="176" spans="1:18">
      <c r="A176" s="35">
        <v>430</v>
      </c>
      <c r="B176" s="115">
        <v>430170101</v>
      </c>
      <c r="C176" s="116" t="s">
        <v>515</v>
      </c>
      <c r="D176" s="115">
        <v>170</v>
      </c>
      <c r="E176" s="116" t="s">
        <v>197</v>
      </c>
      <c r="F176" s="115">
        <v>101</v>
      </c>
      <c r="G176" s="116" t="s">
        <v>128</v>
      </c>
      <c r="H176" s="74">
        <f t="shared" si="16"/>
        <v>2</v>
      </c>
      <c r="I176" s="36"/>
      <c r="J176" s="38">
        <f t="shared" si="17"/>
        <v>10367</v>
      </c>
      <c r="K176" s="38">
        <f t="shared" si="18"/>
        <v>0</v>
      </c>
      <c r="L176" s="38">
        <f t="shared" si="19"/>
        <v>0</v>
      </c>
      <c r="M176" s="36"/>
      <c r="N176" s="38">
        <f t="shared" si="20"/>
        <v>10889</v>
      </c>
      <c r="O176" s="38">
        <f t="shared" si="21"/>
        <v>0</v>
      </c>
      <c r="P176" s="38">
        <f t="shared" si="22"/>
        <v>0</v>
      </c>
      <c r="Q176" s="36"/>
      <c r="R176" s="58">
        <f t="shared" si="23"/>
        <v>522</v>
      </c>
    </row>
    <row r="177" spans="1:18">
      <c r="A177" s="35">
        <v>430</v>
      </c>
      <c r="B177" s="115">
        <v>430170110</v>
      </c>
      <c r="C177" s="116" t="s">
        <v>515</v>
      </c>
      <c r="D177" s="115">
        <v>170</v>
      </c>
      <c r="E177" s="116" t="s">
        <v>197</v>
      </c>
      <c r="F177" s="115">
        <v>110</v>
      </c>
      <c r="G177" s="116" t="s">
        <v>137</v>
      </c>
      <c r="H177" s="74">
        <f t="shared" si="16"/>
        <v>9</v>
      </c>
      <c r="I177" s="36"/>
      <c r="J177" s="38">
        <f t="shared" si="17"/>
        <v>11048</v>
      </c>
      <c r="K177" s="38">
        <f t="shared" si="18"/>
        <v>0</v>
      </c>
      <c r="L177" s="38">
        <f t="shared" si="19"/>
        <v>1</v>
      </c>
      <c r="M177" s="36"/>
      <c r="N177" s="38">
        <f t="shared" si="20"/>
        <v>11918</v>
      </c>
      <c r="O177" s="38">
        <f t="shared" si="21"/>
        <v>1</v>
      </c>
      <c r="P177" s="38">
        <f t="shared" si="22"/>
        <v>1</v>
      </c>
      <c r="Q177" s="36"/>
      <c r="R177" s="58">
        <f t="shared" si="23"/>
        <v>870</v>
      </c>
    </row>
    <row r="178" spans="1:18">
      <c r="A178" s="35">
        <v>430</v>
      </c>
      <c r="B178" s="115">
        <v>430170136</v>
      </c>
      <c r="C178" s="116" t="s">
        <v>515</v>
      </c>
      <c r="D178" s="115">
        <v>170</v>
      </c>
      <c r="E178" s="116" t="s">
        <v>197</v>
      </c>
      <c r="F178" s="115">
        <v>136</v>
      </c>
      <c r="G178" s="116" t="s">
        <v>163</v>
      </c>
      <c r="H178" s="74">
        <f t="shared" si="16"/>
        <v>2</v>
      </c>
      <c r="I178" s="36"/>
      <c r="J178" s="38">
        <f t="shared" si="17"/>
        <v>9441</v>
      </c>
      <c r="K178" s="38">
        <f t="shared" si="18"/>
        <v>0</v>
      </c>
      <c r="L178" s="38">
        <f t="shared" si="19"/>
        <v>0</v>
      </c>
      <c r="M178" s="36"/>
      <c r="N178" s="38">
        <f t="shared" si="20"/>
        <v>9940</v>
      </c>
      <c r="O178" s="38">
        <f t="shared" si="21"/>
        <v>0</v>
      </c>
      <c r="P178" s="38">
        <f t="shared" si="22"/>
        <v>0</v>
      </c>
      <c r="Q178" s="36"/>
      <c r="R178" s="58">
        <f t="shared" si="23"/>
        <v>499</v>
      </c>
    </row>
    <row r="179" spans="1:18">
      <c r="A179" s="35">
        <v>430</v>
      </c>
      <c r="B179" s="115">
        <v>430170139</v>
      </c>
      <c r="C179" s="116" t="s">
        <v>515</v>
      </c>
      <c r="D179" s="115">
        <v>170</v>
      </c>
      <c r="E179" s="116" t="s">
        <v>197</v>
      </c>
      <c r="F179" s="115">
        <v>139</v>
      </c>
      <c r="G179" s="116" t="s">
        <v>166</v>
      </c>
      <c r="H179" s="74">
        <f t="shared" si="16"/>
        <v>3</v>
      </c>
      <c r="I179" s="36"/>
      <c r="J179" s="38">
        <f t="shared" si="17"/>
        <v>10764</v>
      </c>
      <c r="K179" s="38">
        <f t="shared" si="18"/>
        <v>0</v>
      </c>
      <c r="L179" s="38">
        <f t="shared" si="19"/>
        <v>0</v>
      </c>
      <c r="M179" s="36"/>
      <c r="N179" s="38">
        <f t="shared" si="20"/>
        <v>11205</v>
      </c>
      <c r="O179" s="38">
        <f t="shared" si="21"/>
        <v>0</v>
      </c>
      <c r="P179" s="38">
        <f t="shared" si="22"/>
        <v>0</v>
      </c>
      <c r="Q179" s="36"/>
      <c r="R179" s="58">
        <f t="shared" si="23"/>
        <v>441</v>
      </c>
    </row>
    <row r="180" spans="1:18">
      <c r="A180" s="35">
        <v>430</v>
      </c>
      <c r="B180" s="115">
        <v>430170141</v>
      </c>
      <c r="C180" s="116" t="s">
        <v>515</v>
      </c>
      <c r="D180" s="115">
        <v>170</v>
      </c>
      <c r="E180" s="116" t="s">
        <v>197</v>
      </c>
      <c r="F180" s="115">
        <v>141</v>
      </c>
      <c r="G180" s="116" t="s">
        <v>168</v>
      </c>
      <c r="H180" s="74">
        <f t="shared" si="16"/>
        <v>206</v>
      </c>
      <c r="I180" s="36"/>
      <c r="J180" s="38">
        <f t="shared" si="17"/>
        <v>10828</v>
      </c>
      <c r="K180" s="38">
        <f t="shared" si="18"/>
        <v>2</v>
      </c>
      <c r="L180" s="38">
        <f t="shared" si="19"/>
        <v>20</v>
      </c>
      <c r="M180" s="36"/>
      <c r="N180" s="38">
        <f t="shared" si="20"/>
        <v>11685</v>
      </c>
      <c r="O180" s="38">
        <f t="shared" si="21"/>
        <v>2</v>
      </c>
      <c r="P180" s="38">
        <f t="shared" si="22"/>
        <v>30</v>
      </c>
      <c r="Q180" s="36"/>
      <c r="R180" s="58">
        <f t="shared" si="23"/>
        <v>857</v>
      </c>
    </row>
    <row r="181" spans="1:18">
      <c r="A181" s="35">
        <v>430</v>
      </c>
      <c r="B181" s="115">
        <v>430170153</v>
      </c>
      <c r="C181" s="116" t="s">
        <v>515</v>
      </c>
      <c r="D181" s="115">
        <v>170</v>
      </c>
      <c r="E181" s="116" t="s">
        <v>197</v>
      </c>
      <c r="F181" s="115">
        <v>153</v>
      </c>
      <c r="G181" s="116" t="s">
        <v>180</v>
      </c>
      <c r="H181" s="74">
        <f t="shared" si="16"/>
        <v>1</v>
      </c>
      <c r="I181" s="36"/>
      <c r="J181" s="38">
        <f t="shared" si="17"/>
        <v>11293</v>
      </c>
      <c r="K181" s="38">
        <f t="shared" si="18"/>
        <v>0</v>
      </c>
      <c r="L181" s="38">
        <f t="shared" si="19"/>
        <v>0</v>
      </c>
      <c r="M181" s="36"/>
      <c r="N181" s="38">
        <f t="shared" si="20"/>
        <v>9940</v>
      </c>
      <c r="O181" s="38">
        <f t="shared" si="21"/>
        <v>0</v>
      </c>
      <c r="P181" s="38">
        <f t="shared" si="22"/>
        <v>0</v>
      </c>
      <c r="Q181" s="36"/>
      <c r="R181" s="58">
        <f t="shared" si="23"/>
        <v>-1353</v>
      </c>
    </row>
    <row r="182" spans="1:18">
      <c r="A182" s="35">
        <v>430</v>
      </c>
      <c r="B182" s="115">
        <v>430170162</v>
      </c>
      <c r="C182" s="116" t="s">
        <v>515</v>
      </c>
      <c r="D182" s="115">
        <v>170</v>
      </c>
      <c r="E182" s="116" t="s">
        <v>197</v>
      </c>
      <c r="F182" s="115">
        <v>162</v>
      </c>
      <c r="G182" s="116" t="s">
        <v>189</v>
      </c>
      <c r="H182" s="74">
        <f t="shared" si="16"/>
        <v>1</v>
      </c>
      <c r="I182" s="36"/>
      <c r="J182" s="38">
        <f t="shared" si="17"/>
        <v>11116.235144927536</v>
      </c>
      <c r="K182" s="38">
        <f t="shared" si="18"/>
        <v>0</v>
      </c>
      <c r="L182" s="38">
        <f t="shared" si="19"/>
        <v>0</v>
      </c>
      <c r="M182" s="36"/>
      <c r="N182" s="38">
        <f t="shared" si="20"/>
        <v>11837</v>
      </c>
      <c r="O182" s="38">
        <f t="shared" si="21"/>
        <v>0</v>
      </c>
      <c r="P182" s="38">
        <f t="shared" si="22"/>
        <v>0</v>
      </c>
      <c r="Q182" s="36"/>
      <c r="R182" s="58">
        <f t="shared" si="23"/>
        <v>720.76485507246434</v>
      </c>
    </row>
    <row r="183" spans="1:18">
      <c r="A183" s="35">
        <v>430</v>
      </c>
      <c r="B183" s="115">
        <v>430170170</v>
      </c>
      <c r="C183" s="116" t="s">
        <v>515</v>
      </c>
      <c r="D183" s="115">
        <v>170</v>
      </c>
      <c r="E183" s="116" t="s">
        <v>197</v>
      </c>
      <c r="F183" s="115">
        <v>170</v>
      </c>
      <c r="G183" s="116" t="s">
        <v>197</v>
      </c>
      <c r="H183" s="74">
        <f t="shared" si="16"/>
        <v>504</v>
      </c>
      <c r="I183" s="36"/>
      <c r="J183" s="38">
        <f t="shared" si="17"/>
        <v>11333</v>
      </c>
      <c r="K183" s="38">
        <f t="shared" si="18"/>
        <v>8</v>
      </c>
      <c r="L183" s="38">
        <f t="shared" si="19"/>
        <v>57</v>
      </c>
      <c r="M183" s="36"/>
      <c r="N183" s="38">
        <f t="shared" si="20"/>
        <v>12302</v>
      </c>
      <c r="O183" s="38">
        <f t="shared" si="21"/>
        <v>19</v>
      </c>
      <c r="P183" s="38">
        <f t="shared" si="22"/>
        <v>88</v>
      </c>
      <c r="Q183" s="36"/>
      <c r="R183" s="58">
        <f t="shared" si="23"/>
        <v>969</v>
      </c>
    </row>
    <row r="184" spans="1:18">
      <c r="A184" s="35">
        <v>430</v>
      </c>
      <c r="B184" s="115">
        <v>430170174</v>
      </c>
      <c r="C184" s="116" t="s">
        <v>515</v>
      </c>
      <c r="D184" s="115">
        <v>170</v>
      </c>
      <c r="E184" s="116" t="s">
        <v>197</v>
      </c>
      <c r="F184" s="115">
        <v>174</v>
      </c>
      <c r="G184" s="116" t="s">
        <v>201</v>
      </c>
      <c r="H184" s="74">
        <f t="shared" si="16"/>
        <v>64</v>
      </c>
      <c r="I184" s="36"/>
      <c r="J184" s="38">
        <f t="shared" si="17"/>
        <v>10672</v>
      </c>
      <c r="K184" s="38">
        <f t="shared" si="18"/>
        <v>0</v>
      </c>
      <c r="L184" s="38">
        <f t="shared" si="19"/>
        <v>6</v>
      </c>
      <c r="M184" s="36"/>
      <c r="N184" s="38">
        <f t="shared" si="20"/>
        <v>11129</v>
      </c>
      <c r="O184" s="38">
        <f t="shared" si="21"/>
        <v>0</v>
      </c>
      <c r="P184" s="38">
        <f t="shared" si="22"/>
        <v>4</v>
      </c>
      <c r="Q184" s="36"/>
      <c r="R184" s="58">
        <f t="shared" si="23"/>
        <v>457</v>
      </c>
    </row>
    <row r="185" spans="1:18">
      <c r="A185" s="35">
        <v>430</v>
      </c>
      <c r="B185" s="115">
        <v>430170198</v>
      </c>
      <c r="C185" s="116" t="s">
        <v>515</v>
      </c>
      <c r="D185" s="115">
        <v>170</v>
      </c>
      <c r="E185" s="116" t="s">
        <v>197</v>
      </c>
      <c r="F185" s="115">
        <v>198</v>
      </c>
      <c r="G185" s="116" t="s">
        <v>225</v>
      </c>
      <c r="H185" s="74">
        <f t="shared" si="16"/>
        <v>3</v>
      </c>
      <c r="I185" s="36"/>
      <c r="J185" s="38">
        <f t="shared" si="17"/>
        <v>10367</v>
      </c>
      <c r="K185" s="38">
        <f t="shared" si="18"/>
        <v>0</v>
      </c>
      <c r="L185" s="38">
        <f t="shared" si="19"/>
        <v>0</v>
      </c>
      <c r="M185" s="36"/>
      <c r="N185" s="38">
        <f t="shared" si="20"/>
        <v>10889</v>
      </c>
      <c r="O185" s="38">
        <f t="shared" si="21"/>
        <v>0</v>
      </c>
      <c r="P185" s="38">
        <f t="shared" si="22"/>
        <v>0</v>
      </c>
      <c r="Q185" s="36"/>
      <c r="R185" s="58">
        <f t="shared" si="23"/>
        <v>522</v>
      </c>
    </row>
    <row r="186" spans="1:18">
      <c r="A186" s="35">
        <v>430</v>
      </c>
      <c r="B186" s="115">
        <v>430170213</v>
      </c>
      <c r="C186" s="116" t="s">
        <v>515</v>
      </c>
      <c r="D186" s="115">
        <v>170</v>
      </c>
      <c r="E186" s="116" t="s">
        <v>197</v>
      </c>
      <c r="F186" s="115">
        <v>213</v>
      </c>
      <c r="G186" s="116" t="s">
        <v>240</v>
      </c>
      <c r="H186" s="74">
        <f t="shared" si="16"/>
        <v>2</v>
      </c>
      <c r="I186" s="36"/>
      <c r="J186" s="38">
        <f t="shared" si="17"/>
        <v>9441</v>
      </c>
      <c r="K186" s="38">
        <f t="shared" si="18"/>
        <v>0</v>
      </c>
      <c r="L186" s="38">
        <f t="shared" si="19"/>
        <v>0</v>
      </c>
      <c r="M186" s="36"/>
      <c r="N186" s="38">
        <f t="shared" si="20"/>
        <v>9940</v>
      </c>
      <c r="O186" s="38">
        <f t="shared" si="21"/>
        <v>0</v>
      </c>
      <c r="P186" s="38">
        <f t="shared" si="22"/>
        <v>0</v>
      </c>
      <c r="Q186" s="36"/>
      <c r="R186" s="58">
        <f t="shared" si="23"/>
        <v>499</v>
      </c>
    </row>
    <row r="187" spans="1:18">
      <c r="A187" s="35">
        <v>430</v>
      </c>
      <c r="B187" s="115">
        <v>430170271</v>
      </c>
      <c r="C187" s="116" t="s">
        <v>515</v>
      </c>
      <c r="D187" s="115">
        <v>170</v>
      </c>
      <c r="E187" s="116" t="s">
        <v>197</v>
      </c>
      <c r="F187" s="115">
        <v>271</v>
      </c>
      <c r="G187" s="116" t="s">
        <v>298</v>
      </c>
      <c r="H187" s="74">
        <f t="shared" si="16"/>
        <v>17</v>
      </c>
      <c r="I187" s="36"/>
      <c r="J187" s="38">
        <f t="shared" si="17"/>
        <v>10739</v>
      </c>
      <c r="K187" s="38">
        <f t="shared" si="18"/>
        <v>0</v>
      </c>
      <c r="L187" s="38">
        <f t="shared" si="19"/>
        <v>1</v>
      </c>
      <c r="M187" s="36"/>
      <c r="N187" s="38">
        <f t="shared" si="20"/>
        <v>11012</v>
      </c>
      <c r="O187" s="38">
        <f t="shared" si="21"/>
        <v>0</v>
      </c>
      <c r="P187" s="38">
        <f t="shared" si="22"/>
        <v>0</v>
      </c>
      <c r="Q187" s="36"/>
      <c r="R187" s="58">
        <f t="shared" si="23"/>
        <v>273</v>
      </c>
    </row>
    <row r="188" spans="1:18">
      <c r="A188" s="35">
        <v>430</v>
      </c>
      <c r="B188" s="115">
        <v>430170314</v>
      </c>
      <c r="C188" s="116" t="s">
        <v>515</v>
      </c>
      <c r="D188" s="115">
        <v>170</v>
      </c>
      <c r="E188" s="116" t="s">
        <v>197</v>
      </c>
      <c r="F188" s="115">
        <v>314</v>
      </c>
      <c r="G188" s="116" t="s">
        <v>341</v>
      </c>
      <c r="H188" s="74">
        <f t="shared" si="16"/>
        <v>2</v>
      </c>
      <c r="I188" s="36"/>
      <c r="J188" s="38">
        <f t="shared" si="17"/>
        <v>12893.87921159187</v>
      </c>
      <c r="K188" s="38">
        <f t="shared" si="18"/>
        <v>0</v>
      </c>
      <c r="L188" s="38">
        <f t="shared" si="19"/>
        <v>0</v>
      </c>
      <c r="M188" s="36"/>
      <c r="N188" s="38">
        <f t="shared" si="20"/>
        <v>13996.621915360309</v>
      </c>
      <c r="O188" s="38">
        <f t="shared" si="21"/>
        <v>0</v>
      </c>
      <c r="P188" s="38">
        <f t="shared" si="22"/>
        <v>0</v>
      </c>
      <c r="Q188" s="36"/>
      <c r="R188" s="58">
        <f t="shared" si="23"/>
        <v>1102.7427037684392</v>
      </c>
    </row>
    <row r="189" spans="1:18">
      <c r="A189" s="35">
        <v>430</v>
      </c>
      <c r="B189" s="115">
        <v>430170321</v>
      </c>
      <c r="C189" s="116" t="s">
        <v>515</v>
      </c>
      <c r="D189" s="115">
        <v>170</v>
      </c>
      <c r="E189" s="116" t="s">
        <v>197</v>
      </c>
      <c r="F189" s="115">
        <v>321</v>
      </c>
      <c r="G189" s="116" t="s">
        <v>348</v>
      </c>
      <c r="H189" s="74">
        <f t="shared" si="16"/>
        <v>6</v>
      </c>
      <c r="I189" s="36"/>
      <c r="J189" s="38">
        <f t="shared" si="17"/>
        <v>11901</v>
      </c>
      <c r="K189" s="38">
        <f t="shared" si="18"/>
        <v>1</v>
      </c>
      <c r="L189" s="38">
        <f t="shared" si="19"/>
        <v>2</v>
      </c>
      <c r="M189" s="36"/>
      <c r="N189" s="38">
        <f t="shared" si="20"/>
        <v>13130</v>
      </c>
      <c r="O189" s="38">
        <f t="shared" si="21"/>
        <v>0</v>
      </c>
      <c r="P189" s="38">
        <f t="shared" si="22"/>
        <v>3</v>
      </c>
      <c r="Q189" s="36"/>
      <c r="R189" s="58">
        <f t="shared" si="23"/>
        <v>1229</v>
      </c>
    </row>
    <row r="190" spans="1:18">
      <c r="A190" s="35">
        <v>430</v>
      </c>
      <c r="B190" s="115">
        <v>430170348</v>
      </c>
      <c r="C190" s="116" t="s">
        <v>515</v>
      </c>
      <c r="D190" s="115">
        <v>170</v>
      </c>
      <c r="E190" s="116" t="s">
        <v>197</v>
      </c>
      <c r="F190" s="115">
        <v>348</v>
      </c>
      <c r="G190" s="116" t="s">
        <v>375</v>
      </c>
      <c r="H190" s="74">
        <f t="shared" si="16"/>
        <v>5</v>
      </c>
      <c r="I190" s="36"/>
      <c r="J190" s="38">
        <f t="shared" si="17"/>
        <v>13716</v>
      </c>
      <c r="K190" s="38">
        <f t="shared" si="18"/>
        <v>0</v>
      </c>
      <c r="L190" s="38">
        <f t="shared" si="19"/>
        <v>6</v>
      </c>
      <c r="M190" s="36"/>
      <c r="N190" s="38">
        <f t="shared" si="20"/>
        <v>13364</v>
      </c>
      <c r="O190" s="38">
        <f t="shared" si="21"/>
        <v>0</v>
      </c>
      <c r="P190" s="38">
        <f t="shared" si="22"/>
        <v>2</v>
      </c>
      <c r="Q190" s="36"/>
      <c r="R190" s="58">
        <f t="shared" si="23"/>
        <v>-352</v>
      </c>
    </row>
    <row r="191" spans="1:18">
      <c r="A191" s="35">
        <v>430</v>
      </c>
      <c r="B191" s="115">
        <v>430170600</v>
      </c>
      <c r="C191" s="116" t="s">
        <v>515</v>
      </c>
      <c r="D191" s="115">
        <v>170</v>
      </c>
      <c r="E191" s="116" t="s">
        <v>197</v>
      </c>
      <c r="F191" s="115">
        <v>600</v>
      </c>
      <c r="G191" s="116" t="s">
        <v>381</v>
      </c>
      <c r="H191" s="74">
        <f t="shared" si="16"/>
        <v>1</v>
      </c>
      <c r="I191" s="36"/>
      <c r="J191" s="38">
        <f t="shared" si="17"/>
        <v>11293.540591367186</v>
      </c>
      <c r="K191" s="38">
        <f t="shared" si="18"/>
        <v>0</v>
      </c>
      <c r="L191" s="38">
        <f t="shared" si="19"/>
        <v>0</v>
      </c>
      <c r="M191" s="36"/>
      <c r="N191" s="38">
        <f t="shared" si="20"/>
        <v>14110</v>
      </c>
      <c r="O191" s="38">
        <f t="shared" si="21"/>
        <v>0</v>
      </c>
      <c r="P191" s="38">
        <f t="shared" si="22"/>
        <v>1</v>
      </c>
      <c r="Q191" s="36"/>
      <c r="R191" s="58">
        <f t="shared" si="23"/>
        <v>2816.4594086328143</v>
      </c>
    </row>
    <row r="192" spans="1:18">
      <c r="A192" s="35">
        <v>430</v>
      </c>
      <c r="B192" s="115">
        <v>430170616</v>
      </c>
      <c r="C192" s="116" t="s">
        <v>515</v>
      </c>
      <c r="D192" s="115">
        <v>170</v>
      </c>
      <c r="E192" s="116" t="s">
        <v>197</v>
      </c>
      <c r="F192" s="115">
        <v>616</v>
      </c>
      <c r="G192" s="116" t="s">
        <v>386</v>
      </c>
      <c r="H192" s="74">
        <f t="shared" si="16"/>
        <v>1</v>
      </c>
      <c r="I192" s="36"/>
      <c r="J192" s="38">
        <f t="shared" si="17"/>
        <v>11770.241333739343</v>
      </c>
      <c r="K192" s="38">
        <f t="shared" si="18"/>
        <v>0</v>
      </c>
      <c r="L192" s="38">
        <f t="shared" si="19"/>
        <v>0</v>
      </c>
      <c r="M192" s="36"/>
      <c r="N192" s="38">
        <f t="shared" si="20"/>
        <v>9940</v>
      </c>
      <c r="O192" s="38">
        <f t="shared" si="21"/>
        <v>0</v>
      </c>
      <c r="P192" s="38">
        <f t="shared" si="22"/>
        <v>0</v>
      </c>
      <c r="Q192" s="36"/>
      <c r="R192" s="58">
        <f t="shared" si="23"/>
        <v>-1830.2413337393427</v>
      </c>
    </row>
    <row r="193" spans="1:18">
      <c r="A193" s="35">
        <v>430</v>
      </c>
      <c r="B193" s="115">
        <v>430170620</v>
      </c>
      <c r="C193" s="116" t="s">
        <v>515</v>
      </c>
      <c r="D193" s="115">
        <v>170</v>
      </c>
      <c r="E193" s="116" t="s">
        <v>197</v>
      </c>
      <c r="F193" s="115">
        <v>620</v>
      </c>
      <c r="G193" s="116" t="s">
        <v>388</v>
      </c>
      <c r="H193" s="74">
        <f t="shared" si="16"/>
        <v>7</v>
      </c>
      <c r="I193" s="36"/>
      <c r="J193" s="38">
        <f t="shared" si="17"/>
        <v>11029</v>
      </c>
      <c r="K193" s="38">
        <f t="shared" si="18"/>
        <v>0</v>
      </c>
      <c r="L193" s="38">
        <f t="shared" si="19"/>
        <v>0</v>
      </c>
      <c r="M193" s="36"/>
      <c r="N193" s="38">
        <f t="shared" si="20"/>
        <v>12337</v>
      </c>
      <c r="O193" s="38">
        <f t="shared" si="21"/>
        <v>0</v>
      </c>
      <c r="P193" s="38">
        <f t="shared" si="22"/>
        <v>2</v>
      </c>
      <c r="Q193" s="36"/>
      <c r="R193" s="58">
        <f t="shared" si="23"/>
        <v>1308</v>
      </c>
    </row>
    <row r="194" spans="1:18">
      <c r="A194" s="35">
        <v>430</v>
      </c>
      <c r="B194" s="115">
        <v>430170673</v>
      </c>
      <c r="C194" s="116" t="s">
        <v>515</v>
      </c>
      <c r="D194" s="115">
        <v>170</v>
      </c>
      <c r="E194" s="116" t="s">
        <v>197</v>
      </c>
      <c r="F194" s="115">
        <v>673</v>
      </c>
      <c r="G194" s="116" t="s">
        <v>403</v>
      </c>
      <c r="H194" s="74">
        <f t="shared" si="16"/>
        <v>1</v>
      </c>
      <c r="I194" s="36"/>
      <c r="J194" s="38">
        <f t="shared" si="17"/>
        <v>9441</v>
      </c>
      <c r="K194" s="38">
        <f t="shared" si="18"/>
        <v>0</v>
      </c>
      <c r="L194" s="38">
        <f t="shared" si="19"/>
        <v>0</v>
      </c>
      <c r="M194" s="36"/>
      <c r="N194" s="38">
        <f t="shared" si="20"/>
        <v>9940</v>
      </c>
      <c r="O194" s="38">
        <f t="shared" si="21"/>
        <v>0</v>
      </c>
      <c r="P194" s="38">
        <f t="shared" si="22"/>
        <v>0</v>
      </c>
      <c r="Q194" s="36"/>
      <c r="R194" s="58">
        <f t="shared" si="23"/>
        <v>499</v>
      </c>
    </row>
    <row r="195" spans="1:18">
      <c r="A195" s="35">
        <v>430</v>
      </c>
      <c r="B195" s="115">
        <v>430170690</v>
      </c>
      <c r="C195" s="116" t="s">
        <v>515</v>
      </c>
      <c r="D195" s="115">
        <v>170</v>
      </c>
      <c r="E195" s="116" t="s">
        <v>197</v>
      </c>
      <c r="F195" s="115">
        <v>690</v>
      </c>
      <c r="G195" s="116" t="s">
        <v>409</v>
      </c>
      <c r="H195" s="74">
        <f t="shared" si="16"/>
        <v>1</v>
      </c>
      <c r="I195" s="36"/>
      <c r="J195" s="38">
        <f t="shared" si="17"/>
        <v>9441</v>
      </c>
      <c r="K195" s="38">
        <f t="shared" si="18"/>
        <v>0</v>
      </c>
      <c r="L195" s="38">
        <f t="shared" si="19"/>
        <v>0</v>
      </c>
      <c r="M195" s="36"/>
      <c r="N195" s="38">
        <f t="shared" si="20"/>
        <v>11837</v>
      </c>
      <c r="O195" s="38">
        <f t="shared" si="21"/>
        <v>0</v>
      </c>
      <c r="P195" s="38">
        <f t="shared" si="22"/>
        <v>0</v>
      </c>
      <c r="Q195" s="36"/>
      <c r="R195" s="58">
        <f t="shared" si="23"/>
        <v>2396</v>
      </c>
    </row>
    <row r="196" spans="1:18">
      <c r="A196" s="35">
        <v>430</v>
      </c>
      <c r="B196" s="115">
        <v>430170695</v>
      </c>
      <c r="C196" s="116" t="s">
        <v>515</v>
      </c>
      <c r="D196" s="115">
        <v>170</v>
      </c>
      <c r="E196" s="116" t="s">
        <v>197</v>
      </c>
      <c r="F196" s="115">
        <v>695</v>
      </c>
      <c r="G196" s="116" t="s">
        <v>410</v>
      </c>
      <c r="H196" s="74">
        <f t="shared" si="16"/>
        <v>2</v>
      </c>
      <c r="I196" s="36"/>
      <c r="J196" s="38">
        <f t="shared" si="17"/>
        <v>11293</v>
      </c>
      <c r="K196" s="38">
        <f t="shared" si="18"/>
        <v>0</v>
      </c>
      <c r="L196" s="38">
        <f t="shared" si="19"/>
        <v>0</v>
      </c>
      <c r="M196" s="36"/>
      <c r="N196" s="38">
        <f t="shared" si="20"/>
        <v>11837</v>
      </c>
      <c r="O196" s="38">
        <f t="shared" si="21"/>
        <v>0</v>
      </c>
      <c r="P196" s="38">
        <f t="shared" si="22"/>
        <v>0</v>
      </c>
      <c r="Q196" s="36"/>
      <c r="R196" s="58">
        <f t="shared" si="23"/>
        <v>544</v>
      </c>
    </row>
    <row r="197" spans="1:18">
      <c r="A197" s="35">
        <v>430</v>
      </c>
      <c r="B197" s="115">
        <v>430170710</v>
      </c>
      <c r="C197" s="116" t="s">
        <v>515</v>
      </c>
      <c r="D197" s="115">
        <v>170</v>
      </c>
      <c r="E197" s="116" t="s">
        <v>197</v>
      </c>
      <c r="F197" s="115">
        <v>710</v>
      </c>
      <c r="G197" s="116" t="s">
        <v>414</v>
      </c>
      <c r="H197" s="74">
        <f t="shared" si="16"/>
        <v>4</v>
      </c>
      <c r="I197" s="36"/>
      <c r="J197" s="38">
        <f t="shared" si="17"/>
        <v>10923</v>
      </c>
      <c r="K197" s="38">
        <f t="shared" si="18"/>
        <v>0</v>
      </c>
      <c r="L197" s="38">
        <f t="shared" si="19"/>
        <v>0</v>
      </c>
      <c r="M197" s="36"/>
      <c r="N197" s="38">
        <f t="shared" si="20"/>
        <v>11363</v>
      </c>
      <c r="O197" s="38">
        <f t="shared" si="21"/>
        <v>0</v>
      </c>
      <c r="P197" s="38">
        <f t="shared" si="22"/>
        <v>0</v>
      </c>
      <c r="Q197" s="36"/>
      <c r="R197" s="58">
        <f t="shared" si="23"/>
        <v>440</v>
      </c>
    </row>
    <row r="198" spans="1:18">
      <c r="A198" s="35">
        <v>430</v>
      </c>
      <c r="B198" s="115">
        <v>430170725</v>
      </c>
      <c r="C198" s="116" t="s">
        <v>515</v>
      </c>
      <c r="D198" s="115">
        <v>170</v>
      </c>
      <c r="E198" s="116" t="s">
        <v>197</v>
      </c>
      <c r="F198" s="115">
        <v>725</v>
      </c>
      <c r="G198" s="116" t="s">
        <v>419</v>
      </c>
      <c r="H198" s="74">
        <f t="shared" si="16"/>
        <v>14</v>
      </c>
      <c r="I198" s="36"/>
      <c r="J198" s="38">
        <f t="shared" si="17"/>
        <v>10821</v>
      </c>
      <c r="K198" s="38">
        <f t="shared" si="18"/>
        <v>0</v>
      </c>
      <c r="L198" s="38">
        <f t="shared" si="19"/>
        <v>1</v>
      </c>
      <c r="M198" s="36"/>
      <c r="N198" s="38">
        <f t="shared" si="20"/>
        <v>11364</v>
      </c>
      <c r="O198" s="38">
        <f t="shared" si="21"/>
        <v>0</v>
      </c>
      <c r="P198" s="38">
        <f t="shared" si="22"/>
        <v>1</v>
      </c>
      <c r="Q198" s="36"/>
      <c r="R198" s="58">
        <f t="shared" si="23"/>
        <v>543</v>
      </c>
    </row>
    <row r="199" spans="1:18">
      <c r="A199" s="35">
        <v>430</v>
      </c>
      <c r="B199" s="115">
        <v>430170730</v>
      </c>
      <c r="C199" s="116" t="s">
        <v>515</v>
      </c>
      <c r="D199" s="115">
        <v>170</v>
      </c>
      <c r="E199" s="116" t="s">
        <v>197</v>
      </c>
      <c r="F199" s="115">
        <v>730</v>
      </c>
      <c r="G199" s="116" t="s">
        <v>421</v>
      </c>
      <c r="H199" s="74">
        <f t="shared" si="16"/>
        <v>6</v>
      </c>
      <c r="I199" s="36"/>
      <c r="J199" s="38">
        <f t="shared" si="17"/>
        <v>12299</v>
      </c>
      <c r="K199" s="38">
        <f t="shared" si="18"/>
        <v>0</v>
      </c>
      <c r="L199" s="38">
        <f t="shared" si="19"/>
        <v>2</v>
      </c>
      <c r="M199" s="36"/>
      <c r="N199" s="38">
        <f t="shared" si="20"/>
        <v>12551</v>
      </c>
      <c r="O199" s="38">
        <f t="shared" si="21"/>
        <v>0</v>
      </c>
      <c r="P199" s="38">
        <f t="shared" si="22"/>
        <v>1</v>
      </c>
      <c r="Q199" s="36"/>
      <c r="R199" s="58">
        <f t="shared" si="23"/>
        <v>252</v>
      </c>
    </row>
    <row r="200" spans="1:18">
      <c r="A200" s="35">
        <v>430</v>
      </c>
      <c r="B200" s="115">
        <v>430170735</v>
      </c>
      <c r="C200" s="116" t="s">
        <v>515</v>
      </c>
      <c r="D200" s="115">
        <v>170</v>
      </c>
      <c r="E200" s="116" t="s">
        <v>197</v>
      </c>
      <c r="F200" s="115">
        <v>735</v>
      </c>
      <c r="G200" s="116" t="s">
        <v>422</v>
      </c>
      <c r="H200" s="74">
        <f t="shared" si="16"/>
        <v>2</v>
      </c>
      <c r="I200" s="36"/>
      <c r="J200" s="38">
        <f t="shared" si="17"/>
        <v>10676</v>
      </c>
      <c r="K200" s="38">
        <f t="shared" si="18"/>
        <v>0</v>
      </c>
      <c r="L200" s="38">
        <f t="shared" si="19"/>
        <v>0</v>
      </c>
      <c r="M200" s="36"/>
      <c r="N200" s="38">
        <f t="shared" si="20"/>
        <v>10889</v>
      </c>
      <c r="O200" s="38">
        <f t="shared" si="21"/>
        <v>0</v>
      </c>
      <c r="P200" s="38">
        <f t="shared" si="22"/>
        <v>0</v>
      </c>
      <c r="Q200" s="36"/>
      <c r="R200" s="58">
        <f t="shared" si="23"/>
        <v>213</v>
      </c>
    </row>
    <row r="201" spans="1:18">
      <c r="A201" s="35">
        <v>430</v>
      </c>
      <c r="B201" s="115">
        <v>430170775</v>
      </c>
      <c r="C201" s="116" t="s">
        <v>515</v>
      </c>
      <c r="D201" s="115">
        <v>170</v>
      </c>
      <c r="E201" s="116" t="s">
        <v>197</v>
      </c>
      <c r="F201" s="115">
        <v>775</v>
      </c>
      <c r="G201" s="116" t="s">
        <v>436</v>
      </c>
      <c r="H201" s="74">
        <f t="shared" si="16"/>
        <v>3</v>
      </c>
      <c r="I201" s="36"/>
      <c r="J201" s="38">
        <f t="shared" si="17"/>
        <v>10676</v>
      </c>
      <c r="K201" s="38">
        <f t="shared" si="18"/>
        <v>0</v>
      </c>
      <c r="L201" s="38">
        <f t="shared" si="19"/>
        <v>0</v>
      </c>
      <c r="M201" s="36"/>
      <c r="N201" s="38">
        <f t="shared" si="20"/>
        <v>13085</v>
      </c>
      <c r="O201" s="38">
        <f t="shared" si="21"/>
        <v>0</v>
      </c>
      <c r="P201" s="38">
        <f t="shared" si="22"/>
        <v>1</v>
      </c>
      <c r="Q201" s="36"/>
      <c r="R201" s="58">
        <f t="shared" si="23"/>
        <v>2409</v>
      </c>
    </row>
    <row r="202" spans="1:18">
      <c r="A202" s="35">
        <v>432</v>
      </c>
      <c r="B202" s="115">
        <v>432712020</v>
      </c>
      <c r="C202" s="116" t="s">
        <v>517</v>
      </c>
      <c r="D202" s="115">
        <v>712</v>
      </c>
      <c r="E202" s="116" t="s">
        <v>415</v>
      </c>
      <c r="F202" s="115">
        <v>20</v>
      </c>
      <c r="G202" s="116" t="s">
        <v>47</v>
      </c>
      <c r="H202" s="74">
        <f t="shared" ref="H202:H265" si="24">IFERROR(VLOOKUP(B202,ratesQ1,14,FALSE),"--")</f>
        <v>80</v>
      </c>
      <c r="I202" s="36"/>
      <c r="J202" s="38">
        <f t="shared" ref="J202:J265" si="25">IFERROR(VLOOKUP($B202,ratesPFY,9,FALSE),"--")</f>
        <v>9897</v>
      </c>
      <c r="K202" s="38">
        <f t="shared" ref="K202:K265" si="26">(IFERROR(VLOOKUP($B202,found22,12,FALSE),0)+
(IFERROR(VLOOKUP($B202,found22,13,FALSE),0)+
+(IFERROR(VLOOKUP($B202,found22,14,FALSE),0))))</f>
        <v>1</v>
      </c>
      <c r="L202" s="38">
        <f t="shared" ref="L202:L265" si="27">(IFERROR(VLOOKUP($B202,found22,15,FALSE),0))</f>
        <v>11</v>
      </c>
      <c r="M202" s="36"/>
      <c r="N202" s="38">
        <f t="shared" ref="N202:N265" si="28">IFERROR(VLOOKUP($B202,ratesQ1,8,FALSE),"--")</f>
        <v>10785</v>
      </c>
      <c r="O202" s="38">
        <f t="shared" ref="O202:O265" si="29">(IFERROR(VLOOKUP($B202,found23,12,FALSE),0)+
+(IFERROR(VLOOKUP($B202,found23,13,FALSE),0)
+(IFERROR(VLOOKUP($B202,found23,14,FALSE),0))))</f>
        <v>1</v>
      </c>
      <c r="P202" s="38">
        <f t="shared" ref="P202:P265" si="30">(IFERROR(VLOOKUP($B202,found23,15,FALSE),0))</f>
        <v>14</v>
      </c>
      <c r="Q202" s="36"/>
      <c r="R202" s="58">
        <f t="shared" si="23"/>
        <v>888</v>
      </c>
    </row>
    <row r="203" spans="1:18">
      <c r="A203" s="35">
        <v>432</v>
      </c>
      <c r="B203" s="115">
        <v>432712172</v>
      </c>
      <c r="C203" s="116" t="s">
        <v>517</v>
      </c>
      <c r="D203" s="115">
        <v>712</v>
      </c>
      <c r="E203" s="116" t="s">
        <v>415</v>
      </c>
      <c r="F203" s="115">
        <v>172</v>
      </c>
      <c r="G203" s="116" t="s">
        <v>199</v>
      </c>
      <c r="H203" s="74">
        <f t="shared" si="24"/>
        <v>1</v>
      </c>
      <c r="I203" s="36"/>
      <c r="J203" s="38">
        <f t="shared" si="25"/>
        <v>9220</v>
      </c>
      <c r="K203" s="38">
        <f t="shared" si="26"/>
        <v>0</v>
      </c>
      <c r="L203" s="38">
        <f t="shared" si="27"/>
        <v>0</v>
      </c>
      <c r="M203" s="36"/>
      <c r="N203" s="38">
        <f t="shared" si="28"/>
        <v>9754</v>
      </c>
      <c r="O203" s="38">
        <f t="shared" si="29"/>
        <v>0</v>
      </c>
      <c r="P203" s="38">
        <f t="shared" si="30"/>
        <v>0</v>
      </c>
      <c r="Q203" s="36"/>
      <c r="R203" s="58">
        <f t="shared" ref="R203:R266" si="31">IFERROR(N203-J203,"--")</f>
        <v>534</v>
      </c>
    </row>
    <row r="204" spans="1:18">
      <c r="A204" s="35">
        <v>432</v>
      </c>
      <c r="B204" s="115">
        <v>432712261</v>
      </c>
      <c r="C204" s="116" t="s">
        <v>517</v>
      </c>
      <c r="D204" s="115">
        <v>712</v>
      </c>
      <c r="E204" s="116" t="s">
        <v>415</v>
      </c>
      <c r="F204" s="115">
        <v>261</v>
      </c>
      <c r="G204" s="116" t="s">
        <v>288</v>
      </c>
      <c r="H204" s="74">
        <f t="shared" si="24"/>
        <v>24</v>
      </c>
      <c r="I204" s="36"/>
      <c r="J204" s="38">
        <f t="shared" si="25"/>
        <v>10236</v>
      </c>
      <c r="K204" s="38">
        <f t="shared" si="26"/>
        <v>0</v>
      </c>
      <c r="L204" s="38">
        <f t="shared" si="27"/>
        <v>4</v>
      </c>
      <c r="M204" s="36"/>
      <c r="N204" s="38">
        <f t="shared" si="28"/>
        <v>10195</v>
      </c>
      <c r="O204" s="38">
        <f t="shared" si="29"/>
        <v>0</v>
      </c>
      <c r="P204" s="38">
        <f t="shared" si="30"/>
        <v>2</v>
      </c>
      <c r="Q204" s="36"/>
      <c r="R204" s="58">
        <f t="shared" si="31"/>
        <v>-41</v>
      </c>
    </row>
    <row r="205" spans="1:18">
      <c r="A205" s="35">
        <v>432</v>
      </c>
      <c r="B205" s="115">
        <v>432712300</v>
      </c>
      <c r="C205" s="116" t="s">
        <v>517</v>
      </c>
      <c r="D205" s="115">
        <v>712</v>
      </c>
      <c r="E205" s="116" t="s">
        <v>415</v>
      </c>
      <c r="F205" s="115">
        <v>300</v>
      </c>
      <c r="G205" s="116" t="s">
        <v>327</v>
      </c>
      <c r="H205" s="74">
        <f t="shared" si="24"/>
        <v>1</v>
      </c>
      <c r="I205" s="36"/>
      <c r="J205" s="38">
        <f t="shared" si="25"/>
        <v>14035</v>
      </c>
      <c r="K205" s="38">
        <f t="shared" si="26"/>
        <v>0</v>
      </c>
      <c r="L205" s="38">
        <f t="shared" si="27"/>
        <v>1</v>
      </c>
      <c r="M205" s="36"/>
      <c r="N205" s="38">
        <f t="shared" si="28"/>
        <v>9754</v>
      </c>
      <c r="O205" s="38">
        <f t="shared" si="29"/>
        <v>0</v>
      </c>
      <c r="P205" s="38">
        <f t="shared" si="30"/>
        <v>0</v>
      </c>
      <c r="Q205" s="36"/>
      <c r="R205" s="58">
        <f t="shared" si="31"/>
        <v>-4281</v>
      </c>
    </row>
    <row r="206" spans="1:18">
      <c r="A206" s="35">
        <v>432</v>
      </c>
      <c r="B206" s="115">
        <v>432712645</v>
      </c>
      <c r="C206" s="116" t="s">
        <v>517</v>
      </c>
      <c r="D206" s="115">
        <v>712</v>
      </c>
      <c r="E206" s="116" t="s">
        <v>415</v>
      </c>
      <c r="F206" s="115">
        <v>645</v>
      </c>
      <c r="G206" s="116" t="s">
        <v>394</v>
      </c>
      <c r="H206" s="74">
        <f t="shared" si="24"/>
        <v>45</v>
      </c>
      <c r="I206" s="36"/>
      <c r="J206" s="38">
        <f t="shared" si="25"/>
        <v>10574</v>
      </c>
      <c r="K206" s="38">
        <f t="shared" si="26"/>
        <v>0</v>
      </c>
      <c r="L206" s="38">
        <f t="shared" si="27"/>
        <v>16</v>
      </c>
      <c r="M206" s="36"/>
      <c r="N206" s="38">
        <f t="shared" si="28"/>
        <v>11702</v>
      </c>
      <c r="O206" s="38">
        <f t="shared" si="29"/>
        <v>0</v>
      </c>
      <c r="P206" s="38">
        <f t="shared" si="30"/>
        <v>17</v>
      </c>
      <c r="Q206" s="36"/>
      <c r="R206" s="58">
        <f t="shared" si="31"/>
        <v>1128</v>
      </c>
    </row>
    <row r="207" spans="1:18">
      <c r="A207" s="35">
        <v>432</v>
      </c>
      <c r="B207" s="115">
        <v>432712660</v>
      </c>
      <c r="C207" s="116" t="s">
        <v>517</v>
      </c>
      <c r="D207" s="115">
        <v>712</v>
      </c>
      <c r="E207" s="116" t="s">
        <v>415</v>
      </c>
      <c r="F207" s="115">
        <v>660</v>
      </c>
      <c r="G207" s="116" t="s">
        <v>398</v>
      </c>
      <c r="H207" s="74">
        <f t="shared" si="24"/>
        <v>84</v>
      </c>
      <c r="I207" s="36"/>
      <c r="J207" s="38">
        <f t="shared" si="25"/>
        <v>10468</v>
      </c>
      <c r="K207" s="38">
        <f t="shared" si="26"/>
        <v>0</v>
      </c>
      <c r="L207" s="38">
        <f t="shared" si="27"/>
        <v>19</v>
      </c>
      <c r="M207" s="36"/>
      <c r="N207" s="38">
        <f t="shared" si="28"/>
        <v>11440</v>
      </c>
      <c r="O207" s="38">
        <f t="shared" si="29"/>
        <v>0</v>
      </c>
      <c r="P207" s="38">
        <f t="shared" si="30"/>
        <v>26</v>
      </c>
      <c r="Q207" s="36"/>
      <c r="R207" s="58">
        <f t="shared" si="31"/>
        <v>972</v>
      </c>
    </row>
    <row r="208" spans="1:18">
      <c r="A208" s="35">
        <v>432</v>
      </c>
      <c r="B208" s="115">
        <v>432712712</v>
      </c>
      <c r="C208" s="116" t="s">
        <v>517</v>
      </c>
      <c r="D208" s="115">
        <v>712</v>
      </c>
      <c r="E208" s="116" t="s">
        <v>415</v>
      </c>
      <c r="F208" s="115">
        <v>712</v>
      </c>
      <c r="G208" s="116" t="s">
        <v>415</v>
      </c>
      <c r="H208" s="74">
        <f t="shared" si="24"/>
        <v>17</v>
      </c>
      <c r="I208" s="36"/>
      <c r="J208" s="38">
        <f t="shared" si="25"/>
        <v>10250</v>
      </c>
      <c r="K208" s="38">
        <f t="shared" si="26"/>
        <v>0</v>
      </c>
      <c r="L208" s="38">
        <f t="shared" si="27"/>
        <v>6</v>
      </c>
      <c r="M208" s="36"/>
      <c r="N208" s="38">
        <f t="shared" si="28"/>
        <v>11651</v>
      </c>
      <c r="O208" s="38">
        <f t="shared" si="29"/>
        <v>0</v>
      </c>
      <c r="P208" s="38">
        <f t="shared" si="30"/>
        <v>6</v>
      </c>
      <c r="Q208" s="36"/>
      <c r="R208" s="58">
        <f t="shared" si="31"/>
        <v>1401</v>
      </c>
    </row>
    <row r="209" spans="1:18">
      <c r="A209" s="35">
        <v>435</v>
      </c>
      <c r="B209" s="115">
        <v>435301031</v>
      </c>
      <c r="C209" s="116" t="s">
        <v>518</v>
      </c>
      <c r="D209" s="115">
        <v>301</v>
      </c>
      <c r="E209" s="116" t="s">
        <v>328</v>
      </c>
      <c r="F209" s="115">
        <v>31</v>
      </c>
      <c r="G209" s="116" t="s">
        <v>58</v>
      </c>
      <c r="H209" s="74">
        <f t="shared" si="24"/>
        <v>62</v>
      </c>
      <c r="I209" s="36"/>
      <c r="J209" s="38">
        <f t="shared" si="25"/>
        <v>10561</v>
      </c>
      <c r="K209" s="38">
        <f t="shared" si="26"/>
        <v>0</v>
      </c>
      <c r="L209" s="38">
        <f t="shared" si="27"/>
        <v>6</v>
      </c>
      <c r="M209" s="36"/>
      <c r="N209" s="38">
        <f t="shared" si="28"/>
        <v>11717</v>
      </c>
      <c r="O209" s="38">
        <f t="shared" si="29"/>
        <v>1</v>
      </c>
      <c r="P209" s="38">
        <f t="shared" si="30"/>
        <v>12</v>
      </c>
      <c r="Q209" s="36"/>
      <c r="R209" s="58">
        <f t="shared" si="31"/>
        <v>1156</v>
      </c>
    </row>
    <row r="210" spans="1:18">
      <c r="A210" s="35">
        <v>435</v>
      </c>
      <c r="B210" s="115">
        <v>435301048</v>
      </c>
      <c r="C210" s="116" t="s">
        <v>518</v>
      </c>
      <c r="D210" s="115">
        <v>301</v>
      </c>
      <c r="E210" s="116" t="s">
        <v>328</v>
      </c>
      <c r="F210" s="115">
        <v>48</v>
      </c>
      <c r="G210" s="116" t="s">
        <v>75</v>
      </c>
      <c r="H210" s="74">
        <f t="shared" si="24"/>
        <v>1</v>
      </c>
      <c r="I210" s="36"/>
      <c r="J210" s="38">
        <f t="shared" si="25"/>
        <v>11023</v>
      </c>
      <c r="K210" s="38">
        <f t="shared" si="26"/>
        <v>0</v>
      </c>
      <c r="L210" s="38">
        <f t="shared" si="27"/>
        <v>0</v>
      </c>
      <c r="M210" s="36"/>
      <c r="N210" s="38">
        <f t="shared" si="28"/>
        <v>11611</v>
      </c>
      <c r="O210" s="38">
        <f t="shared" si="29"/>
        <v>0</v>
      </c>
      <c r="P210" s="38">
        <f t="shared" si="30"/>
        <v>0</v>
      </c>
      <c r="Q210" s="36"/>
      <c r="R210" s="58">
        <f t="shared" si="31"/>
        <v>588</v>
      </c>
    </row>
    <row r="211" spans="1:18">
      <c r="A211" s="35">
        <v>435</v>
      </c>
      <c r="B211" s="115">
        <v>435301056</v>
      </c>
      <c r="C211" s="116" t="s">
        <v>518</v>
      </c>
      <c r="D211" s="115">
        <v>301</v>
      </c>
      <c r="E211" s="116" t="s">
        <v>328</v>
      </c>
      <c r="F211" s="115">
        <v>56</v>
      </c>
      <c r="G211" s="116" t="s">
        <v>83</v>
      </c>
      <c r="H211" s="74">
        <f t="shared" si="24"/>
        <v>93</v>
      </c>
      <c r="I211" s="36"/>
      <c r="J211" s="38">
        <f t="shared" si="25"/>
        <v>10573</v>
      </c>
      <c r="K211" s="38">
        <f t="shared" si="26"/>
        <v>0</v>
      </c>
      <c r="L211" s="38">
        <f t="shared" si="27"/>
        <v>10</v>
      </c>
      <c r="M211" s="36"/>
      <c r="N211" s="38">
        <f t="shared" si="28"/>
        <v>11316</v>
      </c>
      <c r="O211" s="38">
        <f t="shared" si="29"/>
        <v>0</v>
      </c>
      <c r="P211" s="38">
        <f t="shared" si="30"/>
        <v>12</v>
      </c>
      <c r="Q211" s="36"/>
      <c r="R211" s="58">
        <f t="shared" si="31"/>
        <v>743</v>
      </c>
    </row>
    <row r="212" spans="1:18">
      <c r="A212" s="35">
        <v>435</v>
      </c>
      <c r="B212" s="115">
        <v>435301079</v>
      </c>
      <c r="C212" s="116" t="s">
        <v>518</v>
      </c>
      <c r="D212" s="115">
        <v>301</v>
      </c>
      <c r="E212" s="116" t="s">
        <v>328</v>
      </c>
      <c r="F212" s="115">
        <v>79</v>
      </c>
      <c r="G212" s="116" t="s">
        <v>106</v>
      </c>
      <c r="H212" s="74">
        <f t="shared" si="24"/>
        <v>162</v>
      </c>
      <c r="I212" s="36"/>
      <c r="J212" s="38">
        <f t="shared" si="25"/>
        <v>10729</v>
      </c>
      <c r="K212" s="38">
        <f t="shared" si="26"/>
        <v>4</v>
      </c>
      <c r="L212" s="38">
        <f t="shared" si="27"/>
        <v>23</v>
      </c>
      <c r="M212" s="36"/>
      <c r="N212" s="38">
        <f t="shared" si="28"/>
        <v>12081</v>
      </c>
      <c r="O212" s="38">
        <f t="shared" si="29"/>
        <v>5</v>
      </c>
      <c r="P212" s="38">
        <f t="shared" si="30"/>
        <v>44</v>
      </c>
      <c r="Q212" s="36"/>
      <c r="R212" s="58">
        <f t="shared" si="31"/>
        <v>1352</v>
      </c>
    </row>
    <row r="213" spans="1:18">
      <c r="A213" s="35">
        <v>435</v>
      </c>
      <c r="B213" s="115">
        <v>435301149</v>
      </c>
      <c r="C213" s="116" t="s">
        <v>518</v>
      </c>
      <c r="D213" s="115">
        <v>301</v>
      </c>
      <c r="E213" s="116" t="s">
        <v>328</v>
      </c>
      <c r="F213" s="115">
        <v>149</v>
      </c>
      <c r="G213" s="116" t="s">
        <v>176</v>
      </c>
      <c r="H213" s="74">
        <f t="shared" si="24"/>
        <v>3</v>
      </c>
      <c r="I213" s="36"/>
      <c r="J213" s="38">
        <f t="shared" si="25"/>
        <v>11023</v>
      </c>
      <c r="K213" s="38">
        <f t="shared" si="26"/>
        <v>0</v>
      </c>
      <c r="L213" s="38">
        <f t="shared" si="27"/>
        <v>0</v>
      </c>
      <c r="M213" s="36"/>
      <c r="N213" s="38">
        <f t="shared" si="28"/>
        <v>18088</v>
      </c>
      <c r="O213" s="38">
        <f t="shared" si="29"/>
        <v>0</v>
      </c>
      <c r="P213" s="38">
        <f t="shared" si="30"/>
        <v>2</v>
      </c>
      <c r="Q213" s="36"/>
      <c r="R213" s="58">
        <f t="shared" si="31"/>
        <v>7065</v>
      </c>
    </row>
    <row r="214" spans="1:18">
      <c r="A214" s="35">
        <v>435</v>
      </c>
      <c r="B214" s="115">
        <v>435301160</v>
      </c>
      <c r="C214" s="116" t="s">
        <v>518</v>
      </c>
      <c r="D214" s="115">
        <v>301</v>
      </c>
      <c r="E214" s="116" t="s">
        <v>328</v>
      </c>
      <c r="F214" s="115">
        <v>160</v>
      </c>
      <c r="G214" s="116" t="s">
        <v>187</v>
      </c>
      <c r="H214" s="74">
        <f t="shared" si="24"/>
        <v>319</v>
      </c>
      <c r="I214" s="36"/>
      <c r="J214" s="38">
        <f t="shared" si="25"/>
        <v>11871</v>
      </c>
      <c r="K214" s="38">
        <f t="shared" si="26"/>
        <v>12</v>
      </c>
      <c r="L214" s="38">
        <f t="shared" si="27"/>
        <v>88</v>
      </c>
      <c r="M214" s="36"/>
      <c r="N214" s="38">
        <f t="shared" si="28"/>
        <v>13129</v>
      </c>
      <c r="O214" s="38">
        <f t="shared" si="29"/>
        <v>12</v>
      </c>
      <c r="P214" s="38">
        <f t="shared" si="30"/>
        <v>114</v>
      </c>
      <c r="Q214" s="36"/>
      <c r="R214" s="58">
        <f t="shared" si="31"/>
        <v>1258</v>
      </c>
    </row>
    <row r="215" spans="1:18">
      <c r="A215" s="35">
        <v>435</v>
      </c>
      <c r="B215" s="115">
        <v>435301295</v>
      </c>
      <c r="C215" s="116" t="s">
        <v>518</v>
      </c>
      <c r="D215" s="115">
        <v>301</v>
      </c>
      <c r="E215" s="116" t="s">
        <v>328</v>
      </c>
      <c r="F215" s="115">
        <v>295</v>
      </c>
      <c r="G215" s="116" t="s">
        <v>322</v>
      </c>
      <c r="H215" s="74">
        <f t="shared" si="24"/>
        <v>37</v>
      </c>
      <c r="I215" s="36"/>
      <c r="J215" s="38">
        <f t="shared" si="25"/>
        <v>10409</v>
      </c>
      <c r="K215" s="38">
        <f t="shared" si="26"/>
        <v>0</v>
      </c>
      <c r="L215" s="38">
        <f t="shared" si="27"/>
        <v>5</v>
      </c>
      <c r="M215" s="36"/>
      <c r="N215" s="38">
        <f t="shared" si="28"/>
        <v>11154</v>
      </c>
      <c r="O215" s="38">
        <f t="shared" si="29"/>
        <v>0</v>
      </c>
      <c r="P215" s="38">
        <f t="shared" si="30"/>
        <v>7</v>
      </c>
      <c r="Q215" s="36"/>
      <c r="R215" s="58">
        <f t="shared" si="31"/>
        <v>745</v>
      </c>
    </row>
    <row r="216" spans="1:18">
      <c r="A216" s="35">
        <v>435</v>
      </c>
      <c r="B216" s="115">
        <v>435301301</v>
      </c>
      <c r="C216" s="116" t="s">
        <v>518</v>
      </c>
      <c r="D216" s="115">
        <v>301</v>
      </c>
      <c r="E216" s="116" t="s">
        <v>328</v>
      </c>
      <c r="F216" s="115">
        <v>301</v>
      </c>
      <c r="G216" s="116" t="s">
        <v>328</v>
      </c>
      <c r="H216" s="74">
        <f t="shared" si="24"/>
        <v>86</v>
      </c>
      <c r="I216" s="36"/>
      <c r="J216" s="38">
        <f t="shared" si="25"/>
        <v>11453</v>
      </c>
      <c r="K216" s="38">
        <f t="shared" si="26"/>
        <v>3</v>
      </c>
      <c r="L216" s="38">
        <f t="shared" si="27"/>
        <v>24</v>
      </c>
      <c r="M216" s="36"/>
      <c r="N216" s="38">
        <f t="shared" si="28"/>
        <v>12543</v>
      </c>
      <c r="O216" s="38">
        <f t="shared" si="29"/>
        <v>5</v>
      </c>
      <c r="P216" s="38">
        <f t="shared" si="30"/>
        <v>30</v>
      </c>
      <c r="Q216" s="36"/>
      <c r="R216" s="58">
        <f t="shared" si="31"/>
        <v>1090</v>
      </c>
    </row>
    <row r="217" spans="1:18">
      <c r="A217" s="35">
        <v>435</v>
      </c>
      <c r="B217" s="115">
        <v>435301326</v>
      </c>
      <c r="C217" s="116" t="s">
        <v>518</v>
      </c>
      <c r="D217" s="115">
        <v>301</v>
      </c>
      <c r="E217" s="116" t="s">
        <v>328</v>
      </c>
      <c r="F217" s="115">
        <v>326</v>
      </c>
      <c r="G217" s="116" t="s">
        <v>353</v>
      </c>
      <c r="H217" s="74">
        <f t="shared" si="24"/>
        <v>7</v>
      </c>
      <c r="I217" s="36"/>
      <c r="J217" s="38">
        <f t="shared" si="25"/>
        <v>10099</v>
      </c>
      <c r="K217" s="38">
        <f t="shared" si="26"/>
        <v>0</v>
      </c>
      <c r="L217" s="38">
        <f t="shared" si="27"/>
        <v>0</v>
      </c>
      <c r="M217" s="36"/>
      <c r="N217" s="38">
        <f t="shared" si="28"/>
        <v>10869</v>
      </c>
      <c r="O217" s="38">
        <f t="shared" si="29"/>
        <v>0</v>
      </c>
      <c r="P217" s="38">
        <f t="shared" si="30"/>
        <v>0</v>
      </c>
      <c r="Q217" s="36"/>
      <c r="R217" s="58">
        <f t="shared" si="31"/>
        <v>770</v>
      </c>
    </row>
    <row r="218" spans="1:18">
      <c r="A218" s="35">
        <v>435</v>
      </c>
      <c r="B218" s="115">
        <v>435301342</v>
      </c>
      <c r="C218" s="116" t="s">
        <v>518</v>
      </c>
      <c r="D218" s="115">
        <v>301</v>
      </c>
      <c r="E218" s="116" t="s">
        <v>328</v>
      </c>
      <c r="F218" s="115">
        <v>342</v>
      </c>
      <c r="G218" s="116" t="s">
        <v>369</v>
      </c>
      <c r="H218" s="74">
        <f t="shared" si="24"/>
        <v>1</v>
      </c>
      <c r="I218" s="36"/>
      <c r="J218" s="38">
        <f t="shared" si="25"/>
        <v>11347.29420702626</v>
      </c>
      <c r="K218" s="38">
        <f t="shared" si="26"/>
        <v>0</v>
      </c>
      <c r="L218" s="38">
        <f t="shared" si="27"/>
        <v>0</v>
      </c>
      <c r="M218" s="36"/>
      <c r="N218" s="38">
        <f t="shared" si="28"/>
        <v>12109.665687255454</v>
      </c>
      <c r="O218" s="38">
        <f t="shared" si="29"/>
        <v>0</v>
      </c>
      <c r="P218" s="38">
        <f t="shared" si="30"/>
        <v>0</v>
      </c>
      <c r="Q218" s="36"/>
      <c r="R218" s="58">
        <f t="shared" si="31"/>
        <v>762.37148022919428</v>
      </c>
    </row>
    <row r="219" spans="1:18">
      <c r="A219" s="35">
        <v>435</v>
      </c>
      <c r="B219" s="115">
        <v>435301600</v>
      </c>
      <c r="C219" s="116" t="s">
        <v>518</v>
      </c>
      <c r="D219" s="115">
        <v>301</v>
      </c>
      <c r="E219" s="116" t="s">
        <v>328</v>
      </c>
      <c r="F219" s="115">
        <v>600</v>
      </c>
      <c r="G219" s="116" t="s">
        <v>381</v>
      </c>
      <c r="H219" s="74">
        <f t="shared" si="24"/>
        <v>1</v>
      </c>
      <c r="I219" s="36"/>
      <c r="J219" s="38">
        <f t="shared" si="25"/>
        <v>11293.540591367186</v>
      </c>
      <c r="K219" s="38">
        <f t="shared" si="26"/>
        <v>0</v>
      </c>
      <c r="L219" s="38">
        <f t="shared" si="27"/>
        <v>0</v>
      </c>
      <c r="M219" s="36"/>
      <c r="N219" s="38">
        <f t="shared" si="28"/>
        <v>12118.156886883298</v>
      </c>
      <c r="O219" s="38">
        <f t="shared" si="29"/>
        <v>0</v>
      </c>
      <c r="P219" s="38">
        <f t="shared" si="30"/>
        <v>0</v>
      </c>
      <c r="Q219" s="36"/>
      <c r="R219" s="58">
        <f t="shared" si="31"/>
        <v>824.61629551611259</v>
      </c>
    </row>
    <row r="220" spans="1:18">
      <c r="A220" s="35">
        <v>435</v>
      </c>
      <c r="B220" s="115">
        <v>435301616</v>
      </c>
      <c r="C220" s="116" t="s">
        <v>518</v>
      </c>
      <c r="D220" s="115">
        <v>301</v>
      </c>
      <c r="E220" s="116" t="s">
        <v>328</v>
      </c>
      <c r="F220" s="115">
        <v>616</v>
      </c>
      <c r="G220" s="116" t="s">
        <v>386</v>
      </c>
      <c r="H220" s="74">
        <f t="shared" si="24"/>
        <v>1</v>
      </c>
      <c r="I220" s="36"/>
      <c r="J220" s="38">
        <f t="shared" si="25"/>
        <v>11770.241333739343</v>
      </c>
      <c r="K220" s="38">
        <f t="shared" si="26"/>
        <v>0</v>
      </c>
      <c r="L220" s="38">
        <f t="shared" si="27"/>
        <v>0</v>
      </c>
      <c r="M220" s="36"/>
      <c r="N220" s="38">
        <f t="shared" si="28"/>
        <v>12534.397400482509</v>
      </c>
      <c r="O220" s="38">
        <f t="shared" si="29"/>
        <v>0</v>
      </c>
      <c r="P220" s="38">
        <f t="shared" si="30"/>
        <v>0</v>
      </c>
      <c r="Q220" s="36"/>
      <c r="R220" s="58">
        <f t="shared" si="31"/>
        <v>764.15606674316587</v>
      </c>
    </row>
    <row r="221" spans="1:18">
      <c r="A221" s="35">
        <v>435</v>
      </c>
      <c r="B221" s="115">
        <v>435301673</v>
      </c>
      <c r="C221" s="116" t="s">
        <v>518</v>
      </c>
      <c r="D221" s="115">
        <v>301</v>
      </c>
      <c r="E221" s="116" t="s">
        <v>328</v>
      </c>
      <c r="F221" s="115">
        <v>673</v>
      </c>
      <c r="G221" s="116" t="s">
        <v>403</v>
      </c>
      <c r="H221" s="74">
        <f t="shared" si="24"/>
        <v>23</v>
      </c>
      <c r="I221" s="36"/>
      <c r="J221" s="38">
        <f t="shared" si="25"/>
        <v>10820</v>
      </c>
      <c r="K221" s="38">
        <f t="shared" si="26"/>
        <v>0</v>
      </c>
      <c r="L221" s="38">
        <f t="shared" si="27"/>
        <v>2</v>
      </c>
      <c r="M221" s="36"/>
      <c r="N221" s="38">
        <f t="shared" si="28"/>
        <v>11799</v>
      </c>
      <c r="O221" s="38">
        <f t="shared" si="29"/>
        <v>0</v>
      </c>
      <c r="P221" s="38">
        <f t="shared" si="30"/>
        <v>4</v>
      </c>
      <c r="Q221" s="36"/>
      <c r="R221" s="58">
        <f t="shared" si="31"/>
        <v>979</v>
      </c>
    </row>
    <row r="222" spans="1:18">
      <c r="A222" s="35">
        <v>435</v>
      </c>
      <c r="B222" s="115">
        <v>435301725</v>
      </c>
      <c r="C222" s="116" t="s">
        <v>518</v>
      </c>
      <c r="D222" s="115">
        <v>301</v>
      </c>
      <c r="E222" s="116" t="s">
        <v>328</v>
      </c>
      <c r="F222" s="115">
        <v>725</v>
      </c>
      <c r="G222" s="116" t="s">
        <v>419</v>
      </c>
      <c r="H222" s="74">
        <f t="shared" si="24"/>
        <v>1</v>
      </c>
      <c r="I222" s="36"/>
      <c r="J222" s="38">
        <f t="shared" si="25"/>
        <v>11081.280269630339</v>
      </c>
      <c r="K222" s="38">
        <f t="shared" si="26"/>
        <v>0</v>
      </c>
      <c r="L222" s="38">
        <f t="shared" si="27"/>
        <v>0</v>
      </c>
      <c r="M222" s="36"/>
      <c r="N222" s="38">
        <f t="shared" si="28"/>
        <v>11611</v>
      </c>
      <c r="O222" s="38">
        <f t="shared" si="29"/>
        <v>0</v>
      </c>
      <c r="P222" s="38">
        <f t="shared" si="30"/>
        <v>0</v>
      </c>
      <c r="Q222" s="36"/>
      <c r="R222" s="58">
        <f t="shared" si="31"/>
        <v>529.71973036966119</v>
      </c>
    </row>
    <row r="223" spans="1:18">
      <c r="A223" s="35">
        <v>435</v>
      </c>
      <c r="B223" s="115">
        <v>435301735</v>
      </c>
      <c r="C223" s="116" t="s">
        <v>518</v>
      </c>
      <c r="D223" s="115">
        <v>301</v>
      </c>
      <c r="E223" s="116" t="s">
        <v>328</v>
      </c>
      <c r="F223" s="115">
        <v>735</v>
      </c>
      <c r="G223" s="116" t="s">
        <v>422</v>
      </c>
      <c r="H223" s="74">
        <f t="shared" si="24"/>
        <v>3</v>
      </c>
      <c r="I223" s="36"/>
      <c r="J223" s="38">
        <f t="shared" si="25"/>
        <v>9821</v>
      </c>
      <c r="K223" s="38">
        <f t="shared" si="26"/>
        <v>0</v>
      </c>
      <c r="L223" s="38">
        <f t="shared" si="27"/>
        <v>0</v>
      </c>
      <c r="M223" s="36"/>
      <c r="N223" s="38">
        <f t="shared" si="28"/>
        <v>12116</v>
      </c>
      <c r="O223" s="38">
        <f t="shared" si="29"/>
        <v>0</v>
      </c>
      <c r="P223" s="38">
        <f t="shared" si="30"/>
        <v>2</v>
      </c>
      <c r="Q223" s="36"/>
      <c r="R223" s="58">
        <f t="shared" si="31"/>
        <v>2295</v>
      </c>
    </row>
    <row r="224" spans="1:18">
      <c r="A224" s="35">
        <v>436</v>
      </c>
      <c r="B224" s="115">
        <v>436049010</v>
      </c>
      <c r="C224" s="116" t="s">
        <v>519</v>
      </c>
      <c r="D224" s="115">
        <v>49</v>
      </c>
      <c r="E224" s="116" t="s">
        <v>76</v>
      </c>
      <c r="F224" s="115">
        <v>10</v>
      </c>
      <c r="G224" s="116" t="s">
        <v>37</v>
      </c>
      <c r="H224" s="74">
        <f t="shared" si="24"/>
        <v>1</v>
      </c>
      <c r="I224" s="36"/>
      <c r="J224" s="38">
        <f t="shared" si="25"/>
        <v>15301</v>
      </c>
      <c r="K224" s="38">
        <f t="shared" si="26"/>
        <v>0</v>
      </c>
      <c r="L224" s="38">
        <f t="shared" si="27"/>
        <v>2</v>
      </c>
      <c r="M224" s="36"/>
      <c r="N224" s="38">
        <f t="shared" si="28"/>
        <v>17330</v>
      </c>
      <c r="O224" s="38">
        <f t="shared" si="29"/>
        <v>0</v>
      </c>
      <c r="P224" s="38">
        <f t="shared" si="30"/>
        <v>1</v>
      </c>
      <c r="Q224" s="36"/>
      <c r="R224" s="58">
        <f t="shared" si="31"/>
        <v>2029</v>
      </c>
    </row>
    <row r="225" spans="1:18">
      <c r="A225" s="35">
        <v>436</v>
      </c>
      <c r="B225" s="115">
        <v>436049031</v>
      </c>
      <c r="C225" s="116" t="s">
        <v>519</v>
      </c>
      <c r="D225" s="115">
        <v>49</v>
      </c>
      <c r="E225" s="116" t="s">
        <v>76</v>
      </c>
      <c r="F225" s="115">
        <v>31</v>
      </c>
      <c r="G225" s="116" t="s">
        <v>58</v>
      </c>
      <c r="H225" s="74">
        <f t="shared" si="24"/>
        <v>2</v>
      </c>
      <c r="I225" s="36"/>
      <c r="J225" s="38">
        <f t="shared" si="25"/>
        <v>11130.36939861099</v>
      </c>
      <c r="K225" s="38">
        <f t="shared" si="26"/>
        <v>0</v>
      </c>
      <c r="L225" s="38">
        <f t="shared" si="27"/>
        <v>0</v>
      </c>
      <c r="M225" s="36"/>
      <c r="N225" s="38">
        <f t="shared" si="28"/>
        <v>17571</v>
      </c>
      <c r="O225" s="38">
        <f t="shared" si="29"/>
        <v>0</v>
      </c>
      <c r="P225" s="38">
        <f t="shared" si="30"/>
        <v>2</v>
      </c>
      <c r="Q225" s="36"/>
      <c r="R225" s="58">
        <f t="shared" si="31"/>
        <v>6440.6306013890098</v>
      </c>
    </row>
    <row r="226" spans="1:18">
      <c r="A226" s="35">
        <v>436</v>
      </c>
      <c r="B226" s="115">
        <v>436049035</v>
      </c>
      <c r="C226" s="116" t="s">
        <v>519</v>
      </c>
      <c r="D226" s="115">
        <v>49</v>
      </c>
      <c r="E226" s="116" t="s">
        <v>76</v>
      </c>
      <c r="F226" s="115">
        <v>35</v>
      </c>
      <c r="G226" s="116" t="s">
        <v>62</v>
      </c>
      <c r="H226" s="74">
        <f t="shared" si="24"/>
        <v>17</v>
      </c>
      <c r="I226" s="36"/>
      <c r="J226" s="38">
        <f t="shared" si="25"/>
        <v>14827</v>
      </c>
      <c r="K226" s="38">
        <f t="shared" si="26"/>
        <v>2</v>
      </c>
      <c r="L226" s="38">
        <f t="shared" si="27"/>
        <v>12</v>
      </c>
      <c r="M226" s="36"/>
      <c r="N226" s="38">
        <f t="shared" si="28"/>
        <v>15920</v>
      </c>
      <c r="O226" s="38">
        <f t="shared" si="29"/>
        <v>2</v>
      </c>
      <c r="P226" s="38">
        <f t="shared" si="30"/>
        <v>10</v>
      </c>
      <c r="Q226" s="36"/>
      <c r="R226" s="58">
        <f t="shared" si="31"/>
        <v>1093</v>
      </c>
    </row>
    <row r="227" spans="1:18">
      <c r="A227" s="35">
        <v>436</v>
      </c>
      <c r="B227" s="115">
        <v>436049049</v>
      </c>
      <c r="C227" s="116" t="s">
        <v>519</v>
      </c>
      <c r="D227" s="115">
        <v>49</v>
      </c>
      <c r="E227" s="116" t="s">
        <v>76</v>
      </c>
      <c r="F227" s="115">
        <v>49</v>
      </c>
      <c r="G227" s="116" t="s">
        <v>76</v>
      </c>
      <c r="H227" s="74">
        <f t="shared" si="24"/>
        <v>238</v>
      </c>
      <c r="I227" s="36"/>
      <c r="J227" s="38">
        <f t="shared" si="25"/>
        <v>14008</v>
      </c>
      <c r="K227" s="38">
        <f t="shared" si="26"/>
        <v>14</v>
      </c>
      <c r="L227" s="38">
        <f t="shared" si="27"/>
        <v>114</v>
      </c>
      <c r="M227" s="36"/>
      <c r="N227" s="38">
        <f t="shared" si="28"/>
        <v>16184</v>
      </c>
      <c r="O227" s="38">
        <f t="shared" si="29"/>
        <v>22</v>
      </c>
      <c r="P227" s="38">
        <f t="shared" si="30"/>
        <v>139</v>
      </c>
      <c r="Q227" s="36"/>
      <c r="R227" s="58">
        <f t="shared" si="31"/>
        <v>2176</v>
      </c>
    </row>
    <row r="228" spans="1:18">
      <c r="A228" s="35">
        <v>436</v>
      </c>
      <c r="B228" s="115">
        <v>436049057</v>
      </c>
      <c r="C228" s="116" t="s">
        <v>519</v>
      </c>
      <c r="D228" s="115">
        <v>49</v>
      </c>
      <c r="E228" s="116" t="s">
        <v>76</v>
      </c>
      <c r="F228" s="115">
        <v>57</v>
      </c>
      <c r="G228" s="116" t="s">
        <v>84</v>
      </c>
      <c r="H228" s="74">
        <f t="shared" si="24"/>
        <v>10</v>
      </c>
      <c r="I228" s="36"/>
      <c r="J228" s="38">
        <f t="shared" si="25"/>
        <v>14666</v>
      </c>
      <c r="K228" s="38">
        <f t="shared" si="26"/>
        <v>0</v>
      </c>
      <c r="L228" s="38">
        <f t="shared" si="27"/>
        <v>3</v>
      </c>
      <c r="M228" s="36"/>
      <c r="N228" s="38">
        <f t="shared" si="28"/>
        <v>18011</v>
      </c>
      <c r="O228" s="38">
        <f t="shared" si="29"/>
        <v>0</v>
      </c>
      <c r="P228" s="38">
        <f t="shared" si="30"/>
        <v>4</v>
      </c>
      <c r="Q228" s="36"/>
      <c r="R228" s="58">
        <f t="shared" si="31"/>
        <v>3345</v>
      </c>
    </row>
    <row r="229" spans="1:18">
      <c r="A229" s="35">
        <v>436</v>
      </c>
      <c r="B229" s="115">
        <v>436049093</v>
      </c>
      <c r="C229" s="116" t="s">
        <v>519</v>
      </c>
      <c r="D229" s="115">
        <v>49</v>
      </c>
      <c r="E229" s="116" t="s">
        <v>76</v>
      </c>
      <c r="F229" s="115">
        <v>93</v>
      </c>
      <c r="G229" s="116" t="s">
        <v>120</v>
      </c>
      <c r="H229" s="74">
        <f t="shared" si="24"/>
        <v>10</v>
      </c>
      <c r="I229" s="36"/>
      <c r="J229" s="38">
        <f t="shared" si="25"/>
        <v>15017</v>
      </c>
      <c r="K229" s="38">
        <f t="shared" si="26"/>
        <v>0</v>
      </c>
      <c r="L229" s="38">
        <f t="shared" si="27"/>
        <v>5</v>
      </c>
      <c r="M229" s="36"/>
      <c r="N229" s="38">
        <f t="shared" si="28"/>
        <v>16893</v>
      </c>
      <c r="O229" s="38">
        <f t="shared" si="29"/>
        <v>0</v>
      </c>
      <c r="P229" s="38">
        <f t="shared" si="30"/>
        <v>4</v>
      </c>
      <c r="Q229" s="36"/>
      <c r="R229" s="58">
        <f t="shared" si="31"/>
        <v>1876</v>
      </c>
    </row>
    <row r="230" spans="1:18">
      <c r="A230" s="35">
        <v>436</v>
      </c>
      <c r="B230" s="115">
        <v>436049149</v>
      </c>
      <c r="C230" s="116" t="s">
        <v>519</v>
      </c>
      <c r="D230" s="115">
        <v>49</v>
      </c>
      <c r="E230" s="116" t="s">
        <v>76</v>
      </c>
      <c r="F230" s="115">
        <v>149</v>
      </c>
      <c r="G230" s="116" t="s">
        <v>176</v>
      </c>
      <c r="H230" s="74">
        <f t="shared" si="24"/>
        <v>1</v>
      </c>
      <c r="I230" s="36"/>
      <c r="J230" s="38">
        <f t="shared" si="25"/>
        <v>11996</v>
      </c>
      <c r="K230" s="38">
        <f t="shared" si="26"/>
        <v>0</v>
      </c>
      <c r="L230" s="38">
        <f t="shared" si="27"/>
        <v>0</v>
      </c>
      <c r="M230" s="36"/>
      <c r="N230" s="38">
        <f t="shared" si="28"/>
        <v>12704</v>
      </c>
      <c r="O230" s="38">
        <f t="shared" si="29"/>
        <v>0</v>
      </c>
      <c r="P230" s="38">
        <f t="shared" si="30"/>
        <v>0</v>
      </c>
      <c r="Q230" s="36"/>
      <c r="R230" s="58">
        <f t="shared" si="31"/>
        <v>708</v>
      </c>
    </row>
    <row r="231" spans="1:18">
      <c r="A231" s="35">
        <v>436</v>
      </c>
      <c r="B231" s="115">
        <v>436049155</v>
      </c>
      <c r="C231" s="116" t="s">
        <v>519</v>
      </c>
      <c r="D231" s="115">
        <v>49</v>
      </c>
      <c r="E231" s="116" t="s">
        <v>76</v>
      </c>
      <c r="F231" s="115">
        <v>155</v>
      </c>
      <c r="G231" s="116" t="s">
        <v>182</v>
      </c>
      <c r="H231" s="74">
        <f t="shared" si="24"/>
        <v>2</v>
      </c>
      <c r="I231" s="36"/>
      <c r="J231" s="38">
        <f t="shared" si="25"/>
        <v>11006</v>
      </c>
      <c r="K231" s="38">
        <f t="shared" si="26"/>
        <v>0</v>
      </c>
      <c r="L231" s="38">
        <f t="shared" si="27"/>
        <v>0</v>
      </c>
      <c r="M231" s="36"/>
      <c r="N231" s="38">
        <f t="shared" si="28"/>
        <v>11677</v>
      </c>
      <c r="O231" s="38">
        <f t="shared" si="29"/>
        <v>0</v>
      </c>
      <c r="P231" s="38">
        <f t="shared" si="30"/>
        <v>0</v>
      </c>
      <c r="Q231" s="36"/>
      <c r="R231" s="58">
        <f t="shared" si="31"/>
        <v>671</v>
      </c>
    </row>
    <row r="232" spans="1:18">
      <c r="A232" s="35">
        <v>436</v>
      </c>
      <c r="B232" s="115">
        <v>436049163</v>
      </c>
      <c r="C232" s="116" t="s">
        <v>519</v>
      </c>
      <c r="D232" s="115">
        <v>49</v>
      </c>
      <c r="E232" s="116" t="s">
        <v>76</v>
      </c>
      <c r="F232" s="115">
        <v>163</v>
      </c>
      <c r="G232" s="116" t="s">
        <v>190</v>
      </c>
      <c r="H232" s="74">
        <f t="shared" si="24"/>
        <v>4</v>
      </c>
      <c r="I232" s="36"/>
      <c r="J232" s="38">
        <f t="shared" si="25"/>
        <v>11006</v>
      </c>
      <c r="K232" s="38">
        <f t="shared" si="26"/>
        <v>0</v>
      </c>
      <c r="L232" s="38">
        <f t="shared" si="27"/>
        <v>0</v>
      </c>
      <c r="M232" s="36"/>
      <c r="N232" s="38">
        <f t="shared" si="28"/>
        <v>12863</v>
      </c>
      <c r="O232" s="38">
        <f t="shared" si="29"/>
        <v>0</v>
      </c>
      <c r="P232" s="38">
        <f t="shared" si="30"/>
        <v>1</v>
      </c>
      <c r="Q232" s="36"/>
      <c r="R232" s="58">
        <f t="shared" si="31"/>
        <v>1857</v>
      </c>
    </row>
    <row r="233" spans="1:18">
      <c r="A233" s="35">
        <v>436</v>
      </c>
      <c r="B233" s="115">
        <v>436049165</v>
      </c>
      <c r="C233" s="116" t="s">
        <v>519</v>
      </c>
      <c r="D233" s="115">
        <v>49</v>
      </c>
      <c r="E233" s="116" t="s">
        <v>76</v>
      </c>
      <c r="F233" s="115">
        <v>165</v>
      </c>
      <c r="G233" s="116" t="s">
        <v>192</v>
      </c>
      <c r="H233" s="74">
        <f t="shared" si="24"/>
        <v>11</v>
      </c>
      <c r="I233" s="36"/>
      <c r="J233" s="38">
        <f t="shared" si="25"/>
        <v>15142</v>
      </c>
      <c r="K233" s="38">
        <f t="shared" si="26"/>
        <v>1</v>
      </c>
      <c r="L233" s="38">
        <f t="shared" si="27"/>
        <v>10</v>
      </c>
      <c r="M233" s="36"/>
      <c r="N233" s="38">
        <f t="shared" si="28"/>
        <v>15741</v>
      </c>
      <c r="O233" s="38">
        <f t="shared" si="29"/>
        <v>2</v>
      </c>
      <c r="P233" s="38">
        <f t="shared" si="30"/>
        <v>7</v>
      </c>
      <c r="Q233" s="36"/>
      <c r="R233" s="58">
        <f t="shared" si="31"/>
        <v>599</v>
      </c>
    </row>
    <row r="234" spans="1:18">
      <c r="A234" s="35">
        <v>436</v>
      </c>
      <c r="B234" s="115">
        <v>436049176</v>
      </c>
      <c r="C234" s="116" t="s">
        <v>519</v>
      </c>
      <c r="D234" s="115">
        <v>49</v>
      </c>
      <c r="E234" s="116" t="s">
        <v>76</v>
      </c>
      <c r="F234" s="115">
        <v>176</v>
      </c>
      <c r="G234" s="116" t="s">
        <v>203</v>
      </c>
      <c r="H234" s="74">
        <f t="shared" si="24"/>
        <v>10</v>
      </c>
      <c r="I234" s="36"/>
      <c r="J234" s="38">
        <f t="shared" si="25"/>
        <v>13915</v>
      </c>
      <c r="K234" s="38">
        <f t="shared" si="26"/>
        <v>1</v>
      </c>
      <c r="L234" s="38">
        <f t="shared" si="27"/>
        <v>6</v>
      </c>
      <c r="M234" s="36"/>
      <c r="N234" s="38">
        <f t="shared" si="28"/>
        <v>13364</v>
      </c>
      <c r="O234" s="38">
        <f t="shared" si="29"/>
        <v>2</v>
      </c>
      <c r="P234" s="38">
        <f t="shared" si="30"/>
        <v>2</v>
      </c>
      <c r="Q234" s="36"/>
      <c r="R234" s="58">
        <f t="shared" si="31"/>
        <v>-551</v>
      </c>
    </row>
    <row r="235" spans="1:18">
      <c r="A235" s="35">
        <v>436</v>
      </c>
      <c r="B235" s="115">
        <v>436049244</v>
      </c>
      <c r="C235" s="116" t="s">
        <v>519</v>
      </c>
      <c r="D235" s="115">
        <v>49</v>
      </c>
      <c r="E235" s="116" t="s">
        <v>76</v>
      </c>
      <c r="F235" s="115">
        <v>244</v>
      </c>
      <c r="G235" s="116" t="s">
        <v>271</v>
      </c>
      <c r="H235" s="74">
        <f t="shared" si="24"/>
        <v>2</v>
      </c>
      <c r="I235" s="36"/>
      <c r="J235" s="38">
        <f t="shared" si="25"/>
        <v>13413</v>
      </c>
      <c r="K235" s="38">
        <f t="shared" si="26"/>
        <v>0</v>
      </c>
      <c r="L235" s="38">
        <f t="shared" si="27"/>
        <v>1</v>
      </c>
      <c r="M235" s="36"/>
      <c r="N235" s="38">
        <f t="shared" si="28"/>
        <v>12704</v>
      </c>
      <c r="O235" s="38">
        <f t="shared" si="29"/>
        <v>0</v>
      </c>
      <c r="P235" s="38">
        <f t="shared" si="30"/>
        <v>0</v>
      </c>
      <c r="Q235" s="36"/>
      <c r="R235" s="58">
        <f t="shared" si="31"/>
        <v>-709</v>
      </c>
    </row>
    <row r="236" spans="1:18">
      <c r="A236" s="35">
        <v>436</v>
      </c>
      <c r="B236" s="115">
        <v>436049248</v>
      </c>
      <c r="C236" s="116" t="s">
        <v>519</v>
      </c>
      <c r="D236" s="115">
        <v>49</v>
      </c>
      <c r="E236" s="116" t="s">
        <v>76</v>
      </c>
      <c r="F236" s="115">
        <v>248</v>
      </c>
      <c r="G236" s="116" t="s">
        <v>275</v>
      </c>
      <c r="H236" s="74">
        <f t="shared" si="24"/>
        <v>8</v>
      </c>
      <c r="I236" s="36"/>
      <c r="J236" s="38">
        <f t="shared" si="25"/>
        <v>14501</v>
      </c>
      <c r="K236" s="38">
        <f t="shared" si="26"/>
        <v>0</v>
      </c>
      <c r="L236" s="38">
        <f t="shared" si="27"/>
        <v>2</v>
      </c>
      <c r="M236" s="36"/>
      <c r="N236" s="38">
        <f t="shared" si="28"/>
        <v>17289</v>
      </c>
      <c r="O236" s="38">
        <f t="shared" si="29"/>
        <v>0</v>
      </c>
      <c r="P236" s="38">
        <f t="shared" si="30"/>
        <v>3</v>
      </c>
      <c r="Q236" s="36"/>
      <c r="R236" s="58">
        <f t="shared" si="31"/>
        <v>2788</v>
      </c>
    </row>
    <row r="237" spans="1:18">
      <c r="A237" s="35">
        <v>436</v>
      </c>
      <c r="B237" s="115">
        <v>436049274</v>
      </c>
      <c r="C237" s="116" t="s">
        <v>519</v>
      </c>
      <c r="D237" s="115">
        <v>49</v>
      </c>
      <c r="E237" s="116" t="s">
        <v>76</v>
      </c>
      <c r="F237" s="115">
        <v>274</v>
      </c>
      <c r="G237" s="116" t="s">
        <v>301</v>
      </c>
      <c r="H237" s="74">
        <f t="shared" si="24"/>
        <v>3</v>
      </c>
      <c r="I237" s="36"/>
      <c r="J237" s="38">
        <f t="shared" si="25"/>
        <v>15257</v>
      </c>
      <c r="K237" s="38">
        <f t="shared" si="26"/>
        <v>0</v>
      </c>
      <c r="L237" s="38">
        <f t="shared" si="27"/>
        <v>3</v>
      </c>
      <c r="M237" s="36"/>
      <c r="N237" s="38">
        <f t="shared" si="28"/>
        <v>19842</v>
      </c>
      <c r="O237" s="38">
        <f t="shared" si="29"/>
        <v>1</v>
      </c>
      <c r="P237" s="38">
        <f t="shared" si="30"/>
        <v>4</v>
      </c>
      <c r="Q237" s="36"/>
      <c r="R237" s="58">
        <f t="shared" si="31"/>
        <v>4585</v>
      </c>
    </row>
    <row r="238" spans="1:18">
      <c r="A238" s="35">
        <v>436</v>
      </c>
      <c r="B238" s="115">
        <v>436049336</v>
      </c>
      <c r="C238" s="116" t="s">
        <v>519</v>
      </c>
      <c r="D238" s="115">
        <v>49</v>
      </c>
      <c r="E238" s="116" t="s">
        <v>76</v>
      </c>
      <c r="F238" s="115">
        <v>336</v>
      </c>
      <c r="G238" s="116" t="s">
        <v>363</v>
      </c>
      <c r="H238" s="74">
        <f t="shared" si="24"/>
        <v>1</v>
      </c>
      <c r="I238" s="36"/>
      <c r="J238" s="38">
        <f t="shared" si="25"/>
        <v>11996</v>
      </c>
      <c r="K238" s="38">
        <f t="shared" si="26"/>
        <v>0</v>
      </c>
      <c r="L238" s="38">
        <f t="shared" si="27"/>
        <v>0</v>
      </c>
      <c r="M238" s="36"/>
      <c r="N238" s="38">
        <f t="shared" si="28"/>
        <v>12704</v>
      </c>
      <c r="O238" s="38">
        <f t="shared" si="29"/>
        <v>0</v>
      </c>
      <c r="P238" s="38">
        <f t="shared" si="30"/>
        <v>0</v>
      </c>
      <c r="Q238" s="36"/>
      <c r="R238" s="58">
        <f t="shared" si="31"/>
        <v>708</v>
      </c>
    </row>
    <row r="239" spans="1:18">
      <c r="A239" s="35">
        <v>437</v>
      </c>
      <c r="B239" s="115">
        <v>437035035</v>
      </c>
      <c r="C239" s="116" t="s">
        <v>574</v>
      </c>
      <c r="D239" s="115">
        <v>35</v>
      </c>
      <c r="E239" s="116" t="s">
        <v>62</v>
      </c>
      <c r="F239" s="115">
        <v>35</v>
      </c>
      <c r="G239" s="116" t="s">
        <v>62</v>
      </c>
      <c r="H239" s="74">
        <f t="shared" si="24"/>
        <v>235</v>
      </c>
      <c r="I239" s="36"/>
      <c r="J239" s="38">
        <f t="shared" si="25"/>
        <v>17154</v>
      </c>
      <c r="K239" s="38">
        <f t="shared" si="26"/>
        <v>70</v>
      </c>
      <c r="L239" s="38">
        <f t="shared" si="27"/>
        <v>250</v>
      </c>
      <c r="M239" s="36"/>
      <c r="N239" s="38">
        <f t="shared" si="28"/>
        <v>18499</v>
      </c>
      <c r="O239" s="38">
        <f t="shared" si="29"/>
        <v>55</v>
      </c>
      <c r="P239" s="38">
        <f t="shared" si="30"/>
        <v>181</v>
      </c>
      <c r="Q239" s="36"/>
      <c r="R239" s="58">
        <f t="shared" si="31"/>
        <v>1345</v>
      </c>
    </row>
    <row r="240" spans="1:18">
      <c r="A240" s="35">
        <v>438</v>
      </c>
      <c r="B240" s="115">
        <v>438035035</v>
      </c>
      <c r="C240" s="116" t="s">
        <v>520</v>
      </c>
      <c r="D240" s="115">
        <v>35</v>
      </c>
      <c r="E240" s="116" t="s">
        <v>62</v>
      </c>
      <c r="F240" s="115">
        <v>35</v>
      </c>
      <c r="G240" s="116" t="s">
        <v>62</v>
      </c>
      <c r="H240" s="74">
        <f t="shared" si="24"/>
        <v>332</v>
      </c>
      <c r="I240" s="36"/>
      <c r="J240" s="38">
        <f t="shared" si="25"/>
        <v>15246</v>
      </c>
      <c r="K240" s="38">
        <f t="shared" si="26"/>
        <v>34</v>
      </c>
      <c r="L240" s="38">
        <f t="shared" si="27"/>
        <v>238</v>
      </c>
      <c r="M240" s="36"/>
      <c r="N240" s="38">
        <f t="shared" si="28"/>
        <v>17497</v>
      </c>
      <c r="O240" s="38">
        <f t="shared" si="29"/>
        <v>38</v>
      </c>
      <c r="P240" s="38">
        <f t="shared" si="30"/>
        <v>277</v>
      </c>
      <c r="Q240" s="36"/>
      <c r="R240" s="58">
        <f t="shared" si="31"/>
        <v>2251</v>
      </c>
    </row>
    <row r="241" spans="1:18">
      <c r="A241" s="35">
        <v>438</v>
      </c>
      <c r="B241" s="115">
        <v>438035040</v>
      </c>
      <c r="C241" s="116" t="s">
        <v>520</v>
      </c>
      <c r="D241" s="115">
        <v>35</v>
      </c>
      <c r="E241" s="116" t="s">
        <v>62</v>
      </c>
      <c r="F241" s="115">
        <v>40</v>
      </c>
      <c r="G241" s="116" t="s">
        <v>67</v>
      </c>
      <c r="H241" s="74">
        <f t="shared" si="24"/>
        <v>1</v>
      </c>
      <c r="I241" s="36"/>
      <c r="J241" s="38">
        <f t="shared" si="25"/>
        <v>11768.9727779491</v>
      </c>
      <c r="K241" s="38">
        <f t="shared" si="26"/>
        <v>0</v>
      </c>
      <c r="L241" s="38">
        <f t="shared" si="27"/>
        <v>0</v>
      </c>
      <c r="M241" s="36"/>
      <c r="N241" s="38">
        <f t="shared" si="28"/>
        <v>17611</v>
      </c>
      <c r="O241" s="38">
        <f t="shared" si="29"/>
        <v>0</v>
      </c>
      <c r="P241" s="38">
        <f t="shared" si="30"/>
        <v>1</v>
      </c>
      <c r="Q241" s="36"/>
      <c r="R241" s="58">
        <f t="shared" si="31"/>
        <v>5842.0272220508996</v>
      </c>
    </row>
    <row r="242" spans="1:18">
      <c r="A242" s="35">
        <v>438</v>
      </c>
      <c r="B242" s="115">
        <v>438035044</v>
      </c>
      <c r="C242" s="116" t="s">
        <v>520</v>
      </c>
      <c r="D242" s="115">
        <v>35</v>
      </c>
      <c r="E242" s="116" t="s">
        <v>62</v>
      </c>
      <c r="F242" s="115">
        <v>44</v>
      </c>
      <c r="G242" s="116" t="s">
        <v>71</v>
      </c>
      <c r="H242" s="74">
        <f t="shared" si="24"/>
        <v>6</v>
      </c>
      <c r="I242" s="36"/>
      <c r="J242" s="38">
        <f t="shared" si="25"/>
        <v>16232</v>
      </c>
      <c r="K242" s="38">
        <f t="shared" si="26"/>
        <v>0</v>
      </c>
      <c r="L242" s="38">
        <f t="shared" si="27"/>
        <v>3</v>
      </c>
      <c r="M242" s="36"/>
      <c r="N242" s="38">
        <f t="shared" si="28"/>
        <v>18109</v>
      </c>
      <c r="O242" s="38">
        <f t="shared" si="29"/>
        <v>1</v>
      </c>
      <c r="P242" s="38">
        <f t="shared" si="30"/>
        <v>6</v>
      </c>
      <c r="Q242" s="36"/>
      <c r="R242" s="58">
        <f t="shared" si="31"/>
        <v>1877</v>
      </c>
    </row>
    <row r="243" spans="1:18">
      <c r="A243" s="35">
        <v>438</v>
      </c>
      <c r="B243" s="115">
        <v>438035243</v>
      </c>
      <c r="C243" s="116" t="s">
        <v>520</v>
      </c>
      <c r="D243" s="115">
        <v>35</v>
      </c>
      <c r="E243" s="116" t="s">
        <v>62</v>
      </c>
      <c r="F243" s="115">
        <v>243</v>
      </c>
      <c r="G243" s="116" t="s">
        <v>270</v>
      </c>
      <c r="H243" s="74">
        <f t="shared" si="24"/>
        <v>1</v>
      </c>
      <c r="I243" s="36"/>
      <c r="J243" s="38">
        <f t="shared" si="25"/>
        <v>12712</v>
      </c>
      <c r="K243" s="38">
        <f t="shared" si="26"/>
        <v>0</v>
      </c>
      <c r="L243" s="38">
        <f t="shared" si="27"/>
        <v>2</v>
      </c>
      <c r="M243" s="36"/>
      <c r="N243" s="38">
        <f t="shared" si="28"/>
        <v>15518.332806854127</v>
      </c>
      <c r="O243" s="38">
        <f t="shared" si="29"/>
        <v>0</v>
      </c>
      <c r="P243" s="38">
        <f t="shared" si="30"/>
        <v>0</v>
      </c>
      <c r="Q243" s="36"/>
      <c r="R243" s="58">
        <f t="shared" si="31"/>
        <v>2806.3328068541268</v>
      </c>
    </row>
    <row r="244" spans="1:18">
      <c r="A244" s="35">
        <v>438</v>
      </c>
      <c r="B244" s="115">
        <v>438035244</v>
      </c>
      <c r="C244" s="116" t="s">
        <v>520</v>
      </c>
      <c r="D244" s="115">
        <v>35</v>
      </c>
      <c r="E244" s="116" t="s">
        <v>62</v>
      </c>
      <c r="F244" s="115">
        <v>244</v>
      </c>
      <c r="G244" s="116" t="s">
        <v>271</v>
      </c>
      <c r="H244" s="74">
        <f t="shared" si="24"/>
        <v>5</v>
      </c>
      <c r="I244" s="36"/>
      <c r="J244" s="38">
        <f t="shared" si="25"/>
        <v>16674</v>
      </c>
      <c r="K244" s="38">
        <f t="shared" si="26"/>
        <v>1</v>
      </c>
      <c r="L244" s="38">
        <f t="shared" si="27"/>
        <v>6</v>
      </c>
      <c r="M244" s="36"/>
      <c r="N244" s="38">
        <f t="shared" si="28"/>
        <v>18160</v>
      </c>
      <c r="O244" s="38">
        <f t="shared" si="29"/>
        <v>1</v>
      </c>
      <c r="P244" s="38">
        <f t="shared" si="30"/>
        <v>4</v>
      </c>
      <c r="Q244" s="36"/>
      <c r="R244" s="58">
        <f t="shared" si="31"/>
        <v>1486</v>
      </c>
    </row>
    <row r="245" spans="1:18">
      <c r="A245" s="35">
        <v>439</v>
      </c>
      <c r="B245" s="115">
        <v>439035035</v>
      </c>
      <c r="C245" s="116" t="s">
        <v>521</v>
      </c>
      <c r="D245" s="115">
        <v>35</v>
      </c>
      <c r="E245" s="116" t="s">
        <v>62</v>
      </c>
      <c r="F245" s="115">
        <v>35</v>
      </c>
      <c r="G245" s="116" t="s">
        <v>62</v>
      </c>
      <c r="H245" s="74">
        <f t="shared" si="24"/>
        <v>444</v>
      </c>
      <c r="I245" s="36"/>
      <c r="J245" s="38">
        <f t="shared" si="25"/>
        <v>14236</v>
      </c>
      <c r="K245" s="38">
        <f t="shared" si="26"/>
        <v>68</v>
      </c>
      <c r="L245" s="38">
        <f t="shared" si="27"/>
        <v>271</v>
      </c>
      <c r="M245" s="36"/>
      <c r="N245" s="38">
        <f t="shared" si="28"/>
        <v>16079</v>
      </c>
      <c r="O245" s="38">
        <f t="shared" si="29"/>
        <v>74</v>
      </c>
      <c r="P245" s="38">
        <f t="shared" si="30"/>
        <v>298</v>
      </c>
      <c r="Q245" s="36"/>
      <c r="R245" s="58">
        <f t="shared" si="31"/>
        <v>1843</v>
      </c>
    </row>
    <row r="246" spans="1:18">
      <c r="A246" s="35">
        <v>440</v>
      </c>
      <c r="B246" s="115">
        <v>440149009</v>
      </c>
      <c r="C246" s="116" t="s">
        <v>652</v>
      </c>
      <c r="D246" s="115">
        <v>149</v>
      </c>
      <c r="E246" s="116" t="s">
        <v>176</v>
      </c>
      <c r="F246" s="115">
        <v>9</v>
      </c>
      <c r="G246" s="116" t="s">
        <v>36</v>
      </c>
      <c r="H246" s="74">
        <f t="shared" si="24"/>
        <v>3</v>
      </c>
      <c r="I246" s="36"/>
      <c r="J246" s="38" t="str">
        <f t="shared" si="25"/>
        <v>--</v>
      </c>
      <c r="K246" s="38">
        <f t="shared" si="26"/>
        <v>0</v>
      </c>
      <c r="L246" s="38">
        <f t="shared" si="27"/>
        <v>0</v>
      </c>
      <c r="M246" s="36"/>
      <c r="N246" s="38">
        <f t="shared" si="28"/>
        <v>11481</v>
      </c>
      <c r="O246" s="38">
        <f t="shared" si="29"/>
        <v>0</v>
      </c>
      <c r="P246" s="38">
        <f t="shared" si="30"/>
        <v>2</v>
      </c>
      <c r="Q246" s="36"/>
      <c r="R246" s="58" t="str">
        <f t="shared" si="31"/>
        <v>--</v>
      </c>
    </row>
    <row r="247" spans="1:18">
      <c r="A247" s="35">
        <v>440</v>
      </c>
      <c r="B247" s="115">
        <v>440149079</v>
      </c>
      <c r="C247" s="116" t="s">
        <v>652</v>
      </c>
      <c r="D247" s="115">
        <v>149</v>
      </c>
      <c r="E247" s="116" t="s">
        <v>176</v>
      </c>
      <c r="F247" s="115">
        <v>79</v>
      </c>
      <c r="G247" s="116" t="s">
        <v>106</v>
      </c>
      <c r="H247" s="74">
        <f t="shared" si="24"/>
        <v>1</v>
      </c>
      <c r="I247" s="36"/>
      <c r="J247" s="38" t="str">
        <f t="shared" si="25"/>
        <v>--</v>
      </c>
      <c r="K247" s="38">
        <f t="shared" si="26"/>
        <v>0</v>
      </c>
      <c r="L247" s="38">
        <f t="shared" si="27"/>
        <v>0</v>
      </c>
      <c r="M247" s="36"/>
      <c r="N247" s="38">
        <f t="shared" si="28"/>
        <v>17725</v>
      </c>
      <c r="O247" s="38">
        <f t="shared" si="29"/>
        <v>1</v>
      </c>
      <c r="P247" s="38">
        <f t="shared" si="30"/>
        <v>1</v>
      </c>
      <c r="Q247" s="36"/>
      <c r="R247" s="58" t="str">
        <f t="shared" si="31"/>
        <v>--</v>
      </c>
    </row>
    <row r="248" spans="1:18">
      <c r="A248" s="35">
        <v>440</v>
      </c>
      <c r="B248" s="115">
        <v>440149128</v>
      </c>
      <c r="C248" s="116" t="s">
        <v>652</v>
      </c>
      <c r="D248" s="115">
        <v>149</v>
      </c>
      <c r="E248" s="116" t="s">
        <v>176</v>
      </c>
      <c r="F248" s="115">
        <v>128</v>
      </c>
      <c r="G248" s="116" t="s">
        <v>155</v>
      </c>
      <c r="H248" s="74">
        <f t="shared" si="24"/>
        <v>40</v>
      </c>
      <c r="I248" s="36"/>
      <c r="J248" s="38">
        <f t="shared" si="25"/>
        <v>11059</v>
      </c>
      <c r="K248" s="38">
        <f t="shared" si="26"/>
        <v>0</v>
      </c>
      <c r="L248" s="38">
        <f t="shared" si="27"/>
        <v>1</v>
      </c>
      <c r="M248" s="36"/>
      <c r="N248" s="38">
        <f t="shared" si="28"/>
        <v>14361</v>
      </c>
      <c r="O248" s="38">
        <f t="shared" si="29"/>
        <v>3</v>
      </c>
      <c r="P248" s="38">
        <f t="shared" si="30"/>
        <v>29</v>
      </c>
      <c r="Q248" s="36"/>
      <c r="R248" s="58">
        <f t="shared" si="31"/>
        <v>3302</v>
      </c>
    </row>
    <row r="249" spans="1:18">
      <c r="A249" s="35">
        <v>440</v>
      </c>
      <c r="B249" s="115">
        <v>440149149</v>
      </c>
      <c r="C249" s="116" t="s">
        <v>652</v>
      </c>
      <c r="D249" s="115">
        <v>149</v>
      </c>
      <c r="E249" s="116" t="s">
        <v>176</v>
      </c>
      <c r="F249" s="115">
        <v>149</v>
      </c>
      <c r="G249" s="116" t="s">
        <v>176</v>
      </c>
      <c r="H249" s="74">
        <f t="shared" si="24"/>
        <v>1078</v>
      </c>
      <c r="I249" s="36"/>
      <c r="J249" s="38">
        <f t="shared" si="25"/>
        <v>14101</v>
      </c>
      <c r="K249" s="38">
        <f t="shared" si="26"/>
        <v>91</v>
      </c>
      <c r="L249" s="38">
        <f t="shared" si="27"/>
        <v>263</v>
      </c>
      <c r="M249" s="36"/>
      <c r="N249" s="38">
        <f t="shared" si="28"/>
        <v>15811</v>
      </c>
      <c r="O249" s="38">
        <f t="shared" si="29"/>
        <v>250</v>
      </c>
      <c r="P249" s="38">
        <f t="shared" si="30"/>
        <v>841</v>
      </c>
      <c r="Q249" s="36"/>
      <c r="R249" s="58">
        <f t="shared" si="31"/>
        <v>1710</v>
      </c>
    </row>
    <row r="250" spans="1:18">
      <c r="A250" s="35">
        <v>440</v>
      </c>
      <c r="B250" s="115">
        <v>440149160</v>
      </c>
      <c r="C250" s="116" t="s">
        <v>652</v>
      </c>
      <c r="D250" s="115">
        <v>149</v>
      </c>
      <c r="E250" s="116" t="s">
        <v>176</v>
      </c>
      <c r="F250" s="115">
        <v>160</v>
      </c>
      <c r="G250" s="116" t="s">
        <v>187</v>
      </c>
      <c r="H250" s="74">
        <f t="shared" si="24"/>
        <v>2</v>
      </c>
      <c r="I250" s="36"/>
      <c r="J250" s="38" t="str">
        <f t="shared" si="25"/>
        <v>--</v>
      </c>
      <c r="K250" s="38">
        <f t="shared" si="26"/>
        <v>1</v>
      </c>
      <c r="L250" s="38">
        <f t="shared" si="27"/>
        <v>1</v>
      </c>
      <c r="M250" s="36"/>
      <c r="N250" s="38">
        <f t="shared" si="28"/>
        <v>14249</v>
      </c>
      <c r="O250" s="38">
        <f t="shared" si="29"/>
        <v>1</v>
      </c>
      <c r="P250" s="38">
        <f t="shared" si="30"/>
        <v>3</v>
      </c>
      <c r="Q250" s="36"/>
      <c r="R250" s="58" t="str">
        <f t="shared" si="31"/>
        <v>--</v>
      </c>
    </row>
    <row r="251" spans="1:18">
      <c r="A251" s="35">
        <v>440</v>
      </c>
      <c r="B251" s="115">
        <v>440149181</v>
      </c>
      <c r="C251" s="116" t="s">
        <v>652</v>
      </c>
      <c r="D251" s="115">
        <v>149</v>
      </c>
      <c r="E251" s="116" t="s">
        <v>176</v>
      </c>
      <c r="F251" s="115">
        <v>181</v>
      </c>
      <c r="G251" s="116" t="s">
        <v>208</v>
      </c>
      <c r="H251" s="74">
        <f t="shared" si="24"/>
        <v>69</v>
      </c>
      <c r="I251" s="36"/>
      <c r="J251" s="38">
        <f t="shared" si="25"/>
        <v>12673</v>
      </c>
      <c r="K251" s="38">
        <f t="shared" si="26"/>
        <v>4</v>
      </c>
      <c r="L251" s="38">
        <f t="shared" si="27"/>
        <v>13</v>
      </c>
      <c r="M251" s="36"/>
      <c r="N251" s="38">
        <f t="shared" si="28"/>
        <v>13485</v>
      </c>
      <c r="O251" s="38">
        <f t="shared" si="29"/>
        <v>3</v>
      </c>
      <c r="P251" s="38">
        <f t="shared" si="30"/>
        <v>27</v>
      </c>
      <c r="Q251" s="36"/>
      <c r="R251" s="58">
        <f t="shared" si="31"/>
        <v>812</v>
      </c>
    </row>
    <row r="252" spans="1:18">
      <c r="A252" s="35">
        <v>440</v>
      </c>
      <c r="B252" s="115">
        <v>440149211</v>
      </c>
      <c r="C252" s="116" t="s">
        <v>652</v>
      </c>
      <c r="D252" s="115">
        <v>149</v>
      </c>
      <c r="E252" s="116" t="s">
        <v>176</v>
      </c>
      <c r="F252" s="115">
        <v>211</v>
      </c>
      <c r="G252" s="116" t="s">
        <v>238</v>
      </c>
      <c r="H252" s="74">
        <f t="shared" si="24"/>
        <v>5</v>
      </c>
      <c r="I252" s="36"/>
      <c r="J252" s="38">
        <f t="shared" si="25"/>
        <v>13583</v>
      </c>
      <c r="K252" s="38">
        <f t="shared" si="26"/>
        <v>0</v>
      </c>
      <c r="L252" s="38">
        <f t="shared" si="27"/>
        <v>1</v>
      </c>
      <c r="M252" s="36"/>
      <c r="N252" s="38">
        <f t="shared" si="28"/>
        <v>12617</v>
      </c>
      <c r="O252" s="38">
        <f t="shared" si="29"/>
        <v>0</v>
      </c>
      <c r="P252" s="38">
        <f t="shared" si="30"/>
        <v>3</v>
      </c>
      <c r="Q252" s="36"/>
      <c r="R252" s="58">
        <f t="shared" si="31"/>
        <v>-966</v>
      </c>
    </row>
    <row r="253" spans="1:18">
      <c r="A253" s="35">
        <v>440</v>
      </c>
      <c r="B253" s="115">
        <v>440149262</v>
      </c>
      <c r="C253" s="116" t="s">
        <v>652</v>
      </c>
      <c r="D253" s="115">
        <v>149</v>
      </c>
      <c r="E253" s="116" t="s">
        <v>176</v>
      </c>
      <c r="F253" s="115">
        <v>262</v>
      </c>
      <c r="G253" s="116" t="s">
        <v>289</v>
      </c>
      <c r="H253" s="74">
        <f t="shared" si="24"/>
        <v>1</v>
      </c>
      <c r="I253" s="36"/>
      <c r="J253" s="38" t="str">
        <f t="shared" si="25"/>
        <v>--</v>
      </c>
      <c r="K253" s="38">
        <f t="shared" si="26"/>
        <v>0</v>
      </c>
      <c r="L253" s="38">
        <f t="shared" si="27"/>
        <v>0</v>
      </c>
      <c r="M253" s="36"/>
      <c r="N253" s="38">
        <f t="shared" si="28"/>
        <v>13688.277095481049</v>
      </c>
      <c r="O253" s="38">
        <f t="shared" si="29"/>
        <v>0</v>
      </c>
      <c r="P253" s="38">
        <f t="shared" si="30"/>
        <v>0</v>
      </c>
      <c r="Q253" s="36"/>
      <c r="R253" s="58" t="str">
        <f t="shared" si="31"/>
        <v>--</v>
      </c>
    </row>
    <row r="254" spans="1:18">
      <c r="A254" s="35">
        <v>440</v>
      </c>
      <c r="B254" s="115">
        <v>440149745</v>
      </c>
      <c r="C254" s="116" t="s">
        <v>652</v>
      </c>
      <c r="D254" s="115">
        <v>149</v>
      </c>
      <c r="E254" s="116" t="s">
        <v>176</v>
      </c>
      <c r="F254" s="115">
        <v>745</v>
      </c>
      <c r="G254" s="116" t="s">
        <v>424</v>
      </c>
      <c r="H254" s="74">
        <f t="shared" si="24"/>
        <v>1</v>
      </c>
      <c r="I254" s="36"/>
      <c r="J254" s="38">
        <f t="shared" si="25"/>
        <v>9567</v>
      </c>
      <c r="K254" s="38">
        <f t="shared" si="26"/>
        <v>0</v>
      </c>
      <c r="L254" s="38">
        <f t="shared" si="27"/>
        <v>0</v>
      </c>
      <c r="M254" s="36"/>
      <c r="N254" s="38">
        <f t="shared" si="28"/>
        <v>10115</v>
      </c>
      <c r="O254" s="38">
        <f t="shared" si="29"/>
        <v>0</v>
      </c>
      <c r="P254" s="38">
        <f t="shared" si="30"/>
        <v>0</v>
      </c>
      <c r="Q254" s="36"/>
      <c r="R254" s="58">
        <f t="shared" si="31"/>
        <v>548</v>
      </c>
    </row>
    <row r="255" spans="1:18">
      <c r="A255" s="35">
        <v>441</v>
      </c>
      <c r="B255" s="115">
        <v>441281005</v>
      </c>
      <c r="C255" s="116" t="s">
        <v>624</v>
      </c>
      <c r="D255" s="115">
        <v>281</v>
      </c>
      <c r="E255" s="116" t="s">
        <v>308</v>
      </c>
      <c r="F255" s="115">
        <v>5</v>
      </c>
      <c r="G255" s="116" t="s">
        <v>32</v>
      </c>
      <c r="H255" s="74">
        <f t="shared" si="24"/>
        <v>1</v>
      </c>
      <c r="I255" s="36"/>
      <c r="J255" s="38">
        <f t="shared" si="25"/>
        <v>14156</v>
      </c>
      <c r="K255" s="38">
        <f t="shared" si="26"/>
        <v>0</v>
      </c>
      <c r="L255" s="38">
        <f t="shared" si="27"/>
        <v>1</v>
      </c>
      <c r="M255" s="36"/>
      <c r="N255" s="38">
        <f t="shared" si="28"/>
        <v>15433</v>
      </c>
      <c r="O255" s="38">
        <f t="shared" si="29"/>
        <v>0</v>
      </c>
      <c r="P255" s="38">
        <f t="shared" si="30"/>
        <v>1</v>
      </c>
      <c r="Q255" s="36"/>
      <c r="R255" s="58">
        <f t="shared" si="31"/>
        <v>1277</v>
      </c>
    </row>
    <row r="256" spans="1:18">
      <c r="A256" s="35">
        <v>441</v>
      </c>
      <c r="B256" s="115">
        <v>441281061</v>
      </c>
      <c r="C256" s="116" t="s">
        <v>624</v>
      </c>
      <c r="D256" s="115">
        <v>281</v>
      </c>
      <c r="E256" s="116" t="s">
        <v>308</v>
      </c>
      <c r="F256" s="115">
        <v>61</v>
      </c>
      <c r="G256" s="116" t="s">
        <v>88</v>
      </c>
      <c r="H256" s="74">
        <f t="shared" si="24"/>
        <v>6</v>
      </c>
      <c r="I256" s="36"/>
      <c r="J256" s="38">
        <f t="shared" si="25"/>
        <v>14649</v>
      </c>
      <c r="K256" s="38">
        <f t="shared" si="26"/>
        <v>0</v>
      </c>
      <c r="L256" s="38">
        <f t="shared" si="27"/>
        <v>4</v>
      </c>
      <c r="M256" s="36"/>
      <c r="N256" s="38">
        <f t="shared" si="28"/>
        <v>16154</v>
      </c>
      <c r="O256" s="38">
        <f t="shared" si="29"/>
        <v>0</v>
      </c>
      <c r="P256" s="38">
        <f t="shared" si="30"/>
        <v>3</v>
      </c>
      <c r="Q256" s="36"/>
      <c r="R256" s="58">
        <f t="shared" si="31"/>
        <v>1505</v>
      </c>
    </row>
    <row r="257" spans="1:18">
      <c r="A257" s="35">
        <v>441</v>
      </c>
      <c r="B257" s="115">
        <v>441281087</v>
      </c>
      <c r="C257" s="116" t="s">
        <v>624</v>
      </c>
      <c r="D257" s="115">
        <v>281</v>
      </c>
      <c r="E257" s="116" t="s">
        <v>308</v>
      </c>
      <c r="F257" s="115">
        <v>87</v>
      </c>
      <c r="G257" s="116" t="s">
        <v>114</v>
      </c>
      <c r="H257" s="74">
        <f t="shared" si="24"/>
        <v>1</v>
      </c>
      <c r="I257" s="36"/>
      <c r="J257" s="38">
        <f t="shared" si="25"/>
        <v>13532</v>
      </c>
      <c r="K257" s="38">
        <f t="shared" si="26"/>
        <v>0</v>
      </c>
      <c r="L257" s="38">
        <f t="shared" si="27"/>
        <v>2</v>
      </c>
      <c r="M257" s="36"/>
      <c r="N257" s="38">
        <f t="shared" si="28"/>
        <v>14904</v>
      </c>
      <c r="O257" s="38">
        <f t="shared" si="29"/>
        <v>0</v>
      </c>
      <c r="P257" s="38">
        <f t="shared" si="30"/>
        <v>3</v>
      </c>
      <c r="Q257" s="36"/>
      <c r="R257" s="58">
        <f t="shared" si="31"/>
        <v>1372</v>
      </c>
    </row>
    <row r="258" spans="1:18">
      <c r="A258" s="35">
        <v>441</v>
      </c>
      <c r="B258" s="115">
        <v>441281137</v>
      </c>
      <c r="C258" s="116" t="s">
        <v>624</v>
      </c>
      <c r="D258" s="115">
        <v>281</v>
      </c>
      <c r="E258" s="116" t="s">
        <v>308</v>
      </c>
      <c r="F258" s="115">
        <v>137</v>
      </c>
      <c r="G258" s="116" t="s">
        <v>164</v>
      </c>
      <c r="H258" s="74">
        <f t="shared" si="24"/>
        <v>3</v>
      </c>
      <c r="I258" s="36"/>
      <c r="J258" s="38">
        <f t="shared" si="25"/>
        <v>15294</v>
      </c>
      <c r="K258" s="38">
        <f t="shared" si="26"/>
        <v>0</v>
      </c>
      <c r="L258" s="38">
        <f t="shared" si="27"/>
        <v>3</v>
      </c>
      <c r="M258" s="36"/>
      <c r="N258" s="38">
        <f t="shared" si="28"/>
        <v>18148</v>
      </c>
      <c r="O258" s="38">
        <f t="shared" si="29"/>
        <v>2</v>
      </c>
      <c r="P258" s="38">
        <f t="shared" si="30"/>
        <v>3</v>
      </c>
      <c r="Q258" s="36"/>
      <c r="R258" s="58">
        <f t="shared" si="31"/>
        <v>2854</v>
      </c>
    </row>
    <row r="259" spans="1:18">
      <c r="A259" s="35">
        <v>441</v>
      </c>
      <c r="B259" s="115">
        <v>441281161</v>
      </c>
      <c r="C259" s="116" t="s">
        <v>624</v>
      </c>
      <c r="D259" s="115">
        <v>281</v>
      </c>
      <c r="E259" s="116" t="s">
        <v>308</v>
      </c>
      <c r="F259" s="115">
        <v>161</v>
      </c>
      <c r="G259" s="116" t="s">
        <v>188</v>
      </c>
      <c r="H259" s="74">
        <f t="shared" si="24"/>
        <v>3</v>
      </c>
      <c r="I259" s="36"/>
      <c r="J259" s="38">
        <f t="shared" si="25"/>
        <v>12352</v>
      </c>
      <c r="K259" s="38">
        <f t="shared" si="26"/>
        <v>0</v>
      </c>
      <c r="L259" s="38">
        <f t="shared" si="27"/>
        <v>2</v>
      </c>
      <c r="M259" s="36"/>
      <c r="N259" s="38">
        <f t="shared" si="28"/>
        <v>13211</v>
      </c>
      <c r="O259" s="38">
        <f t="shared" si="29"/>
        <v>0</v>
      </c>
      <c r="P259" s="38">
        <f t="shared" si="30"/>
        <v>1</v>
      </c>
      <c r="Q259" s="36"/>
      <c r="R259" s="58">
        <f t="shared" si="31"/>
        <v>859</v>
      </c>
    </row>
    <row r="260" spans="1:18">
      <c r="A260" s="35">
        <v>441</v>
      </c>
      <c r="B260" s="115">
        <v>441281191</v>
      </c>
      <c r="C260" s="116" t="s">
        <v>624</v>
      </c>
      <c r="D260" s="115">
        <v>281</v>
      </c>
      <c r="E260" s="116" t="s">
        <v>308</v>
      </c>
      <c r="F260" s="115">
        <v>191</v>
      </c>
      <c r="G260" s="116" t="s">
        <v>218</v>
      </c>
      <c r="H260" s="74">
        <f t="shared" si="24"/>
        <v>1</v>
      </c>
      <c r="I260" s="36"/>
      <c r="J260" s="38">
        <f t="shared" si="25"/>
        <v>9567</v>
      </c>
      <c r="K260" s="38">
        <f t="shared" si="26"/>
        <v>0</v>
      </c>
      <c r="L260" s="38">
        <f t="shared" si="27"/>
        <v>0</v>
      </c>
      <c r="M260" s="36"/>
      <c r="N260" s="38">
        <f t="shared" si="28"/>
        <v>10115</v>
      </c>
      <c r="O260" s="38">
        <f t="shared" si="29"/>
        <v>0</v>
      </c>
      <c r="P260" s="38">
        <f t="shared" si="30"/>
        <v>0</v>
      </c>
      <c r="Q260" s="36"/>
      <c r="R260" s="58">
        <f t="shared" si="31"/>
        <v>548</v>
      </c>
    </row>
    <row r="261" spans="1:18">
      <c r="A261" s="35">
        <v>441</v>
      </c>
      <c r="B261" s="115">
        <v>441281281</v>
      </c>
      <c r="C261" s="116" t="s">
        <v>624</v>
      </c>
      <c r="D261" s="115">
        <v>281</v>
      </c>
      <c r="E261" s="116" t="s">
        <v>308</v>
      </c>
      <c r="F261" s="115">
        <v>281</v>
      </c>
      <c r="G261" s="116" t="s">
        <v>308</v>
      </c>
      <c r="H261" s="74">
        <f t="shared" si="24"/>
        <v>1557</v>
      </c>
      <c r="I261" s="36"/>
      <c r="J261" s="38">
        <f t="shared" si="25"/>
        <v>13108</v>
      </c>
      <c r="K261" s="38">
        <f t="shared" si="26"/>
        <v>63</v>
      </c>
      <c r="L261" s="38">
        <f t="shared" si="27"/>
        <v>885</v>
      </c>
      <c r="M261" s="36"/>
      <c r="N261" s="38">
        <f t="shared" si="28"/>
        <v>14725</v>
      </c>
      <c r="O261" s="38">
        <f t="shared" si="29"/>
        <v>164</v>
      </c>
      <c r="P261" s="38">
        <f t="shared" si="30"/>
        <v>938</v>
      </c>
      <c r="Q261" s="36"/>
      <c r="R261" s="58">
        <f t="shared" si="31"/>
        <v>1617</v>
      </c>
    </row>
    <row r="262" spans="1:18">
      <c r="A262" s="35">
        <v>441</v>
      </c>
      <c r="B262" s="115">
        <v>441281680</v>
      </c>
      <c r="C262" s="116" t="s">
        <v>624</v>
      </c>
      <c r="D262" s="115">
        <v>281</v>
      </c>
      <c r="E262" s="116" t="s">
        <v>308</v>
      </c>
      <c r="F262" s="115">
        <v>680</v>
      </c>
      <c r="G262" s="116" t="s">
        <v>406</v>
      </c>
      <c r="H262" s="74">
        <f t="shared" si="24"/>
        <v>2</v>
      </c>
      <c r="I262" s="36"/>
      <c r="J262" s="38">
        <f t="shared" si="25"/>
        <v>13458</v>
      </c>
      <c r="K262" s="38">
        <f t="shared" si="26"/>
        <v>0</v>
      </c>
      <c r="L262" s="38">
        <f t="shared" si="27"/>
        <v>2</v>
      </c>
      <c r="M262" s="36"/>
      <c r="N262" s="38">
        <f t="shared" si="28"/>
        <v>11960</v>
      </c>
      <c r="O262" s="38">
        <f t="shared" si="29"/>
        <v>0</v>
      </c>
      <c r="P262" s="38">
        <f t="shared" si="30"/>
        <v>1</v>
      </c>
      <c r="Q262" s="36"/>
      <c r="R262" s="58">
        <f t="shared" si="31"/>
        <v>-1498</v>
      </c>
    </row>
    <row r="263" spans="1:18">
      <c r="A263" s="35">
        <v>444</v>
      </c>
      <c r="B263" s="115">
        <v>444035016</v>
      </c>
      <c r="C263" s="116" t="s">
        <v>524</v>
      </c>
      <c r="D263" s="115">
        <v>35</v>
      </c>
      <c r="E263" s="116" t="s">
        <v>62</v>
      </c>
      <c r="F263" s="115">
        <v>16</v>
      </c>
      <c r="G263" s="116" t="s">
        <v>43</v>
      </c>
      <c r="H263" s="74">
        <f t="shared" si="24"/>
        <v>1</v>
      </c>
      <c r="I263" s="36"/>
      <c r="J263" s="38" t="str">
        <f t="shared" si="25"/>
        <v>--</v>
      </c>
      <c r="K263" s="38">
        <f t="shared" si="26"/>
        <v>0</v>
      </c>
      <c r="L263" s="38">
        <f t="shared" si="27"/>
        <v>0</v>
      </c>
      <c r="M263" s="36"/>
      <c r="N263" s="38">
        <f t="shared" si="28"/>
        <v>14319.533367003367</v>
      </c>
      <c r="O263" s="38">
        <f t="shared" si="29"/>
        <v>0</v>
      </c>
      <c r="P263" s="38">
        <f t="shared" si="30"/>
        <v>0</v>
      </c>
      <c r="Q263" s="36"/>
      <c r="R263" s="58" t="str">
        <f t="shared" si="31"/>
        <v>--</v>
      </c>
    </row>
    <row r="264" spans="1:18">
      <c r="A264" s="35">
        <v>444</v>
      </c>
      <c r="B264" s="115">
        <v>444035035</v>
      </c>
      <c r="C264" s="116" t="s">
        <v>524</v>
      </c>
      <c r="D264" s="115">
        <v>35</v>
      </c>
      <c r="E264" s="116" t="s">
        <v>62</v>
      </c>
      <c r="F264" s="115">
        <v>35</v>
      </c>
      <c r="G264" s="116" t="s">
        <v>62</v>
      </c>
      <c r="H264" s="74">
        <f t="shared" si="24"/>
        <v>782</v>
      </c>
      <c r="I264" s="36"/>
      <c r="J264" s="38">
        <f t="shared" si="25"/>
        <v>14586</v>
      </c>
      <c r="K264" s="38">
        <f t="shared" si="26"/>
        <v>71</v>
      </c>
      <c r="L264" s="38">
        <f t="shared" si="27"/>
        <v>494</v>
      </c>
      <c r="M264" s="36"/>
      <c r="N264" s="38">
        <f t="shared" si="28"/>
        <v>15957</v>
      </c>
      <c r="O264" s="38">
        <f t="shared" si="29"/>
        <v>65</v>
      </c>
      <c r="P264" s="38">
        <f t="shared" si="30"/>
        <v>466</v>
      </c>
      <c r="Q264" s="36"/>
      <c r="R264" s="58">
        <f t="shared" si="31"/>
        <v>1371</v>
      </c>
    </row>
    <row r="265" spans="1:18">
      <c r="A265" s="35">
        <v>444</v>
      </c>
      <c r="B265" s="115">
        <v>444035044</v>
      </c>
      <c r="C265" s="116" t="s">
        <v>524</v>
      </c>
      <c r="D265" s="115">
        <v>35</v>
      </c>
      <c r="E265" s="116" t="s">
        <v>62</v>
      </c>
      <c r="F265" s="115">
        <v>44</v>
      </c>
      <c r="G265" s="116" t="s">
        <v>71</v>
      </c>
      <c r="H265" s="74">
        <f t="shared" si="24"/>
        <v>10</v>
      </c>
      <c r="I265" s="36"/>
      <c r="J265" s="38">
        <f t="shared" si="25"/>
        <v>16066</v>
      </c>
      <c r="K265" s="38">
        <f t="shared" si="26"/>
        <v>1</v>
      </c>
      <c r="L265" s="38">
        <f t="shared" si="27"/>
        <v>3</v>
      </c>
      <c r="M265" s="36"/>
      <c r="N265" s="38">
        <f t="shared" si="28"/>
        <v>14091</v>
      </c>
      <c r="O265" s="38">
        <f t="shared" si="29"/>
        <v>0</v>
      </c>
      <c r="P265" s="38">
        <f t="shared" si="30"/>
        <v>4</v>
      </c>
      <c r="Q265" s="36"/>
      <c r="R265" s="58">
        <f t="shared" si="31"/>
        <v>-1975</v>
      </c>
    </row>
    <row r="266" spans="1:18">
      <c r="A266" s="35">
        <v>444</v>
      </c>
      <c r="B266" s="115">
        <v>444035049</v>
      </c>
      <c r="C266" s="116" t="s">
        <v>524</v>
      </c>
      <c r="D266" s="115">
        <v>35</v>
      </c>
      <c r="E266" s="116" t="s">
        <v>62</v>
      </c>
      <c r="F266" s="115">
        <v>49</v>
      </c>
      <c r="G266" s="116" t="s">
        <v>76</v>
      </c>
      <c r="H266" s="74">
        <f t="shared" ref="H266:H329" si="32">IFERROR(VLOOKUP(B266,ratesQ1,14,FALSE),"--")</f>
        <v>2</v>
      </c>
      <c r="I266" s="36"/>
      <c r="J266" s="38">
        <f t="shared" ref="J266:J329" si="33">IFERROR(VLOOKUP($B266,ratesPFY,9,FALSE),"--")</f>
        <v>14084.970244312848</v>
      </c>
      <c r="K266" s="38">
        <f t="shared" ref="K266:K329" si="34">(IFERROR(VLOOKUP($B266,found22,12,FALSE),0)+
(IFERROR(VLOOKUP($B266,found22,13,FALSE),0)+
+(IFERROR(VLOOKUP($B266,found22,14,FALSE),0))))</f>
        <v>0</v>
      </c>
      <c r="L266" s="38">
        <f t="shared" ref="L266:L329" si="35">(IFERROR(VLOOKUP($B266,found22,15,FALSE),0))</f>
        <v>0</v>
      </c>
      <c r="M266" s="36"/>
      <c r="N266" s="38">
        <f t="shared" ref="N266:N329" si="36">IFERROR(VLOOKUP($B266,ratesQ1,8,FALSE),"--")</f>
        <v>16568</v>
      </c>
      <c r="O266" s="38">
        <f t="shared" ref="O266:O329" si="37">(IFERROR(VLOOKUP($B266,found23,12,FALSE),0)+
+(IFERROR(VLOOKUP($B266,found23,13,FALSE),0)
+(IFERROR(VLOOKUP($B266,found23,14,FALSE),0))))</f>
        <v>0</v>
      </c>
      <c r="P266" s="38">
        <f t="shared" ref="P266:P329" si="38">(IFERROR(VLOOKUP($B266,found23,15,FALSE),0))</f>
        <v>2</v>
      </c>
      <c r="Q266" s="36"/>
      <c r="R266" s="58">
        <f t="shared" si="31"/>
        <v>2483.0297556871519</v>
      </c>
    </row>
    <row r="267" spans="1:18">
      <c r="A267" s="35">
        <v>444</v>
      </c>
      <c r="B267" s="115">
        <v>444035057</v>
      </c>
      <c r="C267" s="116" t="s">
        <v>524</v>
      </c>
      <c r="D267" s="115">
        <v>35</v>
      </c>
      <c r="E267" s="116" t="s">
        <v>62</v>
      </c>
      <c r="F267" s="115">
        <v>57</v>
      </c>
      <c r="G267" s="116" t="s">
        <v>84</v>
      </c>
      <c r="H267" s="74">
        <f t="shared" si="32"/>
        <v>1</v>
      </c>
      <c r="I267" s="36"/>
      <c r="J267" s="38">
        <f t="shared" si="33"/>
        <v>16078.110139055938</v>
      </c>
      <c r="K267" s="38">
        <f t="shared" si="34"/>
        <v>0</v>
      </c>
      <c r="L267" s="38">
        <f t="shared" si="35"/>
        <v>0</v>
      </c>
      <c r="M267" s="36"/>
      <c r="N267" s="38">
        <f t="shared" si="36"/>
        <v>19426</v>
      </c>
      <c r="O267" s="38">
        <f t="shared" si="37"/>
        <v>0</v>
      </c>
      <c r="P267" s="38">
        <f t="shared" si="38"/>
        <v>1</v>
      </c>
      <c r="Q267" s="36"/>
      <c r="R267" s="58">
        <f t="shared" ref="R267:R330" si="39">IFERROR(N267-J267,"--")</f>
        <v>3347.8898609440621</v>
      </c>
    </row>
    <row r="268" spans="1:18">
      <c r="A268" s="35">
        <v>444</v>
      </c>
      <c r="B268" s="115">
        <v>444035073</v>
      </c>
      <c r="C268" s="116" t="s">
        <v>524</v>
      </c>
      <c r="D268" s="115">
        <v>35</v>
      </c>
      <c r="E268" s="116" t="s">
        <v>62</v>
      </c>
      <c r="F268" s="115">
        <v>73</v>
      </c>
      <c r="G268" s="116" t="s">
        <v>100</v>
      </c>
      <c r="H268" s="74">
        <f t="shared" si="32"/>
        <v>2</v>
      </c>
      <c r="I268" s="36"/>
      <c r="J268" s="38">
        <f t="shared" si="33"/>
        <v>11693</v>
      </c>
      <c r="K268" s="38">
        <f t="shared" si="34"/>
        <v>0</v>
      </c>
      <c r="L268" s="38">
        <f t="shared" si="35"/>
        <v>1</v>
      </c>
      <c r="M268" s="36"/>
      <c r="N268" s="38">
        <f t="shared" si="36"/>
        <v>10831</v>
      </c>
      <c r="O268" s="38">
        <f t="shared" si="37"/>
        <v>0</v>
      </c>
      <c r="P268" s="38">
        <f t="shared" si="38"/>
        <v>0</v>
      </c>
      <c r="Q268" s="36"/>
      <c r="R268" s="58">
        <f t="shared" si="39"/>
        <v>-862</v>
      </c>
    </row>
    <row r="269" spans="1:18">
      <c r="A269" s="35">
        <v>444</v>
      </c>
      <c r="B269" s="115">
        <v>444035133</v>
      </c>
      <c r="C269" s="116" t="s">
        <v>524</v>
      </c>
      <c r="D269" s="115">
        <v>35</v>
      </c>
      <c r="E269" s="116" t="s">
        <v>62</v>
      </c>
      <c r="F269" s="115">
        <v>133</v>
      </c>
      <c r="G269" s="116" t="s">
        <v>160</v>
      </c>
      <c r="H269" s="74">
        <f t="shared" si="32"/>
        <v>3</v>
      </c>
      <c r="I269" s="36"/>
      <c r="J269" s="38">
        <f t="shared" si="33"/>
        <v>16379</v>
      </c>
      <c r="K269" s="38">
        <f t="shared" si="34"/>
        <v>0</v>
      </c>
      <c r="L269" s="38">
        <f t="shared" si="35"/>
        <v>2</v>
      </c>
      <c r="M269" s="36"/>
      <c r="N269" s="38">
        <f t="shared" si="36"/>
        <v>17839</v>
      </c>
      <c r="O269" s="38">
        <f t="shared" si="37"/>
        <v>1</v>
      </c>
      <c r="P269" s="38">
        <f t="shared" si="38"/>
        <v>4</v>
      </c>
      <c r="Q269" s="36"/>
      <c r="R269" s="58">
        <f t="shared" si="39"/>
        <v>1460</v>
      </c>
    </row>
    <row r="270" spans="1:18">
      <c r="A270" s="35">
        <v>444</v>
      </c>
      <c r="B270" s="115">
        <v>444035163</v>
      </c>
      <c r="C270" s="116" t="s">
        <v>524</v>
      </c>
      <c r="D270" s="115">
        <v>35</v>
      </c>
      <c r="E270" s="116" t="s">
        <v>62</v>
      </c>
      <c r="F270" s="115">
        <v>163</v>
      </c>
      <c r="G270" s="116" t="s">
        <v>190</v>
      </c>
      <c r="H270" s="74">
        <f t="shared" si="32"/>
        <v>1</v>
      </c>
      <c r="I270" s="36"/>
      <c r="J270" s="38">
        <f t="shared" si="33"/>
        <v>15734</v>
      </c>
      <c r="K270" s="38">
        <f t="shared" si="34"/>
        <v>0</v>
      </c>
      <c r="L270" s="38">
        <f t="shared" si="35"/>
        <v>1</v>
      </c>
      <c r="M270" s="36"/>
      <c r="N270" s="38">
        <f t="shared" si="36"/>
        <v>12440</v>
      </c>
      <c r="O270" s="38">
        <f t="shared" si="37"/>
        <v>0</v>
      </c>
      <c r="P270" s="38">
        <f t="shared" si="38"/>
        <v>0</v>
      </c>
      <c r="Q270" s="36"/>
      <c r="R270" s="58">
        <f t="shared" si="39"/>
        <v>-3294</v>
      </c>
    </row>
    <row r="271" spans="1:18">
      <c r="A271" s="35">
        <v>444</v>
      </c>
      <c r="B271" s="115">
        <v>444035189</v>
      </c>
      <c r="C271" s="116" t="s">
        <v>524</v>
      </c>
      <c r="D271" s="115">
        <v>35</v>
      </c>
      <c r="E271" s="116" t="s">
        <v>62</v>
      </c>
      <c r="F271" s="115">
        <v>189</v>
      </c>
      <c r="G271" s="116" t="s">
        <v>216</v>
      </c>
      <c r="H271" s="74">
        <f t="shared" si="32"/>
        <v>1</v>
      </c>
      <c r="I271" s="36"/>
      <c r="J271" s="38">
        <f t="shared" si="33"/>
        <v>11789</v>
      </c>
      <c r="K271" s="38">
        <f t="shared" si="34"/>
        <v>0</v>
      </c>
      <c r="L271" s="38">
        <f t="shared" si="35"/>
        <v>0</v>
      </c>
      <c r="M271" s="36"/>
      <c r="N271" s="38">
        <f t="shared" si="36"/>
        <v>11876.535469617698</v>
      </c>
      <c r="O271" s="38">
        <f t="shared" si="37"/>
        <v>0</v>
      </c>
      <c r="P271" s="38">
        <f t="shared" si="38"/>
        <v>0</v>
      </c>
      <c r="Q271" s="36"/>
      <c r="R271" s="58">
        <f t="shared" si="39"/>
        <v>87.535469617698254</v>
      </c>
    </row>
    <row r="272" spans="1:18">
      <c r="A272" s="35">
        <v>444</v>
      </c>
      <c r="B272" s="115">
        <v>444035212</v>
      </c>
      <c r="C272" s="116" t="s">
        <v>524</v>
      </c>
      <c r="D272" s="115">
        <v>35</v>
      </c>
      <c r="E272" s="116" t="s">
        <v>62</v>
      </c>
      <c r="F272" s="115">
        <v>212</v>
      </c>
      <c r="G272" s="116" t="s">
        <v>239</v>
      </c>
      <c r="H272" s="74">
        <f t="shared" si="32"/>
        <v>1</v>
      </c>
      <c r="I272" s="36"/>
      <c r="J272" s="38">
        <f t="shared" si="33"/>
        <v>16162</v>
      </c>
      <c r="K272" s="38">
        <f t="shared" si="34"/>
        <v>0</v>
      </c>
      <c r="L272" s="38">
        <f t="shared" si="35"/>
        <v>1</v>
      </c>
      <c r="M272" s="36"/>
      <c r="N272" s="38">
        <f t="shared" si="36"/>
        <v>17197</v>
      </c>
      <c r="O272" s="38">
        <f t="shared" si="37"/>
        <v>0</v>
      </c>
      <c r="P272" s="38">
        <f t="shared" si="38"/>
        <v>1</v>
      </c>
      <c r="Q272" s="36"/>
      <c r="R272" s="58">
        <f t="shared" si="39"/>
        <v>1035</v>
      </c>
    </row>
    <row r="273" spans="1:18">
      <c r="A273" s="35">
        <v>444</v>
      </c>
      <c r="B273" s="115">
        <v>444035220</v>
      </c>
      <c r="C273" s="116" t="s">
        <v>524</v>
      </c>
      <c r="D273" s="115">
        <v>35</v>
      </c>
      <c r="E273" s="116" t="s">
        <v>62</v>
      </c>
      <c r="F273" s="115">
        <v>220</v>
      </c>
      <c r="G273" s="116" t="s">
        <v>247</v>
      </c>
      <c r="H273" s="74">
        <f t="shared" si="32"/>
        <v>1</v>
      </c>
      <c r="I273" s="36"/>
      <c r="J273" s="38">
        <f t="shared" si="33"/>
        <v>10227</v>
      </c>
      <c r="K273" s="38">
        <f t="shared" si="34"/>
        <v>0</v>
      </c>
      <c r="L273" s="38">
        <f t="shared" si="35"/>
        <v>0</v>
      </c>
      <c r="M273" s="36"/>
      <c r="N273" s="38">
        <f t="shared" si="36"/>
        <v>10831</v>
      </c>
      <c r="O273" s="38">
        <f t="shared" si="37"/>
        <v>0</v>
      </c>
      <c r="P273" s="38">
        <f t="shared" si="38"/>
        <v>0</v>
      </c>
      <c r="Q273" s="36"/>
      <c r="R273" s="58">
        <f t="shared" si="39"/>
        <v>604</v>
      </c>
    </row>
    <row r="274" spans="1:18">
      <c r="A274" s="35">
        <v>444</v>
      </c>
      <c r="B274" s="115">
        <v>444035243</v>
      </c>
      <c r="C274" s="116" t="s">
        <v>524</v>
      </c>
      <c r="D274" s="115">
        <v>35</v>
      </c>
      <c r="E274" s="116" t="s">
        <v>62</v>
      </c>
      <c r="F274" s="115">
        <v>243</v>
      </c>
      <c r="G274" s="116" t="s">
        <v>270</v>
      </c>
      <c r="H274" s="74">
        <f t="shared" si="32"/>
        <v>6</v>
      </c>
      <c r="I274" s="36"/>
      <c r="J274" s="38">
        <f t="shared" si="33"/>
        <v>14464</v>
      </c>
      <c r="K274" s="38">
        <f t="shared" si="34"/>
        <v>0</v>
      </c>
      <c r="L274" s="38">
        <f t="shared" si="35"/>
        <v>4</v>
      </c>
      <c r="M274" s="36"/>
      <c r="N274" s="38">
        <f t="shared" si="36"/>
        <v>18459</v>
      </c>
      <c r="O274" s="38">
        <f t="shared" si="37"/>
        <v>0</v>
      </c>
      <c r="P274" s="38">
        <f t="shared" si="38"/>
        <v>1</v>
      </c>
      <c r="Q274" s="36"/>
      <c r="R274" s="58">
        <f t="shared" si="39"/>
        <v>3995</v>
      </c>
    </row>
    <row r="275" spans="1:18">
      <c r="A275" s="35">
        <v>444</v>
      </c>
      <c r="B275" s="115">
        <v>444035244</v>
      </c>
      <c r="C275" s="116" t="s">
        <v>524</v>
      </c>
      <c r="D275" s="115">
        <v>35</v>
      </c>
      <c r="E275" s="116" t="s">
        <v>62</v>
      </c>
      <c r="F275" s="115">
        <v>244</v>
      </c>
      <c r="G275" s="116" t="s">
        <v>271</v>
      </c>
      <c r="H275" s="74">
        <f t="shared" si="32"/>
        <v>7</v>
      </c>
      <c r="I275" s="36"/>
      <c r="J275" s="38">
        <f t="shared" si="33"/>
        <v>15420</v>
      </c>
      <c r="K275" s="38">
        <f t="shared" si="34"/>
        <v>1</v>
      </c>
      <c r="L275" s="38">
        <f t="shared" si="35"/>
        <v>7</v>
      </c>
      <c r="M275" s="36"/>
      <c r="N275" s="38">
        <f t="shared" si="36"/>
        <v>17160</v>
      </c>
      <c r="O275" s="38">
        <f t="shared" si="37"/>
        <v>2</v>
      </c>
      <c r="P275" s="38">
        <f t="shared" si="38"/>
        <v>7</v>
      </c>
      <c r="Q275" s="36"/>
      <c r="R275" s="58">
        <f t="shared" si="39"/>
        <v>1740</v>
      </c>
    </row>
    <row r="276" spans="1:18">
      <c r="A276" s="35">
        <v>444</v>
      </c>
      <c r="B276" s="115">
        <v>444035284</v>
      </c>
      <c r="C276" s="116" t="s">
        <v>524</v>
      </c>
      <c r="D276" s="115">
        <v>35</v>
      </c>
      <c r="E276" s="116" t="s">
        <v>62</v>
      </c>
      <c r="F276" s="115">
        <v>284</v>
      </c>
      <c r="G276" s="116" t="s">
        <v>311</v>
      </c>
      <c r="H276" s="74">
        <f t="shared" si="32"/>
        <v>1</v>
      </c>
      <c r="I276" s="36"/>
      <c r="J276" s="38">
        <f t="shared" si="33"/>
        <v>14299</v>
      </c>
      <c r="K276" s="38">
        <f t="shared" si="34"/>
        <v>0</v>
      </c>
      <c r="L276" s="38">
        <f t="shared" si="35"/>
        <v>1</v>
      </c>
      <c r="M276" s="36"/>
      <c r="N276" s="38">
        <f t="shared" si="36"/>
        <v>15191</v>
      </c>
      <c r="O276" s="38">
        <f t="shared" si="37"/>
        <v>0</v>
      </c>
      <c r="P276" s="38">
        <f t="shared" si="38"/>
        <v>1</v>
      </c>
      <c r="Q276" s="36"/>
      <c r="R276" s="58">
        <f t="shared" si="39"/>
        <v>892</v>
      </c>
    </row>
    <row r="277" spans="1:18">
      <c r="A277" s="35">
        <v>444</v>
      </c>
      <c r="B277" s="115">
        <v>444035336</v>
      </c>
      <c r="C277" s="116" t="s">
        <v>524</v>
      </c>
      <c r="D277" s="115">
        <v>35</v>
      </c>
      <c r="E277" s="116" t="s">
        <v>62</v>
      </c>
      <c r="F277" s="115">
        <v>336</v>
      </c>
      <c r="G277" s="116" t="s">
        <v>363</v>
      </c>
      <c r="H277" s="74">
        <f t="shared" si="32"/>
        <v>7</v>
      </c>
      <c r="I277" s="36"/>
      <c r="J277" s="38">
        <f t="shared" si="33"/>
        <v>12855</v>
      </c>
      <c r="K277" s="38">
        <f t="shared" si="34"/>
        <v>0</v>
      </c>
      <c r="L277" s="38">
        <f t="shared" si="35"/>
        <v>3</v>
      </c>
      <c r="M277" s="36"/>
      <c r="N277" s="38">
        <f t="shared" si="36"/>
        <v>12312</v>
      </c>
      <c r="O277" s="38">
        <f t="shared" si="37"/>
        <v>0</v>
      </c>
      <c r="P277" s="38">
        <f t="shared" si="38"/>
        <v>3</v>
      </c>
      <c r="Q277" s="36"/>
      <c r="R277" s="58">
        <f t="shared" si="39"/>
        <v>-543</v>
      </c>
    </row>
    <row r="278" spans="1:18">
      <c r="A278" s="35">
        <v>444</v>
      </c>
      <c r="B278" s="115">
        <v>444035625</v>
      </c>
      <c r="C278" s="116" t="s">
        <v>524</v>
      </c>
      <c r="D278" s="115">
        <v>35</v>
      </c>
      <c r="E278" s="116" t="s">
        <v>62</v>
      </c>
      <c r="F278" s="115">
        <v>625</v>
      </c>
      <c r="G278" s="116" t="s">
        <v>390</v>
      </c>
      <c r="H278" s="74">
        <f t="shared" si="32"/>
        <v>2</v>
      </c>
      <c r="I278" s="36"/>
      <c r="J278" s="38">
        <f t="shared" si="33"/>
        <v>11145.183549394053</v>
      </c>
      <c r="K278" s="38">
        <f t="shared" si="34"/>
        <v>0</v>
      </c>
      <c r="L278" s="38">
        <f t="shared" si="35"/>
        <v>0</v>
      </c>
      <c r="M278" s="36"/>
      <c r="N278" s="38">
        <f t="shared" si="36"/>
        <v>18890</v>
      </c>
      <c r="O278" s="38">
        <f t="shared" si="37"/>
        <v>2</v>
      </c>
      <c r="P278" s="38">
        <f t="shared" si="38"/>
        <v>3</v>
      </c>
      <c r="Q278" s="36"/>
      <c r="R278" s="58">
        <f t="shared" si="39"/>
        <v>7744.8164506059475</v>
      </c>
    </row>
    <row r="279" spans="1:18">
      <c r="A279" s="35">
        <v>445</v>
      </c>
      <c r="B279" s="115">
        <v>445348017</v>
      </c>
      <c r="C279" s="116" t="s">
        <v>525</v>
      </c>
      <c r="D279" s="115">
        <v>348</v>
      </c>
      <c r="E279" s="116" t="s">
        <v>375</v>
      </c>
      <c r="F279" s="115">
        <v>17</v>
      </c>
      <c r="G279" s="116" t="s">
        <v>44</v>
      </c>
      <c r="H279" s="74">
        <f t="shared" si="32"/>
        <v>4</v>
      </c>
      <c r="I279" s="36"/>
      <c r="J279" s="38">
        <f t="shared" si="33"/>
        <v>13870</v>
      </c>
      <c r="K279" s="38">
        <f t="shared" si="34"/>
        <v>1</v>
      </c>
      <c r="L279" s="38">
        <f t="shared" si="35"/>
        <v>4</v>
      </c>
      <c r="M279" s="36"/>
      <c r="N279" s="38">
        <f t="shared" si="36"/>
        <v>16458</v>
      </c>
      <c r="O279" s="38">
        <f t="shared" si="37"/>
        <v>2</v>
      </c>
      <c r="P279" s="38">
        <f t="shared" si="38"/>
        <v>4</v>
      </c>
      <c r="Q279" s="36"/>
      <c r="R279" s="58">
        <f t="shared" si="39"/>
        <v>2588</v>
      </c>
    </row>
    <row r="280" spans="1:18">
      <c r="A280" s="35">
        <v>445</v>
      </c>
      <c r="B280" s="115">
        <v>445348097</v>
      </c>
      <c r="C280" s="116" t="s">
        <v>525</v>
      </c>
      <c r="D280" s="115">
        <v>348</v>
      </c>
      <c r="E280" s="116" t="s">
        <v>375</v>
      </c>
      <c r="F280" s="115">
        <v>97</v>
      </c>
      <c r="G280" s="116" t="s">
        <v>124</v>
      </c>
      <c r="H280" s="74">
        <f t="shared" si="32"/>
        <v>1</v>
      </c>
      <c r="I280" s="36"/>
      <c r="J280" s="38">
        <f t="shared" si="33"/>
        <v>17287</v>
      </c>
      <c r="K280" s="38">
        <f t="shared" si="34"/>
        <v>1</v>
      </c>
      <c r="L280" s="38">
        <f t="shared" si="35"/>
        <v>1</v>
      </c>
      <c r="M280" s="36"/>
      <c r="N280" s="38">
        <f t="shared" si="36"/>
        <v>18828</v>
      </c>
      <c r="O280" s="38">
        <f t="shared" si="37"/>
        <v>1</v>
      </c>
      <c r="P280" s="38">
        <f t="shared" si="38"/>
        <v>1</v>
      </c>
      <c r="Q280" s="36"/>
      <c r="R280" s="58">
        <f t="shared" si="39"/>
        <v>1541</v>
      </c>
    </row>
    <row r="281" spans="1:18">
      <c r="A281" s="35">
        <v>445</v>
      </c>
      <c r="B281" s="115">
        <v>445348151</v>
      </c>
      <c r="C281" s="116" t="s">
        <v>525</v>
      </c>
      <c r="D281" s="115">
        <v>348</v>
      </c>
      <c r="E281" s="116" t="s">
        <v>375</v>
      </c>
      <c r="F281" s="115">
        <v>151</v>
      </c>
      <c r="G281" s="116" t="s">
        <v>178</v>
      </c>
      <c r="H281" s="74">
        <f t="shared" si="32"/>
        <v>15</v>
      </c>
      <c r="I281" s="36"/>
      <c r="J281" s="38">
        <f t="shared" si="33"/>
        <v>13011</v>
      </c>
      <c r="K281" s="38">
        <f t="shared" si="34"/>
        <v>1</v>
      </c>
      <c r="L281" s="38">
        <f t="shared" si="35"/>
        <v>13</v>
      </c>
      <c r="M281" s="36"/>
      <c r="N281" s="38">
        <f t="shared" si="36"/>
        <v>14536</v>
      </c>
      <c r="O281" s="38">
        <f t="shared" si="37"/>
        <v>2</v>
      </c>
      <c r="P281" s="38">
        <f t="shared" si="38"/>
        <v>15</v>
      </c>
      <c r="Q281" s="36"/>
      <c r="R281" s="58">
        <f t="shared" si="39"/>
        <v>1525</v>
      </c>
    </row>
    <row r="282" spans="1:18">
      <c r="A282" s="35">
        <v>445</v>
      </c>
      <c r="B282" s="115">
        <v>445348153</v>
      </c>
      <c r="C282" s="116" t="s">
        <v>525</v>
      </c>
      <c r="D282" s="115">
        <v>348</v>
      </c>
      <c r="E282" s="116" t="s">
        <v>375</v>
      </c>
      <c r="F282" s="115">
        <v>153</v>
      </c>
      <c r="G282" s="116" t="s">
        <v>180</v>
      </c>
      <c r="H282" s="74">
        <f t="shared" si="32"/>
        <v>2</v>
      </c>
      <c r="I282" s="36"/>
      <c r="J282" s="38">
        <f t="shared" si="33"/>
        <v>13589.676151919864</v>
      </c>
      <c r="K282" s="38">
        <f t="shared" si="34"/>
        <v>0</v>
      </c>
      <c r="L282" s="38">
        <f t="shared" si="35"/>
        <v>0</v>
      </c>
      <c r="M282" s="36"/>
      <c r="N282" s="38">
        <f t="shared" si="36"/>
        <v>15777</v>
      </c>
      <c r="O282" s="38">
        <f t="shared" si="37"/>
        <v>0</v>
      </c>
      <c r="P282" s="38">
        <f t="shared" si="38"/>
        <v>2</v>
      </c>
      <c r="Q282" s="36"/>
      <c r="R282" s="58">
        <f t="shared" si="39"/>
        <v>2187.3238480801356</v>
      </c>
    </row>
    <row r="283" spans="1:18">
      <c r="A283" s="35">
        <v>445</v>
      </c>
      <c r="B283" s="115">
        <v>445348170</v>
      </c>
      <c r="C283" s="116" t="s">
        <v>525</v>
      </c>
      <c r="D283" s="115">
        <v>348</v>
      </c>
      <c r="E283" s="116" t="s">
        <v>375</v>
      </c>
      <c r="F283" s="115">
        <v>170</v>
      </c>
      <c r="G283" s="116" t="s">
        <v>197</v>
      </c>
      <c r="H283" s="74">
        <f t="shared" si="32"/>
        <v>1</v>
      </c>
      <c r="I283" s="36"/>
      <c r="J283" s="38">
        <f t="shared" si="33"/>
        <v>13209.911833378144</v>
      </c>
      <c r="K283" s="38">
        <f t="shared" si="34"/>
        <v>0</v>
      </c>
      <c r="L283" s="38">
        <f t="shared" si="35"/>
        <v>0</v>
      </c>
      <c r="M283" s="36"/>
      <c r="N283" s="38">
        <f t="shared" si="36"/>
        <v>10115</v>
      </c>
      <c r="O283" s="38">
        <f t="shared" si="37"/>
        <v>0</v>
      </c>
      <c r="P283" s="38">
        <f t="shared" si="38"/>
        <v>0</v>
      </c>
      <c r="Q283" s="36"/>
      <c r="R283" s="58">
        <f t="shared" si="39"/>
        <v>-3094.9118333781444</v>
      </c>
    </row>
    <row r="284" spans="1:18">
      <c r="A284" s="35">
        <v>445</v>
      </c>
      <c r="B284" s="115">
        <v>445348186</v>
      </c>
      <c r="C284" s="116" t="s">
        <v>525</v>
      </c>
      <c r="D284" s="115">
        <v>348</v>
      </c>
      <c r="E284" s="116" t="s">
        <v>375</v>
      </c>
      <c r="F284" s="115">
        <v>186</v>
      </c>
      <c r="G284" s="116" t="s">
        <v>213</v>
      </c>
      <c r="H284" s="74">
        <f t="shared" si="32"/>
        <v>8</v>
      </c>
      <c r="I284" s="36"/>
      <c r="J284" s="38">
        <f t="shared" si="33"/>
        <v>13110</v>
      </c>
      <c r="K284" s="38">
        <f t="shared" si="34"/>
        <v>1</v>
      </c>
      <c r="L284" s="38">
        <f t="shared" si="35"/>
        <v>4</v>
      </c>
      <c r="M284" s="36"/>
      <c r="N284" s="38">
        <f t="shared" si="36"/>
        <v>14368</v>
      </c>
      <c r="O284" s="38">
        <f t="shared" si="37"/>
        <v>1</v>
      </c>
      <c r="P284" s="38">
        <f t="shared" si="38"/>
        <v>6</v>
      </c>
      <c r="Q284" s="36"/>
      <c r="R284" s="58">
        <f t="shared" si="39"/>
        <v>1258</v>
      </c>
    </row>
    <row r="285" spans="1:18">
      <c r="A285" s="35">
        <v>445</v>
      </c>
      <c r="B285" s="115">
        <v>445348214</v>
      </c>
      <c r="C285" s="116" t="s">
        <v>525</v>
      </c>
      <c r="D285" s="115">
        <v>348</v>
      </c>
      <c r="E285" s="116" t="s">
        <v>375</v>
      </c>
      <c r="F285" s="115">
        <v>214</v>
      </c>
      <c r="G285" s="116" t="s">
        <v>241</v>
      </c>
      <c r="H285" s="74">
        <f t="shared" si="32"/>
        <v>2</v>
      </c>
      <c r="I285" s="36"/>
      <c r="J285" s="38">
        <f t="shared" si="33"/>
        <v>11896.361720217499</v>
      </c>
      <c r="K285" s="38">
        <f t="shared" si="34"/>
        <v>0</v>
      </c>
      <c r="L285" s="38">
        <f t="shared" si="35"/>
        <v>0</v>
      </c>
      <c r="M285" s="36"/>
      <c r="N285" s="38">
        <f t="shared" si="36"/>
        <v>15073</v>
      </c>
      <c r="O285" s="38">
        <f t="shared" si="37"/>
        <v>0</v>
      </c>
      <c r="P285" s="38">
        <f t="shared" si="38"/>
        <v>2</v>
      </c>
      <c r="Q285" s="36"/>
      <c r="R285" s="58">
        <f t="shared" si="39"/>
        <v>3176.6382797825008</v>
      </c>
    </row>
    <row r="286" spans="1:18">
      <c r="A286" s="35">
        <v>445</v>
      </c>
      <c r="B286" s="115">
        <v>445348226</v>
      </c>
      <c r="C286" s="116" t="s">
        <v>525</v>
      </c>
      <c r="D286" s="115">
        <v>348</v>
      </c>
      <c r="E286" s="116" t="s">
        <v>375</v>
      </c>
      <c r="F286" s="115">
        <v>226</v>
      </c>
      <c r="G286" s="116" t="s">
        <v>253</v>
      </c>
      <c r="H286" s="74">
        <f t="shared" si="32"/>
        <v>29</v>
      </c>
      <c r="I286" s="36"/>
      <c r="J286" s="38">
        <f t="shared" si="33"/>
        <v>12342</v>
      </c>
      <c r="K286" s="38">
        <f t="shared" si="34"/>
        <v>3</v>
      </c>
      <c r="L286" s="38">
        <f t="shared" si="35"/>
        <v>13</v>
      </c>
      <c r="M286" s="36"/>
      <c r="N286" s="38">
        <f t="shared" si="36"/>
        <v>13090</v>
      </c>
      <c r="O286" s="38">
        <f t="shared" si="37"/>
        <v>4</v>
      </c>
      <c r="P286" s="38">
        <f t="shared" si="38"/>
        <v>12</v>
      </c>
      <c r="Q286" s="36"/>
      <c r="R286" s="58">
        <f t="shared" si="39"/>
        <v>748</v>
      </c>
    </row>
    <row r="287" spans="1:18">
      <c r="A287" s="35">
        <v>445</v>
      </c>
      <c r="B287" s="115">
        <v>445348271</v>
      </c>
      <c r="C287" s="116" t="s">
        <v>525</v>
      </c>
      <c r="D287" s="115">
        <v>348</v>
      </c>
      <c r="E287" s="116" t="s">
        <v>375</v>
      </c>
      <c r="F287" s="115">
        <v>271</v>
      </c>
      <c r="G287" s="116" t="s">
        <v>298</v>
      </c>
      <c r="H287" s="74">
        <f t="shared" si="32"/>
        <v>2</v>
      </c>
      <c r="I287" s="36"/>
      <c r="J287" s="38">
        <f t="shared" si="33"/>
        <v>12564</v>
      </c>
      <c r="K287" s="38">
        <f t="shared" si="34"/>
        <v>1</v>
      </c>
      <c r="L287" s="38">
        <f t="shared" si="35"/>
        <v>1</v>
      </c>
      <c r="M287" s="36"/>
      <c r="N287" s="38">
        <f t="shared" si="36"/>
        <v>13362</v>
      </c>
      <c r="O287" s="38">
        <f t="shared" si="37"/>
        <v>1</v>
      </c>
      <c r="P287" s="38">
        <f t="shared" si="38"/>
        <v>1</v>
      </c>
      <c r="Q287" s="36"/>
      <c r="R287" s="58">
        <f t="shared" si="39"/>
        <v>798</v>
      </c>
    </row>
    <row r="288" spans="1:18">
      <c r="A288" s="35">
        <v>445</v>
      </c>
      <c r="B288" s="115">
        <v>445348277</v>
      </c>
      <c r="C288" s="116" t="s">
        <v>525</v>
      </c>
      <c r="D288" s="115">
        <v>348</v>
      </c>
      <c r="E288" s="116" t="s">
        <v>375</v>
      </c>
      <c r="F288" s="115">
        <v>277</v>
      </c>
      <c r="G288" s="116" t="s">
        <v>304</v>
      </c>
      <c r="H288" s="74">
        <f t="shared" si="32"/>
        <v>1</v>
      </c>
      <c r="I288" s="36"/>
      <c r="J288" s="38">
        <f t="shared" si="33"/>
        <v>15039</v>
      </c>
      <c r="K288" s="38">
        <f t="shared" si="34"/>
        <v>0</v>
      </c>
      <c r="L288" s="38">
        <f t="shared" si="35"/>
        <v>1</v>
      </c>
      <c r="M288" s="36"/>
      <c r="N288" s="38">
        <f t="shared" si="36"/>
        <v>16591</v>
      </c>
      <c r="O288" s="38">
        <f t="shared" si="37"/>
        <v>0</v>
      </c>
      <c r="P288" s="38">
        <f t="shared" si="38"/>
        <v>1</v>
      </c>
      <c r="Q288" s="36"/>
      <c r="R288" s="58">
        <f t="shared" si="39"/>
        <v>1552</v>
      </c>
    </row>
    <row r="289" spans="1:18">
      <c r="A289" s="35">
        <v>445</v>
      </c>
      <c r="B289" s="115">
        <v>445348290</v>
      </c>
      <c r="C289" s="116" t="s">
        <v>525</v>
      </c>
      <c r="D289" s="115">
        <v>348</v>
      </c>
      <c r="E289" s="116" t="s">
        <v>375</v>
      </c>
      <c r="F289" s="115">
        <v>290</v>
      </c>
      <c r="G289" s="116" t="s">
        <v>317</v>
      </c>
      <c r="H289" s="74">
        <f t="shared" si="32"/>
        <v>1</v>
      </c>
      <c r="I289" s="36"/>
      <c r="J289" s="38">
        <f t="shared" si="33"/>
        <v>9220</v>
      </c>
      <c r="K289" s="38">
        <f t="shared" si="34"/>
        <v>0</v>
      </c>
      <c r="L289" s="38">
        <f t="shared" si="35"/>
        <v>0</v>
      </c>
      <c r="M289" s="36"/>
      <c r="N289" s="38">
        <f t="shared" si="36"/>
        <v>14056</v>
      </c>
      <c r="O289" s="38">
        <f t="shared" si="37"/>
        <v>0</v>
      </c>
      <c r="P289" s="38">
        <f t="shared" si="38"/>
        <v>1</v>
      </c>
      <c r="Q289" s="36"/>
      <c r="R289" s="58">
        <f t="shared" si="39"/>
        <v>4836</v>
      </c>
    </row>
    <row r="290" spans="1:18">
      <c r="A290" s="35">
        <v>445</v>
      </c>
      <c r="B290" s="115">
        <v>445348316</v>
      </c>
      <c r="C290" s="116" t="s">
        <v>525</v>
      </c>
      <c r="D290" s="115">
        <v>348</v>
      </c>
      <c r="E290" s="116" t="s">
        <v>375</v>
      </c>
      <c r="F290" s="115">
        <v>316</v>
      </c>
      <c r="G290" s="116" t="s">
        <v>343</v>
      </c>
      <c r="H290" s="74">
        <f t="shared" si="32"/>
        <v>12</v>
      </c>
      <c r="I290" s="36"/>
      <c r="J290" s="38">
        <f t="shared" si="33"/>
        <v>12439</v>
      </c>
      <c r="K290" s="38">
        <f t="shared" si="34"/>
        <v>0</v>
      </c>
      <c r="L290" s="38">
        <f t="shared" si="35"/>
        <v>2</v>
      </c>
      <c r="M290" s="36"/>
      <c r="N290" s="38">
        <f t="shared" si="36"/>
        <v>15648</v>
      </c>
      <c r="O290" s="38">
        <f t="shared" si="37"/>
        <v>1</v>
      </c>
      <c r="P290" s="38">
        <f t="shared" si="38"/>
        <v>7</v>
      </c>
      <c r="Q290" s="36"/>
      <c r="R290" s="58">
        <f t="shared" si="39"/>
        <v>3209</v>
      </c>
    </row>
    <row r="291" spans="1:18">
      <c r="A291" s="35">
        <v>445</v>
      </c>
      <c r="B291" s="115">
        <v>445348322</v>
      </c>
      <c r="C291" s="116" t="s">
        <v>525</v>
      </c>
      <c r="D291" s="115">
        <v>348</v>
      </c>
      <c r="E291" s="116" t="s">
        <v>375</v>
      </c>
      <c r="F291" s="115">
        <v>322</v>
      </c>
      <c r="G291" s="116" t="s">
        <v>349</v>
      </c>
      <c r="H291" s="74">
        <f t="shared" si="32"/>
        <v>2</v>
      </c>
      <c r="I291" s="36"/>
      <c r="J291" s="38">
        <f t="shared" si="33"/>
        <v>14526</v>
      </c>
      <c r="K291" s="38">
        <f t="shared" si="34"/>
        <v>1</v>
      </c>
      <c r="L291" s="38">
        <f t="shared" si="35"/>
        <v>4</v>
      </c>
      <c r="M291" s="36"/>
      <c r="N291" s="38">
        <f t="shared" si="36"/>
        <v>16825</v>
      </c>
      <c r="O291" s="38">
        <f t="shared" si="37"/>
        <v>1</v>
      </c>
      <c r="P291" s="38">
        <f t="shared" si="38"/>
        <v>2</v>
      </c>
      <c r="Q291" s="36"/>
      <c r="R291" s="58">
        <f t="shared" si="39"/>
        <v>2299</v>
      </c>
    </row>
    <row r="292" spans="1:18">
      <c r="A292" s="35">
        <v>445</v>
      </c>
      <c r="B292" s="115">
        <v>445348348</v>
      </c>
      <c r="C292" s="116" t="s">
        <v>525</v>
      </c>
      <c r="D292" s="115">
        <v>348</v>
      </c>
      <c r="E292" s="116" t="s">
        <v>375</v>
      </c>
      <c r="F292" s="115">
        <v>348</v>
      </c>
      <c r="G292" s="116" t="s">
        <v>375</v>
      </c>
      <c r="H292" s="74">
        <f t="shared" si="32"/>
        <v>1311</v>
      </c>
      <c r="I292" s="36"/>
      <c r="J292" s="38">
        <f t="shared" si="33"/>
        <v>13818</v>
      </c>
      <c r="K292" s="38">
        <f t="shared" si="34"/>
        <v>183</v>
      </c>
      <c r="L292" s="38">
        <f t="shared" si="35"/>
        <v>897</v>
      </c>
      <c r="M292" s="36"/>
      <c r="N292" s="38">
        <f t="shared" si="36"/>
        <v>14848</v>
      </c>
      <c r="O292" s="38">
        <f t="shared" si="37"/>
        <v>206</v>
      </c>
      <c r="P292" s="38">
        <f t="shared" si="38"/>
        <v>860</v>
      </c>
      <c r="Q292" s="36"/>
      <c r="R292" s="58">
        <f t="shared" si="39"/>
        <v>1030</v>
      </c>
    </row>
    <row r="293" spans="1:18">
      <c r="A293" s="35">
        <v>445</v>
      </c>
      <c r="B293" s="115">
        <v>445348620</v>
      </c>
      <c r="C293" s="116" t="s">
        <v>525</v>
      </c>
      <c r="D293" s="115">
        <v>348</v>
      </c>
      <c r="E293" s="116" t="s">
        <v>375</v>
      </c>
      <c r="F293" s="115">
        <v>620</v>
      </c>
      <c r="G293" s="116" t="s">
        <v>388</v>
      </c>
      <c r="H293" s="74">
        <f t="shared" si="32"/>
        <v>1</v>
      </c>
      <c r="I293" s="36"/>
      <c r="J293" s="38">
        <f t="shared" si="33"/>
        <v>10948.730655066533</v>
      </c>
      <c r="K293" s="38">
        <f t="shared" si="34"/>
        <v>0</v>
      </c>
      <c r="L293" s="38">
        <f t="shared" si="35"/>
        <v>0</v>
      </c>
      <c r="M293" s="36"/>
      <c r="N293" s="38">
        <f t="shared" si="36"/>
        <v>10115</v>
      </c>
      <c r="O293" s="38">
        <f t="shared" si="37"/>
        <v>0</v>
      </c>
      <c r="P293" s="38">
        <f t="shared" si="38"/>
        <v>0</v>
      </c>
      <c r="Q293" s="36"/>
      <c r="R293" s="58">
        <f t="shared" si="39"/>
        <v>-833.73065506653256</v>
      </c>
    </row>
    <row r="294" spans="1:18">
      <c r="A294" s="35">
        <v>445</v>
      </c>
      <c r="B294" s="115">
        <v>445348658</v>
      </c>
      <c r="C294" s="116" t="s">
        <v>525</v>
      </c>
      <c r="D294" s="115">
        <v>348</v>
      </c>
      <c r="E294" s="116" t="s">
        <v>375</v>
      </c>
      <c r="F294" s="115">
        <v>658</v>
      </c>
      <c r="G294" s="116" t="s">
        <v>397</v>
      </c>
      <c r="H294" s="74">
        <f t="shared" si="32"/>
        <v>5</v>
      </c>
      <c r="I294" s="36"/>
      <c r="J294" s="38">
        <f t="shared" si="33"/>
        <v>11202</v>
      </c>
      <c r="K294" s="38">
        <f t="shared" si="34"/>
        <v>1</v>
      </c>
      <c r="L294" s="38">
        <f t="shared" si="35"/>
        <v>0</v>
      </c>
      <c r="M294" s="36"/>
      <c r="N294" s="38">
        <f t="shared" si="36"/>
        <v>15752</v>
      </c>
      <c r="O294" s="38">
        <f t="shared" si="37"/>
        <v>1</v>
      </c>
      <c r="P294" s="38">
        <f t="shared" si="38"/>
        <v>5</v>
      </c>
      <c r="Q294" s="36"/>
      <c r="R294" s="58">
        <f t="shared" si="39"/>
        <v>4550</v>
      </c>
    </row>
    <row r="295" spans="1:18">
      <c r="A295" s="35">
        <v>445</v>
      </c>
      <c r="B295" s="115">
        <v>445348753</v>
      </c>
      <c r="C295" s="116" t="s">
        <v>525</v>
      </c>
      <c r="D295" s="115">
        <v>348</v>
      </c>
      <c r="E295" s="116" t="s">
        <v>375</v>
      </c>
      <c r="F295" s="115">
        <v>753</v>
      </c>
      <c r="G295" s="116" t="s">
        <v>426</v>
      </c>
      <c r="H295" s="74">
        <f t="shared" si="32"/>
        <v>4</v>
      </c>
      <c r="I295" s="36"/>
      <c r="J295" s="38">
        <f t="shared" si="33"/>
        <v>11023</v>
      </c>
      <c r="K295" s="38">
        <f t="shared" si="34"/>
        <v>0</v>
      </c>
      <c r="L295" s="38">
        <f t="shared" si="35"/>
        <v>0</v>
      </c>
      <c r="M295" s="36"/>
      <c r="N295" s="38">
        <f t="shared" si="36"/>
        <v>10477</v>
      </c>
      <c r="O295" s="38">
        <f t="shared" si="37"/>
        <v>0</v>
      </c>
      <c r="P295" s="38">
        <f t="shared" si="38"/>
        <v>0</v>
      </c>
      <c r="Q295" s="36"/>
      <c r="R295" s="58">
        <f t="shared" si="39"/>
        <v>-546</v>
      </c>
    </row>
    <row r="296" spans="1:18">
      <c r="A296" s="35">
        <v>445</v>
      </c>
      <c r="B296" s="115">
        <v>445348767</v>
      </c>
      <c r="C296" s="116" t="s">
        <v>525</v>
      </c>
      <c r="D296" s="115">
        <v>348</v>
      </c>
      <c r="E296" s="116" t="s">
        <v>375</v>
      </c>
      <c r="F296" s="115">
        <v>767</v>
      </c>
      <c r="G296" s="116" t="s">
        <v>432</v>
      </c>
      <c r="H296" s="74">
        <f t="shared" si="32"/>
        <v>2</v>
      </c>
      <c r="I296" s="36"/>
      <c r="J296" s="38">
        <f t="shared" si="33"/>
        <v>10122</v>
      </c>
      <c r="K296" s="38">
        <f t="shared" si="34"/>
        <v>0</v>
      </c>
      <c r="L296" s="38">
        <f t="shared" si="35"/>
        <v>0</v>
      </c>
      <c r="M296" s="36"/>
      <c r="N296" s="38">
        <f t="shared" si="36"/>
        <v>11611</v>
      </c>
      <c r="O296" s="38">
        <f t="shared" si="37"/>
        <v>0</v>
      </c>
      <c r="P296" s="38">
        <f t="shared" si="38"/>
        <v>0</v>
      </c>
      <c r="Q296" s="36"/>
      <c r="R296" s="58">
        <f t="shared" si="39"/>
        <v>1489</v>
      </c>
    </row>
    <row r="297" spans="1:18">
      <c r="A297" s="35">
        <v>445</v>
      </c>
      <c r="B297" s="115">
        <v>445348775</v>
      </c>
      <c r="C297" s="116" t="s">
        <v>525</v>
      </c>
      <c r="D297" s="115">
        <v>348</v>
      </c>
      <c r="E297" s="116" t="s">
        <v>375</v>
      </c>
      <c r="F297" s="115">
        <v>775</v>
      </c>
      <c r="G297" s="116" t="s">
        <v>436</v>
      </c>
      <c r="H297" s="74">
        <f t="shared" si="32"/>
        <v>23</v>
      </c>
      <c r="I297" s="36"/>
      <c r="J297" s="38">
        <f t="shared" si="33"/>
        <v>10552</v>
      </c>
      <c r="K297" s="38">
        <f t="shared" si="34"/>
        <v>0</v>
      </c>
      <c r="L297" s="38">
        <f t="shared" si="35"/>
        <v>4</v>
      </c>
      <c r="M297" s="36"/>
      <c r="N297" s="38">
        <f t="shared" si="36"/>
        <v>11126</v>
      </c>
      <c r="O297" s="38">
        <f t="shared" si="37"/>
        <v>1</v>
      </c>
      <c r="P297" s="38">
        <f t="shared" si="38"/>
        <v>3</v>
      </c>
      <c r="Q297" s="36"/>
      <c r="R297" s="58">
        <f t="shared" si="39"/>
        <v>574</v>
      </c>
    </row>
    <row r="298" spans="1:18">
      <c r="A298" s="35">
        <v>446</v>
      </c>
      <c r="B298" s="115">
        <v>446099001</v>
      </c>
      <c r="C298" s="116" t="s">
        <v>526</v>
      </c>
      <c r="D298" s="115">
        <v>99</v>
      </c>
      <c r="E298" s="116" t="s">
        <v>126</v>
      </c>
      <c r="F298" s="115">
        <v>1</v>
      </c>
      <c r="G298" s="116" t="s">
        <v>28</v>
      </c>
      <c r="H298" s="74">
        <f t="shared" si="32"/>
        <v>1</v>
      </c>
      <c r="I298" s="36"/>
      <c r="J298" s="38">
        <f t="shared" si="33"/>
        <v>14733</v>
      </c>
      <c r="K298" s="38">
        <f t="shared" si="34"/>
        <v>0</v>
      </c>
      <c r="L298" s="38">
        <f t="shared" si="35"/>
        <v>1</v>
      </c>
      <c r="M298" s="36"/>
      <c r="N298" s="38">
        <f t="shared" si="36"/>
        <v>15606</v>
      </c>
      <c r="O298" s="38">
        <f t="shared" si="37"/>
        <v>0</v>
      </c>
      <c r="P298" s="38">
        <f t="shared" si="38"/>
        <v>1</v>
      </c>
      <c r="Q298" s="36"/>
      <c r="R298" s="58">
        <f t="shared" si="39"/>
        <v>873</v>
      </c>
    </row>
    <row r="299" spans="1:18">
      <c r="A299" s="35">
        <v>446</v>
      </c>
      <c r="B299" s="115">
        <v>446099016</v>
      </c>
      <c r="C299" s="116" t="s">
        <v>526</v>
      </c>
      <c r="D299" s="115">
        <v>99</v>
      </c>
      <c r="E299" s="116" t="s">
        <v>126</v>
      </c>
      <c r="F299" s="115">
        <v>16</v>
      </c>
      <c r="G299" s="116" t="s">
        <v>43</v>
      </c>
      <c r="H299" s="74">
        <f t="shared" si="32"/>
        <v>302</v>
      </c>
      <c r="I299" s="36"/>
      <c r="J299" s="38">
        <f t="shared" si="33"/>
        <v>11467</v>
      </c>
      <c r="K299" s="38">
        <f t="shared" si="34"/>
        <v>14</v>
      </c>
      <c r="L299" s="38">
        <f t="shared" si="35"/>
        <v>74</v>
      </c>
      <c r="M299" s="36"/>
      <c r="N299" s="38">
        <f t="shared" si="36"/>
        <v>12750</v>
      </c>
      <c r="O299" s="38">
        <f t="shared" si="37"/>
        <v>10</v>
      </c>
      <c r="P299" s="38">
        <f t="shared" si="38"/>
        <v>96</v>
      </c>
      <c r="Q299" s="36"/>
      <c r="R299" s="58">
        <f t="shared" si="39"/>
        <v>1283</v>
      </c>
    </row>
    <row r="300" spans="1:18">
      <c r="A300" s="35">
        <v>446</v>
      </c>
      <c r="B300" s="115">
        <v>446099018</v>
      </c>
      <c r="C300" s="116" t="s">
        <v>526</v>
      </c>
      <c r="D300" s="115">
        <v>99</v>
      </c>
      <c r="E300" s="116" t="s">
        <v>126</v>
      </c>
      <c r="F300" s="115">
        <v>18</v>
      </c>
      <c r="G300" s="116" t="s">
        <v>45</v>
      </c>
      <c r="H300" s="74">
        <f t="shared" si="32"/>
        <v>10</v>
      </c>
      <c r="I300" s="36"/>
      <c r="J300" s="38">
        <f t="shared" si="33"/>
        <v>13142</v>
      </c>
      <c r="K300" s="38">
        <f t="shared" si="34"/>
        <v>0</v>
      </c>
      <c r="L300" s="38">
        <f t="shared" si="35"/>
        <v>4</v>
      </c>
      <c r="M300" s="36"/>
      <c r="N300" s="38">
        <f t="shared" si="36"/>
        <v>13741</v>
      </c>
      <c r="O300" s="38">
        <f t="shared" si="37"/>
        <v>0</v>
      </c>
      <c r="P300" s="38">
        <f t="shared" si="38"/>
        <v>3</v>
      </c>
      <c r="Q300" s="36"/>
      <c r="R300" s="58">
        <f t="shared" si="39"/>
        <v>599</v>
      </c>
    </row>
    <row r="301" spans="1:18">
      <c r="A301" s="35">
        <v>446</v>
      </c>
      <c r="B301" s="115">
        <v>446099025</v>
      </c>
      <c r="C301" s="116" t="s">
        <v>526</v>
      </c>
      <c r="D301" s="115">
        <v>99</v>
      </c>
      <c r="E301" s="116" t="s">
        <v>126</v>
      </c>
      <c r="F301" s="115">
        <v>25</v>
      </c>
      <c r="G301" s="116" t="s">
        <v>52</v>
      </c>
      <c r="H301" s="74">
        <f t="shared" si="32"/>
        <v>1</v>
      </c>
      <c r="I301" s="36"/>
      <c r="J301" s="38">
        <f t="shared" si="33"/>
        <v>11358.004926739928</v>
      </c>
      <c r="K301" s="38">
        <f t="shared" si="34"/>
        <v>0</v>
      </c>
      <c r="L301" s="38">
        <f t="shared" si="35"/>
        <v>0</v>
      </c>
      <c r="M301" s="36"/>
      <c r="N301" s="38">
        <f t="shared" si="36"/>
        <v>12518.995083410566</v>
      </c>
      <c r="O301" s="38">
        <f t="shared" si="37"/>
        <v>0</v>
      </c>
      <c r="P301" s="38">
        <f t="shared" si="38"/>
        <v>0</v>
      </c>
      <c r="Q301" s="36"/>
      <c r="R301" s="58">
        <f t="shared" si="39"/>
        <v>1160.9901566706376</v>
      </c>
    </row>
    <row r="302" spans="1:18">
      <c r="A302" s="35">
        <v>446</v>
      </c>
      <c r="B302" s="115">
        <v>446099027</v>
      </c>
      <c r="C302" s="116" t="s">
        <v>526</v>
      </c>
      <c r="D302" s="115">
        <v>99</v>
      </c>
      <c r="E302" s="116" t="s">
        <v>126</v>
      </c>
      <c r="F302" s="115">
        <v>27</v>
      </c>
      <c r="G302" s="116" t="s">
        <v>54</v>
      </c>
      <c r="H302" s="74">
        <f t="shared" si="32"/>
        <v>1</v>
      </c>
      <c r="I302" s="36"/>
      <c r="J302" s="38">
        <f t="shared" si="33"/>
        <v>9981</v>
      </c>
      <c r="K302" s="38">
        <f t="shared" si="34"/>
        <v>0</v>
      </c>
      <c r="L302" s="38">
        <f t="shared" si="35"/>
        <v>0</v>
      </c>
      <c r="M302" s="36"/>
      <c r="N302" s="38">
        <f t="shared" si="36"/>
        <v>15311</v>
      </c>
      <c r="O302" s="38">
        <f t="shared" si="37"/>
        <v>0</v>
      </c>
      <c r="P302" s="38">
        <f t="shared" si="38"/>
        <v>1</v>
      </c>
      <c r="Q302" s="36"/>
      <c r="R302" s="58">
        <f t="shared" si="39"/>
        <v>5330</v>
      </c>
    </row>
    <row r="303" spans="1:18">
      <c r="A303" s="35">
        <v>446</v>
      </c>
      <c r="B303" s="115">
        <v>446099035</v>
      </c>
      <c r="C303" s="116" t="s">
        <v>526</v>
      </c>
      <c r="D303" s="115">
        <v>99</v>
      </c>
      <c r="E303" s="116" t="s">
        <v>126</v>
      </c>
      <c r="F303" s="115">
        <v>35</v>
      </c>
      <c r="G303" s="116" t="s">
        <v>62</v>
      </c>
      <c r="H303" s="74">
        <f t="shared" si="32"/>
        <v>4</v>
      </c>
      <c r="I303" s="36"/>
      <c r="J303" s="38">
        <f t="shared" si="33"/>
        <v>18153</v>
      </c>
      <c r="K303" s="38">
        <f t="shared" si="34"/>
        <v>3</v>
      </c>
      <c r="L303" s="38">
        <f t="shared" si="35"/>
        <v>5</v>
      </c>
      <c r="M303" s="36"/>
      <c r="N303" s="38">
        <f t="shared" si="36"/>
        <v>19673</v>
      </c>
      <c r="O303" s="38">
        <f t="shared" si="37"/>
        <v>2</v>
      </c>
      <c r="P303" s="38">
        <f t="shared" si="38"/>
        <v>4</v>
      </c>
      <c r="Q303" s="36"/>
      <c r="R303" s="58">
        <f t="shared" si="39"/>
        <v>1520</v>
      </c>
    </row>
    <row r="304" spans="1:18">
      <c r="A304" s="35">
        <v>446</v>
      </c>
      <c r="B304" s="115">
        <v>446099040</v>
      </c>
      <c r="C304" s="116" t="s">
        <v>526</v>
      </c>
      <c r="D304" s="115">
        <v>99</v>
      </c>
      <c r="E304" s="116" t="s">
        <v>126</v>
      </c>
      <c r="F304" s="115">
        <v>40</v>
      </c>
      <c r="G304" s="116" t="s">
        <v>67</v>
      </c>
      <c r="H304" s="74">
        <f t="shared" si="32"/>
        <v>4</v>
      </c>
      <c r="I304" s="36"/>
      <c r="J304" s="38">
        <f t="shared" si="33"/>
        <v>11768.9727779491</v>
      </c>
      <c r="K304" s="38">
        <f t="shared" si="34"/>
        <v>0</v>
      </c>
      <c r="L304" s="38">
        <f t="shared" si="35"/>
        <v>0</v>
      </c>
      <c r="M304" s="36"/>
      <c r="N304" s="38">
        <f t="shared" si="36"/>
        <v>16015</v>
      </c>
      <c r="O304" s="38">
        <f t="shared" si="37"/>
        <v>0</v>
      </c>
      <c r="P304" s="38">
        <f t="shared" si="38"/>
        <v>4</v>
      </c>
      <c r="Q304" s="36"/>
      <c r="R304" s="58">
        <f t="shared" si="39"/>
        <v>4246.0272220508996</v>
      </c>
    </row>
    <row r="305" spans="1:18">
      <c r="A305" s="35">
        <v>446</v>
      </c>
      <c r="B305" s="115">
        <v>446099044</v>
      </c>
      <c r="C305" s="116" t="s">
        <v>526</v>
      </c>
      <c r="D305" s="115">
        <v>99</v>
      </c>
      <c r="E305" s="116" t="s">
        <v>126</v>
      </c>
      <c r="F305" s="115">
        <v>44</v>
      </c>
      <c r="G305" s="116" t="s">
        <v>71</v>
      </c>
      <c r="H305" s="74">
        <f t="shared" si="32"/>
        <v>619</v>
      </c>
      <c r="I305" s="36"/>
      <c r="J305" s="38">
        <f t="shared" si="33"/>
        <v>13513</v>
      </c>
      <c r="K305" s="38">
        <f t="shared" si="34"/>
        <v>57</v>
      </c>
      <c r="L305" s="38">
        <f t="shared" si="35"/>
        <v>317</v>
      </c>
      <c r="M305" s="36"/>
      <c r="N305" s="38">
        <f t="shared" si="36"/>
        <v>15088</v>
      </c>
      <c r="O305" s="38">
        <f t="shared" si="37"/>
        <v>60</v>
      </c>
      <c r="P305" s="38">
        <f t="shared" si="38"/>
        <v>385</v>
      </c>
      <c r="Q305" s="36"/>
      <c r="R305" s="58">
        <f t="shared" si="39"/>
        <v>1575</v>
      </c>
    </row>
    <row r="306" spans="1:18">
      <c r="A306" s="35">
        <v>446</v>
      </c>
      <c r="B306" s="115">
        <v>446099050</v>
      </c>
      <c r="C306" s="116" t="s">
        <v>526</v>
      </c>
      <c r="D306" s="115">
        <v>99</v>
      </c>
      <c r="E306" s="116" t="s">
        <v>126</v>
      </c>
      <c r="F306" s="115">
        <v>50</v>
      </c>
      <c r="G306" s="116" t="s">
        <v>77</v>
      </c>
      <c r="H306" s="74">
        <f t="shared" si="32"/>
        <v>7</v>
      </c>
      <c r="I306" s="36"/>
      <c r="J306" s="38">
        <f t="shared" si="33"/>
        <v>11348</v>
      </c>
      <c r="K306" s="38">
        <f t="shared" si="34"/>
        <v>1</v>
      </c>
      <c r="L306" s="38">
        <f t="shared" si="35"/>
        <v>2</v>
      </c>
      <c r="M306" s="36"/>
      <c r="N306" s="38">
        <f t="shared" si="36"/>
        <v>15154</v>
      </c>
      <c r="O306" s="38">
        <f t="shared" si="37"/>
        <v>1</v>
      </c>
      <c r="P306" s="38">
        <f t="shared" si="38"/>
        <v>6</v>
      </c>
      <c r="Q306" s="36"/>
      <c r="R306" s="58">
        <f t="shared" si="39"/>
        <v>3806</v>
      </c>
    </row>
    <row r="307" spans="1:18">
      <c r="A307" s="35">
        <v>446</v>
      </c>
      <c r="B307" s="115">
        <v>446099073</v>
      </c>
      <c r="C307" s="116" t="s">
        <v>526</v>
      </c>
      <c r="D307" s="115">
        <v>99</v>
      </c>
      <c r="E307" s="116" t="s">
        <v>126</v>
      </c>
      <c r="F307" s="115">
        <v>73</v>
      </c>
      <c r="G307" s="116" t="s">
        <v>100</v>
      </c>
      <c r="H307" s="74">
        <f t="shared" si="32"/>
        <v>3</v>
      </c>
      <c r="I307" s="36"/>
      <c r="J307" s="38">
        <f t="shared" si="33"/>
        <v>14269</v>
      </c>
      <c r="K307" s="38">
        <f t="shared" si="34"/>
        <v>0</v>
      </c>
      <c r="L307" s="38">
        <f t="shared" si="35"/>
        <v>3</v>
      </c>
      <c r="M307" s="36"/>
      <c r="N307" s="38">
        <f t="shared" si="36"/>
        <v>15588</v>
      </c>
      <c r="O307" s="38">
        <f t="shared" si="37"/>
        <v>0</v>
      </c>
      <c r="P307" s="38">
        <f t="shared" si="38"/>
        <v>3</v>
      </c>
      <c r="Q307" s="36"/>
      <c r="R307" s="58">
        <f t="shared" si="39"/>
        <v>1319</v>
      </c>
    </row>
    <row r="308" spans="1:18">
      <c r="A308" s="35">
        <v>446</v>
      </c>
      <c r="B308" s="115">
        <v>446099083</v>
      </c>
      <c r="C308" s="116" t="s">
        <v>526</v>
      </c>
      <c r="D308" s="115">
        <v>99</v>
      </c>
      <c r="E308" s="116" t="s">
        <v>126</v>
      </c>
      <c r="F308" s="115">
        <v>83</v>
      </c>
      <c r="G308" s="116" t="s">
        <v>110</v>
      </c>
      <c r="H308" s="74">
        <f t="shared" si="32"/>
        <v>2</v>
      </c>
      <c r="I308" s="36"/>
      <c r="J308" s="38">
        <f t="shared" si="33"/>
        <v>11937</v>
      </c>
      <c r="K308" s="38">
        <f t="shared" si="34"/>
        <v>1</v>
      </c>
      <c r="L308" s="38">
        <f t="shared" si="35"/>
        <v>0</v>
      </c>
      <c r="M308" s="36"/>
      <c r="N308" s="38">
        <f t="shared" si="36"/>
        <v>12223</v>
      </c>
      <c r="O308" s="38">
        <f t="shared" si="37"/>
        <v>0</v>
      </c>
      <c r="P308" s="38">
        <f t="shared" si="38"/>
        <v>0</v>
      </c>
      <c r="Q308" s="36"/>
      <c r="R308" s="58">
        <f t="shared" si="39"/>
        <v>286</v>
      </c>
    </row>
    <row r="309" spans="1:18">
      <c r="A309" s="35">
        <v>446</v>
      </c>
      <c r="B309" s="115">
        <v>446099088</v>
      </c>
      <c r="C309" s="116" t="s">
        <v>526</v>
      </c>
      <c r="D309" s="115">
        <v>99</v>
      </c>
      <c r="E309" s="116" t="s">
        <v>126</v>
      </c>
      <c r="F309" s="115">
        <v>88</v>
      </c>
      <c r="G309" s="116" t="s">
        <v>115</v>
      </c>
      <c r="H309" s="74">
        <f t="shared" si="32"/>
        <v>15</v>
      </c>
      <c r="I309" s="36"/>
      <c r="J309" s="38">
        <f t="shared" si="33"/>
        <v>12622</v>
      </c>
      <c r="K309" s="38">
        <f t="shared" si="34"/>
        <v>0</v>
      </c>
      <c r="L309" s="38">
        <f t="shared" si="35"/>
        <v>7</v>
      </c>
      <c r="M309" s="36"/>
      <c r="N309" s="38">
        <f t="shared" si="36"/>
        <v>12978</v>
      </c>
      <c r="O309" s="38">
        <f t="shared" si="37"/>
        <v>0</v>
      </c>
      <c r="P309" s="38">
        <f t="shared" si="38"/>
        <v>4</v>
      </c>
      <c r="Q309" s="36"/>
      <c r="R309" s="58">
        <f t="shared" si="39"/>
        <v>356</v>
      </c>
    </row>
    <row r="310" spans="1:18">
      <c r="A310" s="35">
        <v>446</v>
      </c>
      <c r="B310" s="115">
        <v>446099095</v>
      </c>
      <c r="C310" s="116" t="s">
        <v>526</v>
      </c>
      <c r="D310" s="115">
        <v>99</v>
      </c>
      <c r="E310" s="116" t="s">
        <v>126</v>
      </c>
      <c r="F310" s="115">
        <v>95</v>
      </c>
      <c r="G310" s="116" t="s">
        <v>122</v>
      </c>
      <c r="H310" s="74">
        <f t="shared" si="32"/>
        <v>2</v>
      </c>
      <c r="I310" s="36"/>
      <c r="J310" s="38">
        <f t="shared" si="33"/>
        <v>15088.768258785944</v>
      </c>
      <c r="K310" s="38">
        <f t="shared" si="34"/>
        <v>0</v>
      </c>
      <c r="L310" s="38">
        <f t="shared" si="35"/>
        <v>0</v>
      </c>
      <c r="M310" s="36"/>
      <c r="N310" s="38">
        <f t="shared" si="36"/>
        <v>12223</v>
      </c>
      <c r="O310" s="38">
        <f t="shared" si="37"/>
        <v>0</v>
      </c>
      <c r="P310" s="38">
        <f t="shared" si="38"/>
        <v>0</v>
      </c>
      <c r="Q310" s="36"/>
      <c r="R310" s="58">
        <f t="shared" si="39"/>
        <v>-2865.7682587859435</v>
      </c>
    </row>
    <row r="311" spans="1:18">
      <c r="A311" s="35">
        <v>446</v>
      </c>
      <c r="B311" s="115">
        <v>446099099</v>
      </c>
      <c r="C311" s="116" t="s">
        <v>526</v>
      </c>
      <c r="D311" s="115">
        <v>99</v>
      </c>
      <c r="E311" s="116" t="s">
        <v>126</v>
      </c>
      <c r="F311" s="115">
        <v>99</v>
      </c>
      <c r="G311" s="116" t="s">
        <v>126</v>
      </c>
      <c r="H311" s="74">
        <f t="shared" si="32"/>
        <v>104</v>
      </c>
      <c r="I311" s="36"/>
      <c r="J311" s="38">
        <f t="shared" si="33"/>
        <v>11554</v>
      </c>
      <c r="K311" s="38">
        <f t="shared" si="34"/>
        <v>9</v>
      </c>
      <c r="L311" s="38">
        <f t="shared" si="35"/>
        <v>31</v>
      </c>
      <c r="M311" s="36"/>
      <c r="N311" s="38">
        <f t="shared" si="36"/>
        <v>13115</v>
      </c>
      <c r="O311" s="38">
        <f t="shared" si="37"/>
        <v>12</v>
      </c>
      <c r="P311" s="38">
        <f t="shared" si="38"/>
        <v>44</v>
      </c>
      <c r="Q311" s="36"/>
      <c r="R311" s="58">
        <f t="shared" si="39"/>
        <v>1561</v>
      </c>
    </row>
    <row r="312" spans="1:18">
      <c r="A312" s="35">
        <v>446</v>
      </c>
      <c r="B312" s="115">
        <v>446099101</v>
      </c>
      <c r="C312" s="116" t="s">
        <v>526</v>
      </c>
      <c r="D312" s="115">
        <v>99</v>
      </c>
      <c r="E312" s="116" t="s">
        <v>126</v>
      </c>
      <c r="F312" s="115">
        <v>101</v>
      </c>
      <c r="G312" s="116" t="s">
        <v>128</v>
      </c>
      <c r="H312" s="74">
        <f t="shared" si="32"/>
        <v>1</v>
      </c>
      <c r="I312" s="36"/>
      <c r="J312" s="38">
        <f t="shared" si="33"/>
        <v>9662</v>
      </c>
      <c r="K312" s="38">
        <f t="shared" si="34"/>
        <v>0</v>
      </c>
      <c r="L312" s="38">
        <f t="shared" si="35"/>
        <v>0</v>
      </c>
      <c r="M312" s="36"/>
      <c r="N312" s="38">
        <f t="shared" si="36"/>
        <v>16659</v>
      </c>
      <c r="O312" s="38">
        <f t="shared" si="37"/>
        <v>0</v>
      </c>
      <c r="P312" s="38">
        <f t="shared" si="38"/>
        <v>1</v>
      </c>
      <c r="Q312" s="36"/>
      <c r="R312" s="58">
        <f t="shared" si="39"/>
        <v>6997</v>
      </c>
    </row>
    <row r="313" spans="1:18">
      <c r="A313" s="35">
        <v>446</v>
      </c>
      <c r="B313" s="115">
        <v>446099133</v>
      </c>
      <c r="C313" s="116" t="s">
        <v>526</v>
      </c>
      <c r="D313" s="115">
        <v>99</v>
      </c>
      <c r="E313" s="116" t="s">
        <v>126</v>
      </c>
      <c r="F313" s="115">
        <v>133</v>
      </c>
      <c r="G313" s="116" t="s">
        <v>160</v>
      </c>
      <c r="H313" s="74">
        <f t="shared" si="32"/>
        <v>3</v>
      </c>
      <c r="I313" s="36"/>
      <c r="J313" s="38">
        <f t="shared" si="33"/>
        <v>13716</v>
      </c>
      <c r="K313" s="38">
        <f t="shared" si="34"/>
        <v>0</v>
      </c>
      <c r="L313" s="38">
        <f t="shared" si="35"/>
        <v>3</v>
      </c>
      <c r="M313" s="36"/>
      <c r="N313" s="38">
        <f t="shared" si="36"/>
        <v>16946</v>
      </c>
      <c r="O313" s="38">
        <f t="shared" si="37"/>
        <v>0</v>
      </c>
      <c r="P313" s="38">
        <f t="shared" si="38"/>
        <v>3</v>
      </c>
      <c r="Q313" s="36"/>
      <c r="R313" s="58">
        <f t="shared" si="39"/>
        <v>3230</v>
      </c>
    </row>
    <row r="314" spans="1:18">
      <c r="A314" s="35">
        <v>446</v>
      </c>
      <c r="B314" s="115">
        <v>446099167</v>
      </c>
      <c r="C314" s="116" t="s">
        <v>526</v>
      </c>
      <c r="D314" s="115">
        <v>99</v>
      </c>
      <c r="E314" s="116" t="s">
        <v>126</v>
      </c>
      <c r="F314" s="115">
        <v>167</v>
      </c>
      <c r="G314" s="116" t="s">
        <v>194</v>
      </c>
      <c r="H314" s="74">
        <f t="shared" si="32"/>
        <v>63</v>
      </c>
      <c r="I314" s="36"/>
      <c r="J314" s="38">
        <f t="shared" si="33"/>
        <v>11807</v>
      </c>
      <c r="K314" s="38">
        <f t="shared" si="34"/>
        <v>2</v>
      </c>
      <c r="L314" s="38">
        <f t="shared" si="35"/>
        <v>28</v>
      </c>
      <c r="M314" s="36"/>
      <c r="N314" s="38">
        <f t="shared" si="36"/>
        <v>13359</v>
      </c>
      <c r="O314" s="38">
        <f t="shared" si="37"/>
        <v>3</v>
      </c>
      <c r="P314" s="38">
        <f t="shared" si="38"/>
        <v>38</v>
      </c>
      <c r="Q314" s="36"/>
      <c r="R314" s="58">
        <f t="shared" si="39"/>
        <v>1552</v>
      </c>
    </row>
    <row r="315" spans="1:18">
      <c r="A315" s="35">
        <v>446</v>
      </c>
      <c r="B315" s="115">
        <v>446099175</v>
      </c>
      <c r="C315" s="116" t="s">
        <v>526</v>
      </c>
      <c r="D315" s="115">
        <v>99</v>
      </c>
      <c r="E315" s="116" t="s">
        <v>126</v>
      </c>
      <c r="F315" s="115">
        <v>175</v>
      </c>
      <c r="G315" s="116" t="s">
        <v>202</v>
      </c>
      <c r="H315" s="74">
        <f t="shared" si="32"/>
        <v>2</v>
      </c>
      <c r="I315" s="36"/>
      <c r="J315" s="38">
        <f t="shared" si="33"/>
        <v>10860.740439868472</v>
      </c>
      <c r="K315" s="38">
        <f t="shared" si="34"/>
        <v>0</v>
      </c>
      <c r="L315" s="38">
        <f t="shared" si="35"/>
        <v>0</v>
      </c>
      <c r="M315" s="36"/>
      <c r="N315" s="38">
        <f t="shared" si="36"/>
        <v>11569.15140764924</v>
      </c>
      <c r="O315" s="38">
        <f t="shared" si="37"/>
        <v>0</v>
      </c>
      <c r="P315" s="38">
        <f t="shared" si="38"/>
        <v>0</v>
      </c>
      <c r="Q315" s="36"/>
      <c r="R315" s="58">
        <f t="shared" si="39"/>
        <v>708.41096778076826</v>
      </c>
    </row>
    <row r="316" spans="1:18">
      <c r="A316" s="35">
        <v>446</v>
      </c>
      <c r="B316" s="115">
        <v>446099177</v>
      </c>
      <c r="C316" s="116" t="s">
        <v>526</v>
      </c>
      <c r="D316" s="115">
        <v>99</v>
      </c>
      <c r="E316" s="116" t="s">
        <v>126</v>
      </c>
      <c r="F316" s="115">
        <v>177</v>
      </c>
      <c r="G316" s="116" t="s">
        <v>204</v>
      </c>
      <c r="H316" s="74">
        <f t="shared" si="32"/>
        <v>2</v>
      </c>
      <c r="I316" s="36"/>
      <c r="J316" s="38">
        <f t="shared" si="33"/>
        <v>14818</v>
      </c>
      <c r="K316" s="38">
        <f t="shared" si="34"/>
        <v>0</v>
      </c>
      <c r="L316" s="38">
        <f t="shared" si="35"/>
        <v>2</v>
      </c>
      <c r="M316" s="36"/>
      <c r="N316" s="38">
        <f t="shared" si="36"/>
        <v>15675</v>
      </c>
      <c r="O316" s="38">
        <f t="shared" si="37"/>
        <v>0</v>
      </c>
      <c r="P316" s="38">
        <f t="shared" si="38"/>
        <v>2</v>
      </c>
      <c r="Q316" s="36"/>
      <c r="R316" s="58">
        <f t="shared" si="39"/>
        <v>857</v>
      </c>
    </row>
    <row r="317" spans="1:18">
      <c r="A317" s="35">
        <v>446</v>
      </c>
      <c r="B317" s="115">
        <v>446099182</v>
      </c>
      <c r="C317" s="116" t="s">
        <v>526</v>
      </c>
      <c r="D317" s="115">
        <v>99</v>
      </c>
      <c r="E317" s="116" t="s">
        <v>126</v>
      </c>
      <c r="F317" s="115">
        <v>182</v>
      </c>
      <c r="G317" s="116" t="s">
        <v>209</v>
      </c>
      <c r="H317" s="74">
        <f t="shared" si="32"/>
        <v>4</v>
      </c>
      <c r="I317" s="36"/>
      <c r="J317" s="38">
        <f t="shared" si="33"/>
        <v>11788</v>
      </c>
      <c r="K317" s="38">
        <f t="shared" si="34"/>
        <v>0</v>
      </c>
      <c r="L317" s="38">
        <f t="shared" si="35"/>
        <v>1</v>
      </c>
      <c r="M317" s="36"/>
      <c r="N317" s="38">
        <f t="shared" si="36"/>
        <v>13138</v>
      </c>
      <c r="O317" s="38">
        <f t="shared" si="37"/>
        <v>0</v>
      </c>
      <c r="P317" s="38">
        <f t="shared" si="38"/>
        <v>1</v>
      </c>
      <c r="Q317" s="36"/>
      <c r="R317" s="58">
        <f t="shared" si="39"/>
        <v>1350</v>
      </c>
    </row>
    <row r="318" spans="1:18">
      <c r="A318" s="35">
        <v>446</v>
      </c>
      <c r="B318" s="115">
        <v>446099187</v>
      </c>
      <c r="C318" s="116" t="s">
        <v>526</v>
      </c>
      <c r="D318" s="115">
        <v>99</v>
      </c>
      <c r="E318" s="116" t="s">
        <v>126</v>
      </c>
      <c r="F318" s="115">
        <v>187</v>
      </c>
      <c r="G318" s="116" t="s">
        <v>214</v>
      </c>
      <c r="H318" s="74">
        <f t="shared" si="32"/>
        <v>2</v>
      </c>
      <c r="I318" s="36"/>
      <c r="J318" s="38">
        <f t="shared" si="33"/>
        <v>16758</v>
      </c>
      <c r="K318" s="38">
        <f t="shared" si="34"/>
        <v>2</v>
      </c>
      <c r="L318" s="38">
        <f t="shared" si="35"/>
        <v>2</v>
      </c>
      <c r="M318" s="36"/>
      <c r="N318" s="38">
        <f t="shared" si="36"/>
        <v>17770</v>
      </c>
      <c r="O318" s="38">
        <f t="shared" si="37"/>
        <v>2</v>
      </c>
      <c r="P318" s="38">
        <f t="shared" si="38"/>
        <v>2</v>
      </c>
      <c r="Q318" s="36"/>
      <c r="R318" s="58">
        <f t="shared" si="39"/>
        <v>1012</v>
      </c>
    </row>
    <row r="319" spans="1:18">
      <c r="A319" s="35">
        <v>446</v>
      </c>
      <c r="B319" s="115">
        <v>446099208</v>
      </c>
      <c r="C319" s="116" t="s">
        <v>526</v>
      </c>
      <c r="D319" s="115">
        <v>99</v>
      </c>
      <c r="E319" s="116" t="s">
        <v>126</v>
      </c>
      <c r="F319" s="115">
        <v>208</v>
      </c>
      <c r="G319" s="116" t="s">
        <v>235</v>
      </c>
      <c r="H319" s="74">
        <f t="shared" si="32"/>
        <v>4</v>
      </c>
      <c r="I319" s="36"/>
      <c r="J319" s="38">
        <f t="shared" si="33"/>
        <v>14143</v>
      </c>
      <c r="K319" s="38">
        <f t="shared" si="34"/>
        <v>0</v>
      </c>
      <c r="L319" s="38">
        <f t="shared" si="35"/>
        <v>3</v>
      </c>
      <c r="M319" s="36"/>
      <c r="N319" s="38">
        <f t="shared" si="36"/>
        <v>13506</v>
      </c>
      <c r="O319" s="38">
        <f t="shared" si="37"/>
        <v>0</v>
      </c>
      <c r="P319" s="38">
        <f t="shared" si="38"/>
        <v>2</v>
      </c>
      <c r="Q319" s="36"/>
      <c r="R319" s="58">
        <f t="shared" si="39"/>
        <v>-637</v>
      </c>
    </row>
    <row r="320" spans="1:18">
      <c r="A320" s="35">
        <v>446</v>
      </c>
      <c r="B320" s="115">
        <v>446099212</v>
      </c>
      <c r="C320" s="116" t="s">
        <v>526</v>
      </c>
      <c r="D320" s="115">
        <v>99</v>
      </c>
      <c r="E320" s="116" t="s">
        <v>126</v>
      </c>
      <c r="F320" s="115">
        <v>212</v>
      </c>
      <c r="G320" s="116" t="s">
        <v>239</v>
      </c>
      <c r="H320" s="74">
        <f t="shared" si="32"/>
        <v>137</v>
      </c>
      <c r="I320" s="36"/>
      <c r="J320" s="38">
        <f t="shared" si="33"/>
        <v>11245</v>
      </c>
      <c r="K320" s="38">
        <f t="shared" si="34"/>
        <v>8</v>
      </c>
      <c r="L320" s="38">
        <f t="shared" si="35"/>
        <v>32</v>
      </c>
      <c r="M320" s="36"/>
      <c r="N320" s="38">
        <f t="shared" si="36"/>
        <v>12456</v>
      </c>
      <c r="O320" s="38">
        <f t="shared" si="37"/>
        <v>8</v>
      </c>
      <c r="P320" s="38">
        <f t="shared" si="38"/>
        <v>42</v>
      </c>
      <c r="Q320" s="36"/>
      <c r="R320" s="58">
        <f t="shared" si="39"/>
        <v>1211</v>
      </c>
    </row>
    <row r="321" spans="1:18">
      <c r="A321" s="35">
        <v>446</v>
      </c>
      <c r="B321" s="115">
        <v>446099218</v>
      </c>
      <c r="C321" s="116" t="s">
        <v>526</v>
      </c>
      <c r="D321" s="115">
        <v>99</v>
      </c>
      <c r="E321" s="116" t="s">
        <v>126</v>
      </c>
      <c r="F321" s="115">
        <v>218</v>
      </c>
      <c r="G321" s="116" t="s">
        <v>245</v>
      </c>
      <c r="H321" s="74">
        <f t="shared" si="32"/>
        <v>68</v>
      </c>
      <c r="I321" s="36"/>
      <c r="J321" s="38">
        <f t="shared" si="33"/>
        <v>11220</v>
      </c>
      <c r="K321" s="38">
        <f t="shared" si="34"/>
        <v>2</v>
      </c>
      <c r="L321" s="38">
        <f t="shared" si="35"/>
        <v>13</v>
      </c>
      <c r="M321" s="36"/>
      <c r="N321" s="38">
        <f t="shared" si="36"/>
        <v>12265</v>
      </c>
      <c r="O321" s="38">
        <f t="shared" si="37"/>
        <v>2</v>
      </c>
      <c r="P321" s="38">
        <f t="shared" si="38"/>
        <v>13</v>
      </c>
      <c r="Q321" s="36"/>
      <c r="R321" s="58">
        <f t="shared" si="39"/>
        <v>1045</v>
      </c>
    </row>
    <row r="322" spans="1:18">
      <c r="A322" s="35">
        <v>446</v>
      </c>
      <c r="B322" s="115">
        <v>446099220</v>
      </c>
      <c r="C322" s="116" t="s">
        <v>526</v>
      </c>
      <c r="D322" s="115">
        <v>99</v>
      </c>
      <c r="E322" s="116" t="s">
        <v>126</v>
      </c>
      <c r="F322" s="115">
        <v>220</v>
      </c>
      <c r="G322" s="116" t="s">
        <v>247</v>
      </c>
      <c r="H322" s="74">
        <f t="shared" si="32"/>
        <v>38</v>
      </c>
      <c r="I322" s="36"/>
      <c r="J322" s="38">
        <f t="shared" si="33"/>
        <v>12662</v>
      </c>
      <c r="K322" s="38">
        <f t="shared" si="34"/>
        <v>6</v>
      </c>
      <c r="L322" s="38">
        <f t="shared" si="35"/>
        <v>18</v>
      </c>
      <c r="M322" s="36"/>
      <c r="N322" s="38">
        <f t="shared" si="36"/>
        <v>13547</v>
      </c>
      <c r="O322" s="38">
        <f t="shared" si="37"/>
        <v>3</v>
      </c>
      <c r="P322" s="38">
        <f t="shared" si="38"/>
        <v>19</v>
      </c>
      <c r="Q322" s="36"/>
      <c r="R322" s="58">
        <f t="shared" si="39"/>
        <v>885</v>
      </c>
    </row>
    <row r="323" spans="1:18">
      <c r="A323" s="35">
        <v>446</v>
      </c>
      <c r="B323" s="115">
        <v>446099238</v>
      </c>
      <c r="C323" s="116" t="s">
        <v>526</v>
      </c>
      <c r="D323" s="115">
        <v>99</v>
      </c>
      <c r="E323" s="116" t="s">
        <v>126</v>
      </c>
      <c r="F323" s="115">
        <v>238</v>
      </c>
      <c r="G323" s="116" t="s">
        <v>265</v>
      </c>
      <c r="H323" s="74">
        <f t="shared" si="32"/>
        <v>21</v>
      </c>
      <c r="I323" s="36"/>
      <c r="J323" s="38">
        <f t="shared" si="33"/>
        <v>11305</v>
      </c>
      <c r="K323" s="38">
        <f t="shared" si="34"/>
        <v>1</v>
      </c>
      <c r="L323" s="38">
        <f t="shared" si="35"/>
        <v>8</v>
      </c>
      <c r="M323" s="36"/>
      <c r="N323" s="38">
        <f t="shared" si="36"/>
        <v>12572</v>
      </c>
      <c r="O323" s="38">
        <f t="shared" si="37"/>
        <v>1</v>
      </c>
      <c r="P323" s="38">
        <f t="shared" si="38"/>
        <v>9</v>
      </c>
      <c r="Q323" s="36"/>
      <c r="R323" s="58">
        <f t="shared" si="39"/>
        <v>1267</v>
      </c>
    </row>
    <row r="324" spans="1:18">
      <c r="A324" s="35">
        <v>446</v>
      </c>
      <c r="B324" s="115">
        <v>446099244</v>
      </c>
      <c r="C324" s="116" t="s">
        <v>526</v>
      </c>
      <c r="D324" s="115">
        <v>99</v>
      </c>
      <c r="E324" s="116" t="s">
        <v>126</v>
      </c>
      <c r="F324" s="115">
        <v>244</v>
      </c>
      <c r="G324" s="116" t="s">
        <v>271</v>
      </c>
      <c r="H324" s="74">
        <f t="shared" si="32"/>
        <v>26</v>
      </c>
      <c r="I324" s="36"/>
      <c r="J324" s="38">
        <f t="shared" si="33"/>
        <v>15002</v>
      </c>
      <c r="K324" s="38">
        <f t="shared" si="34"/>
        <v>0</v>
      </c>
      <c r="L324" s="38">
        <f t="shared" si="35"/>
        <v>27</v>
      </c>
      <c r="M324" s="36"/>
      <c r="N324" s="38">
        <f t="shared" si="36"/>
        <v>12433</v>
      </c>
      <c r="O324" s="38">
        <f t="shared" si="37"/>
        <v>0</v>
      </c>
      <c r="P324" s="38">
        <f t="shared" si="38"/>
        <v>6</v>
      </c>
      <c r="Q324" s="36"/>
      <c r="R324" s="58">
        <f t="shared" si="39"/>
        <v>-2569</v>
      </c>
    </row>
    <row r="325" spans="1:18">
      <c r="A325" s="35">
        <v>446</v>
      </c>
      <c r="B325" s="115">
        <v>446099265</v>
      </c>
      <c r="C325" s="116" t="s">
        <v>526</v>
      </c>
      <c r="D325" s="115">
        <v>99</v>
      </c>
      <c r="E325" s="116" t="s">
        <v>126</v>
      </c>
      <c r="F325" s="115">
        <v>265</v>
      </c>
      <c r="G325" s="116" t="s">
        <v>292</v>
      </c>
      <c r="H325" s="74">
        <f t="shared" si="32"/>
        <v>2</v>
      </c>
      <c r="I325" s="36"/>
      <c r="J325" s="38">
        <f t="shared" si="33"/>
        <v>11161.566015625</v>
      </c>
      <c r="K325" s="38">
        <f t="shared" si="34"/>
        <v>0</v>
      </c>
      <c r="L325" s="38">
        <f t="shared" si="35"/>
        <v>0</v>
      </c>
      <c r="M325" s="36"/>
      <c r="N325" s="38">
        <f t="shared" si="36"/>
        <v>10644</v>
      </c>
      <c r="O325" s="38">
        <f t="shared" si="37"/>
        <v>0</v>
      </c>
      <c r="P325" s="38">
        <f t="shared" si="38"/>
        <v>0</v>
      </c>
      <c r="Q325" s="36"/>
      <c r="R325" s="58">
        <f t="shared" si="39"/>
        <v>-517.56601562499964</v>
      </c>
    </row>
    <row r="326" spans="1:18">
      <c r="A326" s="35">
        <v>446</v>
      </c>
      <c r="B326" s="115">
        <v>446099266</v>
      </c>
      <c r="C326" s="116" t="s">
        <v>526</v>
      </c>
      <c r="D326" s="115">
        <v>99</v>
      </c>
      <c r="E326" s="116" t="s">
        <v>126</v>
      </c>
      <c r="F326" s="115">
        <v>266</v>
      </c>
      <c r="G326" s="116" t="s">
        <v>293</v>
      </c>
      <c r="H326" s="74">
        <f t="shared" si="32"/>
        <v>11</v>
      </c>
      <c r="I326" s="36"/>
      <c r="J326" s="38">
        <f t="shared" si="33"/>
        <v>11762</v>
      </c>
      <c r="K326" s="38">
        <f t="shared" si="34"/>
        <v>0</v>
      </c>
      <c r="L326" s="38">
        <f t="shared" si="35"/>
        <v>2</v>
      </c>
      <c r="M326" s="36"/>
      <c r="N326" s="38">
        <f t="shared" si="36"/>
        <v>12150</v>
      </c>
      <c r="O326" s="38">
        <f t="shared" si="37"/>
        <v>0</v>
      </c>
      <c r="P326" s="38">
        <f t="shared" si="38"/>
        <v>4</v>
      </c>
      <c r="Q326" s="36"/>
      <c r="R326" s="58">
        <f t="shared" si="39"/>
        <v>388</v>
      </c>
    </row>
    <row r="327" spans="1:18">
      <c r="A327" s="35">
        <v>446</v>
      </c>
      <c r="B327" s="115">
        <v>446099285</v>
      </c>
      <c r="C327" s="116" t="s">
        <v>526</v>
      </c>
      <c r="D327" s="115">
        <v>99</v>
      </c>
      <c r="E327" s="116" t="s">
        <v>126</v>
      </c>
      <c r="F327" s="115">
        <v>285</v>
      </c>
      <c r="G327" s="116" t="s">
        <v>312</v>
      </c>
      <c r="H327" s="74">
        <f t="shared" si="32"/>
        <v>104</v>
      </c>
      <c r="I327" s="36"/>
      <c r="J327" s="38">
        <f t="shared" si="33"/>
        <v>11508</v>
      </c>
      <c r="K327" s="38">
        <f t="shared" si="34"/>
        <v>12</v>
      </c>
      <c r="L327" s="38">
        <f t="shared" si="35"/>
        <v>22</v>
      </c>
      <c r="M327" s="36"/>
      <c r="N327" s="38">
        <f t="shared" si="36"/>
        <v>13311</v>
      </c>
      <c r="O327" s="38">
        <f t="shared" si="37"/>
        <v>14</v>
      </c>
      <c r="P327" s="38">
        <f t="shared" si="38"/>
        <v>38</v>
      </c>
      <c r="Q327" s="36"/>
      <c r="R327" s="58">
        <f t="shared" si="39"/>
        <v>1803</v>
      </c>
    </row>
    <row r="328" spans="1:18">
      <c r="A328" s="35">
        <v>446</v>
      </c>
      <c r="B328" s="115">
        <v>446099293</v>
      </c>
      <c r="C328" s="116" t="s">
        <v>526</v>
      </c>
      <c r="D328" s="115">
        <v>99</v>
      </c>
      <c r="E328" s="116" t="s">
        <v>126</v>
      </c>
      <c r="F328" s="115">
        <v>293</v>
      </c>
      <c r="G328" s="116" t="s">
        <v>320</v>
      </c>
      <c r="H328" s="74">
        <f t="shared" si="32"/>
        <v>21</v>
      </c>
      <c r="I328" s="36"/>
      <c r="J328" s="38">
        <f t="shared" si="33"/>
        <v>14560</v>
      </c>
      <c r="K328" s="38">
        <f t="shared" si="34"/>
        <v>0</v>
      </c>
      <c r="L328" s="38">
        <f t="shared" si="35"/>
        <v>13</v>
      </c>
      <c r="M328" s="36"/>
      <c r="N328" s="38">
        <f t="shared" si="36"/>
        <v>16323</v>
      </c>
      <c r="O328" s="38">
        <f t="shared" si="37"/>
        <v>1</v>
      </c>
      <c r="P328" s="38">
        <f t="shared" si="38"/>
        <v>18</v>
      </c>
      <c r="Q328" s="36"/>
      <c r="R328" s="58">
        <f t="shared" si="39"/>
        <v>1763</v>
      </c>
    </row>
    <row r="329" spans="1:18">
      <c r="A329" s="35">
        <v>446</v>
      </c>
      <c r="B329" s="115">
        <v>446099307</v>
      </c>
      <c r="C329" s="116" t="s">
        <v>526</v>
      </c>
      <c r="D329" s="115">
        <v>99</v>
      </c>
      <c r="E329" s="116" t="s">
        <v>126</v>
      </c>
      <c r="F329" s="115">
        <v>307</v>
      </c>
      <c r="G329" s="116" t="s">
        <v>334</v>
      </c>
      <c r="H329" s="74">
        <f t="shared" si="32"/>
        <v>24</v>
      </c>
      <c r="I329" s="36"/>
      <c r="J329" s="38">
        <f t="shared" si="33"/>
        <v>12388</v>
      </c>
      <c r="K329" s="38">
        <f t="shared" si="34"/>
        <v>2</v>
      </c>
      <c r="L329" s="38">
        <f t="shared" si="35"/>
        <v>13</v>
      </c>
      <c r="M329" s="36"/>
      <c r="N329" s="38">
        <f t="shared" si="36"/>
        <v>13840</v>
      </c>
      <c r="O329" s="38">
        <f t="shared" si="37"/>
        <v>0</v>
      </c>
      <c r="P329" s="38">
        <f t="shared" si="38"/>
        <v>16</v>
      </c>
      <c r="Q329" s="36"/>
      <c r="R329" s="58">
        <f t="shared" si="39"/>
        <v>1452</v>
      </c>
    </row>
    <row r="330" spans="1:18">
      <c r="A330" s="35">
        <v>446</v>
      </c>
      <c r="B330" s="115">
        <v>446099310</v>
      </c>
      <c r="C330" s="116" t="s">
        <v>526</v>
      </c>
      <c r="D330" s="115">
        <v>99</v>
      </c>
      <c r="E330" s="116" t="s">
        <v>126</v>
      </c>
      <c r="F330" s="115">
        <v>310</v>
      </c>
      <c r="G330" s="116" t="s">
        <v>337</v>
      </c>
      <c r="H330" s="74">
        <f t="shared" ref="H330:H393" si="40">IFERROR(VLOOKUP(B330,ratesQ1,14,FALSE),"--")</f>
        <v>1</v>
      </c>
      <c r="I330" s="36"/>
      <c r="J330" s="38">
        <f t="shared" ref="J330:J393" si="41">IFERROR(VLOOKUP($B330,ratesPFY,9,FALSE),"--")</f>
        <v>15479</v>
      </c>
      <c r="K330" s="38">
        <f t="shared" ref="K330:K393" si="42">(IFERROR(VLOOKUP($B330,found22,12,FALSE),0)+
(IFERROR(VLOOKUP($B330,found22,13,FALSE),0)+
+(IFERROR(VLOOKUP($B330,found22,14,FALSE),0))))</f>
        <v>0</v>
      </c>
      <c r="L330" s="38">
        <f t="shared" ref="L330:L393" si="43">(IFERROR(VLOOKUP($B330,found22,15,FALSE),0))</f>
        <v>1</v>
      </c>
      <c r="M330" s="36"/>
      <c r="N330" s="38">
        <f t="shared" ref="N330:N393" si="44">IFERROR(VLOOKUP($B330,ratesQ1,8,FALSE),"--")</f>
        <v>16826</v>
      </c>
      <c r="O330" s="38">
        <f t="shared" ref="O330:O393" si="45">(IFERROR(VLOOKUP($B330,found23,12,FALSE),0)+
+(IFERROR(VLOOKUP($B330,found23,13,FALSE),0)
+(IFERROR(VLOOKUP($B330,found23,14,FALSE),0))))</f>
        <v>0</v>
      </c>
      <c r="P330" s="38">
        <f t="shared" ref="P330:P393" si="46">(IFERROR(VLOOKUP($B330,found23,15,FALSE),0))</f>
        <v>1</v>
      </c>
      <c r="Q330" s="36"/>
      <c r="R330" s="58">
        <f t="shared" si="39"/>
        <v>1347</v>
      </c>
    </row>
    <row r="331" spans="1:18">
      <c r="A331" s="35">
        <v>446</v>
      </c>
      <c r="B331" s="115">
        <v>446099323</v>
      </c>
      <c r="C331" s="116" t="s">
        <v>526</v>
      </c>
      <c r="D331" s="115">
        <v>99</v>
      </c>
      <c r="E331" s="116" t="s">
        <v>126</v>
      </c>
      <c r="F331" s="115">
        <v>323</v>
      </c>
      <c r="G331" s="116" t="s">
        <v>350</v>
      </c>
      <c r="H331" s="74">
        <f t="shared" si="40"/>
        <v>4</v>
      </c>
      <c r="I331" s="36"/>
      <c r="J331" s="38">
        <f t="shared" si="41"/>
        <v>10420</v>
      </c>
      <c r="K331" s="38">
        <f t="shared" si="42"/>
        <v>0</v>
      </c>
      <c r="L331" s="38">
        <f t="shared" si="43"/>
        <v>0</v>
      </c>
      <c r="M331" s="36"/>
      <c r="N331" s="38">
        <f t="shared" si="44"/>
        <v>11187</v>
      </c>
      <c r="O331" s="38">
        <f t="shared" si="45"/>
        <v>0</v>
      </c>
      <c r="P331" s="38">
        <f t="shared" si="46"/>
        <v>0</v>
      </c>
      <c r="Q331" s="36"/>
      <c r="R331" s="58">
        <f t="shared" ref="R331:R394" si="47">IFERROR(N331-J331,"--")</f>
        <v>767</v>
      </c>
    </row>
    <row r="332" spans="1:18">
      <c r="A332" s="35">
        <v>446</v>
      </c>
      <c r="B332" s="115">
        <v>446099336</v>
      </c>
      <c r="C332" s="116" t="s">
        <v>526</v>
      </c>
      <c r="D332" s="115">
        <v>99</v>
      </c>
      <c r="E332" s="116" t="s">
        <v>126</v>
      </c>
      <c r="F332" s="115">
        <v>336</v>
      </c>
      <c r="G332" s="116" t="s">
        <v>363</v>
      </c>
      <c r="H332" s="74">
        <f t="shared" si="40"/>
        <v>1</v>
      </c>
      <c r="I332" s="36"/>
      <c r="J332" s="38">
        <f t="shared" si="41"/>
        <v>9662</v>
      </c>
      <c r="K332" s="38">
        <f t="shared" si="42"/>
        <v>0</v>
      </c>
      <c r="L332" s="38">
        <f t="shared" si="43"/>
        <v>0</v>
      </c>
      <c r="M332" s="36"/>
      <c r="N332" s="38">
        <f t="shared" si="44"/>
        <v>11240</v>
      </c>
      <c r="O332" s="38">
        <f t="shared" si="45"/>
        <v>0</v>
      </c>
      <c r="P332" s="38">
        <f t="shared" si="46"/>
        <v>0</v>
      </c>
      <c r="Q332" s="36"/>
      <c r="R332" s="58">
        <f t="shared" si="47"/>
        <v>1578</v>
      </c>
    </row>
    <row r="333" spans="1:18">
      <c r="A333" s="35">
        <v>446</v>
      </c>
      <c r="B333" s="115">
        <v>446099350</v>
      </c>
      <c r="C333" s="116" t="s">
        <v>526</v>
      </c>
      <c r="D333" s="115">
        <v>99</v>
      </c>
      <c r="E333" s="116" t="s">
        <v>126</v>
      </c>
      <c r="F333" s="115">
        <v>350</v>
      </c>
      <c r="G333" s="116" t="s">
        <v>377</v>
      </c>
      <c r="H333" s="74">
        <f t="shared" si="40"/>
        <v>12</v>
      </c>
      <c r="I333" s="36"/>
      <c r="J333" s="38">
        <f t="shared" si="41"/>
        <v>12682</v>
      </c>
      <c r="K333" s="38">
        <f t="shared" si="42"/>
        <v>1</v>
      </c>
      <c r="L333" s="38">
        <f t="shared" si="43"/>
        <v>4</v>
      </c>
      <c r="M333" s="36"/>
      <c r="N333" s="38">
        <f t="shared" si="44"/>
        <v>12922</v>
      </c>
      <c r="O333" s="38">
        <f t="shared" si="45"/>
        <v>1</v>
      </c>
      <c r="P333" s="38">
        <f t="shared" si="46"/>
        <v>3</v>
      </c>
      <c r="Q333" s="36"/>
      <c r="R333" s="58">
        <f t="shared" si="47"/>
        <v>240</v>
      </c>
    </row>
    <row r="334" spans="1:18">
      <c r="A334" s="35">
        <v>446</v>
      </c>
      <c r="B334" s="115">
        <v>446099625</v>
      </c>
      <c r="C334" s="116" t="s">
        <v>526</v>
      </c>
      <c r="D334" s="115">
        <v>99</v>
      </c>
      <c r="E334" s="116" t="s">
        <v>126</v>
      </c>
      <c r="F334" s="115">
        <v>625</v>
      </c>
      <c r="G334" s="116" t="s">
        <v>390</v>
      </c>
      <c r="H334" s="74">
        <f t="shared" si="40"/>
        <v>14</v>
      </c>
      <c r="I334" s="36"/>
      <c r="J334" s="38">
        <f t="shared" si="41"/>
        <v>13037</v>
      </c>
      <c r="K334" s="38">
        <f t="shared" si="42"/>
        <v>3</v>
      </c>
      <c r="L334" s="38">
        <f t="shared" si="43"/>
        <v>8</v>
      </c>
      <c r="M334" s="36"/>
      <c r="N334" s="38">
        <f t="shared" si="44"/>
        <v>14881</v>
      </c>
      <c r="O334" s="38">
        <f t="shared" si="45"/>
        <v>3</v>
      </c>
      <c r="P334" s="38">
        <f t="shared" si="46"/>
        <v>11</v>
      </c>
      <c r="Q334" s="36"/>
      <c r="R334" s="58">
        <f t="shared" si="47"/>
        <v>1844</v>
      </c>
    </row>
    <row r="335" spans="1:18">
      <c r="A335" s="35">
        <v>446</v>
      </c>
      <c r="B335" s="115">
        <v>446099650</v>
      </c>
      <c r="C335" s="116" t="s">
        <v>526</v>
      </c>
      <c r="D335" s="115">
        <v>99</v>
      </c>
      <c r="E335" s="116" t="s">
        <v>126</v>
      </c>
      <c r="F335" s="115">
        <v>650</v>
      </c>
      <c r="G335" s="116" t="s">
        <v>395</v>
      </c>
      <c r="H335" s="74">
        <f t="shared" si="40"/>
        <v>1</v>
      </c>
      <c r="I335" s="36"/>
      <c r="J335" s="38">
        <f t="shared" si="41"/>
        <v>12174</v>
      </c>
      <c r="K335" s="38">
        <f t="shared" si="42"/>
        <v>0</v>
      </c>
      <c r="L335" s="38">
        <f t="shared" si="43"/>
        <v>1</v>
      </c>
      <c r="M335" s="36"/>
      <c r="N335" s="38">
        <f t="shared" si="44"/>
        <v>10256</v>
      </c>
      <c r="O335" s="38">
        <f t="shared" si="45"/>
        <v>0</v>
      </c>
      <c r="P335" s="38">
        <f t="shared" si="46"/>
        <v>0</v>
      </c>
      <c r="Q335" s="36"/>
      <c r="R335" s="58">
        <f t="shared" si="47"/>
        <v>-1918</v>
      </c>
    </row>
    <row r="336" spans="1:18">
      <c r="A336" s="35">
        <v>446</v>
      </c>
      <c r="B336" s="115">
        <v>446099665</v>
      </c>
      <c r="C336" s="116" t="s">
        <v>526</v>
      </c>
      <c r="D336" s="115">
        <v>99</v>
      </c>
      <c r="E336" s="116" t="s">
        <v>126</v>
      </c>
      <c r="F336" s="115">
        <v>665</v>
      </c>
      <c r="G336" s="116" t="s">
        <v>400</v>
      </c>
      <c r="H336" s="74">
        <f t="shared" si="40"/>
        <v>2</v>
      </c>
      <c r="I336" s="36"/>
      <c r="J336" s="38">
        <f t="shared" si="41"/>
        <v>10033</v>
      </c>
      <c r="K336" s="38">
        <f t="shared" si="42"/>
        <v>0</v>
      </c>
      <c r="L336" s="38">
        <f t="shared" si="43"/>
        <v>0</v>
      </c>
      <c r="M336" s="36"/>
      <c r="N336" s="38">
        <f t="shared" si="44"/>
        <v>13573</v>
      </c>
      <c r="O336" s="38">
        <f t="shared" si="45"/>
        <v>0</v>
      </c>
      <c r="P336" s="38">
        <f t="shared" si="46"/>
        <v>1</v>
      </c>
      <c r="Q336" s="36"/>
      <c r="R336" s="58">
        <f t="shared" si="47"/>
        <v>3540</v>
      </c>
    </row>
    <row r="337" spans="1:18">
      <c r="A337" s="35">
        <v>446</v>
      </c>
      <c r="B337" s="115">
        <v>446099690</v>
      </c>
      <c r="C337" s="116" t="s">
        <v>526</v>
      </c>
      <c r="D337" s="115">
        <v>99</v>
      </c>
      <c r="E337" s="116" t="s">
        <v>126</v>
      </c>
      <c r="F337" s="115">
        <v>690</v>
      </c>
      <c r="G337" s="116" t="s">
        <v>409</v>
      </c>
      <c r="H337" s="74">
        <f t="shared" si="40"/>
        <v>14</v>
      </c>
      <c r="I337" s="36"/>
      <c r="J337" s="38">
        <f t="shared" si="41"/>
        <v>11979</v>
      </c>
      <c r="K337" s="38">
        <f t="shared" si="42"/>
        <v>0</v>
      </c>
      <c r="L337" s="38">
        <f t="shared" si="43"/>
        <v>5</v>
      </c>
      <c r="M337" s="36"/>
      <c r="N337" s="38">
        <f t="shared" si="44"/>
        <v>12780</v>
      </c>
      <c r="O337" s="38">
        <f t="shared" si="45"/>
        <v>0</v>
      </c>
      <c r="P337" s="38">
        <f t="shared" si="46"/>
        <v>6</v>
      </c>
      <c r="Q337" s="36"/>
      <c r="R337" s="58">
        <f t="shared" si="47"/>
        <v>801</v>
      </c>
    </row>
    <row r="338" spans="1:18">
      <c r="A338" s="35">
        <v>446</v>
      </c>
      <c r="B338" s="115">
        <v>446099763</v>
      </c>
      <c r="C338" s="116" t="s">
        <v>526</v>
      </c>
      <c r="D338" s="115">
        <v>99</v>
      </c>
      <c r="E338" s="116" t="s">
        <v>126</v>
      </c>
      <c r="F338" s="115">
        <v>763</v>
      </c>
      <c r="G338" s="116" t="s">
        <v>429</v>
      </c>
      <c r="H338" s="74">
        <f t="shared" si="40"/>
        <v>1</v>
      </c>
      <c r="I338" s="36"/>
      <c r="J338" s="38">
        <f t="shared" si="41"/>
        <v>11564</v>
      </c>
      <c r="K338" s="38">
        <f t="shared" si="42"/>
        <v>0</v>
      </c>
      <c r="L338" s="38">
        <f t="shared" si="43"/>
        <v>0</v>
      </c>
      <c r="M338" s="36"/>
      <c r="N338" s="38">
        <f t="shared" si="44"/>
        <v>16890</v>
      </c>
      <c r="O338" s="38">
        <f t="shared" si="45"/>
        <v>0</v>
      </c>
      <c r="P338" s="38">
        <f t="shared" si="46"/>
        <v>1</v>
      </c>
      <c r="Q338" s="36"/>
      <c r="R338" s="58">
        <f t="shared" si="47"/>
        <v>5326</v>
      </c>
    </row>
    <row r="339" spans="1:18">
      <c r="A339" s="35">
        <v>446</v>
      </c>
      <c r="B339" s="115">
        <v>446099780</v>
      </c>
      <c r="C339" s="116" t="s">
        <v>526</v>
      </c>
      <c r="D339" s="115">
        <v>99</v>
      </c>
      <c r="E339" s="116" t="s">
        <v>126</v>
      </c>
      <c r="F339" s="115">
        <v>780</v>
      </c>
      <c r="G339" s="116" t="s">
        <v>438</v>
      </c>
      <c r="H339" s="74">
        <f t="shared" si="40"/>
        <v>3</v>
      </c>
      <c r="I339" s="36"/>
      <c r="J339" s="38">
        <f t="shared" si="41"/>
        <v>11356.910617913836</v>
      </c>
      <c r="K339" s="38">
        <f t="shared" si="42"/>
        <v>0</v>
      </c>
      <c r="L339" s="38">
        <f t="shared" si="43"/>
        <v>0</v>
      </c>
      <c r="M339" s="36"/>
      <c r="N339" s="38">
        <f t="shared" si="44"/>
        <v>12399.629317257408</v>
      </c>
      <c r="O339" s="38">
        <f t="shared" si="45"/>
        <v>0</v>
      </c>
      <c r="P339" s="38">
        <f t="shared" si="46"/>
        <v>0</v>
      </c>
      <c r="Q339" s="36"/>
      <c r="R339" s="58">
        <f t="shared" si="47"/>
        <v>1042.7186993435716</v>
      </c>
    </row>
    <row r="340" spans="1:18">
      <c r="A340" s="35">
        <v>447</v>
      </c>
      <c r="B340" s="115">
        <v>447101025</v>
      </c>
      <c r="C340" s="116" t="s">
        <v>527</v>
      </c>
      <c r="D340" s="115">
        <v>101</v>
      </c>
      <c r="E340" s="116" t="s">
        <v>128</v>
      </c>
      <c r="F340" s="115">
        <v>25</v>
      </c>
      <c r="G340" s="116" t="s">
        <v>52</v>
      </c>
      <c r="H340" s="74">
        <f t="shared" si="40"/>
        <v>168</v>
      </c>
      <c r="I340" s="36"/>
      <c r="J340" s="38">
        <f t="shared" si="41"/>
        <v>10938</v>
      </c>
      <c r="K340" s="38">
        <f t="shared" si="42"/>
        <v>11</v>
      </c>
      <c r="L340" s="38">
        <f t="shared" si="43"/>
        <v>26</v>
      </c>
      <c r="M340" s="36"/>
      <c r="N340" s="38">
        <f t="shared" si="44"/>
        <v>12001</v>
      </c>
      <c r="O340" s="38">
        <f t="shared" si="45"/>
        <v>12</v>
      </c>
      <c r="P340" s="38">
        <f t="shared" si="46"/>
        <v>42</v>
      </c>
      <c r="Q340" s="36"/>
      <c r="R340" s="58">
        <f t="shared" si="47"/>
        <v>1063</v>
      </c>
    </row>
    <row r="341" spans="1:18">
      <c r="A341" s="35">
        <v>447</v>
      </c>
      <c r="B341" s="115">
        <v>447101050</v>
      </c>
      <c r="C341" s="116" t="s">
        <v>527</v>
      </c>
      <c r="D341" s="115">
        <v>101</v>
      </c>
      <c r="E341" s="116" t="s">
        <v>128</v>
      </c>
      <c r="F341" s="115">
        <v>50</v>
      </c>
      <c r="G341" s="116" t="s">
        <v>77</v>
      </c>
      <c r="H341" s="74">
        <f t="shared" si="40"/>
        <v>1</v>
      </c>
      <c r="I341" s="36"/>
      <c r="J341" s="38">
        <f t="shared" si="41"/>
        <v>9994</v>
      </c>
      <c r="K341" s="38">
        <f t="shared" si="42"/>
        <v>0</v>
      </c>
      <c r="L341" s="38">
        <f t="shared" si="43"/>
        <v>0</v>
      </c>
      <c r="M341" s="36"/>
      <c r="N341" s="38">
        <f t="shared" si="44"/>
        <v>10187</v>
      </c>
      <c r="O341" s="38">
        <f t="shared" si="45"/>
        <v>0</v>
      </c>
      <c r="P341" s="38">
        <f t="shared" si="46"/>
        <v>0</v>
      </c>
      <c r="Q341" s="36"/>
      <c r="R341" s="58">
        <f t="shared" si="47"/>
        <v>193</v>
      </c>
    </row>
    <row r="342" spans="1:18">
      <c r="A342" s="35">
        <v>447</v>
      </c>
      <c r="B342" s="115">
        <v>447101100</v>
      </c>
      <c r="C342" s="116" t="s">
        <v>527</v>
      </c>
      <c r="D342" s="115">
        <v>101</v>
      </c>
      <c r="E342" s="116" t="s">
        <v>128</v>
      </c>
      <c r="F342" s="115">
        <v>100</v>
      </c>
      <c r="G342" s="116" t="s">
        <v>127</v>
      </c>
      <c r="H342" s="74">
        <f t="shared" si="40"/>
        <v>2</v>
      </c>
      <c r="I342" s="36"/>
      <c r="J342" s="38">
        <f t="shared" si="41"/>
        <v>15231</v>
      </c>
      <c r="K342" s="38">
        <f t="shared" si="42"/>
        <v>0</v>
      </c>
      <c r="L342" s="38">
        <f t="shared" si="43"/>
        <v>1</v>
      </c>
      <c r="M342" s="36"/>
      <c r="N342" s="38">
        <f t="shared" si="44"/>
        <v>16706</v>
      </c>
      <c r="O342" s="38">
        <f t="shared" si="45"/>
        <v>0</v>
      </c>
      <c r="P342" s="38">
        <f t="shared" si="46"/>
        <v>1</v>
      </c>
      <c r="Q342" s="36"/>
      <c r="R342" s="58">
        <f t="shared" si="47"/>
        <v>1475</v>
      </c>
    </row>
    <row r="343" spans="1:18">
      <c r="A343" s="35">
        <v>447</v>
      </c>
      <c r="B343" s="115">
        <v>447101101</v>
      </c>
      <c r="C343" s="116" t="s">
        <v>527</v>
      </c>
      <c r="D343" s="115">
        <v>101</v>
      </c>
      <c r="E343" s="116" t="s">
        <v>128</v>
      </c>
      <c r="F343" s="115">
        <v>101</v>
      </c>
      <c r="G343" s="116" t="s">
        <v>128</v>
      </c>
      <c r="H343" s="74">
        <f t="shared" si="40"/>
        <v>345</v>
      </c>
      <c r="I343" s="36"/>
      <c r="J343" s="38">
        <f t="shared" si="41"/>
        <v>10320</v>
      </c>
      <c r="K343" s="38">
        <f t="shared" si="42"/>
        <v>14</v>
      </c>
      <c r="L343" s="38">
        <f t="shared" si="43"/>
        <v>31</v>
      </c>
      <c r="M343" s="36"/>
      <c r="N343" s="38">
        <f t="shared" si="44"/>
        <v>11116</v>
      </c>
      <c r="O343" s="38">
        <f t="shared" si="45"/>
        <v>16</v>
      </c>
      <c r="P343" s="38">
        <f t="shared" si="46"/>
        <v>43</v>
      </c>
      <c r="Q343" s="36"/>
      <c r="R343" s="58">
        <f t="shared" si="47"/>
        <v>796</v>
      </c>
    </row>
    <row r="344" spans="1:18">
      <c r="A344" s="35">
        <v>447</v>
      </c>
      <c r="B344" s="115">
        <v>447101136</v>
      </c>
      <c r="C344" s="116" t="s">
        <v>527</v>
      </c>
      <c r="D344" s="115">
        <v>101</v>
      </c>
      <c r="E344" s="116" t="s">
        <v>128</v>
      </c>
      <c r="F344" s="115">
        <v>136</v>
      </c>
      <c r="G344" s="116" t="s">
        <v>163</v>
      </c>
      <c r="H344" s="74">
        <f t="shared" si="40"/>
        <v>6</v>
      </c>
      <c r="I344" s="36"/>
      <c r="J344" s="38">
        <f t="shared" si="41"/>
        <v>10412</v>
      </c>
      <c r="K344" s="38">
        <f t="shared" si="42"/>
        <v>1</v>
      </c>
      <c r="L344" s="38">
        <f t="shared" si="43"/>
        <v>0</v>
      </c>
      <c r="M344" s="36"/>
      <c r="N344" s="38">
        <f t="shared" si="44"/>
        <v>11029</v>
      </c>
      <c r="O344" s="38">
        <f t="shared" si="45"/>
        <v>1</v>
      </c>
      <c r="P344" s="38">
        <f t="shared" si="46"/>
        <v>0</v>
      </c>
      <c r="Q344" s="36"/>
      <c r="R344" s="58">
        <f t="shared" si="47"/>
        <v>617</v>
      </c>
    </row>
    <row r="345" spans="1:18">
      <c r="A345" s="35">
        <v>447</v>
      </c>
      <c r="B345" s="115">
        <v>447101138</v>
      </c>
      <c r="C345" s="116" t="s">
        <v>527</v>
      </c>
      <c r="D345" s="115">
        <v>101</v>
      </c>
      <c r="E345" s="116" t="s">
        <v>128</v>
      </c>
      <c r="F345" s="115">
        <v>138</v>
      </c>
      <c r="G345" s="116" t="s">
        <v>165</v>
      </c>
      <c r="H345" s="74">
        <f t="shared" si="40"/>
        <v>4</v>
      </c>
      <c r="I345" s="36"/>
      <c r="J345" s="38">
        <f t="shared" si="41"/>
        <v>11466</v>
      </c>
      <c r="K345" s="38">
        <f t="shared" si="42"/>
        <v>1</v>
      </c>
      <c r="L345" s="38">
        <f t="shared" si="43"/>
        <v>2</v>
      </c>
      <c r="M345" s="36"/>
      <c r="N345" s="38">
        <f t="shared" si="44"/>
        <v>12749</v>
      </c>
      <c r="O345" s="38">
        <f t="shared" si="45"/>
        <v>0</v>
      </c>
      <c r="P345" s="38">
        <f t="shared" si="46"/>
        <v>3</v>
      </c>
      <c r="Q345" s="36"/>
      <c r="R345" s="58">
        <f t="shared" si="47"/>
        <v>1283</v>
      </c>
    </row>
    <row r="346" spans="1:18">
      <c r="A346" s="35">
        <v>447</v>
      </c>
      <c r="B346" s="115">
        <v>447101175</v>
      </c>
      <c r="C346" s="116" t="s">
        <v>527</v>
      </c>
      <c r="D346" s="115">
        <v>101</v>
      </c>
      <c r="E346" s="116" t="s">
        <v>128</v>
      </c>
      <c r="F346" s="115">
        <v>175</v>
      </c>
      <c r="G346" s="116" t="s">
        <v>202</v>
      </c>
      <c r="H346" s="74">
        <f t="shared" si="40"/>
        <v>3</v>
      </c>
      <c r="I346" s="36"/>
      <c r="J346" s="38">
        <f t="shared" si="41"/>
        <v>15358</v>
      </c>
      <c r="K346" s="38">
        <f t="shared" si="42"/>
        <v>1</v>
      </c>
      <c r="L346" s="38">
        <f t="shared" si="43"/>
        <v>2</v>
      </c>
      <c r="M346" s="36"/>
      <c r="N346" s="38">
        <f t="shared" si="44"/>
        <v>14192</v>
      </c>
      <c r="O346" s="38">
        <f t="shared" si="45"/>
        <v>1</v>
      </c>
      <c r="P346" s="38">
        <f t="shared" si="46"/>
        <v>2</v>
      </c>
      <c r="Q346" s="36"/>
      <c r="R346" s="58">
        <f t="shared" si="47"/>
        <v>-1166</v>
      </c>
    </row>
    <row r="347" spans="1:18">
      <c r="A347" s="35">
        <v>447</v>
      </c>
      <c r="B347" s="115">
        <v>447101177</v>
      </c>
      <c r="C347" s="116" t="s">
        <v>527</v>
      </c>
      <c r="D347" s="115">
        <v>101</v>
      </c>
      <c r="E347" s="116" t="s">
        <v>128</v>
      </c>
      <c r="F347" s="115">
        <v>177</v>
      </c>
      <c r="G347" s="116" t="s">
        <v>204</v>
      </c>
      <c r="H347" s="74">
        <f t="shared" si="40"/>
        <v>20</v>
      </c>
      <c r="I347" s="36"/>
      <c r="J347" s="38">
        <f t="shared" si="41"/>
        <v>10842</v>
      </c>
      <c r="K347" s="38">
        <f t="shared" si="42"/>
        <v>2</v>
      </c>
      <c r="L347" s="38">
        <f t="shared" si="43"/>
        <v>4</v>
      </c>
      <c r="M347" s="36"/>
      <c r="N347" s="38">
        <f t="shared" si="44"/>
        <v>11779</v>
      </c>
      <c r="O347" s="38">
        <f t="shared" si="45"/>
        <v>2</v>
      </c>
      <c r="P347" s="38">
        <f t="shared" si="46"/>
        <v>4</v>
      </c>
      <c r="Q347" s="36"/>
      <c r="R347" s="58">
        <f t="shared" si="47"/>
        <v>937</v>
      </c>
    </row>
    <row r="348" spans="1:18">
      <c r="A348" s="35">
        <v>447</v>
      </c>
      <c r="B348" s="115">
        <v>447101185</v>
      </c>
      <c r="C348" s="116" t="s">
        <v>527</v>
      </c>
      <c r="D348" s="115">
        <v>101</v>
      </c>
      <c r="E348" s="116" t="s">
        <v>128</v>
      </c>
      <c r="F348" s="115">
        <v>185</v>
      </c>
      <c r="G348" s="116" t="s">
        <v>212</v>
      </c>
      <c r="H348" s="74">
        <f t="shared" si="40"/>
        <v>123</v>
      </c>
      <c r="I348" s="36"/>
      <c r="J348" s="38">
        <f t="shared" si="41"/>
        <v>12016</v>
      </c>
      <c r="K348" s="38">
        <f t="shared" si="42"/>
        <v>13</v>
      </c>
      <c r="L348" s="38">
        <f t="shared" si="43"/>
        <v>30</v>
      </c>
      <c r="M348" s="36"/>
      <c r="N348" s="38">
        <f t="shared" si="44"/>
        <v>13707</v>
      </c>
      <c r="O348" s="38">
        <f t="shared" si="45"/>
        <v>20</v>
      </c>
      <c r="P348" s="38">
        <f t="shared" si="46"/>
        <v>51</v>
      </c>
      <c r="Q348" s="36"/>
      <c r="R348" s="58">
        <f t="shared" si="47"/>
        <v>1691</v>
      </c>
    </row>
    <row r="349" spans="1:18">
      <c r="A349" s="35">
        <v>447</v>
      </c>
      <c r="B349" s="115">
        <v>447101187</v>
      </c>
      <c r="C349" s="116" t="s">
        <v>527</v>
      </c>
      <c r="D349" s="115">
        <v>101</v>
      </c>
      <c r="E349" s="116" t="s">
        <v>128</v>
      </c>
      <c r="F349" s="115">
        <v>187</v>
      </c>
      <c r="G349" s="116" t="s">
        <v>214</v>
      </c>
      <c r="H349" s="74">
        <f t="shared" si="40"/>
        <v>3</v>
      </c>
      <c r="I349" s="36"/>
      <c r="J349" s="38">
        <f t="shared" si="41"/>
        <v>10949</v>
      </c>
      <c r="K349" s="38">
        <f t="shared" si="42"/>
        <v>0</v>
      </c>
      <c r="L349" s="38">
        <f t="shared" si="43"/>
        <v>1</v>
      </c>
      <c r="M349" s="36"/>
      <c r="N349" s="38">
        <f t="shared" si="44"/>
        <v>11820</v>
      </c>
      <c r="O349" s="38">
        <f t="shared" si="45"/>
        <v>0</v>
      </c>
      <c r="P349" s="38">
        <f t="shared" si="46"/>
        <v>1</v>
      </c>
      <c r="Q349" s="36"/>
      <c r="R349" s="58">
        <f t="shared" si="47"/>
        <v>871</v>
      </c>
    </row>
    <row r="350" spans="1:18">
      <c r="A350" s="35">
        <v>447</v>
      </c>
      <c r="B350" s="115">
        <v>447101208</v>
      </c>
      <c r="C350" s="116" t="s">
        <v>527</v>
      </c>
      <c r="D350" s="115">
        <v>101</v>
      </c>
      <c r="E350" s="116" t="s">
        <v>128</v>
      </c>
      <c r="F350" s="115">
        <v>208</v>
      </c>
      <c r="G350" s="116" t="s">
        <v>235</v>
      </c>
      <c r="H350" s="74">
        <f t="shared" si="40"/>
        <v>10</v>
      </c>
      <c r="I350" s="36"/>
      <c r="J350" s="38">
        <f t="shared" si="41"/>
        <v>10226</v>
      </c>
      <c r="K350" s="38">
        <f t="shared" si="42"/>
        <v>1</v>
      </c>
      <c r="L350" s="38">
        <f t="shared" si="43"/>
        <v>0</v>
      </c>
      <c r="M350" s="36"/>
      <c r="N350" s="38">
        <f t="shared" si="44"/>
        <v>12070</v>
      </c>
      <c r="O350" s="38">
        <f t="shared" si="45"/>
        <v>1</v>
      </c>
      <c r="P350" s="38">
        <f t="shared" si="46"/>
        <v>3</v>
      </c>
      <c r="Q350" s="36"/>
      <c r="R350" s="58">
        <f t="shared" si="47"/>
        <v>1844</v>
      </c>
    </row>
    <row r="351" spans="1:18">
      <c r="A351" s="35">
        <v>447</v>
      </c>
      <c r="B351" s="115">
        <v>447101212</v>
      </c>
      <c r="C351" s="116" t="s">
        <v>527</v>
      </c>
      <c r="D351" s="115">
        <v>101</v>
      </c>
      <c r="E351" s="116" t="s">
        <v>128</v>
      </c>
      <c r="F351" s="115">
        <v>212</v>
      </c>
      <c r="G351" s="116" t="s">
        <v>239</v>
      </c>
      <c r="H351" s="74">
        <f t="shared" si="40"/>
        <v>3</v>
      </c>
      <c r="I351" s="36"/>
      <c r="J351" s="38">
        <f t="shared" si="41"/>
        <v>10813</v>
      </c>
      <c r="K351" s="38">
        <f t="shared" si="42"/>
        <v>1</v>
      </c>
      <c r="L351" s="38">
        <f t="shared" si="43"/>
        <v>0</v>
      </c>
      <c r="M351" s="36"/>
      <c r="N351" s="38">
        <f t="shared" si="44"/>
        <v>11334</v>
      </c>
      <c r="O351" s="38">
        <f t="shared" si="45"/>
        <v>1</v>
      </c>
      <c r="P351" s="38">
        <f t="shared" si="46"/>
        <v>0</v>
      </c>
      <c r="Q351" s="36"/>
      <c r="R351" s="58">
        <f t="shared" si="47"/>
        <v>521</v>
      </c>
    </row>
    <row r="352" spans="1:18">
      <c r="A352" s="35">
        <v>447</v>
      </c>
      <c r="B352" s="115">
        <v>447101214</v>
      </c>
      <c r="C352" s="116" t="s">
        <v>527</v>
      </c>
      <c r="D352" s="115">
        <v>101</v>
      </c>
      <c r="E352" s="116" t="s">
        <v>128</v>
      </c>
      <c r="F352" s="115">
        <v>214</v>
      </c>
      <c r="G352" s="116" t="s">
        <v>241</v>
      </c>
      <c r="H352" s="74">
        <f t="shared" si="40"/>
        <v>1</v>
      </c>
      <c r="I352" s="36"/>
      <c r="J352" s="38">
        <f t="shared" si="41"/>
        <v>17370</v>
      </c>
      <c r="K352" s="38">
        <f t="shared" si="42"/>
        <v>1</v>
      </c>
      <c r="L352" s="38">
        <f t="shared" si="43"/>
        <v>1</v>
      </c>
      <c r="M352" s="36"/>
      <c r="N352" s="38">
        <f t="shared" si="44"/>
        <v>18830</v>
      </c>
      <c r="O352" s="38">
        <f t="shared" si="45"/>
        <v>1</v>
      </c>
      <c r="P352" s="38">
        <f t="shared" si="46"/>
        <v>1</v>
      </c>
      <c r="Q352" s="36"/>
      <c r="R352" s="58">
        <f t="shared" si="47"/>
        <v>1460</v>
      </c>
    </row>
    <row r="353" spans="1:18">
      <c r="A353" s="35">
        <v>447</v>
      </c>
      <c r="B353" s="115">
        <v>447101220</v>
      </c>
      <c r="C353" s="116" t="s">
        <v>527</v>
      </c>
      <c r="D353" s="115">
        <v>101</v>
      </c>
      <c r="E353" s="116" t="s">
        <v>128</v>
      </c>
      <c r="F353" s="115">
        <v>220</v>
      </c>
      <c r="G353" s="116" t="s">
        <v>247</v>
      </c>
      <c r="H353" s="74">
        <f t="shared" si="40"/>
        <v>2</v>
      </c>
      <c r="I353" s="36"/>
      <c r="J353" s="38">
        <f t="shared" si="41"/>
        <v>9902</v>
      </c>
      <c r="K353" s="38">
        <f t="shared" si="42"/>
        <v>0</v>
      </c>
      <c r="L353" s="38">
        <f t="shared" si="43"/>
        <v>0</v>
      </c>
      <c r="M353" s="36"/>
      <c r="N353" s="38">
        <f t="shared" si="44"/>
        <v>10187</v>
      </c>
      <c r="O353" s="38">
        <f t="shared" si="45"/>
        <v>0</v>
      </c>
      <c r="P353" s="38">
        <f t="shared" si="46"/>
        <v>0</v>
      </c>
      <c r="Q353" s="36"/>
      <c r="R353" s="58">
        <f t="shared" si="47"/>
        <v>285</v>
      </c>
    </row>
    <row r="354" spans="1:18">
      <c r="A354" s="35">
        <v>447</v>
      </c>
      <c r="B354" s="115">
        <v>447101238</v>
      </c>
      <c r="C354" s="116" t="s">
        <v>527</v>
      </c>
      <c r="D354" s="115">
        <v>101</v>
      </c>
      <c r="E354" s="116" t="s">
        <v>128</v>
      </c>
      <c r="F354" s="115">
        <v>238</v>
      </c>
      <c r="G354" s="116" t="s">
        <v>265</v>
      </c>
      <c r="H354" s="74">
        <f t="shared" si="40"/>
        <v>23</v>
      </c>
      <c r="I354" s="36"/>
      <c r="J354" s="38">
        <f t="shared" si="41"/>
        <v>10334</v>
      </c>
      <c r="K354" s="38">
        <f t="shared" si="42"/>
        <v>2</v>
      </c>
      <c r="L354" s="38">
        <f t="shared" si="43"/>
        <v>1</v>
      </c>
      <c r="M354" s="36"/>
      <c r="N354" s="38">
        <f t="shared" si="44"/>
        <v>11328</v>
      </c>
      <c r="O354" s="38">
        <f t="shared" si="45"/>
        <v>0</v>
      </c>
      <c r="P354" s="38">
        <f t="shared" si="46"/>
        <v>4</v>
      </c>
      <c r="Q354" s="36"/>
      <c r="R354" s="58">
        <f t="shared" si="47"/>
        <v>994</v>
      </c>
    </row>
    <row r="355" spans="1:18">
      <c r="A355" s="35">
        <v>447</v>
      </c>
      <c r="B355" s="115">
        <v>447101266</v>
      </c>
      <c r="C355" s="116" t="s">
        <v>527</v>
      </c>
      <c r="D355" s="115">
        <v>101</v>
      </c>
      <c r="E355" s="116" t="s">
        <v>128</v>
      </c>
      <c r="F355" s="115">
        <v>266</v>
      </c>
      <c r="G355" s="116" t="s">
        <v>293</v>
      </c>
      <c r="H355" s="74">
        <f t="shared" si="40"/>
        <v>1</v>
      </c>
      <c r="I355" s="36"/>
      <c r="J355" s="38">
        <f t="shared" si="41"/>
        <v>11131.769860754825</v>
      </c>
      <c r="K355" s="38">
        <f t="shared" si="42"/>
        <v>0</v>
      </c>
      <c r="L355" s="38">
        <f t="shared" si="43"/>
        <v>0</v>
      </c>
      <c r="M355" s="36"/>
      <c r="N355" s="38">
        <f t="shared" si="44"/>
        <v>10571</v>
      </c>
      <c r="O355" s="38">
        <f t="shared" si="45"/>
        <v>0</v>
      </c>
      <c r="P355" s="38">
        <f t="shared" si="46"/>
        <v>0</v>
      </c>
      <c r="Q355" s="36"/>
      <c r="R355" s="58">
        <f t="shared" si="47"/>
        <v>-560.76986075482455</v>
      </c>
    </row>
    <row r="356" spans="1:18">
      <c r="A356" s="35">
        <v>447</v>
      </c>
      <c r="B356" s="115">
        <v>447101307</v>
      </c>
      <c r="C356" s="116" t="s">
        <v>527</v>
      </c>
      <c r="D356" s="115">
        <v>101</v>
      </c>
      <c r="E356" s="116" t="s">
        <v>128</v>
      </c>
      <c r="F356" s="115">
        <v>307</v>
      </c>
      <c r="G356" s="116" t="s">
        <v>334</v>
      </c>
      <c r="H356" s="74">
        <f t="shared" si="40"/>
        <v>7</v>
      </c>
      <c r="I356" s="36"/>
      <c r="J356" s="38">
        <f t="shared" si="41"/>
        <v>12226</v>
      </c>
      <c r="K356" s="38">
        <f t="shared" si="42"/>
        <v>1</v>
      </c>
      <c r="L356" s="38">
        <f t="shared" si="43"/>
        <v>1</v>
      </c>
      <c r="M356" s="36"/>
      <c r="N356" s="38">
        <f t="shared" si="44"/>
        <v>10462</v>
      </c>
      <c r="O356" s="38">
        <f t="shared" si="45"/>
        <v>0</v>
      </c>
      <c r="P356" s="38">
        <f t="shared" si="46"/>
        <v>0</v>
      </c>
      <c r="Q356" s="36"/>
      <c r="R356" s="58">
        <f t="shared" si="47"/>
        <v>-1764</v>
      </c>
    </row>
    <row r="357" spans="1:18">
      <c r="A357" s="35">
        <v>447</v>
      </c>
      <c r="B357" s="115">
        <v>447101350</v>
      </c>
      <c r="C357" s="116" t="s">
        <v>527</v>
      </c>
      <c r="D357" s="115">
        <v>101</v>
      </c>
      <c r="E357" s="116" t="s">
        <v>128</v>
      </c>
      <c r="F357" s="115">
        <v>350</v>
      </c>
      <c r="G357" s="116" t="s">
        <v>377</v>
      </c>
      <c r="H357" s="74">
        <f t="shared" si="40"/>
        <v>44</v>
      </c>
      <c r="I357" s="36"/>
      <c r="J357" s="38">
        <f t="shared" si="41"/>
        <v>10723</v>
      </c>
      <c r="K357" s="38">
        <f t="shared" si="42"/>
        <v>4</v>
      </c>
      <c r="L357" s="38">
        <f t="shared" si="43"/>
        <v>5</v>
      </c>
      <c r="M357" s="36"/>
      <c r="N357" s="38">
        <f t="shared" si="44"/>
        <v>11604</v>
      </c>
      <c r="O357" s="38">
        <f t="shared" si="45"/>
        <v>6</v>
      </c>
      <c r="P357" s="38">
        <f t="shared" si="46"/>
        <v>8</v>
      </c>
      <c r="Q357" s="36"/>
      <c r="R357" s="58">
        <f t="shared" si="47"/>
        <v>881</v>
      </c>
    </row>
    <row r="358" spans="1:18">
      <c r="A358" s="35">
        <v>447</v>
      </c>
      <c r="B358" s="115">
        <v>447101622</v>
      </c>
      <c r="C358" s="116" t="s">
        <v>527</v>
      </c>
      <c r="D358" s="115">
        <v>101</v>
      </c>
      <c r="E358" s="116" t="s">
        <v>128</v>
      </c>
      <c r="F358" s="115">
        <v>622</v>
      </c>
      <c r="G358" s="116" t="s">
        <v>389</v>
      </c>
      <c r="H358" s="74">
        <f t="shared" si="40"/>
        <v>66</v>
      </c>
      <c r="I358" s="36"/>
      <c r="J358" s="38">
        <f t="shared" si="41"/>
        <v>11270</v>
      </c>
      <c r="K358" s="38">
        <f t="shared" si="42"/>
        <v>2</v>
      </c>
      <c r="L358" s="38">
        <f t="shared" si="43"/>
        <v>11</v>
      </c>
      <c r="M358" s="36"/>
      <c r="N358" s="38">
        <f t="shared" si="44"/>
        <v>11477</v>
      </c>
      <c r="O358" s="38">
        <f t="shared" si="45"/>
        <v>1</v>
      </c>
      <c r="P358" s="38">
        <f t="shared" si="46"/>
        <v>10</v>
      </c>
      <c r="Q358" s="36"/>
      <c r="R358" s="58">
        <f t="shared" si="47"/>
        <v>207</v>
      </c>
    </row>
    <row r="359" spans="1:18">
      <c r="A359" s="35">
        <v>447</v>
      </c>
      <c r="B359" s="115">
        <v>447101690</v>
      </c>
      <c r="C359" s="116" t="s">
        <v>527</v>
      </c>
      <c r="D359" s="115">
        <v>101</v>
      </c>
      <c r="E359" s="116" t="s">
        <v>128</v>
      </c>
      <c r="F359" s="115">
        <v>690</v>
      </c>
      <c r="G359" s="116" t="s">
        <v>409</v>
      </c>
      <c r="H359" s="74">
        <f t="shared" si="40"/>
        <v>20</v>
      </c>
      <c r="I359" s="36"/>
      <c r="J359" s="38">
        <f t="shared" si="41"/>
        <v>9625</v>
      </c>
      <c r="K359" s="38">
        <f t="shared" si="42"/>
        <v>0</v>
      </c>
      <c r="L359" s="38">
        <f t="shared" si="43"/>
        <v>0</v>
      </c>
      <c r="M359" s="36"/>
      <c r="N359" s="38">
        <f t="shared" si="44"/>
        <v>10627</v>
      </c>
      <c r="O359" s="38">
        <f t="shared" si="45"/>
        <v>0</v>
      </c>
      <c r="P359" s="38">
        <f t="shared" si="46"/>
        <v>1</v>
      </c>
      <c r="Q359" s="36"/>
      <c r="R359" s="58">
        <f t="shared" si="47"/>
        <v>1002</v>
      </c>
    </row>
    <row r="360" spans="1:18">
      <c r="A360" s="35">
        <v>447</v>
      </c>
      <c r="B360" s="115">
        <v>447101710</v>
      </c>
      <c r="C360" s="116" t="s">
        <v>527</v>
      </c>
      <c r="D360" s="115">
        <v>101</v>
      </c>
      <c r="E360" s="116" t="s">
        <v>128</v>
      </c>
      <c r="F360" s="115">
        <v>710</v>
      </c>
      <c r="G360" s="116" t="s">
        <v>414</v>
      </c>
      <c r="H360" s="74">
        <f t="shared" si="40"/>
        <v>15</v>
      </c>
      <c r="I360" s="36"/>
      <c r="J360" s="38">
        <f t="shared" si="41"/>
        <v>11294</v>
      </c>
      <c r="K360" s="38">
        <f t="shared" si="42"/>
        <v>0</v>
      </c>
      <c r="L360" s="38">
        <f t="shared" si="43"/>
        <v>2</v>
      </c>
      <c r="M360" s="36"/>
      <c r="N360" s="38">
        <f t="shared" si="44"/>
        <v>11415</v>
      </c>
      <c r="O360" s="38">
        <f t="shared" si="45"/>
        <v>0</v>
      </c>
      <c r="P360" s="38">
        <f t="shared" si="46"/>
        <v>2</v>
      </c>
      <c r="Q360" s="36"/>
      <c r="R360" s="58">
        <f t="shared" si="47"/>
        <v>121</v>
      </c>
    </row>
    <row r="361" spans="1:18">
      <c r="A361" s="35">
        <v>449</v>
      </c>
      <c r="B361" s="115">
        <v>449035018</v>
      </c>
      <c r="C361" s="116" t="s">
        <v>528</v>
      </c>
      <c r="D361" s="115">
        <v>35</v>
      </c>
      <c r="E361" s="116" t="s">
        <v>62</v>
      </c>
      <c r="F361" s="115">
        <v>18</v>
      </c>
      <c r="G361" s="116" t="s">
        <v>45</v>
      </c>
      <c r="H361" s="74">
        <f t="shared" si="40"/>
        <v>2</v>
      </c>
      <c r="I361" s="36"/>
      <c r="J361" s="38" t="str">
        <f t="shared" si="41"/>
        <v>--</v>
      </c>
      <c r="K361" s="38">
        <f t="shared" si="42"/>
        <v>0</v>
      </c>
      <c r="L361" s="38">
        <f t="shared" si="43"/>
        <v>0</v>
      </c>
      <c r="M361" s="36"/>
      <c r="N361" s="38">
        <f t="shared" si="44"/>
        <v>14723.34220248668</v>
      </c>
      <c r="O361" s="38">
        <f t="shared" si="45"/>
        <v>0</v>
      </c>
      <c r="P361" s="38">
        <f t="shared" si="46"/>
        <v>0</v>
      </c>
      <c r="Q361" s="36"/>
      <c r="R361" s="58" t="str">
        <f t="shared" si="47"/>
        <v>--</v>
      </c>
    </row>
    <row r="362" spans="1:18">
      <c r="A362" s="35">
        <v>449</v>
      </c>
      <c r="B362" s="115">
        <v>449035035</v>
      </c>
      <c r="C362" s="116" t="s">
        <v>528</v>
      </c>
      <c r="D362" s="115">
        <v>35</v>
      </c>
      <c r="E362" s="116" t="s">
        <v>62</v>
      </c>
      <c r="F362" s="115">
        <v>35</v>
      </c>
      <c r="G362" s="116" t="s">
        <v>62</v>
      </c>
      <c r="H362" s="74">
        <f t="shared" si="40"/>
        <v>681</v>
      </c>
      <c r="I362" s="36"/>
      <c r="J362" s="38">
        <f t="shared" si="41"/>
        <v>13372</v>
      </c>
      <c r="K362" s="38">
        <f t="shared" si="42"/>
        <v>30</v>
      </c>
      <c r="L362" s="38">
        <f t="shared" si="43"/>
        <v>302</v>
      </c>
      <c r="M362" s="36"/>
      <c r="N362" s="38">
        <f t="shared" si="44"/>
        <v>14659</v>
      </c>
      <c r="O362" s="38">
        <f t="shared" si="45"/>
        <v>30</v>
      </c>
      <c r="P362" s="38">
        <f t="shared" si="46"/>
        <v>318</v>
      </c>
      <c r="Q362" s="36"/>
      <c r="R362" s="58">
        <f t="shared" si="47"/>
        <v>1287</v>
      </c>
    </row>
    <row r="363" spans="1:18">
      <c r="A363" s="35">
        <v>449</v>
      </c>
      <c r="B363" s="115">
        <v>449035040</v>
      </c>
      <c r="C363" s="116" t="s">
        <v>528</v>
      </c>
      <c r="D363" s="115">
        <v>35</v>
      </c>
      <c r="E363" s="116" t="s">
        <v>62</v>
      </c>
      <c r="F363" s="115">
        <v>40</v>
      </c>
      <c r="G363" s="116" t="s">
        <v>67</v>
      </c>
      <c r="H363" s="74">
        <f t="shared" si="40"/>
        <v>1</v>
      </c>
      <c r="I363" s="36"/>
      <c r="J363" s="38" t="str">
        <f t="shared" si="41"/>
        <v>--</v>
      </c>
      <c r="K363" s="38">
        <f t="shared" si="42"/>
        <v>0</v>
      </c>
      <c r="L363" s="38">
        <f t="shared" si="43"/>
        <v>0</v>
      </c>
      <c r="M363" s="36"/>
      <c r="N363" s="38">
        <f t="shared" si="44"/>
        <v>12954.484033485678</v>
      </c>
      <c r="O363" s="38">
        <f t="shared" si="45"/>
        <v>0</v>
      </c>
      <c r="P363" s="38">
        <f t="shared" si="46"/>
        <v>0</v>
      </c>
      <c r="Q363" s="36"/>
      <c r="R363" s="58" t="str">
        <f t="shared" si="47"/>
        <v>--</v>
      </c>
    </row>
    <row r="364" spans="1:18">
      <c r="A364" s="35">
        <v>449</v>
      </c>
      <c r="B364" s="115">
        <v>449035044</v>
      </c>
      <c r="C364" s="116" t="s">
        <v>528</v>
      </c>
      <c r="D364" s="115">
        <v>35</v>
      </c>
      <c r="E364" s="116" t="s">
        <v>62</v>
      </c>
      <c r="F364" s="115">
        <v>44</v>
      </c>
      <c r="G364" s="116" t="s">
        <v>71</v>
      </c>
      <c r="H364" s="74">
        <f t="shared" si="40"/>
        <v>1</v>
      </c>
      <c r="I364" s="36"/>
      <c r="J364" s="38">
        <f t="shared" si="41"/>
        <v>13104</v>
      </c>
      <c r="K364" s="38">
        <f t="shared" si="42"/>
        <v>0</v>
      </c>
      <c r="L364" s="38">
        <f t="shared" si="43"/>
        <v>1</v>
      </c>
      <c r="M364" s="36"/>
      <c r="N364" s="38">
        <f t="shared" si="44"/>
        <v>12440</v>
      </c>
      <c r="O364" s="38">
        <f t="shared" si="45"/>
        <v>0</v>
      </c>
      <c r="P364" s="38">
        <f t="shared" si="46"/>
        <v>0</v>
      </c>
      <c r="Q364" s="36"/>
      <c r="R364" s="58">
        <f t="shared" si="47"/>
        <v>-664</v>
      </c>
    </row>
    <row r="365" spans="1:18">
      <c r="A365" s="35">
        <v>449</v>
      </c>
      <c r="B365" s="115">
        <v>449035049</v>
      </c>
      <c r="C365" s="116" t="s">
        <v>528</v>
      </c>
      <c r="D365" s="115">
        <v>35</v>
      </c>
      <c r="E365" s="116" t="s">
        <v>62</v>
      </c>
      <c r="F365" s="115">
        <v>49</v>
      </c>
      <c r="G365" s="116" t="s">
        <v>76</v>
      </c>
      <c r="H365" s="74">
        <f t="shared" si="40"/>
        <v>1</v>
      </c>
      <c r="I365" s="36"/>
      <c r="J365" s="38" t="str">
        <f t="shared" si="41"/>
        <v>--</v>
      </c>
      <c r="K365" s="38">
        <f t="shared" si="42"/>
        <v>0</v>
      </c>
      <c r="L365" s="38">
        <f t="shared" si="43"/>
        <v>0</v>
      </c>
      <c r="M365" s="36"/>
      <c r="N365" s="38">
        <f t="shared" si="44"/>
        <v>14975.444120746395</v>
      </c>
      <c r="O365" s="38">
        <f t="shared" si="45"/>
        <v>0</v>
      </c>
      <c r="P365" s="38">
        <f t="shared" si="46"/>
        <v>0</v>
      </c>
      <c r="Q365" s="36"/>
      <c r="R365" s="58" t="str">
        <f t="shared" si="47"/>
        <v>--</v>
      </c>
    </row>
    <row r="366" spans="1:18">
      <c r="A366" s="35">
        <v>449</v>
      </c>
      <c r="B366" s="115">
        <v>449035050</v>
      </c>
      <c r="C366" s="116" t="s">
        <v>528</v>
      </c>
      <c r="D366" s="115">
        <v>35</v>
      </c>
      <c r="E366" s="116" t="s">
        <v>62</v>
      </c>
      <c r="F366" s="115">
        <v>50</v>
      </c>
      <c r="G366" s="116" t="s">
        <v>77</v>
      </c>
      <c r="H366" s="74">
        <f t="shared" si="40"/>
        <v>2</v>
      </c>
      <c r="I366" s="36"/>
      <c r="J366" s="38">
        <f t="shared" si="41"/>
        <v>11568.768235992578</v>
      </c>
      <c r="K366" s="38">
        <f t="shared" si="42"/>
        <v>0</v>
      </c>
      <c r="L366" s="38">
        <f t="shared" si="43"/>
        <v>0</v>
      </c>
      <c r="M366" s="36"/>
      <c r="N366" s="38">
        <f t="shared" si="44"/>
        <v>11437</v>
      </c>
      <c r="O366" s="38">
        <f t="shared" si="45"/>
        <v>0</v>
      </c>
      <c r="P366" s="38">
        <f t="shared" si="46"/>
        <v>0</v>
      </c>
      <c r="Q366" s="36"/>
      <c r="R366" s="58">
        <f t="shared" si="47"/>
        <v>-131.76823599257841</v>
      </c>
    </row>
    <row r="367" spans="1:18">
      <c r="A367" s="35">
        <v>449</v>
      </c>
      <c r="B367" s="115">
        <v>449035073</v>
      </c>
      <c r="C367" s="116" t="s">
        <v>528</v>
      </c>
      <c r="D367" s="115">
        <v>35</v>
      </c>
      <c r="E367" s="116" t="s">
        <v>62</v>
      </c>
      <c r="F367" s="115">
        <v>73</v>
      </c>
      <c r="G367" s="116" t="s">
        <v>100</v>
      </c>
      <c r="H367" s="74">
        <f t="shared" si="40"/>
        <v>1</v>
      </c>
      <c r="I367" s="36"/>
      <c r="J367" s="38">
        <f t="shared" si="41"/>
        <v>15270</v>
      </c>
      <c r="K367" s="38">
        <f t="shared" si="42"/>
        <v>0</v>
      </c>
      <c r="L367" s="38">
        <f t="shared" si="43"/>
        <v>2</v>
      </c>
      <c r="M367" s="36"/>
      <c r="N367" s="38">
        <f t="shared" si="44"/>
        <v>17611</v>
      </c>
      <c r="O367" s="38">
        <f t="shared" si="45"/>
        <v>0</v>
      </c>
      <c r="P367" s="38">
        <f t="shared" si="46"/>
        <v>2</v>
      </c>
      <c r="Q367" s="36"/>
      <c r="R367" s="58">
        <f t="shared" si="47"/>
        <v>2341</v>
      </c>
    </row>
    <row r="368" spans="1:18">
      <c r="A368" s="35">
        <v>449</v>
      </c>
      <c r="B368" s="115">
        <v>449035133</v>
      </c>
      <c r="C368" s="116" t="s">
        <v>528</v>
      </c>
      <c r="D368" s="115">
        <v>35</v>
      </c>
      <c r="E368" s="116" t="s">
        <v>62</v>
      </c>
      <c r="F368" s="115">
        <v>133</v>
      </c>
      <c r="G368" s="116" t="s">
        <v>160</v>
      </c>
      <c r="H368" s="74">
        <f t="shared" si="40"/>
        <v>1</v>
      </c>
      <c r="I368" s="36"/>
      <c r="J368" s="38">
        <f t="shared" si="41"/>
        <v>13127.223686996198</v>
      </c>
      <c r="K368" s="38">
        <f t="shared" si="42"/>
        <v>0</v>
      </c>
      <c r="L368" s="38">
        <f t="shared" si="43"/>
        <v>0</v>
      </c>
      <c r="M368" s="36"/>
      <c r="N368" s="38">
        <f t="shared" si="44"/>
        <v>10434</v>
      </c>
      <c r="O368" s="38">
        <f t="shared" si="45"/>
        <v>0</v>
      </c>
      <c r="P368" s="38">
        <f t="shared" si="46"/>
        <v>0</v>
      </c>
      <c r="Q368" s="36"/>
      <c r="R368" s="58">
        <f t="shared" si="47"/>
        <v>-2693.223686996198</v>
      </c>
    </row>
    <row r="369" spans="1:18">
      <c r="A369" s="35">
        <v>449</v>
      </c>
      <c r="B369" s="115">
        <v>449035189</v>
      </c>
      <c r="C369" s="116" t="s">
        <v>528</v>
      </c>
      <c r="D369" s="115">
        <v>35</v>
      </c>
      <c r="E369" s="116" t="s">
        <v>62</v>
      </c>
      <c r="F369" s="115">
        <v>189</v>
      </c>
      <c r="G369" s="116" t="s">
        <v>216</v>
      </c>
      <c r="H369" s="74">
        <f t="shared" si="40"/>
        <v>2</v>
      </c>
      <c r="I369" s="36"/>
      <c r="J369" s="38">
        <f t="shared" si="41"/>
        <v>11082.30779281106</v>
      </c>
      <c r="K369" s="38">
        <f t="shared" si="42"/>
        <v>0</v>
      </c>
      <c r="L369" s="38">
        <f t="shared" si="43"/>
        <v>0</v>
      </c>
      <c r="M369" s="36"/>
      <c r="N369" s="38">
        <f t="shared" si="44"/>
        <v>15959</v>
      </c>
      <c r="O369" s="38">
        <f t="shared" si="45"/>
        <v>0</v>
      </c>
      <c r="P369" s="38">
        <f t="shared" si="46"/>
        <v>2</v>
      </c>
      <c r="Q369" s="36"/>
      <c r="R369" s="58">
        <f t="shared" si="47"/>
        <v>4876.6922071889403</v>
      </c>
    </row>
    <row r="370" spans="1:18">
      <c r="A370" s="35">
        <v>449</v>
      </c>
      <c r="B370" s="115">
        <v>449035243</v>
      </c>
      <c r="C370" s="116" t="s">
        <v>528</v>
      </c>
      <c r="D370" s="115">
        <v>35</v>
      </c>
      <c r="E370" s="116" t="s">
        <v>62</v>
      </c>
      <c r="F370" s="115">
        <v>243</v>
      </c>
      <c r="G370" s="116" t="s">
        <v>270</v>
      </c>
      <c r="H370" s="74">
        <f t="shared" si="40"/>
        <v>1</v>
      </c>
      <c r="I370" s="36"/>
      <c r="J370" s="38">
        <f t="shared" si="41"/>
        <v>14398</v>
      </c>
      <c r="K370" s="38">
        <f t="shared" si="42"/>
        <v>0</v>
      </c>
      <c r="L370" s="38">
        <f t="shared" si="43"/>
        <v>4</v>
      </c>
      <c r="M370" s="36"/>
      <c r="N370" s="38">
        <f t="shared" si="44"/>
        <v>12440</v>
      </c>
      <c r="O370" s="38">
        <f t="shared" si="45"/>
        <v>0</v>
      </c>
      <c r="P370" s="38">
        <f t="shared" si="46"/>
        <v>0</v>
      </c>
      <c r="Q370" s="36"/>
      <c r="R370" s="58">
        <f t="shared" si="47"/>
        <v>-1958</v>
      </c>
    </row>
    <row r="371" spans="1:18">
      <c r="A371" s="35">
        <v>449</v>
      </c>
      <c r="B371" s="115">
        <v>449035244</v>
      </c>
      <c r="C371" s="116" t="s">
        <v>528</v>
      </c>
      <c r="D371" s="115">
        <v>35</v>
      </c>
      <c r="E371" s="116" t="s">
        <v>62</v>
      </c>
      <c r="F371" s="115">
        <v>244</v>
      </c>
      <c r="G371" s="116" t="s">
        <v>271</v>
      </c>
      <c r="H371" s="74">
        <f t="shared" si="40"/>
        <v>5</v>
      </c>
      <c r="I371" s="36"/>
      <c r="J371" s="38">
        <f t="shared" si="41"/>
        <v>13540</v>
      </c>
      <c r="K371" s="38">
        <f t="shared" si="42"/>
        <v>2</v>
      </c>
      <c r="L371" s="38">
        <f t="shared" si="43"/>
        <v>2</v>
      </c>
      <c r="M371" s="36"/>
      <c r="N371" s="38">
        <f t="shared" si="44"/>
        <v>13606</v>
      </c>
      <c r="O371" s="38">
        <f t="shared" si="45"/>
        <v>1</v>
      </c>
      <c r="P371" s="38">
        <f t="shared" si="46"/>
        <v>1</v>
      </c>
      <c r="Q371" s="36"/>
      <c r="R371" s="58">
        <f t="shared" si="47"/>
        <v>66</v>
      </c>
    </row>
    <row r="372" spans="1:18">
      <c r="A372" s="35">
        <v>449</v>
      </c>
      <c r="B372" s="115">
        <v>449035336</v>
      </c>
      <c r="C372" s="116" t="s">
        <v>528</v>
      </c>
      <c r="D372" s="115">
        <v>35</v>
      </c>
      <c r="E372" s="116" t="s">
        <v>62</v>
      </c>
      <c r="F372" s="115">
        <v>336</v>
      </c>
      <c r="G372" s="116" t="s">
        <v>363</v>
      </c>
      <c r="H372" s="74">
        <f t="shared" si="40"/>
        <v>1</v>
      </c>
      <c r="I372" s="36"/>
      <c r="J372" s="38">
        <f t="shared" si="41"/>
        <v>11789</v>
      </c>
      <c r="K372" s="38">
        <f t="shared" si="42"/>
        <v>0</v>
      </c>
      <c r="L372" s="38">
        <f t="shared" si="43"/>
        <v>0</v>
      </c>
      <c r="M372" s="36"/>
      <c r="N372" s="38">
        <f t="shared" si="44"/>
        <v>12440</v>
      </c>
      <c r="O372" s="38">
        <f t="shared" si="45"/>
        <v>0</v>
      </c>
      <c r="P372" s="38">
        <f t="shared" si="46"/>
        <v>0</v>
      </c>
      <c r="Q372" s="36"/>
      <c r="R372" s="58">
        <f t="shared" si="47"/>
        <v>651</v>
      </c>
    </row>
    <row r="373" spans="1:18">
      <c r="A373" s="35">
        <v>449</v>
      </c>
      <c r="B373" s="115">
        <v>449035347</v>
      </c>
      <c r="C373" s="116" t="s">
        <v>528</v>
      </c>
      <c r="D373" s="115">
        <v>35</v>
      </c>
      <c r="E373" s="116" t="s">
        <v>62</v>
      </c>
      <c r="F373" s="115">
        <v>347</v>
      </c>
      <c r="G373" s="116" t="s">
        <v>374</v>
      </c>
      <c r="H373" s="74">
        <f t="shared" si="40"/>
        <v>1</v>
      </c>
      <c r="I373" s="36"/>
      <c r="J373" s="38">
        <f t="shared" si="41"/>
        <v>14646</v>
      </c>
      <c r="K373" s="38">
        <f t="shared" si="42"/>
        <v>0</v>
      </c>
      <c r="L373" s="38">
        <f t="shared" si="43"/>
        <v>1</v>
      </c>
      <c r="M373" s="36"/>
      <c r="N373" s="38">
        <f t="shared" si="44"/>
        <v>16170</v>
      </c>
      <c r="O373" s="38">
        <f t="shared" si="45"/>
        <v>0</v>
      </c>
      <c r="P373" s="38">
        <f t="shared" si="46"/>
        <v>1</v>
      </c>
      <c r="Q373" s="36"/>
      <c r="R373" s="58">
        <f t="shared" si="47"/>
        <v>1524</v>
      </c>
    </row>
    <row r="374" spans="1:18">
      <c r="A374" s="35">
        <v>450</v>
      </c>
      <c r="B374" s="115">
        <v>450086008</v>
      </c>
      <c r="C374" s="116" t="s">
        <v>529</v>
      </c>
      <c r="D374" s="115">
        <v>86</v>
      </c>
      <c r="E374" s="116" t="s">
        <v>113</v>
      </c>
      <c r="F374" s="115">
        <v>8</v>
      </c>
      <c r="G374" s="116" t="s">
        <v>35</v>
      </c>
      <c r="H374" s="74">
        <f t="shared" si="40"/>
        <v>4</v>
      </c>
      <c r="I374" s="36"/>
      <c r="J374" s="38">
        <f t="shared" si="41"/>
        <v>9428</v>
      </c>
      <c r="K374" s="38">
        <f t="shared" si="42"/>
        <v>0</v>
      </c>
      <c r="L374" s="38">
        <f t="shared" si="43"/>
        <v>0</v>
      </c>
      <c r="M374" s="36"/>
      <c r="N374" s="38">
        <f t="shared" si="44"/>
        <v>10025</v>
      </c>
      <c r="O374" s="38">
        <f t="shared" si="45"/>
        <v>0</v>
      </c>
      <c r="P374" s="38">
        <f t="shared" si="46"/>
        <v>0</v>
      </c>
      <c r="Q374" s="36"/>
      <c r="R374" s="58">
        <f t="shared" si="47"/>
        <v>597</v>
      </c>
    </row>
    <row r="375" spans="1:18">
      <c r="A375" s="35">
        <v>450</v>
      </c>
      <c r="B375" s="115">
        <v>450086086</v>
      </c>
      <c r="C375" s="116" t="s">
        <v>529</v>
      </c>
      <c r="D375" s="115">
        <v>86</v>
      </c>
      <c r="E375" s="116" t="s">
        <v>113</v>
      </c>
      <c r="F375" s="115">
        <v>86</v>
      </c>
      <c r="G375" s="116" t="s">
        <v>113</v>
      </c>
      <c r="H375" s="74">
        <f t="shared" si="40"/>
        <v>79</v>
      </c>
      <c r="I375" s="36"/>
      <c r="J375" s="38">
        <f t="shared" si="41"/>
        <v>10809</v>
      </c>
      <c r="K375" s="38">
        <f t="shared" si="42"/>
        <v>0</v>
      </c>
      <c r="L375" s="38">
        <f t="shared" si="43"/>
        <v>22</v>
      </c>
      <c r="M375" s="36"/>
      <c r="N375" s="38">
        <f t="shared" si="44"/>
        <v>11728</v>
      </c>
      <c r="O375" s="38">
        <f t="shared" si="45"/>
        <v>0</v>
      </c>
      <c r="P375" s="38">
        <f t="shared" si="46"/>
        <v>23</v>
      </c>
      <c r="Q375" s="36"/>
      <c r="R375" s="58">
        <f t="shared" si="47"/>
        <v>919</v>
      </c>
    </row>
    <row r="376" spans="1:18">
      <c r="A376" s="35">
        <v>450</v>
      </c>
      <c r="B376" s="115">
        <v>450086117</v>
      </c>
      <c r="C376" s="116" t="s">
        <v>529</v>
      </c>
      <c r="D376" s="115">
        <v>86</v>
      </c>
      <c r="E376" s="116" t="s">
        <v>113</v>
      </c>
      <c r="F376" s="115">
        <v>117</v>
      </c>
      <c r="G376" s="116" t="s">
        <v>144</v>
      </c>
      <c r="H376" s="74">
        <f t="shared" si="40"/>
        <v>1</v>
      </c>
      <c r="I376" s="36"/>
      <c r="J376" s="38">
        <f t="shared" si="41"/>
        <v>11426</v>
      </c>
      <c r="K376" s="38">
        <f t="shared" si="42"/>
        <v>0</v>
      </c>
      <c r="L376" s="38">
        <f t="shared" si="43"/>
        <v>1</v>
      </c>
      <c r="M376" s="36"/>
      <c r="N376" s="38">
        <f t="shared" si="44"/>
        <v>10115</v>
      </c>
      <c r="O376" s="38">
        <f t="shared" si="45"/>
        <v>0</v>
      </c>
      <c r="P376" s="38">
        <f t="shared" si="46"/>
        <v>0</v>
      </c>
      <c r="Q376" s="36"/>
      <c r="R376" s="58">
        <f t="shared" si="47"/>
        <v>-1311</v>
      </c>
    </row>
    <row r="377" spans="1:18">
      <c r="A377" s="35">
        <v>450</v>
      </c>
      <c r="B377" s="115">
        <v>450086127</v>
      </c>
      <c r="C377" s="116" t="s">
        <v>529</v>
      </c>
      <c r="D377" s="115">
        <v>86</v>
      </c>
      <c r="E377" s="116" t="s">
        <v>113</v>
      </c>
      <c r="F377" s="115">
        <v>127</v>
      </c>
      <c r="G377" s="116" t="s">
        <v>154</v>
      </c>
      <c r="H377" s="74">
        <f t="shared" si="40"/>
        <v>2</v>
      </c>
      <c r="I377" s="36"/>
      <c r="J377" s="38">
        <f t="shared" si="41"/>
        <v>9480</v>
      </c>
      <c r="K377" s="38">
        <f t="shared" si="42"/>
        <v>0</v>
      </c>
      <c r="L377" s="38">
        <f t="shared" si="43"/>
        <v>0</v>
      </c>
      <c r="M377" s="36"/>
      <c r="N377" s="38">
        <f t="shared" si="44"/>
        <v>10115</v>
      </c>
      <c r="O377" s="38">
        <f t="shared" si="45"/>
        <v>0</v>
      </c>
      <c r="P377" s="38">
        <f t="shared" si="46"/>
        <v>0</v>
      </c>
      <c r="Q377" s="36"/>
      <c r="R377" s="58">
        <f t="shared" si="47"/>
        <v>635</v>
      </c>
    </row>
    <row r="378" spans="1:18">
      <c r="A378" s="35">
        <v>450</v>
      </c>
      <c r="B378" s="115">
        <v>450086137</v>
      </c>
      <c r="C378" s="116" t="s">
        <v>529</v>
      </c>
      <c r="D378" s="115">
        <v>86</v>
      </c>
      <c r="E378" s="116" t="s">
        <v>113</v>
      </c>
      <c r="F378" s="115">
        <v>137</v>
      </c>
      <c r="G378" s="116" t="s">
        <v>164</v>
      </c>
      <c r="H378" s="74">
        <f t="shared" si="40"/>
        <v>2</v>
      </c>
      <c r="I378" s="36"/>
      <c r="J378" s="38">
        <f t="shared" si="41"/>
        <v>9394</v>
      </c>
      <c r="K378" s="38">
        <f t="shared" si="42"/>
        <v>0</v>
      </c>
      <c r="L378" s="38">
        <f t="shared" si="43"/>
        <v>0</v>
      </c>
      <c r="M378" s="36"/>
      <c r="N378" s="38">
        <f t="shared" si="44"/>
        <v>16842.922068622574</v>
      </c>
      <c r="O378" s="38">
        <f t="shared" si="45"/>
        <v>0</v>
      </c>
      <c r="P378" s="38">
        <f t="shared" si="46"/>
        <v>0</v>
      </c>
      <c r="Q378" s="36"/>
      <c r="R378" s="58">
        <f t="shared" si="47"/>
        <v>7448.9220686225744</v>
      </c>
    </row>
    <row r="379" spans="1:18">
      <c r="A379" s="35">
        <v>450</v>
      </c>
      <c r="B379" s="115">
        <v>450086210</v>
      </c>
      <c r="C379" s="116" t="s">
        <v>529</v>
      </c>
      <c r="D379" s="115">
        <v>86</v>
      </c>
      <c r="E379" s="116" t="s">
        <v>113</v>
      </c>
      <c r="F379" s="115">
        <v>210</v>
      </c>
      <c r="G379" s="116" t="s">
        <v>237</v>
      </c>
      <c r="H379" s="74">
        <f t="shared" si="40"/>
        <v>94</v>
      </c>
      <c r="I379" s="36"/>
      <c r="J379" s="38">
        <f t="shared" si="41"/>
        <v>10086</v>
      </c>
      <c r="K379" s="38">
        <f t="shared" si="42"/>
        <v>0</v>
      </c>
      <c r="L379" s="38">
        <f t="shared" si="43"/>
        <v>16</v>
      </c>
      <c r="M379" s="36"/>
      <c r="N379" s="38">
        <f t="shared" si="44"/>
        <v>11025</v>
      </c>
      <c r="O379" s="38">
        <f t="shared" si="45"/>
        <v>0</v>
      </c>
      <c r="P379" s="38">
        <f t="shared" si="46"/>
        <v>23</v>
      </c>
      <c r="Q379" s="36"/>
      <c r="R379" s="58">
        <f t="shared" si="47"/>
        <v>939</v>
      </c>
    </row>
    <row r="380" spans="1:18">
      <c r="A380" s="35">
        <v>450</v>
      </c>
      <c r="B380" s="115">
        <v>450086275</v>
      </c>
      <c r="C380" s="116" t="s">
        <v>529</v>
      </c>
      <c r="D380" s="115">
        <v>86</v>
      </c>
      <c r="E380" s="116" t="s">
        <v>113</v>
      </c>
      <c r="F380" s="115">
        <v>275</v>
      </c>
      <c r="G380" s="116" t="s">
        <v>302</v>
      </c>
      <c r="H380" s="74">
        <f t="shared" si="40"/>
        <v>4</v>
      </c>
      <c r="I380" s="36"/>
      <c r="J380" s="38">
        <f t="shared" si="41"/>
        <v>10301</v>
      </c>
      <c r="K380" s="38">
        <f t="shared" si="42"/>
        <v>0</v>
      </c>
      <c r="L380" s="38">
        <f t="shared" si="43"/>
        <v>1</v>
      </c>
      <c r="M380" s="36"/>
      <c r="N380" s="38">
        <f t="shared" si="44"/>
        <v>10032</v>
      </c>
      <c r="O380" s="38">
        <f t="shared" si="45"/>
        <v>0</v>
      </c>
      <c r="P380" s="38">
        <f t="shared" si="46"/>
        <v>0</v>
      </c>
      <c r="Q380" s="36"/>
      <c r="R380" s="58">
        <f t="shared" si="47"/>
        <v>-269</v>
      </c>
    </row>
    <row r="381" spans="1:18">
      <c r="A381" s="35">
        <v>450</v>
      </c>
      <c r="B381" s="115">
        <v>450086278</v>
      </c>
      <c r="C381" s="116" t="s">
        <v>529</v>
      </c>
      <c r="D381" s="115">
        <v>86</v>
      </c>
      <c r="E381" s="116" t="s">
        <v>113</v>
      </c>
      <c r="F381" s="115">
        <v>278</v>
      </c>
      <c r="G381" s="116" t="s">
        <v>305</v>
      </c>
      <c r="H381" s="74">
        <f t="shared" si="40"/>
        <v>11</v>
      </c>
      <c r="I381" s="36"/>
      <c r="J381" s="38">
        <f t="shared" si="41"/>
        <v>12302</v>
      </c>
      <c r="K381" s="38">
        <f t="shared" si="42"/>
        <v>0</v>
      </c>
      <c r="L381" s="38">
        <f t="shared" si="43"/>
        <v>7</v>
      </c>
      <c r="M381" s="36"/>
      <c r="N381" s="38">
        <f t="shared" si="44"/>
        <v>11447</v>
      </c>
      <c r="O381" s="38">
        <f t="shared" si="45"/>
        <v>0</v>
      </c>
      <c r="P381" s="38">
        <f t="shared" si="46"/>
        <v>3</v>
      </c>
      <c r="Q381" s="36"/>
      <c r="R381" s="58">
        <f t="shared" si="47"/>
        <v>-855</v>
      </c>
    </row>
    <row r="382" spans="1:18">
      <c r="A382" s="35">
        <v>450</v>
      </c>
      <c r="B382" s="115">
        <v>450086327</v>
      </c>
      <c r="C382" s="116" t="s">
        <v>529</v>
      </c>
      <c r="D382" s="115">
        <v>86</v>
      </c>
      <c r="E382" s="116" t="s">
        <v>113</v>
      </c>
      <c r="F382" s="115">
        <v>327</v>
      </c>
      <c r="G382" s="116" t="s">
        <v>354</v>
      </c>
      <c r="H382" s="74">
        <f t="shared" si="40"/>
        <v>2</v>
      </c>
      <c r="I382" s="36"/>
      <c r="J382" s="38">
        <f t="shared" si="41"/>
        <v>9567</v>
      </c>
      <c r="K382" s="38">
        <f t="shared" si="42"/>
        <v>0</v>
      </c>
      <c r="L382" s="38">
        <f t="shared" si="43"/>
        <v>0</v>
      </c>
      <c r="M382" s="36"/>
      <c r="N382" s="38">
        <f t="shared" si="44"/>
        <v>9978</v>
      </c>
      <c r="O382" s="38">
        <f t="shared" si="45"/>
        <v>0</v>
      </c>
      <c r="P382" s="38">
        <f t="shared" si="46"/>
        <v>0</v>
      </c>
      <c r="Q382" s="36"/>
      <c r="R382" s="58">
        <f t="shared" si="47"/>
        <v>411</v>
      </c>
    </row>
    <row r="383" spans="1:18">
      <c r="A383" s="35">
        <v>450</v>
      </c>
      <c r="B383" s="115">
        <v>450086337</v>
      </c>
      <c r="C383" s="116" t="s">
        <v>529</v>
      </c>
      <c r="D383" s="115">
        <v>86</v>
      </c>
      <c r="E383" s="116" t="s">
        <v>113</v>
      </c>
      <c r="F383" s="115">
        <v>337</v>
      </c>
      <c r="G383" s="116" t="s">
        <v>364</v>
      </c>
      <c r="H383" s="74">
        <f t="shared" si="40"/>
        <v>3</v>
      </c>
      <c r="I383" s="36"/>
      <c r="J383" s="38">
        <f t="shared" si="41"/>
        <v>14028</v>
      </c>
      <c r="K383" s="38">
        <f t="shared" si="42"/>
        <v>0</v>
      </c>
      <c r="L383" s="38">
        <f t="shared" si="43"/>
        <v>2</v>
      </c>
      <c r="M383" s="36"/>
      <c r="N383" s="38">
        <f t="shared" si="44"/>
        <v>14525</v>
      </c>
      <c r="O383" s="38">
        <f t="shared" si="45"/>
        <v>0</v>
      </c>
      <c r="P383" s="38">
        <f t="shared" si="46"/>
        <v>2</v>
      </c>
      <c r="Q383" s="36"/>
      <c r="R383" s="58">
        <f t="shared" si="47"/>
        <v>497</v>
      </c>
    </row>
    <row r="384" spans="1:18">
      <c r="A384" s="35">
        <v>450</v>
      </c>
      <c r="B384" s="115">
        <v>450086340</v>
      </c>
      <c r="C384" s="116" t="s">
        <v>529</v>
      </c>
      <c r="D384" s="115">
        <v>86</v>
      </c>
      <c r="E384" s="116" t="s">
        <v>113</v>
      </c>
      <c r="F384" s="115">
        <v>340</v>
      </c>
      <c r="G384" s="116" t="s">
        <v>367</v>
      </c>
      <c r="H384" s="74">
        <f t="shared" si="40"/>
        <v>5</v>
      </c>
      <c r="I384" s="36"/>
      <c r="J384" s="38">
        <f t="shared" si="41"/>
        <v>9948</v>
      </c>
      <c r="K384" s="38">
        <f t="shared" si="42"/>
        <v>0</v>
      </c>
      <c r="L384" s="38">
        <f t="shared" si="43"/>
        <v>1</v>
      </c>
      <c r="M384" s="36"/>
      <c r="N384" s="38">
        <f t="shared" si="44"/>
        <v>10012</v>
      </c>
      <c r="O384" s="38">
        <f t="shared" si="45"/>
        <v>0</v>
      </c>
      <c r="P384" s="38">
        <f t="shared" si="46"/>
        <v>0</v>
      </c>
      <c r="Q384" s="36"/>
      <c r="R384" s="58">
        <f t="shared" si="47"/>
        <v>64</v>
      </c>
    </row>
    <row r="385" spans="1:18">
      <c r="A385" s="35">
        <v>450</v>
      </c>
      <c r="B385" s="115">
        <v>450086605</v>
      </c>
      <c r="C385" s="116" t="s">
        <v>529</v>
      </c>
      <c r="D385" s="115">
        <v>86</v>
      </c>
      <c r="E385" s="116" t="s">
        <v>113</v>
      </c>
      <c r="F385" s="115">
        <v>605</v>
      </c>
      <c r="G385" s="116" t="s">
        <v>383</v>
      </c>
      <c r="H385" s="74">
        <f t="shared" si="40"/>
        <v>4</v>
      </c>
      <c r="I385" s="36"/>
      <c r="J385" s="38">
        <f t="shared" si="41"/>
        <v>9220</v>
      </c>
      <c r="K385" s="38">
        <f t="shared" si="42"/>
        <v>0</v>
      </c>
      <c r="L385" s="38">
        <f t="shared" si="43"/>
        <v>0</v>
      </c>
      <c r="M385" s="36"/>
      <c r="N385" s="38">
        <f t="shared" si="44"/>
        <v>9754</v>
      </c>
      <c r="O385" s="38">
        <f t="shared" si="45"/>
        <v>0</v>
      </c>
      <c r="P385" s="38">
        <f t="shared" si="46"/>
        <v>0</v>
      </c>
      <c r="Q385" s="36"/>
      <c r="R385" s="58">
        <f t="shared" si="47"/>
        <v>534</v>
      </c>
    </row>
    <row r="386" spans="1:18">
      <c r="A386" s="35">
        <v>450</v>
      </c>
      <c r="B386" s="115">
        <v>450086683</v>
      </c>
      <c r="C386" s="116" t="s">
        <v>529</v>
      </c>
      <c r="D386" s="115">
        <v>86</v>
      </c>
      <c r="E386" s="116" t="s">
        <v>113</v>
      </c>
      <c r="F386" s="115">
        <v>683</v>
      </c>
      <c r="G386" s="116" t="s">
        <v>407</v>
      </c>
      <c r="H386" s="74">
        <f t="shared" si="40"/>
        <v>7</v>
      </c>
      <c r="I386" s="36"/>
      <c r="J386" s="38">
        <f t="shared" si="41"/>
        <v>9220</v>
      </c>
      <c r="K386" s="38">
        <f t="shared" si="42"/>
        <v>0</v>
      </c>
      <c r="L386" s="38">
        <f t="shared" si="43"/>
        <v>0</v>
      </c>
      <c r="M386" s="36"/>
      <c r="N386" s="38">
        <f t="shared" si="44"/>
        <v>9754</v>
      </c>
      <c r="O386" s="38">
        <f t="shared" si="45"/>
        <v>0</v>
      </c>
      <c r="P386" s="38">
        <f t="shared" si="46"/>
        <v>0</v>
      </c>
      <c r="Q386" s="36"/>
      <c r="R386" s="58">
        <f t="shared" si="47"/>
        <v>534</v>
      </c>
    </row>
    <row r="387" spans="1:18">
      <c r="A387" s="35">
        <v>453</v>
      </c>
      <c r="B387" s="115">
        <v>453137005</v>
      </c>
      <c r="C387" s="116" t="s">
        <v>530</v>
      </c>
      <c r="D387" s="115">
        <v>137</v>
      </c>
      <c r="E387" s="116" t="s">
        <v>164</v>
      </c>
      <c r="F387" s="115">
        <v>5</v>
      </c>
      <c r="G387" s="116" t="s">
        <v>32</v>
      </c>
      <c r="H387" s="74">
        <f t="shared" si="40"/>
        <v>3</v>
      </c>
      <c r="I387" s="36"/>
      <c r="J387" s="38">
        <f t="shared" si="41"/>
        <v>14205</v>
      </c>
      <c r="K387" s="38">
        <f t="shared" si="42"/>
        <v>0</v>
      </c>
      <c r="L387" s="38">
        <f t="shared" si="43"/>
        <v>2</v>
      </c>
      <c r="M387" s="36"/>
      <c r="N387" s="38">
        <f t="shared" si="44"/>
        <v>11854</v>
      </c>
      <c r="O387" s="38">
        <f t="shared" si="45"/>
        <v>0</v>
      </c>
      <c r="P387" s="38">
        <f t="shared" si="46"/>
        <v>1</v>
      </c>
      <c r="Q387" s="36"/>
      <c r="R387" s="58">
        <f t="shared" si="47"/>
        <v>-2351</v>
      </c>
    </row>
    <row r="388" spans="1:18">
      <c r="A388" s="35">
        <v>453</v>
      </c>
      <c r="B388" s="115">
        <v>453137061</v>
      </c>
      <c r="C388" s="116" t="s">
        <v>530</v>
      </c>
      <c r="D388" s="115">
        <v>137</v>
      </c>
      <c r="E388" s="116" t="s">
        <v>164</v>
      </c>
      <c r="F388" s="115">
        <v>61</v>
      </c>
      <c r="G388" s="116" t="s">
        <v>88</v>
      </c>
      <c r="H388" s="74">
        <f t="shared" si="40"/>
        <v>82</v>
      </c>
      <c r="I388" s="36"/>
      <c r="J388" s="38">
        <f t="shared" si="41"/>
        <v>13943</v>
      </c>
      <c r="K388" s="38">
        <f t="shared" si="42"/>
        <v>4</v>
      </c>
      <c r="L388" s="38">
        <f t="shared" si="43"/>
        <v>46</v>
      </c>
      <c r="M388" s="36"/>
      <c r="N388" s="38">
        <f t="shared" si="44"/>
        <v>14959</v>
      </c>
      <c r="O388" s="38">
        <f t="shared" si="45"/>
        <v>5</v>
      </c>
      <c r="P388" s="38">
        <f t="shared" si="46"/>
        <v>49</v>
      </c>
      <c r="Q388" s="36"/>
      <c r="R388" s="58">
        <f t="shared" si="47"/>
        <v>1016</v>
      </c>
    </row>
    <row r="389" spans="1:18">
      <c r="A389" s="35">
        <v>453</v>
      </c>
      <c r="B389" s="115">
        <v>453137086</v>
      </c>
      <c r="C389" s="116" t="s">
        <v>530</v>
      </c>
      <c r="D389" s="115">
        <v>137</v>
      </c>
      <c r="E389" s="116" t="s">
        <v>164</v>
      </c>
      <c r="F389" s="115">
        <v>86</v>
      </c>
      <c r="G389" s="116" t="s">
        <v>113</v>
      </c>
      <c r="H389" s="74">
        <f t="shared" si="40"/>
        <v>2</v>
      </c>
      <c r="I389" s="36"/>
      <c r="J389" s="38">
        <f t="shared" si="41"/>
        <v>13974</v>
      </c>
      <c r="K389" s="38">
        <f t="shared" si="42"/>
        <v>0</v>
      </c>
      <c r="L389" s="38">
        <f t="shared" si="43"/>
        <v>3</v>
      </c>
      <c r="M389" s="36"/>
      <c r="N389" s="38">
        <f t="shared" si="44"/>
        <v>15193</v>
      </c>
      <c r="O389" s="38">
        <f t="shared" si="45"/>
        <v>0</v>
      </c>
      <c r="P389" s="38">
        <f t="shared" si="46"/>
        <v>3</v>
      </c>
      <c r="Q389" s="36"/>
      <c r="R389" s="58">
        <f t="shared" si="47"/>
        <v>1219</v>
      </c>
    </row>
    <row r="390" spans="1:18">
      <c r="A390" s="35">
        <v>453</v>
      </c>
      <c r="B390" s="115">
        <v>453137111</v>
      </c>
      <c r="C390" s="116" t="s">
        <v>530</v>
      </c>
      <c r="D390" s="115">
        <v>137</v>
      </c>
      <c r="E390" s="116" t="s">
        <v>164</v>
      </c>
      <c r="F390" s="115">
        <v>111</v>
      </c>
      <c r="G390" s="116" t="s">
        <v>138</v>
      </c>
      <c r="H390" s="74">
        <f t="shared" si="40"/>
        <v>1</v>
      </c>
      <c r="I390" s="36"/>
      <c r="J390" s="38">
        <f t="shared" si="41"/>
        <v>14028</v>
      </c>
      <c r="K390" s="38">
        <f t="shared" si="42"/>
        <v>0</v>
      </c>
      <c r="L390" s="38">
        <f t="shared" si="43"/>
        <v>1</v>
      </c>
      <c r="M390" s="36"/>
      <c r="N390" s="38">
        <f t="shared" si="44"/>
        <v>15171</v>
      </c>
      <c r="O390" s="38">
        <f t="shared" si="45"/>
        <v>0</v>
      </c>
      <c r="P390" s="38">
        <f t="shared" si="46"/>
        <v>1</v>
      </c>
      <c r="Q390" s="36"/>
      <c r="R390" s="58">
        <f t="shared" si="47"/>
        <v>1143</v>
      </c>
    </row>
    <row r="391" spans="1:18">
      <c r="A391" s="35">
        <v>453</v>
      </c>
      <c r="B391" s="115">
        <v>453137114</v>
      </c>
      <c r="C391" s="116" t="s">
        <v>530</v>
      </c>
      <c r="D391" s="115">
        <v>137</v>
      </c>
      <c r="E391" s="116" t="s">
        <v>164</v>
      </c>
      <c r="F391" s="115">
        <v>114</v>
      </c>
      <c r="G391" s="116" t="s">
        <v>141</v>
      </c>
      <c r="H391" s="74">
        <f t="shared" si="40"/>
        <v>2</v>
      </c>
      <c r="I391" s="36"/>
      <c r="J391" s="38">
        <f t="shared" si="41"/>
        <v>14736</v>
      </c>
      <c r="K391" s="38">
        <f t="shared" si="42"/>
        <v>0</v>
      </c>
      <c r="L391" s="38">
        <f t="shared" si="43"/>
        <v>2</v>
      </c>
      <c r="M391" s="36"/>
      <c r="N391" s="38">
        <f t="shared" si="44"/>
        <v>15777</v>
      </c>
      <c r="O391" s="38">
        <f t="shared" si="45"/>
        <v>0</v>
      </c>
      <c r="P391" s="38">
        <f t="shared" si="46"/>
        <v>2</v>
      </c>
      <c r="Q391" s="36"/>
      <c r="R391" s="58">
        <f t="shared" si="47"/>
        <v>1041</v>
      </c>
    </row>
    <row r="392" spans="1:18">
      <c r="A392" s="35">
        <v>453</v>
      </c>
      <c r="B392" s="115">
        <v>453137137</v>
      </c>
      <c r="C392" s="116" t="s">
        <v>530</v>
      </c>
      <c r="D392" s="115">
        <v>137</v>
      </c>
      <c r="E392" s="116" t="s">
        <v>164</v>
      </c>
      <c r="F392" s="115">
        <v>137</v>
      </c>
      <c r="G392" s="116" t="s">
        <v>164</v>
      </c>
      <c r="H392" s="74">
        <f t="shared" si="40"/>
        <v>485</v>
      </c>
      <c r="I392" s="36"/>
      <c r="J392" s="38">
        <f t="shared" si="41"/>
        <v>14349</v>
      </c>
      <c r="K392" s="38">
        <f t="shared" si="42"/>
        <v>72</v>
      </c>
      <c r="L392" s="38">
        <f t="shared" si="43"/>
        <v>421</v>
      </c>
      <c r="M392" s="36"/>
      <c r="N392" s="38">
        <f t="shared" si="44"/>
        <v>16116</v>
      </c>
      <c r="O392" s="38">
        <f t="shared" si="45"/>
        <v>63</v>
      </c>
      <c r="P392" s="38">
        <f t="shared" si="46"/>
        <v>417</v>
      </c>
      <c r="Q392" s="36"/>
      <c r="R392" s="58">
        <f t="shared" si="47"/>
        <v>1767</v>
      </c>
    </row>
    <row r="393" spans="1:18">
      <c r="A393" s="35">
        <v>453</v>
      </c>
      <c r="B393" s="115">
        <v>453137161</v>
      </c>
      <c r="C393" s="116" t="s">
        <v>530</v>
      </c>
      <c r="D393" s="115">
        <v>137</v>
      </c>
      <c r="E393" s="116" t="s">
        <v>164</v>
      </c>
      <c r="F393" s="115">
        <v>161</v>
      </c>
      <c r="G393" s="116" t="s">
        <v>188</v>
      </c>
      <c r="H393" s="74">
        <f t="shared" si="40"/>
        <v>1</v>
      </c>
      <c r="I393" s="36"/>
      <c r="J393" s="38">
        <f t="shared" si="41"/>
        <v>9394</v>
      </c>
      <c r="K393" s="38">
        <f t="shared" si="42"/>
        <v>0</v>
      </c>
      <c r="L393" s="38">
        <f t="shared" si="43"/>
        <v>0</v>
      </c>
      <c r="M393" s="36"/>
      <c r="N393" s="38">
        <f t="shared" si="44"/>
        <v>15171</v>
      </c>
      <c r="O393" s="38">
        <f t="shared" si="45"/>
        <v>0</v>
      </c>
      <c r="P393" s="38">
        <f t="shared" si="46"/>
        <v>1</v>
      </c>
      <c r="Q393" s="36"/>
      <c r="R393" s="58">
        <f t="shared" si="47"/>
        <v>5777</v>
      </c>
    </row>
    <row r="394" spans="1:18">
      <c r="A394" s="35">
        <v>453</v>
      </c>
      <c r="B394" s="115">
        <v>453137210</v>
      </c>
      <c r="C394" s="116" t="s">
        <v>530</v>
      </c>
      <c r="D394" s="115">
        <v>137</v>
      </c>
      <c r="E394" s="116" t="s">
        <v>164</v>
      </c>
      <c r="F394" s="115">
        <v>210</v>
      </c>
      <c r="G394" s="116" t="s">
        <v>237</v>
      </c>
      <c r="H394" s="74">
        <f t="shared" ref="H394:H457" si="48">IFERROR(VLOOKUP(B394,ratesQ1,14,FALSE),"--")</f>
        <v>2</v>
      </c>
      <c r="I394" s="36"/>
      <c r="J394" s="38">
        <f t="shared" ref="J394:J457" si="49">IFERROR(VLOOKUP($B394,ratesPFY,9,FALSE),"--")</f>
        <v>13573</v>
      </c>
      <c r="K394" s="38">
        <f t="shared" ref="K394:K457" si="50">(IFERROR(VLOOKUP($B394,found22,12,FALSE),0)+
(IFERROR(VLOOKUP($B394,found22,13,FALSE),0)+
+(IFERROR(VLOOKUP($B394,found22,14,FALSE),0))))</f>
        <v>0</v>
      </c>
      <c r="L394" s="38">
        <f t="shared" ref="L394:L457" si="51">(IFERROR(VLOOKUP($B394,found22,15,FALSE),0))</f>
        <v>3</v>
      </c>
      <c r="M394" s="36"/>
      <c r="N394" s="38">
        <f t="shared" ref="N394:N457" si="52">IFERROR(VLOOKUP($B394,ratesQ1,8,FALSE),"--")</f>
        <v>14729</v>
      </c>
      <c r="O394" s="38">
        <f t="shared" ref="O394:O457" si="53">(IFERROR(VLOOKUP($B394,found23,12,FALSE),0)+
+(IFERROR(VLOOKUP($B394,found23,13,FALSE),0)
+(IFERROR(VLOOKUP($B394,found23,14,FALSE),0))))</f>
        <v>0</v>
      </c>
      <c r="P394" s="38">
        <f t="shared" ref="P394:P457" si="54">(IFERROR(VLOOKUP($B394,found23,15,FALSE),0))</f>
        <v>2</v>
      </c>
      <c r="Q394" s="36"/>
      <c r="R394" s="58">
        <f t="shared" si="47"/>
        <v>1156</v>
      </c>
    </row>
    <row r="395" spans="1:18">
      <c r="A395" s="35">
        <v>453</v>
      </c>
      <c r="B395" s="115">
        <v>453137227</v>
      </c>
      <c r="C395" s="116" t="s">
        <v>530</v>
      </c>
      <c r="D395" s="115">
        <v>137</v>
      </c>
      <c r="E395" s="116" t="s">
        <v>164</v>
      </c>
      <c r="F395" s="115">
        <v>227</v>
      </c>
      <c r="G395" s="116" t="s">
        <v>254</v>
      </c>
      <c r="H395" s="74">
        <f t="shared" si="48"/>
        <v>1</v>
      </c>
      <c r="I395" s="36"/>
      <c r="J395" s="38">
        <f t="shared" si="49"/>
        <v>16958</v>
      </c>
      <c r="K395" s="38">
        <f t="shared" si="50"/>
        <v>1</v>
      </c>
      <c r="L395" s="38">
        <f t="shared" si="51"/>
        <v>1</v>
      </c>
      <c r="M395" s="36"/>
      <c r="N395" s="38">
        <f t="shared" si="52"/>
        <v>18511</v>
      </c>
      <c r="O395" s="38">
        <f t="shared" si="53"/>
        <v>1</v>
      </c>
      <c r="P395" s="38">
        <f t="shared" si="54"/>
        <v>1</v>
      </c>
      <c r="Q395" s="36"/>
      <c r="R395" s="58">
        <f t="shared" ref="R395:R458" si="55">IFERROR(N395-J395,"--")</f>
        <v>1553</v>
      </c>
    </row>
    <row r="396" spans="1:18">
      <c r="A396" s="35">
        <v>453</v>
      </c>
      <c r="B396" s="115">
        <v>453137278</v>
      </c>
      <c r="C396" s="116" t="s">
        <v>530</v>
      </c>
      <c r="D396" s="115">
        <v>137</v>
      </c>
      <c r="E396" s="116" t="s">
        <v>164</v>
      </c>
      <c r="F396" s="115">
        <v>278</v>
      </c>
      <c r="G396" s="116" t="s">
        <v>305</v>
      </c>
      <c r="H396" s="74">
        <f t="shared" si="48"/>
        <v>5</v>
      </c>
      <c r="I396" s="36"/>
      <c r="J396" s="38">
        <f t="shared" si="49"/>
        <v>13386</v>
      </c>
      <c r="K396" s="38">
        <f t="shared" si="50"/>
        <v>2</v>
      </c>
      <c r="L396" s="38">
        <f t="shared" si="51"/>
        <v>6</v>
      </c>
      <c r="M396" s="36"/>
      <c r="N396" s="38">
        <f t="shared" si="52"/>
        <v>12553</v>
      </c>
      <c r="O396" s="38">
        <f t="shared" si="53"/>
        <v>0</v>
      </c>
      <c r="P396" s="38">
        <f t="shared" si="54"/>
        <v>2</v>
      </c>
      <c r="Q396" s="36"/>
      <c r="R396" s="58">
        <f t="shared" si="55"/>
        <v>-833</v>
      </c>
    </row>
    <row r="397" spans="1:18">
      <c r="A397" s="35">
        <v>453</v>
      </c>
      <c r="B397" s="115">
        <v>453137281</v>
      </c>
      <c r="C397" s="116" t="s">
        <v>530</v>
      </c>
      <c r="D397" s="115">
        <v>137</v>
      </c>
      <c r="E397" s="116" t="s">
        <v>164</v>
      </c>
      <c r="F397" s="115">
        <v>281</v>
      </c>
      <c r="G397" s="116" t="s">
        <v>308</v>
      </c>
      <c r="H397" s="74">
        <f t="shared" si="48"/>
        <v>98</v>
      </c>
      <c r="I397" s="36"/>
      <c r="J397" s="38">
        <f t="shared" si="49"/>
        <v>14160</v>
      </c>
      <c r="K397" s="38">
        <f t="shared" si="50"/>
        <v>7</v>
      </c>
      <c r="L397" s="38">
        <f t="shared" si="51"/>
        <v>79</v>
      </c>
      <c r="M397" s="36"/>
      <c r="N397" s="38">
        <f t="shared" si="52"/>
        <v>15868</v>
      </c>
      <c r="O397" s="38">
        <f t="shared" si="53"/>
        <v>8</v>
      </c>
      <c r="P397" s="38">
        <f t="shared" si="54"/>
        <v>73</v>
      </c>
      <c r="Q397" s="36"/>
      <c r="R397" s="58">
        <f t="shared" si="55"/>
        <v>1708</v>
      </c>
    </row>
    <row r="398" spans="1:18">
      <c r="A398" s="35">
        <v>453</v>
      </c>
      <c r="B398" s="115">
        <v>453137325</v>
      </c>
      <c r="C398" s="116" t="s">
        <v>530</v>
      </c>
      <c r="D398" s="115">
        <v>137</v>
      </c>
      <c r="E398" s="116" t="s">
        <v>164</v>
      </c>
      <c r="F398" s="115">
        <v>325</v>
      </c>
      <c r="G398" s="116" t="s">
        <v>352</v>
      </c>
      <c r="H398" s="74">
        <f t="shared" si="48"/>
        <v>2</v>
      </c>
      <c r="I398" s="36"/>
      <c r="J398" s="38">
        <f t="shared" si="49"/>
        <v>14576</v>
      </c>
      <c r="K398" s="38">
        <f t="shared" si="50"/>
        <v>1</v>
      </c>
      <c r="L398" s="38">
        <f t="shared" si="51"/>
        <v>7</v>
      </c>
      <c r="M398" s="36"/>
      <c r="N398" s="38">
        <f t="shared" si="52"/>
        <v>16018</v>
      </c>
      <c r="O398" s="38">
        <f t="shared" si="53"/>
        <v>1</v>
      </c>
      <c r="P398" s="38">
        <f t="shared" si="54"/>
        <v>5</v>
      </c>
      <c r="Q398" s="36"/>
      <c r="R398" s="58">
        <f t="shared" si="55"/>
        <v>1442</v>
      </c>
    </row>
    <row r="399" spans="1:18">
      <c r="A399" s="35">
        <v>453</v>
      </c>
      <c r="B399" s="115">
        <v>453137332</v>
      </c>
      <c r="C399" s="116" t="s">
        <v>530</v>
      </c>
      <c r="D399" s="115">
        <v>137</v>
      </c>
      <c r="E399" s="116" t="s">
        <v>164</v>
      </c>
      <c r="F399" s="115">
        <v>332</v>
      </c>
      <c r="G399" s="116" t="s">
        <v>359</v>
      </c>
      <c r="H399" s="74">
        <f t="shared" si="48"/>
        <v>16</v>
      </c>
      <c r="I399" s="36"/>
      <c r="J399" s="38">
        <f t="shared" si="49"/>
        <v>13759</v>
      </c>
      <c r="K399" s="38">
        <f t="shared" si="50"/>
        <v>1</v>
      </c>
      <c r="L399" s="38">
        <f t="shared" si="51"/>
        <v>11</v>
      </c>
      <c r="M399" s="36"/>
      <c r="N399" s="38">
        <f t="shared" si="52"/>
        <v>15079</v>
      </c>
      <c r="O399" s="38">
        <f t="shared" si="53"/>
        <v>0</v>
      </c>
      <c r="P399" s="38">
        <f t="shared" si="54"/>
        <v>13</v>
      </c>
      <c r="Q399" s="36"/>
      <c r="R399" s="58">
        <f t="shared" si="55"/>
        <v>1320</v>
      </c>
    </row>
    <row r="400" spans="1:18">
      <c r="A400" s="35">
        <v>453</v>
      </c>
      <c r="B400" s="115">
        <v>453137680</v>
      </c>
      <c r="C400" s="116" t="s">
        <v>530</v>
      </c>
      <c r="D400" s="115">
        <v>137</v>
      </c>
      <c r="E400" s="116" t="s">
        <v>164</v>
      </c>
      <c r="F400" s="115">
        <v>680</v>
      </c>
      <c r="G400" s="116" t="s">
        <v>406</v>
      </c>
      <c r="H400" s="74">
        <f t="shared" si="48"/>
        <v>2</v>
      </c>
      <c r="I400" s="36"/>
      <c r="J400" s="38">
        <f t="shared" si="49"/>
        <v>9543</v>
      </c>
      <c r="K400" s="38">
        <f t="shared" si="50"/>
        <v>0</v>
      </c>
      <c r="L400" s="38">
        <f t="shared" si="51"/>
        <v>0</v>
      </c>
      <c r="M400" s="36"/>
      <c r="N400" s="38">
        <f t="shared" si="52"/>
        <v>10115</v>
      </c>
      <c r="O400" s="38">
        <f t="shared" si="53"/>
        <v>0</v>
      </c>
      <c r="P400" s="38">
        <f t="shared" si="54"/>
        <v>0</v>
      </c>
      <c r="Q400" s="36"/>
      <c r="R400" s="58">
        <f t="shared" si="55"/>
        <v>572</v>
      </c>
    </row>
    <row r="401" spans="1:18">
      <c r="A401" s="35">
        <v>454</v>
      </c>
      <c r="B401" s="115">
        <v>454149009</v>
      </c>
      <c r="C401" s="116" t="s">
        <v>531</v>
      </c>
      <c r="D401" s="115">
        <v>149</v>
      </c>
      <c r="E401" s="116" t="s">
        <v>176</v>
      </c>
      <c r="F401" s="115">
        <v>9</v>
      </c>
      <c r="G401" s="116" t="s">
        <v>36</v>
      </c>
      <c r="H401" s="74">
        <f t="shared" si="48"/>
        <v>6</v>
      </c>
      <c r="I401" s="36"/>
      <c r="J401" s="38">
        <f t="shared" si="49"/>
        <v>12345</v>
      </c>
      <c r="K401" s="38">
        <f t="shared" si="50"/>
        <v>0</v>
      </c>
      <c r="L401" s="38">
        <f t="shared" si="51"/>
        <v>5</v>
      </c>
      <c r="M401" s="36"/>
      <c r="N401" s="38">
        <f t="shared" si="52"/>
        <v>14225</v>
      </c>
      <c r="O401" s="38">
        <f t="shared" si="53"/>
        <v>0</v>
      </c>
      <c r="P401" s="38">
        <f t="shared" si="54"/>
        <v>5</v>
      </c>
      <c r="Q401" s="36"/>
      <c r="R401" s="58">
        <f t="shared" si="55"/>
        <v>1880</v>
      </c>
    </row>
    <row r="402" spans="1:18">
      <c r="A402" s="35">
        <v>454</v>
      </c>
      <c r="B402" s="115">
        <v>454149103</v>
      </c>
      <c r="C402" s="116" t="s">
        <v>531</v>
      </c>
      <c r="D402" s="115">
        <v>149</v>
      </c>
      <c r="E402" s="116" t="s">
        <v>176</v>
      </c>
      <c r="F402" s="115">
        <v>103</v>
      </c>
      <c r="G402" s="116" t="s">
        <v>130</v>
      </c>
      <c r="H402" s="74">
        <f t="shared" si="48"/>
        <v>4</v>
      </c>
      <c r="I402" s="36"/>
      <c r="J402" s="38">
        <f t="shared" si="49"/>
        <v>15396</v>
      </c>
      <c r="K402" s="38">
        <f t="shared" si="50"/>
        <v>3</v>
      </c>
      <c r="L402" s="38">
        <f t="shared" si="51"/>
        <v>2</v>
      </c>
      <c r="M402" s="36"/>
      <c r="N402" s="38">
        <f t="shared" si="52"/>
        <v>15638</v>
      </c>
      <c r="O402" s="38">
        <f t="shared" si="53"/>
        <v>4</v>
      </c>
      <c r="P402" s="38">
        <f t="shared" si="54"/>
        <v>3</v>
      </c>
      <c r="Q402" s="36"/>
      <c r="R402" s="58">
        <f t="shared" si="55"/>
        <v>242</v>
      </c>
    </row>
    <row r="403" spans="1:18">
      <c r="A403" s="35">
        <v>454</v>
      </c>
      <c r="B403" s="115">
        <v>454149128</v>
      </c>
      <c r="C403" s="116" t="s">
        <v>531</v>
      </c>
      <c r="D403" s="115">
        <v>149</v>
      </c>
      <c r="E403" s="116" t="s">
        <v>176</v>
      </c>
      <c r="F403" s="115">
        <v>128</v>
      </c>
      <c r="G403" s="116" t="s">
        <v>155</v>
      </c>
      <c r="H403" s="74">
        <f t="shared" si="48"/>
        <v>21</v>
      </c>
      <c r="I403" s="36"/>
      <c r="J403" s="38">
        <f t="shared" si="49"/>
        <v>14762</v>
      </c>
      <c r="K403" s="38">
        <f t="shared" si="50"/>
        <v>1</v>
      </c>
      <c r="L403" s="38">
        <f t="shared" si="51"/>
        <v>12</v>
      </c>
      <c r="M403" s="36"/>
      <c r="N403" s="38">
        <f t="shared" si="52"/>
        <v>15552</v>
      </c>
      <c r="O403" s="38">
        <f t="shared" si="53"/>
        <v>1</v>
      </c>
      <c r="P403" s="38">
        <f t="shared" si="54"/>
        <v>15</v>
      </c>
      <c r="Q403" s="36"/>
      <c r="R403" s="58">
        <f t="shared" si="55"/>
        <v>790</v>
      </c>
    </row>
    <row r="404" spans="1:18">
      <c r="A404" s="35">
        <v>454</v>
      </c>
      <c r="B404" s="115">
        <v>454149149</v>
      </c>
      <c r="C404" s="116" t="s">
        <v>531</v>
      </c>
      <c r="D404" s="115">
        <v>149</v>
      </c>
      <c r="E404" s="116" t="s">
        <v>176</v>
      </c>
      <c r="F404" s="115">
        <v>149</v>
      </c>
      <c r="G404" s="116" t="s">
        <v>176</v>
      </c>
      <c r="H404" s="74">
        <f t="shared" si="48"/>
        <v>757</v>
      </c>
      <c r="I404" s="36"/>
      <c r="J404" s="38">
        <f t="shared" si="49"/>
        <v>15044</v>
      </c>
      <c r="K404" s="38">
        <f t="shared" si="50"/>
        <v>151</v>
      </c>
      <c r="L404" s="38">
        <f t="shared" si="51"/>
        <v>633</v>
      </c>
      <c r="M404" s="36"/>
      <c r="N404" s="38">
        <f t="shared" si="52"/>
        <v>16132</v>
      </c>
      <c r="O404" s="38">
        <f t="shared" si="53"/>
        <v>169</v>
      </c>
      <c r="P404" s="38">
        <f t="shared" si="54"/>
        <v>574</v>
      </c>
      <c r="Q404" s="36"/>
      <c r="R404" s="58">
        <f t="shared" si="55"/>
        <v>1088</v>
      </c>
    </row>
    <row r="405" spans="1:18">
      <c r="A405" s="35">
        <v>454</v>
      </c>
      <c r="B405" s="115">
        <v>454149181</v>
      </c>
      <c r="C405" s="116" t="s">
        <v>531</v>
      </c>
      <c r="D405" s="115">
        <v>149</v>
      </c>
      <c r="E405" s="116" t="s">
        <v>176</v>
      </c>
      <c r="F405" s="115">
        <v>181</v>
      </c>
      <c r="G405" s="116" t="s">
        <v>208</v>
      </c>
      <c r="H405" s="74">
        <f t="shared" si="48"/>
        <v>70</v>
      </c>
      <c r="I405" s="36"/>
      <c r="J405" s="38">
        <f t="shared" si="49"/>
        <v>13856</v>
      </c>
      <c r="K405" s="38">
        <f t="shared" si="50"/>
        <v>8</v>
      </c>
      <c r="L405" s="38">
        <f t="shared" si="51"/>
        <v>45</v>
      </c>
      <c r="M405" s="36"/>
      <c r="N405" s="38">
        <f t="shared" si="52"/>
        <v>15204</v>
      </c>
      <c r="O405" s="38">
        <f t="shared" si="53"/>
        <v>10</v>
      </c>
      <c r="P405" s="38">
        <f t="shared" si="54"/>
        <v>49</v>
      </c>
      <c r="Q405" s="36"/>
      <c r="R405" s="58">
        <f t="shared" si="55"/>
        <v>1348</v>
      </c>
    </row>
    <row r="406" spans="1:18">
      <c r="A406" s="35">
        <v>454</v>
      </c>
      <c r="B406" s="115">
        <v>454149211</v>
      </c>
      <c r="C406" s="116" t="s">
        <v>531</v>
      </c>
      <c r="D406" s="115">
        <v>149</v>
      </c>
      <c r="E406" s="116" t="s">
        <v>176</v>
      </c>
      <c r="F406" s="115">
        <v>211</v>
      </c>
      <c r="G406" s="116" t="s">
        <v>238</v>
      </c>
      <c r="H406" s="74">
        <f t="shared" si="48"/>
        <v>2</v>
      </c>
      <c r="I406" s="36"/>
      <c r="J406" s="38">
        <f t="shared" si="49"/>
        <v>13631</v>
      </c>
      <c r="K406" s="38">
        <f t="shared" si="50"/>
        <v>0</v>
      </c>
      <c r="L406" s="38">
        <f t="shared" si="51"/>
        <v>3</v>
      </c>
      <c r="M406" s="36"/>
      <c r="N406" s="38">
        <f t="shared" si="52"/>
        <v>12935</v>
      </c>
      <c r="O406" s="38">
        <f t="shared" si="53"/>
        <v>0</v>
      </c>
      <c r="P406" s="38">
        <f t="shared" si="54"/>
        <v>2</v>
      </c>
      <c r="Q406" s="36"/>
      <c r="R406" s="58">
        <f t="shared" si="55"/>
        <v>-696</v>
      </c>
    </row>
    <row r="407" spans="1:18">
      <c r="A407" s="35">
        <v>455</v>
      </c>
      <c r="B407" s="115">
        <v>455128007</v>
      </c>
      <c r="C407" s="116" t="s">
        <v>532</v>
      </c>
      <c r="D407" s="115">
        <v>128</v>
      </c>
      <c r="E407" s="116" t="s">
        <v>155</v>
      </c>
      <c r="F407" s="115">
        <v>7</v>
      </c>
      <c r="G407" s="116" t="s">
        <v>34</v>
      </c>
      <c r="H407" s="74">
        <f t="shared" si="48"/>
        <v>2</v>
      </c>
      <c r="I407" s="36"/>
      <c r="J407" s="38">
        <f t="shared" si="49"/>
        <v>14004</v>
      </c>
      <c r="K407" s="38">
        <f t="shared" si="50"/>
        <v>0</v>
      </c>
      <c r="L407" s="38">
        <f t="shared" si="51"/>
        <v>2</v>
      </c>
      <c r="M407" s="36"/>
      <c r="N407" s="38">
        <f t="shared" si="52"/>
        <v>14909</v>
      </c>
      <c r="O407" s="38">
        <f t="shared" si="53"/>
        <v>0</v>
      </c>
      <c r="P407" s="38">
        <f t="shared" si="54"/>
        <v>2</v>
      </c>
      <c r="Q407" s="36"/>
      <c r="R407" s="58">
        <f t="shared" si="55"/>
        <v>905</v>
      </c>
    </row>
    <row r="408" spans="1:18">
      <c r="A408" s="35">
        <v>455</v>
      </c>
      <c r="B408" s="115">
        <v>455128128</v>
      </c>
      <c r="C408" s="116" t="s">
        <v>532</v>
      </c>
      <c r="D408" s="115">
        <v>128</v>
      </c>
      <c r="E408" s="116" t="s">
        <v>155</v>
      </c>
      <c r="F408" s="115">
        <v>128</v>
      </c>
      <c r="G408" s="116" t="s">
        <v>155</v>
      </c>
      <c r="H408" s="74">
        <f t="shared" si="48"/>
        <v>292</v>
      </c>
      <c r="I408" s="36"/>
      <c r="J408" s="38">
        <f t="shared" si="49"/>
        <v>11364</v>
      </c>
      <c r="K408" s="38">
        <f t="shared" si="50"/>
        <v>18</v>
      </c>
      <c r="L408" s="38">
        <f t="shared" si="51"/>
        <v>100</v>
      </c>
      <c r="M408" s="36"/>
      <c r="N408" s="38">
        <f t="shared" si="52"/>
        <v>12530</v>
      </c>
      <c r="O408" s="38">
        <f t="shared" si="53"/>
        <v>15</v>
      </c>
      <c r="P408" s="38">
        <f t="shared" si="54"/>
        <v>121</v>
      </c>
      <c r="Q408" s="36"/>
      <c r="R408" s="58">
        <f t="shared" si="55"/>
        <v>1166</v>
      </c>
    </row>
    <row r="409" spans="1:18">
      <c r="A409" s="35">
        <v>455</v>
      </c>
      <c r="B409" s="115">
        <v>455128149</v>
      </c>
      <c r="C409" s="116" t="s">
        <v>532</v>
      </c>
      <c r="D409" s="115">
        <v>128</v>
      </c>
      <c r="E409" s="116" t="s">
        <v>155</v>
      </c>
      <c r="F409" s="115">
        <v>149</v>
      </c>
      <c r="G409" s="116" t="s">
        <v>176</v>
      </c>
      <c r="H409" s="74">
        <f t="shared" si="48"/>
        <v>4</v>
      </c>
      <c r="I409" s="36"/>
      <c r="J409" s="38">
        <f t="shared" si="49"/>
        <v>14953</v>
      </c>
      <c r="K409" s="38">
        <f t="shared" si="50"/>
        <v>0</v>
      </c>
      <c r="L409" s="38">
        <f t="shared" si="51"/>
        <v>4</v>
      </c>
      <c r="M409" s="36"/>
      <c r="N409" s="38">
        <f t="shared" si="52"/>
        <v>13263</v>
      </c>
      <c r="O409" s="38">
        <f t="shared" si="53"/>
        <v>0</v>
      </c>
      <c r="P409" s="38">
        <f t="shared" si="54"/>
        <v>2</v>
      </c>
      <c r="Q409" s="36"/>
      <c r="R409" s="58">
        <f t="shared" si="55"/>
        <v>-1690</v>
      </c>
    </row>
    <row r="410" spans="1:18">
      <c r="A410" s="35">
        <v>455</v>
      </c>
      <c r="B410" s="115">
        <v>455128181</v>
      </c>
      <c r="C410" s="116" t="s">
        <v>532</v>
      </c>
      <c r="D410" s="115">
        <v>128</v>
      </c>
      <c r="E410" s="116" t="s">
        <v>155</v>
      </c>
      <c r="F410" s="115">
        <v>181</v>
      </c>
      <c r="G410" s="116" t="s">
        <v>208</v>
      </c>
      <c r="H410" s="74">
        <f t="shared" si="48"/>
        <v>3</v>
      </c>
      <c r="I410" s="36"/>
      <c r="J410" s="38">
        <f t="shared" si="49"/>
        <v>9567</v>
      </c>
      <c r="K410" s="38">
        <f t="shared" si="50"/>
        <v>0</v>
      </c>
      <c r="L410" s="38">
        <f t="shared" si="51"/>
        <v>0</v>
      </c>
      <c r="M410" s="36"/>
      <c r="N410" s="38">
        <f t="shared" si="52"/>
        <v>9875</v>
      </c>
      <c r="O410" s="38">
        <f t="shared" si="53"/>
        <v>0</v>
      </c>
      <c r="P410" s="38">
        <f t="shared" si="54"/>
        <v>0</v>
      </c>
      <c r="Q410" s="36"/>
      <c r="R410" s="58">
        <f t="shared" si="55"/>
        <v>308</v>
      </c>
    </row>
    <row r="411" spans="1:18">
      <c r="A411" s="35">
        <v>455</v>
      </c>
      <c r="B411" s="115">
        <v>455128211</v>
      </c>
      <c r="C411" s="116" t="s">
        <v>532</v>
      </c>
      <c r="D411" s="115">
        <v>128</v>
      </c>
      <c r="E411" s="116" t="s">
        <v>155</v>
      </c>
      <c r="F411" s="115">
        <v>211</v>
      </c>
      <c r="G411" s="116" t="s">
        <v>238</v>
      </c>
      <c r="H411" s="74">
        <f t="shared" si="48"/>
        <v>2</v>
      </c>
      <c r="I411" s="36"/>
      <c r="J411" s="38" t="str">
        <f t="shared" si="49"/>
        <v>--</v>
      </c>
      <c r="K411" s="38">
        <f t="shared" si="50"/>
        <v>0</v>
      </c>
      <c r="L411" s="38">
        <f t="shared" si="51"/>
        <v>0</v>
      </c>
      <c r="M411" s="36"/>
      <c r="N411" s="38">
        <f t="shared" si="52"/>
        <v>11958.603272487353</v>
      </c>
      <c r="O411" s="38">
        <f t="shared" si="53"/>
        <v>0</v>
      </c>
      <c r="P411" s="38">
        <f t="shared" si="54"/>
        <v>0</v>
      </c>
      <c r="Q411" s="36"/>
      <c r="R411" s="58" t="str">
        <f t="shared" si="55"/>
        <v>--</v>
      </c>
    </row>
    <row r="412" spans="1:18">
      <c r="A412" s="35">
        <v>455</v>
      </c>
      <c r="B412" s="115">
        <v>455128745</v>
      </c>
      <c r="C412" s="116" t="s">
        <v>532</v>
      </c>
      <c r="D412" s="115">
        <v>128</v>
      </c>
      <c r="E412" s="116" t="s">
        <v>155</v>
      </c>
      <c r="F412" s="115">
        <v>745</v>
      </c>
      <c r="G412" s="116" t="s">
        <v>424</v>
      </c>
      <c r="H412" s="74">
        <f t="shared" si="48"/>
        <v>3</v>
      </c>
      <c r="I412" s="36"/>
      <c r="J412" s="38">
        <f t="shared" si="49"/>
        <v>13384</v>
      </c>
      <c r="K412" s="38">
        <f t="shared" si="50"/>
        <v>0</v>
      </c>
      <c r="L412" s="38">
        <f t="shared" si="51"/>
        <v>2</v>
      </c>
      <c r="M412" s="36"/>
      <c r="N412" s="38">
        <f t="shared" si="52"/>
        <v>12789</v>
      </c>
      <c r="O412" s="38">
        <f t="shared" si="53"/>
        <v>0</v>
      </c>
      <c r="P412" s="38">
        <f t="shared" si="54"/>
        <v>2</v>
      </c>
      <c r="Q412" s="36"/>
      <c r="R412" s="58">
        <f t="shared" si="55"/>
        <v>-595</v>
      </c>
    </row>
    <row r="413" spans="1:18">
      <c r="A413" s="35">
        <v>456</v>
      </c>
      <c r="B413" s="115">
        <v>456160009</v>
      </c>
      <c r="C413" s="116" t="s">
        <v>533</v>
      </c>
      <c r="D413" s="115">
        <v>160</v>
      </c>
      <c r="E413" s="116" t="s">
        <v>187</v>
      </c>
      <c r="F413" s="115">
        <v>9</v>
      </c>
      <c r="G413" s="116" t="s">
        <v>36</v>
      </c>
      <c r="H413" s="74">
        <f t="shared" si="48"/>
        <v>1</v>
      </c>
      <c r="I413" s="36"/>
      <c r="J413" s="38">
        <f t="shared" si="49"/>
        <v>9369</v>
      </c>
      <c r="K413" s="38">
        <f t="shared" si="50"/>
        <v>0</v>
      </c>
      <c r="L413" s="38">
        <f t="shared" si="51"/>
        <v>0</v>
      </c>
      <c r="M413" s="36"/>
      <c r="N413" s="38">
        <f t="shared" si="52"/>
        <v>9935</v>
      </c>
      <c r="O413" s="38">
        <f t="shared" si="53"/>
        <v>0</v>
      </c>
      <c r="P413" s="38">
        <f t="shared" si="54"/>
        <v>0</v>
      </c>
      <c r="Q413" s="36"/>
      <c r="R413" s="58">
        <f t="shared" si="55"/>
        <v>566</v>
      </c>
    </row>
    <row r="414" spans="1:18">
      <c r="A414" s="35">
        <v>456</v>
      </c>
      <c r="B414" s="115">
        <v>456160031</v>
      </c>
      <c r="C414" s="116" t="s">
        <v>533</v>
      </c>
      <c r="D414" s="115">
        <v>160</v>
      </c>
      <c r="E414" s="116" t="s">
        <v>187</v>
      </c>
      <c r="F414" s="115">
        <v>31</v>
      </c>
      <c r="G414" s="116" t="s">
        <v>58</v>
      </c>
      <c r="H414" s="74">
        <f t="shared" si="48"/>
        <v>8</v>
      </c>
      <c r="I414" s="36"/>
      <c r="J414" s="38">
        <f t="shared" si="49"/>
        <v>13525</v>
      </c>
      <c r="K414" s="38">
        <f t="shared" si="50"/>
        <v>0</v>
      </c>
      <c r="L414" s="38">
        <f t="shared" si="51"/>
        <v>7</v>
      </c>
      <c r="M414" s="36"/>
      <c r="N414" s="38">
        <f t="shared" si="52"/>
        <v>13136</v>
      </c>
      <c r="O414" s="38">
        <f t="shared" si="53"/>
        <v>3</v>
      </c>
      <c r="P414" s="38">
        <f t="shared" si="54"/>
        <v>4</v>
      </c>
      <c r="Q414" s="36"/>
      <c r="R414" s="58">
        <f t="shared" si="55"/>
        <v>-389</v>
      </c>
    </row>
    <row r="415" spans="1:18">
      <c r="A415" s="35">
        <v>456</v>
      </c>
      <c r="B415" s="115">
        <v>456160056</v>
      </c>
      <c r="C415" s="116" t="s">
        <v>533</v>
      </c>
      <c r="D415" s="115">
        <v>160</v>
      </c>
      <c r="E415" s="116" t="s">
        <v>187</v>
      </c>
      <c r="F415" s="115">
        <v>56</v>
      </c>
      <c r="G415" s="116" t="s">
        <v>83</v>
      </c>
      <c r="H415" s="74">
        <f t="shared" si="48"/>
        <v>7</v>
      </c>
      <c r="I415" s="36"/>
      <c r="J415" s="38">
        <f t="shared" si="49"/>
        <v>15014</v>
      </c>
      <c r="K415" s="38">
        <f t="shared" si="50"/>
        <v>5</v>
      </c>
      <c r="L415" s="38">
        <f t="shared" si="51"/>
        <v>7</v>
      </c>
      <c r="M415" s="36"/>
      <c r="N415" s="38">
        <f t="shared" si="52"/>
        <v>15612</v>
      </c>
      <c r="O415" s="38">
        <f t="shared" si="53"/>
        <v>3</v>
      </c>
      <c r="P415" s="38">
        <f t="shared" si="54"/>
        <v>6</v>
      </c>
      <c r="Q415" s="36"/>
      <c r="R415" s="58">
        <f t="shared" si="55"/>
        <v>598</v>
      </c>
    </row>
    <row r="416" spans="1:18">
      <c r="A416" s="35">
        <v>456</v>
      </c>
      <c r="B416" s="115">
        <v>456160079</v>
      </c>
      <c r="C416" s="116" t="s">
        <v>533</v>
      </c>
      <c r="D416" s="115">
        <v>160</v>
      </c>
      <c r="E416" s="116" t="s">
        <v>187</v>
      </c>
      <c r="F416" s="115">
        <v>79</v>
      </c>
      <c r="G416" s="116" t="s">
        <v>106</v>
      </c>
      <c r="H416" s="74">
        <f t="shared" si="48"/>
        <v>46</v>
      </c>
      <c r="I416" s="36"/>
      <c r="J416" s="38">
        <f t="shared" si="49"/>
        <v>13473</v>
      </c>
      <c r="K416" s="38">
        <f t="shared" si="50"/>
        <v>19</v>
      </c>
      <c r="L416" s="38">
        <f t="shared" si="51"/>
        <v>23</v>
      </c>
      <c r="M416" s="36"/>
      <c r="N416" s="38">
        <f t="shared" si="52"/>
        <v>14611</v>
      </c>
      <c r="O416" s="38">
        <f t="shared" si="53"/>
        <v>23</v>
      </c>
      <c r="P416" s="38">
        <f t="shared" si="54"/>
        <v>29</v>
      </c>
      <c r="Q416" s="36"/>
      <c r="R416" s="58">
        <f t="shared" si="55"/>
        <v>1138</v>
      </c>
    </row>
    <row r="417" spans="1:18">
      <c r="A417" s="35">
        <v>456</v>
      </c>
      <c r="B417" s="115">
        <v>456160097</v>
      </c>
      <c r="C417" s="116" t="s">
        <v>533</v>
      </c>
      <c r="D417" s="115">
        <v>160</v>
      </c>
      <c r="E417" s="116" t="s">
        <v>187</v>
      </c>
      <c r="F417" s="115">
        <v>97</v>
      </c>
      <c r="G417" s="116" t="s">
        <v>124</v>
      </c>
      <c r="H417" s="74">
        <f t="shared" si="48"/>
        <v>3</v>
      </c>
      <c r="I417" s="36"/>
      <c r="J417" s="38">
        <f t="shared" si="49"/>
        <v>14342.365843373494</v>
      </c>
      <c r="K417" s="38">
        <f t="shared" si="50"/>
        <v>0</v>
      </c>
      <c r="L417" s="38">
        <f t="shared" si="51"/>
        <v>0</v>
      </c>
      <c r="M417" s="36"/>
      <c r="N417" s="38">
        <f t="shared" si="52"/>
        <v>18803</v>
      </c>
      <c r="O417" s="38">
        <f t="shared" si="53"/>
        <v>2</v>
      </c>
      <c r="P417" s="38">
        <f t="shared" si="54"/>
        <v>2</v>
      </c>
      <c r="Q417" s="36"/>
      <c r="R417" s="58">
        <f t="shared" si="55"/>
        <v>4460.6341566265055</v>
      </c>
    </row>
    <row r="418" spans="1:18">
      <c r="A418" s="35">
        <v>456</v>
      </c>
      <c r="B418" s="115">
        <v>456160149</v>
      </c>
      <c r="C418" s="116" t="s">
        <v>533</v>
      </c>
      <c r="D418" s="115">
        <v>160</v>
      </c>
      <c r="E418" s="116" t="s">
        <v>187</v>
      </c>
      <c r="F418" s="115">
        <v>149</v>
      </c>
      <c r="G418" s="116" t="s">
        <v>176</v>
      </c>
      <c r="H418" s="74">
        <f t="shared" si="48"/>
        <v>3</v>
      </c>
      <c r="I418" s="36"/>
      <c r="J418" s="38">
        <f t="shared" si="49"/>
        <v>15806</v>
      </c>
      <c r="K418" s="38">
        <f t="shared" si="50"/>
        <v>1</v>
      </c>
      <c r="L418" s="38">
        <f t="shared" si="51"/>
        <v>3</v>
      </c>
      <c r="M418" s="36"/>
      <c r="N418" s="38">
        <f t="shared" si="52"/>
        <v>16140</v>
      </c>
      <c r="O418" s="38">
        <f t="shared" si="53"/>
        <v>2</v>
      </c>
      <c r="P418" s="38">
        <f t="shared" si="54"/>
        <v>3</v>
      </c>
      <c r="Q418" s="36"/>
      <c r="R418" s="58">
        <f t="shared" si="55"/>
        <v>334</v>
      </c>
    </row>
    <row r="419" spans="1:18">
      <c r="A419" s="35">
        <v>456</v>
      </c>
      <c r="B419" s="115">
        <v>456160153</v>
      </c>
      <c r="C419" s="116" t="s">
        <v>533</v>
      </c>
      <c r="D419" s="115">
        <v>160</v>
      </c>
      <c r="E419" s="116" t="s">
        <v>187</v>
      </c>
      <c r="F419" s="115">
        <v>153</v>
      </c>
      <c r="G419" s="116" t="s">
        <v>180</v>
      </c>
      <c r="H419" s="74">
        <f t="shared" si="48"/>
        <v>2</v>
      </c>
      <c r="I419" s="36"/>
      <c r="J419" s="38">
        <f t="shared" si="49"/>
        <v>15585</v>
      </c>
      <c r="K419" s="38">
        <f t="shared" si="50"/>
        <v>1</v>
      </c>
      <c r="L419" s="38">
        <f t="shared" si="51"/>
        <v>2</v>
      </c>
      <c r="M419" s="36"/>
      <c r="N419" s="38">
        <f t="shared" si="52"/>
        <v>17054</v>
      </c>
      <c r="O419" s="38">
        <f t="shared" si="53"/>
        <v>1</v>
      </c>
      <c r="P419" s="38">
        <f t="shared" si="54"/>
        <v>2</v>
      </c>
      <c r="Q419" s="36"/>
      <c r="R419" s="58">
        <f t="shared" si="55"/>
        <v>1469</v>
      </c>
    </row>
    <row r="420" spans="1:18">
      <c r="A420" s="35">
        <v>456</v>
      </c>
      <c r="B420" s="115">
        <v>456160160</v>
      </c>
      <c r="C420" s="116" t="s">
        <v>533</v>
      </c>
      <c r="D420" s="115">
        <v>160</v>
      </c>
      <c r="E420" s="116" t="s">
        <v>187</v>
      </c>
      <c r="F420" s="115">
        <v>160</v>
      </c>
      <c r="G420" s="116" t="s">
        <v>187</v>
      </c>
      <c r="H420" s="74">
        <f t="shared" si="48"/>
        <v>728</v>
      </c>
      <c r="I420" s="36"/>
      <c r="J420" s="38">
        <f t="shared" si="49"/>
        <v>15287</v>
      </c>
      <c r="K420" s="38">
        <f t="shared" si="50"/>
        <v>386</v>
      </c>
      <c r="L420" s="38">
        <f t="shared" si="51"/>
        <v>595</v>
      </c>
      <c r="M420" s="36"/>
      <c r="N420" s="38">
        <f t="shared" si="52"/>
        <v>16180</v>
      </c>
      <c r="O420" s="38">
        <f t="shared" si="53"/>
        <v>411</v>
      </c>
      <c r="P420" s="38">
        <f t="shared" si="54"/>
        <v>549</v>
      </c>
      <c r="Q420" s="36"/>
      <c r="R420" s="58">
        <f t="shared" si="55"/>
        <v>893</v>
      </c>
    </row>
    <row r="421" spans="1:18">
      <c r="A421" s="35">
        <v>456</v>
      </c>
      <c r="B421" s="115">
        <v>456160163</v>
      </c>
      <c r="C421" s="116" t="s">
        <v>533</v>
      </c>
      <c r="D421" s="115">
        <v>160</v>
      </c>
      <c r="E421" s="116" t="s">
        <v>187</v>
      </c>
      <c r="F421" s="115">
        <v>163</v>
      </c>
      <c r="G421" s="116" t="s">
        <v>190</v>
      </c>
      <c r="H421" s="74">
        <f t="shared" si="48"/>
        <v>1</v>
      </c>
      <c r="I421" s="36"/>
      <c r="J421" s="38">
        <f t="shared" si="49"/>
        <v>15641.433168570762</v>
      </c>
      <c r="K421" s="38">
        <f t="shared" si="50"/>
        <v>0</v>
      </c>
      <c r="L421" s="38">
        <f t="shared" si="51"/>
        <v>0</v>
      </c>
      <c r="M421" s="36"/>
      <c r="N421" s="38">
        <f t="shared" si="52"/>
        <v>16224</v>
      </c>
      <c r="O421" s="38">
        <f t="shared" si="53"/>
        <v>0</v>
      </c>
      <c r="P421" s="38">
        <f t="shared" si="54"/>
        <v>1</v>
      </c>
      <c r="Q421" s="36"/>
      <c r="R421" s="58">
        <f t="shared" si="55"/>
        <v>582.56683142923794</v>
      </c>
    </row>
    <row r="422" spans="1:18">
      <c r="A422" s="35">
        <v>456</v>
      </c>
      <c r="B422" s="115">
        <v>456160170</v>
      </c>
      <c r="C422" s="116" t="s">
        <v>533</v>
      </c>
      <c r="D422" s="115">
        <v>160</v>
      </c>
      <c r="E422" s="116" t="s">
        <v>187</v>
      </c>
      <c r="F422" s="115">
        <v>170</v>
      </c>
      <c r="G422" s="116" t="s">
        <v>197</v>
      </c>
      <c r="H422" s="74">
        <f t="shared" si="48"/>
        <v>2</v>
      </c>
      <c r="I422" s="36"/>
      <c r="J422" s="38">
        <f t="shared" si="49"/>
        <v>16781</v>
      </c>
      <c r="K422" s="38">
        <f t="shared" si="50"/>
        <v>2</v>
      </c>
      <c r="L422" s="38">
        <f t="shared" si="51"/>
        <v>2</v>
      </c>
      <c r="M422" s="36"/>
      <c r="N422" s="38">
        <f t="shared" si="52"/>
        <v>12669</v>
      </c>
      <c r="O422" s="38">
        <f t="shared" si="53"/>
        <v>2</v>
      </c>
      <c r="P422" s="38">
        <f t="shared" si="54"/>
        <v>0</v>
      </c>
      <c r="Q422" s="36"/>
      <c r="R422" s="58">
        <f t="shared" si="55"/>
        <v>-4112</v>
      </c>
    </row>
    <row r="423" spans="1:18">
      <c r="A423" s="35">
        <v>456</v>
      </c>
      <c r="B423" s="115">
        <v>456160295</v>
      </c>
      <c r="C423" s="116" t="s">
        <v>533</v>
      </c>
      <c r="D423" s="115">
        <v>160</v>
      </c>
      <c r="E423" s="116" t="s">
        <v>187</v>
      </c>
      <c r="F423" s="115">
        <v>295</v>
      </c>
      <c r="G423" s="116" t="s">
        <v>322</v>
      </c>
      <c r="H423" s="74">
        <f t="shared" si="48"/>
        <v>6</v>
      </c>
      <c r="I423" s="36"/>
      <c r="J423" s="38">
        <f t="shared" si="49"/>
        <v>12608</v>
      </c>
      <c r="K423" s="38">
        <f t="shared" si="50"/>
        <v>1</v>
      </c>
      <c r="L423" s="38">
        <f t="shared" si="51"/>
        <v>5</v>
      </c>
      <c r="M423" s="36"/>
      <c r="N423" s="38">
        <f t="shared" si="52"/>
        <v>12810</v>
      </c>
      <c r="O423" s="38">
        <f t="shared" si="53"/>
        <v>1</v>
      </c>
      <c r="P423" s="38">
        <f t="shared" si="54"/>
        <v>6</v>
      </c>
      <c r="Q423" s="36"/>
      <c r="R423" s="58">
        <f t="shared" si="55"/>
        <v>202</v>
      </c>
    </row>
    <row r="424" spans="1:18">
      <c r="A424" s="35">
        <v>456</v>
      </c>
      <c r="B424" s="115">
        <v>456160301</v>
      </c>
      <c r="C424" s="116" t="s">
        <v>533</v>
      </c>
      <c r="D424" s="115">
        <v>160</v>
      </c>
      <c r="E424" s="116" t="s">
        <v>187</v>
      </c>
      <c r="F424" s="115">
        <v>301</v>
      </c>
      <c r="G424" s="116" t="s">
        <v>328</v>
      </c>
      <c r="H424" s="74">
        <f t="shared" si="48"/>
        <v>3</v>
      </c>
      <c r="I424" s="36"/>
      <c r="J424" s="38">
        <f t="shared" si="49"/>
        <v>11193.419784747848</v>
      </c>
      <c r="K424" s="38">
        <f t="shared" si="50"/>
        <v>0</v>
      </c>
      <c r="L424" s="38">
        <f t="shared" si="51"/>
        <v>0</v>
      </c>
      <c r="M424" s="36"/>
      <c r="N424" s="38">
        <f t="shared" si="52"/>
        <v>9935</v>
      </c>
      <c r="O424" s="38">
        <f t="shared" si="53"/>
        <v>0</v>
      </c>
      <c r="P424" s="38">
        <f t="shared" si="54"/>
        <v>0</v>
      </c>
      <c r="Q424" s="36"/>
      <c r="R424" s="58">
        <f t="shared" si="55"/>
        <v>-1258.4197847478481</v>
      </c>
    </row>
    <row r="425" spans="1:18">
      <c r="A425" s="35">
        <v>456</v>
      </c>
      <c r="B425" s="115">
        <v>456160616</v>
      </c>
      <c r="C425" s="116" t="s">
        <v>533</v>
      </c>
      <c r="D425" s="115">
        <v>160</v>
      </c>
      <c r="E425" s="116" t="s">
        <v>187</v>
      </c>
      <c r="F425" s="115">
        <v>616</v>
      </c>
      <c r="G425" s="116" t="s">
        <v>386</v>
      </c>
      <c r="H425" s="74">
        <f t="shared" si="48"/>
        <v>2</v>
      </c>
      <c r="I425" s="36"/>
      <c r="J425" s="38">
        <f t="shared" si="49"/>
        <v>16427</v>
      </c>
      <c r="K425" s="38">
        <f t="shared" si="50"/>
        <v>2</v>
      </c>
      <c r="L425" s="38">
        <f t="shared" si="51"/>
        <v>2</v>
      </c>
      <c r="M425" s="36"/>
      <c r="N425" s="38">
        <f t="shared" si="52"/>
        <v>17463</v>
      </c>
      <c r="O425" s="38">
        <f t="shared" si="53"/>
        <v>2</v>
      </c>
      <c r="P425" s="38">
        <f t="shared" si="54"/>
        <v>2</v>
      </c>
      <c r="Q425" s="36"/>
      <c r="R425" s="58">
        <f t="shared" si="55"/>
        <v>1036</v>
      </c>
    </row>
    <row r="426" spans="1:18">
      <c r="A426" s="35">
        <v>456</v>
      </c>
      <c r="B426" s="115">
        <v>456160735</v>
      </c>
      <c r="C426" s="116" t="s">
        <v>533</v>
      </c>
      <c r="D426" s="115">
        <v>160</v>
      </c>
      <c r="E426" s="116" t="s">
        <v>187</v>
      </c>
      <c r="F426" s="115">
        <v>735</v>
      </c>
      <c r="G426" s="116" t="s">
        <v>422</v>
      </c>
      <c r="H426" s="74">
        <f t="shared" si="48"/>
        <v>3</v>
      </c>
      <c r="I426" s="36"/>
      <c r="J426" s="38">
        <f t="shared" si="49"/>
        <v>12382</v>
      </c>
      <c r="K426" s="38">
        <f t="shared" si="50"/>
        <v>3</v>
      </c>
      <c r="L426" s="38">
        <f t="shared" si="51"/>
        <v>1</v>
      </c>
      <c r="M426" s="36"/>
      <c r="N426" s="38">
        <f t="shared" si="52"/>
        <v>13295</v>
      </c>
      <c r="O426" s="38">
        <f t="shared" si="53"/>
        <v>2</v>
      </c>
      <c r="P426" s="38">
        <f t="shared" si="54"/>
        <v>1</v>
      </c>
      <c r="Q426" s="36"/>
      <c r="R426" s="58">
        <f t="shared" si="55"/>
        <v>913</v>
      </c>
    </row>
    <row r="427" spans="1:18">
      <c r="A427" s="35">
        <v>458</v>
      </c>
      <c r="B427" s="115">
        <v>458160009</v>
      </c>
      <c r="C427" s="116" t="s">
        <v>534</v>
      </c>
      <c r="D427" s="115">
        <v>160</v>
      </c>
      <c r="E427" s="116" t="s">
        <v>187</v>
      </c>
      <c r="F427" s="115">
        <v>9</v>
      </c>
      <c r="G427" s="116" t="s">
        <v>36</v>
      </c>
      <c r="H427" s="74">
        <f t="shared" si="48"/>
        <v>2</v>
      </c>
      <c r="I427" s="36"/>
      <c r="J427" s="38" t="str">
        <f t="shared" si="49"/>
        <v>--</v>
      </c>
      <c r="K427" s="38">
        <f t="shared" si="50"/>
        <v>0</v>
      </c>
      <c r="L427" s="38">
        <f t="shared" si="51"/>
        <v>0</v>
      </c>
      <c r="M427" s="36"/>
      <c r="N427" s="38">
        <f t="shared" si="52"/>
        <v>12246.817477852726</v>
      </c>
      <c r="O427" s="38">
        <f t="shared" si="53"/>
        <v>0</v>
      </c>
      <c r="P427" s="38">
        <f t="shared" si="54"/>
        <v>0</v>
      </c>
      <c r="Q427" s="36"/>
      <c r="R427" s="58" t="str">
        <f t="shared" si="55"/>
        <v>--</v>
      </c>
    </row>
    <row r="428" spans="1:18">
      <c r="A428" s="35">
        <v>458</v>
      </c>
      <c r="B428" s="115">
        <v>458160031</v>
      </c>
      <c r="C428" s="116" t="s">
        <v>534</v>
      </c>
      <c r="D428" s="115">
        <v>160</v>
      </c>
      <c r="E428" s="116" t="s">
        <v>187</v>
      </c>
      <c r="F428" s="115">
        <v>31</v>
      </c>
      <c r="G428" s="116" t="s">
        <v>58</v>
      </c>
      <c r="H428" s="74">
        <f t="shared" si="48"/>
        <v>4</v>
      </c>
      <c r="I428" s="36"/>
      <c r="J428" s="38">
        <f t="shared" si="49"/>
        <v>15088</v>
      </c>
      <c r="K428" s="38">
        <f t="shared" si="50"/>
        <v>0</v>
      </c>
      <c r="L428" s="38">
        <f t="shared" si="51"/>
        <v>3</v>
      </c>
      <c r="M428" s="36"/>
      <c r="N428" s="38">
        <f t="shared" si="52"/>
        <v>16022</v>
      </c>
      <c r="O428" s="38">
        <f t="shared" si="53"/>
        <v>0</v>
      </c>
      <c r="P428" s="38">
        <f t="shared" si="54"/>
        <v>2</v>
      </c>
      <c r="Q428" s="36"/>
      <c r="R428" s="58">
        <f t="shared" si="55"/>
        <v>934</v>
      </c>
    </row>
    <row r="429" spans="1:18">
      <c r="A429" s="35">
        <v>458</v>
      </c>
      <c r="B429" s="115">
        <v>458160056</v>
      </c>
      <c r="C429" s="116" t="s">
        <v>534</v>
      </c>
      <c r="D429" s="115">
        <v>160</v>
      </c>
      <c r="E429" s="116" t="s">
        <v>187</v>
      </c>
      <c r="F429" s="115">
        <v>56</v>
      </c>
      <c r="G429" s="116" t="s">
        <v>83</v>
      </c>
      <c r="H429" s="74">
        <f t="shared" si="48"/>
        <v>6</v>
      </c>
      <c r="I429" s="36"/>
      <c r="J429" s="38">
        <f t="shared" si="49"/>
        <v>15014</v>
      </c>
      <c r="K429" s="38">
        <f t="shared" si="50"/>
        <v>0</v>
      </c>
      <c r="L429" s="38">
        <f t="shared" si="51"/>
        <v>1</v>
      </c>
      <c r="M429" s="36"/>
      <c r="N429" s="38">
        <f t="shared" si="52"/>
        <v>13762</v>
      </c>
      <c r="O429" s="38">
        <f t="shared" si="53"/>
        <v>0</v>
      </c>
      <c r="P429" s="38">
        <f t="shared" si="54"/>
        <v>2</v>
      </c>
      <c r="Q429" s="36"/>
      <c r="R429" s="58">
        <f t="shared" si="55"/>
        <v>-1252</v>
      </c>
    </row>
    <row r="430" spans="1:18">
      <c r="A430" s="35">
        <v>458</v>
      </c>
      <c r="B430" s="115">
        <v>458160079</v>
      </c>
      <c r="C430" s="116" t="s">
        <v>534</v>
      </c>
      <c r="D430" s="115">
        <v>160</v>
      </c>
      <c r="E430" s="116" t="s">
        <v>187</v>
      </c>
      <c r="F430" s="115">
        <v>79</v>
      </c>
      <c r="G430" s="116" t="s">
        <v>106</v>
      </c>
      <c r="H430" s="74">
        <f t="shared" si="48"/>
        <v>18</v>
      </c>
      <c r="I430" s="36"/>
      <c r="J430" s="38">
        <f t="shared" si="49"/>
        <v>13254</v>
      </c>
      <c r="K430" s="38">
        <f t="shared" si="50"/>
        <v>0</v>
      </c>
      <c r="L430" s="38">
        <f t="shared" si="51"/>
        <v>3</v>
      </c>
      <c r="M430" s="36"/>
      <c r="N430" s="38">
        <f t="shared" si="52"/>
        <v>12454</v>
      </c>
      <c r="O430" s="38">
        <f t="shared" si="53"/>
        <v>0</v>
      </c>
      <c r="P430" s="38">
        <f t="shared" si="54"/>
        <v>1</v>
      </c>
      <c r="Q430" s="36"/>
      <c r="R430" s="58">
        <f t="shared" si="55"/>
        <v>-800</v>
      </c>
    </row>
    <row r="431" spans="1:18">
      <c r="A431" s="35">
        <v>458</v>
      </c>
      <c r="B431" s="115">
        <v>458160160</v>
      </c>
      <c r="C431" s="116" t="s">
        <v>534</v>
      </c>
      <c r="D431" s="115">
        <v>160</v>
      </c>
      <c r="E431" s="116" t="s">
        <v>187</v>
      </c>
      <c r="F431" s="115">
        <v>160</v>
      </c>
      <c r="G431" s="116" t="s">
        <v>187</v>
      </c>
      <c r="H431" s="74">
        <f t="shared" si="48"/>
        <v>80</v>
      </c>
      <c r="I431" s="36"/>
      <c r="J431" s="38">
        <f t="shared" si="49"/>
        <v>15608</v>
      </c>
      <c r="K431" s="38">
        <f t="shared" si="50"/>
        <v>4</v>
      </c>
      <c r="L431" s="38">
        <f t="shared" si="51"/>
        <v>63</v>
      </c>
      <c r="M431" s="36"/>
      <c r="N431" s="38">
        <f t="shared" si="52"/>
        <v>17303</v>
      </c>
      <c r="O431" s="38">
        <f t="shared" si="53"/>
        <v>2</v>
      </c>
      <c r="P431" s="38">
        <f t="shared" si="54"/>
        <v>50</v>
      </c>
      <c r="Q431" s="36"/>
      <c r="R431" s="58">
        <f t="shared" si="55"/>
        <v>1695</v>
      </c>
    </row>
    <row r="432" spans="1:18">
      <c r="A432" s="35">
        <v>458</v>
      </c>
      <c r="B432" s="115">
        <v>458160295</v>
      </c>
      <c r="C432" s="116" t="s">
        <v>534</v>
      </c>
      <c r="D432" s="115">
        <v>160</v>
      </c>
      <c r="E432" s="116" t="s">
        <v>187</v>
      </c>
      <c r="F432" s="115">
        <v>295</v>
      </c>
      <c r="G432" s="116" t="s">
        <v>322</v>
      </c>
      <c r="H432" s="74">
        <f t="shared" si="48"/>
        <v>10</v>
      </c>
      <c r="I432" s="36"/>
      <c r="J432" s="38">
        <f t="shared" si="49"/>
        <v>11051.234127764126</v>
      </c>
      <c r="K432" s="38">
        <f t="shared" si="50"/>
        <v>0</v>
      </c>
      <c r="L432" s="38">
        <f t="shared" si="51"/>
        <v>0</v>
      </c>
      <c r="M432" s="36"/>
      <c r="N432" s="38">
        <f t="shared" si="52"/>
        <v>14258</v>
      </c>
      <c r="O432" s="38">
        <f t="shared" si="53"/>
        <v>0</v>
      </c>
      <c r="P432" s="38">
        <f t="shared" si="54"/>
        <v>3</v>
      </c>
      <c r="Q432" s="36"/>
      <c r="R432" s="58">
        <f t="shared" si="55"/>
        <v>3206.7658722358738</v>
      </c>
    </row>
    <row r="433" spans="1:18">
      <c r="A433" s="35">
        <v>463</v>
      </c>
      <c r="B433" s="115">
        <v>463035035</v>
      </c>
      <c r="C433" s="116" t="s">
        <v>535</v>
      </c>
      <c r="D433" s="115">
        <v>35</v>
      </c>
      <c r="E433" s="116" t="s">
        <v>62</v>
      </c>
      <c r="F433" s="115">
        <v>35</v>
      </c>
      <c r="G433" s="116" t="s">
        <v>62</v>
      </c>
      <c r="H433" s="74">
        <f t="shared" si="48"/>
        <v>556</v>
      </c>
      <c r="I433" s="36"/>
      <c r="J433" s="38">
        <f t="shared" si="49"/>
        <v>15513</v>
      </c>
      <c r="K433" s="38">
        <f t="shared" si="50"/>
        <v>102</v>
      </c>
      <c r="L433" s="38">
        <f t="shared" si="51"/>
        <v>512</v>
      </c>
      <c r="M433" s="36"/>
      <c r="N433" s="38">
        <f t="shared" si="52"/>
        <v>16774</v>
      </c>
      <c r="O433" s="38">
        <f t="shared" si="53"/>
        <v>106</v>
      </c>
      <c r="P433" s="38">
        <f t="shared" si="54"/>
        <v>474</v>
      </c>
      <c r="Q433" s="36"/>
      <c r="R433" s="58">
        <f t="shared" si="55"/>
        <v>1261</v>
      </c>
    </row>
    <row r="434" spans="1:18">
      <c r="A434" s="35">
        <v>463</v>
      </c>
      <c r="B434" s="115">
        <v>463035044</v>
      </c>
      <c r="C434" s="116" t="s">
        <v>535</v>
      </c>
      <c r="D434" s="115">
        <v>35</v>
      </c>
      <c r="E434" s="116" t="s">
        <v>62</v>
      </c>
      <c r="F434" s="115">
        <v>44</v>
      </c>
      <c r="G434" s="116" t="s">
        <v>71</v>
      </c>
      <c r="H434" s="74">
        <f t="shared" si="48"/>
        <v>10</v>
      </c>
      <c r="I434" s="36"/>
      <c r="J434" s="38">
        <f t="shared" si="49"/>
        <v>16115</v>
      </c>
      <c r="K434" s="38">
        <f t="shared" si="50"/>
        <v>0</v>
      </c>
      <c r="L434" s="38">
        <f t="shared" si="51"/>
        <v>2</v>
      </c>
      <c r="M434" s="36"/>
      <c r="N434" s="38">
        <f t="shared" si="52"/>
        <v>17283</v>
      </c>
      <c r="O434" s="38">
        <f t="shared" si="53"/>
        <v>2</v>
      </c>
      <c r="P434" s="38">
        <f t="shared" si="54"/>
        <v>5</v>
      </c>
      <c r="Q434" s="36"/>
      <c r="R434" s="58">
        <f t="shared" si="55"/>
        <v>1168</v>
      </c>
    </row>
    <row r="435" spans="1:18">
      <c r="A435" s="35">
        <v>463</v>
      </c>
      <c r="B435" s="115">
        <v>463035133</v>
      </c>
      <c r="C435" s="116" t="s">
        <v>535</v>
      </c>
      <c r="D435" s="115">
        <v>35</v>
      </c>
      <c r="E435" s="116" t="s">
        <v>62</v>
      </c>
      <c r="F435" s="115">
        <v>133</v>
      </c>
      <c r="G435" s="116" t="s">
        <v>160</v>
      </c>
      <c r="H435" s="74">
        <f t="shared" si="48"/>
        <v>1</v>
      </c>
      <c r="I435" s="36"/>
      <c r="J435" s="38">
        <f t="shared" si="49"/>
        <v>15598</v>
      </c>
      <c r="K435" s="38">
        <f t="shared" si="50"/>
        <v>0</v>
      </c>
      <c r="L435" s="38">
        <f t="shared" si="51"/>
        <v>1</v>
      </c>
      <c r="M435" s="36"/>
      <c r="N435" s="38">
        <f t="shared" si="52"/>
        <v>16453</v>
      </c>
      <c r="O435" s="38">
        <f t="shared" si="53"/>
        <v>0</v>
      </c>
      <c r="P435" s="38">
        <f t="shared" si="54"/>
        <v>1</v>
      </c>
      <c r="Q435" s="36"/>
      <c r="R435" s="58">
        <f t="shared" si="55"/>
        <v>855</v>
      </c>
    </row>
    <row r="436" spans="1:18">
      <c r="A436" s="35">
        <v>463</v>
      </c>
      <c r="B436" s="115">
        <v>463035207</v>
      </c>
      <c r="C436" s="116" t="s">
        <v>535</v>
      </c>
      <c r="D436" s="115">
        <v>35</v>
      </c>
      <c r="E436" s="116" t="s">
        <v>62</v>
      </c>
      <c r="F436" s="115">
        <v>207</v>
      </c>
      <c r="G436" s="116" t="s">
        <v>234</v>
      </c>
      <c r="H436" s="74">
        <f t="shared" si="48"/>
        <v>1</v>
      </c>
      <c r="I436" s="36"/>
      <c r="J436" s="38">
        <f t="shared" si="49"/>
        <v>14140</v>
      </c>
      <c r="K436" s="38">
        <f t="shared" si="50"/>
        <v>0</v>
      </c>
      <c r="L436" s="38">
        <f t="shared" si="51"/>
        <v>1</v>
      </c>
      <c r="M436" s="36"/>
      <c r="N436" s="38">
        <f t="shared" si="52"/>
        <v>15353</v>
      </c>
      <c r="O436" s="38">
        <f t="shared" si="53"/>
        <v>0</v>
      </c>
      <c r="P436" s="38">
        <f t="shared" si="54"/>
        <v>1</v>
      </c>
      <c r="Q436" s="36"/>
      <c r="R436" s="58">
        <f t="shared" si="55"/>
        <v>1213</v>
      </c>
    </row>
    <row r="437" spans="1:18">
      <c r="A437" s="35">
        <v>463</v>
      </c>
      <c r="B437" s="115">
        <v>463035219</v>
      </c>
      <c r="C437" s="116" t="s">
        <v>535</v>
      </c>
      <c r="D437" s="115">
        <v>35</v>
      </c>
      <c r="E437" s="116" t="s">
        <v>62</v>
      </c>
      <c r="F437" s="115">
        <v>219</v>
      </c>
      <c r="G437" s="116" t="s">
        <v>246</v>
      </c>
      <c r="H437" s="74">
        <f t="shared" si="48"/>
        <v>1</v>
      </c>
      <c r="I437" s="36"/>
      <c r="J437" s="38">
        <f t="shared" si="49"/>
        <v>10920.233089527594</v>
      </c>
      <c r="K437" s="38">
        <f t="shared" si="50"/>
        <v>0</v>
      </c>
      <c r="L437" s="38">
        <f t="shared" si="51"/>
        <v>0</v>
      </c>
      <c r="M437" s="36"/>
      <c r="N437" s="38">
        <f t="shared" si="52"/>
        <v>14838</v>
      </c>
      <c r="O437" s="38">
        <f t="shared" si="53"/>
        <v>0</v>
      </c>
      <c r="P437" s="38">
        <f t="shared" si="54"/>
        <v>1</v>
      </c>
      <c r="Q437" s="36"/>
      <c r="R437" s="58">
        <f t="shared" si="55"/>
        <v>3917.7669104724064</v>
      </c>
    </row>
    <row r="438" spans="1:18">
      <c r="A438" s="35">
        <v>463</v>
      </c>
      <c r="B438" s="115">
        <v>463035220</v>
      </c>
      <c r="C438" s="116" t="s">
        <v>535</v>
      </c>
      <c r="D438" s="115">
        <v>35</v>
      </c>
      <c r="E438" s="116" t="s">
        <v>62</v>
      </c>
      <c r="F438" s="115">
        <v>220</v>
      </c>
      <c r="G438" s="116" t="s">
        <v>247</v>
      </c>
      <c r="H438" s="74">
        <f t="shared" si="48"/>
        <v>3</v>
      </c>
      <c r="I438" s="36"/>
      <c r="J438" s="38">
        <f t="shared" si="49"/>
        <v>12437</v>
      </c>
      <c r="K438" s="38">
        <f t="shared" si="50"/>
        <v>0</v>
      </c>
      <c r="L438" s="38">
        <f t="shared" si="51"/>
        <v>1</v>
      </c>
      <c r="M438" s="36"/>
      <c r="N438" s="38">
        <f t="shared" si="52"/>
        <v>16020</v>
      </c>
      <c r="O438" s="38">
        <f t="shared" si="53"/>
        <v>0</v>
      </c>
      <c r="P438" s="38">
        <f t="shared" si="54"/>
        <v>3</v>
      </c>
      <c r="Q438" s="36"/>
      <c r="R438" s="58">
        <f t="shared" si="55"/>
        <v>3583</v>
      </c>
    </row>
    <row r="439" spans="1:18">
      <c r="A439" s="35">
        <v>463</v>
      </c>
      <c r="B439" s="115">
        <v>463035243</v>
      </c>
      <c r="C439" s="116" t="s">
        <v>535</v>
      </c>
      <c r="D439" s="115">
        <v>35</v>
      </c>
      <c r="E439" s="116" t="s">
        <v>62</v>
      </c>
      <c r="F439" s="115">
        <v>243</v>
      </c>
      <c r="G439" s="116" t="s">
        <v>270</v>
      </c>
      <c r="H439" s="74">
        <f t="shared" si="48"/>
        <v>3</v>
      </c>
      <c r="I439" s="36"/>
      <c r="J439" s="38">
        <f t="shared" si="49"/>
        <v>15598</v>
      </c>
      <c r="K439" s="38">
        <f t="shared" si="50"/>
        <v>0</v>
      </c>
      <c r="L439" s="38">
        <f t="shared" si="51"/>
        <v>1</v>
      </c>
      <c r="M439" s="36"/>
      <c r="N439" s="38">
        <f t="shared" si="52"/>
        <v>16814</v>
      </c>
      <c r="O439" s="38">
        <f t="shared" si="53"/>
        <v>0</v>
      </c>
      <c r="P439" s="38">
        <f t="shared" si="54"/>
        <v>3</v>
      </c>
      <c r="Q439" s="36"/>
      <c r="R439" s="58">
        <f t="shared" si="55"/>
        <v>1216</v>
      </c>
    </row>
    <row r="440" spans="1:18">
      <c r="A440" s="35">
        <v>463</v>
      </c>
      <c r="B440" s="115">
        <v>463035244</v>
      </c>
      <c r="C440" s="116" t="s">
        <v>535</v>
      </c>
      <c r="D440" s="115">
        <v>35</v>
      </c>
      <c r="E440" s="116" t="s">
        <v>62</v>
      </c>
      <c r="F440" s="115">
        <v>244</v>
      </c>
      <c r="G440" s="116" t="s">
        <v>271</v>
      </c>
      <c r="H440" s="74">
        <f t="shared" si="48"/>
        <v>6</v>
      </c>
      <c r="I440" s="36"/>
      <c r="J440" s="38">
        <f t="shared" si="49"/>
        <v>13488</v>
      </c>
      <c r="K440" s="38">
        <f t="shared" si="50"/>
        <v>0</v>
      </c>
      <c r="L440" s="38">
        <f t="shared" si="51"/>
        <v>3</v>
      </c>
      <c r="M440" s="36"/>
      <c r="N440" s="38">
        <f t="shared" si="52"/>
        <v>13841</v>
      </c>
      <c r="O440" s="38">
        <f t="shared" si="53"/>
        <v>0</v>
      </c>
      <c r="P440" s="38">
        <f t="shared" si="54"/>
        <v>3</v>
      </c>
      <c r="Q440" s="36"/>
      <c r="R440" s="58">
        <f t="shared" si="55"/>
        <v>353</v>
      </c>
    </row>
    <row r="441" spans="1:18">
      <c r="A441" s="35">
        <v>463</v>
      </c>
      <c r="B441" s="115">
        <v>463035251</v>
      </c>
      <c r="C441" s="116" t="s">
        <v>535</v>
      </c>
      <c r="D441" s="115">
        <v>35</v>
      </c>
      <c r="E441" s="116" t="s">
        <v>62</v>
      </c>
      <c r="F441" s="115">
        <v>251</v>
      </c>
      <c r="G441" s="116" t="s">
        <v>278</v>
      </c>
      <c r="H441" s="74">
        <f t="shared" si="48"/>
        <v>2</v>
      </c>
      <c r="I441" s="36"/>
      <c r="J441" s="38">
        <f t="shared" si="49"/>
        <v>13166.078201545979</v>
      </c>
      <c r="K441" s="38">
        <f t="shared" si="50"/>
        <v>0</v>
      </c>
      <c r="L441" s="38">
        <f t="shared" si="51"/>
        <v>0</v>
      </c>
      <c r="M441" s="36"/>
      <c r="N441" s="38">
        <f t="shared" si="52"/>
        <v>16652</v>
      </c>
      <c r="O441" s="38">
        <f t="shared" si="53"/>
        <v>0</v>
      </c>
      <c r="P441" s="38">
        <f t="shared" si="54"/>
        <v>2</v>
      </c>
      <c r="Q441" s="36"/>
      <c r="R441" s="58">
        <f t="shared" si="55"/>
        <v>3485.921798454021</v>
      </c>
    </row>
    <row r="442" spans="1:18">
      <c r="A442" s="35">
        <v>463</v>
      </c>
      <c r="B442" s="115">
        <v>463035285</v>
      </c>
      <c r="C442" s="116" t="s">
        <v>535</v>
      </c>
      <c r="D442" s="115">
        <v>35</v>
      </c>
      <c r="E442" s="116" t="s">
        <v>62</v>
      </c>
      <c r="F442" s="115">
        <v>285</v>
      </c>
      <c r="G442" s="116" t="s">
        <v>312</v>
      </c>
      <c r="H442" s="74">
        <f t="shared" si="48"/>
        <v>3</v>
      </c>
      <c r="I442" s="36"/>
      <c r="J442" s="38">
        <f t="shared" si="49"/>
        <v>13981</v>
      </c>
      <c r="K442" s="38">
        <f t="shared" si="50"/>
        <v>1</v>
      </c>
      <c r="L442" s="38">
        <f t="shared" si="51"/>
        <v>1</v>
      </c>
      <c r="M442" s="36"/>
      <c r="N442" s="38">
        <f t="shared" si="52"/>
        <v>11369</v>
      </c>
      <c r="O442" s="38">
        <f t="shared" si="53"/>
        <v>1</v>
      </c>
      <c r="P442" s="38">
        <f t="shared" si="54"/>
        <v>0</v>
      </c>
      <c r="Q442" s="36"/>
      <c r="R442" s="58">
        <f t="shared" si="55"/>
        <v>-2612</v>
      </c>
    </row>
    <row r="443" spans="1:18">
      <c r="A443" s="35">
        <v>463</v>
      </c>
      <c r="B443" s="115">
        <v>463035293</v>
      </c>
      <c r="C443" s="116" t="s">
        <v>535</v>
      </c>
      <c r="D443" s="115">
        <v>35</v>
      </c>
      <c r="E443" s="116" t="s">
        <v>62</v>
      </c>
      <c r="F443" s="115">
        <v>293</v>
      </c>
      <c r="G443" s="116" t="s">
        <v>320</v>
      </c>
      <c r="H443" s="74">
        <f t="shared" si="48"/>
        <v>2</v>
      </c>
      <c r="I443" s="36"/>
      <c r="J443" s="38">
        <f t="shared" si="49"/>
        <v>13008</v>
      </c>
      <c r="K443" s="38">
        <f t="shared" si="50"/>
        <v>0</v>
      </c>
      <c r="L443" s="38">
        <f t="shared" si="51"/>
        <v>1</v>
      </c>
      <c r="M443" s="36"/>
      <c r="N443" s="38">
        <f t="shared" si="52"/>
        <v>10831</v>
      </c>
      <c r="O443" s="38">
        <f t="shared" si="53"/>
        <v>0</v>
      </c>
      <c r="P443" s="38">
        <f t="shared" si="54"/>
        <v>0</v>
      </c>
      <c r="Q443" s="36"/>
      <c r="R443" s="58">
        <f t="shared" si="55"/>
        <v>-2177</v>
      </c>
    </row>
    <row r="444" spans="1:18">
      <c r="A444" s="35">
        <v>464</v>
      </c>
      <c r="B444" s="115">
        <v>464168030</v>
      </c>
      <c r="C444" s="116" t="s">
        <v>536</v>
      </c>
      <c r="D444" s="115">
        <v>168</v>
      </c>
      <c r="E444" s="116" t="s">
        <v>195</v>
      </c>
      <c r="F444" s="115">
        <v>30</v>
      </c>
      <c r="G444" s="116" t="s">
        <v>57</v>
      </c>
      <c r="H444" s="74">
        <f t="shared" si="48"/>
        <v>5</v>
      </c>
      <c r="I444" s="36"/>
      <c r="J444" s="38">
        <f t="shared" si="49"/>
        <v>12310</v>
      </c>
      <c r="K444" s="38">
        <f t="shared" si="50"/>
        <v>0</v>
      </c>
      <c r="L444" s="38">
        <f t="shared" si="51"/>
        <v>2</v>
      </c>
      <c r="M444" s="36"/>
      <c r="N444" s="38">
        <f t="shared" si="52"/>
        <v>12553</v>
      </c>
      <c r="O444" s="38">
        <f t="shared" si="53"/>
        <v>0</v>
      </c>
      <c r="P444" s="38">
        <f t="shared" si="54"/>
        <v>2</v>
      </c>
      <c r="Q444" s="36"/>
      <c r="R444" s="58">
        <f t="shared" si="55"/>
        <v>243</v>
      </c>
    </row>
    <row r="445" spans="1:18">
      <c r="A445" s="35">
        <v>464</v>
      </c>
      <c r="B445" s="115">
        <v>464168163</v>
      </c>
      <c r="C445" s="116" t="s">
        <v>536</v>
      </c>
      <c r="D445" s="115">
        <v>168</v>
      </c>
      <c r="E445" s="116" t="s">
        <v>195</v>
      </c>
      <c r="F445" s="115">
        <v>163</v>
      </c>
      <c r="G445" s="116" t="s">
        <v>190</v>
      </c>
      <c r="H445" s="74">
        <f t="shared" si="48"/>
        <v>28</v>
      </c>
      <c r="I445" s="36"/>
      <c r="J445" s="38">
        <f t="shared" si="49"/>
        <v>12255</v>
      </c>
      <c r="K445" s="38">
        <f t="shared" si="50"/>
        <v>3</v>
      </c>
      <c r="L445" s="38">
        <f t="shared" si="51"/>
        <v>10</v>
      </c>
      <c r="M445" s="36"/>
      <c r="N445" s="38">
        <f t="shared" si="52"/>
        <v>13981</v>
      </c>
      <c r="O445" s="38">
        <f t="shared" si="53"/>
        <v>5</v>
      </c>
      <c r="P445" s="38">
        <f t="shared" si="54"/>
        <v>16</v>
      </c>
      <c r="Q445" s="36"/>
      <c r="R445" s="58">
        <f t="shared" si="55"/>
        <v>1726</v>
      </c>
    </row>
    <row r="446" spans="1:18">
      <c r="A446" s="35">
        <v>464</v>
      </c>
      <c r="B446" s="115">
        <v>464168168</v>
      </c>
      <c r="C446" s="116" t="s">
        <v>536</v>
      </c>
      <c r="D446" s="115">
        <v>168</v>
      </c>
      <c r="E446" s="116" t="s">
        <v>195</v>
      </c>
      <c r="F446" s="115">
        <v>168</v>
      </c>
      <c r="G446" s="116" t="s">
        <v>195</v>
      </c>
      <c r="H446" s="74">
        <f t="shared" si="48"/>
        <v>112</v>
      </c>
      <c r="I446" s="36"/>
      <c r="J446" s="38">
        <f t="shared" si="49"/>
        <v>10262</v>
      </c>
      <c r="K446" s="38">
        <f t="shared" si="50"/>
        <v>10</v>
      </c>
      <c r="L446" s="38">
        <f t="shared" si="51"/>
        <v>19</v>
      </c>
      <c r="M446" s="36"/>
      <c r="N446" s="38">
        <f t="shared" si="52"/>
        <v>10779</v>
      </c>
      <c r="O446" s="38">
        <f t="shared" si="53"/>
        <v>4</v>
      </c>
      <c r="P446" s="38">
        <f t="shared" si="54"/>
        <v>21</v>
      </c>
      <c r="Q446" s="36"/>
      <c r="R446" s="58">
        <f t="shared" si="55"/>
        <v>517</v>
      </c>
    </row>
    <row r="447" spans="1:18">
      <c r="A447" s="35">
        <v>464</v>
      </c>
      <c r="B447" s="115">
        <v>464168196</v>
      </c>
      <c r="C447" s="116" t="s">
        <v>536</v>
      </c>
      <c r="D447" s="115">
        <v>168</v>
      </c>
      <c r="E447" s="116" t="s">
        <v>195</v>
      </c>
      <c r="F447" s="115">
        <v>196</v>
      </c>
      <c r="G447" s="116" t="s">
        <v>223</v>
      </c>
      <c r="H447" s="74">
        <f t="shared" si="48"/>
        <v>12</v>
      </c>
      <c r="I447" s="36"/>
      <c r="J447" s="38">
        <f t="shared" si="49"/>
        <v>9350</v>
      </c>
      <c r="K447" s="38">
        <f t="shared" si="50"/>
        <v>0</v>
      </c>
      <c r="L447" s="38">
        <f t="shared" si="51"/>
        <v>0</v>
      </c>
      <c r="M447" s="36"/>
      <c r="N447" s="38">
        <f t="shared" si="52"/>
        <v>10935</v>
      </c>
      <c r="O447" s="38">
        <f t="shared" si="53"/>
        <v>0</v>
      </c>
      <c r="P447" s="38">
        <f t="shared" si="54"/>
        <v>2</v>
      </c>
      <c r="Q447" s="36"/>
      <c r="R447" s="58">
        <f t="shared" si="55"/>
        <v>1585</v>
      </c>
    </row>
    <row r="448" spans="1:18">
      <c r="A448" s="35">
        <v>464</v>
      </c>
      <c r="B448" s="115">
        <v>464168229</v>
      </c>
      <c r="C448" s="116" t="s">
        <v>536</v>
      </c>
      <c r="D448" s="115">
        <v>168</v>
      </c>
      <c r="E448" s="116" t="s">
        <v>195</v>
      </c>
      <c r="F448" s="115">
        <v>229</v>
      </c>
      <c r="G448" s="116" t="s">
        <v>256</v>
      </c>
      <c r="H448" s="74">
        <f t="shared" si="48"/>
        <v>2</v>
      </c>
      <c r="I448" s="36"/>
      <c r="J448" s="38">
        <f t="shared" si="49"/>
        <v>11580</v>
      </c>
      <c r="K448" s="38">
        <f t="shared" si="50"/>
        <v>1</v>
      </c>
      <c r="L448" s="38">
        <f t="shared" si="51"/>
        <v>2</v>
      </c>
      <c r="M448" s="36"/>
      <c r="N448" s="38">
        <f t="shared" si="52"/>
        <v>13595</v>
      </c>
      <c r="O448" s="38">
        <f t="shared" si="53"/>
        <v>0</v>
      </c>
      <c r="P448" s="38">
        <f t="shared" si="54"/>
        <v>2</v>
      </c>
      <c r="Q448" s="36"/>
      <c r="R448" s="58">
        <f t="shared" si="55"/>
        <v>2015</v>
      </c>
    </row>
    <row r="449" spans="1:18">
      <c r="A449" s="35">
        <v>464</v>
      </c>
      <c r="B449" s="115">
        <v>464168248</v>
      </c>
      <c r="C449" s="116" t="s">
        <v>536</v>
      </c>
      <c r="D449" s="115">
        <v>168</v>
      </c>
      <c r="E449" s="116" t="s">
        <v>195</v>
      </c>
      <c r="F449" s="115">
        <v>248</v>
      </c>
      <c r="G449" s="116" t="s">
        <v>275</v>
      </c>
      <c r="H449" s="74">
        <f t="shared" si="48"/>
        <v>2</v>
      </c>
      <c r="I449" s="36"/>
      <c r="J449" s="38">
        <f t="shared" si="49"/>
        <v>14692</v>
      </c>
      <c r="K449" s="38">
        <f t="shared" si="50"/>
        <v>0</v>
      </c>
      <c r="L449" s="38">
        <f t="shared" si="51"/>
        <v>1</v>
      </c>
      <c r="M449" s="36"/>
      <c r="N449" s="38">
        <f t="shared" si="52"/>
        <v>13014</v>
      </c>
      <c r="O449" s="38">
        <f t="shared" si="53"/>
        <v>0</v>
      </c>
      <c r="P449" s="38">
        <f t="shared" si="54"/>
        <v>1</v>
      </c>
      <c r="Q449" s="36"/>
      <c r="R449" s="58">
        <f t="shared" si="55"/>
        <v>-1678</v>
      </c>
    </row>
    <row r="450" spans="1:18">
      <c r="A450" s="35">
        <v>464</v>
      </c>
      <c r="B450" s="115">
        <v>464168258</v>
      </c>
      <c r="C450" s="116" t="s">
        <v>536</v>
      </c>
      <c r="D450" s="115">
        <v>168</v>
      </c>
      <c r="E450" s="116" t="s">
        <v>195</v>
      </c>
      <c r="F450" s="115">
        <v>258</v>
      </c>
      <c r="G450" s="116" t="s">
        <v>285</v>
      </c>
      <c r="H450" s="74">
        <f t="shared" si="48"/>
        <v>8</v>
      </c>
      <c r="I450" s="36"/>
      <c r="J450" s="38">
        <f t="shared" si="49"/>
        <v>11151</v>
      </c>
      <c r="K450" s="38">
        <f t="shared" si="50"/>
        <v>2</v>
      </c>
      <c r="L450" s="38">
        <f t="shared" si="51"/>
        <v>3</v>
      </c>
      <c r="M450" s="36"/>
      <c r="N450" s="38">
        <f t="shared" si="52"/>
        <v>12731</v>
      </c>
      <c r="O450" s="38">
        <f t="shared" si="53"/>
        <v>1</v>
      </c>
      <c r="P450" s="38">
        <f t="shared" si="54"/>
        <v>4</v>
      </c>
      <c r="Q450" s="36"/>
      <c r="R450" s="58">
        <f t="shared" si="55"/>
        <v>1580</v>
      </c>
    </row>
    <row r="451" spans="1:18">
      <c r="A451" s="35">
        <v>464</v>
      </c>
      <c r="B451" s="115">
        <v>464168291</v>
      </c>
      <c r="C451" s="116" t="s">
        <v>536</v>
      </c>
      <c r="D451" s="115">
        <v>168</v>
      </c>
      <c r="E451" s="116" t="s">
        <v>195</v>
      </c>
      <c r="F451" s="115">
        <v>291</v>
      </c>
      <c r="G451" s="116" t="s">
        <v>318</v>
      </c>
      <c r="H451" s="74">
        <f t="shared" si="48"/>
        <v>61</v>
      </c>
      <c r="I451" s="36"/>
      <c r="J451" s="38">
        <f t="shared" si="49"/>
        <v>10025</v>
      </c>
      <c r="K451" s="38">
        <f t="shared" si="50"/>
        <v>2</v>
      </c>
      <c r="L451" s="38">
        <f t="shared" si="51"/>
        <v>5</v>
      </c>
      <c r="M451" s="36"/>
      <c r="N451" s="38">
        <f t="shared" si="52"/>
        <v>10497</v>
      </c>
      <c r="O451" s="38">
        <f t="shared" si="53"/>
        <v>4</v>
      </c>
      <c r="P451" s="38">
        <f t="shared" si="54"/>
        <v>5</v>
      </c>
      <c r="Q451" s="36"/>
      <c r="R451" s="58">
        <f t="shared" si="55"/>
        <v>472</v>
      </c>
    </row>
    <row r="452" spans="1:18">
      <c r="A452" s="35">
        <v>466</v>
      </c>
      <c r="B452" s="115">
        <v>466700096</v>
      </c>
      <c r="C452" s="116" t="s">
        <v>537</v>
      </c>
      <c r="D452" s="115">
        <v>700</v>
      </c>
      <c r="E452" s="116" t="s">
        <v>412</v>
      </c>
      <c r="F452" s="115">
        <v>96</v>
      </c>
      <c r="G452" s="116" t="s">
        <v>123</v>
      </c>
      <c r="H452" s="74">
        <f t="shared" si="48"/>
        <v>2</v>
      </c>
      <c r="I452" s="36"/>
      <c r="J452" s="38" t="str">
        <f t="shared" si="49"/>
        <v>--</v>
      </c>
      <c r="K452" s="38">
        <f t="shared" si="50"/>
        <v>0</v>
      </c>
      <c r="L452" s="38">
        <f t="shared" si="51"/>
        <v>1</v>
      </c>
      <c r="M452" s="36"/>
      <c r="N452" s="38">
        <f t="shared" si="52"/>
        <v>13582.550780165286</v>
      </c>
      <c r="O452" s="38">
        <f t="shared" si="53"/>
        <v>0</v>
      </c>
      <c r="P452" s="38">
        <f t="shared" si="54"/>
        <v>0</v>
      </c>
      <c r="Q452" s="36"/>
      <c r="R452" s="58" t="str">
        <f t="shared" si="55"/>
        <v>--</v>
      </c>
    </row>
    <row r="453" spans="1:18">
      <c r="A453" s="35">
        <v>466</v>
      </c>
      <c r="B453" s="115">
        <v>466700700</v>
      </c>
      <c r="C453" s="116" t="s">
        <v>537</v>
      </c>
      <c r="D453" s="115">
        <v>700</v>
      </c>
      <c r="E453" s="116" t="s">
        <v>412</v>
      </c>
      <c r="F453" s="115">
        <v>700</v>
      </c>
      <c r="G453" s="116" t="s">
        <v>412</v>
      </c>
      <c r="H453" s="74">
        <f t="shared" si="48"/>
        <v>34</v>
      </c>
      <c r="I453" s="36"/>
      <c r="J453" s="38">
        <f t="shared" si="49"/>
        <v>13406</v>
      </c>
      <c r="K453" s="38">
        <f t="shared" si="50"/>
        <v>1</v>
      </c>
      <c r="L453" s="38">
        <f t="shared" si="51"/>
        <v>17</v>
      </c>
      <c r="M453" s="36"/>
      <c r="N453" s="38">
        <f t="shared" si="52"/>
        <v>14190</v>
      </c>
      <c r="O453" s="38">
        <f t="shared" si="53"/>
        <v>0</v>
      </c>
      <c r="P453" s="38">
        <f t="shared" si="54"/>
        <v>16</v>
      </c>
      <c r="Q453" s="36"/>
      <c r="R453" s="58">
        <f t="shared" si="55"/>
        <v>784</v>
      </c>
    </row>
    <row r="454" spans="1:18">
      <c r="A454" s="35">
        <v>466</v>
      </c>
      <c r="B454" s="115">
        <v>466774089</v>
      </c>
      <c r="C454" s="116" t="s">
        <v>537</v>
      </c>
      <c r="D454" s="115">
        <v>774</v>
      </c>
      <c r="E454" s="116" t="s">
        <v>435</v>
      </c>
      <c r="F454" s="115">
        <v>89</v>
      </c>
      <c r="G454" s="116" t="s">
        <v>116</v>
      </c>
      <c r="H454" s="74">
        <f t="shared" si="48"/>
        <v>22</v>
      </c>
      <c r="I454" s="36"/>
      <c r="J454" s="38">
        <f t="shared" si="49"/>
        <v>12384</v>
      </c>
      <c r="K454" s="38">
        <f t="shared" si="50"/>
        <v>4</v>
      </c>
      <c r="L454" s="38">
        <f t="shared" si="51"/>
        <v>15</v>
      </c>
      <c r="M454" s="36"/>
      <c r="N454" s="38">
        <f t="shared" si="52"/>
        <v>14172</v>
      </c>
      <c r="O454" s="38">
        <f t="shared" si="53"/>
        <v>2</v>
      </c>
      <c r="P454" s="38">
        <f t="shared" si="54"/>
        <v>16</v>
      </c>
      <c r="Q454" s="36"/>
      <c r="R454" s="58">
        <f t="shared" si="55"/>
        <v>1788</v>
      </c>
    </row>
    <row r="455" spans="1:18">
      <c r="A455" s="35">
        <v>466</v>
      </c>
      <c r="B455" s="115">
        <v>466774096</v>
      </c>
      <c r="C455" s="116" t="s">
        <v>537</v>
      </c>
      <c r="D455" s="115">
        <v>774</v>
      </c>
      <c r="E455" s="116" t="s">
        <v>435</v>
      </c>
      <c r="F455" s="115">
        <v>96</v>
      </c>
      <c r="G455" s="116" t="s">
        <v>123</v>
      </c>
      <c r="H455" s="74">
        <f t="shared" si="48"/>
        <v>8</v>
      </c>
      <c r="I455" s="36"/>
      <c r="J455" s="38">
        <f t="shared" si="49"/>
        <v>10938</v>
      </c>
      <c r="K455" s="38">
        <f t="shared" si="50"/>
        <v>0</v>
      </c>
      <c r="L455" s="38">
        <f t="shared" si="51"/>
        <v>3</v>
      </c>
      <c r="M455" s="36"/>
      <c r="N455" s="38">
        <f t="shared" si="52"/>
        <v>12558</v>
      </c>
      <c r="O455" s="38">
        <f t="shared" si="53"/>
        <v>0</v>
      </c>
      <c r="P455" s="38">
        <f t="shared" si="54"/>
        <v>5</v>
      </c>
      <c r="Q455" s="36"/>
      <c r="R455" s="58">
        <f t="shared" si="55"/>
        <v>1620</v>
      </c>
    </row>
    <row r="456" spans="1:18">
      <c r="A456" s="35">
        <v>466</v>
      </c>
      <c r="B456" s="115">
        <v>466774221</v>
      </c>
      <c r="C456" s="116" t="s">
        <v>537</v>
      </c>
      <c r="D456" s="115">
        <v>774</v>
      </c>
      <c r="E456" s="116" t="s">
        <v>435</v>
      </c>
      <c r="F456" s="115">
        <v>221</v>
      </c>
      <c r="G456" s="116" t="s">
        <v>248</v>
      </c>
      <c r="H456" s="74">
        <f t="shared" si="48"/>
        <v>30</v>
      </c>
      <c r="I456" s="36"/>
      <c r="J456" s="38">
        <f t="shared" si="49"/>
        <v>12350</v>
      </c>
      <c r="K456" s="38">
        <f t="shared" si="50"/>
        <v>3</v>
      </c>
      <c r="L456" s="38">
        <f t="shared" si="51"/>
        <v>18</v>
      </c>
      <c r="M456" s="36"/>
      <c r="N456" s="38">
        <f t="shared" si="52"/>
        <v>13264</v>
      </c>
      <c r="O456" s="38">
        <f t="shared" si="53"/>
        <v>0</v>
      </c>
      <c r="P456" s="38">
        <f t="shared" si="54"/>
        <v>19</v>
      </c>
      <c r="Q456" s="36"/>
      <c r="R456" s="58">
        <f t="shared" si="55"/>
        <v>914</v>
      </c>
    </row>
    <row r="457" spans="1:18">
      <c r="A457" s="35">
        <v>466</v>
      </c>
      <c r="B457" s="115">
        <v>466774296</v>
      </c>
      <c r="C457" s="116" t="s">
        <v>537</v>
      </c>
      <c r="D457" s="115">
        <v>774</v>
      </c>
      <c r="E457" s="116" t="s">
        <v>435</v>
      </c>
      <c r="F457" s="115">
        <v>296</v>
      </c>
      <c r="G457" s="116" t="s">
        <v>323</v>
      </c>
      <c r="H457" s="74">
        <f t="shared" si="48"/>
        <v>40</v>
      </c>
      <c r="I457" s="36"/>
      <c r="J457" s="38">
        <f t="shared" si="49"/>
        <v>11569</v>
      </c>
      <c r="K457" s="38">
        <f t="shared" si="50"/>
        <v>1</v>
      </c>
      <c r="L457" s="38">
        <f t="shared" si="51"/>
        <v>13</v>
      </c>
      <c r="M457" s="36"/>
      <c r="N457" s="38">
        <f t="shared" si="52"/>
        <v>12679</v>
      </c>
      <c r="O457" s="38">
        <f t="shared" si="53"/>
        <v>4</v>
      </c>
      <c r="P457" s="38">
        <f t="shared" si="54"/>
        <v>14</v>
      </c>
      <c r="Q457" s="36"/>
      <c r="R457" s="58">
        <f t="shared" si="55"/>
        <v>1110</v>
      </c>
    </row>
    <row r="458" spans="1:18">
      <c r="A458" s="35">
        <v>466</v>
      </c>
      <c r="B458" s="115">
        <v>466774774</v>
      </c>
      <c r="C458" s="116" t="s">
        <v>537</v>
      </c>
      <c r="D458" s="115">
        <v>774</v>
      </c>
      <c r="E458" s="116" t="s">
        <v>435</v>
      </c>
      <c r="F458" s="115">
        <v>774</v>
      </c>
      <c r="G458" s="116" t="s">
        <v>435</v>
      </c>
      <c r="H458" s="74">
        <f t="shared" ref="H458:H521" si="56">IFERROR(VLOOKUP(B458,ratesQ1,14,FALSE),"--")</f>
        <v>44</v>
      </c>
      <c r="I458" s="36"/>
      <c r="J458" s="38">
        <f t="shared" ref="J458:J521" si="57">IFERROR(VLOOKUP($B458,ratesPFY,9,FALSE),"--")</f>
        <v>11070</v>
      </c>
      <c r="K458" s="38">
        <f t="shared" ref="K458:K521" si="58">(IFERROR(VLOOKUP($B458,found22,12,FALSE),0)+
(IFERROR(VLOOKUP($B458,found22,13,FALSE),0)+
+(IFERROR(VLOOKUP($B458,found22,14,FALSE),0))))</f>
        <v>1</v>
      </c>
      <c r="L458" s="38">
        <f t="shared" ref="L458:L521" si="59">(IFERROR(VLOOKUP($B458,found22,15,FALSE),0))</f>
        <v>16</v>
      </c>
      <c r="M458" s="36"/>
      <c r="N458" s="38">
        <f t="shared" ref="N458:N521" si="60">IFERROR(VLOOKUP($B458,ratesQ1,8,FALSE),"--")</f>
        <v>13522</v>
      </c>
      <c r="O458" s="38">
        <f t="shared" ref="O458:O521" si="61">(IFERROR(VLOOKUP($B458,found23,12,FALSE),0)+
+(IFERROR(VLOOKUP($B458,found23,13,FALSE),0)
+(IFERROR(VLOOKUP($B458,found23,14,FALSE),0))))</f>
        <v>0</v>
      </c>
      <c r="P458" s="38">
        <f t="shared" ref="P458:P521" si="62">(IFERROR(VLOOKUP($B458,found23,15,FALSE),0))</f>
        <v>23</v>
      </c>
      <c r="Q458" s="36"/>
      <c r="R458" s="58">
        <f t="shared" si="55"/>
        <v>2452</v>
      </c>
    </row>
    <row r="459" spans="1:18">
      <c r="A459" s="35">
        <v>469</v>
      </c>
      <c r="B459" s="115">
        <v>469035018</v>
      </c>
      <c r="C459" s="116" t="s">
        <v>538</v>
      </c>
      <c r="D459" s="115">
        <v>35</v>
      </c>
      <c r="E459" s="116" t="s">
        <v>62</v>
      </c>
      <c r="F459" s="115">
        <v>18</v>
      </c>
      <c r="G459" s="116" t="s">
        <v>45</v>
      </c>
      <c r="H459" s="74">
        <f t="shared" si="56"/>
        <v>2</v>
      </c>
      <c r="I459" s="36"/>
      <c r="J459" s="38">
        <f t="shared" si="57"/>
        <v>15998</v>
      </c>
      <c r="K459" s="38">
        <f t="shared" si="58"/>
        <v>0</v>
      </c>
      <c r="L459" s="38">
        <f t="shared" si="59"/>
        <v>2</v>
      </c>
      <c r="M459" s="36"/>
      <c r="N459" s="38">
        <f t="shared" si="60"/>
        <v>16851</v>
      </c>
      <c r="O459" s="38">
        <f t="shared" si="61"/>
        <v>0</v>
      </c>
      <c r="P459" s="38">
        <f t="shared" si="62"/>
        <v>2</v>
      </c>
      <c r="Q459" s="36"/>
      <c r="R459" s="58">
        <f t="shared" ref="R459:R522" si="63">IFERROR(N459-J459,"--")</f>
        <v>853</v>
      </c>
    </row>
    <row r="460" spans="1:18">
      <c r="A460" s="35">
        <v>469</v>
      </c>
      <c r="B460" s="115">
        <v>469035035</v>
      </c>
      <c r="C460" s="116" t="s">
        <v>538</v>
      </c>
      <c r="D460" s="115">
        <v>35</v>
      </c>
      <c r="E460" s="116" t="s">
        <v>62</v>
      </c>
      <c r="F460" s="115">
        <v>35</v>
      </c>
      <c r="G460" s="116" t="s">
        <v>62</v>
      </c>
      <c r="H460" s="74">
        <f t="shared" si="56"/>
        <v>1188</v>
      </c>
      <c r="I460" s="36"/>
      <c r="J460" s="38">
        <f t="shared" si="57"/>
        <v>15525</v>
      </c>
      <c r="K460" s="38">
        <f t="shared" si="58"/>
        <v>197</v>
      </c>
      <c r="L460" s="38">
        <f t="shared" si="59"/>
        <v>935</v>
      </c>
      <c r="M460" s="36"/>
      <c r="N460" s="38">
        <f t="shared" si="60"/>
        <v>17012</v>
      </c>
      <c r="O460" s="38">
        <f t="shared" si="61"/>
        <v>203</v>
      </c>
      <c r="P460" s="38">
        <f t="shared" si="62"/>
        <v>939</v>
      </c>
      <c r="Q460" s="36"/>
      <c r="R460" s="58">
        <f t="shared" si="63"/>
        <v>1487</v>
      </c>
    </row>
    <row r="461" spans="1:18">
      <c r="A461" s="35">
        <v>469</v>
      </c>
      <c r="B461" s="115">
        <v>469035044</v>
      </c>
      <c r="C461" s="116" t="s">
        <v>538</v>
      </c>
      <c r="D461" s="115">
        <v>35</v>
      </c>
      <c r="E461" s="116" t="s">
        <v>62</v>
      </c>
      <c r="F461" s="115">
        <v>44</v>
      </c>
      <c r="G461" s="116" t="s">
        <v>71</v>
      </c>
      <c r="H461" s="74">
        <f t="shared" si="56"/>
        <v>10</v>
      </c>
      <c r="I461" s="36"/>
      <c r="J461" s="38">
        <f t="shared" si="57"/>
        <v>17286</v>
      </c>
      <c r="K461" s="38">
        <f t="shared" si="58"/>
        <v>0</v>
      </c>
      <c r="L461" s="38">
        <f t="shared" si="59"/>
        <v>4</v>
      </c>
      <c r="M461" s="36"/>
      <c r="N461" s="38">
        <f t="shared" si="60"/>
        <v>16273</v>
      </c>
      <c r="O461" s="38">
        <f t="shared" si="61"/>
        <v>3</v>
      </c>
      <c r="P461" s="38">
        <f t="shared" si="62"/>
        <v>8</v>
      </c>
      <c r="Q461" s="36"/>
      <c r="R461" s="58">
        <f t="shared" si="63"/>
        <v>-1013</v>
      </c>
    </row>
    <row r="462" spans="1:18">
      <c r="A462" s="35">
        <v>469</v>
      </c>
      <c r="B462" s="115">
        <v>469035046</v>
      </c>
      <c r="C462" s="116" t="s">
        <v>538</v>
      </c>
      <c r="D462" s="115">
        <v>35</v>
      </c>
      <c r="E462" s="116" t="s">
        <v>62</v>
      </c>
      <c r="F462" s="115">
        <v>46</v>
      </c>
      <c r="G462" s="116" t="s">
        <v>73</v>
      </c>
      <c r="H462" s="74">
        <f t="shared" si="56"/>
        <v>1</v>
      </c>
      <c r="I462" s="36"/>
      <c r="J462" s="38" t="str">
        <f t="shared" si="57"/>
        <v>--</v>
      </c>
      <c r="K462" s="38">
        <f t="shared" si="58"/>
        <v>0</v>
      </c>
      <c r="L462" s="38">
        <f t="shared" si="59"/>
        <v>0</v>
      </c>
      <c r="M462" s="36"/>
      <c r="N462" s="38">
        <f t="shared" si="60"/>
        <v>12098.122153728487</v>
      </c>
      <c r="O462" s="38">
        <f t="shared" si="61"/>
        <v>0</v>
      </c>
      <c r="P462" s="38">
        <f t="shared" si="62"/>
        <v>0</v>
      </c>
      <c r="Q462" s="36"/>
      <c r="R462" s="58" t="str">
        <f t="shared" si="63"/>
        <v>--</v>
      </c>
    </row>
    <row r="463" spans="1:18">
      <c r="A463" s="35">
        <v>469</v>
      </c>
      <c r="B463" s="115">
        <v>469035049</v>
      </c>
      <c r="C463" s="116" t="s">
        <v>538</v>
      </c>
      <c r="D463" s="115">
        <v>35</v>
      </c>
      <c r="E463" s="116" t="s">
        <v>62</v>
      </c>
      <c r="F463" s="115">
        <v>49</v>
      </c>
      <c r="G463" s="116" t="s">
        <v>76</v>
      </c>
      <c r="H463" s="74">
        <f t="shared" si="56"/>
        <v>2</v>
      </c>
      <c r="I463" s="36"/>
      <c r="J463" s="38">
        <f t="shared" si="57"/>
        <v>14084.970244312848</v>
      </c>
      <c r="K463" s="38">
        <f t="shared" si="58"/>
        <v>0</v>
      </c>
      <c r="L463" s="38">
        <f t="shared" si="59"/>
        <v>0</v>
      </c>
      <c r="M463" s="36"/>
      <c r="N463" s="38">
        <f t="shared" si="60"/>
        <v>18177</v>
      </c>
      <c r="O463" s="38">
        <f t="shared" si="61"/>
        <v>0</v>
      </c>
      <c r="P463" s="38">
        <f t="shared" si="62"/>
        <v>1</v>
      </c>
      <c r="Q463" s="36"/>
      <c r="R463" s="58">
        <f t="shared" si="63"/>
        <v>4092.0297556871519</v>
      </c>
    </row>
    <row r="464" spans="1:18">
      <c r="A464" s="35">
        <v>469</v>
      </c>
      <c r="B464" s="115">
        <v>469035050</v>
      </c>
      <c r="C464" s="116" t="s">
        <v>538</v>
      </c>
      <c r="D464" s="115">
        <v>35</v>
      </c>
      <c r="E464" s="116" t="s">
        <v>62</v>
      </c>
      <c r="F464" s="115">
        <v>50</v>
      </c>
      <c r="G464" s="116" t="s">
        <v>77</v>
      </c>
      <c r="H464" s="74">
        <f t="shared" si="56"/>
        <v>2</v>
      </c>
      <c r="I464" s="36"/>
      <c r="J464" s="38">
        <f t="shared" si="57"/>
        <v>11568.768235992578</v>
      </c>
      <c r="K464" s="38">
        <f t="shared" si="58"/>
        <v>0</v>
      </c>
      <c r="L464" s="38">
        <f t="shared" si="59"/>
        <v>0</v>
      </c>
      <c r="M464" s="36"/>
      <c r="N464" s="38">
        <f t="shared" si="60"/>
        <v>15443</v>
      </c>
      <c r="O464" s="38">
        <f t="shared" si="61"/>
        <v>0</v>
      </c>
      <c r="P464" s="38">
        <f t="shared" si="62"/>
        <v>2</v>
      </c>
      <c r="Q464" s="36"/>
      <c r="R464" s="58">
        <f t="shared" si="63"/>
        <v>3874.2317640074216</v>
      </c>
    </row>
    <row r="465" spans="1:18">
      <c r="A465" s="35">
        <v>469</v>
      </c>
      <c r="B465" s="115">
        <v>469035073</v>
      </c>
      <c r="C465" s="116" t="s">
        <v>538</v>
      </c>
      <c r="D465" s="115">
        <v>35</v>
      </c>
      <c r="E465" s="116" t="s">
        <v>62</v>
      </c>
      <c r="F465" s="115">
        <v>73</v>
      </c>
      <c r="G465" s="116" t="s">
        <v>100</v>
      </c>
      <c r="H465" s="74">
        <f t="shared" si="56"/>
        <v>2</v>
      </c>
      <c r="I465" s="36"/>
      <c r="J465" s="38">
        <f t="shared" si="57"/>
        <v>14679</v>
      </c>
      <c r="K465" s="38">
        <f t="shared" si="58"/>
        <v>0</v>
      </c>
      <c r="L465" s="38">
        <f t="shared" si="59"/>
        <v>1</v>
      </c>
      <c r="M465" s="36"/>
      <c r="N465" s="38">
        <f t="shared" si="60"/>
        <v>16807</v>
      </c>
      <c r="O465" s="38">
        <f t="shared" si="61"/>
        <v>0</v>
      </c>
      <c r="P465" s="38">
        <f t="shared" si="62"/>
        <v>2</v>
      </c>
      <c r="Q465" s="36"/>
      <c r="R465" s="58">
        <f t="shared" si="63"/>
        <v>2128</v>
      </c>
    </row>
    <row r="466" spans="1:18">
      <c r="A466" s="35">
        <v>469</v>
      </c>
      <c r="B466" s="115">
        <v>469035093</v>
      </c>
      <c r="C466" s="116" t="s">
        <v>538</v>
      </c>
      <c r="D466" s="115">
        <v>35</v>
      </c>
      <c r="E466" s="116" t="s">
        <v>62</v>
      </c>
      <c r="F466" s="115">
        <v>93</v>
      </c>
      <c r="G466" s="116" t="s">
        <v>120</v>
      </c>
      <c r="H466" s="74">
        <f t="shared" si="56"/>
        <v>2</v>
      </c>
      <c r="I466" s="36"/>
      <c r="J466" s="38">
        <f t="shared" si="57"/>
        <v>16098.567388663556</v>
      </c>
      <c r="K466" s="38">
        <f t="shared" si="58"/>
        <v>0</v>
      </c>
      <c r="L466" s="38">
        <f t="shared" si="59"/>
        <v>0</v>
      </c>
      <c r="M466" s="36"/>
      <c r="N466" s="38">
        <f t="shared" si="60"/>
        <v>18081</v>
      </c>
      <c r="O466" s="38">
        <f t="shared" si="61"/>
        <v>0</v>
      </c>
      <c r="P466" s="38">
        <f t="shared" si="62"/>
        <v>2</v>
      </c>
      <c r="Q466" s="36"/>
      <c r="R466" s="58">
        <f t="shared" si="63"/>
        <v>1982.4326113364441</v>
      </c>
    </row>
    <row r="467" spans="1:18">
      <c r="A467" s="35">
        <v>469</v>
      </c>
      <c r="B467" s="115">
        <v>469035095</v>
      </c>
      <c r="C467" s="116" t="s">
        <v>538</v>
      </c>
      <c r="D467" s="115">
        <v>35</v>
      </c>
      <c r="E467" s="116" t="s">
        <v>62</v>
      </c>
      <c r="F467" s="115">
        <v>95</v>
      </c>
      <c r="G467" s="116" t="s">
        <v>122</v>
      </c>
      <c r="H467" s="74">
        <f t="shared" si="56"/>
        <v>2</v>
      </c>
      <c r="I467" s="36"/>
      <c r="J467" s="38">
        <f t="shared" si="57"/>
        <v>15088.768258785944</v>
      </c>
      <c r="K467" s="38">
        <f t="shared" si="58"/>
        <v>0</v>
      </c>
      <c r="L467" s="38">
        <f t="shared" si="59"/>
        <v>0</v>
      </c>
      <c r="M467" s="36"/>
      <c r="N467" s="38">
        <f t="shared" si="60"/>
        <v>17817</v>
      </c>
      <c r="O467" s="38">
        <f t="shared" si="61"/>
        <v>0</v>
      </c>
      <c r="P467" s="38">
        <f t="shared" si="62"/>
        <v>1</v>
      </c>
      <c r="Q467" s="36"/>
      <c r="R467" s="58">
        <f t="shared" si="63"/>
        <v>2728.2317412140565</v>
      </c>
    </row>
    <row r="468" spans="1:18">
      <c r="A468" s="35">
        <v>469</v>
      </c>
      <c r="B468" s="115">
        <v>469035133</v>
      </c>
      <c r="C468" s="116" t="s">
        <v>538</v>
      </c>
      <c r="D468" s="115">
        <v>35</v>
      </c>
      <c r="E468" s="116" t="s">
        <v>62</v>
      </c>
      <c r="F468" s="115">
        <v>133</v>
      </c>
      <c r="G468" s="116" t="s">
        <v>160</v>
      </c>
      <c r="H468" s="74">
        <f t="shared" si="56"/>
        <v>1</v>
      </c>
      <c r="I468" s="36"/>
      <c r="J468" s="38">
        <f t="shared" si="57"/>
        <v>13127.223686996198</v>
      </c>
      <c r="K468" s="38">
        <f t="shared" si="58"/>
        <v>0</v>
      </c>
      <c r="L468" s="38">
        <f t="shared" si="59"/>
        <v>0</v>
      </c>
      <c r="M468" s="36"/>
      <c r="N468" s="38">
        <f t="shared" si="60"/>
        <v>16453</v>
      </c>
      <c r="O468" s="38">
        <f t="shared" si="61"/>
        <v>0</v>
      </c>
      <c r="P468" s="38">
        <f t="shared" si="62"/>
        <v>1</v>
      </c>
      <c r="Q468" s="36"/>
      <c r="R468" s="58">
        <f t="shared" si="63"/>
        <v>3325.776313003802</v>
      </c>
    </row>
    <row r="469" spans="1:18">
      <c r="A469" s="35">
        <v>469</v>
      </c>
      <c r="B469" s="115">
        <v>469035176</v>
      </c>
      <c r="C469" s="116" t="s">
        <v>538</v>
      </c>
      <c r="D469" s="115">
        <v>35</v>
      </c>
      <c r="E469" s="116" t="s">
        <v>62</v>
      </c>
      <c r="F469" s="115">
        <v>176</v>
      </c>
      <c r="G469" s="116" t="s">
        <v>203</v>
      </c>
      <c r="H469" s="74">
        <f t="shared" si="56"/>
        <v>1</v>
      </c>
      <c r="I469" s="36"/>
      <c r="J469" s="38">
        <f t="shared" si="57"/>
        <v>13403.843683167193</v>
      </c>
      <c r="K469" s="38">
        <f t="shared" si="58"/>
        <v>0</v>
      </c>
      <c r="L469" s="38">
        <f t="shared" si="59"/>
        <v>0</v>
      </c>
      <c r="M469" s="36"/>
      <c r="N469" s="38">
        <f t="shared" si="60"/>
        <v>16568</v>
      </c>
      <c r="O469" s="38">
        <f t="shared" si="61"/>
        <v>0</v>
      </c>
      <c r="P469" s="38">
        <f t="shared" si="62"/>
        <v>1</v>
      </c>
      <c r="Q469" s="36"/>
      <c r="R469" s="58">
        <f t="shared" si="63"/>
        <v>3164.1563168328066</v>
      </c>
    </row>
    <row r="470" spans="1:18">
      <c r="A470" s="35">
        <v>469</v>
      </c>
      <c r="B470" s="115">
        <v>469035189</v>
      </c>
      <c r="C470" s="116" t="s">
        <v>538</v>
      </c>
      <c r="D470" s="115">
        <v>35</v>
      </c>
      <c r="E470" s="116" t="s">
        <v>62</v>
      </c>
      <c r="F470" s="115">
        <v>189</v>
      </c>
      <c r="G470" s="116" t="s">
        <v>216</v>
      </c>
      <c r="H470" s="74">
        <f t="shared" si="56"/>
        <v>3</v>
      </c>
      <c r="I470" s="36"/>
      <c r="J470" s="38">
        <f t="shared" si="57"/>
        <v>14521</v>
      </c>
      <c r="K470" s="38">
        <f t="shared" si="58"/>
        <v>0</v>
      </c>
      <c r="L470" s="38">
        <f t="shared" si="59"/>
        <v>1</v>
      </c>
      <c r="M470" s="36"/>
      <c r="N470" s="38">
        <f t="shared" si="60"/>
        <v>14502</v>
      </c>
      <c r="O470" s="38">
        <f t="shared" si="61"/>
        <v>1</v>
      </c>
      <c r="P470" s="38">
        <f t="shared" si="62"/>
        <v>2</v>
      </c>
      <c r="Q470" s="36"/>
      <c r="R470" s="58">
        <f t="shared" si="63"/>
        <v>-19</v>
      </c>
    </row>
    <row r="471" spans="1:18">
      <c r="A471" s="35">
        <v>469</v>
      </c>
      <c r="B471" s="115">
        <v>469035220</v>
      </c>
      <c r="C471" s="116" t="s">
        <v>538</v>
      </c>
      <c r="D471" s="115">
        <v>35</v>
      </c>
      <c r="E471" s="116" t="s">
        <v>62</v>
      </c>
      <c r="F471" s="115">
        <v>220</v>
      </c>
      <c r="G471" s="116" t="s">
        <v>247</v>
      </c>
      <c r="H471" s="74">
        <f t="shared" si="56"/>
        <v>3</v>
      </c>
      <c r="I471" s="36"/>
      <c r="J471" s="38">
        <f t="shared" si="57"/>
        <v>14646</v>
      </c>
      <c r="K471" s="38">
        <f t="shared" si="58"/>
        <v>0</v>
      </c>
      <c r="L471" s="38">
        <f t="shared" si="59"/>
        <v>1</v>
      </c>
      <c r="M471" s="36"/>
      <c r="N471" s="38">
        <f t="shared" si="60"/>
        <v>17431</v>
      </c>
      <c r="O471" s="38">
        <f t="shared" si="61"/>
        <v>1</v>
      </c>
      <c r="P471" s="38">
        <f t="shared" si="62"/>
        <v>2</v>
      </c>
      <c r="Q471" s="36"/>
      <c r="R471" s="58">
        <f t="shared" si="63"/>
        <v>2785</v>
      </c>
    </row>
    <row r="472" spans="1:18">
      <c r="A472" s="35">
        <v>469</v>
      </c>
      <c r="B472" s="115">
        <v>469035243</v>
      </c>
      <c r="C472" s="116" t="s">
        <v>538</v>
      </c>
      <c r="D472" s="115">
        <v>35</v>
      </c>
      <c r="E472" s="116" t="s">
        <v>62</v>
      </c>
      <c r="F472" s="115">
        <v>243</v>
      </c>
      <c r="G472" s="116" t="s">
        <v>270</v>
      </c>
      <c r="H472" s="74">
        <f t="shared" si="56"/>
        <v>5</v>
      </c>
      <c r="I472" s="36"/>
      <c r="J472" s="38">
        <f t="shared" si="57"/>
        <v>14498.641533609803</v>
      </c>
      <c r="K472" s="38">
        <f t="shared" si="58"/>
        <v>0</v>
      </c>
      <c r="L472" s="38">
        <f t="shared" si="59"/>
        <v>0</v>
      </c>
      <c r="M472" s="36"/>
      <c r="N472" s="38">
        <f t="shared" si="60"/>
        <v>15518.332806854127</v>
      </c>
      <c r="O472" s="38">
        <f t="shared" si="61"/>
        <v>0</v>
      </c>
      <c r="P472" s="38">
        <f t="shared" si="62"/>
        <v>0</v>
      </c>
      <c r="Q472" s="36"/>
      <c r="R472" s="58">
        <f t="shared" si="63"/>
        <v>1019.6912732443234</v>
      </c>
    </row>
    <row r="473" spans="1:18">
      <c r="A473" s="35">
        <v>469</v>
      </c>
      <c r="B473" s="115">
        <v>469035244</v>
      </c>
      <c r="C473" s="116" t="s">
        <v>538</v>
      </c>
      <c r="D473" s="115">
        <v>35</v>
      </c>
      <c r="E473" s="116" t="s">
        <v>62</v>
      </c>
      <c r="F473" s="115">
        <v>244</v>
      </c>
      <c r="G473" s="116" t="s">
        <v>271</v>
      </c>
      <c r="H473" s="74">
        <f t="shared" si="56"/>
        <v>9</v>
      </c>
      <c r="I473" s="36"/>
      <c r="J473" s="38">
        <f t="shared" si="57"/>
        <v>14187</v>
      </c>
      <c r="K473" s="38">
        <f t="shared" si="58"/>
        <v>0</v>
      </c>
      <c r="L473" s="38">
        <f t="shared" si="59"/>
        <v>5</v>
      </c>
      <c r="M473" s="36"/>
      <c r="N473" s="38">
        <f t="shared" si="60"/>
        <v>14028</v>
      </c>
      <c r="O473" s="38">
        <f t="shared" si="61"/>
        <v>0</v>
      </c>
      <c r="P473" s="38">
        <f t="shared" si="62"/>
        <v>4</v>
      </c>
      <c r="Q473" s="36"/>
      <c r="R473" s="58">
        <f t="shared" si="63"/>
        <v>-159</v>
      </c>
    </row>
    <row r="474" spans="1:18">
      <c r="A474" s="35">
        <v>469</v>
      </c>
      <c r="B474" s="115">
        <v>469035285</v>
      </c>
      <c r="C474" s="116" t="s">
        <v>538</v>
      </c>
      <c r="D474" s="115">
        <v>35</v>
      </c>
      <c r="E474" s="116" t="s">
        <v>62</v>
      </c>
      <c r="F474" s="115">
        <v>285</v>
      </c>
      <c r="G474" s="116" t="s">
        <v>312</v>
      </c>
      <c r="H474" s="74">
        <f t="shared" si="56"/>
        <v>4</v>
      </c>
      <c r="I474" s="36"/>
      <c r="J474" s="38">
        <f t="shared" si="57"/>
        <v>12691.419891937852</v>
      </c>
      <c r="K474" s="38">
        <f t="shared" si="58"/>
        <v>0</v>
      </c>
      <c r="L474" s="38">
        <f t="shared" si="59"/>
        <v>0</v>
      </c>
      <c r="M474" s="36"/>
      <c r="N474" s="38">
        <f t="shared" si="60"/>
        <v>10752</v>
      </c>
      <c r="O474" s="38">
        <f t="shared" si="61"/>
        <v>0</v>
      </c>
      <c r="P474" s="38">
        <f t="shared" si="62"/>
        <v>1</v>
      </c>
      <c r="Q474" s="36"/>
      <c r="R474" s="58">
        <f t="shared" si="63"/>
        <v>-1939.4198919378523</v>
      </c>
    </row>
    <row r="475" spans="1:18">
      <c r="A475" s="35">
        <v>469</v>
      </c>
      <c r="B475" s="115">
        <v>469035293</v>
      </c>
      <c r="C475" s="116" t="s">
        <v>538</v>
      </c>
      <c r="D475" s="115">
        <v>35</v>
      </c>
      <c r="E475" s="116" t="s">
        <v>62</v>
      </c>
      <c r="F475" s="115">
        <v>293</v>
      </c>
      <c r="G475" s="116" t="s">
        <v>320</v>
      </c>
      <c r="H475" s="74">
        <f t="shared" si="56"/>
        <v>3</v>
      </c>
      <c r="I475" s="36"/>
      <c r="J475" s="38">
        <f t="shared" si="57"/>
        <v>17350</v>
      </c>
      <c r="K475" s="38">
        <f t="shared" si="58"/>
        <v>0</v>
      </c>
      <c r="L475" s="38">
        <f t="shared" si="59"/>
        <v>1</v>
      </c>
      <c r="M475" s="36"/>
      <c r="N475" s="38">
        <f t="shared" si="60"/>
        <v>17897</v>
      </c>
      <c r="O475" s="38">
        <f t="shared" si="61"/>
        <v>1</v>
      </c>
      <c r="P475" s="38">
        <f t="shared" si="62"/>
        <v>3</v>
      </c>
      <c r="Q475" s="36"/>
      <c r="R475" s="58">
        <f t="shared" si="63"/>
        <v>547</v>
      </c>
    </row>
    <row r="476" spans="1:18">
      <c r="A476" s="35">
        <v>470</v>
      </c>
      <c r="B476" s="115">
        <v>470165009</v>
      </c>
      <c r="C476" s="116" t="s">
        <v>539</v>
      </c>
      <c r="D476" s="115">
        <v>165</v>
      </c>
      <c r="E476" s="116" t="s">
        <v>192</v>
      </c>
      <c r="F476" s="115">
        <v>9</v>
      </c>
      <c r="G476" s="116" t="s">
        <v>36</v>
      </c>
      <c r="H476" s="74">
        <f t="shared" si="56"/>
        <v>5</v>
      </c>
      <c r="I476" s="36"/>
      <c r="J476" s="38">
        <f t="shared" si="57"/>
        <v>9583</v>
      </c>
      <c r="K476" s="38">
        <f t="shared" si="58"/>
        <v>0</v>
      </c>
      <c r="L476" s="38">
        <f t="shared" si="59"/>
        <v>0</v>
      </c>
      <c r="M476" s="36"/>
      <c r="N476" s="38">
        <f t="shared" si="60"/>
        <v>14476</v>
      </c>
      <c r="O476" s="38">
        <f t="shared" si="61"/>
        <v>0</v>
      </c>
      <c r="P476" s="38">
        <f t="shared" si="62"/>
        <v>4</v>
      </c>
      <c r="Q476" s="36"/>
      <c r="R476" s="58">
        <f t="shared" si="63"/>
        <v>4893</v>
      </c>
    </row>
    <row r="477" spans="1:18">
      <c r="A477" s="35">
        <v>470</v>
      </c>
      <c r="B477" s="115">
        <v>470165010</v>
      </c>
      <c r="C477" s="116" t="s">
        <v>539</v>
      </c>
      <c r="D477" s="115">
        <v>165</v>
      </c>
      <c r="E477" s="116" t="s">
        <v>192</v>
      </c>
      <c r="F477" s="115">
        <v>10</v>
      </c>
      <c r="G477" s="116" t="s">
        <v>37</v>
      </c>
      <c r="H477" s="74">
        <f t="shared" si="56"/>
        <v>5</v>
      </c>
      <c r="I477" s="36"/>
      <c r="J477" s="38">
        <f t="shared" si="57"/>
        <v>9804</v>
      </c>
      <c r="K477" s="38">
        <f t="shared" si="58"/>
        <v>0</v>
      </c>
      <c r="L477" s="38">
        <f t="shared" si="59"/>
        <v>0</v>
      </c>
      <c r="M477" s="36"/>
      <c r="N477" s="38">
        <f t="shared" si="60"/>
        <v>14048</v>
      </c>
      <c r="O477" s="38">
        <f t="shared" si="61"/>
        <v>0</v>
      </c>
      <c r="P477" s="38">
        <f t="shared" si="62"/>
        <v>3</v>
      </c>
      <c r="Q477" s="36"/>
      <c r="R477" s="58">
        <f t="shared" si="63"/>
        <v>4244</v>
      </c>
    </row>
    <row r="478" spans="1:18">
      <c r="A478" s="35">
        <v>470</v>
      </c>
      <c r="B478" s="115">
        <v>470165031</v>
      </c>
      <c r="C478" s="116" t="s">
        <v>539</v>
      </c>
      <c r="D478" s="115">
        <v>165</v>
      </c>
      <c r="E478" s="116" t="s">
        <v>192</v>
      </c>
      <c r="F478" s="115">
        <v>31</v>
      </c>
      <c r="G478" s="116" t="s">
        <v>58</v>
      </c>
      <c r="H478" s="74">
        <f t="shared" si="56"/>
        <v>2</v>
      </c>
      <c r="I478" s="36"/>
      <c r="J478" s="38">
        <f t="shared" si="57"/>
        <v>9674</v>
      </c>
      <c r="K478" s="38">
        <f t="shared" si="58"/>
        <v>0</v>
      </c>
      <c r="L478" s="38">
        <f t="shared" si="59"/>
        <v>0</v>
      </c>
      <c r="M478" s="36"/>
      <c r="N478" s="38">
        <f t="shared" si="60"/>
        <v>10236</v>
      </c>
      <c r="O478" s="38">
        <f t="shared" si="61"/>
        <v>0</v>
      </c>
      <c r="P478" s="38">
        <f t="shared" si="62"/>
        <v>0</v>
      </c>
      <c r="Q478" s="36"/>
      <c r="R478" s="58">
        <f t="shared" si="63"/>
        <v>562</v>
      </c>
    </row>
    <row r="479" spans="1:18">
      <c r="A479" s="35">
        <v>470</v>
      </c>
      <c r="B479" s="115">
        <v>470165035</v>
      </c>
      <c r="C479" s="116" t="s">
        <v>539</v>
      </c>
      <c r="D479" s="115">
        <v>165</v>
      </c>
      <c r="E479" s="116" t="s">
        <v>192</v>
      </c>
      <c r="F479" s="115">
        <v>35</v>
      </c>
      <c r="G479" s="116" t="s">
        <v>62</v>
      </c>
      <c r="H479" s="74">
        <f t="shared" si="56"/>
        <v>4</v>
      </c>
      <c r="I479" s="36"/>
      <c r="J479" s="38">
        <f t="shared" si="57"/>
        <v>12500</v>
      </c>
      <c r="K479" s="38">
        <f t="shared" si="58"/>
        <v>0</v>
      </c>
      <c r="L479" s="38">
        <f t="shared" si="59"/>
        <v>2</v>
      </c>
      <c r="M479" s="36"/>
      <c r="N479" s="38">
        <f t="shared" si="60"/>
        <v>13995</v>
      </c>
      <c r="O479" s="38">
        <f t="shared" si="61"/>
        <v>0</v>
      </c>
      <c r="P479" s="38">
        <f t="shared" si="62"/>
        <v>2</v>
      </c>
      <c r="Q479" s="36"/>
      <c r="R479" s="58">
        <f t="shared" si="63"/>
        <v>1495</v>
      </c>
    </row>
    <row r="480" spans="1:18">
      <c r="A480" s="35">
        <v>470</v>
      </c>
      <c r="B480" s="115">
        <v>470165057</v>
      </c>
      <c r="C480" s="116" t="s">
        <v>539</v>
      </c>
      <c r="D480" s="115">
        <v>165</v>
      </c>
      <c r="E480" s="116" t="s">
        <v>192</v>
      </c>
      <c r="F480" s="115">
        <v>57</v>
      </c>
      <c r="G480" s="116" t="s">
        <v>84</v>
      </c>
      <c r="H480" s="74">
        <f t="shared" si="56"/>
        <v>4</v>
      </c>
      <c r="I480" s="36"/>
      <c r="J480" s="38">
        <f t="shared" si="57"/>
        <v>16078.110139055938</v>
      </c>
      <c r="K480" s="38">
        <f t="shared" si="58"/>
        <v>0</v>
      </c>
      <c r="L480" s="38">
        <f t="shared" si="59"/>
        <v>0</v>
      </c>
      <c r="M480" s="36"/>
      <c r="N480" s="38">
        <f t="shared" si="60"/>
        <v>15386</v>
      </c>
      <c r="O480" s="38">
        <f t="shared" si="61"/>
        <v>0</v>
      </c>
      <c r="P480" s="38">
        <f t="shared" si="62"/>
        <v>2</v>
      </c>
      <c r="Q480" s="36"/>
      <c r="R480" s="58">
        <f t="shared" si="63"/>
        <v>-692.11013905593791</v>
      </c>
    </row>
    <row r="481" spans="1:18">
      <c r="A481" s="35">
        <v>470</v>
      </c>
      <c r="B481" s="115">
        <v>470165071</v>
      </c>
      <c r="C481" s="116" t="s">
        <v>539</v>
      </c>
      <c r="D481" s="115">
        <v>165</v>
      </c>
      <c r="E481" s="116" t="s">
        <v>192</v>
      </c>
      <c r="F481" s="115">
        <v>71</v>
      </c>
      <c r="G481" s="116" t="s">
        <v>98</v>
      </c>
      <c r="H481" s="74">
        <f t="shared" si="56"/>
        <v>3</v>
      </c>
      <c r="I481" s="36"/>
      <c r="J481" s="38">
        <f t="shared" si="57"/>
        <v>10234</v>
      </c>
      <c r="K481" s="38">
        <f t="shared" si="58"/>
        <v>0</v>
      </c>
      <c r="L481" s="38">
        <f t="shared" si="59"/>
        <v>0</v>
      </c>
      <c r="M481" s="36"/>
      <c r="N481" s="38">
        <f t="shared" si="60"/>
        <v>10814</v>
      </c>
      <c r="O481" s="38">
        <f t="shared" si="61"/>
        <v>0</v>
      </c>
      <c r="P481" s="38">
        <f t="shared" si="62"/>
        <v>0</v>
      </c>
      <c r="Q481" s="36"/>
      <c r="R481" s="58">
        <f t="shared" si="63"/>
        <v>580</v>
      </c>
    </row>
    <row r="482" spans="1:18">
      <c r="A482" s="35">
        <v>470</v>
      </c>
      <c r="B482" s="115">
        <v>470165093</v>
      </c>
      <c r="C482" s="116" t="s">
        <v>539</v>
      </c>
      <c r="D482" s="115">
        <v>165</v>
      </c>
      <c r="E482" s="116" t="s">
        <v>192</v>
      </c>
      <c r="F482" s="115">
        <v>93</v>
      </c>
      <c r="G482" s="116" t="s">
        <v>120</v>
      </c>
      <c r="H482" s="74">
        <f t="shared" si="56"/>
        <v>246</v>
      </c>
      <c r="I482" s="36"/>
      <c r="J482" s="38">
        <f t="shared" si="57"/>
        <v>12107</v>
      </c>
      <c r="K482" s="38">
        <f t="shared" si="58"/>
        <v>1</v>
      </c>
      <c r="L482" s="38">
        <f t="shared" si="59"/>
        <v>54</v>
      </c>
      <c r="M482" s="36"/>
      <c r="N482" s="38">
        <f t="shared" si="60"/>
        <v>14400</v>
      </c>
      <c r="O482" s="38">
        <f t="shared" si="61"/>
        <v>10</v>
      </c>
      <c r="P482" s="38">
        <f t="shared" si="62"/>
        <v>113</v>
      </c>
      <c r="Q482" s="36"/>
      <c r="R482" s="58">
        <f t="shared" si="63"/>
        <v>2293</v>
      </c>
    </row>
    <row r="483" spans="1:18">
      <c r="A483" s="35">
        <v>470</v>
      </c>
      <c r="B483" s="115">
        <v>470165128</v>
      </c>
      <c r="C483" s="116" t="s">
        <v>539</v>
      </c>
      <c r="D483" s="115">
        <v>165</v>
      </c>
      <c r="E483" s="116" t="s">
        <v>192</v>
      </c>
      <c r="F483" s="115">
        <v>128</v>
      </c>
      <c r="G483" s="116" t="s">
        <v>155</v>
      </c>
      <c r="H483" s="74">
        <f t="shared" si="56"/>
        <v>4</v>
      </c>
      <c r="I483" s="36"/>
      <c r="J483" s="38">
        <f t="shared" si="57"/>
        <v>16696</v>
      </c>
      <c r="K483" s="38">
        <f t="shared" si="58"/>
        <v>0</v>
      </c>
      <c r="L483" s="38">
        <f t="shared" si="59"/>
        <v>1</v>
      </c>
      <c r="M483" s="36"/>
      <c r="N483" s="38">
        <f t="shared" si="60"/>
        <v>12119</v>
      </c>
      <c r="O483" s="38">
        <f t="shared" si="61"/>
        <v>0</v>
      </c>
      <c r="P483" s="38">
        <f t="shared" si="62"/>
        <v>1</v>
      </c>
      <c r="Q483" s="36"/>
      <c r="R483" s="58">
        <f t="shared" si="63"/>
        <v>-4577</v>
      </c>
    </row>
    <row r="484" spans="1:18">
      <c r="A484" s="35">
        <v>470</v>
      </c>
      <c r="B484" s="115">
        <v>470165149</v>
      </c>
      <c r="C484" s="116" t="s">
        <v>539</v>
      </c>
      <c r="D484" s="115">
        <v>165</v>
      </c>
      <c r="E484" s="116" t="s">
        <v>192</v>
      </c>
      <c r="F484" s="115">
        <v>149</v>
      </c>
      <c r="G484" s="116" t="s">
        <v>176</v>
      </c>
      <c r="H484" s="74">
        <f t="shared" si="56"/>
        <v>1</v>
      </c>
      <c r="I484" s="36"/>
      <c r="J484" s="38">
        <f t="shared" si="57"/>
        <v>17010</v>
      </c>
      <c r="K484" s="38">
        <f t="shared" si="58"/>
        <v>0</v>
      </c>
      <c r="L484" s="38">
        <f t="shared" si="59"/>
        <v>2</v>
      </c>
      <c r="M484" s="36"/>
      <c r="N484" s="38">
        <f t="shared" si="60"/>
        <v>11969</v>
      </c>
      <c r="O484" s="38">
        <f t="shared" si="61"/>
        <v>0</v>
      </c>
      <c r="P484" s="38">
        <f t="shared" si="62"/>
        <v>0</v>
      </c>
      <c r="Q484" s="36"/>
      <c r="R484" s="58">
        <f t="shared" si="63"/>
        <v>-5041</v>
      </c>
    </row>
    <row r="485" spans="1:18">
      <c r="A485" s="35">
        <v>470</v>
      </c>
      <c r="B485" s="115">
        <v>470165163</v>
      </c>
      <c r="C485" s="116" t="s">
        <v>539</v>
      </c>
      <c r="D485" s="115">
        <v>165</v>
      </c>
      <c r="E485" s="116" t="s">
        <v>192</v>
      </c>
      <c r="F485" s="115">
        <v>163</v>
      </c>
      <c r="G485" s="116" t="s">
        <v>190</v>
      </c>
      <c r="H485" s="74">
        <f t="shared" si="56"/>
        <v>34</v>
      </c>
      <c r="I485" s="36"/>
      <c r="J485" s="38">
        <f t="shared" si="57"/>
        <v>12894</v>
      </c>
      <c r="K485" s="38">
        <f t="shared" si="58"/>
        <v>0</v>
      </c>
      <c r="L485" s="38">
        <f t="shared" si="59"/>
        <v>17</v>
      </c>
      <c r="M485" s="36"/>
      <c r="N485" s="38">
        <f t="shared" si="60"/>
        <v>14564</v>
      </c>
      <c r="O485" s="38">
        <f t="shared" si="61"/>
        <v>0</v>
      </c>
      <c r="P485" s="38">
        <f t="shared" si="62"/>
        <v>19</v>
      </c>
      <c r="Q485" s="36"/>
      <c r="R485" s="58">
        <f t="shared" si="63"/>
        <v>1670</v>
      </c>
    </row>
    <row r="486" spans="1:18">
      <c r="A486" s="35">
        <v>470</v>
      </c>
      <c r="B486" s="115">
        <v>470165164</v>
      </c>
      <c r="C486" s="116" t="s">
        <v>539</v>
      </c>
      <c r="D486" s="115">
        <v>165</v>
      </c>
      <c r="E486" s="116" t="s">
        <v>192</v>
      </c>
      <c r="F486" s="115">
        <v>164</v>
      </c>
      <c r="G486" s="116" t="s">
        <v>191</v>
      </c>
      <c r="H486" s="74">
        <f t="shared" si="56"/>
        <v>6</v>
      </c>
      <c r="I486" s="36"/>
      <c r="J486" s="38">
        <f t="shared" si="57"/>
        <v>11697</v>
      </c>
      <c r="K486" s="38">
        <f t="shared" si="58"/>
        <v>0</v>
      </c>
      <c r="L486" s="38">
        <f t="shared" si="59"/>
        <v>2</v>
      </c>
      <c r="M486" s="36"/>
      <c r="N486" s="38">
        <f t="shared" si="60"/>
        <v>12604</v>
      </c>
      <c r="O486" s="38">
        <f t="shared" si="61"/>
        <v>0</v>
      </c>
      <c r="P486" s="38">
        <f t="shared" si="62"/>
        <v>3</v>
      </c>
      <c r="Q486" s="36"/>
      <c r="R486" s="58">
        <f t="shared" si="63"/>
        <v>907</v>
      </c>
    </row>
    <row r="487" spans="1:18">
      <c r="A487" s="35">
        <v>470</v>
      </c>
      <c r="B487" s="115">
        <v>470165165</v>
      </c>
      <c r="C487" s="116" t="s">
        <v>539</v>
      </c>
      <c r="D487" s="115">
        <v>165</v>
      </c>
      <c r="E487" s="116" t="s">
        <v>192</v>
      </c>
      <c r="F487" s="115">
        <v>165</v>
      </c>
      <c r="G487" s="116" t="s">
        <v>192</v>
      </c>
      <c r="H487" s="74">
        <f t="shared" si="56"/>
        <v>468</v>
      </c>
      <c r="I487" s="36"/>
      <c r="J487" s="38">
        <f t="shared" si="57"/>
        <v>12081</v>
      </c>
      <c r="K487" s="38">
        <f t="shared" si="58"/>
        <v>15</v>
      </c>
      <c r="L487" s="38">
        <f t="shared" si="59"/>
        <v>196</v>
      </c>
      <c r="M487" s="36"/>
      <c r="N487" s="38">
        <f t="shared" si="60"/>
        <v>13220</v>
      </c>
      <c r="O487" s="38">
        <f t="shared" si="61"/>
        <v>8</v>
      </c>
      <c r="P487" s="38">
        <f t="shared" si="62"/>
        <v>192</v>
      </c>
      <c r="Q487" s="36"/>
      <c r="R487" s="58">
        <f t="shared" si="63"/>
        <v>1139</v>
      </c>
    </row>
    <row r="488" spans="1:18">
      <c r="A488" s="35">
        <v>470</v>
      </c>
      <c r="B488" s="115">
        <v>470165176</v>
      </c>
      <c r="C488" s="116" t="s">
        <v>539</v>
      </c>
      <c r="D488" s="115">
        <v>165</v>
      </c>
      <c r="E488" s="116" t="s">
        <v>192</v>
      </c>
      <c r="F488" s="115">
        <v>176</v>
      </c>
      <c r="G488" s="116" t="s">
        <v>203</v>
      </c>
      <c r="H488" s="74">
        <f t="shared" si="56"/>
        <v>254</v>
      </c>
      <c r="I488" s="36"/>
      <c r="J488" s="38">
        <f t="shared" si="57"/>
        <v>11388</v>
      </c>
      <c r="K488" s="38">
        <f t="shared" si="58"/>
        <v>3</v>
      </c>
      <c r="L488" s="38">
        <f t="shared" si="59"/>
        <v>83</v>
      </c>
      <c r="M488" s="36"/>
      <c r="N488" s="38">
        <f t="shared" si="60"/>
        <v>12529</v>
      </c>
      <c r="O488" s="38">
        <f t="shared" si="61"/>
        <v>4</v>
      </c>
      <c r="P488" s="38">
        <f t="shared" si="62"/>
        <v>91</v>
      </c>
      <c r="Q488" s="36"/>
      <c r="R488" s="58">
        <f t="shared" si="63"/>
        <v>1141</v>
      </c>
    </row>
    <row r="489" spans="1:18">
      <c r="A489" s="35">
        <v>470</v>
      </c>
      <c r="B489" s="115">
        <v>470165178</v>
      </c>
      <c r="C489" s="116" t="s">
        <v>539</v>
      </c>
      <c r="D489" s="115">
        <v>165</v>
      </c>
      <c r="E489" s="116" t="s">
        <v>192</v>
      </c>
      <c r="F489" s="115">
        <v>178</v>
      </c>
      <c r="G489" s="116" t="s">
        <v>205</v>
      </c>
      <c r="H489" s="74">
        <f t="shared" si="56"/>
        <v>249</v>
      </c>
      <c r="I489" s="36"/>
      <c r="J489" s="38">
        <f t="shared" si="57"/>
        <v>10673</v>
      </c>
      <c r="K489" s="38">
        <f t="shared" si="58"/>
        <v>3</v>
      </c>
      <c r="L489" s="38">
        <f t="shared" si="59"/>
        <v>36</v>
      </c>
      <c r="M489" s="36"/>
      <c r="N489" s="38">
        <f t="shared" si="60"/>
        <v>11320</v>
      </c>
      <c r="O489" s="38">
        <f t="shared" si="61"/>
        <v>3</v>
      </c>
      <c r="P489" s="38">
        <f t="shared" si="62"/>
        <v>35</v>
      </c>
      <c r="Q489" s="36"/>
      <c r="R489" s="58">
        <f t="shared" si="63"/>
        <v>647</v>
      </c>
    </row>
    <row r="490" spans="1:18">
      <c r="A490" s="35">
        <v>470</v>
      </c>
      <c r="B490" s="115">
        <v>470165184</v>
      </c>
      <c r="C490" s="116" t="s">
        <v>539</v>
      </c>
      <c r="D490" s="115">
        <v>165</v>
      </c>
      <c r="E490" s="116" t="s">
        <v>192</v>
      </c>
      <c r="F490" s="115">
        <v>184</v>
      </c>
      <c r="G490" s="116" t="s">
        <v>211</v>
      </c>
      <c r="H490" s="74">
        <f t="shared" si="56"/>
        <v>1</v>
      </c>
      <c r="I490" s="36"/>
      <c r="J490" s="38">
        <f t="shared" si="57"/>
        <v>9734</v>
      </c>
      <c r="K490" s="38">
        <f t="shared" si="58"/>
        <v>0</v>
      </c>
      <c r="L490" s="38">
        <f t="shared" si="59"/>
        <v>0</v>
      </c>
      <c r="M490" s="36"/>
      <c r="N490" s="38">
        <f t="shared" si="60"/>
        <v>10424</v>
      </c>
      <c r="O490" s="38">
        <f t="shared" si="61"/>
        <v>0</v>
      </c>
      <c r="P490" s="38">
        <f t="shared" si="62"/>
        <v>0</v>
      </c>
      <c r="Q490" s="36"/>
      <c r="R490" s="58">
        <f t="shared" si="63"/>
        <v>690</v>
      </c>
    </row>
    <row r="491" spans="1:18">
      <c r="A491" s="35">
        <v>470</v>
      </c>
      <c r="B491" s="115">
        <v>470165229</v>
      </c>
      <c r="C491" s="116" t="s">
        <v>539</v>
      </c>
      <c r="D491" s="115">
        <v>165</v>
      </c>
      <c r="E491" s="116" t="s">
        <v>192</v>
      </c>
      <c r="F491" s="115">
        <v>229</v>
      </c>
      <c r="G491" s="116" t="s">
        <v>256</v>
      </c>
      <c r="H491" s="74">
        <f t="shared" si="56"/>
        <v>12</v>
      </c>
      <c r="I491" s="36"/>
      <c r="J491" s="38">
        <f t="shared" si="57"/>
        <v>10327</v>
      </c>
      <c r="K491" s="38">
        <f t="shared" si="58"/>
        <v>0</v>
      </c>
      <c r="L491" s="38">
        <f t="shared" si="59"/>
        <v>0</v>
      </c>
      <c r="M491" s="36"/>
      <c r="N491" s="38">
        <f t="shared" si="60"/>
        <v>11958</v>
      </c>
      <c r="O491" s="38">
        <f t="shared" si="61"/>
        <v>0</v>
      </c>
      <c r="P491" s="38">
        <f t="shared" si="62"/>
        <v>2</v>
      </c>
      <c r="Q491" s="36"/>
      <c r="R491" s="58">
        <f t="shared" si="63"/>
        <v>1631</v>
      </c>
    </row>
    <row r="492" spans="1:18">
      <c r="A492" s="35">
        <v>470</v>
      </c>
      <c r="B492" s="115">
        <v>470165246</v>
      </c>
      <c r="C492" s="116" t="s">
        <v>539</v>
      </c>
      <c r="D492" s="115">
        <v>165</v>
      </c>
      <c r="E492" s="116" t="s">
        <v>192</v>
      </c>
      <c r="F492" s="115">
        <v>246</v>
      </c>
      <c r="G492" s="116" t="s">
        <v>273</v>
      </c>
      <c r="H492" s="74">
        <f t="shared" si="56"/>
        <v>1</v>
      </c>
      <c r="I492" s="36"/>
      <c r="J492" s="38">
        <f t="shared" si="57"/>
        <v>10605</v>
      </c>
      <c r="K492" s="38">
        <f t="shared" si="58"/>
        <v>0</v>
      </c>
      <c r="L492" s="38">
        <f t="shared" si="59"/>
        <v>0</v>
      </c>
      <c r="M492" s="36"/>
      <c r="N492" s="38">
        <f t="shared" si="60"/>
        <v>10424</v>
      </c>
      <c r="O492" s="38">
        <f t="shared" si="61"/>
        <v>0</v>
      </c>
      <c r="P492" s="38">
        <f t="shared" si="62"/>
        <v>0</v>
      </c>
      <c r="Q492" s="36"/>
      <c r="R492" s="58">
        <f t="shared" si="63"/>
        <v>-181</v>
      </c>
    </row>
    <row r="493" spans="1:18">
      <c r="A493" s="35">
        <v>470</v>
      </c>
      <c r="B493" s="115">
        <v>470165248</v>
      </c>
      <c r="C493" s="116" t="s">
        <v>539</v>
      </c>
      <c r="D493" s="115">
        <v>165</v>
      </c>
      <c r="E493" s="116" t="s">
        <v>192</v>
      </c>
      <c r="F493" s="115">
        <v>248</v>
      </c>
      <c r="G493" s="116" t="s">
        <v>275</v>
      </c>
      <c r="H493" s="74">
        <f t="shared" si="56"/>
        <v>35</v>
      </c>
      <c r="I493" s="36"/>
      <c r="J493" s="38">
        <f t="shared" si="57"/>
        <v>12292</v>
      </c>
      <c r="K493" s="38">
        <f t="shared" si="58"/>
        <v>0</v>
      </c>
      <c r="L493" s="38">
        <f t="shared" si="59"/>
        <v>10</v>
      </c>
      <c r="M493" s="36"/>
      <c r="N493" s="38">
        <f t="shared" si="60"/>
        <v>14205</v>
      </c>
      <c r="O493" s="38">
        <f t="shared" si="61"/>
        <v>2</v>
      </c>
      <c r="P493" s="38">
        <f t="shared" si="62"/>
        <v>17</v>
      </c>
      <c r="Q493" s="36"/>
      <c r="R493" s="58">
        <f t="shared" si="63"/>
        <v>1913</v>
      </c>
    </row>
    <row r="494" spans="1:18">
      <c r="A494" s="35">
        <v>470</v>
      </c>
      <c r="B494" s="115">
        <v>470165262</v>
      </c>
      <c r="C494" s="116" t="s">
        <v>539</v>
      </c>
      <c r="D494" s="115">
        <v>165</v>
      </c>
      <c r="E494" s="116" t="s">
        <v>192</v>
      </c>
      <c r="F494" s="115">
        <v>262</v>
      </c>
      <c r="G494" s="116" t="s">
        <v>289</v>
      </c>
      <c r="H494" s="74">
        <f t="shared" si="56"/>
        <v>93</v>
      </c>
      <c r="I494" s="36"/>
      <c r="J494" s="38">
        <f t="shared" si="57"/>
        <v>11005</v>
      </c>
      <c r="K494" s="38">
        <f t="shared" si="58"/>
        <v>2</v>
      </c>
      <c r="L494" s="38">
        <f t="shared" si="59"/>
        <v>17</v>
      </c>
      <c r="M494" s="36"/>
      <c r="N494" s="38">
        <f t="shared" si="60"/>
        <v>12485</v>
      </c>
      <c r="O494" s="38">
        <f t="shared" si="61"/>
        <v>1</v>
      </c>
      <c r="P494" s="38">
        <f t="shared" si="62"/>
        <v>29</v>
      </c>
      <c r="Q494" s="36"/>
      <c r="R494" s="58">
        <f t="shared" si="63"/>
        <v>1480</v>
      </c>
    </row>
    <row r="495" spans="1:18">
      <c r="A495" s="35">
        <v>470</v>
      </c>
      <c r="B495" s="115">
        <v>470165274</v>
      </c>
      <c r="C495" s="116" t="s">
        <v>539</v>
      </c>
      <c r="D495" s="115">
        <v>165</v>
      </c>
      <c r="E495" s="116" t="s">
        <v>192</v>
      </c>
      <c r="F495" s="115">
        <v>274</v>
      </c>
      <c r="G495" s="116" t="s">
        <v>301</v>
      </c>
      <c r="H495" s="74">
        <f t="shared" si="56"/>
        <v>1</v>
      </c>
      <c r="I495" s="36"/>
      <c r="J495" s="38">
        <f t="shared" si="57"/>
        <v>10839</v>
      </c>
      <c r="K495" s="38">
        <f t="shared" si="58"/>
        <v>0</v>
      </c>
      <c r="L495" s="38">
        <f t="shared" si="59"/>
        <v>0</v>
      </c>
      <c r="M495" s="36"/>
      <c r="N495" s="38">
        <f t="shared" si="60"/>
        <v>10424</v>
      </c>
      <c r="O495" s="38">
        <f t="shared" si="61"/>
        <v>0</v>
      </c>
      <c r="P495" s="38">
        <f t="shared" si="62"/>
        <v>0</v>
      </c>
      <c r="Q495" s="36"/>
      <c r="R495" s="58">
        <f t="shared" si="63"/>
        <v>-415</v>
      </c>
    </row>
    <row r="496" spans="1:18">
      <c r="A496" s="35">
        <v>470</v>
      </c>
      <c r="B496" s="115">
        <v>470165284</v>
      </c>
      <c r="C496" s="116" t="s">
        <v>539</v>
      </c>
      <c r="D496" s="115">
        <v>165</v>
      </c>
      <c r="E496" s="116" t="s">
        <v>192</v>
      </c>
      <c r="F496" s="115">
        <v>284</v>
      </c>
      <c r="G496" s="116" t="s">
        <v>311</v>
      </c>
      <c r="H496" s="74">
        <f t="shared" si="56"/>
        <v>153</v>
      </c>
      <c r="I496" s="36"/>
      <c r="J496" s="38">
        <f t="shared" si="57"/>
        <v>10614</v>
      </c>
      <c r="K496" s="38">
        <f t="shared" si="58"/>
        <v>2</v>
      </c>
      <c r="L496" s="38">
        <f t="shared" si="59"/>
        <v>13</v>
      </c>
      <c r="M496" s="36"/>
      <c r="N496" s="38">
        <f t="shared" si="60"/>
        <v>11618</v>
      </c>
      <c r="O496" s="38">
        <f t="shared" si="61"/>
        <v>3</v>
      </c>
      <c r="P496" s="38">
        <f t="shared" si="62"/>
        <v>28</v>
      </c>
      <c r="Q496" s="36"/>
      <c r="R496" s="58">
        <f t="shared" si="63"/>
        <v>1004</v>
      </c>
    </row>
    <row r="497" spans="1:18">
      <c r="A497" s="35">
        <v>470</v>
      </c>
      <c r="B497" s="115">
        <v>470165305</v>
      </c>
      <c r="C497" s="116" t="s">
        <v>539</v>
      </c>
      <c r="D497" s="115">
        <v>165</v>
      </c>
      <c r="E497" s="116" t="s">
        <v>192</v>
      </c>
      <c r="F497" s="115">
        <v>305</v>
      </c>
      <c r="G497" s="116" t="s">
        <v>332</v>
      </c>
      <c r="H497" s="74">
        <f t="shared" si="56"/>
        <v>79</v>
      </c>
      <c r="I497" s="36"/>
      <c r="J497" s="38">
        <f t="shared" si="57"/>
        <v>10585</v>
      </c>
      <c r="K497" s="38">
        <f t="shared" si="58"/>
        <v>1</v>
      </c>
      <c r="L497" s="38">
        <f t="shared" si="59"/>
        <v>6</v>
      </c>
      <c r="M497" s="36"/>
      <c r="N497" s="38">
        <f t="shared" si="60"/>
        <v>11443</v>
      </c>
      <c r="O497" s="38">
        <f t="shared" si="61"/>
        <v>2</v>
      </c>
      <c r="P497" s="38">
        <f t="shared" si="62"/>
        <v>12</v>
      </c>
      <c r="Q497" s="36"/>
      <c r="R497" s="58">
        <f t="shared" si="63"/>
        <v>858</v>
      </c>
    </row>
    <row r="498" spans="1:18">
      <c r="A498" s="35">
        <v>470</v>
      </c>
      <c r="B498" s="115">
        <v>470165342</v>
      </c>
      <c r="C498" s="116" t="s">
        <v>539</v>
      </c>
      <c r="D498" s="115">
        <v>165</v>
      </c>
      <c r="E498" s="116" t="s">
        <v>192</v>
      </c>
      <c r="F498" s="115">
        <v>342</v>
      </c>
      <c r="G498" s="116" t="s">
        <v>369</v>
      </c>
      <c r="H498" s="74">
        <f t="shared" si="56"/>
        <v>3</v>
      </c>
      <c r="I498" s="36"/>
      <c r="J498" s="38">
        <f t="shared" si="57"/>
        <v>9674</v>
      </c>
      <c r="K498" s="38">
        <f t="shared" si="58"/>
        <v>0</v>
      </c>
      <c r="L498" s="38">
        <f t="shared" si="59"/>
        <v>0</v>
      </c>
      <c r="M498" s="36"/>
      <c r="N498" s="38">
        <f t="shared" si="60"/>
        <v>12899</v>
      </c>
      <c r="O498" s="38">
        <f t="shared" si="61"/>
        <v>0</v>
      </c>
      <c r="P498" s="38">
        <f t="shared" si="62"/>
        <v>1</v>
      </c>
      <c r="Q498" s="36"/>
      <c r="R498" s="58">
        <f t="shared" si="63"/>
        <v>3225</v>
      </c>
    </row>
    <row r="499" spans="1:18">
      <c r="A499" s="35">
        <v>470</v>
      </c>
      <c r="B499" s="115">
        <v>470165344</v>
      </c>
      <c r="C499" s="116" t="s">
        <v>539</v>
      </c>
      <c r="D499" s="115">
        <v>165</v>
      </c>
      <c r="E499" s="116" t="s">
        <v>192</v>
      </c>
      <c r="F499" s="115">
        <v>344</v>
      </c>
      <c r="G499" s="116" t="s">
        <v>371</v>
      </c>
      <c r="H499" s="74">
        <f t="shared" si="56"/>
        <v>3</v>
      </c>
      <c r="I499" s="36"/>
      <c r="J499" s="38">
        <f t="shared" si="57"/>
        <v>9493</v>
      </c>
      <c r="K499" s="38">
        <f t="shared" si="58"/>
        <v>0</v>
      </c>
      <c r="L499" s="38">
        <f t="shared" si="59"/>
        <v>0</v>
      </c>
      <c r="M499" s="36"/>
      <c r="N499" s="38">
        <f t="shared" si="60"/>
        <v>14646</v>
      </c>
      <c r="O499" s="38">
        <f t="shared" si="61"/>
        <v>0</v>
      </c>
      <c r="P499" s="38">
        <f t="shared" si="62"/>
        <v>2</v>
      </c>
      <c r="Q499" s="36"/>
      <c r="R499" s="58">
        <f t="shared" si="63"/>
        <v>5153</v>
      </c>
    </row>
    <row r="500" spans="1:18">
      <c r="A500" s="35">
        <v>470</v>
      </c>
      <c r="B500" s="115">
        <v>470165346</v>
      </c>
      <c r="C500" s="116" t="s">
        <v>539</v>
      </c>
      <c r="D500" s="115">
        <v>165</v>
      </c>
      <c r="E500" s="116" t="s">
        <v>192</v>
      </c>
      <c r="F500" s="115">
        <v>346</v>
      </c>
      <c r="G500" s="116" t="s">
        <v>373</v>
      </c>
      <c r="H500" s="74">
        <f t="shared" si="56"/>
        <v>1</v>
      </c>
      <c r="I500" s="36"/>
      <c r="J500" s="38">
        <f t="shared" si="57"/>
        <v>16886</v>
      </c>
      <c r="K500" s="38">
        <f t="shared" si="58"/>
        <v>1</v>
      </c>
      <c r="L500" s="38">
        <f t="shared" si="59"/>
        <v>1</v>
      </c>
      <c r="M500" s="36"/>
      <c r="N500" s="38">
        <f t="shared" si="60"/>
        <v>18506</v>
      </c>
      <c r="O500" s="38">
        <f t="shared" si="61"/>
        <v>1</v>
      </c>
      <c r="P500" s="38">
        <f t="shared" si="62"/>
        <v>1</v>
      </c>
      <c r="Q500" s="36"/>
      <c r="R500" s="58">
        <f t="shared" si="63"/>
        <v>1620</v>
      </c>
    </row>
    <row r="501" spans="1:18">
      <c r="A501" s="35">
        <v>470</v>
      </c>
      <c r="B501" s="115">
        <v>470165347</v>
      </c>
      <c r="C501" s="116" t="s">
        <v>539</v>
      </c>
      <c r="D501" s="115">
        <v>165</v>
      </c>
      <c r="E501" s="116" t="s">
        <v>192</v>
      </c>
      <c r="F501" s="115">
        <v>347</v>
      </c>
      <c r="G501" s="116" t="s">
        <v>374</v>
      </c>
      <c r="H501" s="74">
        <f t="shared" si="56"/>
        <v>9</v>
      </c>
      <c r="I501" s="36"/>
      <c r="J501" s="38">
        <f t="shared" si="57"/>
        <v>10964</v>
      </c>
      <c r="K501" s="38">
        <f t="shared" si="58"/>
        <v>0</v>
      </c>
      <c r="L501" s="38">
        <f t="shared" si="59"/>
        <v>2</v>
      </c>
      <c r="M501" s="36"/>
      <c r="N501" s="38">
        <f t="shared" si="60"/>
        <v>12485</v>
      </c>
      <c r="O501" s="38">
        <f t="shared" si="61"/>
        <v>0</v>
      </c>
      <c r="P501" s="38">
        <f t="shared" si="62"/>
        <v>3</v>
      </c>
      <c r="Q501" s="36"/>
      <c r="R501" s="58">
        <f t="shared" si="63"/>
        <v>1521</v>
      </c>
    </row>
    <row r="502" spans="1:18">
      <c r="A502" s="35">
        <v>470</v>
      </c>
      <c r="B502" s="115">
        <v>470165705</v>
      </c>
      <c r="C502" s="116" t="s">
        <v>539</v>
      </c>
      <c r="D502" s="115">
        <v>165</v>
      </c>
      <c r="E502" s="116" t="s">
        <v>192</v>
      </c>
      <c r="F502" s="115">
        <v>705</v>
      </c>
      <c r="G502" s="116" t="s">
        <v>413</v>
      </c>
      <c r="H502" s="74">
        <f t="shared" si="56"/>
        <v>2</v>
      </c>
      <c r="I502" s="36"/>
      <c r="J502" s="38">
        <f t="shared" si="57"/>
        <v>10735</v>
      </c>
      <c r="K502" s="38">
        <f t="shared" si="58"/>
        <v>0</v>
      </c>
      <c r="L502" s="38">
        <f t="shared" si="59"/>
        <v>0</v>
      </c>
      <c r="M502" s="36"/>
      <c r="N502" s="38">
        <f t="shared" si="60"/>
        <v>11008</v>
      </c>
      <c r="O502" s="38">
        <f t="shared" si="61"/>
        <v>0</v>
      </c>
      <c r="P502" s="38">
        <f t="shared" si="62"/>
        <v>0</v>
      </c>
      <c r="Q502" s="36"/>
      <c r="R502" s="58">
        <f t="shared" si="63"/>
        <v>273</v>
      </c>
    </row>
    <row r="503" spans="1:18">
      <c r="A503" s="35">
        <v>474</v>
      </c>
      <c r="B503" s="115">
        <v>474097057</v>
      </c>
      <c r="C503" s="116" t="s">
        <v>540</v>
      </c>
      <c r="D503" s="115">
        <v>97</v>
      </c>
      <c r="E503" s="116" t="s">
        <v>124</v>
      </c>
      <c r="F503" s="115">
        <v>57</v>
      </c>
      <c r="G503" s="116" t="s">
        <v>84</v>
      </c>
      <c r="H503" s="74">
        <f t="shared" si="56"/>
        <v>2</v>
      </c>
      <c r="I503" s="36"/>
      <c r="J503" s="38">
        <f t="shared" si="57"/>
        <v>14692</v>
      </c>
      <c r="K503" s="38">
        <f t="shared" si="58"/>
        <v>0</v>
      </c>
      <c r="L503" s="38">
        <f t="shared" si="59"/>
        <v>1</v>
      </c>
      <c r="M503" s="36"/>
      <c r="N503" s="38">
        <f t="shared" si="60"/>
        <v>16231</v>
      </c>
      <c r="O503" s="38">
        <f t="shared" si="61"/>
        <v>0</v>
      </c>
      <c r="P503" s="38">
        <f t="shared" si="62"/>
        <v>1</v>
      </c>
      <c r="Q503" s="36"/>
      <c r="R503" s="58">
        <f t="shared" si="63"/>
        <v>1539</v>
      </c>
    </row>
    <row r="504" spans="1:18">
      <c r="A504" s="35">
        <v>474</v>
      </c>
      <c r="B504" s="115">
        <v>474097064</v>
      </c>
      <c r="C504" s="116" t="s">
        <v>540</v>
      </c>
      <c r="D504" s="115">
        <v>97</v>
      </c>
      <c r="E504" s="116" t="s">
        <v>124</v>
      </c>
      <c r="F504" s="115">
        <v>64</v>
      </c>
      <c r="G504" s="116" t="s">
        <v>91</v>
      </c>
      <c r="H504" s="74">
        <f t="shared" si="56"/>
        <v>2</v>
      </c>
      <c r="I504" s="36"/>
      <c r="J504" s="38">
        <f t="shared" si="57"/>
        <v>9220</v>
      </c>
      <c r="K504" s="38">
        <f t="shared" si="58"/>
        <v>0</v>
      </c>
      <c r="L504" s="38">
        <f t="shared" si="59"/>
        <v>0</v>
      </c>
      <c r="M504" s="36"/>
      <c r="N504" s="38">
        <f t="shared" si="60"/>
        <v>11611</v>
      </c>
      <c r="O504" s="38">
        <f t="shared" si="61"/>
        <v>0</v>
      </c>
      <c r="P504" s="38">
        <f t="shared" si="62"/>
        <v>0</v>
      </c>
      <c r="Q504" s="36"/>
      <c r="R504" s="58">
        <f t="shared" si="63"/>
        <v>2391</v>
      </c>
    </row>
    <row r="505" spans="1:18">
      <c r="A505" s="35">
        <v>474</v>
      </c>
      <c r="B505" s="115">
        <v>474097097</v>
      </c>
      <c r="C505" s="116" t="s">
        <v>540</v>
      </c>
      <c r="D505" s="115">
        <v>97</v>
      </c>
      <c r="E505" s="116" t="s">
        <v>124</v>
      </c>
      <c r="F505" s="115">
        <v>97</v>
      </c>
      <c r="G505" s="116" t="s">
        <v>124</v>
      </c>
      <c r="H505" s="74">
        <f t="shared" si="56"/>
        <v>249</v>
      </c>
      <c r="I505" s="36"/>
      <c r="J505" s="38">
        <f t="shared" si="57"/>
        <v>13954</v>
      </c>
      <c r="K505" s="38">
        <f t="shared" si="58"/>
        <v>3</v>
      </c>
      <c r="L505" s="38">
        <f t="shared" si="59"/>
        <v>145</v>
      </c>
      <c r="M505" s="36"/>
      <c r="N505" s="38">
        <f t="shared" si="60"/>
        <v>14849</v>
      </c>
      <c r="O505" s="38">
        <f t="shared" si="61"/>
        <v>8</v>
      </c>
      <c r="P505" s="38">
        <f t="shared" si="62"/>
        <v>144</v>
      </c>
      <c r="Q505" s="36"/>
      <c r="R505" s="58">
        <f t="shared" si="63"/>
        <v>895</v>
      </c>
    </row>
    <row r="506" spans="1:18">
      <c r="A506" s="35">
        <v>474</v>
      </c>
      <c r="B506" s="115">
        <v>474097103</v>
      </c>
      <c r="C506" s="116" t="s">
        <v>540</v>
      </c>
      <c r="D506" s="115">
        <v>97</v>
      </c>
      <c r="E506" s="116" t="s">
        <v>124</v>
      </c>
      <c r="F506" s="115">
        <v>103</v>
      </c>
      <c r="G506" s="116" t="s">
        <v>130</v>
      </c>
      <c r="H506" s="74">
        <f t="shared" si="56"/>
        <v>20</v>
      </c>
      <c r="I506" s="36"/>
      <c r="J506" s="38">
        <f t="shared" si="57"/>
        <v>13130</v>
      </c>
      <c r="K506" s="38">
        <f t="shared" si="58"/>
        <v>0</v>
      </c>
      <c r="L506" s="38">
        <f t="shared" si="59"/>
        <v>11</v>
      </c>
      <c r="M506" s="36"/>
      <c r="N506" s="38">
        <f t="shared" si="60"/>
        <v>14439</v>
      </c>
      <c r="O506" s="38">
        <f t="shared" si="61"/>
        <v>0</v>
      </c>
      <c r="P506" s="38">
        <f t="shared" si="62"/>
        <v>9</v>
      </c>
      <c r="Q506" s="36"/>
      <c r="R506" s="58">
        <f t="shared" si="63"/>
        <v>1309</v>
      </c>
    </row>
    <row r="507" spans="1:18">
      <c r="A507" s="35">
        <v>474</v>
      </c>
      <c r="B507" s="115">
        <v>474097153</v>
      </c>
      <c r="C507" s="116" t="s">
        <v>540</v>
      </c>
      <c r="D507" s="115">
        <v>97</v>
      </c>
      <c r="E507" s="116" t="s">
        <v>124</v>
      </c>
      <c r="F507" s="115">
        <v>153</v>
      </c>
      <c r="G507" s="116" t="s">
        <v>180</v>
      </c>
      <c r="H507" s="74">
        <f t="shared" si="56"/>
        <v>41</v>
      </c>
      <c r="I507" s="36"/>
      <c r="J507" s="38">
        <f t="shared" si="57"/>
        <v>12051</v>
      </c>
      <c r="K507" s="38">
        <f t="shared" si="58"/>
        <v>0</v>
      </c>
      <c r="L507" s="38">
        <f t="shared" si="59"/>
        <v>12</v>
      </c>
      <c r="M507" s="36"/>
      <c r="N507" s="38">
        <f t="shared" si="60"/>
        <v>13830</v>
      </c>
      <c r="O507" s="38">
        <f t="shared" si="61"/>
        <v>0</v>
      </c>
      <c r="P507" s="38">
        <f t="shared" si="62"/>
        <v>19</v>
      </c>
      <c r="Q507" s="36"/>
      <c r="R507" s="58">
        <f t="shared" si="63"/>
        <v>1779</v>
      </c>
    </row>
    <row r="508" spans="1:18">
      <c r="A508" s="35">
        <v>474</v>
      </c>
      <c r="B508" s="115">
        <v>474097162</v>
      </c>
      <c r="C508" s="116" t="s">
        <v>540</v>
      </c>
      <c r="D508" s="115">
        <v>97</v>
      </c>
      <c r="E508" s="116" t="s">
        <v>124</v>
      </c>
      <c r="F508" s="115">
        <v>162</v>
      </c>
      <c r="G508" s="116" t="s">
        <v>189</v>
      </c>
      <c r="H508" s="74">
        <f t="shared" si="56"/>
        <v>17</v>
      </c>
      <c r="I508" s="36"/>
      <c r="J508" s="38">
        <f t="shared" si="57"/>
        <v>10678</v>
      </c>
      <c r="K508" s="38">
        <f t="shared" si="58"/>
        <v>0</v>
      </c>
      <c r="L508" s="38">
        <f t="shared" si="59"/>
        <v>2</v>
      </c>
      <c r="M508" s="36"/>
      <c r="N508" s="38">
        <f t="shared" si="60"/>
        <v>12523</v>
      </c>
      <c r="O508" s="38">
        <f t="shared" si="61"/>
        <v>0</v>
      </c>
      <c r="P508" s="38">
        <f t="shared" si="62"/>
        <v>5</v>
      </c>
      <c r="Q508" s="36"/>
      <c r="R508" s="58">
        <f t="shared" si="63"/>
        <v>1845</v>
      </c>
    </row>
    <row r="509" spans="1:18">
      <c r="A509" s="35">
        <v>474</v>
      </c>
      <c r="B509" s="115">
        <v>474097343</v>
      </c>
      <c r="C509" s="116" t="s">
        <v>540</v>
      </c>
      <c r="D509" s="115">
        <v>97</v>
      </c>
      <c r="E509" s="116" t="s">
        <v>124</v>
      </c>
      <c r="F509" s="115">
        <v>343</v>
      </c>
      <c r="G509" s="116" t="s">
        <v>370</v>
      </c>
      <c r="H509" s="74">
        <f t="shared" si="56"/>
        <v>13</v>
      </c>
      <c r="I509" s="36"/>
      <c r="J509" s="38">
        <f t="shared" si="57"/>
        <v>12183</v>
      </c>
      <c r="K509" s="38">
        <f t="shared" si="58"/>
        <v>0</v>
      </c>
      <c r="L509" s="38">
        <f t="shared" si="59"/>
        <v>8</v>
      </c>
      <c r="M509" s="36"/>
      <c r="N509" s="38">
        <f t="shared" si="60"/>
        <v>12303</v>
      </c>
      <c r="O509" s="38">
        <f t="shared" si="61"/>
        <v>0</v>
      </c>
      <c r="P509" s="38">
        <f t="shared" si="62"/>
        <v>4</v>
      </c>
      <c r="Q509" s="36"/>
      <c r="R509" s="58">
        <f t="shared" si="63"/>
        <v>120</v>
      </c>
    </row>
    <row r="510" spans="1:18">
      <c r="A510" s="35">
        <v>474</v>
      </c>
      <c r="B510" s="115">
        <v>474097610</v>
      </c>
      <c r="C510" s="116" t="s">
        <v>540</v>
      </c>
      <c r="D510" s="115">
        <v>97</v>
      </c>
      <c r="E510" s="116" t="s">
        <v>124</v>
      </c>
      <c r="F510" s="115">
        <v>610</v>
      </c>
      <c r="G510" s="116" t="s">
        <v>384</v>
      </c>
      <c r="H510" s="74">
        <f t="shared" si="56"/>
        <v>14</v>
      </c>
      <c r="I510" s="36"/>
      <c r="J510" s="38">
        <f t="shared" si="57"/>
        <v>12257</v>
      </c>
      <c r="K510" s="38">
        <f t="shared" si="58"/>
        <v>0</v>
      </c>
      <c r="L510" s="38">
        <f t="shared" si="59"/>
        <v>6</v>
      </c>
      <c r="M510" s="36"/>
      <c r="N510" s="38">
        <f t="shared" si="60"/>
        <v>11844</v>
      </c>
      <c r="O510" s="38">
        <f t="shared" si="61"/>
        <v>0</v>
      </c>
      <c r="P510" s="38">
        <f t="shared" si="62"/>
        <v>2</v>
      </c>
      <c r="Q510" s="36"/>
      <c r="R510" s="58">
        <f t="shared" si="63"/>
        <v>-413</v>
      </c>
    </row>
    <row r="511" spans="1:18">
      <c r="A511" s="35">
        <v>474</v>
      </c>
      <c r="B511" s="115">
        <v>474097615</v>
      </c>
      <c r="C511" s="116" t="s">
        <v>540</v>
      </c>
      <c r="D511" s="115">
        <v>97</v>
      </c>
      <c r="E511" s="116" t="s">
        <v>124</v>
      </c>
      <c r="F511" s="115">
        <v>615</v>
      </c>
      <c r="G511" s="116" t="s">
        <v>385</v>
      </c>
      <c r="H511" s="74">
        <f t="shared" si="56"/>
        <v>3</v>
      </c>
      <c r="I511" s="36"/>
      <c r="J511" s="38">
        <f t="shared" si="57"/>
        <v>12746</v>
      </c>
      <c r="K511" s="38">
        <f t="shared" si="58"/>
        <v>0</v>
      </c>
      <c r="L511" s="38">
        <f t="shared" si="59"/>
        <v>1</v>
      </c>
      <c r="M511" s="36"/>
      <c r="N511" s="38">
        <f t="shared" si="60"/>
        <v>14888</v>
      </c>
      <c r="O511" s="38">
        <f t="shared" si="61"/>
        <v>0</v>
      </c>
      <c r="P511" s="38">
        <f t="shared" si="62"/>
        <v>2</v>
      </c>
      <c r="Q511" s="36"/>
      <c r="R511" s="58">
        <f t="shared" si="63"/>
        <v>2142</v>
      </c>
    </row>
    <row r="512" spans="1:18">
      <c r="A512" s="35">
        <v>474</v>
      </c>
      <c r="B512" s="115">
        <v>474097616</v>
      </c>
      <c r="C512" s="116" t="s">
        <v>540</v>
      </c>
      <c r="D512" s="115">
        <v>97</v>
      </c>
      <c r="E512" s="116" t="s">
        <v>124</v>
      </c>
      <c r="F512" s="115">
        <v>616</v>
      </c>
      <c r="G512" s="116" t="s">
        <v>386</v>
      </c>
      <c r="H512" s="74">
        <f t="shared" si="56"/>
        <v>1</v>
      </c>
      <c r="I512" s="36"/>
      <c r="J512" s="38">
        <f t="shared" si="57"/>
        <v>10122</v>
      </c>
      <c r="K512" s="38">
        <f t="shared" si="58"/>
        <v>0</v>
      </c>
      <c r="L512" s="38">
        <f t="shared" si="59"/>
        <v>0</v>
      </c>
      <c r="M512" s="36"/>
      <c r="N512" s="38">
        <f t="shared" si="60"/>
        <v>16406</v>
      </c>
      <c r="O512" s="38">
        <f t="shared" si="61"/>
        <v>0</v>
      </c>
      <c r="P512" s="38">
        <f t="shared" si="62"/>
        <v>1</v>
      </c>
      <c r="Q512" s="36"/>
      <c r="R512" s="58">
        <f t="shared" si="63"/>
        <v>6284</v>
      </c>
    </row>
    <row r="513" spans="1:18">
      <c r="A513" s="35">
        <v>474</v>
      </c>
      <c r="B513" s="115">
        <v>474097620</v>
      </c>
      <c r="C513" s="116" t="s">
        <v>540</v>
      </c>
      <c r="D513" s="115">
        <v>97</v>
      </c>
      <c r="E513" s="116" t="s">
        <v>124</v>
      </c>
      <c r="F513" s="115">
        <v>620</v>
      </c>
      <c r="G513" s="116" t="s">
        <v>388</v>
      </c>
      <c r="H513" s="74">
        <f t="shared" si="56"/>
        <v>4</v>
      </c>
      <c r="I513" s="36"/>
      <c r="J513" s="38">
        <f t="shared" si="57"/>
        <v>10948.730655066533</v>
      </c>
      <c r="K513" s="38">
        <f t="shared" si="58"/>
        <v>0</v>
      </c>
      <c r="L513" s="38">
        <f t="shared" si="59"/>
        <v>0</v>
      </c>
      <c r="M513" s="36"/>
      <c r="N513" s="38">
        <f t="shared" si="60"/>
        <v>14056</v>
      </c>
      <c r="O513" s="38">
        <f t="shared" si="61"/>
        <v>0</v>
      </c>
      <c r="P513" s="38">
        <f t="shared" si="62"/>
        <v>1</v>
      </c>
      <c r="Q513" s="36"/>
      <c r="R513" s="58">
        <f t="shared" si="63"/>
        <v>3107.2693449334674</v>
      </c>
    </row>
    <row r="514" spans="1:18">
      <c r="A514" s="35">
        <v>474</v>
      </c>
      <c r="B514" s="115">
        <v>474097673</v>
      </c>
      <c r="C514" s="116" t="s">
        <v>540</v>
      </c>
      <c r="D514" s="115">
        <v>97</v>
      </c>
      <c r="E514" s="116" t="s">
        <v>124</v>
      </c>
      <c r="F514" s="115">
        <v>673</v>
      </c>
      <c r="G514" s="116" t="s">
        <v>403</v>
      </c>
      <c r="H514" s="74">
        <f t="shared" si="56"/>
        <v>1</v>
      </c>
      <c r="I514" s="36"/>
      <c r="J514" s="38">
        <f t="shared" si="57"/>
        <v>9220</v>
      </c>
      <c r="K514" s="38">
        <f t="shared" si="58"/>
        <v>0</v>
      </c>
      <c r="L514" s="38">
        <f t="shared" si="59"/>
        <v>0</v>
      </c>
      <c r="M514" s="36"/>
      <c r="N514" s="38">
        <f t="shared" si="60"/>
        <v>9754</v>
      </c>
      <c r="O514" s="38">
        <f t="shared" si="61"/>
        <v>0</v>
      </c>
      <c r="P514" s="38">
        <f t="shared" si="62"/>
        <v>0</v>
      </c>
      <c r="Q514" s="36"/>
      <c r="R514" s="58">
        <f t="shared" si="63"/>
        <v>534</v>
      </c>
    </row>
    <row r="515" spans="1:18">
      <c r="A515" s="35">
        <v>474</v>
      </c>
      <c r="B515" s="115">
        <v>474097720</v>
      </c>
      <c r="C515" s="116" t="s">
        <v>540</v>
      </c>
      <c r="D515" s="115">
        <v>97</v>
      </c>
      <c r="E515" s="116" t="s">
        <v>124</v>
      </c>
      <c r="F515" s="115">
        <v>720</v>
      </c>
      <c r="G515" s="116" t="s">
        <v>418</v>
      </c>
      <c r="H515" s="74">
        <f t="shared" si="56"/>
        <v>10</v>
      </c>
      <c r="I515" s="36"/>
      <c r="J515" s="38">
        <f t="shared" si="57"/>
        <v>12798</v>
      </c>
      <c r="K515" s="38">
        <f t="shared" si="58"/>
        <v>0</v>
      </c>
      <c r="L515" s="38">
        <f t="shared" si="59"/>
        <v>6</v>
      </c>
      <c r="M515" s="36"/>
      <c r="N515" s="38">
        <f t="shared" si="60"/>
        <v>13741</v>
      </c>
      <c r="O515" s="38">
        <f t="shared" si="61"/>
        <v>0</v>
      </c>
      <c r="P515" s="38">
        <f t="shared" si="62"/>
        <v>5</v>
      </c>
      <c r="Q515" s="36"/>
      <c r="R515" s="58">
        <f t="shared" si="63"/>
        <v>943</v>
      </c>
    </row>
    <row r="516" spans="1:18">
      <c r="A516" s="35">
        <v>474</v>
      </c>
      <c r="B516" s="115">
        <v>474097735</v>
      </c>
      <c r="C516" s="116" t="s">
        <v>540</v>
      </c>
      <c r="D516" s="115">
        <v>97</v>
      </c>
      <c r="E516" s="116" t="s">
        <v>124</v>
      </c>
      <c r="F516" s="115">
        <v>735</v>
      </c>
      <c r="G516" s="116" t="s">
        <v>422</v>
      </c>
      <c r="H516" s="74">
        <f t="shared" si="56"/>
        <v>14</v>
      </c>
      <c r="I516" s="36"/>
      <c r="J516" s="38">
        <f t="shared" si="57"/>
        <v>12755</v>
      </c>
      <c r="K516" s="38">
        <f t="shared" si="58"/>
        <v>0</v>
      </c>
      <c r="L516" s="38">
        <f t="shared" si="59"/>
        <v>6</v>
      </c>
      <c r="M516" s="36"/>
      <c r="N516" s="38">
        <f t="shared" si="60"/>
        <v>13396</v>
      </c>
      <c r="O516" s="38">
        <f t="shared" si="61"/>
        <v>0</v>
      </c>
      <c r="P516" s="38">
        <f t="shared" si="62"/>
        <v>6</v>
      </c>
      <c r="Q516" s="36"/>
      <c r="R516" s="58">
        <f t="shared" si="63"/>
        <v>641</v>
      </c>
    </row>
    <row r="517" spans="1:18">
      <c r="A517" s="35">
        <v>474</v>
      </c>
      <c r="B517" s="115">
        <v>474097753</v>
      </c>
      <c r="C517" s="116" t="s">
        <v>540</v>
      </c>
      <c r="D517" s="115">
        <v>97</v>
      </c>
      <c r="E517" s="116" t="s">
        <v>124</v>
      </c>
      <c r="F517" s="115">
        <v>753</v>
      </c>
      <c r="G517" s="116" t="s">
        <v>426</v>
      </c>
      <c r="H517" s="74">
        <f t="shared" si="56"/>
        <v>2</v>
      </c>
      <c r="I517" s="36"/>
      <c r="J517" s="38">
        <f t="shared" si="57"/>
        <v>10302</v>
      </c>
      <c r="K517" s="38">
        <f t="shared" si="58"/>
        <v>0</v>
      </c>
      <c r="L517" s="38">
        <f t="shared" si="59"/>
        <v>0</v>
      </c>
      <c r="M517" s="36"/>
      <c r="N517" s="38">
        <f t="shared" si="60"/>
        <v>11611</v>
      </c>
      <c r="O517" s="38">
        <f t="shared" si="61"/>
        <v>0</v>
      </c>
      <c r="P517" s="38">
        <f t="shared" si="62"/>
        <v>0</v>
      </c>
      <c r="Q517" s="36"/>
      <c r="R517" s="58">
        <f t="shared" si="63"/>
        <v>1309</v>
      </c>
    </row>
    <row r="518" spans="1:18">
      <c r="A518" s="35">
        <v>474</v>
      </c>
      <c r="B518" s="115">
        <v>474097775</v>
      </c>
      <c r="C518" s="116" t="s">
        <v>540</v>
      </c>
      <c r="D518" s="115">
        <v>97</v>
      </c>
      <c r="E518" s="116" t="s">
        <v>124</v>
      </c>
      <c r="F518" s="115">
        <v>775</v>
      </c>
      <c r="G518" s="116" t="s">
        <v>436</v>
      </c>
      <c r="H518" s="74">
        <f t="shared" si="56"/>
        <v>2</v>
      </c>
      <c r="I518" s="36"/>
      <c r="J518" s="38">
        <f t="shared" si="57"/>
        <v>9671</v>
      </c>
      <c r="K518" s="38">
        <f t="shared" si="58"/>
        <v>0</v>
      </c>
      <c r="L518" s="38">
        <f t="shared" si="59"/>
        <v>0</v>
      </c>
      <c r="M518" s="36"/>
      <c r="N518" s="38">
        <f t="shared" si="60"/>
        <v>14984</v>
      </c>
      <c r="O518" s="38">
        <f t="shared" si="61"/>
        <v>0</v>
      </c>
      <c r="P518" s="38">
        <f t="shared" si="62"/>
        <v>2</v>
      </c>
      <c r="Q518" s="36"/>
      <c r="R518" s="58">
        <f t="shared" si="63"/>
        <v>5313</v>
      </c>
    </row>
    <row r="519" spans="1:18">
      <c r="A519" s="35">
        <v>478</v>
      </c>
      <c r="B519" s="115">
        <v>478352056</v>
      </c>
      <c r="C519" s="116" t="s">
        <v>541</v>
      </c>
      <c r="D519" s="115">
        <v>352</v>
      </c>
      <c r="E519" s="116" t="s">
        <v>379</v>
      </c>
      <c r="F519" s="115">
        <v>56</v>
      </c>
      <c r="G519" s="116" t="s">
        <v>83</v>
      </c>
      <c r="H519" s="74">
        <f t="shared" si="56"/>
        <v>1</v>
      </c>
      <c r="I519" s="36"/>
      <c r="J519" s="38">
        <f t="shared" si="57"/>
        <v>10969.50478410008</v>
      </c>
      <c r="K519" s="38">
        <f t="shared" si="58"/>
        <v>0</v>
      </c>
      <c r="L519" s="38">
        <f t="shared" si="59"/>
        <v>0</v>
      </c>
      <c r="M519" s="36"/>
      <c r="N519" s="38">
        <f t="shared" si="60"/>
        <v>14056</v>
      </c>
      <c r="O519" s="38">
        <f t="shared" si="61"/>
        <v>0</v>
      </c>
      <c r="P519" s="38">
        <f t="shared" si="62"/>
        <v>1</v>
      </c>
      <c r="Q519" s="36"/>
      <c r="R519" s="58">
        <f t="shared" si="63"/>
        <v>3086.4952158999204</v>
      </c>
    </row>
    <row r="520" spans="1:18">
      <c r="A520" s="35">
        <v>478</v>
      </c>
      <c r="B520" s="115">
        <v>478352064</v>
      </c>
      <c r="C520" s="116" t="s">
        <v>541</v>
      </c>
      <c r="D520" s="115">
        <v>352</v>
      </c>
      <c r="E520" s="116" t="s">
        <v>379</v>
      </c>
      <c r="F520" s="115">
        <v>64</v>
      </c>
      <c r="G520" s="116" t="s">
        <v>91</v>
      </c>
      <c r="H520" s="74">
        <f t="shared" si="56"/>
        <v>1</v>
      </c>
      <c r="I520" s="36"/>
      <c r="J520" s="38">
        <f t="shared" si="57"/>
        <v>11023</v>
      </c>
      <c r="K520" s="38">
        <f t="shared" si="58"/>
        <v>0</v>
      </c>
      <c r="L520" s="38">
        <f t="shared" si="59"/>
        <v>0</v>
      </c>
      <c r="M520" s="36"/>
      <c r="N520" s="38">
        <f t="shared" si="60"/>
        <v>13604</v>
      </c>
      <c r="O520" s="38">
        <f t="shared" si="61"/>
        <v>0</v>
      </c>
      <c r="P520" s="38">
        <f t="shared" si="62"/>
        <v>1</v>
      </c>
      <c r="Q520" s="36"/>
      <c r="R520" s="58">
        <f t="shared" si="63"/>
        <v>2581</v>
      </c>
    </row>
    <row r="521" spans="1:18">
      <c r="A521" s="35">
        <v>478</v>
      </c>
      <c r="B521" s="115">
        <v>478352067</v>
      </c>
      <c r="C521" s="116" t="s">
        <v>541</v>
      </c>
      <c r="D521" s="115">
        <v>352</v>
      </c>
      <c r="E521" s="116" t="s">
        <v>379</v>
      </c>
      <c r="F521" s="115">
        <v>67</v>
      </c>
      <c r="G521" s="116" t="s">
        <v>94</v>
      </c>
      <c r="H521" s="74">
        <f t="shared" si="56"/>
        <v>2</v>
      </c>
      <c r="I521" s="36"/>
      <c r="J521" s="38">
        <f t="shared" si="57"/>
        <v>9220</v>
      </c>
      <c r="K521" s="38">
        <f t="shared" si="58"/>
        <v>0</v>
      </c>
      <c r="L521" s="38">
        <f t="shared" si="59"/>
        <v>0</v>
      </c>
      <c r="M521" s="36"/>
      <c r="N521" s="38">
        <f t="shared" si="60"/>
        <v>9754</v>
      </c>
      <c r="O521" s="38">
        <f t="shared" si="61"/>
        <v>0</v>
      </c>
      <c r="P521" s="38">
        <f t="shared" si="62"/>
        <v>0</v>
      </c>
      <c r="Q521" s="36"/>
      <c r="R521" s="58">
        <f t="shared" si="63"/>
        <v>534</v>
      </c>
    </row>
    <row r="522" spans="1:18">
      <c r="A522" s="35">
        <v>478</v>
      </c>
      <c r="B522" s="115">
        <v>478352097</v>
      </c>
      <c r="C522" s="116" t="s">
        <v>541</v>
      </c>
      <c r="D522" s="115">
        <v>352</v>
      </c>
      <c r="E522" s="116" t="s">
        <v>379</v>
      </c>
      <c r="F522" s="115">
        <v>97</v>
      </c>
      <c r="G522" s="116" t="s">
        <v>124</v>
      </c>
      <c r="H522" s="74">
        <f t="shared" ref="H522:H585" si="64">IFERROR(VLOOKUP(B522,ratesQ1,14,FALSE),"--")</f>
        <v>8</v>
      </c>
      <c r="I522" s="36"/>
      <c r="J522" s="38">
        <f t="shared" ref="J522:J585" si="65">IFERROR(VLOOKUP($B522,ratesPFY,9,FALSE),"--")</f>
        <v>13378</v>
      </c>
      <c r="K522" s="38">
        <f t="shared" ref="K522:K585" si="66">(IFERROR(VLOOKUP($B522,found22,12,FALSE),0)+
(IFERROR(VLOOKUP($B522,found22,13,FALSE),0)+
+(IFERROR(VLOOKUP($B522,found22,14,FALSE),0))))</f>
        <v>0</v>
      </c>
      <c r="L522" s="38">
        <f t="shared" ref="L522:L585" si="67">(IFERROR(VLOOKUP($B522,found22,15,FALSE),0))</f>
        <v>5</v>
      </c>
      <c r="M522" s="36"/>
      <c r="N522" s="38">
        <f t="shared" ref="N522:N585" si="68">IFERROR(VLOOKUP($B522,ratesQ1,8,FALSE),"--")</f>
        <v>12717</v>
      </c>
      <c r="O522" s="38">
        <f t="shared" ref="O522:O585" si="69">(IFERROR(VLOOKUP($B522,found23,12,FALSE),0)+
+(IFERROR(VLOOKUP($B522,found23,13,FALSE),0)
+(IFERROR(VLOOKUP($B522,found23,14,FALSE),0))))</f>
        <v>0</v>
      </c>
      <c r="P522" s="38">
        <f t="shared" ref="P522:P585" si="70">(IFERROR(VLOOKUP($B522,found23,15,FALSE),0))</f>
        <v>3</v>
      </c>
      <c r="Q522" s="36"/>
      <c r="R522" s="58">
        <f t="shared" si="63"/>
        <v>-661</v>
      </c>
    </row>
    <row r="523" spans="1:18">
      <c r="A523" s="35">
        <v>478</v>
      </c>
      <c r="B523" s="115">
        <v>478352125</v>
      </c>
      <c r="C523" s="116" t="s">
        <v>541</v>
      </c>
      <c r="D523" s="115">
        <v>352</v>
      </c>
      <c r="E523" s="116" t="s">
        <v>379</v>
      </c>
      <c r="F523" s="115">
        <v>125</v>
      </c>
      <c r="G523" s="116" t="s">
        <v>152</v>
      </c>
      <c r="H523" s="74">
        <f t="shared" si="64"/>
        <v>29</v>
      </c>
      <c r="I523" s="36"/>
      <c r="J523" s="38">
        <f t="shared" si="65"/>
        <v>10772</v>
      </c>
      <c r="K523" s="38">
        <f t="shared" si="66"/>
        <v>0</v>
      </c>
      <c r="L523" s="38">
        <f t="shared" si="67"/>
        <v>3</v>
      </c>
      <c r="M523" s="36"/>
      <c r="N523" s="38">
        <f t="shared" si="68"/>
        <v>11473</v>
      </c>
      <c r="O523" s="38">
        <f t="shared" si="69"/>
        <v>0</v>
      </c>
      <c r="P523" s="38">
        <f t="shared" si="70"/>
        <v>5</v>
      </c>
      <c r="Q523" s="36"/>
      <c r="R523" s="58">
        <f t="shared" ref="R523:R586" si="71">IFERROR(N523-J523,"--")</f>
        <v>701</v>
      </c>
    </row>
    <row r="524" spans="1:18">
      <c r="A524" s="35">
        <v>478</v>
      </c>
      <c r="B524" s="115">
        <v>478352141</v>
      </c>
      <c r="C524" s="116" t="s">
        <v>541</v>
      </c>
      <c r="D524" s="115">
        <v>352</v>
      </c>
      <c r="E524" s="116" t="s">
        <v>379</v>
      </c>
      <c r="F524" s="115">
        <v>141</v>
      </c>
      <c r="G524" s="116" t="s">
        <v>168</v>
      </c>
      <c r="H524" s="74">
        <f t="shared" si="64"/>
        <v>6</v>
      </c>
      <c r="I524" s="36"/>
      <c r="J524" s="38">
        <f t="shared" si="65"/>
        <v>9941</v>
      </c>
      <c r="K524" s="38">
        <f t="shared" si="66"/>
        <v>0</v>
      </c>
      <c r="L524" s="38">
        <f t="shared" si="67"/>
        <v>0</v>
      </c>
      <c r="M524" s="36"/>
      <c r="N524" s="38">
        <f t="shared" si="68"/>
        <v>11240</v>
      </c>
      <c r="O524" s="38">
        <f t="shared" si="69"/>
        <v>0</v>
      </c>
      <c r="P524" s="38">
        <f t="shared" si="70"/>
        <v>0</v>
      </c>
      <c r="Q524" s="36"/>
      <c r="R524" s="58">
        <f t="shared" si="71"/>
        <v>1299</v>
      </c>
    </row>
    <row r="525" spans="1:18">
      <c r="A525" s="35">
        <v>478</v>
      </c>
      <c r="B525" s="115">
        <v>478352153</v>
      </c>
      <c r="C525" s="116" t="s">
        <v>541</v>
      </c>
      <c r="D525" s="115">
        <v>352</v>
      </c>
      <c r="E525" s="116" t="s">
        <v>379</v>
      </c>
      <c r="F525" s="115">
        <v>153</v>
      </c>
      <c r="G525" s="116" t="s">
        <v>180</v>
      </c>
      <c r="H525" s="74">
        <f t="shared" si="64"/>
        <v>43</v>
      </c>
      <c r="I525" s="36"/>
      <c r="J525" s="38">
        <f t="shared" si="65"/>
        <v>11083</v>
      </c>
      <c r="K525" s="38">
        <f t="shared" si="66"/>
        <v>0</v>
      </c>
      <c r="L525" s="38">
        <f t="shared" si="67"/>
        <v>6</v>
      </c>
      <c r="M525" s="36"/>
      <c r="N525" s="38">
        <f t="shared" si="68"/>
        <v>12078</v>
      </c>
      <c r="O525" s="38">
        <f t="shared" si="69"/>
        <v>0</v>
      </c>
      <c r="P525" s="38">
        <f t="shared" si="70"/>
        <v>9</v>
      </c>
      <c r="Q525" s="36"/>
      <c r="R525" s="58">
        <f t="shared" si="71"/>
        <v>995</v>
      </c>
    </row>
    <row r="526" spans="1:18">
      <c r="A526" s="35">
        <v>478</v>
      </c>
      <c r="B526" s="115">
        <v>478352158</v>
      </c>
      <c r="C526" s="116" t="s">
        <v>541</v>
      </c>
      <c r="D526" s="115">
        <v>352</v>
      </c>
      <c r="E526" s="116" t="s">
        <v>379</v>
      </c>
      <c r="F526" s="115">
        <v>158</v>
      </c>
      <c r="G526" s="116" t="s">
        <v>185</v>
      </c>
      <c r="H526" s="74">
        <f t="shared" si="64"/>
        <v>54</v>
      </c>
      <c r="I526" s="36"/>
      <c r="J526" s="38">
        <f t="shared" si="65"/>
        <v>10962</v>
      </c>
      <c r="K526" s="38">
        <f t="shared" si="66"/>
        <v>0</v>
      </c>
      <c r="L526" s="38">
        <f t="shared" si="67"/>
        <v>8</v>
      </c>
      <c r="M526" s="36"/>
      <c r="N526" s="38">
        <f t="shared" si="68"/>
        <v>11865</v>
      </c>
      <c r="O526" s="38">
        <f t="shared" si="69"/>
        <v>0</v>
      </c>
      <c r="P526" s="38">
        <f t="shared" si="70"/>
        <v>11</v>
      </c>
      <c r="Q526" s="36"/>
      <c r="R526" s="58">
        <f t="shared" si="71"/>
        <v>903</v>
      </c>
    </row>
    <row r="527" spans="1:18">
      <c r="A527" s="35">
        <v>478</v>
      </c>
      <c r="B527" s="115">
        <v>478352160</v>
      </c>
      <c r="C527" s="116" t="s">
        <v>541</v>
      </c>
      <c r="D527" s="115">
        <v>352</v>
      </c>
      <c r="E527" s="116" t="s">
        <v>379</v>
      </c>
      <c r="F527" s="115">
        <v>160</v>
      </c>
      <c r="G527" s="116" t="s">
        <v>187</v>
      </c>
      <c r="H527" s="74">
        <f t="shared" si="64"/>
        <v>1</v>
      </c>
      <c r="I527" s="36"/>
      <c r="J527" s="38" t="str">
        <f t="shared" si="65"/>
        <v>--</v>
      </c>
      <c r="K527" s="38">
        <f t="shared" si="66"/>
        <v>0</v>
      </c>
      <c r="L527" s="38">
        <f t="shared" si="67"/>
        <v>0</v>
      </c>
      <c r="M527" s="36"/>
      <c r="N527" s="38">
        <f t="shared" si="68"/>
        <v>16013.193512137581</v>
      </c>
      <c r="O527" s="38">
        <f t="shared" si="69"/>
        <v>0</v>
      </c>
      <c r="P527" s="38">
        <f t="shared" si="70"/>
        <v>0</v>
      </c>
      <c r="Q527" s="36"/>
      <c r="R527" s="58" t="str">
        <f t="shared" si="71"/>
        <v>--</v>
      </c>
    </row>
    <row r="528" spans="1:18">
      <c r="A528" s="35">
        <v>478</v>
      </c>
      <c r="B528" s="115">
        <v>478352162</v>
      </c>
      <c r="C528" s="116" t="s">
        <v>541</v>
      </c>
      <c r="D528" s="115">
        <v>352</v>
      </c>
      <c r="E528" s="116" t="s">
        <v>379</v>
      </c>
      <c r="F528" s="115">
        <v>162</v>
      </c>
      <c r="G528" s="116" t="s">
        <v>189</v>
      </c>
      <c r="H528" s="74">
        <f t="shared" si="64"/>
        <v>12</v>
      </c>
      <c r="I528" s="36"/>
      <c r="J528" s="38">
        <f t="shared" si="65"/>
        <v>10150</v>
      </c>
      <c r="K528" s="38">
        <f t="shared" si="66"/>
        <v>0</v>
      </c>
      <c r="L528" s="38">
        <f t="shared" si="67"/>
        <v>1</v>
      </c>
      <c r="M528" s="36"/>
      <c r="N528" s="38">
        <f t="shared" si="68"/>
        <v>11360</v>
      </c>
      <c r="O528" s="38">
        <f t="shared" si="69"/>
        <v>0</v>
      </c>
      <c r="P528" s="38">
        <f t="shared" si="70"/>
        <v>1</v>
      </c>
      <c r="Q528" s="36"/>
      <c r="R528" s="58">
        <f t="shared" si="71"/>
        <v>1210</v>
      </c>
    </row>
    <row r="529" spans="1:18">
      <c r="A529" s="35">
        <v>478</v>
      </c>
      <c r="B529" s="115">
        <v>478352170</v>
      </c>
      <c r="C529" s="116" t="s">
        <v>541</v>
      </c>
      <c r="D529" s="115">
        <v>352</v>
      </c>
      <c r="E529" s="116" t="s">
        <v>379</v>
      </c>
      <c r="F529" s="115">
        <v>170</v>
      </c>
      <c r="G529" s="116" t="s">
        <v>197</v>
      </c>
      <c r="H529" s="74">
        <f t="shared" si="64"/>
        <v>4</v>
      </c>
      <c r="I529" s="36"/>
      <c r="J529" s="38">
        <f t="shared" si="65"/>
        <v>13209.911833378144</v>
      </c>
      <c r="K529" s="38">
        <f t="shared" si="66"/>
        <v>0</v>
      </c>
      <c r="L529" s="38">
        <f t="shared" si="67"/>
        <v>0</v>
      </c>
      <c r="M529" s="36"/>
      <c r="N529" s="38">
        <f t="shared" si="68"/>
        <v>10373</v>
      </c>
      <c r="O529" s="38">
        <f t="shared" si="69"/>
        <v>0</v>
      </c>
      <c r="P529" s="38">
        <f t="shared" si="70"/>
        <v>0</v>
      </c>
      <c r="Q529" s="36"/>
      <c r="R529" s="58">
        <f t="shared" si="71"/>
        <v>-2836.9118333781444</v>
      </c>
    </row>
    <row r="530" spans="1:18">
      <c r="A530" s="35">
        <v>478</v>
      </c>
      <c r="B530" s="115">
        <v>478352174</v>
      </c>
      <c r="C530" s="116" t="s">
        <v>541</v>
      </c>
      <c r="D530" s="115">
        <v>352</v>
      </c>
      <c r="E530" s="116" t="s">
        <v>379</v>
      </c>
      <c r="F530" s="115">
        <v>174</v>
      </c>
      <c r="G530" s="116" t="s">
        <v>201</v>
      </c>
      <c r="H530" s="74">
        <f t="shared" si="64"/>
        <v>11</v>
      </c>
      <c r="I530" s="36"/>
      <c r="J530" s="38">
        <f t="shared" si="65"/>
        <v>10843</v>
      </c>
      <c r="K530" s="38">
        <f t="shared" si="66"/>
        <v>0</v>
      </c>
      <c r="L530" s="38">
        <f t="shared" si="67"/>
        <v>0</v>
      </c>
      <c r="M530" s="36"/>
      <c r="N530" s="38">
        <f t="shared" si="68"/>
        <v>11276</v>
      </c>
      <c r="O530" s="38">
        <f t="shared" si="69"/>
        <v>0</v>
      </c>
      <c r="P530" s="38">
        <f t="shared" si="70"/>
        <v>1</v>
      </c>
      <c r="Q530" s="36"/>
      <c r="R530" s="58">
        <f t="shared" si="71"/>
        <v>433</v>
      </c>
    </row>
    <row r="531" spans="1:18">
      <c r="A531" s="35">
        <v>478</v>
      </c>
      <c r="B531" s="115">
        <v>478352288</v>
      </c>
      <c r="C531" s="116" t="s">
        <v>541</v>
      </c>
      <c r="D531" s="115">
        <v>352</v>
      </c>
      <c r="E531" s="116" t="s">
        <v>379</v>
      </c>
      <c r="F531" s="115">
        <v>288</v>
      </c>
      <c r="G531" s="116" t="s">
        <v>315</v>
      </c>
      <c r="H531" s="74">
        <f t="shared" si="64"/>
        <v>2</v>
      </c>
      <c r="I531" s="36"/>
      <c r="J531" s="38">
        <f t="shared" si="65"/>
        <v>9220</v>
      </c>
      <c r="K531" s="38">
        <f t="shared" si="66"/>
        <v>0</v>
      </c>
      <c r="L531" s="38">
        <f t="shared" si="67"/>
        <v>0</v>
      </c>
      <c r="M531" s="36"/>
      <c r="N531" s="38">
        <f t="shared" si="68"/>
        <v>9754</v>
      </c>
      <c r="O531" s="38">
        <f t="shared" si="69"/>
        <v>0</v>
      </c>
      <c r="P531" s="38">
        <f t="shared" si="70"/>
        <v>0</v>
      </c>
      <c r="Q531" s="36"/>
      <c r="R531" s="58">
        <f t="shared" si="71"/>
        <v>534</v>
      </c>
    </row>
    <row r="532" spans="1:18">
      <c r="A532" s="35">
        <v>478</v>
      </c>
      <c r="B532" s="115">
        <v>478352321</v>
      </c>
      <c r="C532" s="116" t="s">
        <v>541</v>
      </c>
      <c r="D532" s="115">
        <v>352</v>
      </c>
      <c r="E532" s="116" t="s">
        <v>379</v>
      </c>
      <c r="F532" s="115">
        <v>321</v>
      </c>
      <c r="G532" s="116" t="s">
        <v>348</v>
      </c>
      <c r="H532" s="74">
        <f t="shared" si="64"/>
        <v>1</v>
      </c>
      <c r="I532" s="36"/>
      <c r="J532" s="38">
        <f t="shared" si="65"/>
        <v>11044.380300968334</v>
      </c>
      <c r="K532" s="38">
        <f t="shared" si="66"/>
        <v>0</v>
      </c>
      <c r="L532" s="38">
        <f t="shared" si="67"/>
        <v>0</v>
      </c>
      <c r="M532" s="36"/>
      <c r="N532" s="38">
        <f t="shared" si="68"/>
        <v>9754</v>
      </c>
      <c r="O532" s="38">
        <f t="shared" si="69"/>
        <v>0</v>
      </c>
      <c r="P532" s="38">
        <f t="shared" si="70"/>
        <v>0</v>
      </c>
      <c r="Q532" s="36"/>
      <c r="R532" s="58">
        <f t="shared" si="71"/>
        <v>-1290.3803009683343</v>
      </c>
    </row>
    <row r="533" spans="1:18">
      <c r="A533" s="35">
        <v>478</v>
      </c>
      <c r="B533" s="115">
        <v>478352322</v>
      </c>
      <c r="C533" s="116" t="s">
        <v>541</v>
      </c>
      <c r="D533" s="115">
        <v>352</v>
      </c>
      <c r="E533" s="116" t="s">
        <v>379</v>
      </c>
      <c r="F533" s="115">
        <v>322</v>
      </c>
      <c r="G533" s="116" t="s">
        <v>349</v>
      </c>
      <c r="H533" s="74">
        <f t="shared" si="64"/>
        <v>2</v>
      </c>
      <c r="I533" s="36"/>
      <c r="J533" s="38">
        <f t="shared" si="65"/>
        <v>9220</v>
      </c>
      <c r="K533" s="38">
        <f t="shared" si="66"/>
        <v>0</v>
      </c>
      <c r="L533" s="38">
        <f t="shared" si="67"/>
        <v>0</v>
      </c>
      <c r="M533" s="36"/>
      <c r="N533" s="38">
        <f t="shared" si="68"/>
        <v>12800.013696969698</v>
      </c>
      <c r="O533" s="38">
        <f t="shared" si="69"/>
        <v>0</v>
      </c>
      <c r="P533" s="38">
        <f t="shared" si="70"/>
        <v>0</v>
      </c>
      <c r="Q533" s="36"/>
      <c r="R533" s="58">
        <f t="shared" si="71"/>
        <v>3580.0136969696978</v>
      </c>
    </row>
    <row r="534" spans="1:18">
      <c r="A534" s="35">
        <v>478</v>
      </c>
      <c r="B534" s="115">
        <v>478352326</v>
      </c>
      <c r="C534" s="116" t="s">
        <v>541</v>
      </c>
      <c r="D534" s="115">
        <v>352</v>
      </c>
      <c r="E534" s="116" t="s">
        <v>379</v>
      </c>
      <c r="F534" s="115">
        <v>326</v>
      </c>
      <c r="G534" s="116" t="s">
        <v>353</v>
      </c>
      <c r="H534" s="74">
        <f t="shared" si="64"/>
        <v>3</v>
      </c>
      <c r="I534" s="36"/>
      <c r="J534" s="38">
        <f t="shared" si="65"/>
        <v>10122</v>
      </c>
      <c r="K534" s="38">
        <f t="shared" si="66"/>
        <v>0</v>
      </c>
      <c r="L534" s="38">
        <f t="shared" si="67"/>
        <v>0</v>
      </c>
      <c r="M534" s="36"/>
      <c r="N534" s="38">
        <f t="shared" si="68"/>
        <v>11611</v>
      </c>
      <c r="O534" s="38">
        <f t="shared" si="69"/>
        <v>0</v>
      </c>
      <c r="P534" s="38">
        <f t="shared" si="70"/>
        <v>0</v>
      </c>
      <c r="Q534" s="36"/>
      <c r="R534" s="58">
        <f t="shared" si="71"/>
        <v>1489</v>
      </c>
    </row>
    <row r="535" spans="1:18">
      <c r="A535" s="35">
        <v>478</v>
      </c>
      <c r="B535" s="115">
        <v>478352348</v>
      </c>
      <c r="C535" s="116" t="s">
        <v>541</v>
      </c>
      <c r="D535" s="115">
        <v>352</v>
      </c>
      <c r="E535" s="116" t="s">
        <v>379</v>
      </c>
      <c r="F535" s="115">
        <v>348</v>
      </c>
      <c r="G535" s="116" t="s">
        <v>375</v>
      </c>
      <c r="H535" s="74">
        <f t="shared" si="64"/>
        <v>10</v>
      </c>
      <c r="I535" s="36"/>
      <c r="J535" s="38">
        <f t="shared" si="65"/>
        <v>12396</v>
      </c>
      <c r="K535" s="38">
        <f t="shared" si="66"/>
        <v>0</v>
      </c>
      <c r="L535" s="38">
        <f t="shared" si="67"/>
        <v>3</v>
      </c>
      <c r="M535" s="36"/>
      <c r="N535" s="38">
        <f t="shared" si="68"/>
        <v>13252</v>
      </c>
      <c r="O535" s="38">
        <f t="shared" si="69"/>
        <v>0</v>
      </c>
      <c r="P535" s="38">
        <f t="shared" si="70"/>
        <v>3</v>
      </c>
      <c r="Q535" s="36"/>
      <c r="R535" s="58">
        <f t="shared" si="71"/>
        <v>856</v>
      </c>
    </row>
    <row r="536" spans="1:18">
      <c r="A536" s="35">
        <v>478</v>
      </c>
      <c r="B536" s="115">
        <v>478352352</v>
      </c>
      <c r="C536" s="116" t="s">
        <v>541</v>
      </c>
      <c r="D536" s="115">
        <v>352</v>
      </c>
      <c r="E536" s="116" t="s">
        <v>379</v>
      </c>
      <c r="F536" s="115">
        <v>352</v>
      </c>
      <c r="G536" s="116" t="s">
        <v>379</v>
      </c>
      <c r="H536" s="74">
        <f t="shared" si="64"/>
        <v>10</v>
      </c>
      <c r="I536" s="36"/>
      <c r="J536" s="38">
        <f t="shared" si="65"/>
        <v>12306</v>
      </c>
      <c r="K536" s="38">
        <f t="shared" si="66"/>
        <v>0</v>
      </c>
      <c r="L536" s="38">
        <f t="shared" si="67"/>
        <v>4</v>
      </c>
      <c r="M536" s="36"/>
      <c r="N536" s="38">
        <f t="shared" si="68"/>
        <v>12807</v>
      </c>
      <c r="O536" s="38">
        <f t="shared" si="69"/>
        <v>0</v>
      </c>
      <c r="P536" s="38">
        <f t="shared" si="70"/>
        <v>4</v>
      </c>
      <c r="Q536" s="36"/>
      <c r="R536" s="58">
        <f t="shared" si="71"/>
        <v>501</v>
      </c>
    </row>
    <row r="537" spans="1:18">
      <c r="A537" s="35">
        <v>478</v>
      </c>
      <c r="B537" s="115">
        <v>478352600</v>
      </c>
      <c r="C537" s="116" t="s">
        <v>541</v>
      </c>
      <c r="D537" s="115">
        <v>352</v>
      </c>
      <c r="E537" s="116" t="s">
        <v>379</v>
      </c>
      <c r="F537" s="115">
        <v>600</v>
      </c>
      <c r="G537" s="116" t="s">
        <v>381</v>
      </c>
      <c r="H537" s="74">
        <f t="shared" si="64"/>
        <v>37</v>
      </c>
      <c r="I537" s="36"/>
      <c r="J537" s="38">
        <f t="shared" si="65"/>
        <v>10453</v>
      </c>
      <c r="K537" s="38">
        <f t="shared" si="66"/>
        <v>0</v>
      </c>
      <c r="L537" s="38">
        <f t="shared" si="67"/>
        <v>3</v>
      </c>
      <c r="M537" s="36"/>
      <c r="N537" s="38">
        <f t="shared" si="68"/>
        <v>11152</v>
      </c>
      <c r="O537" s="38">
        <f t="shared" si="69"/>
        <v>0</v>
      </c>
      <c r="P537" s="38">
        <f t="shared" si="70"/>
        <v>3</v>
      </c>
      <c r="Q537" s="36"/>
      <c r="R537" s="58">
        <f t="shared" si="71"/>
        <v>699</v>
      </c>
    </row>
    <row r="538" spans="1:18">
      <c r="A538" s="35">
        <v>478</v>
      </c>
      <c r="B538" s="115">
        <v>478352610</v>
      </c>
      <c r="C538" s="116" t="s">
        <v>541</v>
      </c>
      <c r="D538" s="115">
        <v>352</v>
      </c>
      <c r="E538" s="116" t="s">
        <v>379</v>
      </c>
      <c r="F538" s="115">
        <v>610</v>
      </c>
      <c r="G538" s="116" t="s">
        <v>384</v>
      </c>
      <c r="H538" s="74">
        <f t="shared" si="64"/>
        <v>7</v>
      </c>
      <c r="I538" s="36"/>
      <c r="J538" s="38">
        <f t="shared" si="65"/>
        <v>11115</v>
      </c>
      <c r="K538" s="38">
        <f t="shared" si="66"/>
        <v>0</v>
      </c>
      <c r="L538" s="38">
        <f t="shared" si="67"/>
        <v>2</v>
      </c>
      <c r="M538" s="36"/>
      <c r="N538" s="38">
        <f t="shared" si="68"/>
        <v>11611</v>
      </c>
      <c r="O538" s="38">
        <f t="shared" si="69"/>
        <v>0</v>
      </c>
      <c r="P538" s="38">
        <f t="shared" si="70"/>
        <v>0</v>
      </c>
      <c r="Q538" s="36"/>
      <c r="R538" s="58">
        <f t="shared" si="71"/>
        <v>496</v>
      </c>
    </row>
    <row r="539" spans="1:18">
      <c r="A539" s="35">
        <v>478</v>
      </c>
      <c r="B539" s="115">
        <v>478352616</v>
      </c>
      <c r="C539" s="116" t="s">
        <v>541</v>
      </c>
      <c r="D539" s="115">
        <v>352</v>
      </c>
      <c r="E539" s="116" t="s">
        <v>379</v>
      </c>
      <c r="F539" s="115">
        <v>616</v>
      </c>
      <c r="G539" s="116" t="s">
        <v>386</v>
      </c>
      <c r="H539" s="74">
        <f t="shared" si="64"/>
        <v>53</v>
      </c>
      <c r="I539" s="36"/>
      <c r="J539" s="38">
        <f t="shared" si="65"/>
        <v>11033</v>
      </c>
      <c r="K539" s="38">
        <f t="shared" si="66"/>
        <v>0</v>
      </c>
      <c r="L539" s="38">
        <f t="shared" si="67"/>
        <v>7</v>
      </c>
      <c r="M539" s="36"/>
      <c r="N539" s="38">
        <f t="shared" si="68"/>
        <v>11579</v>
      </c>
      <c r="O539" s="38">
        <f t="shared" si="69"/>
        <v>0</v>
      </c>
      <c r="P539" s="38">
        <f t="shared" si="70"/>
        <v>7</v>
      </c>
      <c r="Q539" s="36"/>
      <c r="R539" s="58">
        <f t="shared" si="71"/>
        <v>546</v>
      </c>
    </row>
    <row r="540" spans="1:18">
      <c r="A540" s="35">
        <v>478</v>
      </c>
      <c r="B540" s="115">
        <v>478352620</v>
      </c>
      <c r="C540" s="116" t="s">
        <v>541</v>
      </c>
      <c r="D540" s="115">
        <v>352</v>
      </c>
      <c r="E540" s="116" t="s">
        <v>379</v>
      </c>
      <c r="F540" s="115">
        <v>620</v>
      </c>
      <c r="G540" s="116" t="s">
        <v>388</v>
      </c>
      <c r="H540" s="74">
        <f t="shared" si="64"/>
        <v>1</v>
      </c>
      <c r="I540" s="36"/>
      <c r="J540" s="38">
        <f t="shared" si="65"/>
        <v>11023</v>
      </c>
      <c r="K540" s="38">
        <f t="shared" si="66"/>
        <v>0</v>
      </c>
      <c r="L540" s="38">
        <f t="shared" si="67"/>
        <v>0</v>
      </c>
      <c r="M540" s="36"/>
      <c r="N540" s="38">
        <f t="shared" si="68"/>
        <v>11611</v>
      </c>
      <c r="O540" s="38">
        <f t="shared" si="69"/>
        <v>0</v>
      </c>
      <c r="P540" s="38">
        <f t="shared" si="70"/>
        <v>0</v>
      </c>
      <c r="Q540" s="36"/>
      <c r="R540" s="58">
        <f t="shared" si="71"/>
        <v>588</v>
      </c>
    </row>
    <row r="541" spans="1:18">
      <c r="A541" s="35">
        <v>478</v>
      </c>
      <c r="B541" s="115">
        <v>478352640</v>
      </c>
      <c r="C541" s="116" t="s">
        <v>541</v>
      </c>
      <c r="D541" s="115">
        <v>352</v>
      </c>
      <c r="E541" s="116" t="s">
        <v>379</v>
      </c>
      <c r="F541" s="115">
        <v>640</v>
      </c>
      <c r="G541" s="116" t="s">
        <v>393</v>
      </c>
      <c r="H541" s="74">
        <f t="shared" si="64"/>
        <v>2</v>
      </c>
      <c r="I541" s="36"/>
      <c r="J541" s="38">
        <f t="shared" si="65"/>
        <v>11023</v>
      </c>
      <c r="K541" s="38">
        <f t="shared" si="66"/>
        <v>0</v>
      </c>
      <c r="L541" s="38">
        <f t="shared" si="67"/>
        <v>0</v>
      </c>
      <c r="M541" s="36"/>
      <c r="N541" s="38">
        <f t="shared" si="68"/>
        <v>11611</v>
      </c>
      <c r="O541" s="38">
        <f t="shared" si="69"/>
        <v>0</v>
      </c>
      <c r="P541" s="38">
        <f t="shared" si="70"/>
        <v>0</v>
      </c>
      <c r="Q541" s="36"/>
      <c r="R541" s="58">
        <f t="shared" si="71"/>
        <v>588</v>
      </c>
    </row>
    <row r="542" spans="1:18">
      <c r="A542" s="35">
        <v>478</v>
      </c>
      <c r="B542" s="115">
        <v>478352673</v>
      </c>
      <c r="C542" s="116" t="s">
        <v>541</v>
      </c>
      <c r="D542" s="115">
        <v>352</v>
      </c>
      <c r="E542" s="116" t="s">
        <v>379</v>
      </c>
      <c r="F542" s="115">
        <v>673</v>
      </c>
      <c r="G542" s="116" t="s">
        <v>403</v>
      </c>
      <c r="H542" s="74">
        <f t="shared" si="64"/>
        <v>26</v>
      </c>
      <c r="I542" s="36"/>
      <c r="J542" s="38">
        <f t="shared" si="65"/>
        <v>10609</v>
      </c>
      <c r="K542" s="38">
        <f t="shared" si="66"/>
        <v>0</v>
      </c>
      <c r="L542" s="38">
        <f t="shared" si="67"/>
        <v>1</v>
      </c>
      <c r="M542" s="36"/>
      <c r="N542" s="38">
        <f t="shared" si="68"/>
        <v>11067</v>
      </c>
      <c r="O542" s="38">
        <f t="shared" si="69"/>
        <v>0</v>
      </c>
      <c r="P542" s="38">
        <f t="shared" si="70"/>
        <v>1</v>
      </c>
      <c r="Q542" s="36"/>
      <c r="R542" s="58">
        <f t="shared" si="71"/>
        <v>458</v>
      </c>
    </row>
    <row r="543" spans="1:18">
      <c r="A543" s="35">
        <v>478</v>
      </c>
      <c r="B543" s="115">
        <v>478352695</v>
      </c>
      <c r="C543" s="116" t="s">
        <v>541</v>
      </c>
      <c r="D543" s="115">
        <v>352</v>
      </c>
      <c r="E543" s="116" t="s">
        <v>379</v>
      </c>
      <c r="F543" s="115">
        <v>695</v>
      </c>
      <c r="G543" s="116" t="s">
        <v>410</v>
      </c>
      <c r="H543" s="74">
        <f t="shared" si="64"/>
        <v>1</v>
      </c>
      <c r="I543" s="36"/>
      <c r="J543" s="38">
        <f t="shared" si="65"/>
        <v>11023</v>
      </c>
      <c r="K543" s="38">
        <f t="shared" si="66"/>
        <v>0</v>
      </c>
      <c r="L543" s="38">
        <f t="shared" si="67"/>
        <v>0</v>
      </c>
      <c r="M543" s="36"/>
      <c r="N543" s="38">
        <f t="shared" si="68"/>
        <v>11611</v>
      </c>
      <c r="O543" s="38">
        <f t="shared" si="69"/>
        <v>0</v>
      </c>
      <c r="P543" s="38">
        <f t="shared" si="70"/>
        <v>0</v>
      </c>
      <c r="Q543" s="36"/>
      <c r="R543" s="58">
        <f t="shared" si="71"/>
        <v>588</v>
      </c>
    </row>
    <row r="544" spans="1:18">
      <c r="A544" s="35">
        <v>478</v>
      </c>
      <c r="B544" s="115">
        <v>478352720</v>
      </c>
      <c r="C544" s="116" t="s">
        <v>541</v>
      </c>
      <c r="D544" s="115">
        <v>352</v>
      </c>
      <c r="E544" s="116" t="s">
        <v>379</v>
      </c>
      <c r="F544" s="115">
        <v>720</v>
      </c>
      <c r="G544" s="116" t="s">
        <v>418</v>
      </c>
      <c r="H544" s="74">
        <f t="shared" si="64"/>
        <v>3</v>
      </c>
      <c r="I544" s="36"/>
      <c r="J544" s="38">
        <f t="shared" si="65"/>
        <v>9821</v>
      </c>
      <c r="K544" s="38">
        <f t="shared" si="66"/>
        <v>0</v>
      </c>
      <c r="L544" s="38">
        <f t="shared" si="67"/>
        <v>0</v>
      </c>
      <c r="M544" s="36"/>
      <c r="N544" s="38">
        <f t="shared" si="68"/>
        <v>10373</v>
      </c>
      <c r="O544" s="38">
        <f t="shared" si="69"/>
        <v>0</v>
      </c>
      <c r="P544" s="38">
        <f t="shared" si="70"/>
        <v>0</v>
      </c>
      <c r="Q544" s="36"/>
      <c r="R544" s="58">
        <f t="shared" si="71"/>
        <v>552</v>
      </c>
    </row>
    <row r="545" spans="1:18">
      <c r="A545" s="35">
        <v>478</v>
      </c>
      <c r="B545" s="115">
        <v>478352725</v>
      </c>
      <c r="C545" s="116" t="s">
        <v>541</v>
      </c>
      <c r="D545" s="115">
        <v>352</v>
      </c>
      <c r="E545" s="116" t="s">
        <v>379</v>
      </c>
      <c r="F545" s="115">
        <v>725</v>
      </c>
      <c r="G545" s="116" t="s">
        <v>419</v>
      </c>
      <c r="H545" s="74">
        <f t="shared" si="64"/>
        <v>18</v>
      </c>
      <c r="I545" s="36"/>
      <c r="J545" s="38">
        <f t="shared" si="65"/>
        <v>10723</v>
      </c>
      <c r="K545" s="38">
        <f t="shared" si="66"/>
        <v>0</v>
      </c>
      <c r="L545" s="38">
        <f t="shared" si="67"/>
        <v>1</v>
      </c>
      <c r="M545" s="36"/>
      <c r="N545" s="38">
        <f t="shared" si="68"/>
        <v>11668</v>
      </c>
      <c r="O545" s="38">
        <f t="shared" si="69"/>
        <v>0</v>
      </c>
      <c r="P545" s="38">
        <f t="shared" si="70"/>
        <v>2</v>
      </c>
      <c r="Q545" s="36"/>
      <c r="R545" s="58">
        <f t="shared" si="71"/>
        <v>945</v>
      </c>
    </row>
    <row r="546" spans="1:18">
      <c r="A546" s="35">
        <v>478</v>
      </c>
      <c r="B546" s="115">
        <v>478352735</v>
      </c>
      <c r="C546" s="116" t="s">
        <v>541</v>
      </c>
      <c r="D546" s="115">
        <v>352</v>
      </c>
      <c r="E546" s="116" t="s">
        <v>379</v>
      </c>
      <c r="F546" s="115">
        <v>735</v>
      </c>
      <c r="G546" s="116" t="s">
        <v>422</v>
      </c>
      <c r="H546" s="74">
        <f t="shared" si="64"/>
        <v>31</v>
      </c>
      <c r="I546" s="36"/>
      <c r="J546" s="38">
        <f t="shared" si="65"/>
        <v>11169</v>
      </c>
      <c r="K546" s="38">
        <f t="shared" si="66"/>
        <v>0</v>
      </c>
      <c r="L546" s="38">
        <f t="shared" si="67"/>
        <v>2</v>
      </c>
      <c r="M546" s="36"/>
      <c r="N546" s="38">
        <f t="shared" si="68"/>
        <v>11751</v>
      </c>
      <c r="O546" s="38">
        <f t="shared" si="69"/>
        <v>0</v>
      </c>
      <c r="P546" s="38">
        <f t="shared" si="70"/>
        <v>4</v>
      </c>
      <c r="Q546" s="36"/>
      <c r="R546" s="58">
        <f t="shared" si="71"/>
        <v>582</v>
      </c>
    </row>
    <row r="547" spans="1:18">
      <c r="A547" s="35">
        <v>478</v>
      </c>
      <c r="B547" s="115">
        <v>478352753</v>
      </c>
      <c r="C547" s="116" t="s">
        <v>541</v>
      </c>
      <c r="D547" s="115">
        <v>352</v>
      </c>
      <c r="E547" s="116" t="s">
        <v>379</v>
      </c>
      <c r="F547" s="115">
        <v>753</v>
      </c>
      <c r="G547" s="116" t="s">
        <v>426</v>
      </c>
      <c r="H547" s="74">
        <f t="shared" si="64"/>
        <v>4</v>
      </c>
      <c r="I547" s="36"/>
      <c r="J547" s="38">
        <f t="shared" si="65"/>
        <v>11466</v>
      </c>
      <c r="K547" s="38">
        <f t="shared" si="66"/>
        <v>0</v>
      </c>
      <c r="L547" s="38">
        <f t="shared" si="67"/>
        <v>1</v>
      </c>
      <c r="M547" s="36"/>
      <c r="N547" s="38">
        <f t="shared" si="68"/>
        <v>11147</v>
      </c>
      <c r="O547" s="38">
        <f t="shared" si="69"/>
        <v>0</v>
      </c>
      <c r="P547" s="38">
        <f t="shared" si="70"/>
        <v>0</v>
      </c>
      <c r="Q547" s="36"/>
      <c r="R547" s="58">
        <f t="shared" si="71"/>
        <v>-319</v>
      </c>
    </row>
    <row r="548" spans="1:18">
      <c r="A548" s="35">
        <v>478</v>
      </c>
      <c r="B548" s="115">
        <v>478352775</v>
      </c>
      <c r="C548" s="116" t="s">
        <v>541</v>
      </c>
      <c r="D548" s="115">
        <v>352</v>
      </c>
      <c r="E548" s="116" t="s">
        <v>379</v>
      </c>
      <c r="F548" s="115">
        <v>775</v>
      </c>
      <c r="G548" s="116" t="s">
        <v>436</v>
      </c>
      <c r="H548" s="74">
        <f t="shared" si="64"/>
        <v>17</v>
      </c>
      <c r="I548" s="36"/>
      <c r="J548" s="38">
        <f t="shared" si="65"/>
        <v>10288</v>
      </c>
      <c r="K548" s="38">
        <f t="shared" si="66"/>
        <v>0</v>
      </c>
      <c r="L548" s="38">
        <f t="shared" si="67"/>
        <v>1</v>
      </c>
      <c r="M548" s="36"/>
      <c r="N548" s="38">
        <f t="shared" si="68"/>
        <v>11335</v>
      </c>
      <c r="O548" s="38">
        <f t="shared" si="69"/>
        <v>0</v>
      </c>
      <c r="P548" s="38">
        <f t="shared" si="70"/>
        <v>1</v>
      </c>
      <c r="Q548" s="36"/>
      <c r="R548" s="58">
        <f t="shared" si="71"/>
        <v>1047</v>
      </c>
    </row>
    <row r="549" spans="1:18">
      <c r="A549" s="35">
        <v>479</v>
      </c>
      <c r="B549" s="115">
        <v>479278005</v>
      </c>
      <c r="C549" s="116" t="s">
        <v>542</v>
      </c>
      <c r="D549" s="115">
        <v>278</v>
      </c>
      <c r="E549" s="116" t="s">
        <v>305</v>
      </c>
      <c r="F549" s="115">
        <v>5</v>
      </c>
      <c r="G549" s="116" t="s">
        <v>32</v>
      </c>
      <c r="H549" s="74">
        <f t="shared" si="64"/>
        <v>5</v>
      </c>
      <c r="I549" s="36"/>
      <c r="J549" s="38">
        <f t="shared" si="65"/>
        <v>11590</v>
      </c>
      <c r="K549" s="38">
        <f t="shared" si="66"/>
        <v>0</v>
      </c>
      <c r="L549" s="38">
        <f t="shared" si="67"/>
        <v>1</v>
      </c>
      <c r="M549" s="36"/>
      <c r="N549" s="38">
        <f t="shared" si="68"/>
        <v>12765</v>
      </c>
      <c r="O549" s="38">
        <f t="shared" si="69"/>
        <v>0</v>
      </c>
      <c r="P549" s="38">
        <f t="shared" si="70"/>
        <v>1</v>
      </c>
      <c r="Q549" s="36"/>
      <c r="R549" s="58">
        <f t="shared" si="71"/>
        <v>1175</v>
      </c>
    </row>
    <row r="550" spans="1:18">
      <c r="A550" s="35">
        <v>479</v>
      </c>
      <c r="B550" s="115">
        <v>479278024</v>
      </c>
      <c r="C550" s="116" t="s">
        <v>542</v>
      </c>
      <c r="D550" s="115">
        <v>278</v>
      </c>
      <c r="E550" s="116" t="s">
        <v>305</v>
      </c>
      <c r="F550" s="115">
        <v>24</v>
      </c>
      <c r="G550" s="116" t="s">
        <v>51</v>
      </c>
      <c r="H550" s="74">
        <f t="shared" si="64"/>
        <v>20</v>
      </c>
      <c r="I550" s="36"/>
      <c r="J550" s="38">
        <f t="shared" si="65"/>
        <v>10831</v>
      </c>
      <c r="K550" s="38">
        <f t="shared" si="66"/>
        <v>0</v>
      </c>
      <c r="L550" s="38">
        <f t="shared" si="67"/>
        <v>3</v>
      </c>
      <c r="M550" s="36"/>
      <c r="N550" s="38">
        <f t="shared" si="68"/>
        <v>11236</v>
      </c>
      <c r="O550" s="38">
        <f t="shared" si="69"/>
        <v>0</v>
      </c>
      <c r="P550" s="38">
        <f t="shared" si="70"/>
        <v>2</v>
      </c>
      <c r="Q550" s="36"/>
      <c r="R550" s="58">
        <f t="shared" si="71"/>
        <v>405</v>
      </c>
    </row>
    <row r="551" spans="1:18">
      <c r="A551" s="35">
        <v>479</v>
      </c>
      <c r="B551" s="115">
        <v>479278061</v>
      </c>
      <c r="C551" s="116" t="s">
        <v>542</v>
      </c>
      <c r="D551" s="115">
        <v>278</v>
      </c>
      <c r="E551" s="116" t="s">
        <v>305</v>
      </c>
      <c r="F551" s="115">
        <v>61</v>
      </c>
      <c r="G551" s="116" t="s">
        <v>88</v>
      </c>
      <c r="H551" s="74">
        <f t="shared" si="64"/>
        <v>31</v>
      </c>
      <c r="I551" s="36"/>
      <c r="J551" s="38">
        <f t="shared" si="65"/>
        <v>13367</v>
      </c>
      <c r="K551" s="38">
        <f t="shared" si="66"/>
        <v>0</v>
      </c>
      <c r="L551" s="38">
        <f t="shared" si="67"/>
        <v>21</v>
      </c>
      <c r="M551" s="36"/>
      <c r="N551" s="38">
        <f t="shared" si="68"/>
        <v>15046</v>
      </c>
      <c r="O551" s="38">
        <f t="shared" si="69"/>
        <v>0</v>
      </c>
      <c r="P551" s="38">
        <f t="shared" si="70"/>
        <v>20</v>
      </c>
      <c r="Q551" s="36"/>
      <c r="R551" s="58">
        <f t="shared" si="71"/>
        <v>1679</v>
      </c>
    </row>
    <row r="552" spans="1:18">
      <c r="A552" s="35">
        <v>479</v>
      </c>
      <c r="B552" s="115">
        <v>479278086</v>
      </c>
      <c r="C552" s="116" t="s">
        <v>542</v>
      </c>
      <c r="D552" s="115">
        <v>278</v>
      </c>
      <c r="E552" s="116" t="s">
        <v>305</v>
      </c>
      <c r="F552" s="115">
        <v>86</v>
      </c>
      <c r="G552" s="116" t="s">
        <v>113</v>
      </c>
      <c r="H552" s="74">
        <f t="shared" si="64"/>
        <v>22</v>
      </c>
      <c r="I552" s="36"/>
      <c r="J552" s="38">
        <f t="shared" si="65"/>
        <v>10675</v>
      </c>
      <c r="K552" s="38">
        <f t="shared" si="66"/>
        <v>0</v>
      </c>
      <c r="L552" s="38">
        <f t="shared" si="67"/>
        <v>3</v>
      </c>
      <c r="M552" s="36"/>
      <c r="N552" s="38">
        <f t="shared" si="68"/>
        <v>11659</v>
      </c>
      <c r="O552" s="38">
        <f t="shared" si="69"/>
        <v>0</v>
      </c>
      <c r="P552" s="38">
        <f t="shared" si="70"/>
        <v>4</v>
      </c>
      <c r="Q552" s="36"/>
      <c r="R552" s="58">
        <f t="shared" si="71"/>
        <v>984</v>
      </c>
    </row>
    <row r="553" spans="1:18">
      <c r="A553" s="35">
        <v>479</v>
      </c>
      <c r="B553" s="115">
        <v>479278087</v>
      </c>
      <c r="C553" s="116" t="s">
        <v>542</v>
      </c>
      <c r="D553" s="115">
        <v>278</v>
      </c>
      <c r="E553" s="116" t="s">
        <v>305</v>
      </c>
      <c r="F553" s="115">
        <v>87</v>
      </c>
      <c r="G553" s="116" t="s">
        <v>114</v>
      </c>
      <c r="H553" s="74">
        <f t="shared" si="64"/>
        <v>5</v>
      </c>
      <c r="I553" s="36"/>
      <c r="J553" s="38">
        <f t="shared" si="65"/>
        <v>11802</v>
      </c>
      <c r="K553" s="38">
        <f t="shared" si="66"/>
        <v>0</v>
      </c>
      <c r="L553" s="38">
        <f t="shared" si="67"/>
        <v>1</v>
      </c>
      <c r="M553" s="36"/>
      <c r="N553" s="38">
        <f t="shared" si="68"/>
        <v>13143</v>
      </c>
      <c r="O553" s="38">
        <f t="shared" si="69"/>
        <v>0</v>
      </c>
      <c r="P553" s="38">
        <f t="shared" si="70"/>
        <v>3</v>
      </c>
      <c r="Q553" s="36"/>
      <c r="R553" s="58">
        <f t="shared" si="71"/>
        <v>1341</v>
      </c>
    </row>
    <row r="554" spans="1:18">
      <c r="A554" s="35">
        <v>479</v>
      </c>
      <c r="B554" s="115">
        <v>479278091</v>
      </c>
      <c r="C554" s="116" t="s">
        <v>542</v>
      </c>
      <c r="D554" s="115">
        <v>278</v>
      </c>
      <c r="E554" s="116" t="s">
        <v>305</v>
      </c>
      <c r="F554" s="115">
        <v>91</v>
      </c>
      <c r="G554" s="116" t="s">
        <v>118</v>
      </c>
      <c r="H554" s="74">
        <f t="shared" si="64"/>
        <v>2</v>
      </c>
      <c r="I554" s="36"/>
      <c r="J554" s="38">
        <f t="shared" si="65"/>
        <v>11023</v>
      </c>
      <c r="K554" s="38">
        <f t="shared" si="66"/>
        <v>0</v>
      </c>
      <c r="L554" s="38">
        <f t="shared" si="67"/>
        <v>0</v>
      </c>
      <c r="M554" s="36"/>
      <c r="N554" s="38">
        <f t="shared" si="68"/>
        <v>11611</v>
      </c>
      <c r="O554" s="38">
        <f t="shared" si="69"/>
        <v>0</v>
      </c>
      <c r="P554" s="38">
        <f t="shared" si="70"/>
        <v>0</v>
      </c>
      <c r="Q554" s="36"/>
      <c r="R554" s="58">
        <f t="shared" si="71"/>
        <v>588</v>
      </c>
    </row>
    <row r="555" spans="1:18">
      <c r="A555" s="35">
        <v>479</v>
      </c>
      <c r="B555" s="115">
        <v>479278111</v>
      </c>
      <c r="C555" s="116" t="s">
        <v>542</v>
      </c>
      <c r="D555" s="115">
        <v>278</v>
      </c>
      <c r="E555" s="116" t="s">
        <v>305</v>
      </c>
      <c r="F555" s="115">
        <v>111</v>
      </c>
      <c r="G555" s="116" t="s">
        <v>138</v>
      </c>
      <c r="H555" s="74">
        <f t="shared" si="64"/>
        <v>12</v>
      </c>
      <c r="I555" s="36"/>
      <c r="J555" s="38">
        <f t="shared" si="65"/>
        <v>12500</v>
      </c>
      <c r="K555" s="38">
        <f t="shared" si="66"/>
        <v>0</v>
      </c>
      <c r="L555" s="38">
        <f t="shared" si="67"/>
        <v>5</v>
      </c>
      <c r="M555" s="36"/>
      <c r="N555" s="38">
        <f t="shared" si="68"/>
        <v>12811</v>
      </c>
      <c r="O555" s="38">
        <f t="shared" si="69"/>
        <v>0</v>
      </c>
      <c r="P555" s="38">
        <f t="shared" si="70"/>
        <v>3</v>
      </c>
      <c r="Q555" s="36"/>
      <c r="R555" s="58">
        <f t="shared" si="71"/>
        <v>311</v>
      </c>
    </row>
    <row r="556" spans="1:18">
      <c r="A556" s="35">
        <v>479</v>
      </c>
      <c r="B556" s="115">
        <v>479278114</v>
      </c>
      <c r="C556" s="116" t="s">
        <v>542</v>
      </c>
      <c r="D556" s="115">
        <v>278</v>
      </c>
      <c r="E556" s="116" t="s">
        <v>305</v>
      </c>
      <c r="F556" s="115">
        <v>114</v>
      </c>
      <c r="G556" s="116" t="s">
        <v>141</v>
      </c>
      <c r="H556" s="74">
        <f t="shared" si="64"/>
        <v>2</v>
      </c>
      <c r="I556" s="36"/>
      <c r="J556" s="38">
        <f t="shared" si="65"/>
        <v>11023</v>
      </c>
      <c r="K556" s="38">
        <f t="shared" si="66"/>
        <v>0</v>
      </c>
      <c r="L556" s="38">
        <f t="shared" si="67"/>
        <v>0</v>
      </c>
      <c r="M556" s="36"/>
      <c r="N556" s="38">
        <f t="shared" si="68"/>
        <v>10683</v>
      </c>
      <c r="O556" s="38">
        <f t="shared" si="69"/>
        <v>0</v>
      </c>
      <c r="P556" s="38">
        <f t="shared" si="70"/>
        <v>0</v>
      </c>
      <c r="Q556" s="36"/>
      <c r="R556" s="58">
        <f t="shared" si="71"/>
        <v>-340</v>
      </c>
    </row>
    <row r="557" spans="1:18">
      <c r="A557" s="35">
        <v>479</v>
      </c>
      <c r="B557" s="115">
        <v>479278117</v>
      </c>
      <c r="C557" s="116" t="s">
        <v>542</v>
      </c>
      <c r="D557" s="115">
        <v>278</v>
      </c>
      <c r="E557" s="116" t="s">
        <v>305</v>
      </c>
      <c r="F557" s="115">
        <v>117</v>
      </c>
      <c r="G557" s="116" t="s">
        <v>144</v>
      </c>
      <c r="H557" s="74">
        <f t="shared" si="64"/>
        <v>11</v>
      </c>
      <c r="I557" s="36"/>
      <c r="J557" s="38">
        <f t="shared" si="65"/>
        <v>11521</v>
      </c>
      <c r="K557" s="38">
        <f t="shared" si="66"/>
        <v>0</v>
      </c>
      <c r="L557" s="38">
        <f t="shared" si="67"/>
        <v>3</v>
      </c>
      <c r="M557" s="36"/>
      <c r="N557" s="38">
        <f t="shared" si="68"/>
        <v>12675</v>
      </c>
      <c r="O557" s="38">
        <f t="shared" si="69"/>
        <v>0</v>
      </c>
      <c r="P557" s="38">
        <f t="shared" si="70"/>
        <v>5</v>
      </c>
      <c r="Q557" s="36"/>
      <c r="R557" s="58">
        <f t="shared" si="71"/>
        <v>1154</v>
      </c>
    </row>
    <row r="558" spans="1:18">
      <c r="A558" s="35">
        <v>479</v>
      </c>
      <c r="B558" s="115">
        <v>479278127</v>
      </c>
      <c r="C558" s="116" t="s">
        <v>542</v>
      </c>
      <c r="D558" s="115">
        <v>278</v>
      </c>
      <c r="E558" s="116" t="s">
        <v>305</v>
      </c>
      <c r="F558" s="115">
        <v>127</v>
      </c>
      <c r="G558" s="116" t="s">
        <v>154</v>
      </c>
      <c r="H558" s="74">
        <f t="shared" si="64"/>
        <v>10</v>
      </c>
      <c r="I558" s="36"/>
      <c r="J558" s="38">
        <f t="shared" si="65"/>
        <v>11567</v>
      </c>
      <c r="K558" s="38">
        <f t="shared" si="66"/>
        <v>0</v>
      </c>
      <c r="L558" s="38">
        <f t="shared" si="67"/>
        <v>2</v>
      </c>
      <c r="M558" s="36"/>
      <c r="N558" s="38">
        <f t="shared" si="68"/>
        <v>13070</v>
      </c>
      <c r="O558" s="38">
        <f t="shared" si="69"/>
        <v>0</v>
      </c>
      <c r="P558" s="38">
        <f t="shared" si="70"/>
        <v>4</v>
      </c>
      <c r="Q558" s="36"/>
      <c r="R558" s="58">
        <f t="shared" si="71"/>
        <v>1503</v>
      </c>
    </row>
    <row r="559" spans="1:18">
      <c r="A559" s="35">
        <v>479</v>
      </c>
      <c r="B559" s="115">
        <v>479278137</v>
      </c>
      <c r="C559" s="116" t="s">
        <v>542</v>
      </c>
      <c r="D559" s="115">
        <v>278</v>
      </c>
      <c r="E559" s="116" t="s">
        <v>305</v>
      </c>
      <c r="F559" s="115">
        <v>137</v>
      </c>
      <c r="G559" s="116" t="s">
        <v>164</v>
      </c>
      <c r="H559" s="74">
        <f t="shared" si="64"/>
        <v>36</v>
      </c>
      <c r="I559" s="36"/>
      <c r="J559" s="38">
        <f t="shared" si="65"/>
        <v>11849</v>
      </c>
      <c r="K559" s="38">
        <f t="shared" si="66"/>
        <v>0</v>
      </c>
      <c r="L559" s="38">
        <f t="shared" si="67"/>
        <v>8</v>
      </c>
      <c r="M559" s="36"/>
      <c r="N559" s="38">
        <f t="shared" si="68"/>
        <v>13220</v>
      </c>
      <c r="O559" s="38">
        <f t="shared" si="69"/>
        <v>0</v>
      </c>
      <c r="P559" s="38">
        <f t="shared" si="70"/>
        <v>9</v>
      </c>
      <c r="Q559" s="36"/>
      <c r="R559" s="58">
        <f t="shared" si="71"/>
        <v>1371</v>
      </c>
    </row>
    <row r="560" spans="1:18">
      <c r="A560" s="35">
        <v>479</v>
      </c>
      <c r="B560" s="115">
        <v>479278159</v>
      </c>
      <c r="C560" s="116" t="s">
        <v>542</v>
      </c>
      <c r="D560" s="115">
        <v>278</v>
      </c>
      <c r="E560" s="116" t="s">
        <v>305</v>
      </c>
      <c r="F560" s="115">
        <v>159</v>
      </c>
      <c r="G560" s="116" t="s">
        <v>186</v>
      </c>
      <c r="H560" s="74">
        <f t="shared" si="64"/>
        <v>1</v>
      </c>
      <c r="I560" s="36"/>
      <c r="J560" s="38">
        <f t="shared" si="65"/>
        <v>11023</v>
      </c>
      <c r="K560" s="38">
        <f t="shared" si="66"/>
        <v>0</v>
      </c>
      <c r="L560" s="38">
        <f t="shared" si="67"/>
        <v>0</v>
      </c>
      <c r="M560" s="36"/>
      <c r="N560" s="38">
        <f t="shared" si="68"/>
        <v>11611</v>
      </c>
      <c r="O560" s="38">
        <f t="shared" si="69"/>
        <v>0</v>
      </c>
      <c r="P560" s="38">
        <f t="shared" si="70"/>
        <v>0</v>
      </c>
      <c r="Q560" s="36"/>
      <c r="R560" s="58">
        <f t="shared" si="71"/>
        <v>588</v>
      </c>
    </row>
    <row r="561" spans="1:18">
      <c r="A561" s="35">
        <v>479</v>
      </c>
      <c r="B561" s="115">
        <v>479278161</v>
      </c>
      <c r="C561" s="116" t="s">
        <v>542</v>
      </c>
      <c r="D561" s="115">
        <v>278</v>
      </c>
      <c r="E561" s="116" t="s">
        <v>305</v>
      </c>
      <c r="F561" s="115">
        <v>161</v>
      </c>
      <c r="G561" s="116" t="s">
        <v>188</v>
      </c>
      <c r="H561" s="74">
        <f t="shared" si="64"/>
        <v>5</v>
      </c>
      <c r="I561" s="36"/>
      <c r="J561" s="38">
        <f t="shared" si="65"/>
        <v>11555</v>
      </c>
      <c r="K561" s="38">
        <f t="shared" si="66"/>
        <v>0</v>
      </c>
      <c r="L561" s="38">
        <f t="shared" si="67"/>
        <v>1</v>
      </c>
      <c r="M561" s="36"/>
      <c r="N561" s="38">
        <f t="shared" si="68"/>
        <v>12987</v>
      </c>
      <c r="O561" s="38">
        <f t="shared" si="69"/>
        <v>0</v>
      </c>
      <c r="P561" s="38">
        <f t="shared" si="70"/>
        <v>2</v>
      </c>
      <c r="Q561" s="36"/>
      <c r="R561" s="58">
        <f t="shared" si="71"/>
        <v>1432</v>
      </c>
    </row>
    <row r="562" spans="1:18">
      <c r="A562" s="35">
        <v>479</v>
      </c>
      <c r="B562" s="115">
        <v>479278191</v>
      </c>
      <c r="C562" s="116" t="s">
        <v>542</v>
      </c>
      <c r="D562" s="115">
        <v>278</v>
      </c>
      <c r="E562" s="116" t="s">
        <v>305</v>
      </c>
      <c r="F562" s="115">
        <v>191</v>
      </c>
      <c r="G562" s="116" t="s">
        <v>218</v>
      </c>
      <c r="H562" s="74">
        <f t="shared" si="64"/>
        <v>4</v>
      </c>
      <c r="I562" s="36"/>
      <c r="J562" s="38">
        <f t="shared" si="65"/>
        <v>11194</v>
      </c>
      <c r="K562" s="38">
        <f t="shared" si="66"/>
        <v>0</v>
      </c>
      <c r="L562" s="38">
        <f t="shared" si="67"/>
        <v>1</v>
      </c>
      <c r="M562" s="36"/>
      <c r="N562" s="38">
        <f t="shared" si="68"/>
        <v>11310</v>
      </c>
      <c r="O562" s="38">
        <f t="shared" si="69"/>
        <v>0</v>
      </c>
      <c r="P562" s="38">
        <f t="shared" si="70"/>
        <v>1</v>
      </c>
      <c r="Q562" s="36"/>
      <c r="R562" s="58">
        <f t="shared" si="71"/>
        <v>116</v>
      </c>
    </row>
    <row r="563" spans="1:18">
      <c r="A563" s="35">
        <v>479</v>
      </c>
      <c r="B563" s="115">
        <v>479278210</v>
      </c>
      <c r="C563" s="116" t="s">
        <v>542</v>
      </c>
      <c r="D563" s="115">
        <v>278</v>
      </c>
      <c r="E563" s="116" t="s">
        <v>305</v>
      </c>
      <c r="F563" s="115">
        <v>210</v>
      </c>
      <c r="G563" s="116" t="s">
        <v>237</v>
      </c>
      <c r="H563" s="74">
        <f t="shared" si="64"/>
        <v>26</v>
      </c>
      <c r="I563" s="36"/>
      <c r="J563" s="38">
        <f t="shared" si="65"/>
        <v>12276</v>
      </c>
      <c r="K563" s="38">
        <f t="shared" si="66"/>
        <v>0</v>
      </c>
      <c r="L563" s="38">
        <f t="shared" si="67"/>
        <v>13</v>
      </c>
      <c r="M563" s="36"/>
      <c r="N563" s="38">
        <f t="shared" si="68"/>
        <v>12075</v>
      </c>
      <c r="O563" s="38">
        <f t="shared" si="69"/>
        <v>0</v>
      </c>
      <c r="P563" s="38">
        <f t="shared" si="70"/>
        <v>6</v>
      </c>
      <c r="Q563" s="36"/>
      <c r="R563" s="58">
        <f t="shared" si="71"/>
        <v>-201</v>
      </c>
    </row>
    <row r="564" spans="1:18">
      <c r="A564" s="35">
        <v>479</v>
      </c>
      <c r="B564" s="115">
        <v>479278227</v>
      </c>
      <c r="C564" s="116" t="s">
        <v>542</v>
      </c>
      <c r="D564" s="115">
        <v>278</v>
      </c>
      <c r="E564" s="116" t="s">
        <v>305</v>
      </c>
      <c r="F564" s="115">
        <v>227</v>
      </c>
      <c r="G564" s="116" t="s">
        <v>254</v>
      </c>
      <c r="H564" s="74">
        <f t="shared" si="64"/>
        <v>2</v>
      </c>
      <c r="I564" s="36"/>
      <c r="J564" s="38">
        <f t="shared" si="65"/>
        <v>12132</v>
      </c>
      <c r="K564" s="38">
        <f t="shared" si="66"/>
        <v>0</v>
      </c>
      <c r="L564" s="38">
        <f t="shared" si="67"/>
        <v>3</v>
      </c>
      <c r="M564" s="36"/>
      <c r="N564" s="38">
        <f t="shared" si="68"/>
        <v>12940</v>
      </c>
      <c r="O564" s="38">
        <f t="shared" si="69"/>
        <v>0</v>
      </c>
      <c r="P564" s="38">
        <f t="shared" si="70"/>
        <v>2</v>
      </c>
      <c r="Q564" s="36"/>
      <c r="R564" s="58">
        <f t="shared" si="71"/>
        <v>808</v>
      </c>
    </row>
    <row r="565" spans="1:18">
      <c r="A565" s="35">
        <v>479</v>
      </c>
      <c r="B565" s="115">
        <v>479278278</v>
      </c>
      <c r="C565" s="116" t="s">
        <v>542</v>
      </c>
      <c r="D565" s="115">
        <v>278</v>
      </c>
      <c r="E565" s="116" t="s">
        <v>305</v>
      </c>
      <c r="F565" s="115">
        <v>278</v>
      </c>
      <c r="G565" s="116" t="s">
        <v>305</v>
      </c>
      <c r="H565" s="74">
        <f t="shared" si="64"/>
        <v>54</v>
      </c>
      <c r="I565" s="36"/>
      <c r="J565" s="38">
        <f t="shared" si="65"/>
        <v>11790</v>
      </c>
      <c r="K565" s="38">
        <f t="shared" si="66"/>
        <v>0</v>
      </c>
      <c r="L565" s="38">
        <f t="shared" si="67"/>
        <v>15</v>
      </c>
      <c r="M565" s="36"/>
      <c r="N565" s="38">
        <f t="shared" si="68"/>
        <v>13022</v>
      </c>
      <c r="O565" s="38">
        <f t="shared" si="69"/>
        <v>0</v>
      </c>
      <c r="P565" s="38">
        <f t="shared" si="70"/>
        <v>19</v>
      </c>
      <c r="Q565" s="36"/>
      <c r="R565" s="58">
        <f t="shared" si="71"/>
        <v>1232</v>
      </c>
    </row>
    <row r="566" spans="1:18">
      <c r="A566" s="35">
        <v>479</v>
      </c>
      <c r="B566" s="115">
        <v>479278281</v>
      </c>
      <c r="C566" s="116" t="s">
        <v>542</v>
      </c>
      <c r="D566" s="115">
        <v>278</v>
      </c>
      <c r="E566" s="116" t="s">
        <v>305</v>
      </c>
      <c r="F566" s="115">
        <v>281</v>
      </c>
      <c r="G566" s="116" t="s">
        <v>308</v>
      </c>
      <c r="H566" s="74">
        <f t="shared" si="64"/>
        <v>51</v>
      </c>
      <c r="I566" s="36"/>
      <c r="J566" s="38">
        <f t="shared" si="65"/>
        <v>14179</v>
      </c>
      <c r="K566" s="38">
        <f t="shared" si="66"/>
        <v>0</v>
      </c>
      <c r="L566" s="38">
        <f t="shared" si="67"/>
        <v>36</v>
      </c>
      <c r="M566" s="36"/>
      <c r="N566" s="38">
        <f t="shared" si="68"/>
        <v>16203</v>
      </c>
      <c r="O566" s="38">
        <f t="shared" si="69"/>
        <v>0</v>
      </c>
      <c r="P566" s="38">
        <f t="shared" si="70"/>
        <v>45</v>
      </c>
      <c r="Q566" s="36"/>
      <c r="R566" s="58">
        <f t="shared" si="71"/>
        <v>2024</v>
      </c>
    </row>
    <row r="567" spans="1:18">
      <c r="A567" s="35">
        <v>479</v>
      </c>
      <c r="B567" s="115">
        <v>479278309</v>
      </c>
      <c r="C567" s="116" t="s">
        <v>542</v>
      </c>
      <c r="D567" s="115">
        <v>278</v>
      </c>
      <c r="E567" s="116" t="s">
        <v>305</v>
      </c>
      <c r="F567" s="115">
        <v>309</v>
      </c>
      <c r="G567" s="116" t="s">
        <v>336</v>
      </c>
      <c r="H567" s="74">
        <f t="shared" si="64"/>
        <v>5</v>
      </c>
      <c r="I567" s="36"/>
      <c r="J567" s="38">
        <f t="shared" si="65"/>
        <v>12682</v>
      </c>
      <c r="K567" s="38">
        <f t="shared" si="66"/>
        <v>0</v>
      </c>
      <c r="L567" s="38">
        <f t="shared" si="67"/>
        <v>3</v>
      </c>
      <c r="M567" s="36"/>
      <c r="N567" s="38">
        <f t="shared" si="68"/>
        <v>12144</v>
      </c>
      <c r="O567" s="38">
        <f t="shared" si="69"/>
        <v>0</v>
      </c>
      <c r="P567" s="38">
        <f t="shared" si="70"/>
        <v>1</v>
      </c>
      <c r="Q567" s="36"/>
      <c r="R567" s="58">
        <f t="shared" si="71"/>
        <v>-538</v>
      </c>
    </row>
    <row r="568" spans="1:18">
      <c r="A568" s="35">
        <v>479</v>
      </c>
      <c r="B568" s="115">
        <v>479278325</v>
      </c>
      <c r="C568" s="116" t="s">
        <v>542</v>
      </c>
      <c r="D568" s="115">
        <v>278</v>
      </c>
      <c r="E568" s="116" t="s">
        <v>305</v>
      </c>
      <c r="F568" s="115">
        <v>325</v>
      </c>
      <c r="G568" s="116" t="s">
        <v>352</v>
      </c>
      <c r="H568" s="74">
        <f t="shared" si="64"/>
        <v>14</v>
      </c>
      <c r="I568" s="36"/>
      <c r="J568" s="38">
        <f t="shared" si="65"/>
        <v>12119</v>
      </c>
      <c r="K568" s="38">
        <f t="shared" si="66"/>
        <v>0</v>
      </c>
      <c r="L568" s="38">
        <f t="shared" si="67"/>
        <v>4</v>
      </c>
      <c r="M568" s="36"/>
      <c r="N568" s="38">
        <f t="shared" si="68"/>
        <v>13473</v>
      </c>
      <c r="O568" s="38">
        <f t="shared" si="69"/>
        <v>0</v>
      </c>
      <c r="P568" s="38">
        <f t="shared" si="70"/>
        <v>9</v>
      </c>
      <c r="Q568" s="36"/>
      <c r="R568" s="58">
        <f t="shared" si="71"/>
        <v>1354</v>
      </c>
    </row>
    <row r="569" spans="1:18">
      <c r="A569" s="35">
        <v>479</v>
      </c>
      <c r="B569" s="115">
        <v>479278332</v>
      </c>
      <c r="C569" s="116" t="s">
        <v>542</v>
      </c>
      <c r="D569" s="115">
        <v>278</v>
      </c>
      <c r="E569" s="116" t="s">
        <v>305</v>
      </c>
      <c r="F569" s="115">
        <v>332</v>
      </c>
      <c r="G569" s="116" t="s">
        <v>359</v>
      </c>
      <c r="H569" s="74">
        <f t="shared" si="64"/>
        <v>7</v>
      </c>
      <c r="I569" s="36"/>
      <c r="J569" s="38">
        <f t="shared" si="65"/>
        <v>12105</v>
      </c>
      <c r="K569" s="38">
        <f t="shared" si="66"/>
        <v>0</v>
      </c>
      <c r="L569" s="38">
        <f t="shared" si="67"/>
        <v>3</v>
      </c>
      <c r="M569" s="36"/>
      <c r="N569" s="38">
        <f t="shared" si="68"/>
        <v>12594</v>
      </c>
      <c r="O569" s="38">
        <f t="shared" si="69"/>
        <v>0</v>
      </c>
      <c r="P569" s="38">
        <f t="shared" si="70"/>
        <v>2</v>
      </c>
      <c r="Q569" s="36"/>
      <c r="R569" s="58">
        <f t="shared" si="71"/>
        <v>489</v>
      </c>
    </row>
    <row r="570" spans="1:18">
      <c r="A570" s="35">
        <v>479</v>
      </c>
      <c r="B570" s="115">
        <v>479278605</v>
      </c>
      <c r="C570" s="116" t="s">
        <v>542</v>
      </c>
      <c r="D570" s="115">
        <v>278</v>
      </c>
      <c r="E570" s="116" t="s">
        <v>305</v>
      </c>
      <c r="F570" s="115">
        <v>605</v>
      </c>
      <c r="G570" s="116" t="s">
        <v>383</v>
      </c>
      <c r="H570" s="74">
        <f t="shared" si="64"/>
        <v>33</v>
      </c>
      <c r="I570" s="36"/>
      <c r="J570" s="38">
        <f t="shared" si="65"/>
        <v>12050</v>
      </c>
      <c r="K570" s="38">
        <f t="shared" si="66"/>
        <v>0</v>
      </c>
      <c r="L570" s="38">
        <f t="shared" si="67"/>
        <v>11</v>
      </c>
      <c r="M570" s="36"/>
      <c r="N570" s="38">
        <f t="shared" si="68"/>
        <v>13417</v>
      </c>
      <c r="O570" s="38">
        <f t="shared" si="69"/>
        <v>0</v>
      </c>
      <c r="P570" s="38">
        <f t="shared" si="70"/>
        <v>19</v>
      </c>
      <c r="Q570" s="36"/>
      <c r="R570" s="58">
        <f t="shared" si="71"/>
        <v>1367</v>
      </c>
    </row>
    <row r="571" spans="1:18">
      <c r="A571" s="35">
        <v>479</v>
      </c>
      <c r="B571" s="115">
        <v>479278635</v>
      </c>
      <c r="C571" s="116" t="s">
        <v>542</v>
      </c>
      <c r="D571" s="115">
        <v>278</v>
      </c>
      <c r="E571" s="116" t="s">
        <v>305</v>
      </c>
      <c r="F571" s="115">
        <v>635</v>
      </c>
      <c r="G571" s="116" t="s">
        <v>392</v>
      </c>
      <c r="H571" s="74">
        <f t="shared" si="64"/>
        <v>1</v>
      </c>
      <c r="I571" s="36"/>
      <c r="J571" s="38">
        <f t="shared" si="65"/>
        <v>15661</v>
      </c>
      <c r="K571" s="38">
        <f t="shared" si="66"/>
        <v>0</v>
      </c>
      <c r="L571" s="38">
        <f t="shared" si="67"/>
        <v>2</v>
      </c>
      <c r="M571" s="36"/>
      <c r="N571" s="38">
        <f t="shared" si="68"/>
        <v>11611</v>
      </c>
      <c r="O571" s="38">
        <f t="shared" si="69"/>
        <v>0</v>
      </c>
      <c r="P571" s="38">
        <f t="shared" si="70"/>
        <v>0</v>
      </c>
      <c r="Q571" s="36"/>
      <c r="R571" s="58">
        <f t="shared" si="71"/>
        <v>-4050</v>
      </c>
    </row>
    <row r="572" spans="1:18">
      <c r="A572" s="35">
        <v>479</v>
      </c>
      <c r="B572" s="115">
        <v>479278670</v>
      </c>
      <c r="C572" s="116" t="s">
        <v>542</v>
      </c>
      <c r="D572" s="115">
        <v>278</v>
      </c>
      <c r="E572" s="116" t="s">
        <v>305</v>
      </c>
      <c r="F572" s="115">
        <v>670</v>
      </c>
      <c r="G572" s="116" t="s">
        <v>401</v>
      </c>
      <c r="H572" s="74">
        <f t="shared" si="64"/>
        <v>5</v>
      </c>
      <c r="I572" s="36"/>
      <c r="J572" s="38">
        <f t="shared" si="65"/>
        <v>11589</v>
      </c>
      <c r="K572" s="38">
        <f t="shared" si="66"/>
        <v>0</v>
      </c>
      <c r="L572" s="38">
        <f t="shared" si="67"/>
        <v>3</v>
      </c>
      <c r="M572" s="36"/>
      <c r="N572" s="38">
        <f t="shared" si="68"/>
        <v>11732</v>
      </c>
      <c r="O572" s="38">
        <f t="shared" si="69"/>
        <v>0</v>
      </c>
      <c r="P572" s="38">
        <f t="shared" si="70"/>
        <v>1</v>
      </c>
      <c r="Q572" s="36"/>
      <c r="R572" s="58">
        <f t="shared" si="71"/>
        <v>143</v>
      </c>
    </row>
    <row r="573" spans="1:18">
      <c r="A573" s="35">
        <v>479</v>
      </c>
      <c r="B573" s="115">
        <v>479278672</v>
      </c>
      <c r="C573" s="116" t="s">
        <v>542</v>
      </c>
      <c r="D573" s="115">
        <v>278</v>
      </c>
      <c r="E573" s="116" t="s">
        <v>305</v>
      </c>
      <c r="F573" s="115">
        <v>672</v>
      </c>
      <c r="G573" s="116" t="s">
        <v>402</v>
      </c>
      <c r="H573" s="74">
        <f t="shared" si="64"/>
        <v>3</v>
      </c>
      <c r="I573" s="36"/>
      <c r="J573" s="38">
        <f t="shared" si="65"/>
        <v>12913</v>
      </c>
      <c r="K573" s="38">
        <f t="shared" si="66"/>
        <v>0</v>
      </c>
      <c r="L573" s="38">
        <f t="shared" si="67"/>
        <v>2</v>
      </c>
      <c r="M573" s="36"/>
      <c r="N573" s="38">
        <f t="shared" si="68"/>
        <v>12853</v>
      </c>
      <c r="O573" s="38">
        <f t="shared" si="69"/>
        <v>0</v>
      </c>
      <c r="P573" s="38">
        <f t="shared" si="70"/>
        <v>1</v>
      </c>
      <c r="Q573" s="36"/>
      <c r="R573" s="58">
        <f t="shared" si="71"/>
        <v>-60</v>
      </c>
    </row>
    <row r="574" spans="1:18">
      <c r="A574" s="35">
        <v>479</v>
      </c>
      <c r="B574" s="115">
        <v>479278674</v>
      </c>
      <c r="C574" s="116" t="s">
        <v>542</v>
      </c>
      <c r="D574" s="115">
        <v>278</v>
      </c>
      <c r="E574" s="116" t="s">
        <v>305</v>
      </c>
      <c r="F574" s="115">
        <v>674</v>
      </c>
      <c r="G574" s="116" t="s">
        <v>404</v>
      </c>
      <c r="H574" s="74">
        <f t="shared" si="64"/>
        <v>8</v>
      </c>
      <c r="I574" s="36"/>
      <c r="J574" s="38">
        <f t="shared" si="65"/>
        <v>15655</v>
      </c>
      <c r="K574" s="38">
        <f t="shared" si="66"/>
        <v>0</v>
      </c>
      <c r="L574" s="38">
        <f t="shared" si="67"/>
        <v>5</v>
      </c>
      <c r="M574" s="36"/>
      <c r="N574" s="38">
        <f t="shared" si="68"/>
        <v>13796</v>
      </c>
      <c r="O574" s="38">
        <f t="shared" si="69"/>
        <v>0</v>
      </c>
      <c r="P574" s="38">
        <f t="shared" si="70"/>
        <v>4</v>
      </c>
      <c r="Q574" s="36"/>
      <c r="R574" s="58">
        <f t="shared" si="71"/>
        <v>-1859</v>
      </c>
    </row>
    <row r="575" spans="1:18">
      <c r="A575" s="35">
        <v>479</v>
      </c>
      <c r="B575" s="115">
        <v>479278680</v>
      </c>
      <c r="C575" s="116" t="s">
        <v>542</v>
      </c>
      <c r="D575" s="115">
        <v>278</v>
      </c>
      <c r="E575" s="116" t="s">
        <v>305</v>
      </c>
      <c r="F575" s="115">
        <v>680</v>
      </c>
      <c r="G575" s="116" t="s">
        <v>406</v>
      </c>
      <c r="H575" s="74">
        <f t="shared" si="64"/>
        <v>8</v>
      </c>
      <c r="I575" s="36"/>
      <c r="J575" s="38">
        <f t="shared" si="65"/>
        <v>13056</v>
      </c>
      <c r="K575" s="38">
        <f t="shared" si="66"/>
        <v>0</v>
      </c>
      <c r="L575" s="38">
        <f t="shared" si="67"/>
        <v>2</v>
      </c>
      <c r="M575" s="36"/>
      <c r="N575" s="38">
        <f t="shared" si="68"/>
        <v>12076</v>
      </c>
      <c r="O575" s="38">
        <f t="shared" si="69"/>
        <v>0</v>
      </c>
      <c r="P575" s="38">
        <f t="shared" si="70"/>
        <v>2</v>
      </c>
      <c r="Q575" s="36"/>
      <c r="R575" s="58">
        <f t="shared" si="71"/>
        <v>-980</v>
      </c>
    </row>
    <row r="576" spans="1:18">
      <c r="A576" s="35">
        <v>479</v>
      </c>
      <c r="B576" s="115">
        <v>479278683</v>
      </c>
      <c r="C576" s="116" t="s">
        <v>542</v>
      </c>
      <c r="D576" s="115">
        <v>278</v>
      </c>
      <c r="E576" s="116" t="s">
        <v>305</v>
      </c>
      <c r="F576" s="115">
        <v>683</v>
      </c>
      <c r="G576" s="116" t="s">
        <v>407</v>
      </c>
      <c r="H576" s="74">
        <f t="shared" si="64"/>
        <v>9</v>
      </c>
      <c r="I576" s="36"/>
      <c r="J576" s="38">
        <f t="shared" si="65"/>
        <v>11107</v>
      </c>
      <c r="K576" s="38">
        <f t="shared" si="66"/>
        <v>0</v>
      </c>
      <c r="L576" s="38">
        <f t="shared" si="67"/>
        <v>2</v>
      </c>
      <c r="M576" s="36"/>
      <c r="N576" s="38">
        <f t="shared" si="68"/>
        <v>12377</v>
      </c>
      <c r="O576" s="38">
        <f t="shared" si="69"/>
        <v>0</v>
      </c>
      <c r="P576" s="38">
        <f t="shared" si="70"/>
        <v>3</v>
      </c>
      <c r="Q576" s="36"/>
      <c r="R576" s="58">
        <f t="shared" si="71"/>
        <v>1270</v>
      </c>
    </row>
    <row r="577" spans="1:18">
      <c r="A577" s="35">
        <v>479</v>
      </c>
      <c r="B577" s="115">
        <v>479278717</v>
      </c>
      <c r="C577" s="116" t="s">
        <v>542</v>
      </c>
      <c r="D577" s="115">
        <v>278</v>
      </c>
      <c r="E577" s="116" t="s">
        <v>305</v>
      </c>
      <c r="F577" s="115">
        <v>717</v>
      </c>
      <c r="G577" s="116" t="s">
        <v>417</v>
      </c>
      <c r="H577" s="74">
        <f t="shared" si="64"/>
        <v>1</v>
      </c>
      <c r="I577" s="36"/>
      <c r="J577" s="38">
        <f t="shared" si="65"/>
        <v>11856.64286764706</v>
      </c>
      <c r="K577" s="38">
        <f t="shared" si="66"/>
        <v>0</v>
      </c>
      <c r="L577" s="38">
        <f t="shared" si="67"/>
        <v>0</v>
      </c>
      <c r="M577" s="36"/>
      <c r="N577" s="38">
        <f t="shared" si="68"/>
        <v>10683</v>
      </c>
      <c r="O577" s="38">
        <f t="shared" si="69"/>
        <v>0</v>
      </c>
      <c r="P577" s="38">
        <f t="shared" si="70"/>
        <v>0</v>
      </c>
      <c r="Q577" s="36"/>
      <c r="R577" s="58">
        <f t="shared" si="71"/>
        <v>-1173.6428676470605</v>
      </c>
    </row>
    <row r="578" spans="1:18">
      <c r="A578" s="35">
        <v>479</v>
      </c>
      <c r="B578" s="115">
        <v>479278750</v>
      </c>
      <c r="C578" s="116" t="s">
        <v>542</v>
      </c>
      <c r="D578" s="115">
        <v>278</v>
      </c>
      <c r="E578" s="116" t="s">
        <v>305</v>
      </c>
      <c r="F578" s="115">
        <v>750</v>
      </c>
      <c r="G578" s="116" t="s">
        <v>425</v>
      </c>
      <c r="H578" s="74">
        <f t="shared" si="64"/>
        <v>1</v>
      </c>
      <c r="I578" s="36"/>
      <c r="J578" s="38">
        <f t="shared" si="65"/>
        <v>9220</v>
      </c>
      <c r="K578" s="38">
        <f t="shared" si="66"/>
        <v>0</v>
      </c>
      <c r="L578" s="38">
        <f t="shared" si="67"/>
        <v>0</v>
      </c>
      <c r="M578" s="36"/>
      <c r="N578" s="38">
        <f t="shared" si="68"/>
        <v>9754</v>
      </c>
      <c r="O578" s="38">
        <f t="shared" si="69"/>
        <v>0</v>
      </c>
      <c r="P578" s="38">
        <f t="shared" si="70"/>
        <v>0</v>
      </c>
      <c r="Q578" s="36"/>
      <c r="R578" s="58">
        <f t="shared" si="71"/>
        <v>534</v>
      </c>
    </row>
    <row r="579" spans="1:18">
      <c r="A579" s="35">
        <v>479</v>
      </c>
      <c r="B579" s="115">
        <v>479278753</v>
      </c>
      <c r="C579" s="116" t="s">
        <v>542</v>
      </c>
      <c r="D579" s="115">
        <v>278</v>
      </c>
      <c r="E579" s="116" t="s">
        <v>305</v>
      </c>
      <c r="F579" s="115">
        <v>753</v>
      </c>
      <c r="G579" s="116" t="s">
        <v>426</v>
      </c>
      <c r="H579" s="74">
        <f t="shared" si="64"/>
        <v>1</v>
      </c>
      <c r="I579" s="36"/>
      <c r="J579" s="38">
        <f t="shared" si="65"/>
        <v>11793.585444096136</v>
      </c>
      <c r="K579" s="38">
        <f t="shared" si="66"/>
        <v>0</v>
      </c>
      <c r="L579" s="38">
        <f t="shared" si="67"/>
        <v>0</v>
      </c>
      <c r="M579" s="36"/>
      <c r="N579" s="38">
        <f t="shared" si="68"/>
        <v>16668</v>
      </c>
      <c r="O579" s="38">
        <f t="shared" si="69"/>
        <v>0</v>
      </c>
      <c r="P579" s="38">
        <f t="shared" si="70"/>
        <v>1</v>
      </c>
      <c r="Q579" s="36"/>
      <c r="R579" s="58">
        <f t="shared" si="71"/>
        <v>4874.4145559038643</v>
      </c>
    </row>
    <row r="580" spans="1:18">
      <c r="A580" s="35">
        <v>479</v>
      </c>
      <c r="B580" s="115">
        <v>479278755</v>
      </c>
      <c r="C580" s="116" t="s">
        <v>542</v>
      </c>
      <c r="D580" s="115">
        <v>278</v>
      </c>
      <c r="E580" s="116" t="s">
        <v>305</v>
      </c>
      <c r="F580" s="115">
        <v>755</v>
      </c>
      <c r="G580" s="116" t="s">
        <v>427</v>
      </c>
      <c r="H580" s="74">
        <f t="shared" si="64"/>
        <v>4</v>
      </c>
      <c r="I580" s="36"/>
      <c r="J580" s="38">
        <f t="shared" si="65"/>
        <v>9821</v>
      </c>
      <c r="K580" s="38">
        <f t="shared" si="66"/>
        <v>0</v>
      </c>
      <c r="L580" s="38">
        <f t="shared" si="67"/>
        <v>0</v>
      </c>
      <c r="M580" s="36"/>
      <c r="N580" s="38">
        <f t="shared" si="68"/>
        <v>14069</v>
      </c>
      <c r="O580" s="38">
        <f t="shared" si="69"/>
        <v>0</v>
      </c>
      <c r="P580" s="38">
        <f t="shared" si="70"/>
        <v>2</v>
      </c>
      <c r="Q580" s="36"/>
      <c r="R580" s="58">
        <f t="shared" si="71"/>
        <v>4248</v>
      </c>
    </row>
    <row r="581" spans="1:18">
      <c r="A581" s="35">
        <v>479</v>
      </c>
      <c r="B581" s="115">
        <v>479278766</v>
      </c>
      <c r="C581" s="116" t="s">
        <v>542</v>
      </c>
      <c r="D581" s="115">
        <v>278</v>
      </c>
      <c r="E581" s="116" t="s">
        <v>305</v>
      </c>
      <c r="F581" s="115">
        <v>766</v>
      </c>
      <c r="G581" s="116" t="s">
        <v>431</v>
      </c>
      <c r="H581" s="74">
        <f t="shared" si="64"/>
        <v>1</v>
      </c>
      <c r="I581" s="36"/>
      <c r="J581" s="38">
        <f t="shared" si="65"/>
        <v>11023</v>
      </c>
      <c r="K581" s="38">
        <f t="shared" si="66"/>
        <v>0</v>
      </c>
      <c r="L581" s="38">
        <f t="shared" si="67"/>
        <v>0</v>
      </c>
      <c r="M581" s="36"/>
      <c r="N581" s="38">
        <f t="shared" si="68"/>
        <v>14140</v>
      </c>
      <c r="O581" s="38">
        <f t="shared" si="69"/>
        <v>0</v>
      </c>
      <c r="P581" s="38">
        <f t="shared" si="70"/>
        <v>1</v>
      </c>
      <c r="Q581" s="36"/>
      <c r="R581" s="58">
        <f t="shared" si="71"/>
        <v>3117</v>
      </c>
    </row>
    <row r="582" spans="1:18">
      <c r="A582" s="35">
        <v>481</v>
      </c>
      <c r="B582" s="115">
        <v>481035001</v>
      </c>
      <c r="C582" s="116" t="s">
        <v>543</v>
      </c>
      <c r="D582" s="115">
        <v>35</v>
      </c>
      <c r="E582" s="116" t="s">
        <v>62</v>
      </c>
      <c r="F582" s="115">
        <v>1</v>
      </c>
      <c r="G582" s="116" t="s">
        <v>28</v>
      </c>
      <c r="H582" s="74">
        <f t="shared" si="64"/>
        <v>1</v>
      </c>
      <c r="I582" s="36"/>
      <c r="J582" s="38">
        <f t="shared" si="65"/>
        <v>12097.490041605108</v>
      </c>
      <c r="K582" s="38">
        <f t="shared" si="66"/>
        <v>0</v>
      </c>
      <c r="L582" s="38">
        <f t="shared" si="67"/>
        <v>0</v>
      </c>
      <c r="M582" s="36"/>
      <c r="N582" s="38">
        <f t="shared" si="68"/>
        <v>4777</v>
      </c>
      <c r="O582" s="38">
        <f t="shared" si="69"/>
        <v>0</v>
      </c>
      <c r="P582" s="38">
        <f t="shared" si="70"/>
        <v>0</v>
      </c>
      <c r="Q582" s="36"/>
      <c r="R582" s="58">
        <f t="shared" si="71"/>
        <v>-7320.4900416051078</v>
      </c>
    </row>
    <row r="583" spans="1:18">
      <c r="A583" s="35">
        <v>481</v>
      </c>
      <c r="B583" s="115">
        <v>481035016</v>
      </c>
      <c r="C583" s="116" t="s">
        <v>543</v>
      </c>
      <c r="D583" s="115">
        <v>35</v>
      </c>
      <c r="E583" s="116" t="s">
        <v>62</v>
      </c>
      <c r="F583" s="115">
        <v>16</v>
      </c>
      <c r="G583" s="116" t="s">
        <v>43</v>
      </c>
      <c r="H583" s="74">
        <f t="shared" si="64"/>
        <v>2</v>
      </c>
      <c r="I583" s="36"/>
      <c r="J583" s="38">
        <f t="shared" si="65"/>
        <v>10227</v>
      </c>
      <c r="K583" s="38">
        <f t="shared" si="66"/>
        <v>0</v>
      </c>
      <c r="L583" s="38">
        <f t="shared" si="67"/>
        <v>0</v>
      </c>
      <c r="M583" s="36"/>
      <c r="N583" s="38">
        <f t="shared" si="68"/>
        <v>7804</v>
      </c>
      <c r="O583" s="38">
        <f t="shared" si="69"/>
        <v>0</v>
      </c>
      <c r="P583" s="38">
        <f t="shared" si="70"/>
        <v>0</v>
      </c>
      <c r="Q583" s="36"/>
      <c r="R583" s="58">
        <f t="shared" si="71"/>
        <v>-2423</v>
      </c>
    </row>
    <row r="584" spans="1:18">
      <c r="A584" s="35">
        <v>481</v>
      </c>
      <c r="B584" s="115">
        <v>481035018</v>
      </c>
      <c r="C584" s="116" t="s">
        <v>543</v>
      </c>
      <c r="D584" s="115">
        <v>35</v>
      </c>
      <c r="E584" s="116" t="s">
        <v>62</v>
      </c>
      <c r="F584" s="115">
        <v>18</v>
      </c>
      <c r="G584" s="116" t="s">
        <v>45</v>
      </c>
      <c r="H584" s="74">
        <f t="shared" si="64"/>
        <v>3</v>
      </c>
      <c r="I584" s="36"/>
      <c r="J584" s="38">
        <f t="shared" si="65"/>
        <v>10227</v>
      </c>
      <c r="K584" s="38">
        <f t="shared" si="66"/>
        <v>0</v>
      </c>
      <c r="L584" s="38">
        <f t="shared" si="67"/>
        <v>0</v>
      </c>
      <c r="M584" s="36"/>
      <c r="N584" s="38">
        <f t="shared" si="68"/>
        <v>10193</v>
      </c>
      <c r="O584" s="38">
        <f t="shared" si="69"/>
        <v>0</v>
      </c>
      <c r="P584" s="38">
        <f t="shared" si="70"/>
        <v>0</v>
      </c>
      <c r="Q584" s="36"/>
      <c r="R584" s="58">
        <f t="shared" si="71"/>
        <v>-34</v>
      </c>
    </row>
    <row r="585" spans="1:18">
      <c r="A585" s="35">
        <v>481</v>
      </c>
      <c r="B585" s="115">
        <v>481035035</v>
      </c>
      <c r="C585" s="116" t="s">
        <v>543</v>
      </c>
      <c r="D585" s="115">
        <v>35</v>
      </c>
      <c r="E585" s="116" t="s">
        <v>62</v>
      </c>
      <c r="F585" s="115">
        <v>35</v>
      </c>
      <c r="G585" s="116" t="s">
        <v>62</v>
      </c>
      <c r="H585" s="74">
        <f t="shared" si="64"/>
        <v>867</v>
      </c>
      <c r="I585" s="36"/>
      <c r="J585" s="38">
        <f t="shared" si="65"/>
        <v>14960</v>
      </c>
      <c r="K585" s="38">
        <f t="shared" si="66"/>
        <v>104</v>
      </c>
      <c r="L585" s="38">
        <f t="shared" si="67"/>
        <v>655</v>
      </c>
      <c r="M585" s="36"/>
      <c r="N585" s="38">
        <f t="shared" si="68"/>
        <v>16119</v>
      </c>
      <c r="O585" s="38">
        <f t="shared" si="69"/>
        <v>115</v>
      </c>
      <c r="P585" s="38">
        <f t="shared" si="70"/>
        <v>616</v>
      </c>
      <c r="Q585" s="36"/>
      <c r="R585" s="58">
        <f t="shared" si="71"/>
        <v>1159</v>
      </c>
    </row>
    <row r="586" spans="1:18">
      <c r="A586" s="35">
        <v>481</v>
      </c>
      <c r="B586" s="115">
        <v>481035040</v>
      </c>
      <c r="C586" s="116" t="s">
        <v>543</v>
      </c>
      <c r="D586" s="115">
        <v>35</v>
      </c>
      <c r="E586" s="116" t="s">
        <v>62</v>
      </c>
      <c r="F586" s="115">
        <v>40</v>
      </c>
      <c r="G586" s="116" t="s">
        <v>67</v>
      </c>
      <c r="H586" s="74">
        <f t="shared" ref="H586:H649" si="72">IFERROR(VLOOKUP(B586,ratesQ1,14,FALSE),"--")</f>
        <v>2</v>
      </c>
      <c r="I586" s="36"/>
      <c r="J586" s="38">
        <f t="shared" ref="J586:J649" si="73">IFERROR(VLOOKUP($B586,ratesPFY,9,FALSE),"--")</f>
        <v>11768.9727779491</v>
      </c>
      <c r="K586" s="38">
        <f t="shared" ref="K586:K649" si="74">(IFERROR(VLOOKUP($B586,found22,12,FALSE),0)+
(IFERROR(VLOOKUP($B586,found22,13,FALSE),0)+
+(IFERROR(VLOOKUP($B586,found22,14,FALSE),0))))</f>
        <v>0</v>
      </c>
      <c r="L586" s="38">
        <f t="shared" ref="L586:L649" si="75">(IFERROR(VLOOKUP($B586,found22,15,FALSE),0))</f>
        <v>0</v>
      </c>
      <c r="M586" s="36"/>
      <c r="N586" s="38">
        <f t="shared" ref="N586:N649" si="76">IFERROR(VLOOKUP($B586,ratesQ1,8,FALSE),"--")</f>
        <v>13175</v>
      </c>
      <c r="O586" s="38">
        <f t="shared" ref="O586:O649" si="77">(IFERROR(VLOOKUP($B586,found23,12,FALSE),0)+
+(IFERROR(VLOOKUP($B586,found23,13,FALSE),0)
+(IFERROR(VLOOKUP($B586,found23,14,FALSE),0))))</f>
        <v>1</v>
      </c>
      <c r="P586" s="38">
        <f t="shared" ref="P586:P649" si="78">(IFERROR(VLOOKUP($B586,found23,15,FALSE),0))</f>
        <v>2</v>
      </c>
      <c r="Q586" s="36"/>
      <c r="R586" s="58">
        <f t="shared" si="71"/>
        <v>1406.0272220508996</v>
      </c>
    </row>
    <row r="587" spans="1:18">
      <c r="A587" s="35">
        <v>481</v>
      </c>
      <c r="B587" s="115">
        <v>481035044</v>
      </c>
      <c r="C587" s="116" t="s">
        <v>543</v>
      </c>
      <c r="D587" s="115">
        <v>35</v>
      </c>
      <c r="E587" s="116" t="s">
        <v>62</v>
      </c>
      <c r="F587" s="115">
        <v>44</v>
      </c>
      <c r="G587" s="116" t="s">
        <v>71</v>
      </c>
      <c r="H587" s="74">
        <f t="shared" si="72"/>
        <v>12</v>
      </c>
      <c r="I587" s="36"/>
      <c r="J587" s="38">
        <f t="shared" si="73"/>
        <v>15483</v>
      </c>
      <c r="K587" s="38">
        <f t="shared" si="74"/>
        <v>2</v>
      </c>
      <c r="L587" s="38">
        <f t="shared" si="75"/>
        <v>10</v>
      </c>
      <c r="M587" s="36"/>
      <c r="N587" s="38">
        <f t="shared" si="76"/>
        <v>15321</v>
      </c>
      <c r="O587" s="38">
        <f t="shared" si="77"/>
        <v>1</v>
      </c>
      <c r="P587" s="38">
        <f t="shared" si="78"/>
        <v>8</v>
      </c>
      <c r="Q587" s="36"/>
      <c r="R587" s="58">
        <f t="shared" ref="R587:R650" si="79">IFERROR(N587-J587,"--")</f>
        <v>-162</v>
      </c>
    </row>
    <row r="588" spans="1:18">
      <c r="A588" s="35">
        <v>481</v>
      </c>
      <c r="B588" s="115">
        <v>481035050</v>
      </c>
      <c r="C588" s="116" t="s">
        <v>543</v>
      </c>
      <c r="D588" s="115">
        <v>35</v>
      </c>
      <c r="E588" s="116" t="s">
        <v>62</v>
      </c>
      <c r="F588" s="115">
        <v>50</v>
      </c>
      <c r="G588" s="116" t="s">
        <v>77</v>
      </c>
      <c r="H588" s="74">
        <f t="shared" si="72"/>
        <v>1</v>
      </c>
      <c r="I588" s="36"/>
      <c r="J588" s="38">
        <f t="shared" si="73"/>
        <v>12400</v>
      </c>
      <c r="K588" s="38">
        <f t="shared" si="74"/>
        <v>0</v>
      </c>
      <c r="L588" s="38">
        <f t="shared" si="75"/>
        <v>2</v>
      </c>
      <c r="M588" s="36"/>
      <c r="N588" s="38">
        <f t="shared" si="76"/>
        <v>9925</v>
      </c>
      <c r="O588" s="38">
        <f t="shared" si="77"/>
        <v>0</v>
      </c>
      <c r="P588" s="38">
        <f t="shared" si="78"/>
        <v>1</v>
      </c>
      <c r="Q588" s="36"/>
      <c r="R588" s="58">
        <f t="shared" si="79"/>
        <v>-2475</v>
      </c>
    </row>
    <row r="589" spans="1:18">
      <c r="A589" s="35">
        <v>481</v>
      </c>
      <c r="B589" s="115">
        <v>481035057</v>
      </c>
      <c r="C589" s="116" t="s">
        <v>543</v>
      </c>
      <c r="D589" s="115">
        <v>35</v>
      </c>
      <c r="E589" s="116" t="s">
        <v>62</v>
      </c>
      <c r="F589" s="115">
        <v>57</v>
      </c>
      <c r="G589" s="116" t="s">
        <v>84</v>
      </c>
      <c r="H589" s="74">
        <f t="shared" si="72"/>
        <v>1</v>
      </c>
      <c r="I589" s="36"/>
      <c r="J589" s="38">
        <f t="shared" si="73"/>
        <v>10396</v>
      </c>
      <c r="K589" s="38">
        <f t="shared" si="74"/>
        <v>0</v>
      </c>
      <c r="L589" s="38">
        <f t="shared" si="75"/>
        <v>1</v>
      </c>
      <c r="M589" s="36"/>
      <c r="N589" s="38">
        <f t="shared" si="76"/>
        <v>10776</v>
      </c>
      <c r="O589" s="38">
        <f t="shared" si="77"/>
        <v>0</v>
      </c>
      <c r="P589" s="38">
        <f t="shared" si="78"/>
        <v>0</v>
      </c>
      <c r="Q589" s="36"/>
      <c r="R589" s="58">
        <f t="shared" si="79"/>
        <v>380</v>
      </c>
    </row>
    <row r="590" spans="1:18">
      <c r="A590" s="35">
        <v>481</v>
      </c>
      <c r="B590" s="115">
        <v>481035073</v>
      </c>
      <c r="C590" s="116" t="s">
        <v>543</v>
      </c>
      <c r="D590" s="115">
        <v>35</v>
      </c>
      <c r="E590" s="116" t="s">
        <v>62</v>
      </c>
      <c r="F590" s="115">
        <v>73</v>
      </c>
      <c r="G590" s="116" t="s">
        <v>100</v>
      </c>
      <c r="H590" s="74">
        <f t="shared" si="72"/>
        <v>4</v>
      </c>
      <c r="I590" s="36"/>
      <c r="J590" s="38">
        <f t="shared" si="73"/>
        <v>11289</v>
      </c>
      <c r="K590" s="38">
        <f t="shared" si="74"/>
        <v>0</v>
      </c>
      <c r="L590" s="38">
        <f t="shared" si="75"/>
        <v>2</v>
      </c>
      <c r="M590" s="36"/>
      <c r="N590" s="38">
        <f t="shared" si="76"/>
        <v>12130</v>
      </c>
      <c r="O590" s="38">
        <f t="shared" si="77"/>
        <v>0</v>
      </c>
      <c r="P590" s="38">
        <f t="shared" si="78"/>
        <v>1</v>
      </c>
      <c r="Q590" s="36"/>
      <c r="R590" s="58">
        <f t="shared" si="79"/>
        <v>841</v>
      </c>
    </row>
    <row r="591" spans="1:18">
      <c r="A591" s="35">
        <v>481</v>
      </c>
      <c r="B591" s="115">
        <v>481035101</v>
      </c>
      <c r="C591" s="116" t="s">
        <v>543</v>
      </c>
      <c r="D591" s="115">
        <v>35</v>
      </c>
      <c r="E591" s="116" t="s">
        <v>62</v>
      </c>
      <c r="F591" s="115">
        <v>101</v>
      </c>
      <c r="G591" s="116" t="s">
        <v>128</v>
      </c>
      <c r="H591" s="74">
        <f t="shared" si="72"/>
        <v>1</v>
      </c>
      <c r="I591" s="36"/>
      <c r="J591" s="38">
        <f t="shared" si="73"/>
        <v>11294.266084467121</v>
      </c>
      <c r="K591" s="38">
        <f t="shared" si="74"/>
        <v>0</v>
      </c>
      <c r="L591" s="38">
        <f t="shared" si="75"/>
        <v>0</v>
      </c>
      <c r="M591" s="36"/>
      <c r="N591" s="38">
        <f t="shared" si="76"/>
        <v>10831</v>
      </c>
      <c r="O591" s="38">
        <f t="shared" si="77"/>
        <v>0</v>
      </c>
      <c r="P591" s="38">
        <f t="shared" si="78"/>
        <v>0</v>
      </c>
      <c r="Q591" s="36"/>
      <c r="R591" s="58">
        <f t="shared" si="79"/>
        <v>-463.26608446712089</v>
      </c>
    </row>
    <row r="592" spans="1:18">
      <c r="A592" s="35">
        <v>481</v>
      </c>
      <c r="B592" s="115">
        <v>481035155</v>
      </c>
      <c r="C592" s="116" t="s">
        <v>543</v>
      </c>
      <c r="D592" s="115">
        <v>35</v>
      </c>
      <c r="E592" s="116" t="s">
        <v>62</v>
      </c>
      <c r="F592" s="115">
        <v>155</v>
      </c>
      <c r="G592" s="116" t="s">
        <v>182</v>
      </c>
      <c r="H592" s="74">
        <f t="shared" si="72"/>
        <v>4</v>
      </c>
      <c r="I592" s="36"/>
      <c r="J592" s="38">
        <f t="shared" si="73"/>
        <v>11546.55810546978</v>
      </c>
      <c r="K592" s="38">
        <f t="shared" si="74"/>
        <v>0</v>
      </c>
      <c r="L592" s="38">
        <f t="shared" si="75"/>
        <v>0</v>
      </c>
      <c r="M592" s="36"/>
      <c r="N592" s="38">
        <f t="shared" si="76"/>
        <v>13722</v>
      </c>
      <c r="O592" s="38">
        <f t="shared" si="77"/>
        <v>0</v>
      </c>
      <c r="P592" s="38">
        <f t="shared" si="78"/>
        <v>4</v>
      </c>
      <c r="Q592" s="36"/>
      <c r="R592" s="58">
        <f t="shared" si="79"/>
        <v>2175.4418945302205</v>
      </c>
    </row>
    <row r="593" spans="1:18">
      <c r="A593" s="35">
        <v>481</v>
      </c>
      <c r="B593" s="115">
        <v>481035163</v>
      </c>
      <c r="C593" s="116" t="s">
        <v>543</v>
      </c>
      <c r="D593" s="115">
        <v>35</v>
      </c>
      <c r="E593" s="116" t="s">
        <v>62</v>
      </c>
      <c r="F593" s="115">
        <v>163</v>
      </c>
      <c r="G593" s="116" t="s">
        <v>190</v>
      </c>
      <c r="H593" s="74">
        <f t="shared" si="72"/>
        <v>1</v>
      </c>
      <c r="I593" s="36"/>
      <c r="J593" s="38" t="str">
        <f t="shared" si="73"/>
        <v>--</v>
      </c>
      <c r="K593" s="38">
        <f t="shared" si="74"/>
        <v>0</v>
      </c>
      <c r="L593" s="38">
        <f t="shared" si="75"/>
        <v>0</v>
      </c>
      <c r="M593" s="36"/>
      <c r="N593" s="38">
        <f t="shared" si="76"/>
        <v>16831.794551886796</v>
      </c>
      <c r="O593" s="38">
        <f t="shared" si="77"/>
        <v>0</v>
      </c>
      <c r="P593" s="38">
        <f t="shared" si="78"/>
        <v>0</v>
      </c>
      <c r="Q593" s="36"/>
      <c r="R593" s="58" t="str">
        <f t="shared" si="79"/>
        <v>--</v>
      </c>
    </row>
    <row r="594" spans="1:18">
      <c r="A594" s="35">
        <v>481</v>
      </c>
      <c r="B594" s="115">
        <v>481035181</v>
      </c>
      <c r="C594" s="116" t="s">
        <v>543</v>
      </c>
      <c r="D594" s="115">
        <v>35</v>
      </c>
      <c r="E594" s="116" t="s">
        <v>62</v>
      </c>
      <c r="F594" s="115">
        <v>181</v>
      </c>
      <c r="G594" s="116" t="s">
        <v>208</v>
      </c>
      <c r="H594" s="74">
        <f t="shared" si="72"/>
        <v>1</v>
      </c>
      <c r="I594" s="36"/>
      <c r="J594" s="38">
        <f t="shared" si="73"/>
        <v>13208.088471996456</v>
      </c>
      <c r="K594" s="38">
        <f t="shared" si="74"/>
        <v>0</v>
      </c>
      <c r="L594" s="38">
        <f t="shared" si="75"/>
        <v>0</v>
      </c>
      <c r="M594" s="36"/>
      <c r="N594" s="38">
        <f t="shared" si="76"/>
        <v>4777</v>
      </c>
      <c r="O594" s="38">
        <f t="shared" si="77"/>
        <v>0</v>
      </c>
      <c r="P594" s="38">
        <f t="shared" si="78"/>
        <v>0</v>
      </c>
      <c r="Q594" s="36"/>
      <c r="R594" s="58">
        <f t="shared" si="79"/>
        <v>-8431.0884719964561</v>
      </c>
    </row>
    <row r="595" spans="1:18">
      <c r="A595" s="35">
        <v>481</v>
      </c>
      <c r="B595" s="115">
        <v>481035189</v>
      </c>
      <c r="C595" s="116" t="s">
        <v>543</v>
      </c>
      <c r="D595" s="115">
        <v>35</v>
      </c>
      <c r="E595" s="116" t="s">
        <v>62</v>
      </c>
      <c r="F595" s="115">
        <v>189</v>
      </c>
      <c r="G595" s="116" t="s">
        <v>216</v>
      </c>
      <c r="H595" s="74">
        <f t="shared" si="72"/>
        <v>3</v>
      </c>
      <c r="I595" s="36"/>
      <c r="J595" s="38">
        <f t="shared" si="73"/>
        <v>11471</v>
      </c>
      <c r="K595" s="38">
        <f t="shared" si="74"/>
        <v>0</v>
      </c>
      <c r="L595" s="38">
        <f t="shared" si="75"/>
        <v>2</v>
      </c>
      <c r="M595" s="36"/>
      <c r="N595" s="38">
        <f t="shared" si="76"/>
        <v>11876.535469617698</v>
      </c>
      <c r="O595" s="38">
        <f t="shared" si="77"/>
        <v>0</v>
      </c>
      <c r="P595" s="38">
        <f t="shared" si="78"/>
        <v>0</v>
      </c>
      <c r="Q595" s="36"/>
      <c r="R595" s="58">
        <f t="shared" si="79"/>
        <v>405.53546961769825</v>
      </c>
    </row>
    <row r="596" spans="1:18">
      <c r="A596" s="35">
        <v>481</v>
      </c>
      <c r="B596" s="115">
        <v>481035212</v>
      </c>
      <c r="C596" s="116" t="s">
        <v>543</v>
      </c>
      <c r="D596" s="115">
        <v>35</v>
      </c>
      <c r="E596" s="116" t="s">
        <v>62</v>
      </c>
      <c r="F596" s="115">
        <v>212</v>
      </c>
      <c r="G596" s="116" t="s">
        <v>239</v>
      </c>
      <c r="H596" s="74">
        <f t="shared" si="72"/>
        <v>1</v>
      </c>
      <c r="I596" s="36"/>
      <c r="J596" s="38">
        <f t="shared" si="73"/>
        <v>10227</v>
      </c>
      <c r="K596" s="38">
        <f t="shared" si="74"/>
        <v>0</v>
      </c>
      <c r="L596" s="38">
        <f t="shared" si="75"/>
        <v>0</v>
      </c>
      <c r="M596" s="36"/>
      <c r="N596" s="38">
        <f t="shared" si="76"/>
        <v>4777</v>
      </c>
      <c r="O596" s="38">
        <f t="shared" si="77"/>
        <v>0</v>
      </c>
      <c r="P596" s="38">
        <f t="shared" si="78"/>
        <v>0</v>
      </c>
      <c r="Q596" s="36"/>
      <c r="R596" s="58">
        <f t="shared" si="79"/>
        <v>-5450</v>
      </c>
    </row>
    <row r="597" spans="1:18">
      <c r="A597" s="35">
        <v>481</v>
      </c>
      <c r="B597" s="115">
        <v>481035218</v>
      </c>
      <c r="C597" s="116" t="s">
        <v>543</v>
      </c>
      <c r="D597" s="115">
        <v>35</v>
      </c>
      <c r="E597" s="116" t="s">
        <v>62</v>
      </c>
      <c r="F597" s="115">
        <v>218</v>
      </c>
      <c r="G597" s="116" t="s">
        <v>245</v>
      </c>
      <c r="H597" s="74">
        <f t="shared" si="72"/>
        <v>1</v>
      </c>
      <c r="I597" s="36"/>
      <c r="J597" s="38">
        <f t="shared" si="73"/>
        <v>10227</v>
      </c>
      <c r="K597" s="38">
        <f t="shared" si="74"/>
        <v>0</v>
      </c>
      <c r="L597" s="38">
        <f t="shared" si="75"/>
        <v>0</v>
      </c>
      <c r="M597" s="36"/>
      <c r="N597" s="38">
        <f t="shared" si="76"/>
        <v>10831</v>
      </c>
      <c r="O597" s="38">
        <f t="shared" si="77"/>
        <v>0</v>
      </c>
      <c r="P597" s="38">
        <f t="shared" si="78"/>
        <v>0</v>
      </c>
      <c r="Q597" s="36"/>
      <c r="R597" s="58">
        <f t="shared" si="79"/>
        <v>604</v>
      </c>
    </row>
    <row r="598" spans="1:18">
      <c r="A598" s="35">
        <v>481</v>
      </c>
      <c r="B598" s="115">
        <v>481035220</v>
      </c>
      <c r="C598" s="116" t="s">
        <v>543</v>
      </c>
      <c r="D598" s="115">
        <v>35</v>
      </c>
      <c r="E598" s="116" t="s">
        <v>62</v>
      </c>
      <c r="F598" s="115">
        <v>220</v>
      </c>
      <c r="G598" s="116" t="s">
        <v>247</v>
      </c>
      <c r="H598" s="74">
        <f t="shared" si="72"/>
        <v>6</v>
      </c>
      <c r="I598" s="36"/>
      <c r="J598" s="38">
        <f t="shared" si="73"/>
        <v>10448</v>
      </c>
      <c r="K598" s="38">
        <f t="shared" si="74"/>
        <v>1</v>
      </c>
      <c r="L598" s="38">
        <f t="shared" si="75"/>
        <v>1</v>
      </c>
      <c r="M598" s="36"/>
      <c r="N598" s="38">
        <f t="shared" si="76"/>
        <v>9788</v>
      </c>
      <c r="O598" s="38">
        <f t="shared" si="77"/>
        <v>0</v>
      </c>
      <c r="P598" s="38">
        <f t="shared" si="78"/>
        <v>0</v>
      </c>
      <c r="Q598" s="36"/>
      <c r="R598" s="58">
        <f t="shared" si="79"/>
        <v>-660</v>
      </c>
    </row>
    <row r="599" spans="1:18">
      <c r="A599" s="35">
        <v>481</v>
      </c>
      <c r="B599" s="115">
        <v>481035243</v>
      </c>
      <c r="C599" s="116" t="s">
        <v>543</v>
      </c>
      <c r="D599" s="115">
        <v>35</v>
      </c>
      <c r="E599" s="116" t="s">
        <v>62</v>
      </c>
      <c r="F599" s="115">
        <v>243</v>
      </c>
      <c r="G599" s="116" t="s">
        <v>270</v>
      </c>
      <c r="H599" s="74">
        <f t="shared" si="72"/>
        <v>2</v>
      </c>
      <c r="I599" s="36"/>
      <c r="J599" s="38">
        <f t="shared" si="73"/>
        <v>15471</v>
      </c>
      <c r="K599" s="38">
        <f t="shared" si="74"/>
        <v>0</v>
      </c>
      <c r="L599" s="38">
        <f t="shared" si="75"/>
        <v>3</v>
      </c>
      <c r="M599" s="36"/>
      <c r="N599" s="38">
        <f t="shared" si="76"/>
        <v>16851</v>
      </c>
      <c r="O599" s="38">
        <f t="shared" si="77"/>
        <v>0</v>
      </c>
      <c r="P599" s="38">
        <f t="shared" si="78"/>
        <v>1</v>
      </c>
      <c r="Q599" s="36"/>
      <c r="R599" s="58">
        <f t="shared" si="79"/>
        <v>1380</v>
      </c>
    </row>
    <row r="600" spans="1:18">
      <c r="A600" s="35">
        <v>481</v>
      </c>
      <c r="B600" s="115">
        <v>481035244</v>
      </c>
      <c r="C600" s="116" t="s">
        <v>543</v>
      </c>
      <c r="D600" s="115">
        <v>35</v>
      </c>
      <c r="E600" s="116" t="s">
        <v>62</v>
      </c>
      <c r="F600" s="115">
        <v>244</v>
      </c>
      <c r="G600" s="116" t="s">
        <v>271</v>
      </c>
      <c r="H600" s="74">
        <f t="shared" si="72"/>
        <v>14</v>
      </c>
      <c r="I600" s="36"/>
      <c r="J600" s="38">
        <f t="shared" si="73"/>
        <v>13523</v>
      </c>
      <c r="K600" s="38">
        <f t="shared" si="74"/>
        <v>0</v>
      </c>
      <c r="L600" s="38">
        <f t="shared" si="75"/>
        <v>8</v>
      </c>
      <c r="M600" s="36"/>
      <c r="N600" s="38">
        <f t="shared" si="76"/>
        <v>15942</v>
      </c>
      <c r="O600" s="38">
        <f t="shared" si="77"/>
        <v>4</v>
      </c>
      <c r="P600" s="38">
        <f t="shared" si="78"/>
        <v>14</v>
      </c>
      <c r="Q600" s="36"/>
      <c r="R600" s="58">
        <f t="shared" si="79"/>
        <v>2419</v>
      </c>
    </row>
    <row r="601" spans="1:18">
      <c r="A601" s="35">
        <v>481</v>
      </c>
      <c r="B601" s="115">
        <v>481035251</v>
      </c>
      <c r="C601" s="116" t="s">
        <v>543</v>
      </c>
      <c r="D601" s="115">
        <v>35</v>
      </c>
      <c r="E601" s="116" t="s">
        <v>62</v>
      </c>
      <c r="F601" s="115">
        <v>251</v>
      </c>
      <c r="G601" s="116" t="s">
        <v>278</v>
      </c>
      <c r="H601" s="74">
        <f t="shared" si="72"/>
        <v>1</v>
      </c>
      <c r="I601" s="36"/>
      <c r="J601" s="38">
        <f t="shared" si="73"/>
        <v>15408</v>
      </c>
      <c r="K601" s="38">
        <f t="shared" si="74"/>
        <v>0</v>
      </c>
      <c r="L601" s="38">
        <f t="shared" si="75"/>
        <v>1</v>
      </c>
      <c r="M601" s="36"/>
      <c r="N601" s="38">
        <f t="shared" si="76"/>
        <v>16851</v>
      </c>
      <c r="O601" s="38">
        <f t="shared" si="77"/>
        <v>0</v>
      </c>
      <c r="P601" s="38">
        <f t="shared" si="78"/>
        <v>1</v>
      </c>
      <c r="Q601" s="36"/>
      <c r="R601" s="58">
        <f t="shared" si="79"/>
        <v>1443</v>
      </c>
    </row>
    <row r="602" spans="1:18">
      <c r="A602" s="35">
        <v>481</v>
      </c>
      <c r="B602" s="115">
        <v>481035285</v>
      </c>
      <c r="C602" s="116" t="s">
        <v>543</v>
      </c>
      <c r="D602" s="115">
        <v>35</v>
      </c>
      <c r="E602" s="116" t="s">
        <v>62</v>
      </c>
      <c r="F602" s="115">
        <v>285</v>
      </c>
      <c r="G602" s="116" t="s">
        <v>312</v>
      </c>
      <c r="H602" s="74">
        <f t="shared" si="72"/>
        <v>12</v>
      </c>
      <c r="I602" s="36"/>
      <c r="J602" s="38">
        <f t="shared" si="73"/>
        <v>11965</v>
      </c>
      <c r="K602" s="38">
        <f t="shared" si="74"/>
        <v>2</v>
      </c>
      <c r="L602" s="38">
        <f t="shared" si="75"/>
        <v>3</v>
      </c>
      <c r="M602" s="36"/>
      <c r="N602" s="38">
        <f t="shared" si="76"/>
        <v>14593</v>
      </c>
      <c r="O602" s="38">
        <f t="shared" si="77"/>
        <v>1</v>
      </c>
      <c r="P602" s="38">
        <f t="shared" si="78"/>
        <v>5</v>
      </c>
      <c r="Q602" s="36"/>
      <c r="R602" s="58">
        <f t="shared" si="79"/>
        <v>2628</v>
      </c>
    </row>
    <row r="603" spans="1:18">
      <c r="A603" s="35">
        <v>481</v>
      </c>
      <c r="B603" s="115">
        <v>481035307</v>
      </c>
      <c r="C603" s="116" t="s">
        <v>543</v>
      </c>
      <c r="D603" s="115">
        <v>35</v>
      </c>
      <c r="E603" s="116" t="s">
        <v>62</v>
      </c>
      <c r="F603" s="115">
        <v>307</v>
      </c>
      <c r="G603" s="116" t="s">
        <v>334</v>
      </c>
      <c r="H603" s="74">
        <f t="shared" si="72"/>
        <v>2</v>
      </c>
      <c r="I603" s="36"/>
      <c r="J603" s="38">
        <f t="shared" si="73"/>
        <v>10227</v>
      </c>
      <c r="K603" s="38">
        <f t="shared" si="74"/>
        <v>0</v>
      </c>
      <c r="L603" s="38">
        <f t="shared" si="75"/>
        <v>0</v>
      </c>
      <c r="M603" s="36"/>
      <c r="N603" s="38">
        <f t="shared" si="76"/>
        <v>7804</v>
      </c>
      <c r="O603" s="38">
        <f t="shared" si="77"/>
        <v>0</v>
      </c>
      <c r="P603" s="38">
        <f t="shared" si="78"/>
        <v>0</v>
      </c>
      <c r="Q603" s="36"/>
      <c r="R603" s="58">
        <f t="shared" si="79"/>
        <v>-2423</v>
      </c>
    </row>
    <row r="604" spans="1:18">
      <c r="A604" s="35">
        <v>481</v>
      </c>
      <c r="B604" s="115">
        <v>481035336</v>
      </c>
      <c r="C604" s="116" t="s">
        <v>543</v>
      </c>
      <c r="D604" s="115">
        <v>35</v>
      </c>
      <c r="E604" s="116" t="s">
        <v>62</v>
      </c>
      <c r="F604" s="115">
        <v>336</v>
      </c>
      <c r="G604" s="116" t="s">
        <v>363</v>
      </c>
      <c r="H604" s="74">
        <f t="shared" si="72"/>
        <v>2</v>
      </c>
      <c r="I604" s="36"/>
      <c r="J604" s="38">
        <f t="shared" si="73"/>
        <v>15217</v>
      </c>
      <c r="K604" s="38">
        <f t="shared" si="74"/>
        <v>0</v>
      </c>
      <c r="L604" s="38">
        <f t="shared" si="75"/>
        <v>1</v>
      </c>
      <c r="M604" s="36"/>
      <c r="N604" s="38">
        <f t="shared" si="76"/>
        <v>17940</v>
      </c>
      <c r="O604" s="38">
        <f t="shared" si="77"/>
        <v>1</v>
      </c>
      <c r="P604" s="38">
        <f t="shared" si="78"/>
        <v>2</v>
      </c>
      <c r="Q604" s="36"/>
      <c r="R604" s="58">
        <f t="shared" si="79"/>
        <v>2723</v>
      </c>
    </row>
    <row r="605" spans="1:18">
      <c r="A605" s="35">
        <v>482</v>
      </c>
      <c r="B605" s="115">
        <v>482204007</v>
      </c>
      <c r="C605" s="116" t="s">
        <v>544</v>
      </c>
      <c r="D605" s="115">
        <v>204</v>
      </c>
      <c r="E605" s="116" t="s">
        <v>231</v>
      </c>
      <c r="F605" s="115">
        <v>7</v>
      </c>
      <c r="G605" s="116" t="s">
        <v>34</v>
      </c>
      <c r="H605" s="74">
        <f t="shared" si="72"/>
        <v>88</v>
      </c>
      <c r="I605" s="36"/>
      <c r="J605" s="38">
        <f t="shared" si="73"/>
        <v>9827</v>
      </c>
      <c r="K605" s="38">
        <f t="shared" si="74"/>
        <v>0</v>
      </c>
      <c r="L605" s="38">
        <f t="shared" si="75"/>
        <v>5</v>
      </c>
      <c r="M605" s="36"/>
      <c r="N605" s="38">
        <f t="shared" si="76"/>
        <v>10959</v>
      </c>
      <c r="O605" s="38">
        <f t="shared" si="77"/>
        <v>0</v>
      </c>
      <c r="P605" s="38">
        <f t="shared" si="78"/>
        <v>15</v>
      </c>
      <c r="Q605" s="36"/>
      <c r="R605" s="58">
        <f t="shared" si="79"/>
        <v>1132</v>
      </c>
    </row>
    <row r="606" spans="1:18">
      <c r="A606" s="35">
        <v>482</v>
      </c>
      <c r="B606" s="115">
        <v>482204030</v>
      </c>
      <c r="C606" s="116" t="s">
        <v>544</v>
      </c>
      <c r="D606" s="115">
        <v>204</v>
      </c>
      <c r="E606" s="116" t="s">
        <v>231</v>
      </c>
      <c r="F606" s="115">
        <v>30</v>
      </c>
      <c r="G606" s="116" t="s">
        <v>57</v>
      </c>
      <c r="H606" s="74">
        <f t="shared" si="72"/>
        <v>1</v>
      </c>
      <c r="I606" s="36"/>
      <c r="J606" s="38">
        <f t="shared" si="73"/>
        <v>9394</v>
      </c>
      <c r="K606" s="38">
        <f t="shared" si="74"/>
        <v>0</v>
      </c>
      <c r="L606" s="38">
        <f t="shared" si="75"/>
        <v>0</v>
      </c>
      <c r="M606" s="36"/>
      <c r="N606" s="38">
        <f t="shared" si="76"/>
        <v>9754</v>
      </c>
      <c r="O606" s="38">
        <f t="shared" si="77"/>
        <v>0</v>
      </c>
      <c r="P606" s="38">
        <f t="shared" si="78"/>
        <v>0</v>
      </c>
      <c r="Q606" s="36"/>
      <c r="R606" s="58">
        <f t="shared" si="79"/>
        <v>360</v>
      </c>
    </row>
    <row r="607" spans="1:18">
      <c r="A607" s="35">
        <v>482</v>
      </c>
      <c r="B607" s="115">
        <v>482204038</v>
      </c>
      <c r="C607" s="116" t="s">
        <v>544</v>
      </c>
      <c r="D607" s="115">
        <v>204</v>
      </c>
      <c r="E607" s="116" t="s">
        <v>231</v>
      </c>
      <c r="F607" s="115">
        <v>38</v>
      </c>
      <c r="G607" s="116" t="s">
        <v>65</v>
      </c>
      <c r="H607" s="74">
        <f t="shared" si="72"/>
        <v>1</v>
      </c>
      <c r="I607" s="36"/>
      <c r="J607" s="38">
        <f t="shared" si="73"/>
        <v>9518</v>
      </c>
      <c r="K607" s="38">
        <f t="shared" si="74"/>
        <v>0</v>
      </c>
      <c r="L607" s="38">
        <f t="shared" si="75"/>
        <v>0</v>
      </c>
      <c r="M607" s="36"/>
      <c r="N607" s="38">
        <f t="shared" si="76"/>
        <v>10115</v>
      </c>
      <c r="O607" s="38">
        <f t="shared" si="77"/>
        <v>0</v>
      </c>
      <c r="P607" s="38">
        <f t="shared" si="78"/>
        <v>0</v>
      </c>
      <c r="Q607" s="36"/>
      <c r="R607" s="58">
        <f t="shared" si="79"/>
        <v>597</v>
      </c>
    </row>
    <row r="608" spans="1:18">
      <c r="A608" s="35">
        <v>482</v>
      </c>
      <c r="B608" s="115">
        <v>482204105</v>
      </c>
      <c r="C608" s="116" t="s">
        <v>544</v>
      </c>
      <c r="D608" s="115">
        <v>204</v>
      </c>
      <c r="E608" s="116" t="s">
        <v>231</v>
      </c>
      <c r="F608" s="115">
        <v>105</v>
      </c>
      <c r="G608" s="116" t="s">
        <v>132</v>
      </c>
      <c r="H608" s="74">
        <f t="shared" si="72"/>
        <v>2</v>
      </c>
      <c r="I608" s="36"/>
      <c r="J608" s="38">
        <f t="shared" si="73"/>
        <v>9567</v>
      </c>
      <c r="K608" s="38">
        <f t="shared" si="74"/>
        <v>0</v>
      </c>
      <c r="L608" s="38">
        <f t="shared" si="75"/>
        <v>0</v>
      </c>
      <c r="M608" s="36"/>
      <c r="N608" s="38">
        <f t="shared" si="76"/>
        <v>9875</v>
      </c>
      <c r="O608" s="38">
        <f t="shared" si="77"/>
        <v>0</v>
      </c>
      <c r="P608" s="38">
        <f t="shared" si="78"/>
        <v>0</v>
      </c>
      <c r="Q608" s="36"/>
      <c r="R608" s="58">
        <f t="shared" si="79"/>
        <v>308</v>
      </c>
    </row>
    <row r="609" spans="1:18">
      <c r="A609" s="35">
        <v>482</v>
      </c>
      <c r="B609" s="115">
        <v>482204128</v>
      </c>
      <c r="C609" s="116" t="s">
        <v>544</v>
      </c>
      <c r="D609" s="115">
        <v>204</v>
      </c>
      <c r="E609" s="116" t="s">
        <v>231</v>
      </c>
      <c r="F609" s="115">
        <v>128</v>
      </c>
      <c r="G609" s="116" t="s">
        <v>155</v>
      </c>
      <c r="H609" s="74">
        <f t="shared" si="72"/>
        <v>1</v>
      </c>
      <c r="I609" s="36"/>
      <c r="J609" s="38">
        <f t="shared" si="73"/>
        <v>12782</v>
      </c>
      <c r="K609" s="38">
        <f t="shared" si="74"/>
        <v>0</v>
      </c>
      <c r="L609" s="38">
        <f t="shared" si="75"/>
        <v>2</v>
      </c>
      <c r="M609" s="36"/>
      <c r="N609" s="38">
        <f t="shared" si="76"/>
        <v>10115</v>
      </c>
      <c r="O609" s="38">
        <f t="shared" si="77"/>
        <v>0</v>
      </c>
      <c r="P609" s="38">
        <f t="shared" si="78"/>
        <v>0</v>
      </c>
      <c r="Q609" s="36"/>
      <c r="R609" s="58">
        <f t="shared" si="79"/>
        <v>-2667</v>
      </c>
    </row>
    <row r="610" spans="1:18">
      <c r="A610" s="35">
        <v>482</v>
      </c>
      <c r="B610" s="115">
        <v>482204164</v>
      </c>
      <c r="C610" s="116" t="s">
        <v>544</v>
      </c>
      <c r="D610" s="115">
        <v>204</v>
      </c>
      <c r="E610" s="116" t="s">
        <v>231</v>
      </c>
      <c r="F610" s="115">
        <v>164</v>
      </c>
      <c r="G610" s="116" t="s">
        <v>191</v>
      </c>
      <c r="H610" s="74">
        <f t="shared" si="72"/>
        <v>2</v>
      </c>
      <c r="I610" s="36"/>
      <c r="J610" s="38">
        <f t="shared" si="73"/>
        <v>11001.68825251954</v>
      </c>
      <c r="K610" s="38">
        <f t="shared" si="74"/>
        <v>0</v>
      </c>
      <c r="L610" s="38">
        <f t="shared" si="75"/>
        <v>0</v>
      </c>
      <c r="M610" s="36"/>
      <c r="N610" s="38">
        <f t="shared" si="76"/>
        <v>10115</v>
      </c>
      <c r="O610" s="38">
        <f t="shared" si="77"/>
        <v>0</v>
      </c>
      <c r="P610" s="38">
        <f t="shared" si="78"/>
        <v>0</v>
      </c>
      <c r="Q610" s="36"/>
      <c r="R610" s="58">
        <f t="shared" si="79"/>
        <v>-886.68825251953967</v>
      </c>
    </row>
    <row r="611" spans="1:18">
      <c r="A611" s="35">
        <v>482</v>
      </c>
      <c r="B611" s="115">
        <v>482204204</v>
      </c>
      <c r="C611" s="116" t="s">
        <v>544</v>
      </c>
      <c r="D611" s="115">
        <v>204</v>
      </c>
      <c r="E611" s="116" t="s">
        <v>231</v>
      </c>
      <c r="F611" s="115">
        <v>204</v>
      </c>
      <c r="G611" s="116" t="s">
        <v>231</v>
      </c>
      <c r="H611" s="74">
        <f t="shared" si="72"/>
        <v>121</v>
      </c>
      <c r="I611" s="36"/>
      <c r="J611" s="38">
        <f t="shared" si="73"/>
        <v>9806</v>
      </c>
      <c r="K611" s="38">
        <f t="shared" si="74"/>
        <v>0</v>
      </c>
      <c r="L611" s="38">
        <f t="shared" si="75"/>
        <v>13</v>
      </c>
      <c r="M611" s="36"/>
      <c r="N611" s="38">
        <f t="shared" si="76"/>
        <v>10381</v>
      </c>
      <c r="O611" s="38">
        <f t="shared" si="77"/>
        <v>0</v>
      </c>
      <c r="P611" s="38">
        <f t="shared" si="78"/>
        <v>13</v>
      </c>
      <c r="Q611" s="36"/>
      <c r="R611" s="58">
        <f t="shared" si="79"/>
        <v>575</v>
      </c>
    </row>
    <row r="612" spans="1:18">
      <c r="A612" s="35">
        <v>482</v>
      </c>
      <c r="B612" s="115">
        <v>482204745</v>
      </c>
      <c r="C612" s="116" t="s">
        <v>544</v>
      </c>
      <c r="D612" s="115">
        <v>204</v>
      </c>
      <c r="E612" s="116" t="s">
        <v>231</v>
      </c>
      <c r="F612" s="115">
        <v>745</v>
      </c>
      <c r="G612" s="116" t="s">
        <v>424</v>
      </c>
      <c r="H612" s="74">
        <f t="shared" si="72"/>
        <v>33</v>
      </c>
      <c r="I612" s="36"/>
      <c r="J612" s="38">
        <f t="shared" si="73"/>
        <v>9809</v>
      </c>
      <c r="K612" s="38">
        <f t="shared" si="74"/>
        <v>0</v>
      </c>
      <c r="L612" s="38">
        <f t="shared" si="75"/>
        <v>3</v>
      </c>
      <c r="M612" s="36"/>
      <c r="N612" s="38">
        <f t="shared" si="76"/>
        <v>9948</v>
      </c>
      <c r="O612" s="38">
        <f t="shared" si="77"/>
        <v>0</v>
      </c>
      <c r="P612" s="38">
        <f t="shared" si="78"/>
        <v>0</v>
      </c>
      <c r="Q612" s="36"/>
      <c r="R612" s="58">
        <f t="shared" si="79"/>
        <v>139</v>
      </c>
    </row>
    <row r="613" spans="1:18">
      <c r="A613" s="35">
        <v>482</v>
      </c>
      <c r="B613" s="115">
        <v>482204773</v>
      </c>
      <c r="C613" s="116" t="s">
        <v>544</v>
      </c>
      <c r="D613" s="115">
        <v>204</v>
      </c>
      <c r="E613" s="116" t="s">
        <v>231</v>
      </c>
      <c r="F613" s="115">
        <v>773</v>
      </c>
      <c r="G613" s="116" t="s">
        <v>434</v>
      </c>
      <c r="H613" s="74">
        <f t="shared" si="72"/>
        <v>39</v>
      </c>
      <c r="I613" s="36"/>
      <c r="J613" s="38">
        <f t="shared" si="73"/>
        <v>9840</v>
      </c>
      <c r="K613" s="38">
        <f t="shared" si="74"/>
        <v>0</v>
      </c>
      <c r="L613" s="38">
        <f t="shared" si="75"/>
        <v>4</v>
      </c>
      <c r="M613" s="36"/>
      <c r="N613" s="38">
        <f t="shared" si="76"/>
        <v>10373</v>
      </c>
      <c r="O613" s="38">
        <f t="shared" si="77"/>
        <v>0</v>
      </c>
      <c r="P613" s="38">
        <f t="shared" si="78"/>
        <v>3</v>
      </c>
      <c r="Q613" s="36"/>
      <c r="R613" s="58">
        <f t="shared" si="79"/>
        <v>533</v>
      </c>
    </row>
    <row r="614" spans="1:18">
      <c r="A614" s="35">
        <v>483</v>
      </c>
      <c r="B614" s="115">
        <v>483239020</v>
      </c>
      <c r="C614" s="116" t="s">
        <v>545</v>
      </c>
      <c r="D614" s="115">
        <v>239</v>
      </c>
      <c r="E614" s="116" t="s">
        <v>266</v>
      </c>
      <c r="F614" s="115">
        <v>20</v>
      </c>
      <c r="G614" s="116" t="s">
        <v>47</v>
      </c>
      <c r="H614" s="74">
        <f t="shared" si="72"/>
        <v>25</v>
      </c>
      <c r="I614" s="36"/>
      <c r="J614" s="38">
        <f t="shared" si="73"/>
        <v>12797</v>
      </c>
      <c r="K614" s="38">
        <f t="shared" si="74"/>
        <v>0</v>
      </c>
      <c r="L614" s="38">
        <f t="shared" si="75"/>
        <v>8</v>
      </c>
      <c r="M614" s="36"/>
      <c r="N614" s="38">
        <f t="shared" si="76"/>
        <v>14407</v>
      </c>
      <c r="O614" s="38">
        <f t="shared" si="77"/>
        <v>1</v>
      </c>
      <c r="P614" s="38">
        <f t="shared" si="78"/>
        <v>12</v>
      </c>
      <c r="Q614" s="36"/>
      <c r="R614" s="58">
        <f t="shared" si="79"/>
        <v>1610</v>
      </c>
    </row>
    <row r="615" spans="1:18">
      <c r="A615" s="35">
        <v>483</v>
      </c>
      <c r="B615" s="115">
        <v>483239036</v>
      </c>
      <c r="C615" s="116" t="s">
        <v>545</v>
      </c>
      <c r="D615" s="115">
        <v>239</v>
      </c>
      <c r="E615" s="116" t="s">
        <v>266</v>
      </c>
      <c r="F615" s="115">
        <v>36</v>
      </c>
      <c r="G615" s="116" t="s">
        <v>63</v>
      </c>
      <c r="H615" s="74">
        <f t="shared" si="72"/>
        <v>23</v>
      </c>
      <c r="I615" s="36"/>
      <c r="J615" s="38">
        <f t="shared" si="73"/>
        <v>11882</v>
      </c>
      <c r="K615" s="38">
        <f t="shared" si="74"/>
        <v>0</v>
      </c>
      <c r="L615" s="38">
        <f t="shared" si="75"/>
        <v>9</v>
      </c>
      <c r="M615" s="36"/>
      <c r="N615" s="38">
        <f t="shared" si="76"/>
        <v>12100</v>
      </c>
      <c r="O615" s="38">
        <f t="shared" si="77"/>
        <v>0</v>
      </c>
      <c r="P615" s="38">
        <f t="shared" si="78"/>
        <v>7</v>
      </c>
      <c r="Q615" s="36"/>
      <c r="R615" s="58">
        <f t="shared" si="79"/>
        <v>218</v>
      </c>
    </row>
    <row r="616" spans="1:18">
      <c r="A616" s="35">
        <v>483</v>
      </c>
      <c r="B616" s="115">
        <v>483239052</v>
      </c>
      <c r="C616" s="116" t="s">
        <v>545</v>
      </c>
      <c r="D616" s="115">
        <v>239</v>
      </c>
      <c r="E616" s="116" t="s">
        <v>266</v>
      </c>
      <c r="F616" s="115">
        <v>52</v>
      </c>
      <c r="G616" s="116" t="s">
        <v>79</v>
      </c>
      <c r="H616" s="74">
        <f t="shared" si="72"/>
        <v>40</v>
      </c>
      <c r="I616" s="36"/>
      <c r="J616" s="38">
        <f t="shared" si="73"/>
        <v>10550</v>
      </c>
      <c r="K616" s="38">
        <f t="shared" si="74"/>
        <v>0</v>
      </c>
      <c r="L616" s="38">
        <f t="shared" si="75"/>
        <v>2</v>
      </c>
      <c r="M616" s="36"/>
      <c r="N616" s="38">
        <f t="shared" si="76"/>
        <v>11022</v>
      </c>
      <c r="O616" s="38">
        <f t="shared" si="77"/>
        <v>0</v>
      </c>
      <c r="P616" s="38">
        <f t="shared" si="78"/>
        <v>1</v>
      </c>
      <c r="Q616" s="36"/>
      <c r="R616" s="58">
        <f t="shared" si="79"/>
        <v>472</v>
      </c>
    </row>
    <row r="617" spans="1:18">
      <c r="A617" s="35">
        <v>483</v>
      </c>
      <c r="B617" s="115">
        <v>483239082</v>
      </c>
      <c r="C617" s="116" t="s">
        <v>545</v>
      </c>
      <c r="D617" s="115">
        <v>239</v>
      </c>
      <c r="E617" s="116" t="s">
        <v>266</v>
      </c>
      <c r="F617" s="115">
        <v>82</v>
      </c>
      <c r="G617" s="116" t="s">
        <v>109</v>
      </c>
      <c r="H617" s="74">
        <f t="shared" si="72"/>
        <v>16</v>
      </c>
      <c r="I617" s="36"/>
      <c r="J617" s="38">
        <f t="shared" si="73"/>
        <v>10797</v>
      </c>
      <c r="K617" s="38">
        <f t="shared" si="74"/>
        <v>0</v>
      </c>
      <c r="L617" s="38">
        <f t="shared" si="75"/>
        <v>1</v>
      </c>
      <c r="M617" s="36"/>
      <c r="N617" s="38">
        <f t="shared" si="76"/>
        <v>11267</v>
      </c>
      <c r="O617" s="38">
        <f t="shared" si="77"/>
        <v>0</v>
      </c>
      <c r="P617" s="38">
        <f t="shared" si="78"/>
        <v>0</v>
      </c>
      <c r="Q617" s="36"/>
      <c r="R617" s="58">
        <f t="shared" si="79"/>
        <v>470</v>
      </c>
    </row>
    <row r="618" spans="1:18">
      <c r="A618" s="35">
        <v>483</v>
      </c>
      <c r="B618" s="115">
        <v>483239096</v>
      </c>
      <c r="C618" s="116" t="s">
        <v>545</v>
      </c>
      <c r="D618" s="115">
        <v>239</v>
      </c>
      <c r="E618" s="116" t="s">
        <v>266</v>
      </c>
      <c r="F618" s="115">
        <v>96</v>
      </c>
      <c r="G618" s="116" t="s">
        <v>123</v>
      </c>
      <c r="H618" s="74">
        <f t="shared" si="72"/>
        <v>9</v>
      </c>
      <c r="I618" s="36"/>
      <c r="J618" s="38">
        <f t="shared" si="73"/>
        <v>11806</v>
      </c>
      <c r="K618" s="38">
        <f t="shared" si="74"/>
        <v>0</v>
      </c>
      <c r="L618" s="38">
        <f t="shared" si="75"/>
        <v>1</v>
      </c>
      <c r="M618" s="36"/>
      <c r="N618" s="38">
        <f t="shared" si="76"/>
        <v>10040</v>
      </c>
      <c r="O618" s="38">
        <f t="shared" si="77"/>
        <v>0</v>
      </c>
      <c r="P618" s="38">
        <f t="shared" si="78"/>
        <v>0</v>
      </c>
      <c r="Q618" s="36"/>
      <c r="R618" s="58">
        <f t="shared" si="79"/>
        <v>-1766</v>
      </c>
    </row>
    <row r="619" spans="1:18">
      <c r="A619" s="35">
        <v>483</v>
      </c>
      <c r="B619" s="115">
        <v>483239118</v>
      </c>
      <c r="C619" s="116" t="s">
        <v>545</v>
      </c>
      <c r="D619" s="115">
        <v>239</v>
      </c>
      <c r="E619" s="116" t="s">
        <v>266</v>
      </c>
      <c r="F619" s="115">
        <v>118</v>
      </c>
      <c r="G619" s="116" t="s">
        <v>145</v>
      </c>
      <c r="H619" s="74">
        <f t="shared" si="72"/>
        <v>2</v>
      </c>
      <c r="I619" s="36"/>
      <c r="J619" s="38">
        <f t="shared" si="73"/>
        <v>13960</v>
      </c>
      <c r="K619" s="38">
        <f t="shared" si="74"/>
        <v>0</v>
      </c>
      <c r="L619" s="38">
        <f t="shared" si="75"/>
        <v>2</v>
      </c>
      <c r="M619" s="36"/>
      <c r="N619" s="38">
        <f t="shared" si="76"/>
        <v>10416</v>
      </c>
      <c r="O619" s="38">
        <f t="shared" si="77"/>
        <v>0</v>
      </c>
      <c r="P619" s="38">
        <f t="shared" si="78"/>
        <v>0</v>
      </c>
      <c r="Q619" s="36"/>
      <c r="R619" s="58">
        <f t="shared" si="79"/>
        <v>-3544</v>
      </c>
    </row>
    <row r="620" spans="1:18">
      <c r="A620" s="35">
        <v>483</v>
      </c>
      <c r="B620" s="115">
        <v>483239131</v>
      </c>
      <c r="C620" s="116" t="s">
        <v>545</v>
      </c>
      <c r="D620" s="115">
        <v>239</v>
      </c>
      <c r="E620" s="116" t="s">
        <v>266</v>
      </c>
      <c r="F620" s="115">
        <v>131</v>
      </c>
      <c r="G620" s="116" t="s">
        <v>158</v>
      </c>
      <c r="H620" s="74">
        <f t="shared" si="72"/>
        <v>2</v>
      </c>
      <c r="I620" s="36"/>
      <c r="J620" s="38">
        <f t="shared" si="73"/>
        <v>11365</v>
      </c>
      <c r="K620" s="38">
        <f t="shared" si="74"/>
        <v>0</v>
      </c>
      <c r="L620" s="38">
        <f t="shared" si="75"/>
        <v>0</v>
      </c>
      <c r="M620" s="36"/>
      <c r="N620" s="38">
        <f t="shared" si="76"/>
        <v>14069</v>
      </c>
      <c r="O620" s="38">
        <f t="shared" si="77"/>
        <v>0</v>
      </c>
      <c r="P620" s="38">
        <f t="shared" si="78"/>
        <v>1</v>
      </c>
      <c r="Q620" s="36"/>
      <c r="R620" s="58">
        <f t="shared" si="79"/>
        <v>2704</v>
      </c>
    </row>
    <row r="621" spans="1:18">
      <c r="A621" s="35">
        <v>483</v>
      </c>
      <c r="B621" s="115">
        <v>483239145</v>
      </c>
      <c r="C621" s="116" t="s">
        <v>545</v>
      </c>
      <c r="D621" s="115">
        <v>239</v>
      </c>
      <c r="E621" s="116" t="s">
        <v>266</v>
      </c>
      <c r="F621" s="115">
        <v>145</v>
      </c>
      <c r="G621" s="116" t="s">
        <v>172</v>
      </c>
      <c r="H621" s="74">
        <f t="shared" si="72"/>
        <v>9</v>
      </c>
      <c r="I621" s="36"/>
      <c r="J621" s="38">
        <f t="shared" si="73"/>
        <v>10398</v>
      </c>
      <c r="K621" s="38">
        <f t="shared" si="74"/>
        <v>1</v>
      </c>
      <c r="L621" s="38">
        <f t="shared" si="75"/>
        <v>1</v>
      </c>
      <c r="M621" s="36"/>
      <c r="N621" s="38">
        <f t="shared" si="76"/>
        <v>10473</v>
      </c>
      <c r="O621" s="38">
        <f t="shared" si="77"/>
        <v>0</v>
      </c>
      <c r="P621" s="38">
        <f t="shared" si="78"/>
        <v>1</v>
      </c>
      <c r="Q621" s="36"/>
      <c r="R621" s="58">
        <f t="shared" si="79"/>
        <v>75</v>
      </c>
    </row>
    <row r="622" spans="1:18">
      <c r="A622" s="35">
        <v>483</v>
      </c>
      <c r="B622" s="115">
        <v>483239171</v>
      </c>
      <c r="C622" s="116" t="s">
        <v>545</v>
      </c>
      <c r="D622" s="115">
        <v>239</v>
      </c>
      <c r="E622" s="116" t="s">
        <v>266</v>
      </c>
      <c r="F622" s="115">
        <v>171</v>
      </c>
      <c r="G622" s="116" t="s">
        <v>198</v>
      </c>
      <c r="H622" s="74">
        <f t="shared" si="72"/>
        <v>16</v>
      </c>
      <c r="I622" s="36"/>
      <c r="J622" s="38">
        <f t="shared" si="73"/>
        <v>11981</v>
      </c>
      <c r="K622" s="38">
        <f t="shared" si="74"/>
        <v>0</v>
      </c>
      <c r="L622" s="38">
        <f t="shared" si="75"/>
        <v>6</v>
      </c>
      <c r="M622" s="36"/>
      <c r="N622" s="38">
        <f t="shared" si="76"/>
        <v>13019</v>
      </c>
      <c r="O622" s="38">
        <f t="shared" si="77"/>
        <v>0</v>
      </c>
      <c r="P622" s="38">
        <f t="shared" si="78"/>
        <v>6</v>
      </c>
      <c r="Q622" s="36"/>
      <c r="R622" s="58">
        <f t="shared" si="79"/>
        <v>1038</v>
      </c>
    </row>
    <row r="623" spans="1:18">
      <c r="A623" s="35">
        <v>483</v>
      </c>
      <c r="B623" s="115">
        <v>483239172</v>
      </c>
      <c r="C623" s="116" t="s">
        <v>545</v>
      </c>
      <c r="D623" s="115">
        <v>239</v>
      </c>
      <c r="E623" s="116" t="s">
        <v>266</v>
      </c>
      <c r="F623" s="115">
        <v>172</v>
      </c>
      <c r="G623" s="116" t="s">
        <v>199</v>
      </c>
      <c r="H623" s="74">
        <f t="shared" si="72"/>
        <v>8</v>
      </c>
      <c r="I623" s="36"/>
      <c r="J623" s="38">
        <f t="shared" si="73"/>
        <v>12818</v>
      </c>
      <c r="K623" s="38">
        <f t="shared" si="74"/>
        <v>0</v>
      </c>
      <c r="L623" s="38">
        <f t="shared" si="75"/>
        <v>2</v>
      </c>
      <c r="M623" s="36"/>
      <c r="N623" s="38">
        <f t="shared" si="76"/>
        <v>13796</v>
      </c>
      <c r="O623" s="38">
        <f t="shared" si="77"/>
        <v>0</v>
      </c>
      <c r="P623" s="38">
        <f t="shared" si="78"/>
        <v>3</v>
      </c>
      <c r="Q623" s="36"/>
      <c r="R623" s="58">
        <f t="shared" si="79"/>
        <v>978</v>
      </c>
    </row>
    <row r="624" spans="1:18">
      <c r="A624" s="35">
        <v>483</v>
      </c>
      <c r="B624" s="115">
        <v>483239182</v>
      </c>
      <c r="C624" s="116" t="s">
        <v>545</v>
      </c>
      <c r="D624" s="115">
        <v>239</v>
      </c>
      <c r="E624" s="116" t="s">
        <v>266</v>
      </c>
      <c r="F624" s="115">
        <v>182</v>
      </c>
      <c r="G624" s="116" t="s">
        <v>209</v>
      </c>
      <c r="H624" s="74">
        <f t="shared" si="72"/>
        <v>38</v>
      </c>
      <c r="I624" s="36"/>
      <c r="J624" s="38">
        <f t="shared" si="73"/>
        <v>11487</v>
      </c>
      <c r="K624" s="38">
        <f t="shared" si="74"/>
        <v>0</v>
      </c>
      <c r="L624" s="38">
        <f t="shared" si="75"/>
        <v>6</v>
      </c>
      <c r="M624" s="36"/>
      <c r="N624" s="38">
        <f t="shared" si="76"/>
        <v>12412</v>
      </c>
      <c r="O624" s="38">
        <f t="shared" si="77"/>
        <v>0</v>
      </c>
      <c r="P624" s="38">
        <f t="shared" si="78"/>
        <v>8</v>
      </c>
      <c r="Q624" s="36"/>
      <c r="R624" s="58">
        <f t="shared" si="79"/>
        <v>925</v>
      </c>
    </row>
    <row r="625" spans="1:18">
      <c r="A625" s="35">
        <v>483</v>
      </c>
      <c r="B625" s="115">
        <v>483239219</v>
      </c>
      <c r="C625" s="116" t="s">
        <v>545</v>
      </c>
      <c r="D625" s="115">
        <v>239</v>
      </c>
      <c r="E625" s="116" t="s">
        <v>266</v>
      </c>
      <c r="F625" s="115">
        <v>219</v>
      </c>
      <c r="G625" s="116" t="s">
        <v>246</v>
      </c>
      <c r="H625" s="74">
        <f t="shared" si="72"/>
        <v>1</v>
      </c>
      <c r="I625" s="36"/>
      <c r="J625" s="38">
        <f t="shared" si="73"/>
        <v>10920.233089527594</v>
      </c>
      <c r="K625" s="38">
        <f t="shared" si="74"/>
        <v>0</v>
      </c>
      <c r="L625" s="38">
        <f t="shared" si="75"/>
        <v>0</v>
      </c>
      <c r="M625" s="36"/>
      <c r="N625" s="38">
        <f t="shared" si="76"/>
        <v>11960</v>
      </c>
      <c r="O625" s="38">
        <f t="shared" si="77"/>
        <v>0</v>
      </c>
      <c r="P625" s="38">
        <f t="shared" si="78"/>
        <v>0</v>
      </c>
      <c r="Q625" s="36"/>
      <c r="R625" s="58">
        <f t="shared" si="79"/>
        <v>1039.7669104724064</v>
      </c>
    </row>
    <row r="626" spans="1:18">
      <c r="A626" s="35">
        <v>483</v>
      </c>
      <c r="B626" s="115">
        <v>483239231</v>
      </c>
      <c r="C626" s="116" t="s">
        <v>545</v>
      </c>
      <c r="D626" s="115">
        <v>239</v>
      </c>
      <c r="E626" s="116" t="s">
        <v>266</v>
      </c>
      <c r="F626" s="115">
        <v>231</v>
      </c>
      <c r="G626" s="116" t="s">
        <v>258</v>
      </c>
      <c r="H626" s="74">
        <f t="shared" si="72"/>
        <v>17</v>
      </c>
      <c r="I626" s="36"/>
      <c r="J626" s="38">
        <f t="shared" si="73"/>
        <v>12497</v>
      </c>
      <c r="K626" s="38">
        <f t="shared" si="74"/>
        <v>0</v>
      </c>
      <c r="L626" s="38">
        <f t="shared" si="75"/>
        <v>6</v>
      </c>
      <c r="M626" s="36"/>
      <c r="N626" s="38">
        <f t="shared" si="76"/>
        <v>12748</v>
      </c>
      <c r="O626" s="38">
        <f t="shared" si="77"/>
        <v>0</v>
      </c>
      <c r="P626" s="38">
        <f t="shared" si="78"/>
        <v>5</v>
      </c>
      <c r="Q626" s="36"/>
      <c r="R626" s="58">
        <f t="shared" si="79"/>
        <v>251</v>
      </c>
    </row>
    <row r="627" spans="1:18">
      <c r="A627" s="35">
        <v>483</v>
      </c>
      <c r="B627" s="115">
        <v>483239239</v>
      </c>
      <c r="C627" s="116" t="s">
        <v>545</v>
      </c>
      <c r="D627" s="115">
        <v>239</v>
      </c>
      <c r="E627" s="116" t="s">
        <v>266</v>
      </c>
      <c r="F627" s="115">
        <v>239</v>
      </c>
      <c r="G627" s="116" t="s">
        <v>266</v>
      </c>
      <c r="H627" s="74">
        <f t="shared" si="72"/>
        <v>323</v>
      </c>
      <c r="I627" s="36"/>
      <c r="J627" s="38">
        <f t="shared" si="73"/>
        <v>11143</v>
      </c>
      <c r="K627" s="38">
        <f t="shared" si="74"/>
        <v>2</v>
      </c>
      <c r="L627" s="38">
        <f t="shared" si="75"/>
        <v>61</v>
      </c>
      <c r="M627" s="36"/>
      <c r="N627" s="38">
        <f t="shared" si="76"/>
        <v>12023</v>
      </c>
      <c r="O627" s="38">
        <f t="shared" si="77"/>
        <v>7</v>
      </c>
      <c r="P627" s="38">
        <f t="shared" si="78"/>
        <v>72</v>
      </c>
      <c r="Q627" s="36"/>
      <c r="R627" s="58">
        <f t="shared" si="79"/>
        <v>880</v>
      </c>
    </row>
    <row r="628" spans="1:18">
      <c r="A628" s="35">
        <v>483</v>
      </c>
      <c r="B628" s="115">
        <v>483239240</v>
      </c>
      <c r="C628" s="116" t="s">
        <v>545</v>
      </c>
      <c r="D628" s="115">
        <v>239</v>
      </c>
      <c r="E628" s="116" t="s">
        <v>266</v>
      </c>
      <c r="F628" s="115">
        <v>240</v>
      </c>
      <c r="G628" s="116" t="s">
        <v>267</v>
      </c>
      <c r="H628" s="74">
        <f t="shared" si="72"/>
        <v>1</v>
      </c>
      <c r="I628" s="36"/>
      <c r="J628" s="38" t="str">
        <f t="shared" si="73"/>
        <v>--</v>
      </c>
      <c r="K628" s="38">
        <f t="shared" si="74"/>
        <v>0</v>
      </c>
      <c r="L628" s="38">
        <f t="shared" si="75"/>
        <v>0</v>
      </c>
      <c r="M628" s="36"/>
      <c r="N628" s="38">
        <f t="shared" si="76"/>
        <v>12015.642921451614</v>
      </c>
      <c r="O628" s="38">
        <f t="shared" si="77"/>
        <v>0</v>
      </c>
      <c r="P628" s="38">
        <f t="shared" si="78"/>
        <v>0</v>
      </c>
      <c r="Q628" s="36"/>
      <c r="R628" s="58" t="str">
        <f t="shared" si="79"/>
        <v>--</v>
      </c>
    </row>
    <row r="629" spans="1:18">
      <c r="A629" s="35">
        <v>483</v>
      </c>
      <c r="B629" s="115">
        <v>483239250</v>
      </c>
      <c r="C629" s="116" t="s">
        <v>545</v>
      </c>
      <c r="D629" s="115">
        <v>239</v>
      </c>
      <c r="E629" s="116" t="s">
        <v>266</v>
      </c>
      <c r="F629" s="115">
        <v>250</v>
      </c>
      <c r="G629" s="116" t="s">
        <v>277</v>
      </c>
      <c r="H629" s="74">
        <f t="shared" si="72"/>
        <v>1</v>
      </c>
      <c r="I629" s="36"/>
      <c r="J629" s="38">
        <f t="shared" si="73"/>
        <v>10864.565383022773</v>
      </c>
      <c r="K629" s="38">
        <f t="shared" si="74"/>
        <v>0</v>
      </c>
      <c r="L629" s="38">
        <f t="shared" si="75"/>
        <v>0</v>
      </c>
      <c r="M629" s="36"/>
      <c r="N629" s="38">
        <f t="shared" si="76"/>
        <v>14972</v>
      </c>
      <c r="O629" s="38">
        <f t="shared" si="77"/>
        <v>0</v>
      </c>
      <c r="P629" s="38">
        <f t="shared" si="78"/>
        <v>1</v>
      </c>
      <c r="Q629" s="36"/>
      <c r="R629" s="58">
        <f t="shared" si="79"/>
        <v>4107.4346169772271</v>
      </c>
    </row>
    <row r="630" spans="1:18">
      <c r="A630" s="35">
        <v>483</v>
      </c>
      <c r="B630" s="115">
        <v>483239261</v>
      </c>
      <c r="C630" s="116" t="s">
        <v>545</v>
      </c>
      <c r="D630" s="115">
        <v>239</v>
      </c>
      <c r="E630" s="116" t="s">
        <v>266</v>
      </c>
      <c r="F630" s="115">
        <v>261</v>
      </c>
      <c r="G630" s="116" t="s">
        <v>288</v>
      </c>
      <c r="H630" s="74">
        <f t="shared" si="72"/>
        <v>22</v>
      </c>
      <c r="I630" s="36"/>
      <c r="J630" s="38">
        <f t="shared" si="73"/>
        <v>10537</v>
      </c>
      <c r="K630" s="38">
        <f t="shared" si="74"/>
        <v>0</v>
      </c>
      <c r="L630" s="38">
        <f t="shared" si="75"/>
        <v>1</v>
      </c>
      <c r="M630" s="36"/>
      <c r="N630" s="38">
        <f t="shared" si="76"/>
        <v>11099</v>
      </c>
      <c r="O630" s="38">
        <f t="shared" si="77"/>
        <v>0</v>
      </c>
      <c r="P630" s="38">
        <f t="shared" si="78"/>
        <v>2</v>
      </c>
      <c r="Q630" s="36"/>
      <c r="R630" s="58">
        <f t="shared" si="79"/>
        <v>562</v>
      </c>
    </row>
    <row r="631" spans="1:18">
      <c r="A631" s="35">
        <v>483</v>
      </c>
      <c r="B631" s="115">
        <v>483239310</v>
      </c>
      <c r="C631" s="116" t="s">
        <v>545</v>
      </c>
      <c r="D631" s="115">
        <v>239</v>
      </c>
      <c r="E631" s="116" t="s">
        <v>266</v>
      </c>
      <c r="F631" s="115">
        <v>310</v>
      </c>
      <c r="G631" s="116" t="s">
        <v>337</v>
      </c>
      <c r="H631" s="74">
        <f t="shared" si="72"/>
        <v>79</v>
      </c>
      <c r="I631" s="36"/>
      <c r="J631" s="38">
        <f t="shared" si="73"/>
        <v>12482</v>
      </c>
      <c r="K631" s="38">
        <f t="shared" si="74"/>
        <v>0</v>
      </c>
      <c r="L631" s="38">
        <f t="shared" si="75"/>
        <v>24</v>
      </c>
      <c r="M631" s="36"/>
      <c r="N631" s="38">
        <f t="shared" si="76"/>
        <v>14134</v>
      </c>
      <c r="O631" s="38">
        <f t="shared" si="77"/>
        <v>0</v>
      </c>
      <c r="P631" s="38">
        <f t="shared" si="78"/>
        <v>37</v>
      </c>
      <c r="Q631" s="36"/>
      <c r="R631" s="58">
        <f t="shared" si="79"/>
        <v>1652</v>
      </c>
    </row>
    <row r="632" spans="1:18">
      <c r="A632" s="35">
        <v>483</v>
      </c>
      <c r="B632" s="115">
        <v>483239336</v>
      </c>
      <c r="C632" s="116" t="s">
        <v>545</v>
      </c>
      <c r="D632" s="115">
        <v>239</v>
      </c>
      <c r="E632" s="116" t="s">
        <v>266</v>
      </c>
      <c r="F632" s="115">
        <v>336</v>
      </c>
      <c r="G632" s="116" t="s">
        <v>363</v>
      </c>
      <c r="H632" s="74">
        <f t="shared" si="72"/>
        <v>1</v>
      </c>
      <c r="I632" s="36"/>
      <c r="J632" s="38">
        <f t="shared" si="73"/>
        <v>13763</v>
      </c>
      <c r="K632" s="38">
        <f t="shared" si="74"/>
        <v>0</v>
      </c>
      <c r="L632" s="38">
        <f t="shared" si="75"/>
        <v>1</v>
      </c>
      <c r="M632" s="36"/>
      <c r="N632" s="38">
        <f t="shared" si="76"/>
        <v>17454</v>
      </c>
      <c r="O632" s="38">
        <f t="shared" si="77"/>
        <v>0</v>
      </c>
      <c r="P632" s="38">
        <f t="shared" si="78"/>
        <v>1</v>
      </c>
      <c r="Q632" s="36"/>
      <c r="R632" s="58">
        <f t="shared" si="79"/>
        <v>3691</v>
      </c>
    </row>
    <row r="633" spans="1:18">
      <c r="A633" s="35">
        <v>483</v>
      </c>
      <c r="B633" s="115">
        <v>483239625</v>
      </c>
      <c r="C633" s="116" t="s">
        <v>545</v>
      </c>
      <c r="D633" s="115">
        <v>239</v>
      </c>
      <c r="E633" s="116" t="s">
        <v>266</v>
      </c>
      <c r="F633" s="115">
        <v>625</v>
      </c>
      <c r="G633" s="116" t="s">
        <v>390</v>
      </c>
      <c r="H633" s="74">
        <f t="shared" si="72"/>
        <v>4</v>
      </c>
      <c r="I633" s="36"/>
      <c r="J633" s="38">
        <f t="shared" si="73"/>
        <v>11365</v>
      </c>
      <c r="K633" s="38">
        <f t="shared" si="74"/>
        <v>0</v>
      </c>
      <c r="L633" s="38">
        <f t="shared" si="75"/>
        <v>0</v>
      </c>
      <c r="M633" s="36"/>
      <c r="N633" s="38">
        <f t="shared" si="76"/>
        <v>13611</v>
      </c>
      <c r="O633" s="38">
        <f t="shared" si="77"/>
        <v>0</v>
      </c>
      <c r="P633" s="38">
        <f t="shared" si="78"/>
        <v>1</v>
      </c>
      <c r="Q633" s="36"/>
      <c r="R633" s="58">
        <f t="shared" si="79"/>
        <v>2246</v>
      </c>
    </row>
    <row r="634" spans="1:18">
      <c r="A634" s="35">
        <v>483</v>
      </c>
      <c r="B634" s="115">
        <v>483239665</v>
      </c>
      <c r="C634" s="116" t="s">
        <v>545</v>
      </c>
      <c r="D634" s="115">
        <v>239</v>
      </c>
      <c r="E634" s="116" t="s">
        <v>266</v>
      </c>
      <c r="F634" s="115">
        <v>665</v>
      </c>
      <c r="G634" s="116" t="s">
        <v>400</v>
      </c>
      <c r="H634" s="74">
        <f t="shared" si="72"/>
        <v>7</v>
      </c>
      <c r="I634" s="36"/>
      <c r="J634" s="38">
        <f t="shared" si="73"/>
        <v>13130</v>
      </c>
      <c r="K634" s="38">
        <f t="shared" si="74"/>
        <v>0</v>
      </c>
      <c r="L634" s="38">
        <f t="shared" si="75"/>
        <v>5</v>
      </c>
      <c r="M634" s="36"/>
      <c r="N634" s="38">
        <f t="shared" si="76"/>
        <v>14719</v>
      </c>
      <c r="O634" s="38">
        <f t="shared" si="77"/>
        <v>0</v>
      </c>
      <c r="P634" s="38">
        <f t="shared" si="78"/>
        <v>5</v>
      </c>
      <c r="Q634" s="36"/>
      <c r="R634" s="58">
        <f t="shared" si="79"/>
        <v>1589</v>
      </c>
    </row>
    <row r="635" spans="1:18">
      <c r="A635" s="35">
        <v>483</v>
      </c>
      <c r="B635" s="115">
        <v>483239740</v>
      </c>
      <c r="C635" s="116" t="s">
        <v>545</v>
      </c>
      <c r="D635" s="115">
        <v>239</v>
      </c>
      <c r="E635" s="116" t="s">
        <v>266</v>
      </c>
      <c r="F635" s="115">
        <v>740</v>
      </c>
      <c r="G635" s="116" t="s">
        <v>423</v>
      </c>
      <c r="H635" s="74">
        <f t="shared" si="72"/>
        <v>8</v>
      </c>
      <c r="I635" s="36"/>
      <c r="J635" s="38">
        <f t="shared" si="73"/>
        <v>11445</v>
      </c>
      <c r="K635" s="38">
        <f t="shared" si="74"/>
        <v>0</v>
      </c>
      <c r="L635" s="38">
        <f t="shared" si="75"/>
        <v>1</v>
      </c>
      <c r="M635" s="36"/>
      <c r="N635" s="38">
        <f t="shared" si="76"/>
        <v>11960</v>
      </c>
      <c r="O635" s="38">
        <f t="shared" si="77"/>
        <v>0</v>
      </c>
      <c r="P635" s="38">
        <f t="shared" si="78"/>
        <v>0</v>
      </c>
      <c r="Q635" s="36"/>
      <c r="R635" s="58">
        <f t="shared" si="79"/>
        <v>515</v>
      </c>
    </row>
    <row r="636" spans="1:18">
      <c r="A636" s="35">
        <v>483</v>
      </c>
      <c r="B636" s="115">
        <v>483239760</v>
      </c>
      <c r="C636" s="116" t="s">
        <v>545</v>
      </c>
      <c r="D636" s="115">
        <v>239</v>
      </c>
      <c r="E636" s="116" t="s">
        <v>266</v>
      </c>
      <c r="F636" s="115">
        <v>760</v>
      </c>
      <c r="G636" s="116" t="s">
        <v>428</v>
      </c>
      <c r="H636" s="74">
        <f t="shared" si="72"/>
        <v>48</v>
      </c>
      <c r="I636" s="36"/>
      <c r="J636" s="38">
        <f t="shared" si="73"/>
        <v>11261</v>
      </c>
      <c r="K636" s="38">
        <f t="shared" si="74"/>
        <v>0</v>
      </c>
      <c r="L636" s="38">
        <f t="shared" si="75"/>
        <v>5</v>
      </c>
      <c r="M636" s="36"/>
      <c r="N636" s="38">
        <f t="shared" si="76"/>
        <v>12251</v>
      </c>
      <c r="O636" s="38">
        <f t="shared" si="77"/>
        <v>1</v>
      </c>
      <c r="P636" s="38">
        <f t="shared" si="78"/>
        <v>7</v>
      </c>
      <c r="Q636" s="36"/>
      <c r="R636" s="58">
        <f t="shared" si="79"/>
        <v>990</v>
      </c>
    </row>
    <row r="637" spans="1:18">
      <c r="A637" s="35">
        <v>484</v>
      </c>
      <c r="B637" s="115">
        <v>484035001</v>
      </c>
      <c r="C637" s="116" t="s">
        <v>546</v>
      </c>
      <c r="D637" s="115">
        <v>35</v>
      </c>
      <c r="E637" s="116" t="s">
        <v>62</v>
      </c>
      <c r="F637" s="115">
        <v>1</v>
      </c>
      <c r="G637" s="116" t="s">
        <v>28</v>
      </c>
      <c r="H637" s="74">
        <f t="shared" si="72"/>
        <v>1</v>
      </c>
      <c r="I637" s="36"/>
      <c r="J637" s="38">
        <f t="shared" si="73"/>
        <v>12097.490041605108</v>
      </c>
      <c r="K637" s="38">
        <f t="shared" si="74"/>
        <v>0</v>
      </c>
      <c r="L637" s="38">
        <f t="shared" si="75"/>
        <v>0</v>
      </c>
      <c r="M637" s="36"/>
      <c r="N637" s="38">
        <f t="shared" si="76"/>
        <v>17894</v>
      </c>
      <c r="O637" s="38">
        <f t="shared" si="77"/>
        <v>0</v>
      </c>
      <c r="P637" s="38">
        <f t="shared" si="78"/>
        <v>1</v>
      </c>
      <c r="Q637" s="36"/>
      <c r="R637" s="58">
        <f t="shared" si="79"/>
        <v>5796.5099583948922</v>
      </c>
    </row>
    <row r="638" spans="1:18">
      <c r="A638" s="35">
        <v>484</v>
      </c>
      <c r="B638" s="115">
        <v>484035016</v>
      </c>
      <c r="C638" s="116" t="s">
        <v>546</v>
      </c>
      <c r="D638" s="115">
        <v>35</v>
      </c>
      <c r="E638" s="116" t="s">
        <v>62</v>
      </c>
      <c r="F638" s="115">
        <v>16</v>
      </c>
      <c r="G638" s="116" t="s">
        <v>43</v>
      </c>
      <c r="H638" s="74">
        <f t="shared" si="72"/>
        <v>1</v>
      </c>
      <c r="I638" s="36"/>
      <c r="J638" s="38">
        <f t="shared" si="73"/>
        <v>15217</v>
      </c>
      <c r="K638" s="38">
        <f t="shared" si="74"/>
        <v>0</v>
      </c>
      <c r="L638" s="38">
        <f t="shared" si="75"/>
        <v>1</v>
      </c>
      <c r="M638" s="36"/>
      <c r="N638" s="38">
        <f t="shared" si="76"/>
        <v>16170</v>
      </c>
      <c r="O638" s="38">
        <f t="shared" si="77"/>
        <v>0</v>
      </c>
      <c r="P638" s="38">
        <f t="shared" si="78"/>
        <v>1</v>
      </c>
      <c r="Q638" s="36"/>
      <c r="R638" s="58">
        <f t="shared" si="79"/>
        <v>953</v>
      </c>
    </row>
    <row r="639" spans="1:18">
      <c r="A639" s="35">
        <v>484</v>
      </c>
      <c r="B639" s="115">
        <v>484035035</v>
      </c>
      <c r="C639" s="116" t="s">
        <v>546</v>
      </c>
      <c r="D639" s="115">
        <v>35</v>
      </c>
      <c r="E639" s="116" t="s">
        <v>62</v>
      </c>
      <c r="F639" s="115">
        <v>35</v>
      </c>
      <c r="G639" s="116" t="s">
        <v>62</v>
      </c>
      <c r="H639" s="74">
        <f t="shared" si="72"/>
        <v>1554</v>
      </c>
      <c r="I639" s="36"/>
      <c r="J639" s="38">
        <f t="shared" si="73"/>
        <v>15659</v>
      </c>
      <c r="K639" s="38">
        <f t="shared" si="74"/>
        <v>320</v>
      </c>
      <c r="L639" s="38">
        <f t="shared" si="75"/>
        <v>1211</v>
      </c>
      <c r="M639" s="36"/>
      <c r="N639" s="38">
        <f t="shared" si="76"/>
        <v>17357</v>
      </c>
      <c r="O639" s="38">
        <f t="shared" si="77"/>
        <v>243</v>
      </c>
      <c r="P639" s="38">
        <f t="shared" si="78"/>
        <v>1232</v>
      </c>
      <c r="Q639" s="36"/>
      <c r="R639" s="58">
        <f t="shared" si="79"/>
        <v>1698</v>
      </c>
    </row>
    <row r="640" spans="1:18">
      <c r="A640" s="35">
        <v>484</v>
      </c>
      <c r="B640" s="115">
        <v>484035044</v>
      </c>
      <c r="C640" s="116" t="s">
        <v>546</v>
      </c>
      <c r="D640" s="115">
        <v>35</v>
      </c>
      <c r="E640" s="116" t="s">
        <v>62</v>
      </c>
      <c r="F640" s="115">
        <v>44</v>
      </c>
      <c r="G640" s="116" t="s">
        <v>71</v>
      </c>
      <c r="H640" s="74">
        <f t="shared" si="72"/>
        <v>6</v>
      </c>
      <c r="I640" s="36"/>
      <c r="J640" s="38">
        <f t="shared" si="73"/>
        <v>16896</v>
      </c>
      <c r="K640" s="38">
        <f t="shared" si="74"/>
        <v>0</v>
      </c>
      <c r="L640" s="38">
        <f t="shared" si="75"/>
        <v>2</v>
      </c>
      <c r="M640" s="36"/>
      <c r="N640" s="38">
        <f t="shared" si="76"/>
        <v>13651</v>
      </c>
      <c r="O640" s="38">
        <f t="shared" si="77"/>
        <v>0</v>
      </c>
      <c r="P640" s="38">
        <f t="shared" si="78"/>
        <v>2</v>
      </c>
      <c r="Q640" s="36"/>
      <c r="R640" s="58">
        <f t="shared" si="79"/>
        <v>-3245</v>
      </c>
    </row>
    <row r="641" spans="1:18">
      <c r="A641" s="35">
        <v>484</v>
      </c>
      <c r="B641" s="115">
        <v>484035046</v>
      </c>
      <c r="C641" s="116" t="s">
        <v>546</v>
      </c>
      <c r="D641" s="115">
        <v>35</v>
      </c>
      <c r="E641" s="116" t="s">
        <v>62</v>
      </c>
      <c r="F641" s="115">
        <v>46</v>
      </c>
      <c r="G641" s="116" t="s">
        <v>73</v>
      </c>
      <c r="H641" s="74">
        <f t="shared" si="72"/>
        <v>1</v>
      </c>
      <c r="I641" s="36"/>
      <c r="J641" s="38">
        <f t="shared" si="73"/>
        <v>9846</v>
      </c>
      <c r="K641" s="38">
        <f t="shared" si="74"/>
        <v>0</v>
      </c>
      <c r="L641" s="38">
        <f t="shared" si="75"/>
        <v>0</v>
      </c>
      <c r="M641" s="36"/>
      <c r="N641" s="38">
        <f t="shared" si="76"/>
        <v>10434</v>
      </c>
      <c r="O641" s="38">
        <f t="shared" si="77"/>
        <v>0</v>
      </c>
      <c r="P641" s="38">
        <f t="shared" si="78"/>
        <v>0</v>
      </c>
      <c r="Q641" s="36"/>
      <c r="R641" s="58">
        <f t="shared" si="79"/>
        <v>588</v>
      </c>
    </row>
    <row r="642" spans="1:18">
      <c r="A642" s="35">
        <v>484</v>
      </c>
      <c r="B642" s="115">
        <v>484035050</v>
      </c>
      <c r="C642" s="116" t="s">
        <v>546</v>
      </c>
      <c r="D642" s="115">
        <v>35</v>
      </c>
      <c r="E642" s="116" t="s">
        <v>62</v>
      </c>
      <c r="F642" s="115">
        <v>50</v>
      </c>
      <c r="G642" s="116" t="s">
        <v>77</v>
      </c>
      <c r="H642" s="74">
        <f t="shared" si="72"/>
        <v>2</v>
      </c>
      <c r="I642" s="36"/>
      <c r="J642" s="38">
        <f t="shared" si="73"/>
        <v>18481</v>
      </c>
      <c r="K642" s="38">
        <f t="shared" si="74"/>
        <v>1</v>
      </c>
      <c r="L642" s="38">
        <f t="shared" si="75"/>
        <v>1</v>
      </c>
      <c r="M642" s="36"/>
      <c r="N642" s="38">
        <f t="shared" si="76"/>
        <v>15073</v>
      </c>
      <c r="O642" s="38">
        <f t="shared" si="77"/>
        <v>0</v>
      </c>
      <c r="P642" s="38">
        <f t="shared" si="78"/>
        <v>1</v>
      </c>
      <c r="Q642" s="36"/>
      <c r="R642" s="58">
        <f t="shared" si="79"/>
        <v>-3408</v>
      </c>
    </row>
    <row r="643" spans="1:18">
      <c r="A643" s="35">
        <v>484</v>
      </c>
      <c r="B643" s="115">
        <v>484035057</v>
      </c>
      <c r="C643" s="116" t="s">
        <v>546</v>
      </c>
      <c r="D643" s="115">
        <v>35</v>
      </c>
      <c r="E643" s="116" t="s">
        <v>62</v>
      </c>
      <c r="F643" s="115">
        <v>57</v>
      </c>
      <c r="G643" s="116" t="s">
        <v>84</v>
      </c>
      <c r="H643" s="74">
        <f t="shared" si="72"/>
        <v>1</v>
      </c>
      <c r="I643" s="36"/>
      <c r="J643" s="38" t="str">
        <f t="shared" si="73"/>
        <v>--</v>
      </c>
      <c r="K643" s="38">
        <f t="shared" si="74"/>
        <v>0</v>
      </c>
      <c r="L643" s="38">
        <f t="shared" si="75"/>
        <v>0</v>
      </c>
      <c r="M643" s="36"/>
      <c r="N643" s="38">
        <f t="shared" si="76"/>
        <v>17646.168376019185</v>
      </c>
      <c r="O643" s="38">
        <f t="shared" si="77"/>
        <v>0</v>
      </c>
      <c r="P643" s="38">
        <f t="shared" si="78"/>
        <v>0</v>
      </c>
      <c r="Q643" s="36"/>
      <c r="R643" s="58" t="str">
        <f t="shared" si="79"/>
        <v>--</v>
      </c>
    </row>
    <row r="644" spans="1:18">
      <c r="A644" s="35">
        <v>484</v>
      </c>
      <c r="B644" s="115">
        <v>484035093</v>
      </c>
      <c r="C644" s="116" t="s">
        <v>546</v>
      </c>
      <c r="D644" s="115">
        <v>35</v>
      </c>
      <c r="E644" s="116" t="s">
        <v>62</v>
      </c>
      <c r="F644" s="115">
        <v>93</v>
      </c>
      <c r="G644" s="116" t="s">
        <v>120</v>
      </c>
      <c r="H644" s="74">
        <f t="shared" si="72"/>
        <v>1</v>
      </c>
      <c r="I644" s="36"/>
      <c r="J644" s="38">
        <f t="shared" si="73"/>
        <v>15571</v>
      </c>
      <c r="K644" s="38">
        <f t="shared" si="74"/>
        <v>0</v>
      </c>
      <c r="L644" s="38">
        <f t="shared" si="75"/>
        <v>1</v>
      </c>
      <c r="M644" s="36"/>
      <c r="N644" s="38">
        <f t="shared" si="76"/>
        <v>19084</v>
      </c>
      <c r="O644" s="38">
        <f t="shared" si="77"/>
        <v>0</v>
      </c>
      <c r="P644" s="38">
        <f t="shared" si="78"/>
        <v>2</v>
      </c>
      <c r="Q644" s="36"/>
      <c r="R644" s="58">
        <f t="shared" si="79"/>
        <v>3513</v>
      </c>
    </row>
    <row r="645" spans="1:18">
      <c r="A645" s="35">
        <v>484</v>
      </c>
      <c r="B645" s="115">
        <v>484035163</v>
      </c>
      <c r="C645" s="116" t="s">
        <v>546</v>
      </c>
      <c r="D645" s="115">
        <v>35</v>
      </c>
      <c r="E645" s="116" t="s">
        <v>62</v>
      </c>
      <c r="F645" s="115">
        <v>163</v>
      </c>
      <c r="G645" s="116" t="s">
        <v>190</v>
      </c>
      <c r="H645" s="74">
        <f t="shared" si="72"/>
        <v>1</v>
      </c>
      <c r="I645" s="36"/>
      <c r="J645" s="38">
        <f t="shared" si="73"/>
        <v>15641.433168570762</v>
      </c>
      <c r="K645" s="38">
        <f t="shared" si="74"/>
        <v>0</v>
      </c>
      <c r="L645" s="38">
        <f t="shared" si="75"/>
        <v>0</v>
      </c>
      <c r="M645" s="36"/>
      <c r="N645" s="38">
        <f t="shared" si="76"/>
        <v>15762</v>
      </c>
      <c r="O645" s="38">
        <f t="shared" si="77"/>
        <v>0</v>
      </c>
      <c r="P645" s="38">
        <f t="shared" si="78"/>
        <v>1</v>
      </c>
      <c r="Q645" s="36"/>
      <c r="R645" s="58">
        <f t="shared" si="79"/>
        <v>120.56683142923794</v>
      </c>
    </row>
    <row r="646" spans="1:18">
      <c r="A646" s="35">
        <v>484</v>
      </c>
      <c r="B646" s="115">
        <v>484035165</v>
      </c>
      <c r="C646" s="116" t="s">
        <v>546</v>
      </c>
      <c r="D646" s="115">
        <v>35</v>
      </c>
      <c r="E646" s="116" t="s">
        <v>62</v>
      </c>
      <c r="F646" s="115">
        <v>165</v>
      </c>
      <c r="G646" s="116" t="s">
        <v>192</v>
      </c>
      <c r="H646" s="74">
        <f t="shared" si="72"/>
        <v>2</v>
      </c>
      <c r="I646" s="36"/>
      <c r="J646" s="38">
        <f t="shared" si="73"/>
        <v>14133.249005012281</v>
      </c>
      <c r="K646" s="38">
        <f t="shared" si="74"/>
        <v>0</v>
      </c>
      <c r="L646" s="38">
        <f t="shared" si="75"/>
        <v>0</v>
      </c>
      <c r="M646" s="36"/>
      <c r="N646" s="38">
        <f t="shared" si="76"/>
        <v>15500.82967073056</v>
      </c>
      <c r="O646" s="38">
        <f t="shared" si="77"/>
        <v>0</v>
      </c>
      <c r="P646" s="38">
        <f t="shared" si="78"/>
        <v>0</v>
      </c>
      <c r="Q646" s="36"/>
      <c r="R646" s="58">
        <f t="shared" si="79"/>
        <v>1367.5806657182784</v>
      </c>
    </row>
    <row r="647" spans="1:18">
      <c r="A647" s="35">
        <v>484</v>
      </c>
      <c r="B647" s="115">
        <v>484035189</v>
      </c>
      <c r="C647" s="116" t="s">
        <v>546</v>
      </c>
      <c r="D647" s="115">
        <v>35</v>
      </c>
      <c r="E647" s="116" t="s">
        <v>62</v>
      </c>
      <c r="F647" s="115">
        <v>189</v>
      </c>
      <c r="G647" s="116" t="s">
        <v>216</v>
      </c>
      <c r="H647" s="74">
        <f t="shared" si="72"/>
        <v>1</v>
      </c>
      <c r="I647" s="36"/>
      <c r="J647" s="38" t="str">
        <f t="shared" si="73"/>
        <v>--</v>
      </c>
      <c r="K647" s="38">
        <f t="shared" si="74"/>
        <v>0</v>
      </c>
      <c r="L647" s="38">
        <f t="shared" si="75"/>
        <v>0</v>
      </c>
      <c r="M647" s="36"/>
      <c r="N647" s="38">
        <f t="shared" si="76"/>
        <v>11876.535469617698</v>
      </c>
      <c r="O647" s="38">
        <f t="shared" si="77"/>
        <v>0</v>
      </c>
      <c r="P647" s="38">
        <f t="shared" si="78"/>
        <v>0</v>
      </c>
      <c r="Q647" s="36"/>
      <c r="R647" s="58" t="str">
        <f t="shared" si="79"/>
        <v>--</v>
      </c>
    </row>
    <row r="648" spans="1:18">
      <c r="A648" s="35">
        <v>484</v>
      </c>
      <c r="B648" s="115">
        <v>484035207</v>
      </c>
      <c r="C648" s="116" t="s">
        <v>546</v>
      </c>
      <c r="D648" s="115">
        <v>35</v>
      </c>
      <c r="E648" s="116" t="s">
        <v>62</v>
      </c>
      <c r="F648" s="115">
        <v>207</v>
      </c>
      <c r="G648" s="116" t="s">
        <v>234</v>
      </c>
      <c r="H648" s="74">
        <f t="shared" si="72"/>
        <v>1</v>
      </c>
      <c r="I648" s="36"/>
      <c r="J648" s="38">
        <f t="shared" si="73"/>
        <v>16082</v>
      </c>
      <c r="K648" s="38">
        <f t="shared" si="74"/>
        <v>0</v>
      </c>
      <c r="L648" s="38">
        <f t="shared" si="75"/>
        <v>1</v>
      </c>
      <c r="M648" s="36"/>
      <c r="N648" s="38">
        <f t="shared" si="76"/>
        <v>16962</v>
      </c>
      <c r="O648" s="38">
        <f t="shared" si="77"/>
        <v>0</v>
      </c>
      <c r="P648" s="38">
        <f t="shared" si="78"/>
        <v>1</v>
      </c>
      <c r="Q648" s="36"/>
      <c r="R648" s="58">
        <f t="shared" si="79"/>
        <v>880</v>
      </c>
    </row>
    <row r="649" spans="1:18">
      <c r="A649" s="35">
        <v>484</v>
      </c>
      <c r="B649" s="115">
        <v>484035243</v>
      </c>
      <c r="C649" s="116" t="s">
        <v>546</v>
      </c>
      <c r="D649" s="115">
        <v>35</v>
      </c>
      <c r="E649" s="116" t="s">
        <v>62</v>
      </c>
      <c r="F649" s="115">
        <v>243</v>
      </c>
      <c r="G649" s="116" t="s">
        <v>270</v>
      </c>
      <c r="H649" s="74">
        <f t="shared" si="72"/>
        <v>4</v>
      </c>
      <c r="I649" s="36"/>
      <c r="J649" s="38">
        <f t="shared" si="73"/>
        <v>13802</v>
      </c>
      <c r="K649" s="38">
        <f t="shared" si="74"/>
        <v>0</v>
      </c>
      <c r="L649" s="38">
        <f t="shared" si="75"/>
        <v>4</v>
      </c>
      <c r="M649" s="36"/>
      <c r="N649" s="38">
        <f t="shared" si="76"/>
        <v>15450</v>
      </c>
      <c r="O649" s="38">
        <f t="shared" si="77"/>
        <v>0</v>
      </c>
      <c r="P649" s="38">
        <f t="shared" si="78"/>
        <v>1</v>
      </c>
      <c r="Q649" s="36"/>
      <c r="R649" s="58">
        <f t="shared" si="79"/>
        <v>1648</v>
      </c>
    </row>
    <row r="650" spans="1:18">
      <c r="A650" s="35">
        <v>484</v>
      </c>
      <c r="B650" s="115">
        <v>484035244</v>
      </c>
      <c r="C650" s="116" t="s">
        <v>546</v>
      </c>
      <c r="D650" s="115">
        <v>35</v>
      </c>
      <c r="E650" s="116" t="s">
        <v>62</v>
      </c>
      <c r="F650" s="115">
        <v>244</v>
      </c>
      <c r="G650" s="116" t="s">
        <v>271</v>
      </c>
      <c r="H650" s="74">
        <f t="shared" ref="H650:H713" si="80">IFERROR(VLOOKUP(B650,ratesQ1,14,FALSE),"--")</f>
        <v>11</v>
      </c>
      <c r="I650" s="36"/>
      <c r="J650" s="38">
        <f t="shared" ref="J650:J713" si="81">IFERROR(VLOOKUP($B650,ratesPFY,9,FALSE),"--")</f>
        <v>14583</v>
      </c>
      <c r="K650" s="38">
        <f t="shared" ref="K650:K713" si="82">(IFERROR(VLOOKUP($B650,found22,12,FALSE),0)+
(IFERROR(VLOOKUP($B650,found22,13,FALSE),0)+
+(IFERROR(VLOOKUP($B650,found22,14,FALSE),0))))</f>
        <v>1</v>
      </c>
      <c r="L650" s="38">
        <f t="shared" ref="L650:L713" si="83">(IFERROR(VLOOKUP($B650,found22,15,FALSE),0))</f>
        <v>5</v>
      </c>
      <c r="M650" s="36"/>
      <c r="N650" s="38">
        <f t="shared" ref="N650:N713" si="84">IFERROR(VLOOKUP($B650,ratesQ1,8,FALSE),"--")</f>
        <v>16656</v>
      </c>
      <c r="O650" s="38">
        <f t="shared" ref="O650:O713" si="85">(IFERROR(VLOOKUP($B650,found23,12,FALSE),0)+
+(IFERROR(VLOOKUP($B650,found23,13,FALSE),0)
+(IFERROR(VLOOKUP($B650,found23,14,FALSE),0))))</f>
        <v>2</v>
      </c>
      <c r="P650" s="38">
        <f t="shared" ref="P650:P713" si="86">(IFERROR(VLOOKUP($B650,found23,15,FALSE),0))</f>
        <v>8</v>
      </c>
      <c r="Q650" s="36"/>
      <c r="R650" s="58">
        <f t="shared" si="79"/>
        <v>2073</v>
      </c>
    </row>
    <row r="651" spans="1:18">
      <c r="A651" s="35">
        <v>484</v>
      </c>
      <c r="B651" s="115">
        <v>484035248</v>
      </c>
      <c r="C651" s="116" t="s">
        <v>546</v>
      </c>
      <c r="D651" s="115">
        <v>35</v>
      </c>
      <c r="E651" s="116" t="s">
        <v>62</v>
      </c>
      <c r="F651" s="115">
        <v>248</v>
      </c>
      <c r="G651" s="116" t="s">
        <v>275</v>
      </c>
      <c r="H651" s="74">
        <f t="shared" si="80"/>
        <v>1</v>
      </c>
      <c r="I651" s="36"/>
      <c r="J651" s="38">
        <f t="shared" si="81"/>
        <v>16115</v>
      </c>
      <c r="K651" s="38">
        <f t="shared" si="82"/>
        <v>0</v>
      </c>
      <c r="L651" s="38">
        <f t="shared" si="83"/>
        <v>1</v>
      </c>
      <c r="M651" s="36"/>
      <c r="N651" s="38">
        <f t="shared" si="84"/>
        <v>19084</v>
      </c>
      <c r="O651" s="38">
        <f t="shared" si="85"/>
        <v>0</v>
      </c>
      <c r="P651" s="38">
        <f t="shared" si="86"/>
        <v>1</v>
      </c>
      <c r="Q651" s="36"/>
      <c r="R651" s="58">
        <f t="shared" ref="R651:R714" si="87">IFERROR(N651-J651,"--")</f>
        <v>2969</v>
      </c>
    </row>
    <row r="652" spans="1:18">
      <c r="A652" s="35">
        <v>484</v>
      </c>
      <c r="B652" s="115">
        <v>484035285</v>
      </c>
      <c r="C652" s="116" t="s">
        <v>546</v>
      </c>
      <c r="D652" s="115">
        <v>35</v>
      </c>
      <c r="E652" s="116" t="s">
        <v>62</v>
      </c>
      <c r="F652" s="115">
        <v>285</v>
      </c>
      <c r="G652" s="116" t="s">
        <v>312</v>
      </c>
      <c r="H652" s="74">
        <f t="shared" si="80"/>
        <v>5</v>
      </c>
      <c r="I652" s="36"/>
      <c r="J652" s="38">
        <f t="shared" si="81"/>
        <v>11493</v>
      </c>
      <c r="K652" s="38">
        <f t="shared" si="82"/>
        <v>1</v>
      </c>
      <c r="L652" s="38">
        <f t="shared" si="83"/>
        <v>0</v>
      </c>
      <c r="M652" s="36"/>
      <c r="N652" s="38">
        <f t="shared" si="84"/>
        <v>15862</v>
      </c>
      <c r="O652" s="38">
        <f t="shared" si="85"/>
        <v>1</v>
      </c>
      <c r="P652" s="38">
        <f t="shared" si="86"/>
        <v>5</v>
      </c>
      <c r="Q652" s="36"/>
      <c r="R652" s="58">
        <f t="shared" si="87"/>
        <v>4369</v>
      </c>
    </row>
    <row r="653" spans="1:18">
      <c r="A653" s="35">
        <v>484</v>
      </c>
      <c r="B653" s="115">
        <v>484035314</v>
      </c>
      <c r="C653" s="116" t="s">
        <v>546</v>
      </c>
      <c r="D653" s="115">
        <v>35</v>
      </c>
      <c r="E653" s="116" t="s">
        <v>62</v>
      </c>
      <c r="F653" s="115">
        <v>314</v>
      </c>
      <c r="G653" s="116" t="s">
        <v>341</v>
      </c>
      <c r="H653" s="74">
        <f t="shared" si="80"/>
        <v>3</v>
      </c>
      <c r="I653" s="36"/>
      <c r="J653" s="38">
        <f t="shared" si="81"/>
        <v>14646</v>
      </c>
      <c r="K653" s="38">
        <f t="shared" si="82"/>
        <v>0</v>
      </c>
      <c r="L653" s="38">
        <f t="shared" si="83"/>
        <v>2</v>
      </c>
      <c r="M653" s="36"/>
      <c r="N653" s="38">
        <f t="shared" si="84"/>
        <v>16986</v>
      </c>
      <c r="O653" s="38">
        <f t="shared" si="85"/>
        <v>1</v>
      </c>
      <c r="P653" s="38">
        <f t="shared" si="86"/>
        <v>3</v>
      </c>
      <c r="Q653" s="36"/>
      <c r="R653" s="58">
        <f t="shared" si="87"/>
        <v>2340</v>
      </c>
    </row>
    <row r="654" spans="1:18">
      <c r="A654" s="35">
        <v>484</v>
      </c>
      <c r="B654" s="115">
        <v>484035321</v>
      </c>
      <c r="C654" s="116" t="s">
        <v>546</v>
      </c>
      <c r="D654" s="115">
        <v>35</v>
      </c>
      <c r="E654" s="116" t="s">
        <v>62</v>
      </c>
      <c r="F654" s="115">
        <v>321</v>
      </c>
      <c r="G654" s="116" t="s">
        <v>348</v>
      </c>
      <c r="H654" s="74">
        <f t="shared" si="80"/>
        <v>1</v>
      </c>
      <c r="I654" s="36"/>
      <c r="J654" s="38" t="str">
        <f t="shared" si="81"/>
        <v>--</v>
      </c>
      <c r="K654" s="38">
        <f t="shared" si="82"/>
        <v>0</v>
      </c>
      <c r="L654" s="38">
        <f t="shared" si="83"/>
        <v>0</v>
      </c>
      <c r="M654" s="36"/>
      <c r="N654" s="38">
        <f t="shared" si="84"/>
        <v>11778.204869655894</v>
      </c>
      <c r="O654" s="38">
        <f t="shared" si="85"/>
        <v>0</v>
      </c>
      <c r="P654" s="38">
        <f t="shared" si="86"/>
        <v>0</v>
      </c>
      <c r="Q654" s="36"/>
      <c r="R654" s="58" t="str">
        <f t="shared" si="87"/>
        <v>--</v>
      </c>
    </row>
    <row r="655" spans="1:18">
      <c r="A655" s="35">
        <v>484</v>
      </c>
      <c r="B655" s="115">
        <v>484035336</v>
      </c>
      <c r="C655" s="116" t="s">
        <v>546</v>
      </c>
      <c r="D655" s="115">
        <v>35</v>
      </c>
      <c r="E655" s="116" t="s">
        <v>62</v>
      </c>
      <c r="F655" s="115">
        <v>336</v>
      </c>
      <c r="G655" s="116" t="s">
        <v>363</v>
      </c>
      <c r="H655" s="74">
        <f t="shared" si="80"/>
        <v>1</v>
      </c>
      <c r="I655" s="36"/>
      <c r="J655" s="38">
        <f t="shared" si="81"/>
        <v>12342</v>
      </c>
      <c r="K655" s="38">
        <f t="shared" si="82"/>
        <v>0</v>
      </c>
      <c r="L655" s="38">
        <f t="shared" si="83"/>
        <v>1</v>
      </c>
      <c r="M655" s="36"/>
      <c r="N655" s="38">
        <f t="shared" si="84"/>
        <v>13302</v>
      </c>
      <c r="O655" s="38">
        <f t="shared" si="85"/>
        <v>0</v>
      </c>
      <c r="P655" s="38">
        <f t="shared" si="86"/>
        <v>1</v>
      </c>
      <c r="Q655" s="36"/>
      <c r="R655" s="58">
        <f t="shared" si="87"/>
        <v>960</v>
      </c>
    </row>
    <row r="656" spans="1:18">
      <c r="A656" s="35">
        <v>484</v>
      </c>
      <c r="B656" s="115">
        <v>484035344</v>
      </c>
      <c r="C656" s="116" t="s">
        <v>546</v>
      </c>
      <c r="D656" s="115">
        <v>35</v>
      </c>
      <c r="E656" s="116" t="s">
        <v>62</v>
      </c>
      <c r="F656" s="115">
        <v>344</v>
      </c>
      <c r="G656" s="116" t="s">
        <v>371</v>
      </c>
      <c r="H656" s="74">
        <f t="shared" si="80"/>
        <v>1</v>
      </c>
      <c r="I656" s="36"/>
      <c r="J656" s="38" t="str">
        <f t="shared" si="81"/>
        <v>--</v>
      </c>
      <c r="K656" s="38">
        <f t="shared" si="82"/>
        <v>0</v>
      </c>
      <c r="L656" s="38">
        <f t="shared" si="83"/>
        <v>0</v>
      </c>
      <c r="M656" s="36"/>
      <c r="N656" s="38">
        <f t="shared" si="84"/>
        <v>11664.974948618958</v>
      </c>
      <c r="O656" s="38">
        <f t="shared" si="85"/>
        <v>0</v>
      </c>
      <c r="P656" s="38">
        <f t="shared" si="86"/>
        <v>0</v>
      </c>
      <c r="Q656" s="36"/>
      <c r="R656" s="58" t="str">
        <f t="shared" si="87"/>
        <v>--</v>
      </c>
    </row>
    <row r="657" spans="1:18">
      <c r="A657" s="35">
        <v>484</v>
      </c>
      <c r="B657" s="115">
        <v>484035690</v>
      </c>
      <c r="C657" s="116" t="s">
        <v>546</v>
      </c>
      <c r="D657" s="115">
        <v>35</v>
      </c>
      <c r="E657" s="116" t="s">
        <v>62</v>
      </c>
      <c r="F657" s="115">
        <v>690</v>
      </c>
      <c r="G657" s="116" t="s">
        <v>409</v>
      </c>
      <c r="H657" s="74">
        <f t="shared" si="80"/>
        <v>1</v>
      </c>
      <c r="I657" s="36"/>
      <c r="J657" s="38">
        <f t="shared" si="81"/>
        <v>11417.328448616601</v>
      </c>
      <c r="K657" s="38">
        <f t="shared" si="82"/>
        <v>0</v>
      </c>
      <c r="L657" s="38">
        <f t="shared" si="83"/>
        <v>0</v>
      </c>
      <c r="M657" s="36"/>
      <c r="N657" s="38">
        <f t="shared" si="84"/>
        <v>19663</v>
      </c>
      <c r="O657" s="38">
        <f t="shared" si="85"/>
        <v>1</v>
      </c>
      <c r="P657" s="38">
        <f t="shared" si="86"/>
        <v>1</v>
      </c>
      <c r="Q657" s="36"/>
      <c r="R657" s="58">
        <f t="shared" si="87"/>
        <v>8245.6715513833988</v>
      </c>
    </row>
    <row r="658" spans="1:18">
      <c r="A658" s="35">
        <v>485</v>
      </c>
      <c r="B658" s="115">
        <v>485258030</v>
      </c>
      <c r="C658" s="116" t="s">
        <v>547</v>
      </c>
      <c r="D658" s="115">
        <v>258</v>
      </c>
      <c r="E658" s="116" t="s">
        <v>285</v>
      </c>
      <c r="F658" s="115">
        <v>30</v>
      </c>
      <c r="G658" s="116" t="s">
        <v>57</v>
      </c>
      <c r="H658" s="74">
        <f t="shared" si="80"/>
        <v>2</v>
      </c>
      <c r="I658" s="36"/>
      <c r="J658" s="38">
        <f t="shared" si="81"/>
        <v>14583</v>
      </c>
      <c r="K658" s="38">
        <f t="shared" si="82"/>
        <v>0</v>
      </c>
      <c r="L658" s="38">
        <f t="shared" si="83"/>
        <v>2</v>
      </c>
      <c r="M658" s="36"/>
      <c r="N658" s="38">
        <f t="shared" si="84"/>
        <v>12755.293434167574</v>
      </c>
      <c r="O658" s="38">
        <f t="shared" si="85"/>
        <v>0</v>
      </c>
      <c r="P658" s="38">
        <f t="shared" si="86"/>
        <v>0</v>
      </c>
      <c r="Q658" s="36"/>
      <c r="R658" s="58">
        <f t="shared" si="87"/>
        <v>-1827.7065658324263</v>
      </c>
    </row>
    <row r="659" spans="1:18">
      <c r="A659" s="35">
        <v>485</v>
      </c>
      <c r="B659" s="115">
        <v>485258071</v>
      </c>
      <c r="C659" s="116" t="s">
        <v>547</v>
      </c>
      <c r="D659" s="115">
        <v>258</v>
      </c>
      <c r="E659" s="116" t="s">
        <v>285</v>
      </c>
      <c r="F659" s="115">
        <v>71</v>
      </c>
      <c r="G659" s="116" t="s">
        <v>98</v>
      </c>
      <c r="H659" s="74">
        <f t="shared" si="80"/>
        <v>2</v>
      </c>
      <c r="I659" s="36"/>
      <c r="J659" s="38">
        <f t="shared" si="81"/>
        <v>11023</v>
      </c>
      <c r="K659" s="38">
        <f t="shared" si="82"/>
        <v>0</v>
      </c>
      <c r="L659" s="38">
        <f t="shared" si="83"/>
        <v>0</v>
      </c>
      <c r="M659" s="36"/>
      <c r="N659" s="38">
        <f t="shared" si="84"/>
        <v>11611</v>
      </c>
      <c r="O659" s="38">
        <f t="shared" si="85"/>
        <v>0</v>
      </c>
      <c r="P659" s="38">
        <f t="shared" si="86"/>
        <v>0</v>
      </c>
      <c r="Q659" s="36"/>
      <c r="R659" s="58">
        <f t="shared" si="87"/>
        <v>588</v>
      </c>
    </row>
    <row r="660" spans="1:18">
      <c r="A660" s="35">
        <v>485</v>
      </c>
      <c r="B660" s="115">
        <v>485258079</v>
      </c>
      <c r="C660" s="116" t="s">
        <v>547</v>
      </c>
      <c r="D660" s="115">
        <v>258</v>
      </c>
      <c r="E660" s="116" t="s">
        <v>285</v>
      </c>
      <c r="F660" s="115">
        <v>79</v>
      </c>
      <c r="G660" s="116" t="s">
        <v>106</v>
      </c>
      <c r="H660" s="74">
        <f t="shared" si="80"/>
        <v>2</v>
      </c>
      <c r="I660" s="36"/>
      <c r="J660" s="38">
        <f t="shared" si="81"/>
        <v>11566.690873932695</v>
      </c>
      <c r="K660" s="38">
        <f t="shared" si="82"/>
        <v>0</v>
      </c>
      <c r="L660" s="38">
        <f t="shared" si="83"/>
        <v>0</v>
      </c>
      <c r="M660" s="36"/>
      <c r="N660" s="38">
        <f t="shared" si="84"/>
        <v>12809.629255589431</v>
      </c>
      <c r="O660" s="38">
        <f t="shared" si="85"/>
        <v>0</v>
      </c>
      <c r="P660" s="38">
        <f t="shared" si="86"/>
        <v>0</v>
      </c>
      <c r="Q660" s="36"/>
      <c r="R660" s="58">
        <f t="shared" si="87"/>
        <v>1242.9383816567351</v>
      </c>
    </row>
    <row r="661" spans="1:18">
      <c r="A661" s="35">
        <v>485</v>
      </c>
      <c r="B661" s="115">
        <v>485258107</v>
      </c>
      <c r="C661" s="116" t="s">
        <v>547</v>
      </c>
      <c r="D661" s="115">
        <v>258</v>
      </c>
      <c r="E661" s="116" t="s">
        <v>285</v>
      </c>
      <c r="F661" s="115">
        <v>107</v>
      </c>
      <c r="G661" s="116" t="s">
        <v>134</v>
      </c>
      <c r="H661" s="74">
        <f t="shared" si="80"/>
        <v>1</v>
      </c>
      <c r="I661" s="36"/>
      <c r="J661" s="38">
        <f t="shared" si="81"/>
        <v>10122</v>
      </c>
      <c r="K661" s="38">
        <f t="shared" si="82"/>
        <v>0</v>
      </c>
      <c r="L661" s="38">
        <f t="shared" si="83"/>
        <v>0</v>
      </c>
      <c r="M661" s="36"/>
      <c r="N661" s="38">
        <f t="shared" si="84"/>
        <v>10683</v>
      </c>
      <c r="O661" s="38">
        <f t="shared" si="85"/>
        <v>0</v>
      </c>
      <c r="P661" s="38">
        <f t="shared" si="86"/>
        <v>0</v>
      </c>
      <c r="Q661" s="36"/>
      <c r="R661" s="58">
        <f t="shared" si="87"/>
        <v>561</v>
      </c>
    </row>
    <row r="662" spans="1:18">
      <c r="A662" s="35">
        <v>485</v>
      </c>
      <c r="B662" s="115">
        <v>485258128</v>
      </c>
      <c r="C662" s="116" t="s">
        <v>547</v>
      </c>
      <c r="D662" s="115">
        <v>258</v>
      </c>
      <c r="E662" s="116" t="s">
        <v>285</v>
      </c>
      <c r="F662" s="115">
        <v>128</v>
      </c>
      <c r="G662" s="116" t="s">
        <v>155</v>
      </c>
      <c r="H662" s="74">
        <f t="shared" si="80"/>
        <v>1</v>
      </c>
      <c r="I662" s="36"/>
      <c r="J662" s="38">
        <f t="shared" si="81"/>
        <v>13272.044194055101</v>
      </c>
      <c r="K662" s="38">
        <f t="shared" si="82"/>
        <v>0</v>
      </c>
      <c r="L662" s="38">
        <f t="shared" si="83"/>
        <v>0</v>
      </c>
      <c r="M662" s="36"/>
      <c r="N662" s="38">
        <f t="shared" si="84"/>
        <v>15597</v>
      </c>
      <c r="O662" s="38">
        <f t="shared" si="85"/>
        <v>0</v>
      </c>
      <c r="P662" s="38">
        <f t="shared" si="86"/>
        <v>1</v>
      </c>
      <c r="Q662" s="36"/>
      <c r="R662" s="58">
        <f t="shared" si="87"/>
        <v>2324.9558059448991</v>
      </c>
    </row>
    <row r="663" spans="1:18">
      <c r="A663" s="35">
        <v>485</v>
      </c>
      <c r="B663" s="115">
        <v>485258163</v>
      </c>
      <c r="C663" s="116" t="s">
        <v>547</v>
      </c>
      <c r="D663" s="115">
        <v>258</v>
      </c>
      <c r="E663" s="116" t="s">
        <v>285</v>
      </c>
      <c r="F663" s="115">
        <v>163</v>
      </c>
      <c r="G663" s="116" t="s">
        <v>190</v>
      </c>
      <c r="H663" s="74">
        <f t="shared" si="80"/>
        <v>14</v>
      </c>
      <c r="I663" s="36"/>
      <c r="J663" s="38">
        <f t="shared" si="81"/>
        <v>13244</v>
      </c>
      <c r="K663" s="38">
        <f t="shared" si="82"/>
        <v>0</v>
      </c>
      <c r="L663" s="38">
        <f t="shared" si="83"/>
        <v>7</v>
      </c>
      <c r="M663" s="36"/>
      <c r="N663" s="38">
        <f t="shared" si="84"/>
        <v>14812</v>
      </c>
      <c r="O663" s="38">
        <f t="shared" si="85"/>
        <v>0</v>
      </c>
      <c r="P663" s="38">
        <f t="shared" si="86"/>
        <v>9</v>
      </c>
      <c r="Q663" s="36"/>
      <c r="R663" s="58">
        <f t="shared" si="87"/>
        <v>1568</v>
      </c>
    </row>
    <row r="664" spans="1:18">
      <c r="A664" s="35">
        <v>485</v>
      </c>
      <c r="B664" s="115">
        <v>485258181</v>
      </c>
      <c r="C664" s="116" t="s">
        <v>547</v>
      </c>
      <c r="D664" s="115">
        <v>258</v>
      </c>
      <c r="E664" s="116" t="s">
        <v>285</v>
      </c>
      <c r="F664" s="115">
        <v>181</v>
      </c>
      <c r="G664" s="116" t="s">
        <v>208</v>
      </c>
      <c r="H664" s="74">
        <f t="shared" si="80"/>
        <v>1</v>
      </c>
      <c r="I664" s="36"/>
      <c r="J664" s="38">
        <f t="shared" si="81"/>
        <v>13208.088471996456</v>
      </c>
      <c r="K664" s="38">
        <f t="shared" si="82"/>
        <v>0</v>
      </c>
      <c r="L664" s="38">
        <f t="shared" si="83"/>
        <v>0</v>
      </c>
      <c r="M664" s="36"/>
      <c r="N664" s="38">
        <f t="shared" si="84"/>
        <v>14740.341695116518</v>
      </c>
      <c r="O664" s="38">
        <f t="shared" si="85"/>
        <v>0</v>
      </c>
      <c r="P664" s="38">
        <f t="shared" si="86"/>
        <v>0</v>
      </c>
      <c r="Q664" s="36"/>
      <c r="R664" s="58">
        <f t="shared" si="87"/>
        <v>1532.2532231200621</v>
      </c>
    </row>
    <row r="665" spans="1:18">
      <c r="A665" s="35">
        <v>485</v>
      </c>
      <c r="B665" s="115">
        <v>485258229</v>
      </c>
      <c r="C665" s="116" t="s">
        <v>547</v>
      </c>
      <c r="D665" s="115">
        <v>258</v>
      </c>
      <c r="E665" s="116" t="s">
        <v>285</v>
      </c>
      <c r="F665" s="115">
        <v>229</v>
      </c>
      <c r="G665" s="116" t="s">
        <v>256</v>
      </c>
      <c r="H665" s="74">
        <f t="shared" si="80"/>
        <v>24</v>
      </c>
      <c r="I665" s="36"/>
      <c r="J665" s="38">
        <f t="shared" si="81"/>
        <v>13724</v>
      </c>
      <c r="K665" s="38">
        <f t="shared" si="82"/>
        <v>1</v>
      </c>
      <c r="L665" s="38">
        <f t="shared" si="83"/>
        <v>8</v>
      </c>
      <c r="M665" s="36"/>
      <c r="N665" s="38">
        <f t="shared" si="84"/>
        <v>15205</v>
      </c>
      <c r="O665" s="38">
        <f t="shared" si="85"/>
        <v>1</v>
      </c>
      <c r="P665" s="38">
        <f t="shared" si="86"/>
        <v>6</v>
      </c>
      <c r="Q665" s="36"/>
      <c r="R665" s="58">
        <f t="shared" si="87"/>
        <v>1481</v>
      </c>
    </row>
    <row r="666" spans="1:18">
      <c r="A666" s="35">
        <v>485</v>
      </c>
      <c r="B666" s="115">
        <v>485258248</v>
      </c>
      <c r="C666" s="116" t="s">
        <v>547</v>
      </c>
      <c r="D666" s="115">
        <v>258</v>
      </c>
      <c r="E666" s="116" t="s">
        <v>285</v>
      </c>
      <c r="F666" s="115">
        <v>248</v>
      </c>
      <c r="G666" s="116" t="s">
        <v>275</v>
      </c>
      <c r="H666" s="74">
        <f t="shared" si="80"/>
        <v>1</v>
      </c>
      <c r="I666" s="36"/>
      <c r="J666" s="38">
        <f t="shared" si="81"/>
        <v>16496</v>
      </c>
      <c r="K666" s="38">
        <f t="shared" si="82"/>
        <v>0</v>
      </c>
      <c r="L666" s="38">
        <f t="shared" si="83"/>
        <v>1</v>
      </c>
      <c r="M666" s="36"/>
      <c r="N666" s="38">
        <f t="shared" si="84"/>
        <v>14691</v>
      </c>
      <c r="O666" s="38">
        <f t="shared" si="85"/>
        <v>0</v>
      </c>
      <c r="P666" s="38">
        <f t="shared" si="86"/>
        <v>1</v>
      </c>
      <c r="Q666" s="36"/>
      <c r="R666" s="58">
        <f t="shared" si="87"/>
        <v>-1805</v>
      </c>
    </row>
    <row r="667" spans="1:18">
      <c r="A667" s="35">
        <v>485</v>
      </c>
      <c r="B667" s="115">
        <v>485258258</v>
      </c>
      <c r="C667" s="116" t="s">
        <v>547</v>
      </c>
      <c r="D667" s="115">
        <v>258</v>
      </c>
      <c r="E667" s="116" t="s">
        <v>285</v>
      </c>
      <c r="F667" s="115">
        <v>258</v>
      </c>
      <c r="G667" s="116" t="s">
        <v>285</v>
      </c>
      <c r="H667" s="74">
        <f t="shared" si="80"/>
        <v>422</v>
      </c>
      <c r="I667" s="36"/>
      <c r="J667" s="38">
        <f t="shared" si="81"/>
        <v>12414</v>
      </c>
      <c r="K667" s="38">
        <f t="shared" si="82"/>
        <v>15</v>
      </c>
      <c r="L667" s="38">
        <f t="shared" si="83"/>
        <v>186</v>
      </c>
      <c r="M667" s="36"/>
      <c r="N667" s="38">
        <f t="shared" si="84"/>
        <v>13966</v>
      </c>
      <c r="O667" s="38">
        <f t="shared" si="85"/>
        <v>13</v>
      </c>
      <c r="P667" s="38">
        <f t="shared" si="86"/>
        <v>240</v>
      </c>
      <c r="Q667" s="36"/>
      <c r="R667" s="58">
        <f t="shared" si="87"/>
        <v>1552</v>
      </c>
    </row>
    <row r="668" spans="1:18">
      <c r="A668" s="35">
        <v>485</v>
      </c>
      <c r="B668" s="115">
        <v>485258291</v>
      </c>
      <c r="C668" s="116" t="s">
        <v>547</v>
      </c>
      <c r="D668" s="115">
        <v>258</v>
      </c>
      <c r="E668" s="116" t="s">
        <v>285</v>
      </c>
      <c r="F668" s="115">
        <v>291</v>
      </c>
      <c r="G668" s="116" t="s">
        <v>318</v>
      </c>
      <c r="H668" s="74">
        <f t="shared" si="80"/>
        <v>10</v>
      </c>
      <c r="I668" s="36"/>
      <c r="J668" s="38">
        <f t="shared" si="81"/>
        <v>13837</v>
      </c>
      <c r="K668" s="38">
        <f t="shared" si="82"/>
        <v>1</v>
      </c>
      <c r="L668" s="38">
        <f t="shared" si="83"/>
        <v>6</v>
      </c>
      <c r="M668" s="36"/>
      <c r="N668" s="38">
        <f t="shared" si="84"/>
        <v>15196</v>
      </c>
      <c r="O668" s="38">
        <f t="shared" si="85"/>
        <v>0</v>
      </c>
      <c r="P668" s="38">
        <f t="shared" si="86"/>
        <v>9</v>
      </c>
      <c r="Q668" s="36"/>
      <c r="R668" s="58">
        <f t="shared" si="87"/>
        <v>1359</v>
      </c>
    </row>
    <row r="669" spans="1:18">
      <c r="A669" s="35">
        <v>486</v>
      </c>
      <c r="B669" s="115">
        <v>486348017</v>
      </c>
      <c r="C669" s="116" t="s">
        <v>575</v>
      </c>
      <c r="D669" s="115">
        <v>348</v>
      </c>
      <c r="E669" s="116" t="s">
        <v>375</v>
      </c>
      <c r="F669" s="115">
        <v>17</v>
      </c>
      <c r="G669" s="116" t="s">
        <v>44</v>
      </c>
      <c r="H669" s="74">
        <f t="shared" si="80"/>
        <v>3</v>
      </c>
      <c r="I669" s="36"/>
      <c r="J669" s="38">
        <f t="shared" si="81"/>
        <v>14731</v>
      </c>
      <c r="K669" s="38">
        <f t="shared" si="82"/>
        <v>1</v>
      </c>
      <c r="L669" s="38">
        <f t="shared" si="83"/>
        <v>2</v>
      </c>
      <c r="M669" s="36"/>
      <c r="N669" s="38">
        <f t="shared" si="84"/>
        <v>17446</v>
      </c>
      <c r="O669" s="38">
        <f t="shared" si="85"/>
        <v>3</v>
      </c>
      <c r="P669" s="38">
        <f t="shared" si="86"/>
        <v>3</v>
      </c>
      <c r="Q669" s="36"/>
      <c r="R669" s="58">
        <f t="shared" si="87"/>
        <v>2715</v>
      </c>
    </row>
    <row r="670" spans="1:18">
      <c r="A670" s="35">
        <v>486</v>
      </c>
      <c r="B670" s="115">
        <v>486348151</v>
      </c>
      <c r="C670" s="116" t="s">
        <v>575</v>
      </c>
      <c r="D670" s="115">
        <v>348</v>
      </c>
      <c r="E670" s="116" t="s">
        <v>375</v>
      </c>
      <c r="F670" s="115">
        <v>151</v>
      </c>
      <c r="G670" s="116" t="s">
        <v>178</v>
      </c>
      <c r="H670" s="74">
        <f t="shared" si="80"/>
        <v>2</v>
      </c>
      <c r="I670" s="36"/>
      <c r="J670" s="38">
        <f t="shared" si="81"/>
        <v>14126</v>
      </c>
      <c r="K670" s="38">
        <f t="shared" si="82"/>
        <v>0</v>
      </c>
      <c r="L670" s="38">
        <f t="shared" si="83"/>
        <v>5</v>
      </c>
      <c r="M670" s="36"/>
      <c r="N670" s="38">
        <f t="shared" si="84"/>
        <v>15171</v>
      </c>
      <c r="O670" s="38">
        <f t="shared" si="85"/>
        <v>0</v>
      </c>
      <c r="P670" s="38">
        <f t="shared" si="86"/>
        <v>2</v>
      </c>
      <c r="Q670" s="36"/>
      <c r="R670" s="58">
        <f t="shared" si="87"/>
        <v>1045</v>
      </c>
    </row>
    <row r="671" spans="1:18">
      <c r="A671" s="35">
        <v>486</v>
      </c>
      <c r="B671" s="115">
        <v>486348153</v>
      </c>
      <c r="C671" s="116" t="s">
        <v>575</v>
      </c>
      <c r="D671" s="115">
        <v>348</v>
      </c>
      <c r="E671" s="116" t="s">
        <v>375</v>
      </c>
      <c r="F671" s="115">
        <v>153</v>
      </c>
      <c r="G671" s="116" t="s">
        <v>180</v>
      </c>
      <c r="H671" s="74">
        <f t="shared" si="80"/>
        <v>1</v>
      </c>
      <c r="I671" s="36"/>
      <c r="J671" s="38">
        <f t="shared" si="81"/>
        <v>9567</v>
      </c>
      <c r="K671" s="38">
        <f t="shared" si="82"/>
        <v>0</v>
      </c>
      <c r="L671" s="38">
        <f t="shared" si="83"/>
        <v>0</v>
      </c>
      <c r="M671" s="36"/>
      <c r="N671" s="38">
        <f t="shared" si="84"/>
        <v>10115</v>
      </c>
      <c r="O671" s="38">
        <f t="shared" si="85"/>
        <v>0</v>
      </c>
      <c r="P671" s="38">
        <f t="shared" si="86"/>
        <v>0</v>
      </c>
      <c r="Q671" s="36"/>
      <c r="R671" s="58">
        <f t="shared" si="87"/>
        <v>548</v>
      </c>
    </row>
    <row r="672" spans="1:18">
      <c r="A672" s="35">
        <v>486</v>
      </c>
      <c r="B672" s="115">
        <v>486348186</v>
      </c>
      <c r="C672" s="116" t="s">
        <v>575</v>
      </c>
      <c r="D672" s="115">
        <v>348</v>
      </c>
      <c r="E672" s="116" t="s">
        <v>375</v>
      </c>
      <c r="F672" s="115">
        <v>186</v>
      </c>
      <c r="G672" s="116" t="s">
        <v>213</v>
      </c>
      <c r="H672" s="74">
        <f t="shared" si="80"/>
        <v>3</v>
      </c>
      <c r="I672" s="36"/>
      <c r="J672" s="38">
        <f t="shared" si="81"/>
        <v>15124</v>
      </c>
      <c r="K672" s="38">
        <f t="shared" si="82"/>
        <v>3</v>
      </c>
      <c r="L672" s="38">
        <f t="shared" si="83"/>
        <v>6</v>
      </c>
      <c r="M672" s="36"/>
      <c r="N672" s="38">
        <f t="shared" si="84"/>
        <v>16023</v>
      </c>
      <c r="O672" s="38">
        <f t="shared" si="85"/>
        <v>1</v>
      </c>
      <c r="P672" s="38">
        <f t="shared" si="86"/>
        <v>3</v>
      </c>
      <c r="Q672" s="36"/>
      <c r="R672" s="58">
        <f t="shared" si="87"/>
        <v>899</v>
      </c>
    </row>
    <row r="673" spans="1:18">
      <c r="A673" s="35">
        <v>486</v>
      </c>
      <c r="B673" s="115">
        <v>486348214</v>
      </c>
      <c r="C673" s="116" t="s">
        <v>575</v>
      </c>
      <c r="D673" s="115">
        <v>348</v>
      </c>
      <c r="E673" s="116" t="s">
        <v>375</v>
      </c>
      <c r="F673" s="115">
        <v>214</v>
      </c>
      <c r="G673" s="116" t="s">
        <v>241</v>
      </c>
      <c r="H673" s="74">
        <f t="shared" si="80"/>
        <v>1</v>
      </c>
      <c r="I673" s="36"/>
      <c r="J673" s="38">
        <f t="shared" si="81"/>
        <v>9394</v>
      </c>
      <c r="K673" s="38">
        <f t="shared" si="82"/>
        <v>0</v>
      </c>
      <c r="L673" s="38">
        <f t="shared" si="83"/>
        <v>0</v>
      </c>
      <c r="M673" s="36"/>
      <c r="N673" s="38">
        <f t="shared" si="84"/>
        <v>12414</v>
      </c>
      <c r="O673" s="38">
        <f t="shared" si="85"/>
        <v>0</v>
      </c>
      <c r="P673" s="38">
        <f t="shared" si="86"/>
        <v>1</v>
      </c>
      <c r="Q673" s="36"/>
      <c r="R673" s="58">
        <f t="shared" si="87"/>
        <v>3020</v>
      </c>
    </row>
    <row r="674" spans="1:18">
      <c r="A674" s="35">
        <v>486</v>
      </c>
      <c r="B674" s="115">
        <v>486348215</v>
      </c>
      <c r="C674" s="116" t="s">
        <v>575</v>
      </c>
      <c r="D674" s="115">
        <v>348</v>
      </c>
      <c r="E674" s="116" t="s">
        <v>375</v>
      </c>
      <c r="F674" s="115">
        <v>215</v>
      </c>
      <c r="G674" s="116" t="s">
        <v>242</v>
      </c>
      <c r="H674" s="74">
        <f t="shared" si="80"/>
        <v>1</v>
      </c>
      <c r="I674" s="36"/>
      <c r="J674" s="38">
        <f t="shared" si="81"/>
        <v>11978.322460732985</v>
      </c>
      <c r="K674" s="38">
        <f t="shared" si="82"/>
        <v>0</v>
      </c>
      <c r="L674" s="38">
        <f t="shared" si="83"/>
        <v>0</v>
      </c>
      <c r="M674" s="36"/>
      <c r="N674" s="38">
        <f t="shared" si="84"/>
        <v>18511</v>
      </c>
      <c r="O674" s="38">
        <f t="shared" si="85"/>
        <v>1</v>
      </c>
      <c r="P674" s="38">
        <f t="shared" si="86"/>
        <v>1</v>
      </c>
      <c r="Q674" s="36"/>
      <c r="R674" s="58">
        <f t="shared" si="87"/>
        <v>6532.6775392670152</v>
      </c>
    </row>
    <row r="675" spans="1:18">
      <c r="A675" s="35">
        <v>486</v>
      </c>
      <c r="B675" s="115">
        <v>486348226</v>
      </c>
      <c r="C675" s="116" t="s">
        <v>575</v>
      </c>
      <c r="D675" s="115">
        <v>348</v>
      </c>
      <c r="E675" s="116" t="s">
        <v>375</v>
      </c>
      <c r="F675" s="115">
        <v>226</v>
      </c>
      <c r="G675" s="116" t="s">
        <v>253</v>
      </c>
      <c r="H675" s="74">
        <f t="shared" si="80"/>
        <v>3</v>
      </c>
      <c r="I675" s="36"/>
      <c r="J675" s="38">
        <f t="shared" si="81"/>
        <v>13858</v>
      </c>
      <c r="K675" s="38">
        <f t="shared" si="82"/>
        <v>0</v>
      </c>
      <c r="L675" s="38">
        <f t="shared" si="83"/>
        <v>1</v>
      </c>
      <c r="M675" s="36"/>
      <c r="N675" s="38">
        <f t="shared" si="84"/>
        <v>15575</v>
      </c>
      <c r="O675" s="38">
        <f t="shared" si="85"/>
        <v>0</v>
      </c>
      <c r="P675" s="38">
        <f t="shared" si="86"/>
        <v>3</v>
      </c>
      <c r="Q675" s="36"/>
      <c r="R675" s="58">
        <f t="shared" si="87"/>
        <v>1717</v>
      </c>
    </row>
    <row r="676" spans="1:18">
      <c r="A676" s="35">
        <v>486</v>
      </c>
      <c r="B676" s="115">
        <v>486348227</v>
      </c>
      <c r="C676" s="116" t="s">
        <v>575</v>
      </c>
      <c r="D676" s="115">
        <v>348</v>
      </c>
      <c r="E676" s="116" t="s">
        <v>375</v>
      </c>
      <c r="F676" s="115">
        <v>227</v>
      </c>
      <c r="G676" s="116" t="s">
        <v>254</v>
      </c>
      <c r="H676" s="74">
        <f t="shared" si="80"/>
        <v>1</v>
      </c>
      <c r="I676" s="36"/>
      <c r="J676" s="38">
        <f t="shared" si="81"/>
        <v>9567</v>
      </c>
      <c r="K676" s="38">
        <f t="shared" si="82"/>
        <v>0</v>
      </c>
      <c r="L676" s="38">
        <f t="shared" si="83"/>
        <v>0</v>
      </c>
      <c r="M676" s="36"/>
      <c r="N676" s="38">
        <f t="shared" si="84"/>
        <v>15957</v>
      </c>
      <c r="O676" s="38">
        <f t="shared" si="85"/>
        <v>0</v>
      </c>
      <c r="P676" s="38">
        <f t="shared" si="86"/>
        <v>1</v>
      </c>
      <c r="Q676" s="36"/>
      <c r="R676" s="58">
        <f t="shared" si="87"/>
        <v>6390</v>
      </c>
    </row>
    <row r="677" spans="1:18">
      <c r="A677" s="35">
        <v>486</v>
      </c>
      <c r="B677" s="115">
        <v>486348277</v>
      </c>
      <c r="C677" s="116" t="s">
        <v>575</v>
      </c>
      <c r="D677" s="115">
        <v>348</v>
      </c>
      <c r="E677" s="116" t="s">
        <v>375</v>
      </c>
      <c r="F677" s="115">
        <v>277</v>
      </c>
      <c r="G677" s="116" t="s">
        <v>304</v>
      </c>
      <c r="H677" s="74">
        <f t="shared" si="80"/>
        <v>8</v>
      </c>
      <c r="I677" s="36"/>
      <c r="J677" s="38">
        <f t="shared" si="81"/>
        <v>15453</v>
      </c>
      <c r="K677" s="38">
        <f t="shared" si="82"/>
        <v>1</v>
      </c>
      <c r="L677" s="38">
        <f t="shared" si="83"/>
        <v>4</v>
      </c>
      <c r="M677" s="36"/>
      <c r="N677" s="38">
        <f t="shared" si="84"/>
        <v>17446</v>
      </c>
      <c r="O677" s="38">
        <f t="shared" si="85"/>
        <v>3</v>
      </c>
      <c r="P677" s="38">
        <f t="shared" si="86"/>
        <v>8</v>
      </c>
      <c r="Q677" s="36"/>
      <c r="R677" s="58">
        <f t="shared" si="87"/>
        <v>1993</v>
      </c>
    </row>
    <row r="678" spans="1:18">
      <c r="A678" s="35">
        <v>486</v>
      </c>
      <c r="B678" s="115">
        <v>486348316</v>
      </c>
      <c r="C678" s="116" t="s">
        <v>575</v>
      </c>
      <c r="D678" s="115">
        <v>348</v>
      </c>
      <c r="E678" s="116" t="s">
        <v>375</v>
      </c>
      <c r="F678" s="115">
        <v>316</v>
      </c>
      <c r="G678" s="116" t="s">
        <v>343</v>
      </c>
      <c r="H678" s="74">
        <f t="shared" si="80"/>
        <v>3</v>
      </c>
      <c r="I678" s="36"/>
      <c r="J678" s="38">
        <f t="shared" si="81"/>
        <v>15616</v>
      </c>
      <c r="K678" s="38">
        <f t="shared" si="82"/>
        <v>2</v>
      </c>
      <c r="L678" s="38">
        <f t="shared" si="83"/>
        <v>5</v>
      </c>
      <c r="M678" s="36"/>
      <c r="N678" s="38">
        <f t="shared" si="84"/>
        <v>16631</v>
      </c>
      <c r="O678" s="38">
        <f t="shared" si="85"/>
        <v>1</v>
      </c>
      <c r="P678" s="38">
        <f t="shared" si="86"/>
        <v>5</v>
      </c>
      <c r="Q678" s="36"/>
      <c r="R678" s="58">
        <f t="shared" si="87"/>
        <v>1015</v>
      </c>
    </row>
    <row r="679" spans="1:18">
      <c r="A679" s="35">
        <v>486</v>
      </c>
      <c r="B679" s="115">
        <v>486348348</v>
      </c>
      <c r="C679" s="116" t="s">
        <v>575</v>
      </c>
      <c r="D679" s="115">
        <v>348</v>
      </c>
      <c r="E679" s="116" t="s">
        <v>375</v>
      </c>
      <c r="F679" s="115">
        <v>348</v>
      </c>
      <c r="G679" s="116" t="s">
        <v>375</v>
      </c>
      <c r="H679" s="74">
        <f t="shared" si="80"/>
        <v>621</v>
      </c>
      <c r="I679" s="36"/>
      <c r="J679" s="38">
        <f t="shared" si="81"/>
        <v>14485</v>
      </c>
      <c r="K679" s="38">
        <f t="shared" si="82"/>
        <v>162</v>
      </c>
      <c r="L679" s="38">
        <f t="shared" si="83"/>
        <v>515</v>
      </c>
      <c r="M679" s="36"/>
      <c r="N679" s="38">
        <f t="shared" si="84"/>
        <v>15898</v>
      </c>
      <c r="O679" s="38">
        <f t="shared" si="85"/>
        <v>160</v>
      </c>
      <c r="P679" s="38">
        <f t="shared" si="86"/>
        <v>527</v>
      </c>
      <c r="Q679" s="36"/>
      <c r="R679" s="58">
        <f t="shared" si="87"/>
        <v>1413</v>
      </c>
    </row>
    <row r="680" spans="1:18">
      <c r="A680" s="35">
        <v>486</v>
      </c>
      <c r="B680" s="115">
        <v>486348610</v>
      </c>
      <c r="C680" s="116" t="s">
        <v>575</v>
      </c>
      <c r="D680" s="115">
        <v>348</v>
      </c>
      <c r="E680" s="116" t="s">
        <v>375</v>
      </c>
      <c r="F680" s="115">
        <v>610</v>
      </c>
      <c r="G680" s="116" t="s">
        <v>384</v>
      </c>
      <c r="H680" s="74">
        <f t="shared" si="80"/>
        <v>1</v>
      </c>
      <c r="I680" s="36"/>
      <c r="J680" s="38">
        <f t="shared" si="81"/>
        <v>11197.102504578757</v>
      </c>
      <c r="K680" s="38">
        <f t="shared" si="82"/>
        <v>0</v>
      </c>
      <c r="L680" s="38">
        <f t="shared" si="83"/>
        <v>0</v>
      </c>
      <c r="M680" s="36"/>
      <c r="N680" s="38">
        <f t="shared" si="84"/>
        <v>10064</v>
      </c>
      <c r="O680" s="38">
        <f t="shared" si="85"/>
        <v>0</v>
      </c>
      <c r="P680" s="38">
        <f t="shared" si="86"/>
        <v>0</v>
      </c>
      <c r="Q680" s="36"/>
      <c r="R680" s="58">
        <f t="shared" si="87"/>
        <v>-1133.1025045787574</v>
      </c>
    </row>
    <row r="681" spans="1:18">
      <c r="A681" s="35">
        <v>486</v>
      </c>
      <c r="B681" s="115">
        <v>486348658</v>
      </c>
      <c r="C681" s="116" t="s">
        <v>575</v>
      </c>
      <c r="D681" s="115">
        <v>348</v>
      </c>
      <c r="E681" s="116" t="s">
        <v>375</v>
      </c>
      <c r="F681" s="115">
        <v>658</v>
      </c>
      <c r="G681" s="116" t="s">
        <v>397</v>
      </c>
      <c r="H681" s="74">
        <f t="shared" si="80"/>
        <v>3</v>
      </c>
      <c r="I681" s="36"/>
      <c r="J681" s="38">
        <f t="shared" si="81"/>
        <v>11449.909529658478</v>
      </c>
      <c r="K681" s="38">
        <f t="shared" si="82"/>
        <v>0</v>
      </c>
      <c r="L681" s="38">
        <f t="shared" si="83"/>
        <v>0</v>
      </c>
      <c r="M681" s="36"/>
      <c r="N681" s="38">
        <f t="shared" si="84"/>
        <v>15989</v>
      </c>
      <c r="O681" s="38">
        <f t="shared" si="85"/>
        <v>1</v>
      </c>
      <c r="P681" s="38">
        <f t="shared" si="86"/>
        <v>3</v>
      </c>
      <c r="Q681" s="36"/>
      <c r="R681" s="58">
        <f t="shared" si="87"/>
        <v>4539.0904703415217</v>
      </c>
    </row>
    <row r="682" spans="1:18">
      <c r="A682" s="35">
        <v>486</v>
      </c>
      <c r="B682" s="115">
        <v>486348753</v>
      </c>
      <c r="C682" s="116" t="s">
        <v>575</v>
      </c>
      <c r="D682" s="115">
        <v>348</v>
      </c>
      <c r="E682" s="116" t="s">
        <v>375</v>
      </c>
      <c r="F682" s="115">
        <v>753</v>
      </c>
      <c r="G682" s="116" t="s">
        <v>426</v>
      </c>
      <c r="H682" s="74">
        <f t="shared" si="80"/>
        <v>1</v>
      </c>
      <c r="I682" s="36"/>
      <c r="J682" s="38">
        <f t="shared" si="81"/>
        <v>14028</v>
      </c>
      <c r="K682" s="38">
        <f t="shared" si="82"/>
        <v>0</v>
      </c>
      <c r="L682" s="38">
        <f t="shared" si="83"/>
        <v>1</v>
      </c>
      <c r="M682" s="36"/>
      <c r="N682" s="38">
        <f t="shared" si="84"/>
        <v>10115</v>
      </c>
      <c r="O682" s="38">
        <f t="shared" si="85"/>
        <v>0</v>
      </c>
      <c r="P682" s="38">
        <f t="shared" si="86"/>
        <v>0</v>
      </c>
      <c r="Q682" s="36"/>
      <c r="R682" s="58">
        <f t="shared" si="87"/>
        <v>-3913</v>
      </c>
    </row>
    <row r="683" spans="1:18">
      <c r="A683" s="35">
        <v>486</v>
      </c>
      <c r="B683" s="115">
        <v>486348767</v>
      </c>
      <c r="C683" s="116" t="s">
        <v>575</v>
      </c>
      <c r="D683" s="115">
        <v>348</v>
      </c>
      <c r="E683" s="116" t="s">
        <v>375</v>
      </c>
      <c r="F683" s="115">
        <v>767</v>
      </c>
      <c r="G683" s="116" t="s">
        <v>432</v>
      </c>
      <c r="H683" s="74">
        <f t="shared" si="80"/>
        <v>12</v>
      </c>
      <c r="I683" s="36"/>
      <c r="J683" s="38">
        <f t="shared" si="81"/>
        <v>13640</v>
      </c>
      <c r="K683" s="38">
        <f t="shared" si="82"/>
        <v>3</v>
      </c>
      <c r="L683" s="38">
        <f t="shared" si="83"/>
        <v>8</v>
      </c>
      <c r="M683" s="36"/>
      <c r="N683" s="38">
        <f t="shared" si="84"/>
        <v>14612</v>
      </c>
      <c r="O683" s="38">
        <f t="shared" si="85"/>
        <v>3</v>
      </c>
      <c r="P683" s="38">
        <f t="shared" si="86"/>
        <v>11</v>
      </c>
      <c r="Q683" s="36"/>
      <c r="R683" s="58">
        <f t="shared" si="87"/>
        <v>972</v>
      </c>
    </row>
    <row r="684" spans="1:18">
      <c r="A684" s="35">
        <v>486</v>
      </c>
      <c r="B684" s="115">
        <v>486348775</v>
      </c>
      <c r="C684" s="116" t="s">
        <v>575</v>
      </c>
      <c r="D684" s="115">
        <v>348</v>
      </c>
      <c r="E684" s="116" t="s">
        <v>375</v>
      </c>
      <c r="F684" s="115">
        <v>775</v>
      </c>
      <c r="G684" s="116" t="s">
        <v>436</v>
      </c>
      <c r="H684" s="74">
        <f t="shared" si="80"/>
        <v>2</v>
      </c>
      <c r="I684" s="36"/>
      <c r="J684" s="38">
        <f t="shared" si="81"/>
        <v>12762</v>
      </c>
      <c r="K684" s="38">
        <f t="shared" si="82"/>
        <v>1</v>
      </c>
      <c r="L684" s="38">
        <f t="shared" si="83"/>
        <v>1</v>
      </c>
      <c r="M684" s="36"/>
      <c r="N684" s="38">
        <f t="shared" si="84"/>
        <v>16970</v>
      </c>
      <c r="O684" s="38">
        <f t="shared" si="85"/>
        <v>2</v>
      </c>
      <c r="P684" s="38">
        <f t="shared" si="86"/>
        <v>2</v>
      </c>
      <c r="Q684" s="36"/>
      <c r="R684" s="58">
        <f t="shared" si="87"/>
        <v>4208</v>
      </c>
    </row>
    <row r="685" spans="1:18">
      <c r="A685" s="35">
        <v>487</v>
      </c>
      <c r="B685" s="115">
        <v>487049018</v>
      </c>
      <c r="C685" s="116" t="s">
        <v>548</v>
      </c>
      <c r="D685" s="115">
        <v>49</v>
      </c>
      <c r="E685" s="116" t="s">
        <v>76</v>
      </c>
      <c r="F685" s="115">
        <v>18</v>
      </c>
      <c r="G685" s="116" t="s">
        <v>45</v>
      </c>
      <c r="H685" s="74">
        <f t="shared" si="80"/>
        <v>1</v>
      </c>
      <c r="I685" s="36"/>
      <c r="J685" s="38">
        <f t="shared" si="81"/>
        <v>10016</v>
      </c>
      <c r="K685" s="38">
        <f t="shared" si="82"/>
        <v>0</v>
      </c>
      <c r="L685" s="38">
        <f t="shared" si="83"/>
        <v>0</v>
      </c>
      <c r="M685" s="36"/>
      <c r="N685" s="38">
        <f t="shared" si="84"/>
        <v>12704</v>
      </c>
      <c r="O685" s="38">
        <f t="shared" si="85"/>
        <v>0</v>
      </c>
      <c r="P685" s="38">
        <f t="shared" si="86"/>
        <v>0</v>
      </c>
      <c r="Q685" s="36"/>
      <c r="R685" s="58">
        <f t="shared" si="87"/>
        <v>2688</v>
      </c>
    </row>
    <row r="686" spans="1:18">
      <c r="A686" s="35">
        <v>487</v>
      </c>
      <c r="B686" s="115">
        <v>487049031</v>
      </c>
      <c r="C686" s="116" t="s">
        <v>548</v>
      </c>
      <c r="D686" s="115">
        <v>49</v>
      </c>
      <c r="E686" s="116" t="s">
        <v>76</v>
      </c>
      <c r="F686" s="115">
        <v>31</v>
      </c>
      <c r="G686" s="116" t="s">
        <v>58</v>
      </c>
      <c r="H686" s="74">
        <f t="shared" si="80"/>
        <v>1</v>
      </c>
      <c r="I686" s="36"/>
      <c r="J686" s="38" t="str">
        <f t="shared" si="81"/>
        <v>--</v>
      </c>
      <c r="K686" s="38">
        <f t="shared" si="82"/>
        <v>0</v>
      </c>
      <c r="L686" s="38">
        <f t="shared" si="83"/>
        <v>1</v>
      </c>
      <c r="M686" s="36"/>
      <c r="N686" s="38">
        <f t="shared" si="84"/>
        <v>12042.119718280468</v>
      </c>
      <c r="O686" s="38">
        <f t="shared" si="85"/>
        <v>0</v>
      </c>
      <c r="P686" s="38">
        <f t="shared" si="86"/>
        <v>0</v>
      </c>
      <c r="Q686" s="36"/>
      <c r="R686" s="58" t="str">
        <f t="shared" si="87"/>
        <v>--</v>
      </c>
    </row>
    <row r="687" spans="1:18">
      <c r="A687" s="35">
        <v>487</v>
      </c>
      <c r="B687" s="115">
        <v>487049035</v>
      </c>
      <c r="C687" s="116" t="s">
        <v>548</v>
      </c>
      <c r="D687" s="115">
        <v>49</v>
      </c>
      <c r="E687" s="116" t="s">
        <v>76</v>
      </c>
      <c r="F687" s="115">
        <v>35</v>
      </c>
      <c r="G687" s="116" t="s">
        <v>62</v>
      </c>
      <c r="H687" s="74">
        <f t="shared" si="80"/>
        <v>30</v>
      </c>
      <c r="I687" s="36"/>
      <c r="J687" s="38">
        <f t="shared" si="81"/>
        <v>16032</v>
      </c>
      <c r="K687" s="38">
        <f t="shared" si="82"/>
        <v>0</v>
      </c>
      <c r="L687" s="38">
        <f t="shared" si="83"/>
        <v>38</v>
      </c>
      <c r="M687" s="36"/>
      <c r="N687" s="38">
        <f t="shared" si="84"/>
        <v>17443</v>
      </c>
      <c r="O687" s="38">
        <f t="shared" si="85"/>
        <v>0</v>
      </c>
      <c r="P687" s="38">
        <f t="shared" si="86"/>
        <v>30</v>
      </c>
      <c r="Q687" s="36"/>
      <c r="R687" s="58">
        <f t="shared" si="87"/>
        <v>1411</v>
      </c>
    </row>
    <row r="688" spans="1:18">
      <c r="A688" s="35">
        <v>487</v>
      </c>
      <c r="B688" s="115">
        <v>487049044</v>
      </c>
      <c r="C688" s="116" t="s">
        <v>548</v>
      </c>
      <c r="D688" s="115">
        <v>49</v>
      </c>
      <c r="E688" s="116" t="s">
        <v>76</v>
      </c>
      <c r="F688" s="115">
        <v>44</v>
      </c>
      <c r="G688" s="116" t="s">
        <v>71</v>
      </c>
      <c r="H688" s="74">
        <f t="shared" si="80"/>
        <v>8</v>
      </c>
      <c r="I688" s="36"/>
      <c r="J688" s="38">
        <f t="shared" si="81"/>
        <v>16006</v>
      </c>
      <c r="K688" s="38">
        <f t="shared" si="82"/>
        <v>0</v>
      </c>
      <c r="L688" s="38">
        <f t="shared" si="83"/>
        <v>5</v>
      </c>
      <c r="M688" s="36"/>
      <c r="N688" s="38">
        <f t="shared" si="84"/>
        <v>15030</v>
      </c>
      <c r="O688" s="38">
        <f t="shared" si="85"/>
        <v>0</v>
      </c>
      <c r="P688" s="38">
        <f t="shared" si="86"/>
        <v>3</v>
      </c>
      <c r="Q688" s="36"/>
      <c r="R688" s="58">
        <f t="shared" si="87"/>
        <v>-976</v>
      </c>
    </row>
    <row r="689" spans="1:18">
      <c r="A689" s="35">
        <v>487</v>
      </c>
      <c r="B689" s="115">
        <v>487049048</v>
      </c>
      <c r="C689" s="116" t="s">
        <v>548</v>
      </c>
      <c r="D689" s="115">
        <v>49</v>
      </c>
      <c r="E689" s="116" t="s">
        <v>76</v>
      </c>
      <c r="F689" s="115">
        <v>48</v>
      </c>
      <c r="G689" s="116" t="s">
        <v>75</v>
      </c>
      <c r="H689" s="74">
        <f t="shared" si="80"/>
        <v>1</v>
      </c>
      <c r="I689" s="36"/>
      <c r="J689" s="38">
        <f t="shared" si="81"/>
        <v>10016</v>
      </c>
      <c r="K689" s="38">
        <f t="shared" si="82"/>
        <v>0</v>
      </c>
      <c r="L689" s="38">
        <f t="shared" si="83"/>
        <v>0</v>
      </c>
      <c r="M689" s="36"/>
      <c r="N689" s="38">
        <f t="shared" si="84"/>
        <v>15397</v>
      </c>
      <c r="O689" s="38">
        <f t="shared" si="85"/>
        <v>0</v>
      </c>
      <c r="P689" s="38">
        <f t="shared" si="86"/>
        <v>1</v>
      </c>
      <c r="Q689" s="36"/>
      <c r="R689" s="58">
        <f t="shared" si="87"/>
        <v>5381</v>
      </c>
    </row>
    <row r="690" spans="1:18">
      <c r="A690" s="35">
        <v>487</v>
      </c>
      <c r="B690" s="115">
        <v>487049049</v>
      </c>
      <c r="C690" s="116" t="s">
        <v>548</v>
      </c>
      <c r="D690" s="115">
        <v>49</v>
      </c>
      <c r="E690" s="116" t="s">
        <v>76</v>
      </c>
      <c r="F690" s="115">
        <v>49</v>
      </c>
      <c r="G690" s="116" t="s">
        <v>76</v>
      </c>
      <c r="H690" s="74">
        <f t="shared" si="80"/>
        <v>72</v>
      </c>
      <c r="I690" s="36"/>
      <c r="J690" s="38">
        <f t="shared" si="81"/>
        <v>15044</v>
      </c>
      <c r="K690" s="38">
        <f t="shared" si="82"/>
        <v>3</v>
      </c>
      <c r="L690" s="38">
        <f t="shared" si="83"/>
        <v>41</v>
      </c>
      <c r="M690" s="36"/>
      <c r="N690" s="38">
        <f t="shared" si="84"/>
        <v>17425</v>
      </c>
      <c r="O690" s="38">
        <f t="shared" si="85"/>
        <v>4</v>
      </c>
      <c r="P690" s="38">
        <f t="shared" si="86"/>
        <v>46</v>
      </c>
      <c r="Q690" s="36"/>
      <c r="R690" s="58">
        <f t="shared" si="87"/>
        <v>2381</v>
      </c>
    </row>
    <row r="691" spans="1:18">
      <c r="A691" s="35">
        <v>487</v>
      </c>
      <c r="B691" s="115">
        <v>487049057</v>
      </c>
      <c r="C691" s="116" t="s">
        <v>548</v>
      </c>
      <c r="D691" s="115">
        <v>49</v>
      </c>
      <c r="E691" s="116" t="s">
        <v>76</v>
      </c>
      <c r="F691" s="115">
        <v>57</v>
      </c>
      <c r="G691" s="116" t="s">
        <v>84</v>
      </c>
      <c r="H691" s="74">
        <f t="shared" si="80"/>
        <v>8</v>
      </c>
      <c r="I691" s="36"/>
      <c r="J691" s="38">
        <f t="shared" si="81"/>
        <v>14756</v>
      </c>
      <c r="K691" s="38">
        <f t="shared" si="82"/>
        <v>0</v>
      </c>
      <c r="L691" s="38">
        <f t="shared" si="83"/>
        <v>5</v>
      </c>
      <c r="M691" s="36"/>
      <c r="N691" s="38">
        <f t="shared" si="84"/>
        <v>15251</v>
      </c>
      <c r="O691" s="38">
        <f t="shared" si="85"/>
        <v>0</v>
      </c>
      <c r="P691" s="38">
        <f t="shared" si="86"/>
        <v>3</v>
      </c>
      <c r="Q691" s="36"/>
      <c r="R691" s="58">
        <f t="shared" si="87"/>
        <v>495</v>
      </c>
    </row>
    <row r="692" spans="1:18">
      <c r="A692" s="35">
        <v>487</v>
      </c>
      <c r="B692" s="115">
        <v>487049065</v>
      </c>
      <c r="C692" s="116" t="s">
        <v>548</v>
      </c>
      <c r="D692" s="115">
        <v>49</v>
      </c>
      <c r="E692" s="116" t="s">
        <v>76</v>
      </c>
      <c r="F692" s="115">
        <v>65</v>
      </c>
      <c r="G692" s="116" t="s">
        <v>92</v>
      </c>
      <c r="H692" s="74">
        <f t="shared" si="80"/>
        <v>1</v>
      </c>
      <c r="I692" s="36"/>
      <c r="J692" s="38">
        <f t="shared" si="81"/>
        <v>10842.292969767441</v>
      </c>
      <c r="K692" s="38">
        <f t="shared" si="82"/>
        <v>0</v>
      </c>
      <c r="L692" s="38">
        <f t="shared" si="83"/>
        <v>0</v>
      </c>
      <c r="M692" s="36"/>
      <c r="N692" s="38">
        <f t="shared" si="84"/>
        <v>11521.715661737871</v>
      </c>
      <c r="O692" s="38">
        <f t="shared" si="85"/>
        <v>0</v>
      </c>
      <c r="P692" s="38">
        <f t="shared" si="86"/>
        <v>0</v>
      </c>
      <c r="Q692" s="36"/>
      <c r="R692" s="58">
        <f t="shared" si="87"/>
        <v>679.42269197043061</v>
      </c>
    </row>
    <row r="693" spans="1:18">
      <c r="A693" s="35">
        <v>487</v>
      </c>
      <c r="B693" s="115">
        <v>487049093</v>
      </c>
      <c r="C693" s="116" t="s">
        <v>548</v>
      </c>
      <c r="D693" s="115">
        <v>49</v>
      </c>
      <c r="E693" s="116" t="s">
        <v>76</v>
      </c>
      <c r="F693" s="115">
        <v>93</v>
      </c>
      <c r="G693" s="116" t="s">
        <v>120</v>
      </c>
      <c r="H693" s="74">
        <f t="shared" si="80"/>
        <v>67</v>
      </c>
      <c r="I693" s="36"/>
      <c r="J693" s="38">
        <f t="shared" si="81"/>
        <v>14776</v>
      </c>
      <c r="K693" s="38">
        <f t="shared" si="82"/>
        <v>1</v>
      </c>
      <c r="L693" s="38">
        <f t="shared" si="83"/>
        <v>33</v>
      </c>
      <c r="M693" s="36"/>
      <c r="N693" s="38">
        <f t="shared" si="84"/>
        <v>15423</v>
      </c>
      <c r="O693" s="38">
        <f t="shared" si="85"/>
        <v>1</v>
      </c>
      <c r="P693" s="38">
        <f t="shared" si="86"/>
        <v>26</v>
      </c>
      <c r="Q693" s="36"/>
      <c r="R693" s="58">
        <f t="shared" si="87"/>
        <v>647</v>
      </c>
    </row>
    <row r="694" spans="1:18">
      <c r="A694" s="35">
        <v>487</v>
      </c>
      <c r="B694" s="115">
        <v>487049100</v>
      </c>
      <c r="C694" s="116" t="s">
        <v>548</v>
      </c>
      <c r="D694" s="115">
        <v>49</v>
      </c>
      <c r="E694" s="116" t="s">
        <v>76</v>
      </c>
      <c r="F694" s="115">
        <v>100</v>
      </c>
      <c r="G694" s="116" t="s">
        <v>127</v>
      </c>
      <c r="H694" s="74">
        <f t="shared" si="80"/>
        <v>2</v>
      </c>
      <c r="I694" s="36"/>
      <c r="J694" s="38">
        <f t="shared" si="81"/>
        <v>13340.27404662152</v>
      </c>
      <c r="K694" s="38">
        <f t="shared" si="82"/>
        <v>0</v>
      </c>
      <c r="L694" s="38">
        <f t="shared" si="83"/>
        <v>0</v>
      </c>
      <c r="M694" s="36"/>
      <c r="N694" s="38">
        <f t="shared" si="84"/>
        <v>14901</v>
      </c>
      <c r="O694" s="38">
        <f t="shared" si="85"/>
        <v>0</v>
      </c>
      <c r="P694" s="38">
        <f t="shared" si="86"/>
        <v>1</v>
      </c>
      <c r="Q694" s="36"/>
      <c r="R694" s="58">
        <f t="shared" si="87"/>
        <v>1560.72595337848</v>
      </c>
    </row>
    <row r="695" spans="1:18">
      <c r="A695" s="35">
        <v>487</v>
      </c>
      <c r="B695" s="115">
        <v>487049101</v>
      </c>
      <c r="C695" s="116" t="s">
        <v>548</v>
      </c>
      <c r="D695" s="115">
        <v>49</v>
      </c>
      <c r="E695" s="116" t="s">
        <v>76</v>
      </c>
      <c r="F695" s="115">
        <v>101</v>
      </c>
      <c r="G695" s="116" t="s">
        <v>128</v>
      </c>
      <c r="H695" s="74">
        <f t="shared" si="80"/>
        <v>1</v>
      </c>
      <c r="I695" s="36"/>
      <c r="J695" s="38" t="str">
        <f t="shared" si="81"/>
        <v>--</v>
      </c>
      <c r="K695" s="38">
        <f t="shared" si="82"/>
        <v>0</v>
      </c>
      <c r="L695" s="38">
        <f t="shared" si="83"/>
        <v>0</v>
      </c>
      <c r="M695" s="36"/>
      <c r="N695" s="38">
        <f t="shared" si="84"/>
        <v>12057.666527335907</v>
      </c>
      <c r="O695" s="38">
        <f t="shared" si="85"/>
        <v>0</v>
      </c>
      <c r="P695" s="38">
        <f t="shared" si="86"/>
        <v>0</v>
      </c>
      <c r="Q695" s="36"/>
      <c r="R695" s="58" t="str">
        <f t="shared" si="87"/>
        <v>--</v>
      </c>
    </row>
    <row r="696" spans="1:18">
      <c r="A696" s="35">
        <v>487</v>
      </c>
      <c r="B696" s="115">
        <v>487049128</v>
      </c>
      <c r="C696" s="116" t="s">
        <v>548</v>
      </c>
      <c r="D696" s="115">
        <v>49</v>
      </c>
      <c r="E696" s="116" t="s">
        <v>76</v>
      </c>
      <c r="F696" s="115">
        <v>128</v>
      </c>
      <c r="G696" s="116" t="s">
        <v>155</v>
      </c>
      <c r="H696" s="74">
        <f t="shared" si="80"/>
        <v>3</v>
      </c>
      <c r="I696" s="36"/>
      <c r="J696" s="38">
        <f t="shared" si="81"/>
        <v>13840</v>
      </c>
      <c r="K696" s="38">
        <f t="shared" si="82"/>
        <v>0</v>
      </c>
      <c r="L696" s="38">
        <f t="shared" si="83"/>
        <v>1</v>
      </c>
      <c r="M696" s="36"/>
      <c r="N696" s="38">
        <f t="shared" si="84"/>
        <v>14901</v>
      </c>
      <c r="O696" s="38">
        <f t="shared" si="85"/>
        <v>0</v>
      </c>
      <c r="P696" s="38">
        <f t="shared" si="86"/>
        <v>1</v>
      </c>
      <c r="Q696" s="36"/>
      <c r="R696" s="58">
        <f t="shared" si="87"/>
        <v>1061</v>
      </c>
    </row>
    <row r="697" spans="1:18">
      <c r="A697" s="35">
        <v>487</v>
      </c>
      <c r="B697" s="115">
        <v>487049149</v>
      </c>
      <c r="C697" s="116" t="s">
        <v>548</v>
      </c>
      <c r="D697" s="115">
        <v>49</v>
      </c>
      <c r="E697" s="116" t="s">
        <v>76</v>
      </c>
      <c r="F697" s="115">
        <v>149</v>
      </c>
      <c r="G697" s="116" t="s">
        <v>176</v>
      </c>
      <c r="H697" s="74">
        <f t="shared" si="80"/>
        <v>2</v>
      </c>
      <c r="I697" s="36"/>
      <c r="J697" s="38" t="str">
        <f t="shared" si="81"/>
        <v>--</v>
      </c>
      <c r="K697" s="38">
        <f t="shared" si="82"/>
        <v>0</v>
      </c>
      <c r="L697" s="38">
        <f t="shared" si="83"/>
        <v>0</v>
      </c>
      <c r="M697" s="36"/>
      <c r="N697" s="38">
        <f t="shared" si="84"/>
        <v>17386.039515521137</v>
      </c>
      <c r="O697" s="38">
        <f t="shared" si="85"/>
        <v>0</v>
      </c>
      <c r="P697" s="38">
        <f t="shared" si="86"/>
        <v>0</v>
      </c>
      <c r="Q697" s="36"/>
      <c r="R697" s="58" t="str">
        <f t="shared" si="87"/>
        <v>--</v>
      </c>
    </row>
    <row r="698" spans="1:18">
      <c r="A698" s="35">
        <v>487</v>
      </c>
      <c r="B698" s="115">
        <v>487049160</v>
      </c>
      <c r="C698" s="116" t="s">
        <v>548</v>
      </c>
      <c r="D698" s="115">
        <v>49</v>
      </c>
      <c r="E698" s="116" t="s">
        <v>76</v>
      </c>
      <c r="F698" s="115">
        <v>160</v>
      </c>
      <c r="G698" s="116" t="s">
        <v>187</v>
      </c>
      <c r="H698" s="74">
        <f t="shared" si="80"/>
        <v>1</v>
      </c>
      <c r="I698" s="36"/>
      <c r="J698" s="38" t="str">
        <f t="shared" si="81"/>
        <v>--</v>
      </c>
      <c r="K698" s="38">
        <f t="shared" si="82"/>
        <v>0</v>
      </c>
      <c r="L698" s="38">
        <f t="shared" si="83"/>
        <v>1</v>
      </c>
      <c r="M698" s="36"/>
      <c r="N698" s="38">
        <f t="shared" si="84"/>
        <v>16013.193512137581</v>
      </c>
      <c r="O698" s="38">
        <f t="shared" si="85"/>
        <v>0</v>
      </c>
      <c r="P698" s="38">
        <f t="shared" si="86"/>
        <v>0</v>
      </c>
      <c r="Q698" s="36"/>
      <c r="R698" s="58" t="str">
        <f t="shared" si="87"/>
        <v>--</v>
      </c>
    </row>
    <row r="699" spans="1:18">
      <c r="A699" s="35">
        <v>487</v>
      </c>
      <c r="B699" s="115">
        <v>487049163</v>
      </c>
      <c r="C699" s="116" t="s">
        <v>548</v>
      </c>
      <c r="D699" s="115">
        <v>49</v>
      </c>
      <c r="E699" s="116" t="s">
        <v>76</v>
      </c>
      <c r="F699" s="115">
        <v>163</v>
      </c>
      <c r="G699" s="116" t="s">
        <v>190</v>
      </c>
      <c r="H699" s="74">
        <f t="shared" si="80"/>
        <v>16</v>
      </c>
      <c r="I699" s="36"/>
      <c r="J699" s="38">
        <f t="shared" si="81"/>
        <v>14797</v>
      </c>
      <c r="K699" s="38">
        <f t="shared" si="82"/>
        <v>3</v>
      </c>
      <c r="L699" s="38">
        <f t="shared" si="83"/>
        <v>10</v>
      </c>
      <c r="M699" s="36"/>
      <c r="N699" s="38">
        <f t="shared" si="84"/>
        <v>16483</v>
      </c>
      <c r="O699" s="38">
        <f t="shared" si="85"/>
        <v>1</v>
      </c>
      <c r="P699" s="38">
        <f t="shared" si="86"/>
        <v>10</v>
      </c>
      <c r="Q699" s="36"/>
      <c r="R699" s="58">
        <f t="shared" si="87"/>
        <v>1686</v>
      </c>
    </row>
    <row r="700" spans="1:18">
      <c r="A700" s="35">
        <v>487</v>
      </c>
      <c r="B700" s="115">
        <v>487049165</v>
      </c>
      <c r="C700" s="116" t="s">
        <v>548</v>
      </c>
      <c r="D700" s="115">
        <v>49</v>
      </c>
      <c r="E700" s="116" t="s">
        <v>76</v>
      </c>
      <c r="F700" s="115">
        <v>165</v>
      </c>
      <c r="G700" s="116" t="s">
        <v>192</v>
      </c>
      <c r="H700" s="74">
        <f t="shared" si="80"/>
        <v>54</v>
      </c>
      <c r="I700" s="36"/>
      <c r="J700" s="38">
        <f t="shared" si="81"/>
        <v>14277</v>
      </c>
      <c r="K700" s="38">
        <f t="shared" si="82"/>
        <v>0</v>
      </c>
      <c r="L700" s="38">
        <f t="shared" si="83"/>
        <v>23</v>
      </c>
      <c r="M700" s="36"/>
      <c r="N700" s="38">
        <f t="shared" si="84"/>
        <v>16533</v>
      </c>
      <c r="O700" s="38">
        <f t="shared" si="85"/>
        <v>2</v>
      </c>
      <c r="P700" s="38">
        <f t="shared" si="86"/>
        <v>36</v>
      </c>
      <c r="Q700" s="36"/>
      <c r="R700" s="58">
        <f t="shared" si="87"/>
        <v>2256</v>
      </c>
    </row>
    <row r="701" spans="1:18">
      <c r="A701" s="35">
        <v>487</v>
      </c>
      <c r="B701" s="115">
        <v>487049176</v>
      </c>
      <c r="C701" s="116" t="s">
        <v>548</v>
      </c>
      <c r="D701" s="115">
        <v>49</v>
      </c>
      <c r="E701" s="116" t="s">
        <v>76</v>
      </c>
      <c r="F701" s="115">
        <v>176</v>
      </c>
      <c r="G701" s="116" t="s">
        <v>203</v>
      </c>
      <c r="H701" s="74">
        <f t="shared" si="80"/>
        <v>47</v>
      </c>
      <c r="I701" s="36"/>
      <c r="J701" s="38">
        <f t="shared" si="81"/>
        <v>14429</v>
      </c>
      <c r="K701" s="38">
        <f t="shared" si="82"/>
        <v>3</v>
      </c>
      <c r="L701" s="38">
        <f t="shared" si="83"/>
        <v>30</v>
      </c>
      <c r="M701" s="36"/>
      <c r="N701" s="38">
        <f t="shared" si="84"/>
        <v>16387</v>
      </c>
      <c r="O701" s="38">
        <f t="shared" si="85"/>
        <v>3</v>
      </c>
      <c r="P701" s="38">
        <f t="shared" si="86"/>
        <v>34</v>
      </c>
      <c r="Q701" s="36"/>
      <c r="R701" s="58">
        <f t="shared" si="87"/>
        <v>1958</v>
      </c>
    </row>
    <row r="702" spans="1:18">
      <c r="A702" s="35">
        <v>487</v>
      </c>
      <c r="B702" s="115">
        <v>487049178</v>
      </c>
      <c r="C702" s="116" t="s">
        <v>548</v>
      </c>
      <c r="D702" s="115">
        <v>49</v>
      </c>
      <c r="E702" s="116" t="s">
        <v>76</v>
      </c>
      <c r="F702" s="115">
        <v>178</v>
      </c>
      <c r="G702" s="116" t="s">
        <v>205</v>
      </c>
      <c r="H702" s="74">
        <f t="shared" si="80"/>
        <v>4</v>
      </c>
      <c r="I702" s="36"/>
      <c r="J702" s="38">
        <f t="shared" si="81"/>
        <v>12821</v>
      </c>
      <c r="K702" s="38">
        <f t="shared" si="82"/>
        <v>0</v>
      </c>
      <c r="L702" s="38">
        <f t="shared" si="83"/>
        <v>1</v>
      </c>
      <c r="M702" s="36"/>
      <c r="N702" s="38">
        <f t="shared" si="84"/>
        <v>15017</v>
      </c>
      <c r="O702" s="38">
        <f t="shared" si="85"/>
        <v>0</v>
      </c>
      <c r="P702" s="38">
        <f t="shared" si="86"/>
        <v>1</v>
      </c>
      <c r="Q702" s="36"/>
      <c r="R702" s="58">
        <f t="shared" si="87"/>
        <v>2196</v>
      </c>
    </row>
    <row r="703" spans="1:18">
      <c r="A703" s="35">
        <v>487</v>
      </c>
      <c r="B703" s="115">
        <v>487049181</v>
      </c>
      <c r="C703" s="116" t="s">
        <v>548</v>
      </c>
      <c r="D703" s="115">
        <v>49</v>
      </c>
      <c r="E703" s="116" t="s">
        <v>76</v>
      </c>
      <c r="F703" s="115">
        <v>181</v>
      </c>
      <c r="G703" s="116" t="s">
        <v>208</v>
      </c>
      <c r="H703" s="74">
        <f t="shared" si="80"/>
        <v>4</v>
      </c>
      <c r="I703" s="36"/>
      <c r="J703" s="38">
        <f t="shared" si="81"/>
        <v>10016</v>
      </c>
      <c r="K703" s="38">
        <f t="shared" si="82"/>
        <v>0</v>
      </c>
      <c r="L703" s="38">
        <f t="shared" si="83"/>
        <v>0</v>
      </c>
      <c r="M703" s="36"/>
      <c r="N703" s="38">
        <f t="shared" si="84"/>
        <v>14901</v>
      </c>
      <c r="O703" s="38">
        <f t="shared" si="85"/>
        <v>0</v>
      </c>
      <c r="P703" s="38">
        <f t="shared" si="86"/>
        <v>1</v>
      </c>
      <c r="Q703" s="36"/>
      <c r="R703" s="58">
        <f t="shared" si="87"/>
        <v>4885</v>
      </c>
    </row>
    <row r="704" spans="1:18">
      <c r="A704" s="35">
        <v>487</v>
      </c>
      <c r="B704" s="115">
        <v>487049182</v>
      </c>
      <c r="C704" s="116" t="s">
        <v>548</v>
      </c>
      <c r="D704" s="115">
        <v>49</v>
      </c>
      <c r="E704" s="116" t="s">
        <v>76</v>
      </c>
      <c r="F704" s="115">
        <v>182</v>
      </c>
      <c r="G704" s="116" t="s">
        <v>209</v>
      </c>
      <c r="H704" s="74">
        <f t="shared" si="80"/>
        <v>3</v>
      </c>
      <c r="I704" s="36"/>
      <c r="J704" s="38" t="str">
        <f t="shared" si="81"/>
        <v>--</v>
      </c>
      <c r="K704" s="38">
        <f t="shared" si="82"/>
        <v>0</v>
      </c>
      <c r="L704" s="38">
        <f t="shared" si="83"/>
        <v>0</v>
      </c>
      <c r="M704" s="36"/>
      <c r="N704" s="38">
        <f t="shared" si="84"/>
        <v>13139.008011564407</v>
      </c>
      <c r="O704" s="38">
        <f t="shared" si="85"/>
        <v>0</v>
      </c>
      <c r="P704" s="38">
        <f t="shared" si="86"/>
        <v>0</v>
      </c>
      <c r="Q704" s="36"/>
      <c r="R704" s="58" t="str">
        <f t="shared" si="87"/>
        <v>--</v>
      </c>
    </row>
    <row r="705" spans="1:18">
      <c r="A705" s="35">
        <v>487</v>
      </c>
      <c r="B705" s="115">
        <v>487049229</v>
      </c>
      <c r="C705" s="116" t="s">
        <v>548</v>
      </c>
      <c r="D705" s="115">
        <v>49</v>
      </c>
      <c r="E705" s="116" t="s">
        <v>76</v>
      </c>
      <c r="F705" s="115">
        <v>229</v>
      </c>
      <c r="G705" s="116" t="s">
        <v>256</v>
      </c>
      <c r="H705" s="74">
        <f t="shared" si="80"/>
        <v>3</v>
      </c>
      <c r="I705" s="36"/>
      <c r="J705" s="38">
        <f t="shared" si="81"/>
        <v>10016</v>
      </c>
      <c r="K705" s="38">
        <f t="shared" si="82"/>
        <v>0</v>
      </c>
      <c r="L705" s="38">
        <f t="shared" si="83"/>
        <v>0</v>
      </c>
      <c r="M705" s="36"/>
      <c r="N705" s="38">
        <f t="shared" si="84"/>
        <v>12704</v>
      </c>
      <c r="O705" s="38">
        <f t="shared" si="85"/>
        <v>0</v>
      </c>
      <c r="P705" s="38">
        <f t="shared" si="86"/>
        <v>0</v>
      </c>
      <c r="Q705" s="36"/>
      <c r="R705" s="58">
        <f t="shared" si="87"/>
        <v>2688</v>
      </c>
    </row>
    <row r="706" spans="1:18">
      <c r="A706" s="35">
        <v>487</v>
      </c>
      <c r="B706" s="115">
        <v>487049244</v>
      </c>
      <c r="C706" s="116" t="s">
        <v>548</v>
      </c>
      <c r="D706" s="115">
        <v>49</v>
      </c>
      <c r="E706" s="116" t="s">
        <v>76</v>
      </c>
      <c r="F706" s="115">
        <v>244</v>
      </c>
      <c r="G706" s="116" t="s">
        <v>271</v>
      </c>
      <c r="H706" s="74">
        <f t="shared" si="80"/>
        <v>4</v>
      </c>
      <c r="I706" s="36"/>
      <c r="J706" s="38">
        <f t="shared" si="81"/>
        <v>15198</v>
      </c>
      <c r="K706" s="38">
        <f t="shared" si="82"/>
        <v>0</v>
      </c>
      <c r="L706" s="38">
        <f t="shared" si="83"/>
        <v>6</v>
      </c>
      <c r="M706" s="36"/>
      <c r="N706" s="38">
        <f t="shared" si="84"/>
        <v>14253</v>
      </c>
      <c r="O706" s="38">
        <f t="shared" si="85"/>
        <v>0</v>
      </c>
      <c r="P706" s="38">
        <f t="shared" si="86"/>
        <v>2</v>
      </c>
      <c r="Q706" s="36"/>
      <c r="R706" s="58">
        <f t="shared" si="87"/>
        <v>-945</v>
      </c>
    </row>
    <row r="707" spans="1:18">
      <c r="A707" s="35">
        <v>487</v>
      </c>
      <c r="B707" s="115">
        <v>487049248</v>
      </c>
      <c r="C707" s="116" t="s">
        <v>548</v>
      </c>
      <c r="D707" s="115">
        <v>49</v>
      </c>
      <c r="E707" s="116" t="s">
        <v>76</v>
      </c>
      <c r="F707" s="115">
        <v>248</v>
      </c>
      <c r="G707" s="116" t="s">
        <v>275</v>
      </c>
      <c r="H707" s="74">
        <f t="shared" si="80"/>
        <v>17</v>
      </c>
      <c r="I707" s="36"/>
      <c r="J707" s="38">
        <f t="shared" si="81"/>
        <v>15169</v>
      </c>
      <c r="K707" s="38">
        <f t="shared" si="82"/>
        <v>1</v>
      </c>
      <c r="L707" s="38">
        <f t="shared" si="83"/>
        <v>8</v>
      </c>
      <c r="M707" s="36"/>
      <c r="N707" s="38">
        <f t="shared" si="84"/>
        <v>16058</v>
      </c>
      <c r="O707" s="38">
        <f t="shared" si="85"/>
        <v>1</v>
      </c>
      <c r="P707" s="38">
        <f t="shared" si="86"/>
        <v>9</v>
      </c>
      <c r="Q707" s="36"/>
      <c r="R707" s="58">
        <f t="shared" si="87"/>
        <v>889</v>
      </c>
    </row>
    <row r="708" spans="1:18">
      <c r="A708" s="35">
        <v>487</v>
      </c>
      <c r="B708" s="115">
        <v>487049262</v>
      </c>
      <c r="C708" s="116" t="s">
        <v>548</v>
      </c>
      <c r="D708" s="115">
        <v>49</v>
      </c>
      <c r="E708" s="116" t="s">
        <v>76</v>
      </c>
      <c r="F708" s="115">
        <v>262</v>
      </c>
      <c r="G708" s="116" t="s">
        <v>289</v>
      </c>
      <c r="H708" s="74">
        <f t="shared" si="80"/>
        <v>9</v>
      </c>
      <c r="I708" s="36"/>
      <c r="J708" s="38">
        <f t="shared" si="81"/>
        <v>13945</v>
      </c>
      <c r="K708" s="38">
        <f t="shared" si="82"/>
        <v>0</v>
      </c>
      <c r="L708" s="38">
        <f t="shared" si="83"/>
        <v>5</v>
      </c>
      <c r="M708" s="36"/>
      <c r="N708" s="38">
        <f t="shared" si="84"/>
        <v>15270</v>
      </c>
      <c r="O708" s="38">
        <f t="shared" si="85"/>
        <v>0</v>
      </c>
      <c r="P708" s="38">
        <f t="shared" si="86"/>
        <v>4</v>
      </c>
      <c r="Q708" s="36"/>
      <c r="R708" s="58">
        <f t="shared" si="87"/>
        <v>1325</v>
      </c>
    </row>
    <row r="709" spans="1:18">
      <c r="A709" s="35">
        <v>487</v>
      </c>
      <c r="B709" s="115">
        <v>487049274</v>
      </c>
      <c r="C709" s="116" t="s">
        <v>548</v>
      </c>
      <c r="D709" s="115">
        <v>49</v>
      </c>
      <c r="E709" s="116" t="s">
        <v>76</v>
      </c>
      <c r="F709" s="115">
        <v>274</v>
      </c>
      <c r="G709" s="116" t="s">
        <v>301</v>
      </c>
      <c r="H709" s="74">
        <f t="shared" si="80"/>
        <v>156</v>
      </c>
      <c r="I709" s="36"/>
      <c r="J709" s="38">
        <f t="shared" si="81"/>
        <v>14534</v>
      </c>
      <c r="K709" s="38">
        <f t="shared" si="82"/>
        <v>6</v>
      </c>
      <c r="L709" s="38">
        <f t="shared" si="83"/>
        <v>87</v>
      </c>
      <c r="M709" s="36"/>
      <c r="N709" s="38">
        <f t="shared" si="84"/>
        <v>16379</v>
      </c>
      <c r="O709" s="38">
        <f t="shared" si="85"/>
        <v>5</v>
      </c>
      <c r="P709" s="38">
        <f t="shared" si="86"/>
        <v>109</v>
      </c>
      <c r="Q709" s="36"/>
      <c r="R709" s="58">
        <f t="shared" si="87"/>
        <v>1845</v>
      </c>
    </row>
    <row r="710" spans="1:18">
      <c r="A710" s="35">
        <v>487</v>
      </c>
      <c r="B710" s="115">
        <v>487049277</v>
      </c>
      <c r="C710" s="116" t="s">
        <v>548</v>
      </c>
      <c r="D710" s="115">
        <v>49</v>
      </c>
      <c r="E710" s="116" t="s">
        <v>76</v>
      </c>
      <c r="F710" s="115">
        <v>277</v>
      </c>
      <c r="G710" s="116" t="s">
        <v>304</v>
      </c>
      <c r="H710" s="74">
        <f t="shared" si="80"/>
        <v>2</v>
      </c>
      <c r="I710" s="36"/>
      <c r="J710" s="38">
        <f t="shared" si="81"/>
        <v>14469.586791855205</v>
      </c>
      <c r="K710" s="38">
        <f t="shared" si="82"/>
        <v>0</v>
      </c>
      <c r="L710" s="38">
        <f t="shared" si="83"/>
        <v>0</v>
      </c>
      <c r="M710" s="36"/>
      <c r="N710" s="38">
        <f t="shared" si="84"/>
        <v>16087.995715609079</v>
      </c>
      <c r="O710" s="38">
        <f t="shared" si="85"/>
        <v>0</v>
      </c>
      <c r="P710" s="38">
        <f t="shared" si="86"/>
        <v>0</v>
      </c>
      <c r="Q710" s="36"/>
      <c r="R710" s="58">
        <f t="shared" si="87"/>
        <v>1618.4089237538738</v>
      </c>
    </row>
    <row r="711" spans="1:18">
      <c r="A711" s="35">
        <v>487</v>
      </c>
      <c r="B711" s="115">
        <v>487049284</v>
      </c>
      <c r="C711" s="116" t="s">
        <v>548</v>
      </c>
      <c r="D711" s="115">
        <v>49</v>
      </c>
      <c r="E711" s="116" t="s">
        <v>76</v>
      </c>
      <c r="F711" s="115">
        <v>284</v>
      </c>
      <c r="G711" s="116" t="s">
        <v>311</v>
      </c>
      <c r="H711" s="74">
        <f t="shared" si="80"/>
        <v>1</v>
      </c>
      <c r="I711" s="36"/>
      <c r="J711" s="38">
        <f t="shared" si="81"/>
        <v>14553</v>
      </c>
      <c r="K711" s="38">
        <f t="shared" si="82"/>
        <v>0</v>
      </c>
      <c r="L711" s="38">
        <f t="shared" si="83"/>
        <v>1</v>
      </c>
      <c r="M711" s="36"/>
      <c r="N711" s="38">
        <f t="shared" si="84"/>
        <v>15517</v>
      </c>
      <c r="O711" s="38">
        <f t="shared" si="85"/>
        <v>0</v>
      </c>
      <c r="P711" s="38">
        <f t="shared" si="86"/>
        <v>1</v>
      </c>
      <c r="Q711" s="36"/>
      <c r="R711" s="58">
        <f t="shared" si="87"/>
        <v>964</v>
      </c>
    </row>
    <row r="712" spans="1:18">
      <c r="A712" s="35">
        <v>487</v>
      </c>
      <c r="B712" s="115">
        <v>487049285</v>
      </c>
      <c r="C712" s="116" t="s">
        <v>548</v>
      </c>
      <c r="D712" s="115">
        <v>49</v>
      </c>
      <c r="E712" s="116" t="s">
        <v>76</v>
      </c>
      <c r="F712" s="115">
        <v>285</v>
      </c>
      <c r="G712" s="116" t="s">
        <v>312</v>
      </c>
      <c r="H712" s="74">
        <f t="shared" si="80"/>
        <v>3</v>
      </c>
      <c r="I712" s="36"/>
      <c r="J712" s="38">
        <f t="shared" si="81"/>
        <v>10016</v>
      </c>
      <c r="K712" s="38">
        <f t="shared" si="82"/>
        <v>0</v>
      </c>
      <c r="L712" s="38">
        <f t="shared" si="83"/>
        <v>0</v>
      </c>
      <c r="M712" s="36"/>
      <c r="N712" s="38">
        <f t="shared" si="84"/>
        <v>11334</v>
      </c>
      <c r="O712" s="38">
        <f t="shared" si="85"/>
        <v>0</v>
      </c>
      <c r="P712" s="38">
        <f t="shared" si="86"/>
        <v>0</v>
      </c>
      <c r="Q712" s="36"/>
      <c r="R712" s="58">
        <f t="shared" si="87"/>
        <v>1318</v>
      </c>
    </row>
    <row r="713" spans="1:18">
      <c r="A713" s="35">
        <v>487</v>
      </c>
      <c r="B713" s="115">
        <v>487049293</v>
      </c>
      <c r="C713" s="116" t="s">
        <v>548</v>
      </c>
      <c r="D713" s="115">
        <v>49</v>
      </c>
      <c r="E713" s="116" t="s">
        <v>76</v>
      </c>
      <c r="F713" s="115">
        <v>293</v>
      </c>
      <c r="G713" s="116" t="s">
        <v>320</v>
      </c>
      <c r="H713" s="74">
        <f t="shared" si="80"/>
        <v>2</v>
      </c>
      <c r="I713" s="36"/>
      <c r="J713" s="38" t="str">
        <f t="shared" si="81"/>
        <v>--</v>
      </c>
      <c r="K713" s="38">
        <f t="shared" si="82"/>
        <v>0</v>
      </c>
      <c r="L713" s="38">
        <f t="shared" si="83"/>
        <v>0</v>
      </c>
      <c r="M713" s="36"/>
      <c r="N713" s="38">
        <f t="shared" si="84"/>
        <v>14953.293164987406</v>
      </c>
      <c r="O713" s="38">
        <f t="shared" si="85"/>
        <v>0</v>
      </c>
      <c r="P713" s="38">
        <f t="shared" si="86"/>
        <v>0</v>
      </c>
      <c r="Q713" s="36"/>
      <c r="R713" s="58" t="str">
        <f t="shared" si="87"/>
        <v>--</v>
      </c>
    </row>
    <row r="714" spans="1:18">
      <c r="A714" s="35">
        <v>487</v>
      </c>
      <c r="B714" s="115">
        <v>487049305</v>
      </c>
      <c r="C714" s="116" t="s">
        <v>548</v>
      </c>
      <c r="D714" s="115">
        <v>49</v>
      </c>
      <c r="E714" s="116" t="s">
        <v>76</v>
      </c>
      <c r="F714" s="115">
        <v>305</v>
      </c>
      <c r="G714" s="116" t="s">
        <v>332</v>
      </c>
      <c r="H714" s="74">
        <f t="shared" ref="H714:H777" si="88">IFERROR(VLOOKUP(B714,ratesQ1,14,FALSE),"--")</f>
        <v>1</v>
      </c>
      <c r="I714" s="36"/>
      <c r="J714" s="38">
        <f t="shared" ref="J714:J777" si="89">IFERROR(VLOOKUP($B714,ratesPFY,9,FALSE),"--")</f>
        <v>16372</v>
      </c>
      <c r="K714" s="38">
        <f t="shared" ref="K714:K777" si="90">(IFERROR(VLOOKUP($B714,found22,12,FALSE),0)+
(IFERROR(VLOOKUP($B714,found22,13,FALSE),0)+
+(IFERROR(VLOOKUP($B714,found22,14,FALSE),0))))</f>
        <v>0</v>
      </c>
      <c r="L714" s="38">
        <f t="shared" ref="L714:L777" si="91">(IFERROR(VLOOKUP($B714,found22,15,FALSE),0))</f>
        <v>1</v>
      </c>
      <c r="M714" s="36"/>
      <c r="N714" s="38">
        <f t="shared" ref="N714:N777" si="92">IFERROR(VLOOKUP($B714,ratesQ1,8,FALSE),"--")</f>
        <v>17451</v>
      </c>
      <c r="O714" s="38">
        <f t="shared" ref="O714:O777" si="93">(IFERROR(VLOOKUP($B714,found23,12,FALSE),0)+
+(IFERROR(VLOOKUP($B714,found23,13,FALSE),0)
+(IFERROR(VLOOKUP($B714,found23,14,FALSE),0))))</f>
        <v>0</v>
      </c>
      <c r="P714" s="38">
        <f t="shared" ref="P714:P777" si="94">(IFERROR(VLOOKUP($B714,found23,15,FALSE),0))</f>
        <v>1</v>
      </c>
      <c r="Q714" s="36"/>
      <c r="R714" s="58">
        <f t="shared" si="87"/>
        <v>1079</v>
      </c>
    </row>
    <row r="715" spans="1:18">
      <c r="A715" s="35">
        <v>487</v>
      </c>
      <c r="B715" s="115">
        <v>487049308</v>
      </c>
      <c r="C715" s="116" t="s">
        <v>548</v>
      </c>
      <c r="D715" s="115">
        <v>49</v>
      </c>
      <c r="E715" s="116" t="s">
        <v>76</v>
      </c>
      <c r="F715" s="115">
        <v>308</v>
      </c>
      <c r="G715" s="116" t="s">
        <v>335</v>
      </c>
      <c r="H715" s="74">
        <f t="shared" si="88"/>
        <v>6</v>
      </c>
      <c r="I715" s="36"/>
      <c r="J715" s="38">
        <f t="shared" si="89"/>
        <v>13646</v>
      </c>
      <c r="K715" s="38">
        <f t="shared" si="90"/>
        <v>0</v>
      </c>
      <c r="L715" s="38">
        <f t="shared" si="91"/>
        <v>2</v>
      </c>
      <c r="M715" s="36"/>
      <c r="N715" s="38">
        <f t="shared" si="92"/>
        <v>13216</v>
      </c>
      <c r="O715" s="38">
        <f t="shared" si="93"/>
        <v>0</v>
      </c>
      <c r="P715" s="38">
        <f t="shared" si="94"/>
        <v>1</v>
      </c>
      <c r="Q715" s="36"/>
      <c r="R715" s="58">
        <f t="shared" ref="R715:R778" si="95">IFERROR(N715-J715,"--")</f>
        <v>-430</v>
      </c>
    </row>
    <row r="716" spans="1:18">
      <c r="A716" s="35">
        <v>487</v>
      </c>
      <c r="B716" s="115">
        <v>487049314</v>
      </c>
      <c r="C716" s="116" t="s">
        <v>548</v>
      </c>
      <c r="D716" s="115">
        <v>49</v>
      </c>
      <c r="E716" s="116" t="s">
        <v>76</v>
      </c>
      <c r="F716" s="115">
        <v>314</v>
      </c>
      <c r="G716" s="116" t="s">
        <v>341</v>
      </c>
      <c r="H716" s="74">
        <f t="shared" si="88"/>
        <v>1</v>
      </c>
      <c r="I716" s="36"/>
      <c r="J716" s="38">
        <f t="shared" si="89"/>
        <v>16887</v>
      </c>
      <c r="K716" s="38">
        <f t="shared" si="90"/>
        <v>0</v>
      </c>
      <c r="L716" s="38">
        <f t="shared" si="91"/>
        <v>1</v>
      </c>
      <c r="M716" s="36"/>
      <c r="N716" s="38">
        <f t="shared" si="92"/>
        <v>18284</v>
      </c>
      <c r="O716" s="38">
        <f t="shared" si="93"/>
        <v>0</v>
      </c>
      <c r="P716" s="38">
        <f t="shared" si="94"/>
        <v>1</v>
      </c>
      <c r="Q716" s="36"/>
      <c r="R716" s="58">
        <f t="shared" si="95"/>
        <v>1397</v>
      </c>
    </row>
    <row r="717" spans="1:18">
      <c r="A717" s="35">
        <v>487</v>
      </c>
      <c r="B717" s="115">
        <v>487049344</v>
      </c>
      <c r="C717" s="116" t="s">
        <v>548</v>
      </c>
      <c r="D717" s="115">
        <v>49</v>
      </c>
      <c r="E717" s="116" t="s">
        <v>76</v>
      </c>
      <c r="F717" s="115">
        <v>344</v>
      </c>
      <c r="G717" s="116" t="s">
        <v>371</v>
      </c>
      <c r="H717" s="74">
        <f t="shared" si="88"/>
        <v>1</v>
      </c>
      <c r="I717" s="36"/>
      <c r="J717" s="38" t="str">
        <f t="shared" si="89"/>
        <v>--</v>
      </c>
      <c r="K717" s="38">
        <f t="shared" si="90"/>
        <v>0</v>
      </c>
      <c r="L717" s="38">
        <f t="shared" si="91"/>
        <v>0</v>
      </c>
      <c r="M717" s="36"/>
      <c r="N717" s="38">
        <f t="shared" si="92"/>
        <v>11664.974948618958</v>
      </c>
      <c r="O717" s="38">
        <f t="shared" si="93"/>
        <v>0</v>
      </c>
      <c r="P717" s="38">
        <f t="shared" si="94"/>
        <v>0</v>
      </c>
      <c r="Q717" s="36"/>
      <c r="R717" s="58" t="str">
        <f t="shared" si="95"/>
        <v>--</v>
      </c>
    </row>
    <row r="718" spans="1:18">
      <c r="A718" s="35">
        <v>487</v>
      </c>
      <c r="B718" s="115">
        <v>487049347</v>
      </c>
      <c r="C718" s="116" t="s">
        <v>548</v>
      </c>
      <c r="D718" s="115">
        <v>49</v>
      </c>
      <c r="E718" s="116" t="s">
        <v>76</v>
      </c>
      <c r="F718" s="115">
        <v>347</v>
      </c>
      <c r="G718" s="116" t="s">
        <v>374</v>
      </c>
      <c r="H718" s="74">
        <f t="shared" si="88"/>
        <v>7</v>
      </c>
      <c r="I718" s="36"/>
      <c r="J718" s="38">
        <f t="shared" si="89"/>
        <v>12858</v>
      </c>
      <c r="K718" s="38">
        <f t="shared" si="90"/>
        <v>0</v>
      </c>
      <c r="L718" s="38">
        <f t="shared" si="91"/>
        <v>5</v>
      </c>
      <c r="M718" s="36"/>
      <c r="N718" s="38">
        <f t="shared" si="92"/>
        <v>16813</v>
      </c>
      <c r="O718" s="38">
        <f t="shared" si="93"/>
        <v>0</v>
      </c>
      <c r="P718" s="38">
        <f t="shared" si="94"/>
        <v>7</v>
      </c>
      <c r="Q718" s="36"/>
      <c r="R718" s="58">
        <f t="shared" si="95"/>
        <v>3955</v>
      </c>
    </row>
    <row r="719" spans="1:18">
      <c r="A719" s="35">
        <v>487</v>
      </c>
      <c r="B719" s="115">
        <v>487274010</v>
      </c>
      <c r="C719" s="116" t="s">
        <v>548</v>
      </c>
      <c r="D719" s="115">
        <v>274</v>
      </c>
      <c r="E719" s="116" t="s">
        <v>301</v>
      </c>
      <c r="F719" s="115">
        <v>10</v>
      </c>
      <c r="G719" s="116" t="s">
        <v>37</v>
      </c>
      <c r="H719" s="74">
        <f t="shared" si="88"/>
        <v>9</v>
      </c>
      <c r="I719" s="36"/>
      <c r="J719" s="38">
        <f t="shared" si="89"/>
        <v>14487</v>
      </c>
      <c r="K719" s="38">
        <f t="shared" si="90"/>
        <v>1</v>
      </c>
      <c r="L719" s="38">
        <f t="shared" si="91"/>
        <v>6</v>
      </c>
      <c r="M719" s="36"/>
      <c r="N719" s="38">
        <f t="shared" si="92"/>
        <v>12135</v>
      </c>
      <c r="O719" s="38">
        <f t="shared" si="93"/>
        <v>2</v>
      </c>
      <c r="P719" s="38">
        <f t="shared" si="94"/>
        <v>3</v>
      </c>
      <c r="Q719" s="36"/>
      <c r="R719" s="58">
        <f t="shared" si="95"/>
        <v>-2352</v>
      </c>
    </row>
    <row r="720" spans="1:18">
      <c r="A720" s="35">
        <v>487</v>
      </c>
      <c r="B720" s="115">
        <v>487274016</v>
      </c>
      <c r="C720" s="116" t="s">
        <v>548</v>
      </c>
      <c r="D720" s="115">
        <v>274</v>
      </c>
      <c r="E720" s="116" t="s">
        <v>301</v>
      </c>
      <c r="F720" s="115">
        <v>16</v>
      </c>
      <c r="G720" s="116" t="s">
        <v>43</v>
      </c>
      <c r="H720" s="74">
        <f t="shared" si="88"/>
        <v>1</v>
      </c>
      <c r="I720" s="36"/>
      <c r="J720" s="38">
        <f t="shared" si="89"/>
        <v>9971</v>
      </c>
      <c r="K720" s="38">
        <f t="shared" si="90"/>
        <v>0</v>
      </c>
      <c r="L720" s="38">
        <f t="shared" si="91"/>
        <v>0</v>
      </c>
      <c r="M720" s="36"/>
      <c r="N720" s="38">
        <f t="shared" si="92"/>
        <v>10563</v>
      </c>
      <c r="O720" s="38">
        <f t="shared" si="93"/>
        <v>0</v>
      </c>
      <c r="P720" s="38">
        <f t="shared" si="94"/>
        <v>0</v>
      </c>
      <c r="Q720" s="36"/>
      <c r="R720" s="58">
        <f t="shared" si="95"/>
        <v>592</v>
      </c>
    </row>
    <row r="721" spans="1:18">
      <c r="A721" s="35">
        <v>487</v>
      </c>
      <c r="B721" s="115">
        <v>487274023</v>
      </c>
      <c r="C721" s="116" t="s">
        <v>548</v>
      </c>
      <c r="D721" s="115">
        <v>274</v>
      </c>
      <c r="E721" s="116" t="s">
        <v>301</v>
      </c>
      <c r="F721" s="115">
        <v>23</v>
      </c>
      <c r="G721" s="116" t="s">
        <v>50</v>
      </c>
      <c r="H721" s="74">
        <f t="shared" si="88"/>
        <v>1</v>
      </c>
      <c r="I721" s="36"/>
      <c r="J721" s="38">
        <f t="shared" si="89"/>
        <v>14096</v>
      </c>
      <c r="K721" s="38">
        <f t="shared" si="90"/>
        <v>0</v>
      </c>
      <c r="L721" s="38">
        <f t="shared" si="91"/>
        <v>1</v>
      </c>
      <c r="M721" s="36"/>
      <c r="N721" s="38">
        <f t="shared" si="92"/>
        <v>14961</v>
      </c>
      <c r="O721" s="38">
        <f t="shared" si="93"/>
        <v>0</v>
      </c>
      <c r="P721" s="38">
        <f t="shared" si="94"/>
        <v>1</v>
      </c>
      <c r="Q721" s="36"/>
      <c r="R721" s="58">
        <f t="shared" si="95"/>
        <v>865</v>
      </c>
    </row>
    <row r="722" spans="1:18">
      <c r="A722" s="35">
        <v>487</v>
      </c>
      <c r="B722" s="115">
        <v>487274026</v>
      </c>
      <c r="C722" s="116" t="s">
        <v>548</v>
      </c>
      <c r="D722" s="115">
        <v>274</v>
      </c>
      <c r="E722" s="116" t="s">
        <v>301</v>
      </c>
      <c r="F722" s="115">
        <v>26</v>
      </c>
      <c r="G722" s="116" t="s">
        <v>53</v>
      </c>
      <c r="H722" s="74">
        <f t="shared" si="88"/>
        <v>1</v>
      </c>
      <c r="I722" s="36"/>
      <c r="J722" s="38">
        <f t="shared" si="89"/>
        <v>11180.958369384647</v>
      </c>
      <c r="K722" s="38">
        <f t="shared" si="90"/>
        <v>0</v>
      </c>
      <c r="L722" s="38">
        <f t="shared" si="91"/>
        <v>0</v>
      </c>
      <c r="M722" s="36"/>
      <c r="N722" s="38">
        <f t="shared" si="92"/>
        <v>14961</v>
      </c>
      <c r="O722" s="38">
        <f t="shared" si="93"/>
        <v>0</v>
      </c>
      <c r="P722" s="38">
        <f t="shared" si="94"/>
        <v>1</v>
      </c>
      <c r="Q722" s="36"/>
      <c r="R722" s="58">
        <f t="shared" si="95"/>
        <v>3780.0416306153529</v>
      </c>
    </row>
    <row r="723" spans="1:18">
      <c r="A723" s="35">
        <v>487</v>
      </c>
      <c r="B723" s="115">
        <v>487274030</v>
      </c>
      <c r="C723" s="116" t="s">
        <v>548</v>
      </c>
      <c r="D723" s="115">
        <v>274</v>
      </c>
      <c r="E723" s="116" t="s">
        <v>301</v>
      </c>
      <c r="F723" s="115">
        <v>30</v>
      </c>
      <c r="G723" s="116" t="s">
        <v>57</v>
      </c>
      <c r="H723" s="74">
        <f t="shared" si="88"/>
        <v>1</v>
      </c>
      <c r="I723" s="36"/>
      <c r="J723" s="38">
        <f t="shared" si="89"/>
        <v>11689.947147192714</v>
      </c>
      <c r="K723" s="38">
        <f t="shared" si="90"/>
        <v>0</v>
      </c>
      <c r="L723" s="38">
        <f t="shared" si="91"/>
        <v>0</v>
      </c>
      <c r="M723" s="36"/>
      <c r="N723" s="38">
        <f t="shared" si="92"/>
        <v>15868</v>
      </c>
      <c r="O723" s="38">
        <f t="shared" si="93"/>
        <v>0</v>
      </c>
      <c r="P723" s="38">
        <f t="shared" si="94"/>
        <v>1</v>
      </c>
      <c r="Q723" s="36"/>
      <c r="R723" s="58">
        <f t="shared" si="95"/>
        <v>4178.0528528072864</v>
      </c>
    </row>
    <row r="724" spans="1:18">
      <c r="A724" s="35">
        <v>487</v>
      </c>
      <c r="B724" s="115">
        <v>487274031</v>
      </c>
      <c r="C724" s="116" t="s">
        <v>548</v>
      </c>
      <c r="D724" s="115">
        <v>274</v>
      </c>
      <c r="E724" s="116" t="s">
        <v>301</v>
      </c>
      <c r="F724" s="115">
        <v>31</v>
      </c>
      <c r="G724" s="116" t="s">
        <v>58</v>
      </c>
      <c r="H724" s="74">
        <f t="shared" si="88"/>
        <v>4</v>
      </c>
      <c r="I724" s="36"/>
      <c r="J724" s="38">
        <f t="shared" si="89"/>
        <v>14850</v>
      </c>
      <c r="K724" s="38">
        <f t="shared" si="90"/>
        <v>1</v>
      </c>
      <c r="L724" s="38">
        <f t="shared" si="91"/>
        <v>4</v>
      </c>
      <c r="M724" s="36"/>
      <c r="N724" s="38">
        <f t="shared" si="92"/>
        <v>13544</v>
      </c>
      <c r="O724" s="38">
        <f t="shared" si="93"/>
        <v>1</v>
      </c>
      <c r="P724" s="38">
        <f t="shared" si="94"/>
        <v>2</v>
      </c>
      <c r="Q724" s="36"/>
      <c r="R724" s="58">
        <f t="shared" si="95"/>
        <v>-1306</v>
      </c>
    </row>
    <row r="725" spans="1:18">
      <c r="A725" s="35">
        <v>487</v>
      </c>
      <c r="B725" s="115">
        <v>487274035</v>
      </c>
      <c r="C725" s="116" t="s">
        <v>548</v>
      </c>
      <c r="D725" s="115">
        <v>274</v>
      </c>
      <c r="E725" s="116" t="s">
        <v>301</v>
      </c>
      <c r="F725" s="115">
        <v>35</v>
      </c>
      <c r="G725" s="116" t="s">
        <v>62</v>
      </c>
      <c r="H725" s="74">
        <f t="shared" si="88"/>
        <v>25</v>
      </c>
      <c r="I725" s="36"/>
      <c r="J725" s="38">
        <f t="shared" si="89"/>
        <v>15443</v>
      </c>
      <c r="K725" s="38">
        <f t="shared" si="90"/>
        <v>4</v>
      </c>
      <c r="L725" s="38">
        <f t="shared" si="91"/>
        <v>24</v>
      </c>
      <c r="M725" s="36"/>
      <c r="N725" s="38">
        <f t="shared" si="92"/>
        <v>16587</v>
      </c>
      <c r="O725" s="38">
        <f t="shared" si="93"/>
        <v>2</v>
      </c>
      <c r="P725" s="38">
        <f t="shared" si="94"/>
        <v>19</v>
      </c>
      <c r="Q725" s="36"/>
      <c r="R725" s="58">
        <f t="shared" si="95"/>
        <v>1144</v>
      </c>
    </row>
    <row r="726" spans="1:18">
      <c r="A726" s="35">
        <v>487</v>
      </c>
      <c r="B726" s="115">
        <v>487274044</v>
      </c>
      <c r="C726" s="116" t="s">
        <v>548</v>
      </c>
      <c r="D726" s="115">
        <v>274</v>
      </c>
      <c r="E726" s="116" t="s">
        <v>301</v>
      </c>
      <c r="F726" s="115">
        <v>44</v>
      </c>
      <c r="G726" s="116" t="s">
        <v>71</v>
      </c>
      <c r="H726" s="74">
        <f t="shared" si="88"/>
        <v>3</v>
      </c>
      <c r="I726" s="36"/>
      <c r="J726" s="38">
        <f t="shared" si="89"/>
        <v>15672</v>
      </c>
      <c r="K726" s="38">
        <f t="shared" si="90"/>
        <v>0</v>
      </c>
      <c r="L726" s="38">
        <f t="shared" si="91"/>
        <v>4</v>
      </c>
      <c r="M726" s="36"/>
      <c r="N726" s="38">
        <f t="shared" si="92"/>
        <v>17025</v>
      </c>
      <c r="O726" s="38">
        <f t="shared" si="93"/>
        <v>0</v>
      </c>
      <c r="P726" s="38">
        <f t="shared" si="94"/>
        <v>2</v>
      </c>
      <c r="Q726" s="36"/>
      <c r="R726" s="58">
        <f t="shared" si="95"/>
        <v>1353</v>
      </c>
    </row>
    <row r="727" spans="1:18">
      <c r="A727" s="35">
        <v>487</v>
      </c>
      <c r="B727" s="115">
        <v>487274048</v>
      </c>
      <c r="C727" s="116" t="s">
        <v>548</v>
      </c>
      <c r="D727" s="115">
        <v>274</v>
      </c>
      <c r="E727" s="116" t="s">
        <v>301</v>
      </c>
      <c r="F727" s="115">
        <v>48</v>
      </c>
      <c r="G727" s="116" t="s">
        <v>75</v>
      </c>
      <c r="H727" s="74">
        <f t="shared" si="88"/>
        <v>4</v>
      </c>
      <c r="I727" s="36"/>
      <c r="J727" s="38">
        <f t="shared" si="89"/>
        <v>13780</v>
      </c>
      <c r="K727" s="38">
        <f t="shared" si="90"/>
        <v>0</v>
      </c>
      <c r="L727" s="38">
        <f t="shared" si="91"/>
        <v>1</v>
      </c>
      <c r="M727" s="36"/>
      <c r="N727" s="38">
        <f t="shared" si="92"/>
        <v>11899</v>
      </c>
      <c r="O727" s="38">
        <f t="shared" si="93"/>
        <v>1</v>
      </c>
      <c r="P727" s="38">
        <f t="shared" si="94"/>
        <v>0</v>
      </c>
      <c r="Q727" s="36"/>
      <c r="R727" s="58">
        <f t="shared" si="95"/>
        <v>-1881</v>
      </c>
    </row>
    <row r="728" spans="1:18">
      <c r="A728" s="35">
        <v>487</v>
      </c>
      <c r="B728" s="115">
        <v>487274049</v>
      </c>
      <c r="C728" s="116" t="s">
        <v>548</v>
      </c>
      <c r="D728" s="115">
        <v>274</v>
      </c>
      <c r="E728" s="116" t="s">
        <v>301</v>
      </c>
      <c r="F728" s="115">
        <v>49</v>
      </c>
      <c r="G728" s="116" t="s">
        <v>76</v>
      </c>
      <c r="H728" s="74">
        <f t="shared" si="88"/>
        <v>88</v>
      </c>
      <c r="I728" s="36"/>
      <c r="J728" s="38">
        <f t="shared" si="89"/>
        <v>14287</v>
      </c>
      <c r="K728" s="38">
        <f t="shared" si="90"/>
        <v>18</v>
      </c>
      <c r="L728" s="38">
        <f t="shared" si="91"/>
        <v>52</v>
      </c>
      <c r="M728" s="36"/>
      <c r="N728" s="38">
        <f t="shared" si="92"/>
        <v>15610</v>
      </c>
      <c r="O728" s="38">
        <f t="shared" si="93"/>
        <v>17</v>
      </c>
      <c r="P728" s="38">
        <f t="shared" si="94"/>
        <v>58</v>
      </c>
      <c r="Q728" s="36"/>
      <c r="R728" s="58">
        <f t="shared" si="95"/>
        <v>1323</v>
      </c>
    </row>
    <row r="729" spans="1:18">
      <c r="A729" s="35">
        <v>487</v>
      </c>
      <c r="B729" s="115">
        <v>487274057</v>
      </c>
      <c r="C729" s="116" t="s">
        <v>548</v>
      </c>
      <c r="D729" s="115">
        <v>274</v>
      </c>
      <c r="E729" s="116" t="s">
        <v>301</v>
      </c>
      <c r="F729" s="115">
        <v>57</v>
      </c>
      <c r="G729" s="116" t="s">
        <v>84</v>
      </c>
      <c r="H729" s="74">
        <f t="shared" si="88"/>
        <v>21</v>
      </c>
      <c r="I729" s="36"/>
      <c r="J729" s="38">
        <f t="shared" si="89"/>
        <v>13784</v>
      </c>
      <c r="K729" s="38">
        <f t="shared" si="90"/>
        <v>0</v>
      </c>
      <c r="L729" s="38">
        <f t="shared" si="91"/>
        <v>8</v>
      </c>
      <c r="M729" s="36"/>
      <c r="N729" s="38">
        <f t="shared" si="92"/>
        <v>15923</v>
      </c>
      <c r="O729" s="38">
        <f t="shared" si="93"/>
        <v>6</v>
      </c>
      <c r="P729" s="38">
        <f t="shared" si="94"/>
        <v>12</v>
      </c>
      <c r="Q729" s="36"/>
      <c r="R729" s="58">
        <f t="shared" si="95"/>
        <v>2139</v>
      </c>
    </row>
    <row r="730" spans="1:18">
      <c r="A730" s="35">
        <v>487</v>
      </c>
      <c r="B730" s="115">
        <v>487274093</v>
      </c>
      <c r="C730" s="116" t="s">
        <v>548</v>
      </c>
      <c r="D730" s="115">
        <v>274</v>
      </c>
      <c r="E730" s="116" t="s">
        <v>301</v>
      </c>
      <c r="F730" s="115">
        <v>93</v>
      </c>
      <c r="G730" s="116" t="s">
        <v>120</v>
      </c>
      <c r="H730" s="74">
        <f t="shared" si="88"/>
        <v>65</v>
      </c>
      <c r="I730" s="36"/>
      <c r="J730" s="38">
        <f t="shared" si="89"/>
        <v>15301</v>
      </c>
      <c r="K730" s="38">
        <f t="shared" si="90"/>
        <v>12</v>
      </c>
      <c r="L730" s="38">
        <f t="shared" si="91"/>
        <v>37</v>
      </c>
      <c r="M730" s="36"/>
      <c r="N730" s="38">
        <f t="shared" si="92"/>
        <v>16143</v>
      </c>
      <c r="O730" s="38">
        <f t="shared" si="93"/>
        <v>13</v>
      </c>
      <c r="P730" s="38">
        <f t="shared" si="94"/>
        <v>39</v>
      </c>
      <c r="Q730" s="36"/>
      <c r="R730" s="58">
        <f t="shared" si="95"/>
        <v>842</v>
      </c>
    </row>
    <row r="731" spans="1:18">
      <c r="A731" s="35">
        <v>487</v>
      </c>
      <c r="B731" s="115">
        <v>487274100</v>
      </c>
      <c r="C731" s="116" t="s">
        <v>548</v>
      </c>
      <c r="D731" s="115">
        <v>274</v>
      </c>
      <c r="E731" s="116" t="s">
        <v>301</v>
      </c>
      <c r="F731" s="115">
        <v>100</v>
      </c>
      <c r="G731" s="116" t="s">
        <v>127</v>
      </c>
      <c r="H731" s="74">
        <f t="shared" si="88"/>
        <v>1</v>
      </c>
      <c r="I731" s="36"/>
      <c r="J731" s="38" t="str">
        <f t="shared" si="89"/>
        <v>--</v>
      </c>
      <c r="K731" s="38">
        <f t="shared" si="90"/>
        <v>0</v>
      </c>
      <c r="L731" s="38">
        <f t="shared" si="91"/>
        <v>0</v>
      </c>
      <c r="M731" s="36"/>
      <c r="N731" s="38">
        <f t="shared" si="92"/>
        <v>14909.916159198412</v>
      </c>
      <c r="O731" s="38">
        <f t="shared" si="93"/>
        <v>0</v>
      </c>
      <c r="P731" s="38">
        <f t="shared" si="94"/>
        <v>0</v>
      </c>
      <c r="Q731" s="36"/>
      <c r="R731" s="58" t="str">
        <f t="shared" si="95"/>
        <v>--</v>
      </c>
    </row>
    <row r="732" spans="1:18">
      <c r="A732" s="35">
        <v>487</v>
      </c>
      <c r="B732" s="115">
        <v>487274101</v>
      </c>
      <c r="C732" s="116" t="s">
        <v>548</v>
      </c>
      <c r="D732" s="115">
        <v>274</v>
      </c>
      <c r="E732" s="116" t="s">
        <v>301</v>
      </c>
      <c r="F732" s="115">
        <v>101</v>
      </c>
      <c r="G732" s="116" t="s">
        <v>128</v>
      </c>
      <c r="H732" s="74">
        <f t="shared" si="88"/>
        <v>1</v>
      </c>
      <c r="I732" s="36"/>
      <c r="J732" s="38" t="str">
        <f t="shared" si="89"/>
        <v>--</v>
      </c>
      <c r="K732" s="38">
        <f t="shared" si="90"/>
        <v>0</v>
      </c>
      <c r="L732" s="38">
        <f t="shared" si="91"/>
        <v>0</v>
      </c>
      <c r="M732" s="36"/>
      <c r="N732" s="38">
        <f t="shared" si="92"/>
        <v>12057.666527335907</v>
      </c>
      <c r="O732" s="38">
        <f t="shared" si="93"/>
        <v>0</v>
      </c>
      <c r="P732" s="38">
        <f t="shared" si="94"/>
        <v>0</v>
      </c>
      <c r="Q732" s="36"/>
      <c r="R732" s="58" t="str">
        <f t="shared" si="95"/>
        <v>--</v>
      </c>
    </row>
    <row r="733" spans="1:18">
      <c r="A733" s="35">
        <v>487</v>
      </c>
      <c r="B733" s="115">
        <v>487274128</v>
      </c>
      <c r="C733" s="116" t="s">
        <v>548</v>
      </c>
      <c r="D733" s="115">
        <v>274</v>
      </c>
      <c r="E733" s="116" t="s">
        <v>301</v>
      </c>
      <c r="F733" s="115">
        <v>128</v>
      </c>
      <c r="G733" s="116" t="s">
        <v>155</v>
      </c>
      <c r="H733" s="74">
        <f t="shared" si="88"/>
        <v>2</v>
      </c>
      <c r="I733" s="36"/>
      <c r="J733" s="38">
        <f t="shared" si="89"/>
        <v>9971</v>
      </c>
      <c r="K733" s="38">
        <f t="shared" si="90"/>
        <v>0</v>
      </c>
      <c r="L733" s="38">
        <f t="shared" si="91"/>
        <v>0</v>
      </c>
      <c r="M733" s="36"/>
      <c r="N733" s="38">
        <f t="shared" si="92"/>
        <v>9659</v>
      </c>
      <c r="O733" s="38">
        <f t="shared" si="93"/>
        <v>1</v>
      </c>
      <c r="P733" s="38">
        <f t="shared" si="94"/>
        <v>0</v>
      </c>
      <c r="Q733" s="36"/>
      <c r="R733" s="58">
        <f t="shared" si="95"/>
        <v>-312</v>
      </c>
    </row>
    <row r="734" spans="1:18">
      <c r="A734" s="35">
        <v>487</v>
      </c>
      <c r="B734" s="115">
        <v>487274149</v>
      </c>
      <c r="C734" s="116" t="s">
        <v>548</v>
      </c>
      <c r="D734" s="115">
        <v>274</v>
      </c>
      <c r="E734" s="116" t="s">
        <v>301</v>
      </c>
      <c r="F734" s="115">
        <v>149</v>
      </c>
      <c r="G734" s="116" t="s">
        <v>176</v>
      </c>
      <c r="H734" s="74">
        <f t="shared" si="88"/>
        <v>1</v>
      </c>
      <c r="I734" s="36"/>
      <c r="J734" s="38">
        <f t="shared" si="89"/>
        <v>15697</v>
      </c>
      <c r="K734" s="38">
        <f t="shared" si="90"/>
        <v>0</v>
      </c>
      <c r="L734" s="38">
        <f t="shared" si="91"/>
        <v>1</v>
      </c>
      <c r="M734" s="36"/>
      <c r="N734" s="38">
        <f t="shared" si="92"/>
        <v>14837</v>
      </c>
      <c r="O734" s="38">
        <f t="shared" si="93"/>
        <v>0</v>
      </c>
      <c r="P734" s="38">
        <f t="shared" si="94"/>
        <v>2</v>
      </c>
      <c r="Q734" s="36"/>
      <c r="R734" s="58">
        <f t="shared" si="95"/>
        <v>-860</v>
      </c>
    </row>
    <row r="735" spans="1:18">
      <c r="A735" s="35">
        <v>487</v>
      </c>
      <c r="B735" s="115">
        <v>487274153</v>
      </c>
      <c r="C735" s="116" t="s">
        <v>548</v>
      </c>
      <c r="D735" s="115">
        <v>274</v>
      </c>
      <c r="E735" s="116" t="s">
        <v>301</v>
      </c>
      <c r="F735" s="115">
        <v>153</v>
      </c>
      <c r="G735" s="116" t="s">
        <v>180</v>
      </c>
      <c r="H735" s="74">
        <f t="shared" si="88"/>
        <v>1</v>
      </c>
      <c r="I735" s="36"/>
      <c r="J735" s="38" t="str">
        <f t="shared" si="89"/>
        <v>--</v>
      </c>
      <c r="K735" s="38">
        <f t="shared" si="90"/>
        <v>0</v>
      </c>
      <c r="L735" s="38">
        <f t="shared" si="91"/>
        <v>0</v>
      </c>
      <c r="M735" s="36"/>
      <c r="N735" s="38">
        <f t="shared" si="92"/>
        <v>15254.340083668003</v>
      </c>
      <c r="O735" s="38">
        <f t="shared" si="93"/>
        <v>0</v>
      </c>
      <c r="P735" s="38">
        <f t="shared" si="94"/>
        <v>0</v>
      </c>
      <c r="Q735" s="36"/>
      <c r="R735" s="58" t="str">
        <f t="shared" si="95"/>
        <v>--</v>
      </c>
    </row>
    <row r="736" spans="1:18">
      <c r="A736" s="35">
        <v>487</v>
      </c>
      <c r="B736" s="115">
        <v>487274160</v>
      </c>
      <c r="C736" s="116" t="s">
        <v>548</v>
      </c>
      <c r="D736" s="115">
        <v>274</v>
      </c>
      <c r="E736" s="116" t="s">
        <v>301</v>
      </c>
      <c r="F736" s="115">
        <v>160</v>
      </c>
      <c r="G736" s="116" t="s">
        <v>187</v>
      </c>
      <c r="H736" s="74">
        <f t="shared" si="88"/>
        <v>2</v>
      </c>
      <c r="I736" s="36"/>
      <c r="J736" s="38">
        <f t="shared" si="89"/>
        <v>14498.69230261108</v>
      </c>
      <c r="K736" s="38">
        <f t="shared" si="90"/>
        <v>0</v>
      </c>
      <c r="L736" s="38">
        <f t="shared" si="91"/>
        <v>0</v>
      </c>
      <c r="M736" s="36"/>
      <c r="N736" s="38">
        <f t="shared" si="92"/>
        <v>17025</v>
      </c>
      <c r="O736" s="38">
        <f t="shared" si="93"/>
        <v>0</v>
      </c>
      <c r="P736" s="38">
        <f t="shared" si="94"/>
        <v>1</v>
      </c>
      <c r="Q736" s="36"/>
      <c r="R736" s="58">
        <f t="shared" si="95"/>
        <v>2526.3076973889201</v>
      </c>
    </row>
    <row r="737" spans="1:18">
      <c r="A737" s="35">
        <v>487</v>
      </c>
      <c r="B737" s="115">
        <v>487274163</v>
      </c>
      <c r="C737" s="116" t="s">
        <v>548</v>
      </c>
      <c r="D737" s="115">
        <v>274</v>
      </c>
      <c r="E737" s="116" t="s">
        <v>301</v>
      </c>
      <c r="F737" s="115">
        <v>163</v>
      </c>
      <c r="G737" s="116" t="s">
        <v>190</v>
      </c>
      <c r="H737" s="74">
        <f t="shared" si="88"/>
        <v>10</v>
      </c>
      <c r="I737" s="36"/>
      <c r="J737" s="38">
        <f t="shared" si="89"/>
        <v>16227</v>
      </c>
      <c r="K737" s="38">
        <f t="shared" si="90"/>
        <v>3</v>
      </c>
      <c r="L737" s="38">
        <f t="shared" si="91"/>
        <v>12</v>
      </c>
      <c r="M737" s="36"/>
      <c r="N737" s="38">
        <f t="shared" si="92"/>
        <v>16241</v>
      </c>
      <c r="O737" s="38">
        <f t="shared" si="93"/>
        <v>4</v>
      </c>
      <c r="P737" s="38">
        <f t="shared" si="94"/>
        <v>9</v>
      </c>
      <c r="Q737" s="36"/>
      <c r="R737" s="58">
        <f t="shared" si="95"/>
        <v>14</v>
      </c>
    </row>
    <row r="738" spans="1:18">
      <c r="A738" s="35">
        <v>487</v>
      </c>
      <c r="B738" s="115">
        <v>487274164</v>
      </c>
      <c r="C738" s="116" t="s">
        <v>548</v>
      </c>
      <c r="D738" s="115">
        <v>274</v>
      </c>
      <c r="E738" s="116" t="s">
        <v>301</v>
      </c>
      <c r="F738" s="115">
        <v>164</v>
      </c>
      <c r="G738" s="116" t="s">
        <v>191</v>
      </c>
      <c r="H738" s="74">
        <f t="shared" si="88"/>
        <v>1</v>
      </c>
      <c r="I738" s="36"/>
      <c r="J738" s="38" t="str">
        <f t="shared" si="89"/>
        <v>--</v>
      </c>
      <c r="K738" s="38">
        <f t="shared" si="90"/>
        <v>0</v>
      </c>
      <c r="L738" s="38">
        <f t="shared" si="91"/>
        <v>0</v>
      </c>
      <c r="M738" s="36"/>
      <c r="N738" s="38">
        <f t="shared" si="92"/>
        <v>11708.097483729905</v>
      </c>
      <c r="O738" s="38">
        <f t="shared" si="93"/>
        <v>0</v>
      </c>
      <c r="P738" s="38">
        <f t="shared" si="94"/>
        <v>0</v>
      </c>
      <c r="Q738" s="36"/>
      <c r="R738" s="58" t="str">
        <f t="shared" si="95"/>
        <v>--</v>
      </c>
    </row>
    <row r="739" spans="1:18">
      <c r="A739" s="35">
        <v>487</v>
      </c>
      <c r="B739" s="115">
        <v>487274165</v>
      </c>
      <c r="C739" s="116" t="s">
        <v>548</v>
      </c>
      <c r="D739" s="115">
        <v>274</v>
      </c>
      <c r="E739" s="116" t="s">
        <v>301</v>
      </c>
      <c r="F739" s="115">
        <v>165</v>
      </c>
      <c r="G739" s="116" t="s">
        <v>192</v>
      </c>
      <c r="H739" s="74">
        <f t="shared" si="88"/>
        <v>35</v>
      </c>
      <c r="I739" s="36"/>
      <c r="J739" s="38">
        <f t="shared" si="89"/>
        <v>14643</v>
      </c>
      <c r="K739" s="38">
        <f t="shared" si="90"/>
        <v>11</v>
      </c>
      <c r="L739" s="38">
        <f t="shared" si="91"/>
        <v>30</v>
      </c>
      <c r="M739" s="36"/>
      <c r="N739" s="38">
        <f t="shared" si="92"/>
        <v>14899</v>
      </c>
      <c r="O739" s="38">
        <f t="shared" si="93"/>
        <v>11</v>
      </c>
      <c r="P739" s="38">
        <f t="shared" si="94"/>
        <v>19</v>
      </c>
      <c r="Q739" s="36"/>
      <c r="R739" s="58">
        <f t="shared" si="95"/>
        <v>256</v>
      </c>
    </row>
    <row r="740" spans="1:18">
      <c r="A740" s="35">
        <v>487</v>
      </c>
      <c r="B740" s="115">
        <v>487274176</v>
      </c>
      <c r="C740" s="116" t="s">
        <v>548</v>
      </c>
      <c r="D740" s="115">
        <v>274</v>
      </c>
      <c r="E740" s="116" t="s">
        <v>301</v>
      </c>
      <c r="F740" s="115">
        <v>176</v>
      </c>
      <c r="G740" s="116" t="s">
        <v>203</v>
      </c>
      <c r="H740" s="74">
        <f t="shared" si="88"/>
        <v>65</v>
      </c>
      <c r="I740" s="36"/>
      <c r="J740" s="38">
        <f t="shared" si="89"/>
        <v>13915</v>
      </c>
      <c r="K740" s="38">
        <f t="shared" si="90"/>
        <v>26</v>
      </c>
      <c r="L740" s="38">
        <f t="shared" si="91"/>
        <v>49</v>
      </c>
      <c r="M740" s="36"/>
      <c r="N740" s="38">
        <f t="shared" si="92"/>
        <v>15007</v>
      </c>
      <c r="O740" s="38">
        <f t="shared" si="93"/>
        <v>22</v>
      </c>
      <c r="P740" s="38">
        <f t="shared" si="94"/>
        <v>44</v>
      </c>
      <c r="Q740" s="36"/>
      <c r="R740" s="58">
        <f t="shared" si="95"/>
        <v>1092</v>
      </c>
    </row>
    <row r="741" spans="1:18">
      <c r="A741" s="35">
        <v>487</v>
      </c>
      <c r="B741" s="115">
        <v>487274178</v>
      </c>
      <c r="C741" s="116" t="s">
        <v>548</v>
      </c>
      <c r="D741" s="115">
        <v>274</v>
      </c>
      <c r="E741" s="116" t="s">
        <v>301</v>
      </c>
      <c r="F741" s="115">
        <v>178</v>
      </c>
      <c r="G741" s="116" t="s">
        <v>205</v>
      </c>
      <c r="H741" s="74">
        <f t="shared" si="88"/>
        <v>3</v>
      </c>
      <c r="I741" s="36"/>
      <c r="J741" s="38">
        <f t="shared" si="89"/>
        <v>14207</v>
      </c>
      <c r="K741" s="38">
        <f t="shared" si="90"/>
        <v>0</v>
      </c>
      <c r="L741" s="38">
        <f t="shared" si="91"/>
        <v>3</v>
      </c>
      <c r="M741" s="36"/>
      <c r="N741" s="38">
        <f t="shared" si="92"/>
        <v>14833</v>
      </c>
      <c r="O741" s="38">
        <f t="shared" si="93"/>
        <v>0</v>
      </c>
      <c r="P741" s="38">
        <f t="shared" si="94"/>
        <v>3</v>
      </c>
      <c r="Q741" s="36"/>
      <c r="R741" s="58">
        <f t="shared" si="95"/>
        <v>626</v>
      </c>
    </row>
    <row r="742" spans="1:18">
      <c r="A742" s="35">
        <v>487</v>
      </c>
      <c r="B742" s="115">
        <v>487274181</v>
      </c>
      <c r="C742" s="116" t="s">
        <v>548</v>
      </c>
      <c r="D742" s="115">
        <v>274</v>
      </c>
      <c r="E742" s="116" t="s">
        <v>301</v>
      </c>
      <c r="F742" s="115">
        <v>181</v>
      </c>
      <c r="G742" s="116" t="s">
        <v>208</v>
      </c>
      <c r="H742" s="74">
        <f t="shared" si="88"/>
        <v>8</v>
      </c>
      <c r="I742" s="36"/>
      <c r="J742" s="38">
        <f t="shared" si="89"/>
        <v>15195</v>
      </c>
      <c r="K742" s="38">
        <f t="shared" si="90"/>
        <v>0</v>
      </c>
      <c r="L742" s="38">
        <f t="shared" si="91"/>
        <v>2</v>
      </c>
      <c r="M742" s="36"/>
      <c r="N742" s="38">
        <f t="shared" si="92"/>
        <v>15959</v>
      </c>
      <c r="O742" s="38">
        <f t="shared" si="93"/>
        <v>3</v>
      </c>
      <c r="P742" s="38">
        <f t="shared" si="94"/>
        <v>4</v>
      </c>
      <c r="Q742" s="36"/>
      <c r="R742" s="58">
        <f t="shared" si="95"/>
        <v>764</v>
      </c>
    </row>
    <row r="743" spans="1:18">
      <c r="A743" s="35">
        <v>487</v>
      </c>
      <c r="B743" s="115">
        <v>487274220</v>
      </c>
      <c r="C743" s="116" t="s">
        <v>548</v>
      </c>
      <c r="D743" s="115">
        <v>274</v>
      </c>
      <c r="E743" s="116" t="s">
        <v>301</v>
      </c>
      <c r="F743" s="115">
        <v>220</v>
      </c>
      <c r="G743" s="116" t="s">
        <v>247</v>
      </c>
      <c r="H743" s="74">
        <f t="shared" si="88"/>
        <v>1</v>
      </c>
      <c r="I743" s="36"/>
      <c r="J743" s="38">
        <f t="shared" si="89"/>
        <v>14613</v>
      </c>
      <c r="K743" s="38">
        <f t="shared" si="90"/>
        <v>0</v>
      </c>
      <c r="L743" s="38">
        <f t="shared" si="91"/>
        <v>2</v>
      </c>
      <c r="M743" s="36"/>
      <c r="N743" s="38">
        <f t="shared" si="92"/>
        <v>15868</v>
      </c>
      <c r="O743" s="38">
        <f t="shared" si="93"/>
        <v>0</v>
      </c>
      <c r="P743" s="38">
        <f t="shared" si="94"/>
        <v>3</v>
      </c>
      <c r="Q743" s="36"/>
      <c r="R743" s="58">
        <f t="shared" si="95"/>
        <v>1255</v>
      </c>
    </row>
    <row r="744" spans="1:18">
      <c r="A744" s="35">
        <v>487</v>
      </c>
      <c r="B744" s="115">
        <v>487274229</v>
      </c>
      <c r="C744" s="116" t="s">
        <v>548</v>
      </c>
      <c r="D744" s="115">
        <v>274</v>
      </c>
      <c r="E744" s="116" t="s">
        <v>301</v>
      </c>
      <c r="F744" s="115">
        <v>229</v>
      </c>
      <c r="G744" s="116" t="s">
        <v>256</v>
      </c>
      <c r="H744" s="74">
        <f t="shared" si="88"/>
        <v>3</v>
      </c>
      <c r="I744" s="36"/>
      <c r="J744" s="38">
        <f t="shared" si="89"/>
        <v>11922</v>
      </c>
      <c r="K744" s="38">
        <f t="shared" si="90"/>
        <v>2</v>
      </c>
      <c r="L744" s="38">
        <f t="shared" si="91"/>
        <v>1</v>
      </c>
      <c r="M744" s="36"/>
      <c r="N744" s="38">
        <f t="shared" si="92"/>
        <v>11135</v>
      </c>
      <c r="O744" s="38">
        <f t="shared" si="93"/>
        <v>1</v>
      </c>
      <c r="P744" s="38">
        <f t="shared" si="94"/>
        <v>0</v>
      </c>
      <c r="Q744" s="36"/>
      <c r="R744" s="58">
        <f t="shared" si="95"/>
        <v>-787</v>
      </c>
    </row>
    <row r="745" spans="1:18">
      <c r="A745" s="35">
        <v>487</v>
      </c>
      <c r="B745" s="115">
        <v>487274243</v>
      </c>
      <c r="C745" s="116" t="s">
        <v>548</v>
      </c>
      <c r="D745" s="115">
        <v>274</v>
      </c>
      <c r="E745" s="116" t="s">
        <v>301</v>
      </c>
      <c r="F745" s="115">
        <v>243</v>
      </c>
      <c r="G745" s="116" t="s">
        <v>270</v>
      </c>
      <c r="H745" s="74">
        <f t="shared" si="88"/>
        <v>2</v>
      </c>
      <c r="I745" s="36"/>
      <c r="J745" s="38" t="str">
        <f t="shared" si="89"/>
        <v>--</v>
      </c>
      <c r="K745" s="38">
        <f t="shared" si="90"/>
        <v>0</v>
      </c>
      <c r="L745" s="38">
        <f t="shared" si="91"/>
        <v>2</v>
      </c>
      <c r="M745" s="36"/>
      <c r="N745" s="38">
        <f t="shared" si="92"/>
        <v>15518.332806854127</v>
      </c>
      <c r="O745" s="38">
        <f t="shared" si="93"/>
        <v>0</v>
      </c>
      <c r="P745" s="38">
        <f t="shared" si="94"/>
        <v>0</v>
      </c>
      <c r="Q745" s="36"/>
      <c r="R745" s="58" t="str">
        <f t="shared" si="95"/>
        <v>--</v>
      </c>
    </row>
    <row r="746" spans="1:18">
      <c r="A746" s="35">
        <v>487</v>
      </c>
      <c r="B746" s="115">
        <v>487274248</v>
      </c>
      <c r="C746" s="116" t="s">
        <v>548</v>
      </c>
      <c r="D746" s="115">
        <v>274</v>
      </c>
      <c r="E746" s="116" t="s">
        <v>301</v>
      </c>
      <c r="F746" s="115">
        <v>248</v>
      </c>
      <c r="G746" s="116" t="s">
        <v>275</v>
      </c>
      <c r="H746" s="74">
        <f t="shared" si="88"/>
        <v>38</v>
      </c>
      <c r="I746" s="36"/>
      <c r="J746" s="38">
        <f t="shared" si="89"/>
        <v>12543</v>
      </c>
      <c r="K746" s="38">
        <f t="shared" si="90"/>
        <v>5</v>
      </c>
      <c r="L746" s="38">
        <f t="shared" si="91"/>
        <v>7</v>
      </c>
      <c r="M746" s="36"/>
      <c r="N746" s="38">
        <f t="shared" si="92"/>
        <v>14276</v>
      </c>
      <c r="O746" s="38">
        <f t="shared" si="93"/>
        <v>8</v>
      </c>
      <c r="P746" s="38">
        <f t="shared" si="94"/>
        <v>12</v>
      </c>
      <c r="Q746" s="36"/>
      <c r="R746" s="58">
        <f t="shared" si="95"/>
        <v>1733</v>
      </c>
    </row>
    <row r="747" spans="1:18">
      <c r="A747" s="35">
        <v>487</v>
      </c>
      <c r="B747" s="115">
        <v>487274262</v>
      </c>
      <c r="C747" s="116" t="s">
        <v>548</v>
      </c>
      <c r="D747" s="115">
        <v>274</v>
      </c>
      <c r="E747" s="116" t="s">
        <v>301</v>
      </c>
      <c r="F747" s="115">
        <v>262</v>
      </c>
      <c r="G747" s="116" t="s">
        <v>289</v>
      </c>
      <c r="H747" s="74">
        <f t="shared" si="88"/>
        <v>14</v>
      </c>
      <c r="I747" s="36"/>
      <c r="J747" s="38">
        <f t="shared" si="89"/>
        <v>12684</v>
      </c>
      <c r="K747" s="38">
        <f t="shared" si="90"/>
        <v>2</v>
      </c>
      <c r="L747" s="38">
        <f t="shared" si="91"/>
        <v>4</v>
      </c>
      <c r="M747" s="36"/>
      <c r="N747" s="38">
        <f t="shared" si="92"/>
        <v>13592</v>
      </c>
      <c r="O747" s="38">
        <f t="shared" si="93"/>
        <v>2</v>
      </c>
      <c r="P747" s="38">
        <f t="shared" si="94"/>
        <v>6</v>
      </c>
      <c r="Q747" s="36"/>
      <c r="R747" s="58">
        <f t="shared" si="95"/>
        <v>908</v>
      </c>
    </row>
    <row r="748" spans="1:18">
      <c r="A748" s="35">
        <v>487</v>
      </c>
      <c r="B748" s="115">
        <v>487274274</v>
      </c>
      <c r="C748" s="116" t="s">
        <v>548</v>
      </c>
      <c r="D748" s="115">
        <v>274</v>
      </c>
      <c r="E748" s="116" t="s">
        <v>301</v>
      </c>
      <c r="F748" s="115">
        <v>274</v>
      </c>
      <c r="G748" s="116" t="s">
        <v>301</v>
      </c>
      <c r="H748" s="74">
        <f t="shared" si="88"/>
        <v>214</v>
      </c>
      <c r="I748" s="36"/>
      <c r="J748" s="38">
        <f t="shared" si="89"/>
        <v>14325</v>
      </c>
      <c r="K748" s="38">
        <f t="shared" si="90"/>
        <v>50</v>
      </c>
      <c r="L748" s="38">
        <f t="shared" si="91"/>
        <v>152</v>
      </c>
      <c r="M748" s="36"/>
      <c r="N748" s="38">
        <f t="shared" si="92"/>
        <v>16064</v>
      </c>
      <c r="O748" s="38">
        <f t="shared" si="93"/>
        <v>54</v>
      </c>
      <c r="P748" s="38">
        <f t="shared" si="94"/>
        <v>164</v>
      </c>
      <c r="Q748" s="36"/>
      <c r="R748" s="58">
        <f t="shared" si="95"/>
        <v>1739</v>
      </c>
    </row>
    <row r="749" spans="1:18">
      <c r="A749" s="35">
        <v>487</v>
      </c>
      <c r="B749" s="115">
        <v>487274284</v>
      </c>
      <c r="C749" s="116" t="s">
        <v>548</v>
      </c>
      <c r="D749" s="115">
        <v>274</v>
      </c>
      <c r="E749" s="116" t="s">
        <v>301</v>
      </c>
      <c r="F749" s="115">
        <v>284</v>
      </c>
      <c r="G749" s="116" t="s">
        <v>311</v>
      </c>
      <c r="H749" s="74">
        <f t="shared" si="88"/>
        <v>4</v>
      </c>
      <c r="I749" s="36"/>
      <c r="J749" s="38">
        <f t="shared" si="89"/>
        <v>15119</v>
      </c>
      <c r="K749" s="38">
        <f t="shared" si="90"/>
        <v>1</v>
      </c>
      <c r="L749" s="38">
        <f t="shared" si="91"/>
        <v>3</v>
      </c>
      <c r="M749" s="36"/>
      <c r="N749" s="38">
        <f t="shared" si="92"/>
        <v>15088</v>
      </c>
      <c r="O749" s="38">
        <f t="shared" si="93"/>
        <v>2</v>
      </c>
      <c r="P749" s="38">
        <f t="shared" si="94"/>
        <v>6</v>
      </c>
      <c r="Q749" s="36"/>
      <c r="R749" s="58">
        <f t="shared" si="95"/>
        <v>-31</v>
      </c>
    </row>
    <row r="750" spans="1:18">
      <c r="A750" s="35">
        <v>487</v>
      </c>
      <c r="B750" s="115">
        <v>487274295</v>
      </c>
      <c r="C750" s="116" t="s">
        <v>548</v>
      </c>
      <c r="D750" s="115">
        <v>274</v>
      </c>
      <c r="E750" s="116" t="s">
        <v>301</v>
      </c>
      <c r="F750" s="115">
        <v>295</v>
      </c>
      <c r="G750" s="116" t="s">
        <v>322</v>
      </c>
      <c r="H750" s="74">
        <f t="shared" si="88"/>
        <v>5</v>
      </c>
      <c r="I750" s="36"/>
      <c r="J750" s="38">
        <f t="shared" si="89"/>
        <v>11051.234127764126</v>
      </c>
      <c r="K750" s="38">
        <f t="shared" si="90"/>
        <v>0</v>
      </c>
      <c r="L750" s="38">
        <f t="shared" si="91"/>
        <v>0</v>
      </c>
      <c r="M750" s="36"/>
      <c r="N750" s="38">
        <f t="shared" si="92"/>
        <v>11941.320043370508</v>
      </c>
      <c r="O750" s="38">
        <f t="shared" si="93"/>
        <v>0</v>
      </c>
      <c r="P750" s="38">
        <f t="shared" si="94"/>
        <v>0</v>
      </c>
      <c r="Q750" s="36"/>
      <c r="R750" s="58">
        <f t="shared" si="95"/>
        <v>890.0859156063816</v>
      </c>
    </row>
    <row r="751" spans="1:18">
      <c r="A751" s="35">
        <v>487</v>
      </c>
      <c r="B751" s="115">
        <v>487274308</v>
      </c>
      <c r="C751" s="116" t="s">
        <v>548</v>
      </c>
      <c r="D751" s="115">
        <v>274</v>
      </c>
      <c r="E751" s="116" t="s">
        <v>301</v>
      </c>
      <c r="F751" s="115">
        <v>308</v>
      </c>
      <c r="G751" s="116" t="s">
        <v>335</v>
      </c>
      <c r="H751" s="74">
        <f t="shared" si="88"/>
        <v>9</v>
      </c>
      <c r="I751" s="36"/>
      <c r="J751" s="38">
        <f t="shared" si="89"/>
        <v>13155</v>
      </c>
      <c r="K751" s="38">
        <f t="shared" si="90"/>
        <v>1</v>
      </c>
      <c r="L751" s="38">
        <f t="shared" si="91"/>
        <v>4</v>
      </c>
      <c r="M751" s="36"/>
      <c r="N751" s="38">
        <f t="shared" si="92"/>
        <v>15676</v>
      </c>
      <c r="O751" s="38">
        <f t="shared" si="93"/>
        <v>0</v>
      </c>
      <c r="P751" s="38">
        <f t="shared" si="94"/>
        <v>8</v>
      </c>
      <c r="Q751" s="36"/>
      <c r="R751" s="58">
        <f t="shared" si="95"/>
        <v>2521</v>
      </c>
    </row>
    <row r="752" spans="1:18">
      <c r="A752" s="35">
        <v>487</v>
      </c>
      <c r="B752" s="115">
        <v>487274314</v>
      </c>
      <c r="C752" s="116" t="s">
        <v>548</v>
      </c>
      <c r="D752" s="115">
        <v>274</v>
      </c>
      <c r="E752" s="116" t="s">
        <v>301</v>
      </c>
      <c r="F752" s="115">
        <v>314</v>
      </c>
      <c r="G752" s="116" t="s">
        <v>341</v>
      </c>
      <c r="H752" s="74">
        <f t="shared" si="88"/>
        <v>2</v>
      </c>
      <c r="I752" s="36"/>
      <c r="J752" s="38">
        <f t="shared" si="89"/>
        <v>14639</v>
      </c>
      <c r="K752" s="38">
        <f t="shared" si="90"/>
        <v>0</v>
      </c>
      <c r="L752" s="38">
        <f t="shared" si="91"/>
        <v>3</v>
      </c>
      <c r="M752" s="36"/>
      <c r="N752" s="38">
        <f t="shared" si="92"/>
        <v>15868</v>
      </c>
      <c r="O752" s="38">
        <f t="shared" si="93"/>
        <v>0</v>
      </c>
      <c r="P752" s="38">
        <f t="shared" si="94"/>
        <v>1</v>
      </c>
      <c r="Q752" s="36"/>
      <c r="R752" s="58">
        <f t="shared" si="95"/>
        <v>1229</v>
      </c>
    </row>
    <row r="753" spans="1:18">
      <c r="A753" s="35">
        <v>487</v>
      </c>
      <c r="B753" s="115">
        <v>487274336</v>
      </c>
      <c r="C753" s="116" t="s">
        <v>548</v>
      </c>
      <c r="D753" s="115">
        <v>274</v>
      </c>
      <c r="E753" s="116" t="s">
        <v>301</v>
      </c>
      <c r="F753" s="115">
        <v>336</v>
      </c>
      <c r="G753" s="116" t="s">
        <v>363</v>
      </c>
      <c r="H753" s="74">
        <f t="shared" si="88"/>
        <v>1</v>
      </c>
      <c r="I753" s="36"/>
      <c r="J753" s="38" t="str">
        <f t="shared" si="89"/>
        <v>--</v>
      </c>
      <c r="K753" s="38">
        <f t="shared" si="90"/>
        <v>0</v>
      </c>
      <c r="L753" s="38">
        <f t="shared" si="91"/>
        <v>0</v>
      </c>
      <c r="M753" s="36"/>
      <c r="N753" s="38">
        <f t="shared" si="92"/>
        <v>14165.168426448598</v>
      </c>
      <c r="O753" s="38">
        <f t="shared" si="93"/>
        <v>0</v>
      </c>
      <c r="P753" s="38">
        <f t="shared" si="94"/>
        <v>0</v>
      </c>
      <c r="Q753" s="36"/>
      <c r="R753" s="58" t="str">
        <f t="shared" si="95"/>
        <v>--</v>
      </c>
    </row>
    <row r="754" spans="1:18">
      <c r="A754" s="35">
        <v>487</v>
      </c>
      <c r="B754" s="115">
        <v>487274342</v>
      </c>
      <c r="C754" s="116" t="s">
        <v>548</v>
      </c>
      <c r="D754" s="115">
        <v>274</v>
      </c>
      <c r="E754" s="116" t="s">
        <v>301</v>
      </c>
      <c r="F754" s="115">
        <v>342</v>
      </c>
      <c r="G754" s="116" t="s">
        <v>369</v>
      </c>
      <c r="H754" s="74">
        <f t="shared" si="88"/>
        <v>1</v>
      </c>
      <c r="I754" s="36"/>
      <c r="J754" s="38" t="str">
        <f t="shared" si="89"/>
        <v>--</v>
      </c>
      <c r="K754" s="38">
        <f t="shared" si="90"/>
        <v>0</v>
      </c>
      <c r="L754" s="38">
        <f t="shared" si="91"/>
        <v>0</v>
      </c>
      <c r="M754" s="36"/>
      <c r="N754" s="38">
        <f t="shared" si="92"/>
        <v>12109.665687255454</v>
      </c>
      <c r="O754" s="38">
        <f t="shared" si="93"/>
        <v>0</v>
      </c>
      <c r="P754" s="38">
        <f t="shared" si="94"/>
        <v>0</v>
      </c>
      <c r="Q754" s="36"/>
      <c r="R754" s="58" t="str">
        <f t="shared" si="95"/>
        <v>--</v>
      </c>
    </row>
    <row r="755" spans="1:18">
      <c r="A755" s="35">
        <v>487</v>
      </c>
      <c r="B755" s="115">
        <v>487274346</v>
      </c>
      <c r="C755" s="116" t="s">
        <v>548</v>
      </c>
      <c r="D755" s="115">
        <v>274</v>
      </c>
      <c r="E755" s="116" t="s">
        <v>301</v>
      </c>
      <c r="F755" s="115">
        <v>346</v>
      </c>
      <c r="G755" s="116" t="s">
        <v>373</v>
      </c>
      <c r="H755" s="74">
        <f t="shared" si="88"/>
        <v>1</v>
      </c>
      <c r="I755" s="36"/>
      <c r="J755" s="38">
        <f t="shared" si="89"/>
        <v>12475</v>
      </c>
      <c r="K755" s="38">
        <f t="shared" si="90"/>
        <v>1</v>
      </c>
      <c r="L755" s="38">
        <f t="shared" si="91"/>
        <v>0</v>
      </c>
      <c r="M755" s="36"/>
      <c r="N755" s="38">
        <f t="shared" si="92"/>
        <v>13235</v>
      </c>
      <c r="O755" s="38">
        <f t="shared" si="93"/>
        <v>1</v>
      </c>
      <c r="P755" s="38">
        <f t="shared" si="94"/>
        <v>0</v>
      </c>
      <c r="Q755" s="36"/>
      <c r="R755" s="58">
        <f t="shared" si="95"/>
        <v>760</v>
      </c>
    </row>
    <row r="756" spans="1:18">
      <c r="A756" s="35">
        <v>487</v>
      </c>
      <c r="B756" s="115">
        <v>487274347</v>
      </c>
      <c r="C756" s="116" t="s">
        <v>548</v>
      </c>
      <c r="D756" s="115">
        <v>274</v>
      </c>
      <c r="E756" s="116" t="s">
        <v>301</v>
      </c>
      <c r="F756" s="115">
        <v>347</v>
      </c>
      <c r="G756" s="116" t="s">
        <v>374</v>
      </c>
      <c r="H756" s="74">
        <f t="shared" si="88"/>
        <v>11</v>
      </c>
      <c r="I756" s="36"/>
      <c r="J756" s="38">
        <f t="shared" si="89"/>
        <v>14006</v>
      </c>
      <c r="K756" s="38">
        <f t="shared" si="90"/>
        <v>3</v>
      </c>
      <c r="L756" s="38">
        <f t="shared" si="91"/>
        <v>8</v>
      </c>
      <c r="M756" s="36"/>
      <c r="N756" s="38">
        <f t="shared" si="92"/>
        <v>14927</v>
      </c>
      <c r="O756" s="38">
        <f t="shared" si="93"/>
        <v>5</v>
      </c>
      <c r="P756" s="38">
        <f t="shared" si="94"/>
        <v>7</v>
      </c>
      <c r="Q756" s="36"/>
      <c r="R756" s="58">
        <f t="shared" si="95"/>
        <v>921</v>
      </c>
    </row>
    <row r="757" spans="1:18">
      <c r="A757" s="35">
        <v>488</v>
      </c>
      <c r="B757" s="115">
        <v>488219001</v>
      </c>
      <c r="C757" s="116" t="s">
        <v>460</v>
      </c>
      <c r="D757" s="115">
        <v>219</v>
      </c>
      <c r="E757" s="116" t="s">
        <v>246</v>
      </c>
      <c r="F757" s="115">
        <v>1</v>
      </c>
      <c r="G757" s="116" t="s">
        <v>28</v>
      </c>
      <c r="H757" s="74">
        <f t="shared" si="88"/>
        <v>35</v>
      </c>
      <c r="I757" s="36"/>
      <c r="J757" s="38">
        <f t="shared" si="89"/>
        <v>12036</v>
      </c>
      <c r="K757" s="38">
        <f t="shared" si="90"/>
        <v>2</v>
      </c>
      <c r="L757" s="38">
        <f t="shared" si="91"/>
        <v>7</v>
      </c>
      <c r="M757" s="36"/>
      <c r="N757" s="38">
        <f t="shared" si="92"/>
        <v>12976</v>
      </c>
      <c r="O757" s="38">
        <f t="shared" si="93"/>
        <v>2</v>
      </c>
      <c r="P757" s="38">
        <f t="shared" si="94"/>
        <v>10</v>
      </c>
      <c r="Q757" s="36"/>
      <c r="R757" s="58">
        <f t="shared" si="95"/>
        <v>940</v>
      </c>
    </row>
    <row r="758" spans="1:18">
      <c r="A758" s="35">
        <v>488</v>
      </c>
      <c r="B758" s="115">
        <v>488219016</v>
      </c>
      <c r="C758" s="116" t="s">
        <v>460</v>
      </c>
      <c r="D758" s="115">
        <v>219</v>
      </c>
      <c r="E758" s="116" t="s">
        <v>246</v>
      </c>
      <c r="F758" s="115">
        <v>16</v>
      </c>
      <c r="G758" s="116" t="s">
        <v>43</v>
      </c>
      <c r="H758" s="74">
        <f t="shared" si="88"/>
        <v>3</v>
      </c>
      <c r="I758" s="36"/>
      <c r="J758" s="38">
        <f t="shared" si="89"/>
        <v>15270</v>
      </c>
      <c r="K758" s="38">
        <f t="shared" si="90"/>
        <v>0</v>
      </c>
      <c r="L758" s="38">
        <f t="shared" si="91"/>
        <v>3</v>
      </c>
      <c r="M758" s="36"/>
      <c r="N758" s="38">
        <f t="shared" si="92"/>
        <v>16603</v>
      </c>
      <c r="O758" s="38">
        <f t="shared" si="93"/>
        <v>0</v>
      </c>
      <c r="P758" s="38">
        <f t="shared" si="94"/>
        <v>3</v>
      </c>
      <c r="Q758" s="36"/>
      <c r="R758" s="58">
        <f t="shared" si="95"/>
        <v>1333</v>
      </c>
    </row>
    <row r="759" spans="1:18">
      <c r="A759" s="35">
        <v>488</v>
      </c>
      <c r="B759" s="115">
        <v>488219035</v>
      </c>
      <c r="C759" s="116" t="s">
        <v>460</v>
      </c>
      <c r="D759" s="115">
        <v>219</v>
      </c>
      <c r="E759" s="116" t="s">
        <v>246</v>
      </c>
      <c r="F759" s="115">
        <v>35</v>
      </c>
      <c r="G759" s="116" t="s">
        <v>62</v>
      </c>
      <c r="H759" s="74">
        <f t="shared" si="88"/>
        <v>2</v>
      </c>
      <c r="I759" s="36"/>
      <c r="J759" s="38">
        <f t="shared" si="89"/>
        <v>15232</v>
      </c>
      <c r="K759" s="38">
        <f t="shared" si="90"/>
        <v>0</v>
      </c>
      <c r="L759" s="38">
        <f t="shared" si="91"/>
        <v>1</v>
      </c>
      <c r="M759" s="36"/>
      <c r="N759" s="38">
        <f t="shared" si="92"/>
        <v>18666</v>
      </c>
      <c r="O759" s="38">
        <f t="shared" si="93"/>
        <v>0</v>
      </c>
      <c r="P759" s="38">
        <f t="shared" si="94"/>
        <v>2</v>
      </c>
      <c r="Q759" s="36"/>
      <c r="R759" s="58">
        <f t="shared" si="95"/>
        <v>3434</v>
      </c>
    </row>
    <row r="760" spans="1:18">
      <c r="A760" s="35">
        <v>488</v>
      </c>
      <c r="B760" s="115">
        <v>488219040</v>
      </c>
      <c r="C760" s="116" t="s">
        <v>460</v>
      </c>
      <c r="D760" s="115">
        <v>219</v>
      </c>
      <c r="E760" s="116" t="s">
        <v>246</v>
      </c>
      <c r="F760" s="115">
        <v>40</v>
      </c>
      <c r="G760" s="116" t="s">
        <v>67</v>
      </c>
      <c r="H760" s="74">
        <f t="shared" si="88"/>
        <v>10</v>
      </c>
      <c r="I760" s="36"/>
      <c r="J760" s="38">
        <f t="shared" si="89"/>
        <v>14286</v>
      </c>
      <c r="K760" s="38">
        <f t="shared" si="90"/>
        <v>0</v>
      </c>
      <c r="L760" s="38">
        <f t="shared" si="91"/>
        <v>6</v>
      </c>
      <c r="M760" s="36"/>
      <c r="N760" s="38">
        <f t="shared" si="92"/>
        <v>14629</v>
      </c>
      <c r="O760" s="38">
        <f t="shared" si="93"/>
        <v>0</v>
      </c>
      <c r="P760" s="38">
        <f t="shared" si="94"/>
        <v>4</v>
      </c>
      <c r="Q760" s="36"/>
      <c r="R760" s="58">
        <f t="shared" si="95"/>
        <v>343</v>
      </c>
    </row>
    <row r="761" spans="1:18">
      <c r="A761" s="35">
        <v>488</v>
      </c>
      <c r="B761" s="115">
        <v>488219044</v>
      </c>
      <c r="C761" s="116" t="s">
        <v>460</v>
      </c>
      <c r="D761" s="115">
        <v>219</v>
      </c>
      <c r="E761" s="116" t="s">
        <v>246</v>
      </c>
      <c r="F761" s="115">
        <v>44</v>
      </c>
      <c r="G761" s="116" t="s">
        <v>71</v>
      </c>
      <c r="H761" s="74">
        <f t="shared" si="88"/>
        <v>155</v>
      </c>
      <c r="I761" s="36"/>
      <c r="J761" s="38">
        <f t="shared" si="89"/>
        <v>13891</v>
      </c>
      <c r="K761" s="38">
        <f t="shared" si="90"/>
        <v>12</v>
      </c>
      <c r="L761" s="38">
        <f t="shared" si="91"/>
        <v>64</v>
      </c>
      <c r="M761" s="36"/>
      <c r="N761" s="38">
        <f t="shared" si="92"/>
        <v>15424</v>
      </c>
      <c r="O761" s="38">
        <f t="shared" si="93"/>
        <v>24</v>
      </c>
      <c r="P761" s="38">
        <f t="shared" si="94"/>
        <v>81</v>
      </c>
      <c r="Q761" s="36"/>
      <c r="R761" s="58">
        <f t="shared" si="95"/>
        <v>1533</v>
      </c>
    </row>
    <row r="762" spans="1:18">
      <c r="A762" s="35">
        <v>488</v>
      </c>
      <c r="B762" s="115">
        <v>488219050</v>
      </c>
      <c r="C762" s="116" t="s">
        <v>460</v>
      </c>
      <c r="D762" s="115">
        <v>219</v>
      </c>
      <c r="E762" s="116" t="s">
        <v>246</v>
      </c>
      <c r="F762" s="115">
        <v>50</v>
      </c>
      <c r="G762" s="116" t="s">
        <v>77</v>
      </c>
      <c r="H762" s="74">
        <f t="shared" si="88"/>
        <v>1</v>
      </c>
      <c r="I762" s="36"/>
      <c r="J762" s="38">
        <f t="shared" si="89"/>
        <v>11568.768235992578</v>
      </c>
      <c r="K762" s="38">
        <f t="shared" si="90"/>
        <v>0</v>
      </c>
      <c r="L762" s="38">
        <f t="shared" si="91"/>
        <v>0</v>
      </c>
      <c r="M762" s="36"/>
      <c r="N762" s="38">
        <f t="shared" si="92"/>
        <v>16708</v>
      </c>
      <c r="O762" s="38">
        <f t="shared" si="93"/>
        <v>0</v>
      </c>
      <c r="P762" s="38">
        <f t="shared" si="94"/>
        <v>1</v>
      </c>
      <c r="Q762" s="36"/>
      <c r="R762" s="58">
        <f t="shared" si="95"/>
        <v>5139.2317640074216</v>
      </c>
    </row>
    <row r="763" spans="1:18">
      <c r="A763" s="35">
        <v>488</v>
      </c>
      <c r="B763" s="115">
        <v>488219052</v>
      </c>
      <c r="C763" s="116" t="s">
        <v>460</v>
      </c>
      <c r="D763" s="115">
        <v>219</v>
      </c>
      <c r="E763" s="116" t="s">
        <v>246</v>
      </c>
      <c r="F763" s="115">
        <v>52</v>
      </c>
      <c r="G763" s="116" t="s">
        <v>79</v>
      </c>
      <c r="H763" s="74">
        <f t="shared" si="88"/>
        <v>3</v>
      </c>
      <c r="I763" s="36"/>
      <c r="J763" s="38">
        <f t="shared" si="89"/>
        <v>9869</v>
      </c>
      <c r="K763" s="38">
        <f t="shared" si="90"/>
        <v>0</v>
      </c>
      <c r="L763" s="38">
        <f t="shared" si="91"/>
        <v>0</v>
      </c>
      <c r="M763" s="36"/>
      <c r="N763" s="38">
        <f t="shared" si="92"/>
        <v>10475</v>
      </c>
      <c r="O763" s="38">
        <f t="shared" si="93"/>
        <v>0</v>
      </c>
      <c r="P763" s="38">
        <f t="shared" si="94"/>
        <v>0</v>
      </c>
      <c r="Q763" s="36"/>
      <c r="R763" s="58">
        <f t="shared" si="95"/>
        <v>606</v>
      </c>
    </row>
    <row r="764" spans="1:18">
      <c r="A764" s="35">
        <v>488</v>
      </c>
      <c r="B764" s="115">
        <v>488219065</v>
      </c>
      <c r="C764" s="116" t="s">
        <v>460</v>
      </c>
      <c r="D764" s="115">
        <v>219</v>
      </c>
      <c r="E764" s="116" t="s">
        <v>246</v>
      </c>
      <c r="F764" s="115">
        <v>65</v>
      </c>
      <c r="G764" s="116" t="s">
        <v>92</v>
      </c>
      <c r="H764" s="74">
        <f t="shared" si="88"/>
        <v>11</v>
      </c>
      <c r="I764" s="36"/>
      <c r="J764" s="38">
        <f t="shared" si="89"/>
        <v>10813</v>
      </c>
      <c r="K764" s="38">
        <f t="shared" si="90"/>
        <v>0</v>
      </c>
      <c r="L764" s="38">
        <f t="shared" si="91"/>
        <v>1</v>
      </c>
      <c r="M764" s="36"/>
      <c r="N764" s="38">
        <f t="shared" si="92"/>
        <v>11514</v>
      </c>
      <c r="O764" s="38">
        <f t="shared" si="93"/>
        <v>0</v>
      </c>
      <c r="P764" s="38">
        <f t="shared" si="94"/>
        <v>1</v>
      </c>
      <c r="Q764" s="36"/>
      <c r="R764" s="58">
        <f t="shared" si="95"/>
        <v>701</v>
      </c>
    </row>
    <row r="765" spans="1:18">
      <c r="A765" s="35">
        <v>488</v>
      </c>
      <c r="B765" s="115">
        <v>488219083</v>
      </c>
      <c r="C765" s="116" t="s">
        <v>460</v>
      </c>
      <c r="D765" s="115">
        <v>219</v>
      </c>
      <c r="E765" s="116" t="s">
        <v>246</v>
      </c>
      <c r="F765" s="115">
        <v>83</v>
      </c>
      <c r="G765" s="116" t="s">
        <v>110</v>
      </c>
      <c r="H765" s="74">
        <f t="shared" si="88"/>
        <v>10</v>
      </c>
      <c r="I765" s="36"/>
      <c r="J765" s="38">
        <f t="shared" si="89"/>
        <v>11402</v>
      </c>
      <c r="K765" s="38">
        <f t="shared" si="90"/>
        <v>1</v>
      </c>
      <c r="L765" s="38">
        <f t="shared" si="91"/>
        <v>0</v>
      </c>
      <c r="M765" s="36"/>
      <c r="N765" s="38">
        <f t="shared" si="92"/>
        <v>14104</v>
      </c>
      <c r="O765" s="38">
        <f t="shared" si="93"/>
        <v>2</v>
      </c>
      <c r="P765" s="38">
        <f t="shared" si="94"/>
        <v>5</v>
      </c>
      <c r="Q765" s="36"/>
      <c r="R765" s="58">
        <f t="shared" si="95"/>
        <v>2702</v>
      </c>
    </row>
    <row r="766" spans="1:18">
      <c r="A766" s="35">
        <v>488</v>
      </c>
      <c r="B766" s="115">
        <v>488219118</v>
      </c>
      <c r="C766" s="116" t="s">
        <v>460</v>
      </c>
      <c r="D766" s="115">
        <v>219</v>
      </c>
      <c r="E766" s="116" t="s">
        <v>246</v>
      </c>
      <c r="F766" s="115">
        <v>118</v>
      </c>
      <c r="G766" s="116" t="s">
        <v>145</v>
      </c>
      <c r="H766" s="74">
        <f t="shared" si="88"/>
        <v>1</v>
      </c>
      <c r="I766" s="36"/>
      <c r="J766" s="38">
        <f t="shared" si="89"/>
        <v>10009</v>
      </c>
      <c r="K766" s="38">
        <f t="shared" si="90"/>
        <v>0</v>
      </c>
      <c r="L766" s="38">
        <f t="shared" si="91"/>
        <v>0</v>
      </c>
      <c r="M766" s="36"/>
      <c r="N766" s="38">
        <f t="shared" si="92"/>
        <v>15057</v>
      </c>
      <c r="O766" s="38">
        <f t="shared" si="93"/>
        <v>0</v>
      </c>
      <c r="P766" s="38">
        <f t="shared" si="94"/>
        <v>2</v>
      </c>
      <c r="Q766" s="36"/>
      <c r="R766" s="58">
        <f t="shared" si="95"/>
        <v>5048</v>
      </c>
    </row>
    <row r="767" spans="1:18">
      <c r="A767" s="35">
        <v>488</v>
      </c>
      <c r="B767" s="115">
        <v>488219122</v>
      </c>
      <c r="C767" s="116" t="s">
        <v>460</v>
      </c>
      <c r="D767" s="115">
        <v>219</v>
      </c>
      <c r="E767" s="116" t="s">
        <v>246</v>
      </c>
      <c r="F767" s="115">
        <v>122</v>
      </c>
      <c r="G767" s="116" t="s">
        <v>149</v>
      </c>
      <c r="H767" s="74">
        <f t="shared" si="88"/>
        <v>25</v>
      </c>
      <c r="I767" s="36"/>
      <c r="J767" s="38">
        <f t="shared" si="89"/>
        <v>12278</v>
      </c>
      <c r="K767" s="38">
        <f t="shared" si="90"/>
        <v>3</v>
      </c>
      <c r="L767" s="38">
        <f t="shared" si="91"/>
        <v>11</v>
      </c>
      <c r="M767" s="36"/>
      <c r="N767" s="38">
        <f t="shared" si="92"/>
        <v>12989</v>
      </c>
      <c r="O767" s="38">
        <f t="shared" si="93"/>
        <v>4</v>
      </c>
      <c r="P767" s="38">
        <f t="shared" si="94"/>
        <v>9</v>
      </c>
      <c r="Q767" s="36"/>
      <c r="R767" s="58">
        <f t="shared" si="95"/>
        <v>711</v>
      </c>
    </row>
    <row r="768" spans="1:18">
      <c r="A768" s="35">
        <v>488</v>
      </c>
      <c r="B768" s="115">
        <v>488219131</v>
      </c>
      <c r="C768" s="116" t="s">
        <v>460</v>
      </c>
      <c r="D768" s="115">
        <v>219</v>
      </c>
      <c r="E768" s="116" t="s">
        <v>246</v>
      </c>
      <c r="F768" s="115">
        <v>131</v>
      </c>
      <c r="G768" s="116" t="s">
        <v>158</v>
      </c>
      <c r="H768" s="74">
        <f t="shared" si="88"/>
        <v>11</v>
      </c>
      <c r="I768" s="36"/>
      <c r="J768" s="38">
        <f t="shared" si="89"/>
        <v>11362</v>
      </c>
      <c r="K768" s="38">
        <f t="shared" si="90"/>
        <v>0</v>
      </c>
      <c r="L768" s="38">
        <f t="shared" si="91"/>
        <v>1</v>
      </c>
      <c r="M768" s="36"/>
      <c r="N768" s="38">
        <f t="shared" si="92"/>
        <v>11529</v>
      </c>
      <c r="O768" s="38">
        <f t="shared" si="93"/>
        <v>0</v>
      </c>
      <c r="P768" s="38">
        <f t="shared" si="94"/>
        <v>0</v>
      </c>
      <c r="Q768" s="36"/>
      <c r="R768" s="58">
        <f t="shared" si="95"/>
        <v>167</v>
      </c>
    </row>
    <row r="769" spans="1:18">
      <c r="A769" s="35">
        <v>488</v>
      </c>
      <c r="B769" s="115">
        <v>488219133</v>
      </c>
      <c r="C769" s="116" t="s">
        <v>460</v>
      </c>
      <c r="D769" s="115">
        <v>219</v>
      </c>
      <c r="E769" s="116" t="s">
        <v>246</v>
      </c>
      <c r="F769" s="115">
        <v>133</v>
      </c>
      <c r="G769" s="116" t="s">
        <v>160</v>
      </c>
      <c r="H769" s="74">
        <f t="shared" si="88"/>
        <v>35</v>
      </c>
      <c r="I769" s="36"/>
      <c r="J769" s="38">
        <f t="shared" si="89"/>
        <v>13009</v>
      </c>
      <c r="K769" s="38">
        <f t="shared" si="90"/>
        <v>3</v>
      </c>
      <c r="L769" s="38">
        <f t="shared" si="91"/>
        <v>9</v>
      </c>
      <c r="M769" s="36"/>
      <c r="N769" s="38">
        <f t="shared" si="92"/>
        <v>13801</v>
      </c>
      <c r="O769" s="38">
        <f t="shared" si="93"/>
        <v>7</v>
      </c>
      <c r="P769" s="38">
        <f t="shared" si="94"/>
        <v>10</v>
      </c>
      <c r="Q769" s="36"/>
      <c r="R769" s="58">
        <f t="shared" si="95"/>
        <v>792</v>
      </c>
    </row>
    <row r="770" spans="1:18">
      <c r="A770" s="35">
        <v>488</v>
      </c>
      <c r="B770" s="115">
        <v>488219142</v>
      </c>
      <c r="C770" s="116" t="s">
        <v>460</v>
      </c>
      <c r="D770" s="115">
        <v>219</v>
      </c>
      <c r="E770" s="116" t="s">
        <v>246</v>
      </c>
      <c r="F770" s="115">
        <v>142</v>
      </c>
      <c r="G770" s="116" t="s">
        <v>169</v>
      </c>
      <c r="H770" s="74">
        <f t="shared" si="88"/>
        <v>14</v>
      </c>
      <c r="I770" s="36"/>
      <c r="J770" s="38">
        <f t="shared" si="89"/>
        <v>11092</v>
      </c>
      <c r="K770" s="38">
        <f t="shared" si="90"/>
        <v>0</v>
      </c>
      <c r="L770" s="38">
        <f t="shared" si="91"/>
        <v>3</v>
      </c>
      <c r="M770" s="36"/>
      <c r="N770" s="38">
        <f t="shared" si="92"/>
        <v>11993</v>
      </c>
      <c r="O770" s="38">
        <f t="shared" si="93"/>
        <v>0</v>
      </c>
      <c r="P770" s="38">
        <f t="shared" si="94"/>
        <v>3</v>
      </c>
      <c r="Q770" s="36"/>
      <c r="R770" s="58">
        <f t="shared" si="95"/>
        <v>901</v>
      </c>
    </row>
    <row r="771" spans="1:18">
      <c r="A771" s="35">
        <v>488</v>
      </c>
      <c r="B771" s="115">
        <v>488219145</v>
      </c>
      <c r="C771" s="116" t="s">
        <v>460</v>
      </c>
      <c r="D771" s="115">
        <v>219</v>
      </c>
      <c r="E771" s="116" t="s">
        <v>246</v>
      </c>
      <c r="F771" s="115">
        <v>145</v>
      </c>
      <c r="G771" s="116" t="s">
        <v>172</v>
      </c>
      <c r="H771" s="74">
        <f t="shared" si="88"/>
        <v>6</v>
      </c>
      <c r="I771" s="36"/>
      <c r="J771" s="38">
        <f t="shared" si="89"/>
        <v>12488</v>
      </c>
      <c r="K771" s="38">
        <f t="shared" si="90"/>
        <v>0</v>
      </c>
      <c r="L771" s="38">
        <f t="shared" si="91"/>
        <v>6</v>
      </c>
      <c r="M771" s="36"/>
      <c r="N771" s="38">
        <f t="shared" si="92"/>
        <v>14321</v>
      </c>
      <c r="O771" s="38">
        <f t="shared" si="93"/>
        <v>0</v>
      </c>
      <c r="P771" s="38">
        <f t="shared" si="94"/>
        <v>4</v>
      </c>
      <c r="Q771" s="36"/>
      <c r="R771" s="58">
        <f t="shared" si="95"/>
        <v>1833</v>
      </c>
    </row>
    <row r="772" spans="1:18">
      <c r="A772" s="35">
        <v>488</v>
      </c>
      <c r="B772" s="115">
        <v>488219171</v>
      </c>
      <c r="C772" s="116" t="s">
        <v>460</v>
      </c>
      <c r="D772" s="115">
        <v>219</v>
      </c>
      <c r="E772" s="116" t="s">
        <v>246</v>
      </c>
      <c r="F772" s="115">
        <v>171</v>
      </c>
      <c r="G772" s="116" t="s">
        <v>198</v>
      </c>
      <c r="H772" s="74">
        <f t="shared" si="88"/>
        <v>12</v>
      </c>
      <c r="I772" s="36"/>
      <c r="J772" s="38">
        <f t="shared" si="89"/>
        <v>12049</v>
      </c>
      <c r="K772" s="38">
        <f t="shared" si="90"/>
        <v>0</v>
      </c>
      <c r="L772" s="38">
        <f t="shared" si="91"/>
        <v>4</v>
      </c>
      <c r="M772" s="36"/>
      <c r="N772" s="38">
        <f t="shared" si="92"/>
        <v>12734</v>
      </c>
      <c r="O772" s="38">
        <f t="shared" si="93"/>
        <v>0</v>
      </c>
      <c r="P772" s="38">
        <f t="shared" si="94"/>
        <v>4</v>
      </c>
      <c r="Q772" s="36"/>
      <c r="R772" s="58">
        <f t="shared" si="95"/>
        <v>685</v>
      </c>
    </row>
    <row r="773" spans="1:18">
      <c r="A773" s="35">
        <v>488</v>
      </c>
      <c r="B773" s="115">
        <v>488219182</v>
      </c>
      <c r="C773" s="116" t="s">
        <v>460</v>
      </c>
      <c r="D773" s="115">
        <v>219</v>
      </c>
      <c r="E773" s="116" t="s">
        <v>246</v>
      </c>
      <c r="F773" s="115">
        <v>182</v>
      </c>
      <c r="G773" s="116" t="s">
        <v>209</v>
      </c>
      <c r="H773" s="74">
        <f t="shared" si="88"/>
        <v>1</v>
      </c>
      <c r="I773" s="36"/>
      <c r="J773" s="38">
        <f t="shared" si="89"/>
        <v>10009</v>
      </c>
      <c r="K773" s="38">
        <f t="shared" si="90"/>
        <v>0</v>
      </c>
      <c r="L773" s="38">
        <f t="shared" si="91"/>
        <v>0</v>
      </c>
      <c r="M773" s="36"/>
      <c r="N773" s="38">
        <f t="shared" si="92"/>
        <v>10603</v>
      </c>
      <c r="O773" s="38">
        <f t="shared" si="93"/>
        <v>0</v>
      </c>
      <c r="P773" s="38">
        <f t="shared" si="94"/>
        <v>0</v>
      </c>
      <c r="Q773" s="36"/>
      <c r="R773" s="58">
        <f t="shared" si="95"/>
        <v>594</v>
      </c>
    </row>
    <row r="774" spans="1:18">
      <c r="A774" s="35">
        <v>488</v>
      </c>
      <c r="B774" s="115">
        <v>488219219</v>
      </c>
      <c r="C774" s="116" t="s">
        <v>460</v>
      </c>
      <c r="D774" s="115">
        <v>219</v>
      </c>
      <c r="E774" s="116" t="s">
        <v>246</v>
      </c>
      <c r="F774" s="115">
        <v>219</v>
      </c>
      <c r="G774" s="116" t="s">
        <v>246</v>
      </c>
      <c r="H774" s="74">
        <f t="shared" si="88"/>
        <v>14</v>
      </c>
      <c r="I774" s="36"/>
      <c r="J774" s="38">
        <f t="shared" si="89"/>
        <v>11669</v>
      </c>
      <c r="K774" s="38">
        <f t="shared" si="90"/>
        <v>2</v>
      </c>
      <c r="L774" s="38">
        <f t="shared" si="91"/>
        <v>4</v>
      </c>
      <c r="M774" s="36"/>
      <c r="N774" s="38">
        <f t="shared" si="92"/>
        <v>11480</v>
      </c>
      <c r="O774" s="38">
        <f t="shared" si="93"/>
        <v>0</v>
      </c>
      <c r="P774" s="38">
        <f t="shared" si="94"/>
        <v>1</v>
      </c>
      <c r="Q774" s="36"/>
      <c r="R774" s="58">
        <f t="shared" si="95"/>
        <v>-189</v>
      </c>
    </row>
    <row r="775" spans="1:18">
      <c r="A775" s="35">
        <v>488</v>
      </c>
      <c r="B775" s="115">
        <v>488219231</v>
      </c>
      <c r="C775" s="116" t="s">
        <v>460</v>
      </c>
      <c r="D775" s="115">
        <v>219</v>
      </c>
      <c r="E775" s="116" t="s">
        <v>246</v>
      </c>
      <c r="F775" s="115">
        <v>231</v>
      </c>
      <c r="G775" s="116" t="s">
        <v>258</v>
      </c>
      <c r="H775" s="74">
        <f t="shared" si="88"/>
        <v>31</v>
      </c>
      <c r="I775" s="36"/>
      <c r="J775" s="38">
        <f t="shared" si="89"/>
        <v>11672</v>
      </c>
      <c r="K775" s="38">
        <f t="shared" si="90"/>
        <v>0</v>
      </c>
      <c r="L775" s="38">
        <f t="shared" si="91"/>
        <v>6</v>
      </c>
      <c r="M775" s="36"/>
      <c r="N775" s="38">
        <f t="shared" si="92"/>
        <v>12244</v>
      </c>
      <c r="O775" s="38">
        <f t="shared" si="93"/>
        <v>1</v>
      </c>
      <c r="P775" s="38">
        <f t="shared" si="94"/>
        <v>7</v>
      </c>
      <c r="Q775" s="36"/>
      <c r="R775" s="58">
        <f t="shared" si="95"/>
        <v>572</v>
      </c>
    </row>
    <row r="776" spans="1:18">
      <c r="A776" s="35">
        <v>488</v>
      </c>
      <c r="B776" s="115">
        <v>488219239</v>
      </c>
      <c r="C776" s="116" t="s">
        <v>460</v>
      </c>
      <c r="D776" s="115">
        <v>219</v>
      </c>
      <c r="E776" s="116" t="s">
        <v>246</v>
      </c>
      <c r="F776" s="115">
        <v>239</v>
      </c>
      <c r="G776" s="116" t="s">
        <v>266</v>
      </c>
      <c r="H776" s="74">
        <f t="shared" si="88"/>
        <v>12</v>
      </c>
      <c r="I776" s="36"/>
      <c r="J776" s="38">
        <f t="shared" si="89"/>
        <v>10081</v>
      </c>
      <c r="K776" s="38">
        <f t="shared" si="90"/>
        <v>0</v>
      </c>
      <c r="L776" s="38">
        <f t="shared" si="91"/>
        <v>0</v>
      </c>
      <c r="M776" s="36"/>
      <c r="N776" s="38">
        <f t="shared" si="92"/>
        <v>12508</v>
      </c>
      <c r="O776" s="38">
        <f t="shared" si="93"/>
        <v>0</v>
      </c>
      <c r="P776" s="38">
        <f t="shared" si="94"/>
        <v>3</v>
      </c>
      <c r="Q776" s="36"/>
      <c r="R776" s="58">
        <f t="shared" si="95"/>
        <v>2427</v>
      </c>
    </row>
    <row r="777" spans="1:18">
      <c r="A777" s="35">
        <v>488</v>
      </c>
      <c r="B777" s="115">
        <v>488219243</v>
      </c>
      <c r="C777" s="116" t="s">
        <v>460</v>
      </c>
      <c r="D777" s="115">
        <v>219</v>
      </c>
      <c r="E777" s="116" t="s">
        <v>246</v>
      </c>
      <c r="F777" s="115">
        <v>243</v>
      </c>
      <c r="G777" s="116" t="s">
        <v>270</v>
      </c>
      <c r="H777" s="74">
        <f t="shared" si="88"/>
        <v>35</v>
      </c>
      <c r="I777" s="36"/>
      <c r="J777" s="38">
        <f t="shared" si="89"/>
        <v>12314</v>
      </c>
      <c r="K777" s="38">
        <f t="shared" si="90"/>
        <v>1</v>
      </c>
      <c r="L777" s="38">
        <f t="shared" si="91"/>
        <v>8</v>
      </c>
      <c r="M777" s="36"/>
      <c r="N777" s="38">
        <f t="shared" si="92"/>
        <v>13612</v>
      </c>
      <c r="O777" s="38">
        <f t="shared" si="93"/>
        <v>4</v>
      </c>
      <c r="P777" s="38">
        <f t="shared" si="94"/>
        <v>14</v>
      </c>
      <c r="Q777" s="36"/>
      <c r="R777" s="58">
        <f t="shared" si="95"/>
        <v>1298</v>
      </c>
    </row>
    <row r="778" spans="1:18">
      <c r="A778" s="35">
        <v>488</v>
      </c>
      <c r="B778" s="115">
        <v>488219244</v>
      </c>
      <c r="C778" s="116" t="s">
        <v>460</v>
      </c>
      <c r="D778" s="115">
        <v>219</v>
      </c>
      <c r="E778" s="116" t="s">
        <v>246</v>
      </c>
      <c r="F778" s="115">
        <v>244</v>
      </c>
      <c r="G778" s="116" t="s">
        <v>271</v>
      </c>
      <c r="H778" s="74">
        <f t="shared" ref="H778:H841" si="96">IFERROR(VLOOKUP(B778,ratesQ1,14,FALSE),"--")</f>
        <v>186</v>
      </c>
      <c r="I778" s="36"/>
      <c r="J778" s="38">
        <f t="shared" ref="J778:J841" si="97">IFERROR(VLOOKUP($B778,ratesPFY,9,FALSE),"--")</f>
        <v>13186</v>
      </c>
      <c r="K778" s="38">
        <f t="shared" ref="K778:K841" si="98">(IFERROR(VLOOKUP($B778,found22,12,FALSE),0)+
(IFERROR(VLOOKUP($B778,found22,13,FALSE),0)+
+(IFERROR(VLOOKUP($B778,found22,14,FALSE),0))))</f>
        <v>24</v>
      </c>
      <c r="L778" s="38">
        <f t="shared" ref="L778:L841" si="99">(IFERROR(VLOOKUP($B778,found22,15,FALSE),0))</f>
        <v>99</v>
      </c>
      <c r="M778" s="36"/>
      <c r="N778" s="38">
        <f t="shared" ref="N778:N841" si="100">IFERROR(VLOOKUP($B778,ratesQ1,8,FALSE),"--")</f>
        <v>14695</v>
      </c>
      <c r="O778" s="38">
        <f t="shared" ref="O778:O841" si="101">(IFERROR(VLOOKUP($B778,found23,12,FALSE),0)+
+(IFERROR(VLOOKUP($B778,found23,13,FALSE),0)
+(IFERROR(VLOOKUP($B778,found23,14,FALSE),0))))</f>
        <v>36</v>
      </c>
      <c r="P778" s="38">
        <f t="shared" ref="P778:P841" si="102">(IFERROR(VLOOKUP($B778,found23,15,FALSE),0))</f>
        <v>102</v>
      </c>
      <c r="Q778" s="36"/>
      <c r="R778" s="58">
        <f t="shared" si="95"/>
        <v>1509</v>
      </c>
    </row>
    <row r="779" spans="1:18">
      <c r="A779" s="35">
        <v>488</v>
      </c>
      <c r="B779" s="115">
        <v>488219251</v>
      </c>
      <c r="C779" s="116" t="s">
        <v>460</v>
      </c>
      <c r="D779" s="115">
        <v>219</v>
      </c>
      <c r="E779" s="116" t="s">
        <v>246</v>
      </c>
      <c r="F779" s="115">
        <v>251</v>
      </c>
      <c r="G779" s="116" t="s">
        <v>278</v>
      </c>
      <c r="H779" s="74">
        <f t="shared" si="96"/>
        <v>100</v>
      </c>
      <c r="I779" s="36"/>
      <c r="J779" s="38">
        <f t="shared" si="97"/>
        <v>12121</v>
      </c>
      <c r="K779" s="38">
        <f t="shared" si="98"/>
        <v>5</v>
      </c>
      <c r="L779" s="38">
        <f t="shared" si="99"/>
        <v>32</v>
      </c>
      <c r="M779" s="36"/>
      <c r="N779" s="38">
        <f t="shared" si="100"/>
        <v>13306</v>
      </c>
      <c r="O779" s="38">
        <f t="shared" si="101"/>
        <v>8</v>
      </c>
      <c r="P779" s="38">
        <f t="shared" si="102"/>
        <v>39</v>
      </c>
      <c r="Q779" s="36"/>
      <c r="R779" s="58">
        <f t="shared" ref="R779:R842" si="103">IFERROR(N779-J779,"--")</f>
        <v>1185</v>
      </c>
    </row>
    <row r="780" spans="1:18">
      <c r="A780" s="35">
        <v>488</v>
      </c>
      <c r="B780" s="115">
        <v>488219264</v>
      </c>
      <c r="C780" s="116" t="s">
        <v>460</v>
      </c>
      <c r="D780" s="115">
        <v>219</v>
      </c>
      <c r="E780" s="116" t="s">
        <v>246</v>
      </c>
      <c r="F780" s="115">
        <v>264</v>
      </c>
      <c r="G780" s="116" t="s">
        <v>291</v>
      </c>
      <c r="H780" s="74">
        <f t="shared" si="96"/>
        <v>14</v>
      </c>
      <c r="I780" s="36"/>
      <c r="J780" s="38">
        <f t="shared" si="97"/>
        <v>10817</v>
      </c>
      <c r="K780" s="38">
        <f t="shared" si="98"/>
        <v>0</v>
      </c>
      <c r="L780" s="38">
        <f t="shared" si="99"/>
        <v>1</v>
      </c>
      <c r="M780" s="36"/>
      <c r="N780" s="38">
        <f t="shared" si="100"/>
        <v>11430</v>
      </c>
      <c r="O780" s="38">
        <f t="shared" si="101"/>
        <v>0</v>
      </c>
      <c r="P780" s="38">
        <f t="shared" si="102"/>
        <v>2</v>
      </c>
      <c r="Q780" s="36"/>
      <c r="R780" s="58">
        <f t="shared" si="103"/>
        <v>613</v>
      </c>
    </row>
    <row r="781" spans="1:18">
      <c r="A781" s="35">
        <v>488</v>
      </c>
      <c r="B781" s="115">
        <v>488219285</v>
      </c>
      <c r="C781" s="116" t="s">
        <v>460</v>
      </c>
      <c r="D781" s="115">
        <v>219</v>
      </c>
      <c r="E781" s="116" t="s">
        <v>246</v>
      </c>
      <c r="F781" s="115">
        <v>285</v>
      </c>
      <c r="G781" s="116" t="s">
        <v>312</v>
      </c>
      <c r="H781" s="74">
        <f t="shared" si="96"/>
        <v>3</v>
      </c>
      <c r="I781" s="36"/>
      <c r="J781" s="38">
        <f t="shared" si="97"/>
        <v>9640</v>
      </c>
      <c r="K781" s="38">
        <f t="shared" si="98"/>
        <v>0</v>
      </c>
      <c r="L781" s="38">
        <f t="shared" si="99"/>
        <v>0</v>
      </c>
      <c r="M781" s="36"/>
      <c r="N781" s="38">
        <f t="shared" si="100"/>
        <v>15388</v>
      </c>
      <c r="O781" s="38">
        <f t="shared" si="101"/>
        <v>0</v>
      </c>
      <c r="P781" s="38">
        <f t="shared" si="102"/>
        <v>2</v>
      </c>
      <c r="Q781" s="36"/>
      <c r="R781" s="58">
        <f t="shared" si="103"/>
        <v>5748</v>
      </c>
    </row>
    <row r="782" spans="1:18">
      <c r="A782" s="35">
        <v>488</v>
      </c>
      <c r="B782" s="115">
        <v>488219293</v>
      </c>
      <c r="C782" s="116" t="s">
        <v>460</v>
      </c>
      <c r="D782" s="115">
        <v>219</v>
      </c>
      <c r="E782" s="116" t="s">
        <v>246</v>
      </c>
      <c r="F782" s="115">
        <v>293</v>
      </c>
      <c r="G782" s="116" t="s">
        <v>320</v>
      </c>
      <c r="H782" s="74">
        <f t="shared" si="96"/>
        <v>4</v>
      </c>
      <c r="I782" s="36"/>
      <c r="J782" s="38">
        <f t="shared" si="97"/>
        <v>16205</v>
      </c>
      <c r="K782" s="38">
        <f t="shared" si="98"/>
        <v>0</v>
      </c>
      <c r="L782" s="38">
        <f t="shared" si="99"/>
        <v>4</v>
      </c>
      <c r="M782" s="36"/>
      <c r="N782" s="38">
        <f t="shared" si="100"/>
        <v>17353</v>
      </c>
      <c r="O782" s="38">
        <f t="shared" si="101"/>
        <v>0</v>
      </c>
      <c r="P782" s="38">
        <f t="shared" si="102"/>
        <v>2</v>
      </c>
      <c r="Q782" s="36"/>
      <c r="R782" s="58">
        <f t="shared" si="103"/>
        <v>1148</v>
      </c>
    </row>
    <row r="783" spans="1:18">
      <c r="A783" s="35">
        <v>488</v>
      </c>
      <c r="B783" s="115">
        <v>488219336</v>
      </c>
      <c r="C783" s="116" t="s">
        <v>460</v>
      </c>
      <c r="D783" s="115">
        <v>219</v>
      </c>
      <c r="E783" s="116" t="s">
        <v>246</v>
      </c>
      <c r="F783" s="115">
        <v>336</v>
      </c>
      <c r="G783" s="116" t="s">
        <v>363</v>
      </c>
      <c r="H783" s="74">
        <f t="shared" si="96"/>
        <v>285</v>
      </c>
      <c r="I783" s="36"/>
      <c r="J783" s="38">
        <f t="shared" si="97"/>
        <v>12268</v>
      </c>
      <c r="K783" s="38">
        <f t="shared" si="98"/>
        <v>11</v>
      </c>
      <c r="L783" s="38">
        <f t="shared" si="99"/>
        <v>96</v>
      </c>
      <c r="M783" s="36"/>
      <c r="N783" s="38">
        <f t="shared" si="100"/>
        <v>12768</v>
      </c>
      <c r="O783" s="38">
        <f t="shared" si="101"/>
        <v>19</v>
      </c>
      <c r="P783" s="38">
        <f t="shared" si="102"/>
        <v>82</v>
      </c>
      <c r="Q783" s="36"/>
      <c r="R783" s="58">
        <f t="shared" si="103"/>
        <v>500</v>
      </c>
    </row>
    <row r="784" spans="1:18">
      <c r="A784" s="35">
        <v>488</v>
      </c>
      <c r="B784" s="115">
        <v>488219625</v>
      </c>
      <c r="C784" s="116" t="s">
        <v>460</v>
      </c>
      <c r="D784" s="115">
        <v>219</v>
      </c>
      <c r="E784" s="116" t="s">
        <v>246</v>
      </c>
      <c r="F784" s="115">
        <v>625</v>
      </c>
      <c r="G784" s="116" t="s">
        <v>390</v>
      </c>
      <c r="H784" s="74">
        <f t="shared" si="96"/>
        <v>1</v>
      </c>
      <c r="I784" s="36"/>
      <c r="J784" s="38">
        <f t="shared" si="97"/>
        <v>13883</v>
      </c>
      <c r="K784" s="38">
        <f t="shared" si="98"/>
        <v>2</v>
      </c>
      <c r="L784" s="38">
        <f t="shared" si="99"/>
        <v>3</v>
      </c>
      <c r="M784" s="36"/>
      <c r="N784" s="38">
        <f t="shared" si="100"/>
        <v>15760</v>
      </c>
      <c r="O784" s="38">
        <f t="shared" si="101"/>
        <v>2</v>
      </c>
      <c r="P784" s="38">
        <f t="shared" si="102"/>
        <v>2</v>
      </c>
      <c r="Q784" s="36"/>
      <c r="R784" s="58">
        <f t="shared" si="103"/>
        <v>1877</v>
      </c>
    </row>
    <row r="785" spans="1:18">
      <c r="A785" s="35">
        <v>488</v>
      </c>
      <c r="B785" s="115">
        <v>488219760</v>
      </c>
      <c r="C785" s="116" t="s">
        <v>460</v>
      </c>
      <c r="D785" s="115">
        <v>219</v>
      </c>
      <c r="E785" s="116" t="s">
        <v>246</v>
      </c>
      <c r="F785" s="115">
        <v>760</v>
      </c>
      <c r="G785" s="116" t="s">
        <v>428</v>
      </c>
      <c r="H785" s="74">
        <f t="shared" si="96"/>
        <v>5</v>
      </c>
      <c r="I785" s="36"/>
      <c r="J785" s="38">
        <f t="shared" si="97"/>
        <v>11605</v>
      </c>
      <c r="K785" s="38">
        <f t="shared" si="98"/>
        <v>0</v>
      </c>
      <c r="L785" s="38">
        <f t="shared" si="99"/>
        <v>1</v>
      </c>
      <c r="M785" s="36"/>
      <c r="N785" s="38">
        <f t="shared" si="100"/>
        <v>11896</v>
      </c>
      <c r="O785" s="38">
        <f t="shared" si="101"/>
        <v>0</v>
      </c>
      <c r="P785" s="38">
        <f t="shared" si="102"/>
        <v>0</v>
      </c>
      <c r="Q785" s="36"/>
      <c r="R785" s="58">
        <f t="shared" si="103"/>
        <v>291</v>
      </c>
    </row>
    <row r="786" spans="1:18">
      <c r="A786" s="35">
        <v>488</v>
      </c>
      <c r="B786" s="115">
        <v>488219780</v>
      </c>
      <c r="C786" s="116" t="s">
        <v>460</v>
      </c>
      <c r="D786" s="115">
        <v>219</v>
      </c>
      <c r="E786" s="116" t="s">
        <v>246</v>
      </c>
      <c r="F786" s="115">
        <v>780</v>
      </c>
      <c r="G786" s="116" t="s">
        <v>438</v>
      </c>
      <c r="H786" s="74">
        <f t="shared" si="96"/>
        <v>50</v>
      </c>
      <c r="I786" s="36"/>
      <c r="J786" s="38">
        <f t="shared" si="97"/>
        <v>11545</v>
      </c>
      <c r="K786" s="38">
        <f t="shared" si="98"/>
        <v>1</v>
      </c>
      <c r="L786" s="38">
        <f t="shared" si="99"/>
        <v>12</v>
      </c>
      <c r="M786" s="36"/>
      <c r="N786" s="38">
        <f t="shared" si="100"/>
        <v>12877</v>
      </c>
      <c r="O786" s="38">
        <f t="shared" si="101"/>
        <v>3</v>
      </c>
      <c r="P786" s="38">
        <f t="shared" si="102"/>
        <v>17</v>
      </c>
      <c r="Q786" s="36"/>
      <c r="R786" s="58">
        <f t="shared" si="103"/>
        <v>1332</v>
      </c>
    </row>
    <row r="787" spans="1:18">
      <c r="A787" s="35">
        <v>489</v>
      </c>
      <c r="B787" s="115">
        <v>489020020</v>
      </c>
      <c r="C787" s="116" t="s">
        <v>549</v>
      </c>
      <c r="D787" s="115">
        <v>20</v>
      </c>
      <c r="E787" s="116" t="s">
        <v>47</v>
      </c>
      <c r="F787" s="115">
        <v>20</v>
      </c>
      <c r="G787" s="116" t="s">
        <v>47</v>
      </c>
      <c r="H787" s="74">
        <f t="shared" si="96"/>
        <v>230</v>
      </c>
      <c r="I787" s="36"/>
      <c r="J787" s="38">
        <f t="shared" si="97"/>
        <v>12202</v>
      </c>
      <c r="K787" s="38">
        <f t="shared" si="98"/>
        <v>6</v>
      </c>
      <c r="L787" s="38">
        <f t="shared" si="99"/>
        <v>47</v>
      </c>
      <c r="M787" s="36"/>
      <c r="N787" s="38">
        <f t="shared" si="100"/>
        <v>13883</v>
      </c>
      <c r="O787" s="38">
        <f t="shared" si="101"/>
        <v>7</v>
      </c>
      <c r="P787" s="38">
        <f t="shared" si="102"/>
        <v>86</v>
      </c>
      <c r="Q787" s="36"/>
      <c r="R787" s="58">
        <f t="shared" si="103"/>
        <v>1681</v>
      </c>
    </row>
    <row r="788" spans="1:18">
      <c r="A788" s="35">
        <v>489</v>
      </c>
      <c r="B788" s="115">
        <v>489020036</v>
      </c>
      <c r="C788" s="116" t="s">
        <v>549</v>
      </c>
      <c r="D788" s="115">
        <v>20</v>
      </c>
      <c r="E788" s="116" t="s">
        <v>47</v>
      </c>
      <c r="F788" s="115">
        <v>36</v>
      </c>
      <c r="G788" s="116" t="s">
        <v>63</v>
      </c>
      <c r="H788" s="74">
        <f t="shared" si="96"/>
        <v>90</v>
      </c>
      <c r="I788" s="36"/>
      <c r="J788" s="38">
        <f t="shared" si="97"/>
        <v>11774</v>
      </c>
      <c r="K788" s="38">
        <f t="shared" si="98"/>
        <v>0</v>
      </c>
      <c r="L788" s="38">
        <f t="shared" si="99"/>
        <v>17</v>
      </c>
      <c r="M788" s="36"/>
      <c r="N788" s="38">
        <f t="shared" si="100"/>
        <v>12654</v>
      </c>
      <c r="O788" s="38">
        <f t="shared" si="101"/>
        <v>0</v>
      </c>
      <c r="P788" s="38">
        <f t="shared" si="102"/>
        <v>20</v>
      </c>
      <c r="Q788" s="36"/>
      <c r="R788" s="58">
        <f t="shared" si="103"/>
        <v>880</v>
      </c>
    </row>
    <row r="789" spans="1:18">
      <c r="A789" s="35">
        <v>489</v>
      </c>
      <c r="B789" s="115">
        <v>489020052</v>
      </c>
      <c r="C789" s="116" t="s">
        <v>549</v>
      </c>
      <c r="D789" s="115">
        <v>20</v>
      </c>
      <c r="E789" s="116" t="s">
        <v>47</v>
      </c>
      <c r="F789" s="115">
        <v>52</v>
      </c>
      <c r="G789" s="116" t="s">
        <v>79</v>
      </c>
      <c r="H789" s="74">
        <f t="shared" si="96"/>
        <v>5</v>
      </c>
      <c r="I789" s="36"/>
      <c r="J789" s="38">
        <f t="shared" si="97"/>
        <v>12403</v>
      </c>
      <c r="K789" s="38">
        <f t="shared" si="98"/>
        <v>0</v>
      </c>
      <c r="L789" s="38">
        <f t="shared" si="99"/>
        <v>2</v>
      </c>
      <c r="M789" s="36"/>
      <c r="N789" s="38">
        <f t="shared" si="100"/>
        <v>14140</v>
      </c>
      <c r="O789" s="38">
        <f t="shared" si="101"/>
        <v>0</v>
      </c>
      <c r="P789" s="38">
        <f t="shared" si="102"/>
        <v>2</v>
      </c>
      <c r="Q789" s="36"/>
      <c r="R789" s="58">
        <f t="shared" si="103"/>
        <v>1737</v>
      </c>
    </row>
    <row r="790" spans="1:18">
      <c r="A790" s="35">
        <v>489</v>
      </c>
      <c r="B790" s="115">
        <v>489020096</v>
      </c>
      <c r="C790" s="116" t="s">
        <v>549</v>
      </c>
      <c r="D790" s="115">
        <v>20</v>
      </c>
      <c r="E790" s="116" t="s">
        <v>47</v>
      </c>
      <c r="F790" s="115">
        <v>96</v>
      </c>
      <c r="G790" s="116" t="s">
        <v>123</v>
      </c>
      <c r="H790" s="74">
        <f t="shared" si="96"/>
        <v>117</v>
      </c>
      <c r="I790" s="36"/>
      <c r="J790" s="38">
        <f t="shared" si="97"/>
        <v>12138</v>
      </c>
      <c r="K790" s="38">
        <f t="shared" si="98"/>
        <v>1</v>
      </c>
      <c r="L790" s="38">
        <f t="shared" si="99"/>
        <v>24</v>
      </c>
      <c r="M790" s="36"/>
      <c r="N790" s="38">
        <f t="shared" si="100"/>
        <v>13238</v>
      </c>
      <c r="O790" s="38">
        <f t="shared" si="101"/>
        <v>2</v>
      </c>
      <c r="P790" s="38">
        <f t="shared" si="102"/>
        <v>33</v>
      </c>
      <c r="Q790" s="36"/>
      <c r="R790" s="58">
        <f t="shared" si="103"/>
        <v>1100</v>
      </c>
    </row>
    <row r="791" spans="1:18">
      <c r="A791" s="35">
        <v>489</v>
      </c>
      <c r="B791" s="115">
        <v>489020172</v>
      </c>
      <c r="C791" s="116" t="s">
        <v>549</v>
      </c>
      <c r="D791" s="115">
        <v>20</v>
      </c>
      <c r="E791" s="116" t="s">
        <v>47</v>
      </c>
      <c r="F791" s="115">
        <v>172</v>
      </c>
      <c r="G791" s="116" t="s">
        <v>199</v>
      </c>
      <c r="H791" s="74">
        <f t="shared" si="96"/>
        <v>39</v>
      </c>
      <c r="I791" s="36"/>
      <c r="J791" s="38">
        <f t="shared" si="97"/>
        <v>11313</v>
      </c>
      <c r="K791" s="38">
        <f t="shared" si="98"/>
        <v>0</v>
      </c>
      <c r="L791" s="38">
        <f t="shared" si="99"/>
        <v>3</v>
      </c>
      <c r="M791" s="36"/>
      <c r="N791" s="38">
        <f t="shared" si="100"/>
        <v>12737</v>
      </c>
      <c r="O791" s="38">
        <f t="shared" si="101"/>
        <v>0</v>
      </c>
      <c r="P791" s="38">
        <f t="shared" si="102"/>
        <v>11</v>
      </c>
      <c r="Q791" s="36"/>
      <c r="R791" s="58">
        <f t="shared" si="103"/>
        <v>1424</v>
      </c>
    </row>
    <row r="792" spans="1:18">
      <c r="A792" s="35">
        <v>489</v>
      </c>
      <c r="B792" s="115">
        <v>489020197</v>
      </c>
      <c r="C792" s="116" t="s">
        <v>549</v>
      </c>
      <c r="D792" s="115">
        <v>20</v>
      </c>
      <c r="E792" s="116" t="s">
        <v>47</v>
      </c>
      <c r="F792" s="115">
        <v>197</v>
      </c>
      <c r="G792" s="116" t="s">
        <v>224</v>
      </c>
      <c r="H792" s="74">
        <f t="shared" si="96"/>
        <v>1</v>
      </c>
      <c r="I792" s="36"/>
      <c r="J792" s="38">
        <f t="shared" si="97"/>
        <v>12087.146482260972</v>
      </c>
      <c r="K792" s="38">
        <f t="shared" si="98"/>
        <v>0</v>
      </c>
      <c r="L792" s="38">
        <f t="shared" si="99"/>
        <v>0</v>
      </c>
      <c r="M792" s="36"/>
      <c r="N792" s="38">
        <f t="shared" si="100"/>
        <v>11611</v>
      </c>
      <c r="O792" s="38">
        <f t="shared" si="101"/>
        <v>0</v>
      </c>
      <c r="P792" s="38">
        <f t="shared" si="102"/>
        <v>0</v>
      </c>
      <c r="Q792" s="36"/>
      <c r="R792" s="58">
        <f t="shared" si="103"/>
        <v>-476.14648226097233</v>
      </c>
    </row>
    <row r="793" spans="1:18">
      <c r="A793" s="35">
        <v>489</v>
      </c>
      <c r="B793" s="115">
        <v>489020239</v>
      </c>
      <c r="C793" s="116" t="s">
        <v>549</v>
      </c>
      <c r="D793" s="115">
        <v>20</v>
      </c>
      <c r="E793" s="116" t="s">
        <v>47</v>
      </c>
      <c r="F793" s="115">
        <v>239</v>
      </c>
      <c r="G793" s="116" t="s">
        <v>266</v>
      </c>
      <c r="H793" s="74">
        <f t="shared" si="96"/>
        <v>54</v>
      </c>
      <c r="I793" s="36"/>
      <c r="J793" s="38">
        <f t="shared" si="97"/>
        <v>11661</v>
      </c>
      <c r="K793" s="38">
        <f t="shared" si="98"/>
        <v>0</v>
      </c>
      <c r="L793" s="38">
        <f t="shared" si="99"/>
        <v>9</v>
      </c>
      <c r="M793" s="36"/>
      <c r="N793" s="38">
        <f t="shared" si="100"/>
        <v>12165</v>
      </c>
      <c r="O793" s="38">
        <f t="shared" si="101"/>
        <v>0</v>
      </c>
      <c r="P793" s="38">
        <f t="shared" si="102"/>
        <v>6</v>
      </c>
      <c r="Q793" s="36"/>
      <c r="R793" s="58">
        <f t="shared" si="103"/>
        <v>504</v>
      </c>
    </row>
    <row r="794" spans="1:18">
      <c r="A794" s="35">
        <v>489</v>
      </c>
      <c r="B794" s="115">
        <v>489020261</v>
      </c>
      <c r="C794" s="116" t="s">
        <v>549</v>
      </c>
      <c r="D794" s="115">
        <v>20</v>
      </c>
      <c r="E794" s="116" t="s">
        <v>47</v>
      </c>
      <c r="F794" s="115">
        <v>261</v>
      </c>
      <c r="G794" s="116" t="s">
        <v>288</v>
      </c>
      <c r="H794" s="74">
        <f t="shared" si="96"/>
        <v>149</v>
      </c>
      <c r="I794" s="36"/>
      <c r="J794" s="38">
        <f t="shared" si="97"/>
        <v>11548</v>
      </c>
      <c r="K794" s="38">
        <f t="shared" si="98"/>
        <v>0</v>
      </c>
      <c r="L794" s="38">
        <f t="shared" si="99"/>
        <v>24</v>
      </c>
      <c r="M794" s="36"/>
      <c r="N794" s="38">
        <f t="shared" si="100"/>
        <v>12408</v>
      </c>
      <c r="O794" s="38">
        <f t="shared" si="101"/>
        <v>0</v>
      </c>
      <c r="P794" s="38">
        <f t="shared" si="102"/>
        <v>28</v>
      </c>
      <c r="Q794" s="36"/>
      <c r="R794" s="58">
        <f t="shared" si="103"/>
        <v>860</v>
      </c>
    </row>
    <row r="795" spans="1:18">
      <c r="A795" s="35">
        <v>489</v>
      </c>
      <c r="B795" s="115">
        <v>489020310</v>
      </c>
      <c r="C795" s="116" t="s">
        <v>549</v>
      </c>
      <c r="D795" s="115">
        <v>20</v>
      </c>
      <c r="E795" s="116" t="s">
        <v>47</v>
      </c>
      <c r="F795" s="115">
        <v>310</v>
      </c>
      <c r="G795" s="116" t="s">
        <v>337</v>
      </c>
      <c r="H795" s="74">
        <f t="shared" si="96"/>
        <v>19</v>
      </c>
      <c r="I795" s="36"/>
      <c r="J795" s="38">
        <f t="shared" si="97"/>
        <v>12172</v>
      </c>
      <c r="K795" s="38">
        <f t="shared" si="98"/>
        <v>0</v>
      </c>
      <c r="L795" s="38">
        <f t="shared" si="99"/>
        <v>4</v>
      </c>
      <c r="M795" s="36"/>
      <c r="N795" s="38">
        <f t="shared" si="100"/>
        <v>12390</v>
      </c>
      <c r="O795" s="38">
        <f t="shared" si="101"/>
        <v>0</v>
      </c>
      <c r="P795" s="38">
        <f t="shared" si="102"/>
        <v>2</v>
      </c>
      <c r="Q795" s="36"/>
      <c r="R795" s="58">
        <f t="shared" si="103"/>
        <v>218</v>
      </c>
    </row>
    <row r="796" spans="1:18">
      <c r="A796" s="35">
        <v>489</v>
      </c>
      <c r="B796" s="115">
        <v>489020645</v>
      </c>
      <c r="C796" s="116" t="s">
        <v>549</v>
      </c>
      <c r="D796" s="115">
        <v>20</v>
      </c>
      <c r="E796" s="116" t="s">
        <v>47</v>
      </c>
      <c r="F796" s="115">
        <v>645</v>
      </c>
      <c r="G796" s="116" t="s">
        <v>394</v>
      </c>
      <c r="H796" s="74">
        <f t="shared" si="96"/>
        <v>93</v>
      </c>
      <c r="I796" s="36"/>
      <c r="J796" s="38">
        <f t="shared" si="97"/>
        <v>12051</v>
      </c>
      <c r="K796" s="38">
        <f t="shared" si="98"/>
        <v>1</v>
      </c>
      <c r="L796" s="38">
        <f t="shared" si="99"/>
        <v>15</v>
      </c>
      <c r="M796" s="36"/>
      <c r="N796" s="38">
        <f t="shared" si="100"/>
        <v>13892</v>
      </c>
      <c r="O796" s="38">
        <f t="shared" si="101"/>
        <v>0</v>
      </c>
      <c r="P796" s="38">
        <f t="shared" si="102"/>
        <v>32</v>
      </c>
      <c r="Q796" s="36"/>
      <c r="R796" s="58">
        <f t="shared" si="103"/>
        <v>1841</v>
      </c>
    </row>
    <row r="797" spans="1:18">
      <c r="A797" s="35">
        <v>489</v>
      </c>
      <c r="B797" s="115">
        <v>489020660</v>
      </c>
      <c r="C797" s="116" t="s">
        <v>549</v>
      </c>
      <c r="D797" s="115">
        <v>20</v>
      </c>
      <c r="E797" s="116" t="s">
        <v>47</v>
      </c>
      <c r="F797" s="115">
        <v>660</v>
      </c>
      <c r="G797" s="116" t="s">
        <v>398</v>
      </c>
      <c r="H797" s="74">
        <f t="shared" si="96"/>
        <v>20</v>
      </c>
      <c r="I797" s="36"/>
      <c r="J797" s="38">
        <f t="shared" si="97"/>
        <v>11437</v>
      </c>
      <c r="K797" s="38">
        <f t="shared" si="98"/>
        <v>0</v>
      </c>
      <c r="L797" s="38">
        <f t="shared" si="99"/>
        <v>1</v>
      </c>
      <c r="M797" s="36"/>
      <c r="N797" s="38">
        <f t="shared" si="100"/>
        <v>14140</v>
      </c>
      <c r="O797" s="38">
        <f t="shared" si="101"/>
        <v>0</v>
      </c>
      <c r="P797" s="38">
        <f t="shared" si="102"/>
        <v>7</v>
      </c>
      <c r="Q797" s="36"/>
      <c r="R797" s="58">
        <f t="shared" si="103"/>
        <v>2703</v>
      </c>
    </row>
    <row r="798" spans="1:18">
      <c r="A798" s="35">
        <v>489</v>
      </c>
      <c r="B798" s="115">
        <v>489020712</v>
      </c>
      <c r="C798" s="116" t="s">
        <v>549</v>
      </c>
      <c r="D798" s="115">
        <v>20</v>
      </c>
      <c r="E798" s="116" t="s">
        <v>47</v>
      </c>
      <c r="F798" s="115">
        <v>712</v>
      </c>
      <c r="G798" s="116" t="s">
        <v>415</v>
      </c>
      <c r="H798" s="74">
        <f t="shared" si="96"/>
        <v>33</v>
      </c>
      <c r="I798" s="36"/>
      <c r="J798" s="38">
        <f t="shared" si="97"/>
        <v>11867</v>
      </c>
      <c r="K798" s="38">
        <f t="shared" si="98"/>
        <v>0</v>
      </c>
      <c r="L798" s="38">
        <f t="shared" si="99"/>
        <v>7</v>
      </c>
      <c r="M798" s="36"/>
      <c r="N798" s="38">
        <f t="shared" si="100"/>
        <v>12684</v>
      </c>
      <c r="O798" s="38">
        <f t="shared" si="101"/>
        <v>0</v>
      </c>
      <c r="P798" s="38">
        <f t="shared" si="102"/>
        <v>7</v>
      </c>
      <c r="Q798" s="36"/>
      <c r="R798" s="58">
        <f t="shared" si="103"/>
        <v>817</v>
      </c>
    </row>
    <row r="799" spans="1:18">
      <c r="A799" s="35">
        <v>491</v>
      </c>
      <c r="B799" s="115">
        <v>491095072</v>
      </c>
      <c r="C799" s="116" t="s">
        <v>550</v>
      </c>
      <c r="D799" s="115">
        <v>95</v>
      </c>
      <c r="E799" s="116" t="s">
        <v>122</v>
      </c>
      <c r="F799" s="115">
        <v>72</v>
      </c>
      <c r="G799" s="116" t="s">
        <v>99</v>
      </c>
      <c r="H799" s="74">
        <f t="shared" si="96"/>
        <v>3</v>
      </c>
      <c r="I799" s="36"/>
      <c r="J799" s="38">
        <f t="shared" si="97"/>
        <v>13010</v>
      </c>
      <c r="K799" s="38">
        <f t="shared" si="98"/>
        <v>1</v>
      </c>
      <c r="L799" s="38">
        <f t="shared" si="99"/>
        <v>2</v>
      </c>
      <c r="M799" s="36"/>
      <c r="N799" s="38">
        <f t="shared" si="100"/>
        <v>16419</v>
      </c>
      <c r="O799" s="38">
        <f t="shared" si="101"/>
        <v>2</v>
      </c>
      <c r="P799" s="38">
        <f t="shared" si="102"/>
        <v>3</v>
      </c>
      <c r="Q799" s="36"/>
      <c r="R799" s="58">
        <f t="shared" si="103"/>
        <v>3409</v>
      </c>
    </row>
    <row r="800" spans="1:18">
      <c r="A800" s="35">
        <v>491</v>
      </c>
      <c r="B800" s="115">
        <v>491095095</v>
      </c>
      <c r="C800" s="116" t="s">
        <v>550</v>
      </c>
      <c r="D800" s="115">
        <v>95</v>
      </c>
      <c r="E800" s="116" t="s">
        <v>122</v>
      </c>
      <c r="F800" s="115">
        <v>95</v>
      </c>
      <c r="G800" s="116" t="s">
        <v>122</v>
      </c>
      <c r="H800" s="74">
        <f t="shared" si="96"/>
        <v>1229</v>
      </c>
      <c r="I800" s="36"/>
      <c r="J800" s="38">
        <f t="shared" si="97"/>
        <v>13144</v>
      </c>
      <c r="K800" s="38">
        <f t="shared" si="98"/>
        <v>179</v>
      </c>
      <c r="L800" s="38">
        <f t="shared" si="99"/>
        <v>686</v>
      </c>
      <c r="M800" s="36"/>
      <c r="N800" s="38">
        <f t="shared" si="100"/>
        <v>15193</v>
      </c>
      <c r="O800" s="38">
        <f t="shared" si="101"/>
        <v>209</v>
      </c>
      <c r="P800" s="38">
        <f t="shared" si="102"/>
        <v>807</v>
      </c>
      <c r="Q800" s="36"/>
      <c r="R800" s="58">
        <f t="shared" si="103"/>
        <v>2049</v>
      </c>
    </row>
    <row r="801" spans="1:18">
      <c r="A801" s="35">
        <v>491</v>
      </c>
      <c r="B801" s="115">
        <v>491095201</v>
      </c>
      <c r="C801" s="116" t="s">
        <v>550</v>
      </c>
      <c r="D801" s="115">
        <v>95</v>
      </c>
      <c r="E801" s="116" t="s">
        <v>122</v>
      </c>
      <c r="F801" s="115">
        <v>201</v>
      </c>
      <c r="G801" s="116" t="s">
        <v>228</v>
      </c>
      <c r="H801" s="74">
        <f t="shared" si="96"/>
        <v>13</v>
      </c>
      <c r="I801" s="36"/>
      <c r="J801" s="38">
        <f t="shared" si="97"/>
        <v>14582</v>
      </c>
      <c r="K801" s="38">
        <f t="shared" si="98"/>
        <v>0</v>
      </c>
      <c r="L801" s="38">
        <f t="shared" si="99"/>
        <v>8</v>
      </c>
      <c r="M801" s="36"/>
      <c r="N801" s="38">
        <f t="shared" si="100"/>
        <v>16343</v>
      </c>
      <c r="O801" s="38">
        <f t="shared" si="101"/>
        <v>0</v>
      </c>
      <c r="P801" s="38">
        <f t="shared" si="102"/>
        <v>7</v>
      </c>
      <c r="Q801" s="36"/>
      <c r="R801" s="58">
        <f t="shared" si="103"/>
        <v>1761</v>
      </c>
    </row>
    <row r="802" spans="1:18">
      <c r="A802" s="35">
        <v>491</v>
      </c>
      <c r="B802" s="115">
        <v>491095265</v>
      </c>
      <c r="C802" s="116" t="s">
        <v>550</v>
      </c>
      <c r="D802" s="115">
        <v>95</v>
      </c>
      <c r="E802" s="116" t="s">
        <v>122</v>
      </c>
      <c r="F802" s="115">
        <v>265</v>
      </c>
      <c r="G802" s="116" t="s">
        <v>292</v>
      </c>
      <c r="H802" s="74">
        <f t="shared" si="96"/>
        <v>1</v>
      </c>
      <c r="I802" s="36"/>
      <c r="J802" s="38">
        <f t="shared" si="97"/>
        <v>14360</v>
      </c>
      <c r="K802" s="38">
        <f t="shared" si="98"/>
        <v>0</v>
      </c>
      <c r="L802" s="38">
        <f t="shared" si="99"/>
        <v>2</v>
      </c>
      <c r="M802" s="36"/>
      <c r="N802" s="38">
        <f t="shared" si="100"/>
        <v>14984</v>
      </c>
      <c r="O802" s="38">
        <f t="shared" si="101"/>
        <v>0</v>
      </c>
      <c r="P802" s="38">
        <f t="shared" si="102"/>
        <v>2</v>
      </c>
      <c r="Q802" s="36"/>
      <c r="R802" s="58">
        <f t="shared" si="103"/>
        <v>624</v>
      </c>
    </row>
    <row r="803" spans="1:18">
      <c r="A803" s="35">
        <v>491</v>
      </c>
      <c r="B803" s="115">
        <v>491095273</v>
      </c>
      <c r="C803" s="116" t="s">
        <v>550</v>
      </c>
      <c r="D803" s="115">
        <v>95</v>
      </c>
      <c r="E803" s="116" t="s">
        <v>122</v>
      </c>
      <c r="F803" s="115">
        <v>273</v>
      </c>
      <c r="G803" s="116" t="s">
        <v>300</v>
      </c>
      <c r="H803" s="74">
        <f t="shared" si="96"/>
        <v>11</v>
      </c>
      <c r="I803" s="36"/>
      <c r="J803" s="38">
        <f t="shared" si="97"/>
        <v>11673</v>
      </c>
      <c r="K803" s="38">
        <f t="shared" si="98"/>
        <v>0</v>
      </c>
      <c r="L803" s="38">
        <f t="shared" si="99"/>
        <v>5</v>
      </c>
      <c r="M803" s="36"/>
      <c r="N803" s="38">
        <f t="shared" si="100"/>
        <v>12280</v>
      </c>
      <c r="O803" s="38">
        <f t="shared" si="101"/>
        <v>1</v>
      </c>
      <c r="P803" s="38">
        <f t="shared" si="102"/>
        <v>6</v>
      </c>
      <c r="Q803" s="36"/>
      <c r="R803" s="58">
        <f t="shared" si="103"/>
        <v>607</v>
      </c>
    </row>
    <row r="804" spans="1:18">
      <c r="A804" s="35">
        <v>491</v>
      </c>
      <c r="B804" s="115">
        <v>491095292</v>
      </c>
      <c r="C804" s="116" t="s">
        <v>550</v>
      </c>
      <c r="D804" s="115">
        <v>95</v>
      </c>
      <c r="E804" s="116" t="s">
        <v>122</v>
      </c>
      <c r="F804" s="115">
        <v>292</v>
      </c>
      <c r="G804" s="116" t="s">
        <v>319</v>
      </c>
      <c r="H804" s="74">
        <f t="shared" si="96"/>
        <v>16</v>
      </c>
      <c r="I804" s="36"/>
      <c r="J804" s="38">
        <f t="shared" si="97"/>
        <v>12467</v>
      </c>
      <c r="K804" s="38">
        <f t="shared" si="98"/>
        <v>0</v>
      </c>
      <c r="L804" s="38">
        <f t="shared" si="99"/>
        <v>6</v>
      </c>
      <c r="M804" s="36"/>
      <c r="N804" s="38">
        <f t="shared" si="100"/>
        <v>14128</v>
      </c>
      <c r="O804" s="38">
        <f t="shared" si="101"/>
        <v>3</v>
      </c>
      <c r="P804" s="38">
        <f t="shared" si="102"/>
        <v>10</v>
      </c>
      <c r="Q804" s="36"/>
      <c r="R804" s="58">
        <f t="shared" si="103"/>
        <v>1661</v>
      </c>
    </row>
    <row r="805" spans="1:18">
      <c r="A805" s="35">
        <v>491</v>
      </c>
      <c r="B805" s="115">
        <v>491095293</v>
      </c>
      <c r="C805" s="116" t="s">
        <v>550</v>
      </c>
      <c r="D805" s="115">
        <v>95</v>
      </c>
      <c r="E805" s="116" t="s">
        <v>122</v>
      </c>
      <c r="F805" s="115">
        <v>293</v>
      </c>
      <c r="G805" s="116" t="s">
        <v>320</v>
      </c>
      <c r="H805" s="74">
        <f t="shared" si="96"/>
        <v>2</v>
      </c>
      <c r="I805" s="36"/>
      <c r="J805" s="38">
        <f t="shared" si="97"/>
        <v>13459.508057336854</v>
      </c>
      <c r="K805" s="38">
        <f t="shared" si="98"/>
        <v>0</v>
      </c>
      <c r="L805" s="38">
        <f t="shared" si="99"/>
        <v>0</v>
      </c>
      <c r="M805" s="36"/>
      <c r="N805" s="38">
        <f t="shared" si="100"/>
        <v>11611</v>
      </c>
      <c r="O805" s="38">
        <f t="shared" si="101"/>
        <v>0</v>
      </c>
      <c r="P805" s="38">
        <f t="shared" si="102"/>
        <v>0</v>
      </c>
      <c r="Q805" s="36"/>
      <c r="R805" s="58">
        <f t="shared" si="103"/>
        <v>-1848.5080573368541</v>
      </c>
    </row>
    <row r="806" spans="1:18">
      <c r="A806" s="35">
        <v>491</v>
      </c>
      <c r="B806" s="115">
        <v>491095331</v>
      </c>
      <c r="C806" s="116" t="s">
        <v>550</v>
      </c>
      <c r="D806" s="115">
        <v>95</v>
      </c>
      <c r="E806" s="116" t="s">
        <v>122</v>
      </c>
      <c r="F806" s="115">
        <v>331</v>
      </c>
      <c r="G806" s="116" t="s">
        <v>358</v>
      </c>
      <c r="H806" s="74">
        <f t="shared" si="96"/>
        <v>33</v>
      </c>
      <c r="I806" s="36"/>
      <c r="J806" s="38">
        <f t="shared" si="97"/>
        <v>12625</v>
      </c>
      <c r="K806" s="38">
        <f t="shared" si="98"/>
        <v>1</v>
      </c>
      <c r="L806" s="38">
        <f t="shared" si="99"/>
        <v>15</v>
      </c>
      <c r="M806" s="36"/>
      <c r="N806" s="38">
        <f t="shared" si="100"/>
        <v>13306</v>
      </c>
      <c r="O806" s="38">
        <f t="shared" si="101"/>
        <v>2</v>
      </c>
      <c r="P806" s="38">
        <f t="shared" si="102"/>
        <v>16</v>
      </c>
      <c r="Q806" s="36"/>
      <c r="R806" s="58">
        <f t="shared" si="103"/>
        <v>681</v>
      </c>
    </row>
    <row r="807" spans="1:18">
      <c r="A807" s="35">
        <v>491</v>
      </c>
      <c r="B807" s="115">
        <v>491095650</v>
      </c>
      <c r="C807" s="116" t="s">
        <v>550</v>
      </c>
      <c r="D807" s="115">
        <v>95</v>
      </c>
      <c r="E807" s="116" t="s">
        <v>122</v>
      </c>
      <c r="F807" s="115">
        <v>650</v>
      </c>
      <c r="G807" s="116" t="s">
        <v>395</v>
      </c>
      <c r="H807" s="74">
        <f t="shared" si="96"/>
        <v>2</v>
      </c>
      <c r="I807" s="36"/>
      <c r="J807" s="38">
        <f t="shared" si="97"/>
        <v>14595</v>
      </c>
      <c r="K807" s="38">
        <f t="shared" si="98"/>
        <v>1</v>
      </c>
      <c r="L807" s="38">
        <f t="shared" si="99"/>
        <v>4</v>
      </c>
      <c r="M807" s="36"/>
      <c r="N807" s="38">
        <f t="shared" si="100"/>
        <v>11212</v>
      </c>
      <c r="O807" s="38">
        <f t="shared" si="101"/>
        <v>1</v>
      </c>
      <c r="P807" s="38">
        <f t="shared" si="102"/>
        <v>0</v>
      </c>
      <c r="Q807" s="36"/>
      <c r="R807" s="58">
        <f t="shared" si="103"/>
        <v>-3383</v>
      </c>
    </row>
    <row r="808" spans="1:18">
      <c r="A808" s="35">
        <v>491</v>
      </c>
      <c r="B808" s="115">
        <v>491095665</v>
      </c>
      <c r="C808" s="116" t="s">
        <v>550</v>
      </c>
      <c r="D808" s="115">
        <v>95</v>
      </c>
      <c r="E808" s="116" t="s">
        <v>122</v>
      </c>
      <c r="F808" s="115">
        <v>665</v>
      </c>
      <c r="G808" s="116" t="s">
        <v>400</v>
      </c>
      <c r="H808" s="74">
        <f t="shared" si="96"/>
        <v>2</v>
      </c>
      <c r="I808" s="36"/>
      <c r="J808" s="38">
        <f t="shared" si="97"/>
        <v>12944</v>
      </c>
      <c r="K808" s="38">
        <f t="shared" si="98"/>
        <v>1</v>
      </c>
      <c r="L808" s="38">
        <f t="shared" si="99"/>
        <v>2</v>
      </c>
      <c r="M808" s="36"/>
      <c r="N808" s="38">
        <f t="shared" si="100"/>
        <v>12753</v>
      </c>
      <c r="O808" s="38">
        <f t="shared" si="101"/>
        <v>1</v>
      </c>
      <c r="P808" s="38">
        <f t="shared" si="102"/>
        <v>2</v>
      </c>
      <c r="Q808" s="36"/>
      <c r="R808" s="58">
        <f t="shared" si="103"/>
        <v>-191</v>
      </c>
    </row>
    <row r="809" spans="1:18">
      <c r="A809" s="35">
        <v>491</v>
      </c>
      <c r="B809" s="115">
        <v>491095763</v>
      </c>
      <c r="C809" s="116" t="s">
        <v>550</v>
      </c>
      <c r="D809" s="115">
        <v>95</v>
      </c>
      <c r="E809" s="116" t="s">
        <v>122</v>
      </c>
      <c r="F809" s="115">
        <v>763</v>
      </c>
      <c r="G809" s="116" t="s">
        <v>429</v>
      </c>
      <c r="H809" s="74">
        <f t="shared" si="96"/>
        <v>3</v>
      </c>
      <c r="I809" s="36"/>
      <c r="J809" s="38">
        <f t="shared" si="97"/>
        <v>11023</v>
      </c>
      <c r="K809" s="38">
        <f t="shared" si="98"/>
        <v>0</v>
      </c>
      <c r="L809" s="38">
        <f t="shared" si="99"/>
        <v>0</v>
      </c>
      <c r="M809" s="36"/>
      <c r="N809" s="38">
        <f t="shared" si="100"/>
        <v>13817</v>
      </c>
      <c r="O809" s="38">
        <f t="shared" si="101"/>
        <v>0</v>
      </c>
      <c r="P809" s="38">
        <f t="shared" si="102"/>
        <v>1</v>
      </c>
      <c r="Q809" s="36"/>
      <c r="R809" s="58">
        <f t="shared" si="103"/>
        <v>2794</v>
      </c>
    </row>
    <row r="810" spans="1:18">
      <c r="A810" s="35">
        <v>492</v>
      </c>
      <c r="B810" s="115">
        <v>492281281</v>
      </c>
      <c r="C810" s="116" t="s">
        <v>551</v>
      </c>
      <c r="D810" s="115">
        <v>281</v>
      </c>
      <c r="E810" s="116" t="s">
        <v>308</v>
      </c>
      <c r="F810" s="115">
        <v>281</v>
      </c>
      <c r="G810" s="116" t="s">
        <v>308</v>
      </c>
      <c r="H810" s="74">
        <f t="shared" si="96"/>
        <v>360</v>
      </c>
      <c r="I810" s="36"/>
      <c r="J810" s="38">
        <f t="shared" si="97"/>
        <v>15040</v>
      </c>
      <c r="K810" s="38">
        <f t="shared" si="98"/>
        <v>95</v>
      </c>
      <c r="L810" s="38">
        <f t="shared" si="99"/>
        <v>323</v>
      </c>
      <c r="M810" s="36"/>
      <c r="N810" s="38">
        <f t="shared" si="100"/>
        <v>16577</v>
      </c>
      <c r="O810" s="38">
        <f t="shared" si="101"/>
        <v>88</v>
      </c>
      <c r="P810" s="38">
        <f t="shared" si="102"/>
        <v>313</v>
      </c>
      <c r="Q810" s="36"/>
      <c r="R810" s="58">
        <f t="shared" si="103"/>
        <v>1537</v>
      </c>
    </row>
    <row r="811" spans="1:18">
      <c r="A811" s="35">
        <v>493</v>
      </c>
      <c r="B811" s="115">
        <v>493057035</v>
      </c>
      <c r="C811" s="116" t="s">
        <v>576</v>
      </c>
      <c r="D811" s="115">
        <v>57</v>
      </c>
      <c r="E811" s="116" t="s">
        <v>84</v>
      </c>
      <c r="F811" s="115">
        <v>35</v>
      </c>
      <c r="G811" s="116" t="s">
        <v>62</v>
      </c>
      <c r="H811" s="74">
        <f t="shared" si="96"/>
        <v>34</v>
      </c>
      <c r="I811" s="36"/>
      <c r="J811" s="38">
        <f t="shared" si="97"/>
        <v>17646</v>
      </c>
      <c r="K811" s="38">
        <f t="shared" si="98"/>
        <v>18</v>
      </c>
      <c r="L811" s="38">
        <f t="shared" si="99"/>
        <v>28</v>
      </c>
      <c r="M811" s="36"/>
      <c r="N811" s="38">
        <f t="shared" si="100"/>
        <v>20022</v>
      </c>
      <c r="O811" s="38">
        <f t="shared" si="101"/>
        <v>14</v>
      </c>
      <c r="P811" s="38">
        <f t="shared" si="102"/>
        <v>22</v>
      </c>
      <c r="Q811" s="36"/>
      <c r="R811" s="58">
        <f t="shared" si="103"/>
        <v>2376</v>
      </c>
    </row>
    <row r="812" spans="1:18">
      <c r="A812" s="35">
        <v>493</v>
      </c>
      <c r="B812" s="115">
        <v>493057057</v>
      </c>
      <c r="C812" s="116" t="s">
        <v>576</v>
      </c>
      <c r="D812" s="115">
        <v>57</v>
      </c>
      <c r="E812" s="116" t="s">
        <v>84</v>
      </c>
      <c r="F812" s="115">
        <v>57</v>
      </c>
      <c r="G812" s="116" t="s">
        <v>84</v>
      </c>
      <c r="H812" s="74">
        <f t="shared" si="96"/>
        <v>117</v>
      </c>
      <c r="I812" s="36"/>
      <c r="J812" s="38">
        <f t="shared" si="97"/>
        <v>18264</v>
      </c>
      <c r="K812" s="38">
        <f t="shared" si="98"/>
        <v>75</v>
      </c>
      <c r="L812" s="38">
        <f t="shared" si="99"/>
        <v>103</v>
      </c>
      <c r="M812" s="36"/>
      <c r="N812" s="38">
        <f t="shared" si="100"/>
        <v>19637</v>
      </c>
      <c r="O812" s="38">
        <f t="shared" si="101"/>
        <v>62</v>
      </c>
      <c r="P812" s="38">
        <f t="shared" si="102"/>
        <v>90</v>
      </c>
      <c r="Q812" s="36"/>
      <c r="R812" s="58">
        <f t="shared" si="103"/>
        <v>1373</v>
      </c>
    </row>
    <row r="813" spans="1:18">
      <c r="A813" s="35">
        <v>493</v>
      </c>
      <c r="B813" s="115">
        <v>493057093</v>
      </c>
      <c r="C813" s="116" t="s">
        <v>576</v>
      </c>
      <c r="D813" s="115">
        <v>57</v>
      </c>
      <c r="E813" s="116" t="s">
        <v>84</v>
      </c>
      <c r="F813" s="115">
        <v>93</v>
      </c>
      <c r="G813" s="116" t="s">
        <v>120</v>
      </c>
      <c r="H813" s="74">
        <f t="shared" si="96"/>
        <v>25</v>
      </c>
      <c r="I813" s="36"/>
      <c r="J813" s="38">
        <f t="shared" si="97"/>
        <v>17546</v>
      </c>
      <c r="K813" s="38">
        <f t="shared" si="98"/>
        <v>17</v>
      </c>
      <c r="L813" s="38">
        <f t="shared" si="99"/>
        <v>20</v>
      </c>
      <c r="M813" s="36"/>
      <c r="N813" s="38">
        <f t="shared" si="100"/>
        <v>19674</v>
      </c>
      <c r="O813" s="38">
        <f t="shared" si="101"/>
        <v>12</v>
      </c>
      <c r="P813" s="38">
        <f t="shared" si="102"/>
        <v>18</v>
      </c>
      <c r="Q813" s="36"/>
      <c r="R813" s="58">
        <f t="shared" si="103"/>
        <v>2128</v>
      </c>
    </row>
    <row r="814" spans="1:18">
      <c r="A814" s="35">
        <v>493</v>
      </c>
      <c r="B814" s="115">
        <v>493057163</v>
      </c>
      <c r="C814" s="116" t="s">
        <v>576</v>
      </c>
      <c r="D814" s="115">
        <v>57</v>
      </c>
      <c r="E814" s="116" t="s">
        <v>84</v>
      </c>
      <c r="F814" s="115">
        <v>163</v>
      </c>
      <c r="G814" s="116" t="s">
        <v>190</v>
      </c>
      <c r="H814" s="74">
        <f t="shared" si="96"/>
        <v>12</v>
      </c>
      <c r="I814" s="36"/>
      <c r="J814" s="38">
        <f t="shared" si="97"/>
        <v>18342</v>
      </c>
      <c r="K814" s="38">
        <f t="shared" si="98"/>
        <v>7</v>
      </c>
      <c r="L814" s="38">
        <f t="shared" si="99"/>
        <v>12</v>
      </c>
      <c r="M814" s="36"/>
      <c r="N814" s="38">
        <f t="shared" si="100"/>
        <v>17491</v>
      </c>
      <c r="O814" s="38">
        <f t="shared" si="101"/>
        <v>5</v>
      </c>
      <c r="P814" s="38">
        <f t="shared" si="102"/>
        <v>4</v>
      </c>
      <c r="Q814" s="36"/>
      <c r="R814" s="58">
        <f t="shared" si="103"/>
        <v>-851</v>
      </c>
    </row>
    <row r="815" spans="1:18">
      <c r="A815" s="35">
        <v>493</v>
      </c>
      <c r="B815" s="115">
        <v>493057165</v>
      </c>
      <c r="C815" s="116" t="s">
        <v>576</v>
      </c>
      <c r="D815" s="115">
        <v>57</v>
      </c>
      <c r="E815" s="116" t="s">
        <v>84</v>
      </c>
      <c r="F815" s="115">
        <v>165</v>
      </c>
      <c r="G815" s="116" t="s">
        <v>192</v>
      </c>
      <c r="H815" s="74">
        <f t="shared" si="96"/>
        <v>7</v>
      </c>
      <c r="I815" s="36"/>
      <c r="J815" s="38">
        <f t="shared" si="97"/>
        <v>14422</v>
      </c>
      <c r="K815" s="38">
        <f t="shared" si="98"/>
        <v>1</v>
      </c>
      <c r="L815" s="38">
        <f t="shared" si="99"/>
        <v>3</v>
      </c>
      <c r="M815" s="36"/>
      <c r="N815" s="38">
        <f t="shared" si="100"/>
        <v>18690</v>
      </c>
      <c r="O815" s="38">
        <f t="shared" si="101"/>
        <v>1</v>
      </c>
      <c r="P815" s="38">
        <f t="shared" si="102"/>
        <v>4</v>
      </c>
      <c r="Q815" s="36"/>
      <c r="R815" s="58">
        <f t="shared" si="103"/>
        <v>4268</v>
      </c>
    </row>
    <row r="816" spans="1:18">
      <c r="A816" s="35">
        <v>493</v>
      </c>
      <c r="B816" s="115">
        <v>493057176</v>
      </c>
      <c r="C816" s="116" t="s">
        <v>576</v>
      </c>
      <c r="D816" s="115">
        <v>57</v>
      </c>
      <c r="E816" s="116" t="s">
        <v>84</v>
      </c>
      <c r="F816" s="115">
        <v>176</v>
      </c>
      <c r="G816" s="116" t="s">
        <v>203</v>
      </c>
      <c r="H816" s="74">
        <f t="shared" si="96"/>
        <v>1</v>
      </c>
      <c r="I816" s="36"/>
      <c r="J816" s="38" t="str">
        <f t="shared" si="97"/>
        <v>--</v>
      </c>
      <c r="K816" s="38">
        <f t="shared" si="98"/>
        <v>2</v>
      </c>
      <c r="L816" s="38">
        <f t="shared" si="99"/>
        <v>1</v>
      </c>
      <c r="M816" s="36"/>
      <c r="N816" s="38">
        <f t="shared" si="100"/>
        <v>20097</v>
      </c>
      <c r="O816" s="38">
        <f t="shared" si="101"/>
        <v>1</v>
      </c>
      <c r="P816" s="38">
        <f t="shared" si="102"/>
        <v>1</v>
      </c>
      <c r="Q816" s="36"/>
      <c r="R816" s="58" t="str">
        <f t="shared" si="103"/>
        <v>--</v>
      </c>
    </row>
    <row r="817" spans="1:18">
      <c r="A817" s="35">
        <v>493</v>
      </c>
      <c r="B817" s="115">
        <v>493057248</v>
      </c>
      <c r="C817" s="116" t="s">
        <v>576</v>
      </c>
      <c r="D817" s="115">
        <v>57</v>
      </c>
      <c r="E817" s="116" t="s">
        <v>84</v>
      </c>
      <c r="F817" s="115">
        <v>248</v>
      </c>
      <c r="G817" s="116" t="s">
        <v>275</v>
      </c>
      <c r="H817" s="74">
        <f t="shared" si="96"/>
        <v>22</v>
      </c>
      <c r="I817" s="36"/>
      <c r="J817" s="38">
        <f t="shared" si="97"/>
        <v>18197</v>
      </c>
      <c r="K817" s="38">
        <f t="shared" si="98"/>
        <v>17</v>
      </c>
      <c r="L817" s="38">
        <f t="shared" si="99"/>
        <v>21</v>
      </c>
      <c r="M817" s="36"/>
      <c r="N817" s="38">
        <f t="shared" si="100"/>
        <v>18790</v>
      </c>
      <c r="O817" s="38">
        <f t="shared" si="101"/>
        <v>16</v>
      </c>
      <c r="P817" s="38">
        <f t="shared" si="102"/>
        <v>18</v>
      </c>
      <c r="Q817" s="36"/>
      <c r="R817" s="58">
        <f t="shared" si="103"/>
        <v>593</v>
      </c>
    </row>
    <row r="818" spans="1:18">
      <c r="A818" s="35">
        <v>493</v>
      </c>
      <c r="B818" s="115">
        <v>493057274</v>
      </c>
      <c r="C818" s="116" t="s">
        <v>576</v>
      </c>
      <c r="D818" s="115">
        <v>57</v>
      </c>
      <c r="E818" s="116" t="s">
        <v>84</v>
      </c>
      <c r="F818" s="115">
        <v>274</v>
      </c>
      <c r="G818" s="116" t="s">
        <v>301</v>
      </c>
      <c r="H818" s="74">
        <f t="shared" si="96"/>
        <v>2</v>
      </c>
      <c r="I818" s="36"/>
      <c r="J818" s="38">
        <f t="shared" si="97"/>
        <v>17469</v>
      </c>
      <c r="K818" s="38">
        <f t="shared" si="98"/>
        <v>1</v>
      </c>
      <c r="L818" s="38">
        <f t="shared" si="99"/>
        <v>3</v>
      </c>
      <c r="M818" s="36"/>
      <c r="N818" s="38">
        <f t="shared" si="100"/>
        <v>19340</v>
      </c>
      <c r="O818" s="38">
        <f t="shared" si="101"/>
        <v>1</v>
      </c>
      <c r="P818" s="38">
        <f t="shared" si="102"/>
        <v>2</v>
      </c>
      <c r="Q818" s="36"/>
      <c r="R818" s="58">
        <f t="shared" si="103"/>
        <v>1871</v>
      </c>
    </row>
    <row r="819" spans="1:18">
      <c r="A819" s="35">
        <v>494</v>
      </c>
      <c r="B819" s="115">
        <v>494093031</v>
      </c>
      <c r="C819" s="116" t="s">
        <v>552</v>
      </c>
      <c r="D819" s="115">
        <v>93</v>
      </c>
      <c r="E819" s="116" t="s">
        <v>120</v>
      </c>
      <c r="F819" s="115">
        <v>31</v>
      </c>
      <c r="G819" s="116" t="s">
        <v>58</v>
      </c>
      <c r="H819" s="74">
        <f t="shared" si="96"/>
        <v>2</v>
      </c>
      <c r="I819" s="36"/>
      <c r="J819" s="38" t="str">
        <f t="shared" si="97"/>
        <v>--</v>
      </c>
      <c r="K819" s="38">
        <f t="shared" si="98"/>
        <v>0</v>
      </c>
      <c r="L819" s="38">
        <f t="shared" si="99"/>
        <v>0</v>
      </c>
      <c r="M819" s="36"/>
      <c r="N819" s="38">
        <f t="shared" si="100"/>
        <v>12042.119718280468</v>
      </c>
      <c r="O819" s="38">
        <f t="shared" si="101"/>
        <v>0</v>
      </c>
      <c r="P819" s="38">
        <f t="shared" si="102"/>
        <v>0</v>
      </c>
      <c r="Q819" s="36"/>
      <c r="R819" s="58" t="str">
        <f t="shared" si="103"/>
        <v>--</v>
      </c>
    </row>
    <row r="820" spans="1:18">
      <c r="A820" s="35">
        <v>494</v>
      </c>
      <c r="B820" s="115">
        <v>494093035</v>
      </c>
      <c r="C820" s="116" t="s">
        <v>552</v>
      </c>
      <c r="D820" s="115">
        <v>93</v>
      </c>
      <c r="E820" s="116" t="s">
        <v>120</v>
      </c>
      <c r="F820" s="115">
        <v>35</v>
      </c>
      <c r="G820" s="116" t="s">
        <v>62</v>
      </c>
      <c r="H820" s="74">
        <f t="shared" si="96"/>
        <v>3</v>
      </c>
      <c r="I820" s="36"/>
      <c r="J820" s="38">
        <f t="shared" si="97"/>
        <v>15108</v>
      </c>
      <c r="K820" s="38">
        <f t="shared" si="98"/>
        <v>1</v>
      </c>
      <c r="L820" s="38">
        <f t="shared" si="99"/>
        <v>4</v>
      </c>
      <c r="M820" s="36"/>
      <c r="N820" s="38">
        <f t="shared" si="100"/>
        <v>17196</v>
      </c>
      <c r="O820" s="38">
        <f t="shared" si="101"/>
        <v>0</v>
      </c>
      <c r="P820" s="38">
        <f t="shared" si="102"/>
        <v>3</v>
      </c>
      <c r="Q820" s="36"/>
      <c r="R820" s="58">
        <f t="shared" si="103"/>
        <v>2088</v>
      </c>
    </row>
    <row r="821" spans="1:18">
      <c r="A821" s="35">
        <v>494</v>
      </c>
      <c r="B821" s="115">
        <v>494093049</v>
      </c>
      <c r="C821" s="116" t="s">
        <v>552</v>
      </c>
      <c r="D821" s="115">
        <v>93</v>
      </c>
      <c r="E821" s="116" t="s">
        <v>120</v>
      </c>
      <c r="F821" s="115">
        <v>49</v>
      </c>
      <c r="G821" s="116" t="s">
        <v>76</v>
      </c>
      <c r="H821" s="74">
        <f t="shared" si="96"/>
        <v>2</v>
      </c>
      <c r="I821" s="36"/>
      <c r="J821" s="38">
        <f t="shared" si="97"/>
        <v>14707</v>
      </c>
      <c r="K821" s="38">
        <f t="shared" si="98"/>
        <v>0</v>
      </c>
      <c r="L821" s="38">
        <f t="shared" si="99"/>
        <v>2</v>
      </c>
      <c r="M821" s="36"/>
      <c r="N821" s="38">
        <f t="shared" si="100"/>
        <v>16521</v>
      </c>
      <c r="O821" s="38">
        <f t="shared" si="101"/>
        <v>0</v>
      </c>
      <c r="P821" s="38">
        <f t="shared" si="102"/>
        <v>2</v>
      </c>
      <c r="Q821" s="36"/>
      <c r="R821" s="58">
        <f t="shared" si="103"/>
        <v>1814</v>
      </c>
    </row>
    <row r="822" spans="1:18">
      <c r="A822" s="35">
        <v>494</v>
      </c>
      <c r="B822" s="115">
        <v>494093056</v>
      </c>
      <c r="C822" s="116" t="s">
        <v>552</v>
      </c>
      <c r="D822" s="115">
        <v>93</v>
      </c>
      <c r="E822" s="116" t="s">
        <v>120</v>
      </c>
      <c r="F822" s="115">
        <v>56</v>
      </c>
      <c r="G822" s="116" t="s">
        <v>83</v>
      </c>
      <c r="H822" s="74">
        <f t="shared" si="96"/>
        <v>1</v>
      </c>
      <c r="I822" s="36"/>
      <c r="J822" s="38">
        <f t="shared" si="97"/>
        <v>13670</v>
      </c>
      <c r="K822" s="38">
        <f t="shared" si="98"/>
        <v>0</v>
      </c>
      <c r="L822" s="38">
        <f t="shared" si="99"/>
        <v>1</v>
      </c>
      <c r="M822" s="36"/>
      <c r="N822" s="38">
        <f t="shared" si="100"/>
        <v>10055</v>
      </c>
      <c r="O822" s="38">
        <f t="shared" si="101"/>
        <v>0</v>
      </c>
      <c r="P822" s="38">
        <f t="shared" si="102"/>
        <v>0</v>
      </c>
      <c r="Q822" s="36"/>
      <c r="R822" s="58">
        <f t="shared" si="103"/>
        <v>-3615</v>
      </c>
    </row>
    <row r="823" spans="1:18">
      <c r="A823" s="35">
        <v>494</v>
      </c>
      <c r="B823" s="115">
        <v>494093057</v>
      </c>
      <c r="C823" s="116" t="s">
        <v>552</v>
      </c>
      <c r="D823" s="115">
        <v>93</v>
      </c>
      <c r="E823" s="116" t="s">
        <v>120</v>
      </c>
      <c r="F823" s="115">
        <v>57</v>
      </c>
      <c r="G823" s="116" t="s">
        <v>84</v>
      </c>
      <c r="H823" s="74">
        <f t="shared" si="96"/>
        <v>82</v>
      </c>
      <c r="I823" s="36"/>
      <c r="J823" s="38">
        <f t="shared" si="97"/>
        <v>14262</v>
      </c>
      <c r="K823" s="38">
        <f t="shared" si="98"/>
        <v>15</v>
      </c>
      <c r="L823" s="38">
        <f t="shared" si="99"/>
        <v>50</v>
      </c>
      <c r="M823" s="36"/>
      <c r="N823" s="38">
        <f t="shared" si="100"/>
        <v>15773</v>
      </c>
      <c r="O823" s="38">
        <f t="shared" si="101"/>
        <v>19</v>
      </c>
      <c r="P823" s="38">
        <f t="shared" si="102"/>
        <v>52</v>
      </c>
      <c r="Q823" s="36"/>
      <c r="R823" s="58">
        <f t="shared" si="103"/>
        <v>1511</v>
      </c>
    </row>
    <row r="824" spans="1:18">
      <c r="A824" s="35">
        <v>494</v>
      </c>
      <c r="B824" s="115">
        <v>494093071</v>
      </c>
      <c r="C824" s="116" t="s">
        <v>552</v>
      </c>
      <c r="D824" s="115">
        <v>93</v>
      </c>
      <c r="E824" s="116" t="s">
        <v>120</v>
      </c>
      <c r="F824" s="115">
        <v>71</v>
      </c>
      <c r="G824" s="116" t="s">
        <v>98</v>
      </c>
      <c r="H824" s="74">
        <f t="shared" si="96"/>
        <v>2</v>
      </c>
      <c r="I824" s="36"/>
      <c r="J824" s="38">
        <f t="shared" si="97"/>
        <v>12377</v>
      </c>
      <c r="K824" s="38">
        <f t="shared" si="98"/>
        <v>2</v>
      </c>
      <c r="L824" s="38">
        <f t="shared" si="99"/>
        <v>0</v>
      </c>
      <c r="M824" s="36"/>
      <c r="N824" s="38">
        <f t="shared" si="100"/>
        <v>12955</v>
      </c>
      <c r="O824" s="38">
        <f t="shared" si="101"/>
        <v>2</v>
      </c>
      <c r="P824" s="38">
        <f t="shared" si="102"/>
        <v>0</v>
      </c>
      <c r="Q824" s="36"/>
      <c r="R824" s="58">
        <f t="shared" si="103"/>
        <v>578</v>
      </c>
    </row>
    <row r="825" spans="1:18">
      <c r="A825" s="35">
        <v>494</v>
      </c>
      <c r="B825" s="115">
        <v>494093093</v>
      </c>
      <c r="C825" s="116" t="s">
        <v>552</v>
      </c>
      <c r="D825" s="115">
        <v>93</v>
      </c>
      <c r="E825" s="116" t="s">
        <v>120</v>
      </c>
      <c r="F825" s="115">
        <v>93</v>
      </c>
      <c r="G825" s="116" t="s">
        <v>120</v>
      </c>
      <c r="H825" s="74">
        <f t="shared" si="96"/>
        <v>278</v>
      </c>
      <c r="I825" s="36"/>
      <c r="J825" s="38">
        <f t="shared" si="97"/>
        <v>14712</v>
      </c>
      <c r="K825" s="38">
        <f t="shared" si="98"/>
        <v>61</v>
      </c>
      <c r="L825" s="38">
        <f t="shared" si="99"/>
        <v>218</v>
      </c>
      <c r="M825" s="36"/>
      <c r="N825" s="38">
        <f t="shared" si="100"/>
        <v>15189</v>
      </c>
      <c r="O825" s="38">
        <f t="shared" si="101"/>
        <v>67</v>
      </c>
      <c r="P825" s="38">
        <f t="shared" si="102"/>
        <v>168</v>
      </c>
      <c r="Q825" s="36"/>
      <c r="R825" s="58">
        <f t="shared" si="103"/>
        <v>477</v>
      </c>
    </row>
    <row r="826" spans="1:18">
      <c r="A826" s="35">
        <v>494</v>
      </c>
      <c r="B826" s="115">
        <v>494093128</v>
      </c>
      <c r="C826" s="116" t="s">
        <v>552</v>
      </c>
      <c r="D826" s="115">
        <v>93</v>
      </c>
      <c r="E826" s="116" t="s">
        <v>120</v>
      </c>
      <c r="F826" s="115">
        <v>128</v>
      </c>
      <c r="G826" s="116" t="s">
        <v>155</v>
      </c>
      <c r="H826" s="74">
        <f t="shared" si="96"/>
        <v>1</v>
      </c>
      <c r="I826" s="36"/>
      <c r="J826" s="38">
        <f t="shared" si="97"/>
        <v>9893</v>
      </c>
      <c r="K826" s="38">
        <f t="shared" si="98"/>
        <v>0</v>
      </c>
      <c r="L826" s="38">
        <f t="shared" si="99"/>
        <v>0</v>
      </c>
      <c r="M826" s="36"/>
      <c r="N826" s="38">
        <f t="shared" si="100"/>
        <v>10432</v>
      </c>
      <c r="O826" s="38">
        <f t="shared" si="101"/>
        <v>0</v>
      </c>
      <c r="P826" s="38">
        <f t="shared" si="102"/>
        <v>0</v>
      </c>
      <c r="Q826" s="36"/>
      <c r="R826" s="58">
        <f t="shared" si="103"/>
        <v>539</v>
      </c>
    </row>
    <row r="827" spans="1:18">
      <c r="A827" s="35">
        <v>494</v>
      </c>
      <c r="B827" s="115">
        <v>494093149</v>
      </c>
      <c r="C827" s="116" t="s">
        <v>552</v>
      </c>
      <c r="D827" s="115">
        <v>93</v>
      </c>
      <c r="E827" s="116" t="s">
        <v>120</v>
      </c>
      <c r="F827" s="115">
        <v>149</v>
      </c>
      <c r="G827" s="116" t="s">
        <v>176</v>
      </c>
      <c r="H827" s="74">
        <f t="shared" si="96"/>
        <v>3</v>
      </c>
      <c r="I827" s="36"/>
      <c r="J827" s="38" t="str">
        <f t="shared" si="97"/>
        <v>--</v>
      </c>
      <c r="K827" s="38">
        <f t="shared" si="98"/>
        <v>0</v>
      </c>
      <c r="L827" s="38">
        <f t="shared" si="99"/>
        <v>2</v>
      </c>
      <c r="M827" s="36"/>
      <c r="N827" s="38">
        <f t="shared" si="100"/>
        <v>17386.039515521137</v>
      </c>
      <c r="O827" s="38">
        <f t="shared" si="101"/>
        <v>0</v>
      </c>
      <c r="P827" s="38">
        <f t="shared" si="102"/>
        <v>0</v>
      </c>
      <c r="Q827" s="36"/>
      <c r="R827" s="58" t="str">
        <f t="shared" si="103"/>
        <v>--</v>
      </c>
    </row>
    <row r="828" spans="1:18">
      <c r="A828" s="35">
        <v>494</v>
      </c>
      <c r="B828" s="115">
        <v>494093163</v>
      </c>
      <c r="C828" s="116" t="s">
        <v>552</v>
      </c>
      <c r="D828" s="115">
        <v>93</v>
      </c>
      <c r="E828" s="116" t="s">
        <v>120</v>
      </c>
      <c r="F828" s="115">
        <v>163</v>
      </c>
      <c r="G828" s="116" t="s">
        <v>190</v>
      </c>
      <c r="H828" s="74">
        <f t="shared" si="96"/>
        <v>18</v>
      </c>
      <c r="I828" s="36"/>
      <c r="J828" s="38">
        <f t="shared" si="97"/>
        <v>14294</v>
      </c>
      <c r="K828" s="38">
        <f t="shared" si="98"/>
        <v>2</v>
      </c>
      <c r="L828" s="38">
        <f t="shared" si="99"/>
        <v>9</v>
      </c>
      <c r="M828" s="36"/>
      <c r="N828" s="38">
        <f t="shared" si="100"/>
        <v>16182</v>
      </c>
      <c r="O828" s="38">
        <f t="shared" si="101"/>
        <v>4</v>
      </c>
      <c r="P828" s="38">
        <f t="shared" si="102"/>
        <v>15</v>
      </c>
      <c r="Q828" s="36"/>
      <c r="R828" s="58">
        <f t="shared" si="103"/>
        <v>1888</v>
      </c>
    </row>
    <row r="829" spans="1:18">
      <c r="A829" s="35">
        <v>494</v>
      </c>
      <c r="B829" s="115">
        <v>494093165</v>
      </c>
      <c r="C829" s="116" t="s">
        <v>552</v>
      </c>
      <c r="D829" s="115">
        <v>93</v>
      </c>
      <c r="E829" s="116" t="s">
        <v>120</v>
      </c>
      <c r="F829" s="115">
        <v>165</v>
      </c>
      <c r="G829" s="116" t="s">
        <v>192</v>
      </c>
      <c r="H829" s="74">
        <f t="shared" si="96"/>
        <v>43</v>
      </c>
      <c r="I829" s="36"/>
      <c r="J829" s="38">
        <f t="shared" si="97"/>
        <v>14335</v>
      </c>
      <c r="K829" s="38">
        <f t="shared" si="98"/>
        <v>8</v>
      </c>
      <c r="L829" s="38">
        <f t="shared" si="99"/>
        <v>40</v>
      </c>
      <c r="M829" s="36"/>
      <c r="N829" s="38">
        <f t="shared" si="100"/>
        <v>14857</v>
      </c>
      <c r="O829" s="38">
        <f t="shared" si="101"/>
        <v>6</v>
      </c>
      <c r="P829" s="38">
        <f t="shared" si="102"/>
        <v>31</v>
      </c>
      <c r="Q829" s="36"/>
      <c r="R829" s="58">
        <f t="shared" si="103"/>
        <v>522</v>
      </c>
    </row>
    <row r="830" spans="1:18">
      <c r="A830" s="35">
        <v>494</v>
      </c>
      <c r="B830" s="115">
        <v>494093176</v>
      </c>
      <c r="C830" s="116" t="s">
        <v>552</v>
      </c>
      <c r="D830" s="115">
        <v>93</v>
      </c>
      <c r="E830" s="116" t="s">
        <v>120</v>
      </c>
      <c r="F830" s="115">
        <v>176</v>
      </c>
      <c r="G830" s="116" t="s">
        <v>203</v>
      </c>
      <c r="H830" s="74">
        <f t="shared" si="96"/>
        <v>13</v>
      </c>
      <c r="I830" s="36"/>
      <c r="J830" s="38">
        <f t="shared" si="97"/>
        <v>15555</v>
      </c>
      <c r="K830" s="38">
        <f t="shared" si="98"/>
        <v>3</v>
      </c>
      <c r="L830" s="38">
        <f t="shared" si="99"/>
        <v>8</v>
      </c>
      <c r="M830" s="36"/>
      <c r="N830" s="38">
        <f t="shared" si="100"/>
        <v>16605</v>
      </c>
      <c r="O830" s="38">
        <f t="shared" si="101"/>
        <v>2</v>
      </c>
      <c r="P830" s="38">
        <f t="shared" si="102"/>
        <v>9</v>
      </c>
      <c r="Q830" s="36"/>
      <c r="R830" s="58">
        <f t="shared" si="103"/>
        <v>1050</v>
      </c>
    </row>
    <row r="831" spans="1:18">
      <c r="A831" s="35">
        <v>494</v>
      </c>
      <c r="B831" s="115">
        <v>494093178</v>
      </c>
      <c r="C831" s="116" t="s">
        <v>552</v>
      </c>
      <c r="D831" s="115">
        <v>93</v>
      </c>
      <c r="E831" s="116" t="s">
        <v>120</v>
      </c>
      <c r="F831" s="115">
        <v>178</v>
      </c>
      <c r="G831" s="116" t="s">
        <v>205</v>
      </c>
      <c r="H831" s="74">
        <f t="shared" si="96"/>
        <v>2</v>
      </c>
      <c r="I831" s="36"/>
      <c r="J831" s="38">
        <f t="shared" si="97"/>
        <v>9711</v>
      </c>
      <c r="K831" s="38">
        <f t="shared" si="98"/>
        <v>0</v>
      </c>
      <c r="L831" s="38">
        <f t="shared" si="99"/>
        <v>0</v>
      </c>
      <c r="M831" s="36"/>
      <c r="N831" s="38">
        <f t="shared" si="100"/>
        <v>10244</v>
      </c>
      <c r="O831" s="38">
        <f t="shared" si="101"/>
        <v>0</v>
      </c>
      <c r="P831" s="38">
        <f t="shared" si="102"/>
        <v>0</v>
      </c>
      <c r="Q831" s="36"/>
      <c r="R831" s="58">
        <f t="shared" si="103"/>
        <v>533</v>
      </c>
    </row>
    <row r="832" spans="1:18">
      <c r="A832" s="35">
        <v>494</v>
      </c>
      <c r="B832" s="115">
        <v>494093181</v>
      </c>
      <c r="C832" s="116" t="s">
        <v>552</v>
      </c>
      <c r="D832" s="115">
        <v>93</v>
      </c>
      <c r="E832" s="116" t="s">
        <v>120</v>
      </c>
      <c r="F832" s="115">
        <v>181</v>
      </c>
      <c r="G832" s="116" t="s">
        <v>208</v>
      </c>
      <c r="H832" s="74">
        <f t="shared" si="96"/>
        <v>5</v>
      </c>
      <c r="I832" s="36"/>
      <c r="J832" s="38">
        <f t="shared" si="97"/>
        <v>14920</v>
      </c>
      <c r="K832" s="38">
        <f t="shared" si="98"/>
        <v>0</v>
      </c>
      <c r="L832" s="38">
        <f t="shared" si="99"/>
        <v>6</v>
      </c>
      <c r="M832" s="36"/>
      <c r="N832" s="38">
        <f t="shared" si="100"/>
        <v>17087</v>
      </c>
      <c r="O832" s="38">
        <f t="shared" si="101"/>
        <v>0</v>
      </c>
      <c r="P832" s="38">
        <f t="shared" si="102"/>
        <v>7</v>
      </c>
      <c r="Q832" s="36"/>
      <c r="R832" s="58">
        <f t="shared" si="103"/>
        <v>2167</v>
      </c>
    </row>
    <row r="833" spans="1:18">
      <c r="A833" s="35">
        <v>494</v>
      </c>
      <c r="B833" s="115">
        <v>494093229</v>
      </c>
      <c r="C833" s="116" t="s">
        <v>552</v>
      </c>
      <c r="D833" s="115">
        <v>93</v>
      </c>
      <c r="E833" s="116" t="s">
        <v>120</v>
      </c>
      <c r="F833" s="115">
        <v>229</v>
      </c>
      <c r="G833" s="116" t="s">
        <v>256</v>
      </c>
      <c r="H833" s="74">
        <f t="shared" si="96"/>
        <v>7</v>
      </c>
      <c r="I833" s="36"/>
      <c r="J833" s="38">
        <f t="shared" si="97"/>
        <v>15667</v>
      </c>
      <c r="K833" s="38">
        <f t="shared" si="98"/>
        <v>3</v>
      </c>
      <c r="L833" s="38">
        <f t="shared" si="99"/>
        <v>4</v>
      </c>
      <c r="M833" s="36"/>
      <c r="N833" s="38">
        <f t="shared" si="100"/>
        <v>18290</v>
      </c>
      <c r="O833" s="38">
        <f t="shared" si="101"/>
        <v>2</v>
      </c>
      <c r="P833" s="38">
        <f t="shared" si="102"/>
        <v>4</v>
      </c>
      <c r="Q833" s="36"/>
      <c r="R833" s="58">
        <f t="shared" si="103"/>
        <v>2623</v>
      </c>
    </row>
    <row r="834" spans="1:18">
      <c r="A834" s="35">
        <v>494</v>
      </c>
      <c r="B834" s="115">
        <v>494093248</v>
      </c>
      <c r="C834" s="116" t="s">
        <v>552</v>
      </c>
      <c r="D834" s="115">
        <v>93</v>
      </c>
      <c r="E834" s="116" t="s">
        <v>120</v>
      </c>
      <c r="F834" s="115">
        <v>248</v>
      </c>
      <c r="G834" s="116" t="s">
        <v>275</v>
      </c>
      <c r="H834" s="74">
        <f t="shared" si="96"/>
        <v>297</v>
      </c>
      <c r="I834" s="36"/>
      <c r="J834" s="38">
        <f t="shared" si="97"/>
        <v>14545</v>
      </c>
      <c r="K834" s="38">
        <f t="shared" si="98"/>
        <v>40</v>
      </c>
      <c r="L834" s="38">
        <f t="shared" si="99"/>
        <v>194</v>
      </c>
      <c r="M834" s="36"/>
      <c r="N834" s="38">
        <f t="shared" si="100"/>
        <v>15431</v>
      </c>
      <c r="O834" s="38">
        <f t="shared" si="101"/>
        <v>58</v>
      </c>
      <c r="P834" s="38">
        <f t="shared" si="102"/>
        <v>188</v>
      </c>
      <c r="Q834" s="36"/>
      <c r="R834" s="58">
        <f t="shared" si="103"/>
        <v>886</v>
      </c>
    </row>
    <row r="835" spans="1:18">
      <c r="A835" s="35">
        <v>494</v>
      </c>
      <c r="B835" s="115">
        <v>494093262</v>
      </c>
      <c r="C835" s="116" t="s">
        <v>552</v>
      </c>
      <c r="D835" s="115">
        <v>93</v>
      </c>
      <c r="E835" s="116" t="s">
        <v>120</v>
      </c>
      <c r="F835" s="115">
        <v>262</v>
      </c>
      <c r="G835" s="116" t="s">
        <v>289</v>
      </c>
      <c r="H835" s="74">
        <f t="shared" si="96"/>
        <v>12</v>
      </c>
      <c r="I835" s="36"/>
      <c r="J835" s="38">
        <f t="shared" si="97"/>
        <v>13144</v>
      </c>
      <c r="K835" s="38">
        <f t="shared" si="98"/>
        <v>1</v>
      </c>
      <c r="L835" s="38">
        <f t="shared" si="99"/>
        <v>8</v>
      </c>
      <c r="M835" s="36"/>
      <c r="N835" s="38">
        <f t="shared" si="100"/>
        <v>14591</v>
      </c>
      <c r="O835" s="38">
        <f t="shared" si="101"/>
        <v>1</v>
      </c>
      <c r="P835" s="38">
        <f t="shared" si="102"/>
        <v>9</v>
      </c>
      <c r="Q835" s="36"/>
      <c r="R835" s="58">
        <f t="shared" si="103"/>
        <v>1447</v>
      </c>
    </row>
    <row r="836" spans="1:18">
      <c r="A836" s="35">
        <v>494</v>
      </c>
      <c r="B836" s="115">
        <v>494093284</v>
      </c>
      <c r="C836" s="116" t="s">
        <v>552</v>
      </c>
      <c r="D836" s="115">
        <v>93</v>
      </c>
      <c r="E836" s="116" t="s">
        <v>120</v>
      </c>
      <c r="F836" s="115">
        <v>284</v>
      </c>
      <c r="G836" s="116" t="s">
        <v>311</v>
      </c>
      <c r="H836" s="74">
        <f t="shared" si="96"/>
        <v>3</v>
      </c>
      <c r="I836" s="36"/>
      <c r="J836" s="38">
        <f t="shared" si="97"/>
        <v>14186</v>
      </c>
      <c r="K836" s="38">
        <f t="shared" si="98"/>
        <v>0</v>
      </c>
      <c r="L836" s="38">
        <f t="shared" si="99"/>
        <v>1</v>
      </c>
      <c r="M836" s="36"/>
      <c r="N836" s="38">
        <f t="shared" si="100"/>
        <v>11312</v>
      </c>
      <c r="O836" s="38">
        <f t="shared" si="101"/>
        <v>1</v>
      </c>
      <c r="P836" s="38">
        <f t="shared" si="102"/>
        <v>0</v>
      </c>
      <c r="Q836" s="36"/>
      <c r="R836" s="58">
        <f t="shared" si="103"/>
        <v>-2874</v>
      </c>
    </row>
    <row r="837" spans="1:18">
      <c r="A837" s="35">
        <v>494</v>
      </c>
      <c r="B837" s="115">
        <v>494093291</v>
      </c>
      <c r="C837" s="116" t="s">
        <v>552</v>
      </c>
      <c r="D837" s="115">
        <v>93</v>
      </c>
      <c r="E837" s="116" t="s">
        <v>120</v>
      </c>
      <c r="F837" s="115">
        <v>291</v>
      </c>
      <c r="G837" s="116" t="s">
        <v>318</v>
      </c>
      <c r="H837" s="74">
        <f t="shared" si="96"/>
        <v>2</v>
      </c>
      <c r="I837" s="36"/>
      <c r="J837" s="38">
        <f t="shared" si="97"/>
        <v>13747</v>
      </c>
      <c r="K837" s="38">
        <f t="shared" si="98"/>
        <v>0</v>
      </c>
      <c r="L837" s="38">
        <f t="shared" si="99"/>
        <v>2</v>
      </c>
      <c r="M837" s="36"/>
      <c r="N837" s="38">
        <f t="shared" si="100"/>
        <v>15581</v>
      </c>
      <c r="O837" s="38">
        <f t="shared" si="101"/>
        <v>0</v>
      </c>
      <c r="P837" s="38">
        <f t="shared" si="102"/>
        <v>2</v>
      </c>
      <c r="Q837" s="36"/>
      <c r="R837" s="58">
        <f t="shared" si="103"/>
        <v>1834</v>
      </c>
    </row>
    <row r="838" spans="1:18">
      <c r="A838" s="35">
        <v>494</v>
      </c>
      <c r="B838" s="115">
        <v>494093293</v>
      </c>
      <c r="C838" s="116" t="s">
        <v>552</v>
      </c>
      <c r="D838" s="115">
        <v>93</v>
      </c>
      <c r="E838" s="116" t="s">
        <v>120</v>
      </c>
      <c r="F838" s="115">
        <v>293</v>
      </c>
      <c r="G838" s="116" t="s">
        <v>320</v>
      </c>
      <c r="H838" s="74">
        <f t="shared" si="96"/>
        <v>1</v>
      </c>
      <c r="I838" s="36"/>
      <c r="J838" s="38">
        <f t="shared" si="97"/>
        <v>16262</v>
      </c>
      <c r="K838" s="38">
        <f t="shared" si="98"/>
        <v>0</v>
      </c>
      <c r="L838" s="38">
        <f t="shared" si="99"/>
        <v>3</v>
      </c>
      <c r="M838" s="36"/>
      <c r="N838" s="38">
        <f t="shared" si="100"/>
        <v>17252</v>
      </c>
      <c r="O838" s="38">
        <f t="shared" si="101"/>
        <v>0</v>
      </c>
      <c r="P838" s="38">
        <f t="shared" si="102"/>
        <v>2</v>
      </c>
      <c r="Q838" s="36"/>
      <c r="R838" s="58">
        <f t="shared" si="103"/>
        <v>990</v>
      </c>
    </row>
    <row r="839" spans="1:18">
      <c r="A839" s="35">
        <v>494</v>
      </c>
      <c r="B839" s="115">
        <v>494093346</v>
      </c>
      <c r="C839" s="116" t="s">
        <v>552</v>
      </c>
      <c r="D839" s="115">
        <v>93</v>
      </c>
      <c r="E839" s="116" t="s">
        <v>120</v>
      </c>
      <c r="F839" s="115">
        <v>346</v>
      </c>
      <c r="G839" s="116" t="s">
        <v>373</v>
      </c>
      <c r="H839" s="74">
        <f t="shared" si="96"/>
        <v>1</v>
      </c>
      <c r="I839" s="36"/>
      <c r="J839" s="38">
        <f t="shared" si="97"/>
        <v>14158</v>
      </c>
      <c r="K839" s="38">
        <f t="shared" si="98"/>
        <v>0</v>
      </c>
      <c r="L839" s="38">
        <f t="shared" si="99"/>
        <v>2</v>
      </c>
      <c r="M839" s="36"/>
      <c r="N839" s="38">
        <f t="shared" si="100"/>
        <v>15559</v>
      </c>
      <c r="O839" s="38">
        <f t="shared" si="101"/>
        <v>0</v>
      </c>
      <c r="P839" s="38">
        <f t="shared" si="102"/>
        <v>1</v>
      </c>
      <c r="Q839" s="36"/>
      <c r="R839" s="58">
        <f t="shared" si="103"/>
        <v>1401</v>
      </c>
    </row>
    <row r="840" spans="1:18">
      <c r="A840" s="35">
        <v>494</v>
      </c>
      <c r="B840" s="115">
        <v>494093347</v>
      </c>
      <c r="C840" s="116" t="s">
        <v>552</v>
      </c>
      <c r="D840" s="115">
        <v>93</v>
      </c>
      <c r="E840" s="116" t="s">
        <v>120</v>
      </c>
      <c r="F840" s="115">
        <v>347</v>
      </c>
      <c r="G840" s="116" t="s">
        <v>374</v>
      </c>
      <c r="H840" s="74">
        <f t="shared" si="96"/>
        <v>2</v>
      </c>
      <c r="I840" s="36"/>
      <c r="J840" s="38">
        <f t="shared" si="97"/>
        <v>10928</v>
      </c>
      <c r="K840" s="38">
        <f t="shared" si="98"/>
        <v>1</v>
      </c>
      <c r="L840" s="38">
        <f t="shared" si="99"/>
        <v>0</v>
      </c>
      <c r="M840" s="36"/>
      <c r="N840" s="38">
        <f t="shared" si="100"/>
        <v>17067</v>
      </c>
      <c r="O840" s="38">
        <f t="shared" si="101"/>
        <v>1</v>
      </c>
      <c r="P840" s="38">
        <f t="shared" si="102"/>
        <v>2</v>
      </c>
      <c r="Q840" s="36"/>
      <c r="R840" s="58">
        <f t="shared" si="103"/>
        <v>6139</v>
      </c>
    </row>
    <row r="841" spans="1:18">
      <c r="A841" s="35">
        <v>496</v>
      </c>
      <c r="B841" s="115">
        <v>496201003</v>
      </c>
      <c r="C841" s="116" t="s">
        <v>553</v>
      </c>
      <c r="D841" s="115">
        <v>201</v>
      </c>
      <c r="E841" s="116" t="s">
        <v>228</v>
      </c>
      <c r="F841" s="115">
        <v>3</v>
      </c>
      <c r="G841" s="116" t="s">
        <v>30</v>
      </c>
      <c r="H841" s="74">
        <f t="shared" si="96"/>
        <v>1</v>
      </c>
      <c r="I841" s="36"/>
      <c r="J841" s="38">
        <f t="shared" si="97"/>
        <v>15484</v>
      </c>
      <c r="K841" s="38">
        <f t="shared" si="98"/>
        <v>0</v>
      </c>
      <c r="L841" s="38">
        <f t="shared" si="99"/>
        <v>1</v>
      </c>
      <c r="M841" s="36"/>
      <c r="N841" s="38">
        <f t="shared" si="100"/>
        <v>12089.715302013421</v>
      </c>
      <c r="O841" s="38">
        <f t="shared" si="101"/>
        <v>0</v>
      </c>
      <c r="P841" s="38">
        <f t="shared" si="102"/>
        <v>0</v>
      </c>
      <c r="Q841" s="36"/>
      <c r="R841" s="58">
        <f t="shared" si="103"/>
        <v>-3394.284697986579</v>
      </c>
    </row>
    <row r="842" spans="1:18">
      <c r="A842" s="35">
        <v>496</v>
      </c>
      <c r="B842" s="115">
        <v>496201072</v>
      </c>
      <c r="C842" s="116" t="s">
        <v>553</v>
      </c>
      <c r="D842" s="115">
        <v>201</v>
      </c>
      <c r="E842" s="116" t="s">
        <v>228</v>
      </c>
      <c r="F842" s="115">
        <v>72</v>
      </c>
      <c r="G842" s="116" t="s">
        <v>99</v>
      </c>
      <c r="H842" s="74">
        <f t="shared" ref="H842:H905" si="104">IFERROR(VLOOKUP(B842,ratesQ1,14,FALSE),"--")</f>
        <v>4</v>
      </c>
      <c r="I842" s="36"/>
      <c r="J842" s="38">
        <f t="shared" ref="J842:J905" si="105">IFERROR(VLOOKUP($B842,ratesPFY,9,FALSE),"--")</f>
        <v>12792</v>
      </c>
      <c r="K842" s="38">
        <f t="shared" ref="K842:K905" si="106">(IFERROR(VLOOKUP($B842,found22,12,FALSE),0)+
(IFERROR(VLOOKUP($B842,found22,13,FALSE),0)+
+(IFERROR(VLOOKUP($B842,found22,14,FALSE),0))))</f>
        <v>0</v>
      </c>
      <c r="L842" s="38">
        <f t="shared" ref="L842:L905" si="107">(IFERROR(VLOOKUP($B842,found22,15,FALSE),0))</f>
        <v>3</v>
      </c>
      <c r="M842" s="36"/>
      <c r="N842" s="38">
        <f t="shared" ref="N842:N905" si="108">IFERROR(VLOOKUP($B842,ratesQ1,8,FALSE),"--")</f>
        <v>13080</v>
      </c>
      <c r="O842" s="38">
        <f t="shared" ref="O842:O905" si="109">(IFERROR(VLOOKUP($B842,found23,12,FALSE),0)+
+(IFERROR(VLOOKUP($B842,found23,13,FALSE),0)
+(IFERROR(VLOOKUP($B842,found23,14,FALSE),0))))</f>
        <v>0</v>
      </c>
      <c r="P842" s="38">
        <f t="shared" ref="P842:P905" si="110">(IFERROR(VLOOKUP($B842,found23,15,FALSE),0))</f>
        <v>2</v>
      </c>
      <c r="Q842" s="36"/>
      <c r="R842" s="58">
        <f t="shared" si="103"/>
        <v>288</v>
      </c>
    </row>
    <row r="843" spans="1:18">
      <c r="A843" s="35">
        <v>496</v>
      </c>
      <c r="B843" s="115">
        <v>496201095</v>
      </c>
      <c r="C843" s="116" t="s">
        <v>553</v>
      </c>
      <c r="D843" s="115">
        <v>201</v>
      </c>
      <c r="E843" s="116" t="s">
        <v>228</v>
      </c>
      <c r="F843" s="115">
        <v>95</v>
      </c>
      <c r="G843" s="116" t="s">
        <v>122</v>
      </c>
      <c r="H843" s="74">
        <f t="shared" si="104"/>
        <v>6</v>
      </c>
      <c r="I843" s="36"/>
      <c r="J843" s="38">
        <f t="shared" si="105"/>
        <v>15442</v>
      </c>
      <c r="K843" s="38">
        <f t="shared" si="106"/>
        <v>0</v>
      </c>
      <c r="L843" s="38">
        <f t="shared" si="107"/>
        <v>4</v>
      </c>
      <c r="M843" s="36"/>
      <c r="N843" s="38">
        <f t="shared" si="108"/>
        <v>15831</v>
      </c>
      <c r="O843" s="38">
        <f t="shared" si="109"/>
        <v>0</v>
      </c>
      <c r="P843" s="38">
        <f t="shared" si="110"/>
        <v>5</v>
      </c>
      <c r="Q843" s="36"/>
      <c r="R843" s="58">
        <f t="shared" ref="R843:R906" si="111">IFERROR(N843-J843,"--")</f>
        <v>389</v>
      </c>
    </row>
    <row r="844" spans="1:18">
      <c r="A844" s="35">
        <v>496</v>
      </c>
      <c r="B844" s="115">
        <v>496201201</v>
      </c>
      <c r="C844" s="116" t="s">
        <v>553</v>
      </c>
      <c r="D844" s="115">
        <v>201</v>
      </c>
      <c r="E844" s="116" t="s">
        <v>228</v>
      </c>
      <c r="F844" s="115">
        <v>201</v>
      </c>
      <c r="G844" s="116" t="s">
        <v>228</v>
      </c>
      <c r="H844" s="74">
        <f t="shared" si="104"/>
        <v>488</v>
      </c>
      <c r="I844" s="36"/>
      <c r="J844" s="38">
        <f t="shared" si="105"/>
        <v>13438</v>
      </c>
      <c r="K844" s="38">
        <f t="shared" si="106"/>
        <v>45</v>
      </c>
      <c r="L844" s="38">
        <f t="shared" si="107"/>
        <v>318</v>
      </c>
      <c r="M844" s="36"/>
      <c r="N844" s="38">
        <f t="shared" si="108"/>
        <v>15506</v>
      </c>
      <c r="O844" s="38">
        <f t="shared" si="109"/>
        <v>49</v>
      </c>
      <c r="P844" s="38">
        <f t="shared" si="110"/>
        <v>372</v>
      </c>
      <c r="Q844" s="36"/>
      <c r="R844" s="58">
        <f t="shared" si="111"/>
        <v>2068</v>
      </c>
    </row>
    <row r="845" spans="1:18">
      <c r="A845" s="35">
        <v>496</v>
      </c>
      <c r="B845" s="115">
        <v>496201331</v>
      </c>
      <c r="C845" s="116" t="s">
        <v>553</v>
      </c>
      <c r="D845" s="115">
        <v>201</v>
      </c>
      <c r="E845" s="116" t="s">
        <v>228</v>
      </c>
      <c r="F845" s="115">
        <v>331</v>
      </c>
      <c r="G845" s="116" t="s">
        <v>358</v>
      </c>
      <c r="H845" s="74">
        <f t="shared" si="104"/>
        <v>1</v>
      </c>
      <c r="I845" s="36"/>
      <c r="J845" s="38">
        <f t="shared" si="105"/>
        <v>11550.421658735553</v>
      </c>
      <c r="K845" s="38">
        <f t="shared" si="106"/>
        <v>0</v>
      </c>
      <c r="L845" s="38">
        <f t="shared" si="107"/>
        <v>0</v>
      </c>
      <c r="M845" s="36"/>
      <c r="N845" s="38">
        <f t="shared" si="108"/>
        <v>12569.268859364875</v>
      </c>
      <c r="O845" s="38">
        <f t="shared" si="109"/>
        <v>0</v>
      </c>
      <c r="P845" s="38">
        <f t="shared" si="110"/>
        <v>0</v>
      </c>
      <c r="Q845" s="36"/>
      <c r="R845" s="58">
        <f t="shared" si="111"/>
        <v>1018.8472006293214</v>
      </c>
    </row>
    <row r="846" spans="1:18">
      <c r="A846" s="35">
        <v>497</v>
      </c>
      <c r="B846" s="115">
        <v>497117005</v>
      </c>
      <c r="C846" s="116" t="s">
        <v>554</v>
      </c>
      <c r="D846" s="115">
        <v>117</v>
      </c>
      <c r="E846" s="116" t="s">
        <v>144</v>
      </c>
      <c r="F846" s="115">
        <v>5</v>
      </c>
      <c r="G846" s="116" t="s">
        <v>32</v>
      </c>
      <c r="H846" s="74">
        <f t="shared" si="104"/>
        <v>7</v>
      </c>
      <c r="I846" s="36"/>
      <c r="J846" s="38">
        <f t="shared" si="105"/>
        <v>10228</v>
      </c>
      <c r="K846" s="38">
        <f t="shared" si="106"/>
        <v>1</v>
      </c>
      <c r="L846" s="38">
        <f t="shared" si="107"/>
        <v>1</v>
      </c>
      <c r="M846" s="36"/>
      <c r="N846" s="38">
        <f t="shared" si="108"/>
        <v>12019</v>
      </c>
      <c r="O846" s="38">
        <f t="shared" si="109"/>
        <v>0</v>
      </c>
      <c r="P846" s="38">
        <f t="shared" si="110"/>
        <v>3</v>
      </c>
      <c r="Q846" s="36"/>
      <c r="R846" s="58">
        <f t="shared" si="111"/>
        <v>1791</v>
      </c>
    </row>
    <row r="847" spans="1:18">
      <c r="A847" s="35">
        <v>497</v>
      </c>
      <c r="B847" s="115">
        <v>497117008</v>
      </c>
      <c r="C847" s="116" t="s">
        <v>554</v>
      </c>
      <c r="D847" s="115">
        <v>117</v>
      </c>
      <c r="E847" s="116" t="s">
        <v>144</v>
      </c>
      <c r="F847" s="115">
        <v>8</v>
      </c>
      <c r="G847" s="116" t="s">
        <v>35</v>
      </c>
      <c r="H847" s="74">
        <f t="shared" si="104"/>
        <v>77</v>
      </c>
      <c r="I847" s="36"/>
      <c r="J847" s="38">
        <f t="shared" si="105"/>
        <v>10568</v>
      </c>
      <c r="K847" s="38">
        <f t="shared" si="106"/>
        <v>3</v>
      </c>
      <c r="L847" s="38">
        <f t="shared" si="107"/>
        <v>14</v>
      </c>
      <c r="M847" s="36"/>
      <c r="N847" s="38">
        <f t="shared" si="108"/>
        <v>10930</v>
      </c>
      <c r="O847" s="38">
        <f t="shared" si="109"/>
        <v>2</v>
      </c>
      <c r="P847" s="38">
        <f t="shared" si="110"/>
        <v>12</v>
      </c>
      <c r="Q847" s="36"/>
      <c r="R847" s="58">
        <f t="shared" si="111"/>
        <v>362</v>
      </c>
    </row>
    <row r="848" spans="1:18">
      <c r="A848" s="35">
        <v>497</v>
      </c>
      <c r="B848" s="115">
        <v>497117024</v>
      </c>
      <c r="C848" s="116" t="s">
        <v>554</v>
      </c>
      <c r="D848" s="115">
        <v>117</v>
      </c>
      <c r="E848" s="116" t="s">
        <v>144</v>
      </c>
      <c r="F848" s="115">
        <v>24</v>
      </c>
      <c r="G848" s="116" t="s">
        <v>51</v>
      </c>
      <c r="H848" s="74">
        <f t="shared" si="104"/>
        <v>23</v>
      </c>
      <c r="I848" s="36"/>
      <c r="J848" s="38">
        <f t="shared" si="105"/>
        <v>10973</v>
      </c>
      <c r="K848" s="38">
        <f t="shared" si="106"/>
        <v>1</v>
      </c>
      <c r="L848" s="38">
        <f t="shared" si="107"/>
        <v>6</v>
      </c>
      <c r="M848" s="36"/>
      <c r="N848" s="38">
        <f t="shared" si="108"/>
        <v>11636</v>
      </c>
      <c r="O848" s="38">
        <f t="shared" si="109"/>
        <v>2</v>
      </c>
      <c r="P848" s="38">
        <f t="shared" si="110"/>
        <v>5</v>
      </c>
      <c r="Q848" s="36"/>
      <c r="R848" s="58">
        <f t="shared" si="111"/>
        <v>663</v>
      </c>
    </row>
    <row r="849" spans="1:18">
      <c r="A849" s="35">
        <v>497</v>
      </c>
      <c r="B849" s="115">
        <v>497117061</v>
      </c>
      <c r="C849" s="116" t="s">
        <v>554</v>
      </c>
      <c r="D849" s="115">
        <v>117</v>
      </c>
      <c r="E849" s="116" t="s">
        <v>144</v>
      </c>
      <c r="F849" s="115">
        <v>61</v>
      </c>
      <c r="G849" s="116" t="s">
        <v>88</v>
      </c>
      <c r="H849" s="74">
        <f t="shared" si="104"/>
        <v>22</v>
      </c>
      <c r="I849" s="36"/>
      <c r="J849" s="38">
        <f t="shared" si="105"/>
        <v>12009</v>
      </c>
      <c r="K849" s="38">
        <f t="shared" si="106"/>
        <v>0</v>
      </c>
      <c r="L849" s="38">
        <f t="shared" si="107"/>
        <v>8</v>
      </c>
      <c r="M849" s="36"/>
      <c r="N849" s="38">
        <f t="shared" si="108"/>
        <v>12979</v>
      </c>
      <c r="O849" s="38">
        <f t="shared" si="109"/>
        <v>0</v>
      </c>
      <c r="P849" s="38">
        <f t="shared" si="110"/>
        <v>9</v>
      </c>
      <c r="Q849" s="36"/>
      <c r="R849" s="58">
        <f t="shared" si="111"/>
        <v>970</v>
      </c>
    </row>
    <row r="850" spans="1:18">
      <c r="A850" s="35">
        <v>497</v>
      </c>
      <c r="B850" s="115">
        <v>497117074</v>
      </c>
      <c r="C850" s="116" t="s">
        <v>554</v>
      </c>
      <c r="D850" s="115">
        <v>117</v>
      </c>
      <c r="E850" s="116" t="s">
        <v>144</v>
      </c>
      <c r="F850" s="115">
        <v>74</v>
      </c>
      <c r="G850" s="116" t="s">
        <v>101</v>
      </c>
      <c r="H850" s="74">
        <f t="shared" si="104"/>
        <v>7</v>
      </c>
      <c r="I850" s="36"/>
      <c r="J850" s="38">
        <f t="shared" si="105"/>
        <v>10084</v>
      </c>
      <c r="K850" s="38">
        <f t="shared" si="106"/>
        <v>0</v>
      </c>
      <c r="L850" s="38">
        <f t="shared" si="107"/>
        <v>1</v>
      </c>
      <c r="M850" s="36"/>
      <c r="N850" s="38">
        <f t="shared" si="108"/>
        <v>11285</v>
      </c>
      <c r="O850" s="38">
        <f t="shared" si="109"/>
        <v>0</v>
      </c>
      <c r="P850" s="38">
        <f t="shared" si="110"/>
        <v>2</v>
      </c>
      <c r="Q850" s="36"/>
      <c r="R850" s="58">
        <f t="shared" si="111"/>
        <v>1201</v>
      </c>
    </row>
    <row r="851" spans="1:18">
      <c r="A851" s="35">
        <v>497</v>
      </c>
      <c r="B851" s="115">
        <v>497117086</v>
      </c>
      <c r="C851" s="116" t="s">
        <v>554</v>
      </c>
      <c r="D851" s="115">
        <v>117</v>
      </c>
      <c r="E851" s="116" t="s">
        <v>144</v>
      </c>
      <c r="F851" s="115">
        <v>86</v>
      </c>
      <c r="G851" s="116" t="s">
        <v>113</v>
      </c>
      <c r="H851" s="74">
        <f t="shared" si="104"/>
        <v>25</v>
      </c>
      <c r="I851" s="36"/>
      <c r="J851" s="38">
        <f t="shared" si="105"/>
        <v>10897</v>
      </c>
      <c r="K851" s="38">
        <f t="shared" si="106"/>
        <v>2</v>
      </c>
      <c r="L851" s="38">
        <f t="shared" si="107"/>
        <v>5</v>
      </c>
      <c r="M851" s="36"/>
      <c r="N851" s="38">
        <f t="shared" si="108"/>
        <v>11583</v>
      </c>
      <c r="O851" s="38">
        <f t="shared" si="109"/>
        <v>1</v>
      </c>
      <c r="P851" s="38">
        <f t="shared" si="110"/>
        <v>6</v>
      </c>
      <c r="Q851" s="36"/>
      <c r="R851" s="58">
        <f t="shared" si="111"/>
        <v>686</v>
      </c>
    </row>
    <row r="852" spans="1:18">
      <c r="A852" s="35">
        <v>497</v>
      </c>
      <c r="B852" s="115">
        <v>497117087</v>
      </c>
      <c r="C852" s="116" t="s">
        <v>554</v>
      </c>
      <c r="D852" s="115">
        <v>117</v>
      </c>
      <c r="E852" s="116" t="s">
        <v>144</v>
      </c>
      <c r="F852" s="115">
        <v>87</v>
      </c>
      <c r="G852" s="116" t="s">
        <v>114</v>
      </c>
      <c r="H852" s="74">
        <f t="shared" si="104"/>
        <v>4</v>
      </c>
      <c r="I852" s="36"/>
      <c r="J852" s="38">
        <f t="shared" si="105"/>
        <v>9518</v>
      </c>
      <c r="K852" s="38">
        <f t="shared" si="106"/>
        <v>0</v>
      </c>
      <c r="L852" s="38">
        <f t="shared" si="107"/>
        <v>0</v>
      </c>
      <c r="M852" s="36"/>
      <c r="N852" s="38">
        <f t="shared" si="108"/>
        <v>10115</v>
      </c>
      <c r="O852" s="38">
        <f t="shared" si="109"/>
        <v>0</v>
      </c>
      <c r="P852" s="38">
        <f t="shared" si="110"/>
        <v>0</v>
      </c>
      <c r="Q852" s="36"/>
      <c r="R852" s="58">
        <f t="shared" si="111"/>
        <v>597</v>
      </c>
    </row>
    <row r="853" spans="1:18">
      <c r="A853" s="35">
        <v>497</v>
      </c>
      <c r="B853" s="115">
        <v>497117111</v>
      </c>
      <c r="C853" s="116" t="s">
        <v>554</v>
      </c>
      <c r="D853" s="115">
        <v>117</v>
      </c>
      <c r="E853" s="116" t="s">
        <v>144</v>
      </c>
      <c r="F853" s="115">
        <v>111</v>
      </c>
      <c r="G853" s="116" t="s">
        <v>138</v>
      </c>
      <c r="H853" s="74">
        <f t="shared" si="104"/>
        <v>9</v>
      </c>
      <c r="I853" s="36"/>
      <c r="J853" s="38">
        <f t="shared" si="105"/>
        <v>10685</v>
      </c>
      <c r="K853" s="38">
        <f t="shared" si="106"/>
        <v>0</v>
      </c>
      <c r="L853" s="38">
        <f t="shared" si="107"/>
        <v>3</v>
      </c>
      <c r="M853" s="36"/>
      <c r="N853" s="38">
        <f t="shared" si="108"/>
        <v>10657</v>
      </c>
      <c r="O853" s="38">
        <f t="shared" si="109"/>
        <v>0</v>
      </c>
      <c r="P853" s="38">
        <f t="shared" si="110"/>
        <v>1</v>
      </c>
      <c r="Q853" s="36"/>
      <c r="R853" s="58">
        <f t="shared" si="111"/>
        <v>-28</v>
      </c>
    </row>
    <row r="854" spans="1:18">
      <c r="A854" s="35">
        <v>497</v>
      </c>
      <c r="B854" s="115">
        <v>497117114</v>
      </c>
      <c r="C854" s="116" t="s">
        <v>554</v>
      </c>
      <c r="D854" s="115">
        <v>117</v>
      </c>
      <c r="E854" s="116" t="s">
        <v>144</v>
      </c>
      <c r="F854" s="115">
        <v>114</v>
      </c>
      <c r="G854" s="116" t="s">
        <v>141</v>
      </c>
      <c r="H854" s="74">
        <f t="shared" si="104"/>
        <v>17</v>
      </c>
      <c r="I854" s="36"/>
      <c r="J854" s="38">
        <f t="shared" si="105"/>
        <v>12803</v>
      </c>
      <c r="K854" s="38">
        <f t="shared" si="106"/>
        <v>4</v>
      </c>
      <c r="L854" s="38">
        <f t="shared" si="107"/>
        <v>10</v>
      </c>
      <c r="M854" s="36"/>
      <c r="N854" s="38">
        <f t="shared" si="108"/>
        <v>12599</v>
      </c>
      <c r="O854" s="38">
        <f t="shared" si="109"/>
        <v>2</v>
      </c>
      <c r="P854" s="38">
        <f t="shared" si="110"/>
        <v>7</v>
      </c>
      <c r="Q854" s="36"/>
      <c r="R854" s="58">
        <f t="shared" si="111"/>
        <v>-204</v>
      </c>
    </row>
    <row r="855" spans="1:18">
      <c r="A855" s="35">
        <v>497</v>
      </c>
      <c r="B855" s="115">
        <v>497117117</v>
      </c>
      <c r="C855" s="116" t="s">
        <v>554</v>
      </c>
      <c r="D855" s="115">
        <v>117</v>
      </c>
      <c r="E855" s="116" t="s">
        <v>144</v>
      </c>
      <c r="F855" s="115">
        <v>117</v>
      </c>
      <c r="G855" s="116" t="s">
        <v>144</v>
      </c>
      <c r="H855" s="74">
        <f t="shared" si="104"/>
        <v>32</v>
      </c>
      <c r="I855" s="36"/>
      <c r="J855" s="38">
        <f t="shared" si="105"/>
        <v>10162</v>
      </c>
      <c r="K855" s="38">
        <f t="shared" si="106"/>
        <v>0</v>
      </c>
      <c r="L855" s="38">
        <f t="shared" si="107"/>
        <v>3</v>
      </c>
      <c r="M855" s="36"/>
      <c r="N855" s="38">
        <f t="shared" si="108"/>
        <v>10621</v>
      </c>
      <c r="O855" s="38">
        <f t="shared" si="109"/>
        <v>0</v>
      </c>
      <c r="P855" s="38">
        <f t="shared" si="110"/>
        <v>2</v>
      </c>
      <c r="Q855" s="36"/>
      <c r="R855" s="58">
        <f t="shared" si="111"/>
        <v>459</v>
      </c>
    </row>
    <row r="856" spans="1:18">
      <c r="A856" s="35">
        <v>497</v>
      </c>
      <c r="B856" s="115">
        <v>497117127</v>
      </c>
      <c r="C856" s="116" t="s">
        <v>554</v>
      </c>
      <c r="D856" s="115">
        <v>117</v>
      </c>
      <c r="E856" s="116" t="s">
        <v>144</v>
      </c>
      <c r="F856" s="115">
        <v>127</v>
      </c>
      <c r="G856" s="116" t="s">
        <v>154</v>
      </c>
      <c r="H856" s="74">
        <f t="shared" si="104"/>
        <v>2</v>
      </c>
      <c r="I856" s="36"/>
      <c r="J856" s="38">
        <f t="shared" si="105"/>
        <v>9567</v>
      </c>
      <c r="K856" s="38">
        <f t="shared" si="106"/>
        <v>0</v>
      </c>
      <c r="L856" s="38">
        <f t="shared" si="107"/>
        <v>0</v>
      </c>
      <c r="M856" s="36"/>
      <c r="N856" s="38">
        <f t="shared" si="108"/>
        <v>10115</v>
      </c>
      <c r="O856" s="38">
        <f t="shared" si="109"/>
        <v>0</v>
      </c>
      <c r="P856" s="38">
        <f t="shared" si="110"/>
        <v>0</v>
      </c>
      <c r="Q856" s="36"/>
      <c r="R856" s="58">
        <f t="shared" si="111"/>
        <v>548</v>
      </c>
    </row>
    <row r="857" spans="1:18">
      <c r="A857" s="35">
        <v>497</v>
      </c>
      <c r="B857" s="115">
        <v>497117137</v>
      </c>
      <c r="C857" s="116" t="s">
        <v>554</v>
      </c>
      <c r="D857" s="115">
        <v>117</v>
      </c>
      <c r="E857" s="116" t="s">
        <v>144</v>
      </c>
      <c r="F857" s="115">
        <v>137</v>
      </c>
      <c r="G857" s="116" t="s">
        <v>164</v>
      </c>
      <c r="H857" s="74">
        <f t="shared" si="104"/>
        <v>36</v>
      </c>
      <c r="I857" s="36"/>
      <c r="J857" s="38">
        <f t="shared" si="105"/>
        <v>10978</v>
      </c>
      <c r="K857" s="38">
        <f t="shared" si="106"/>
        <v>0</v>
      </c>
      <c r="L857" s="38">
        <f t="shared" si="107"/>
        <v>7</v>
      </c>
      <c r="M857" s="36"/>
      <c r="N857" s="38">
        <f t="shared" si="108"/>
        <v>11940</v>
      </c>
      <c r="O857" s="38">
        <f t="shared" si="109"/>
        <v>1</v>
      </c>
      <c r="P857" s="38">
        <f t="shared" si="110"/>
        <v>7</v>
      </c>
      <c r="Q857" s="36"/>
      <c r="R857" s="58">
        <f t="shared" si="111"/>
        <v>962</v>
      </c>
    </row>
    <row r="858" spans="1:18">
      <c r="A858" s="35">
        <v>497</v>
      </c>
      <c r="B858" s="115">
        <v>497117159</v>
      </c>
      <c r="C858" s="116" t="s">
        <v>554</v>
      </c>
      <c r="D858" s="115">
        <v>117</v>
      </c>
      <c r="E858" s="116" t="s">
        <v>144</v>
      </c>
      <c r="F858" s="115">
        <v>159</v>
      </c>
      <c r="G858" s="116" t="s">
        <v>186</v>
      </c>
      <c r="H858" s="74">
        <f t="shared" si="104"/>
        <v>6</v>
      </c>
      <c r="I858" s="36"/>
      <c r="J858" s="38">
        <f t="shared" si="105"/>
        <v>9359</v>
      </c>
      <c r="K858" s="38">
        <f t="shared" si="106"/>
        <v>0</v>
      </c>
      <c r="L858" s="38">
        <f t="shared" si="107"/>
        <v>0</v>
      </c>
      <c r="M858" s="36"/>
      <c r="N858" s="38">
        <f t="shared" si="108"/>
        <v>10296</v>
      </c>
      <c r="O858" s="38">
        <f t="shared" si="109"/>
        <v>0</v>
      </c>
      <c r="P858" s="38">
        <f t="shared" si="110"/>
        <v>0</v>
      </c>
      <c r="Q858" s="36"/>
      <c r="R858" s="58">
        <f t="shared" si="111"/>
        <v>937</v>
      </c>
    </row>
    <row r="859" spans="1:18">
      <c r="A859" s="35">
        <v>497</v>
      </c>
      <c r="B859" s="115">
        <v>497117161</v>
      </c>
      <c r="C859" s="116" t="s">
        <v>554</v>
      </c>
      <c r="D859" s="115">
        <v>117</v>
      </c>
      <c r="E859" s="116" t="s">
        <v>144</v>
      </c>
      <c r="F859" s="115">
        <v>161</v>
      </c>
      <c r="G859" s="116" t="s">
        <v>188</v>
      </c>
      <c r="H859" s="74">
        <f t="shared" si="104"/>
        <v>1</v>
      </c>
      <c r="I859" s="36"/>
      <c r="J859" s="38">
        <f t="shared" si="105"/>
        <v>9518</v>
      </c>
      <c r="K859" s="38">
        <f t="shared" si="106"/>
        <v>0</v>
      </c>
      <c r="L859" s="38">
        <f t="shared" si="107"/>
        <v>0</v>
      </c>
      <c r="M859" s="36"/>
      <c r="N859" s="38">
        <f t="shared" si="108"/>
        <v>10115</v>
      </c>
      <c r="O859" s="38">
        <f t="shared" si="109"/>
        <v>0</v>
      </c>
      <c r="P859" s="38">
        <f t="shared" si="110"/>
        <v>0</v>
      </c>
      <c r="Q859" s="36"/>
      <c r="R859" s="58">
        <f t="shared" si="111"/>
        <v>597</v>
      </c>
    </row>
    <row r="860" spans="1:18">
      <c r="A860" s="35">
        <v>497</v>
      </c>
      <c r="B860" s="115">
        <v>497117210</v>
      </c>
      <c r="C860" s="116" t="s">
        <v>554</v>
      </c>
      <c r="D860" s="115">
        <v>117</v>
      </c>
      <c r="E860" s="116" t="s">
        <v>144</v>
      </c>
      <c r="F860" s="115">
        <v>210</v>
      </c>
      <c r="G860" s="116" t="s">
        <v>237</v>
      </c>
      <c r="H860" s="74">
        <f t="shared" si="104"/>
        <v>43</v>
      </c>
      <c r="I860" s="36"/>
      <c r="J860" s="38">
        <f t="shared" si="105"/>
        <v>10693</v>
      </c>
      <c r="K860" s="38">
        <f t="shared" si="106"/>
        <v>0</v>
      </c>
      <c r="L860" s="38">
        <f t="shared" si="107"/>
        <v>9</v>
      </c>
      <c r="M860" s="36"/>
      <c r="N860" s="38">
        <f t="shared" si="108"/>
        <v>11443</v>
      </c>
      <c r="O860" s="38">
        <f t="shared" si="109"/>
        <v>1</v>
      </c>
      <c r="P860" s="38">
        <f t="shared" si="110"/>
        <v>8</v>
      </c>
      <c r="Q860" s="36"/>
      <c r="R860" s="58">
        <f t="shared" si="111"/>
        <v>750</v>
      </c>
    </row>
    <row r="861" spans="1:18">
      <c r="A861" s="35">
        <v>497</v>
      </c>
      <c r="B861" s="115">
        <v>497117223</v>
      </c>
      <c r="C861" s="116" t="s">
        <v>554</v>
      </c>
      <c r="D861" s="115">
        <v>117</v>
      </c>
      <c r="E861" s="116" t="s">
        <v>144</v>
      </c>
      <c r="F861" s="115">
        <v>223</v>
      </c>
      <c r="G861" s="116" t="s">
        <v>250</v>
      </c>
      <c r="H861" s="74">
        <f t="shared" si="104"/>
        <v>4</v>
      </c>
      <c r="I861" s="36"/>
      <c r="J861" s="38">
        <f t="shared" si="105"/>
        <v>9480</v>
      </c>
      <c r="K861" s="38">
        <f t="shared" si="106"/>
        <v>0</v>
      </c>
      <c r="L861" s="38">
        <f t="shared" si="107"/>
        <v>0</v>
      </c>
      <c r="M861" s="36"/>
      <c r="N861" s="38">
        <f t="shared" si="108"/>
        <v>10102</v>
      </c>
      <c r="O861" s="38">
        <f t="shared" si="109"/>
        <v>0</v>
      </c>
      <c r="P861" s="38">
        <f t="shared" si="110"/>
        <v>0</v>
      </c>
      <c r="Q861" s="36"/>
      <c r="R861" s="58">
        <f t="shared" si="111"/>
        <v>622</v>
      </c>
    </row>
    <row r="862" spans="1:18">
      <c r="A862" s="35">
        <v>497</v>
      </c>
      <c r="B862" s="115">
        <v>497117227</v>
      </c>
      <c r="C862" s="116" t="s">
        <v>554</v>
      </c>
      <c r="D862" s="115">
        <v>117</v>
      </c>
      <c r="E862" s="116" t="s">
        <v>144</v>
      </c>
      <c r="F862" s="115">
        <v>227</v>
      </c>
      <c r="G862" s="116" t="s">
        <v>254</v>
      </c>
      <c r="H862" s="74">
        <f t="shared" si="104"/>
        <v>1</v>
      </c>
      <c r="I862" s="36"/>
      <c r="J862" s="38">
        <f t="shared" si="105"/>
        <v>12677.874415781485</v>
      </c>
      <c r="K862" s="38">
        <f t="shared" si="106"/>
        <v>0</v>
      </c>
      <c r="L862" s="38">
        <f t="shared" si="107"/>
        <v>0</v>
      </c>
      <c r="M862" s="36"/>
      <c r="N862" s="38">
        <f t="shared" si="108"/>
        <v>14071.793831919813</v>
      </c>
      <c r="O862" s="38">
        <f t="shared" si="109"/>
        <v>0</v>
      </c>
      <c r="P862" s="38">
        <f t="shared" si="110"/>
        <v>0</v>
      </c>
      <c r="Q862" s="36"/>
      <c r="R862" s="58">
        <f t="shared" si="111"/>
        <v>1393.9194161383275</v>
      </c>
    </row>
    <row r="863" spans="1:18">
      <c r="A863" s="35">
        <v>497</v>
      </c>
      <c r="B863" s="115">
        <v>497117272</v>
      </c>
      <c r="C863" s="116" t="s">
        <v>554</v>
      </c>
      <c r="D863" s="115">
        <v>117</v>
      </c>
      <c r="E863" s="116" t="s">
        <v>144</v>
      </c>
      <c r="F863" s="115">
        <v>272</v>
      </c>
      <c r="G863" s="116" t="s">
        <v>299</v>
      </c>
      <c r="H863" s="74">
        <f t="shared" si="104"/>
        <v>3</v>
      </c>
      <c r="I863" s="36"/>
      <c r="J863" s="38">
        <f t="shared" si="105"/>
        <v>9551</v>
      </c>
      <c r="K863" s="38">
        <f t="shared" si="106"/>
        <v>0</v>
      </c>
      <c r="L863" s="38">
        <f t="shared" si="107"/>
        <v>0</v>
      </c>
      <c r="M863" s="36"/>
      <c r="N863" s="38">
        <f t="shared" si="108"/>
        <v>10115</v>
      </c>
      <c r="O863" s="38">
        <f t="shared" si="109"/>
        <v>0</v>
      </c>
      <c r="P863" s="38">
        <f t="shared" si="110"/>
        <v>0</v>
      </c>
      <c r="Q863" s="36"/>
      <c r="R863" s="58">
        <f t="shared" si="111"/>
        <v>564</v>
      </c>
    </row>
    <row r="864" spans="1:18">
      <c r="A864" s="35">
        <v>497</v>
      </c>
      <c r="B864" s="115">
        <v>497117275</v>
      </c>
      <c r="C864" s="116" t="s">
        <v>554</v>
      </c>
      <c r="D864" s="115">
        <v>117</v>
      </c>
      <c r="E864" s="116" t="s">
        <v>144</v>
      </c>
      <c r="F864" s="115">
        <v>275</v>
      </c>
      <c r="G864" s="116" t="s">
        <v>302</v>
      </c>
      <c r="H864" s="74">
        <f t="shared" si="104"/>
        <v>5</v>
      </c>
      <c r="I864" s="36"/>
      <c r="J864" s="38">
        <f t="shared" si="105"/>
        <v>11721</v>
      </c>
      <c r="K864" s="38">
        <f t="shared" si="106"/>
        <v>1</v>
      </c>
      <c r="L864" s="38">
        <f t="shared" si="107"/>
        <v>1</v>
      </c>
      <c r="M864" s="36"/>
      <c r="N864" s="38">
        <f t="shared" si="108"/>
        <v>12914</v>
      </c>
      <c r="O864" s="38">
        <f t="shared" si="109"/>
        <v>0</v>
      </c>
      <c r="P864" s="38">
        <f t="shared" si="110"/>
        <v>4</v>
      </c>
      <c r="Q864" s="36"/>
      <c r="R864" s="58">
        <f t="shared" si="111"/>
        <v>1193</v>
      </c>
    </row>
    <row r="865" spans="1:18">
      <c r="A865" s="35">
        <v>497</v>
      </c>
      <c r="B865" s="115">
        <v>497117278</v>
      </c>
      <c r="C865" s="116" t="s">
        <v>554</v>
      </c>
      <c r="D865" s="115">
        <v>117</v>
      </c>
      <c r="E865" s="116" t="s">
        <v>144</v>
      </c>
      <c r="F865" s="115">
        <v>278</v>
      </c>
      <c r="G865" s="116" t="s">
        <v>305</v>
      </c>
      <c r="H865" s="74">
        <f t="shared" si="104"/>
        <v>50</v>
      </c>
      <c r="I865" s="36"/>
      <c r="J865" s="38">
        <f t="shared" si="105"/>
        <v>10461</v>
      </c>
      <c r="K865" s="38">
        <f t="shared" si="106"/>
        <v>0</v>
      </c>
      <c r="L865" s="38">
        <f t="shared" si="107"/>
        <v>7</v>
      </c>
      <c r="M865" s="36"/>
      <c r="N865" s="38">
        <f t="shared" si="108"/>
        <v>11440</v>
      </c>
      <c r="O865" s="38">
        <f t="shared" si="109"/>
        <v>0</v>
      </c>
      <c r="P865" s="38">
        <f t="shared" si="110"/>
        <v>9</v>
      </c>
      <c r="Q865" s="36"/>
      <c r="R865" s="58">
        <f t="shared" si="111"/>
        <v>979</v>
      </c>
    </row>
    <row r="866" spans="1:18">
      <c r="A866" s="35">
        <v>497</v>
      </c>
      <c r="B866" s="115">
        <v>497117281</v>
      </c>
      <c r="C866" s="116" t="s">
        <v>554</v>
      </c>
      <c r="D866" s="115">
        <v>117</v>
      </c>
      <c r="E866" s="116" t="s">
        <v>144</v>
      </c>
      <c r="F866" s="115">
        <v>281</v>
      </c>
      <c r="G866" s="116" t="s">
        <v>308</v>
      </c>
      <c r="H866" s="74">
        <f t="shared" si="104"/>
        <v>91</v>
      </c>
      <c r="I866" s="36"/>
      <c r="J866" s="38">
        <f t="shared" si="105"/>
        <v>13381</v>
      </c>
      <c r="K866" s="38">
        <f t="shared" si="106"/>
        <v>1</v>
      </c>
      <c r="L866" s="38">
        <f t="shared" si="107"/>
        <v>57</v>
      </c>
      <c r="M866" s="36"/>
      <c r="N866" s="38">
        <f t="shared" si="108"/>
        <v>14793</v>
      </c>
      <c r="O866" s="38">
        <f t="shared" si="109"/>
        <v>1</v>
      </c>
      <c r="P866" s="38">
        <f t="shared" si="110"/>
        <v>65</v>
      </c>
      <c r="Q866" s="36"/>
      <c r="R866" s="58">
        <f t="shared" si="111"/>
        <v>1412</v>
      </c>
    </row>
    <row r="867" spans="1:18">
      <c r="A867" s="35">
        <v>497</v>
      </c>
      <c r="B867" s="115">
        <v>497117325</v>
      </c>
      <c r="C867" s="116" t="s">
        <v>554</v>
      </c>
      <c r="D867" s="115">
        <v>117</v>
      </c>
      <c r="E867" s="116" t="s">
        <v>144</v>
      </c>
      <c r="F867" s="115">
        <v>325</v>
      </c>
      <c r="G867" s="116" t="s">
        <v>352</v>
      </c>
      <c r="H867" s="74">
        <f t="shared" si="104"/>
        <v>12</v>
      </c>
      <c r="I867" s="36"/>
      <c r="J867" s="38">
        <f t="shared" si="105"/>
        <v>10092</v>
      </c>
      <c r="K867" s="38">
        <f t="shared" si="106"/>
        <v>0</v>
      </c>
      <c r="L867" s="38">
        <f t="shared" si="107"/>
        <v>1</v>
      </c>
      <c r="M867" s="36"/>
      <c r="N867" s="38">
        <f t="shared" si="108"/>
        <v>12429</v>
      </c>
      <c r="O867" s="38">
        <f t="shared" si="109"/>
        <v>0</v>
      </c>
      <c r="P867" s="38">
        <f t="shared" si="110"/>
        <v>4</v>
      </c>
      <c r="Q867" s="36"/>
      <c r="R867" s="58">
        <f t="shared" si="111"/>
        <v>2337</v>
      </c>
    </row>
    <row r="868" spans="1:18">
      <c r="A868" s="35">
        <v>497</v>
      </c>
      <c r="B868" s="115">
        <v>497117332</v>
      </c>
      <c r="C868" s="116" t="s">
        <v>554</v>
      </c>
      <c r="D868" s="115">
        <v>117</v>
      </c>
      <c r="E868" s="116" t="s">
        <v>144</v>
      </c>
      <c r="F868" s="115">
        <v>332</v>
      </c>
      <c r="G868" s="116" t="s">
        <v>359</v>
      </c>
      <c r="H868" s="74">
        <f t="shared" si="104"/>
        <v>8</v>
      </c>
      <c r="I868" s="36"/>
      <c r="J868" s="38">
        <f t="shared" si="105"/>
        <v>9451</v>
      </c>
      <c r="K868" s="38">
        <f t="shared" si="106"/>
        <v>0</v>
      </c>
      <c r="L868" s="38">
        <f t="shared" si="107"/>
        <v>0</v>
      </c>
      <c r="M868" s="36"/>
      <c r="N868" s="38">
        <f t="shared" si="108"/>
        <v>9935</v>
      </c>
      <c r="O868" s="38">
        <f t="shared" si="109"/>
        <v>0</v>
      </c>
      <c r="P868" s="38">
        <f t="shared" si="110"/>
        <v>0</v>
      </c>
      <c r="Q868" s="36"/>
      <c r="R868" s="58">
        <f t="shared" si="111"/>
        <v>484</v>
      </c>
    </row>
    <row r="869" spans="1:18">
      <c r="A869" s="35">
        <v>497</v>
      </c>
      <c r="B869" s="115">
        <v>497117340</v>
      </c>
      <c r="C869" s="116" t="s">
        <v>554</v>
      </c>
      <c r="D869" s="115">
        <v>117</v>
      </c>
      <c r="E869" s="116" t="s">
        <v>144</v>
      </c>
      <c r="F869" s="115">
        <v>340</v>
      </c>
      <c r="G869" s="116" t="s">
        <v>367</v>
      </c>
      <c r="H869" s="74">
        <f t="shared" si="104"/>
        <v>2</v>
      </c>
      <c r="I869" s="36"/>
      <c r="J869" s="38">
        <f t="shared" si="105"/>
        <v>9543</v>
      </c>
      <c r="K869" s="38">
        <f t="shared" si="106"/>
        <v>0</v>
      </c>
      <c r="L869" s="38">
        <f t="shared" si="107"/>
        <v>0</v>
      </c>
      <c r="M869" s="36"/>
      <c r="N869" s="38">
        <f t="shared" si="108"/>
        <v>11559</v>
      </c>
      <c r="O869" s="38">
        <f t="shared" si="109"/>
        <v>0</v>
      </c>
      <c r="P869" s="38">
        <f t="shared" si="110"/>
        <v>1</v>
      </c>
      <c r="Q869" s="36"/>
      <c r="R869" s="58">
        <f t="shared" si="111"/>
        <v>2016</v>
      </c>
    </row>
    <row r="870" spans="1:18">
      <c r="A870" s="35">
        <v>497</v>
      </c>
      <c r="B870" s="115">
        <v>497117605</v>
      </c>
      <c r="C870" s="116" t="s">
        <v>554</v>
      </c>
      <c r="D870" s="115">
        <v>117</v>
      </c>
      <c r="E870" s="116" t="s">
        <v>144</v>
      </c>
      <c r="F870" s="115">
        <v>605</v>
      </c>
      <c r="G870" s="116" t="s">
        <v>383</v>
      </c>
      <c r="H870" s="74">
        <f t="shared" si="104"/>
        <v>59</v>
      </c>
      <c r="I870" s="36"/>
      <c r="J870" s="38">
        <f t="shared" si="105"/>
        <v>11372</v>
      </c>
      <c r="K870" s="38">
        <f t="shared" si="106"/>
        <v>4</v>
      </c>
      <c r="L870" s="38">
        <f t="shared" si="107"/>
        <v>14</v>
      </c>
      <c r="M870" s="36"/>
      <c r="N870" s="38">
        <f t="shared" si="108"/>
        <v>12278</v>
      </c>
      <c r="O870" s="38">
        <f t="shared" si="109"/>
        <v>1</v>
      </c>
      <c r="P870" s="38">
        <f t="shared" si="110"/>
        <v>16</v>
      </c>
      <c r="Q870" s="36"/>
      <c r="R870" s="58">
        <f t="shared" si="111"/>
        <v>906</v>
      </c>
    </row>
    <row r="871" spans="1:18">
      <c r="A871" s="35">
        <v>497</v>
      </c>
      <c r="B871" s="115">
        <v>497117632</v>
      </c>
      <c r="C871" s="116" t="s">
        <v>554</v>
      </c>
      <c r="D871" s="115">
        <v>117</v>
      </c>
      <c r="E871" s="116" t="s">
        <v>144</v>
      </c>
      <c r="F871" s="115">
        <v>632</v>
      </c>
      <c r="G871" s="116" t="s">
        <v>391</v>
      </c>
      <c r="H871" s="74">
        <f t="shared" si="104"/>
        <v>1</v>
      </c>
      <c r="I871" s="36"/>
      <c r="J871" s="38" t="str">
        <f t="shared" si="105"/>
        <v>--</v>
      </c>
      <c r="K871" s="38">
        <f t="shared" si="106"/>
        <v>0</v>
      </c>
      <c r="L871" s="38">
        <f t="shared" si="107"/>
        <v>0</v>
      </c>
      <c r="M871" s="36"/>
      <c r="N871" s="38">
        <f t="shared" si="108"/>
        <v>12612.451803278689</v>
      </c>
      <c r="O871" s="38">
        <f t="shared" si="109"/>
        <v>0</v>
      </c>
      <c r="P871" s="38">
        <f t="shared" si="110"/>
        <v>0</v>
      </c>
      <c r="Q871" s="36"/>
      <c r="R871" s="58" t="str">
        <f t="shared" si="111"/>
        <v>--</v>
      </c>
    </row>
    <row r="872" spans="1:18">
      <c r="A872" s="35">
        <v>497</v>
      </c>
      <c r="B872" s="115">
        <v>497117670</v>
      </c>
      <c r="C872" s="116" t="s">
        <v>554</v>
      </c>
      <c r="D872" s="115">
        <v>117</v>
      </c>
      <c r="E872" s="116" t="s">
        <v>144</v>
      </c>
      <c r="F872" s="115">
        <v>670</v>
      </c>
      <c r="G872" s="116" t="s">
        <v>401</v>
      </c>
      <c r="H872" s="74">
        <f t="shared" si="104"/>
        <v>8</v>
      </c>
      <c r="I872" s="36"/>
      <c r="J872" s="38">
        <f t="shared" si="105"/>
        <v>10723</v>
      </c>
      <c r="K872" s="38">
        <f t="shared" si="106"/>
        <v>0</v>
      </c>
      <c r="L872" s="38">
        <f t="shared" si="107"/>
        <v>0</v>
      </c>
      <c r="M872" s="36"/>
      <c r="N872" s="38">
        <f t="shared" si="108"/>
        <v>12716</v>
      </c>
      <c r="O872" s="38">
        <f t="shared" si="109"/>
        <v>0</v>
      </c>
      <c r="P872" s="38">
        <f t="shared" si="110"/>
        <v>2</v>
      </c>
      <c r="Q872" s="36"/>
      <c r="R872" s="58">
        <f t="shared" si="111"/>
        <v>1993</v>
      </c>
    </row>
    <row r="873" spans="1:18">
      <c r="A873" s="35">
        <v>497</v>
      </c>
      <c r="B873" s="115">
        <v>497117672</v>
      </c>
      <c r="C873" s="116" t="s">
        <v>554</v>
      </c>
      <c r="D873" s="115">
        <v>117</v>
      </c>
      <c r="E873" s="116" t="s">
        <v>144</v>
      </c>
      <c r="F873" s="115">
        <v>672</v>
      </c>
      <c r="G873" s="116" t="s">
        <v>402</v>
      </c>
      <c r="H873" s="74">
        <f t="shared" si="104"/>
        <v>1</v>
      </c>
      <c r="I873" s="36"/>
      <c r="J873" s="38">
        <f t="shared" si="105"/>
        <v>9220</v>
      </c>
      <c r="K873" s="38">
        <f t="shared" si="106"/>
        <v>0</v>
      </c>
      <c r="L873" s="38">
        <f t="shared" si="107"/>
        <v>0</v>
      </c>
      <c r="M873" s="36"/>
      <c r="N873" s="38">
        <f t="shared" si="108"/>
        <v>11611</v>
      </c>
      <c r="O873" s="38">
        <f t="shared" si="109"/>
        <v>0</v>
      </c>
      <c r="P873" s="38">
        <f t="shared" si="110"/>
        <v>0</v>
      </c>
      <c r="Q873" s="36"/>
      <c r="R873" s="58">
        <f t="shared" si="111"/>
        <v>2391</v>
      </c>
    </row>
    <row r="874" spans="1:18">
      <c r="A874" s="35">
        <v>497</v>
      </c>
      <c r="B874" s="115">
        <v>497117674</v>
      </c>
      <c r="C874" s="116" t="s">
        <v>554</v>
      </c>
      <c r="D874" s="115">
        <v>117</v>
      </c>
      <c r="E874" s="116" t="s">
        <v>144</v>
      </c>
      <c r="F874" s="115">
        <v>674</v>
      </c>
      <c r="G874" s="116" t="s">
        <v>404</v>
      </c>
      <c r="H874" s="74">
        <f t="shared" si="104"/>
        <v>9</v>
      </c>
      <c r="I874" s="36"/>
      <c r="J874" s="38">
        <f t="shared" si="105"/>
        <v>12563</v>
      </c>
      <c r="K874" s="38">
        <f t="shared" si="106"/>
        <v>0</v>
      </c>
      <c r="L874" s="38">
        <f t="shared" si="107"/>
        <v>8</v>
      </c>
      <c r="M874" s="36"/>
      <c r="N874" s="38">
        <f t="shared" si="108"/>
        <v>13240</v>
      </c>
      <c r="O874" s="38">
        <f t="shared" si="109"/>
        <v>0</v>
      </c>
      <c r="P874" s="38">
        <f t="shared" si="110"/>
        <v>6</v>
      </c>
      <c r="Q874" s="36"/>
      <c r="R874" s="58">
        <f t="shared" si="111"/>
        <v>677</v>
      </c>
    </row>
    <row r="875" spans="1:18">
      <c r="A875" s="35">
        <v>497</v>
      </c>
      <c r="B875" s="115">
        <v>497117680</v>
      </c>
      <c r="C875" s="116" t="s">
        <v>554</v>
      </c>
      <c r="D875" s="115">
        <v>117</v>
      </c>
      <c r="E875" s="116" t="s">
        <v>144</v>
      </c>
      <c r="F875" s="115">
        <v>680</v>
      </c>
      <c r="G875" s="116" t="s">
        <v>406</v>
      </c>
      <c r="H875" s="74">
        <f t="shared" si="104"/>
        <v>6</v>
      </c>
      <c r="I875" s="36"/>
      <c r="J875" s="38">
        <f t="shared" si="105"/>
        <v>9394</v>
      </c>
      <c r="K875" s="38">
        <f t="shared" si="106"/>
        <v>0</v>
      </c>
      <c r="L875" s="38">
        <f t="shared" si="107"/>
        <v>0</v>
      </c>
      <c r="M875" s="36"/>
      <c r="N875" s="38">
        <f t="shared" si="108"/>
        <v>11652</v>
      </c>
      <c r="O875" s="38">
        <f t="shared" si="109"/>
        <v>0</v>
      </c>
      <c r="P875" s="38">
        <f t="shared" si="110"/>
        <v>2</v>
      </c>
      <c r="Q875" s="36"/>
      <c r="R875" s="58">
        <f t="shared" si="111"/>
        <v>2258</v>
      </c>
    </row>
    <row r="876" spans="1:18">
      <c r="A876" s="35">
        <v>497</v>
      </c>
      <c r="B876" s="115">
        <v>497117683</v>
      </c>
      <c r="C876" s="116" t="s">
        <v>554</v>
      </c>
      <c r="D876" s="115">
        <v>117</v>
      </c>
      <c r="E876" s="116" t="s">
        <v>144</v>
      </c>
      <c r="F876" s="115">
        <v>683</v>
      </c>
      <c r="G876" s="116" t="s">
        <v>407</v>
      </c>
      <c r="H876" s="74">
        <f t="shared" si="104"/>
        <v>4</v>
      </c>
      <c r="I876" s="36"/>
      <c r="J876" s="38">
        <f t="shared" si="105"/>
        <v>11176</v>
      </c>
      <c r="K876" s="38">
        <f t="shared" si="106"/>
        <v>0</v>
      </c>
      <c r="L876" s="38">
        <f t="shared" si="107"/>
        <v>1</v>
      </c>
      <c r="M876" s="36"/>
      <c r="N876" s="38">
        <f t="shared" si="108"/>
        <v>13352</v>
      </c>
      <c r="O876" s="38">
        <f t="shared" si="109"/>
        <v>0</v>
      </c>
      <c r="P876" s="38">
        <f t="shared" si="110"/>
        <v>2</v>
      </c>
      <c r="Q876" s="36"/>
      <c r="R876" s="58">
        <f t="shared" si="111"/>
        <v>2176</v>
      </c>
    </row>
    <row r="877" spans="1:18">
      <c r="A877" s="35">
        <v>497</v>
      </c>
      <c r="B877" s="115">
        <v>497117685</v>
      </c>
      <c r="C877" s="116" t="s">
        <v>554</v>
      </c>
      <c r="D877" s="115">
        <v>117</v>
      </c>
      <c r="E877" s="116" t="s">
        <v>144</v>
      </c>
      <c r="F877" s="115">
        <v>685</v>
      </c>
      <c r="G877" s="116" t="s">
        <v>408</v>
      </c>
      <c r="H877" s="74">
        <f t="shared" si="104"/>
        <v>2</v>
      </c>
      <c r="I877" s="36"/>
      <c r="J877" s="38" t="str">
        <f t="shared" si="105"/>
        <v>--</v>
      </c>
      <c r="K877" s="38">
        <f t="shared" si="106"/>
        <v>0</v>
      </c>
      <c r="L877" s="38">
        <f t="shared" si="107"/>
        <v>0</v>
      </c>
      <c r="M877" s="36"/>
      <c r="N877" s="38">
        <f t="shared" si="108"/>
        <v>15527.036315789477</v>
      </c>
      <c r="O877" s="38">
        <f t="shared" si="109"/>
        <v>0</v>
      </c>
      <c r="P877" s="38">
        <f t="shared" si="110"/>
        <v>0</v>
      </c>
      <c r="Q877" s="36"/>
      <c r="R877" s="58" t="str">
        <f t="shared" si="111"/>
        <v>--</v>
      </c>
    </row>
    <row r="878" spans="1:18">
      <c r="A878" s="35">
        <v>497</v>
      </c>
      <c r="B878" s="115">
        <v>497117750</v>
      </c>
      <c r="C878" s="116" t="s">
        <v>554</v>
      </c>
      <c r="D878" s="115">
        <v>117</v>
      </c>
      <c r="E878" s="116" t="s">
        <v>144</v>
      </c>
      <c r="F878" s="115">
        <v>750</v>
      </c>
      <c r="G878" s="116" t="s">
        <v>425</v>
      </c>
      <c r="H878" s="74">
        <f t="shared" si="104"/>
        <v>1</v>
      </c>
      <c r="I878" s="36"/>
      <c r="J878" s="38">
        <f t="shared" si="105"/>
        <v>10122</v>
      </c>
      <c r="K878" s="38">
        <f t="shared" si="106"/>
        <v>0</v>
      </c>
      <c r="L878" s="38">
        <f t="shared" si="107"/>
        <v>0</v>
      </c>
      <c r="M878" s="36"/>
      <c r="N878" s="38">
        <f t="shared" si="108"/>
        <v>10683</v>
      </c>
      <c r="O878" s="38">
        <f t="shared" si="109"/>
        <v>0</v>
      </c>
      <c r="P878" s="38">
        <f t="shared" si="110"/>
        <v>0</v>
      </c>
      <c r="Q878" s="36"/>
      <c r="R878" s="58">
        <f t="shared" si="111"/>
        <v>561</v>
      </c>
    </row>
    <row r="879" spans="1:18">
      <c r="A879" s="35">
        <v>497</v>
      </c>
      <c r="B879" s="115">
        <v>497117755</v>
      </c>
      <c r="C879" s="116" t="s">
        <v>554</v>
      </c>
      <c r="D879" s="115">
        <v>117</v>
      </c>
      <c r="E879" s="116" t="s">
        <v>144</v>
      </c>
      <c r="F879" s="115">
        <v>755</v>
      </c>
      <c r="G879" s="116" t="s">
        <v>427</v>
      </c>
      <c r="H879" s="74">
        <f t="shared" si="104"/>
        <v>3</v>
      </c>
      <c r="I879" s="36"/>
      <c r="J879" s="38">
        <f t="shared" si="105"/>
        <v>14351</v>
      </c>
      <c r="K879" s="38">
        <f t="shared" si="106"/>
        <v>0</v>
      </c>
      <c r="L879" s="38">
        <f t="shared" si="107"/>
        <v>2</v>
      </c>
      <c r="M879" s="36"/>
      <c r="N879" s="38">
        <f t="shared" si="108"/>
        <v>11147</v>
      </c>
      <c r="O879" s="38">
        <f t="shared" si="109"/>
        <v>0</v>
      </c>
      <c r="P879" s="38">
        <f t="shared" si="110"/>
        <v>0</v>
      </c>
      <c r="Q879" s="36"/>
      <c r="R879" s="58">
        <f t="shared" si="111"/>
        <v>-3204</v>
      </c>
    </row>
    <row r="880" spans="1:18">
      <c r="A880" s="35">
        <v>497</v>
      </c>
      <c r="B880" s="115">
        <v>497117766</v>
      </c>
      <c r="C880" s="116" t="s">
        <v>554</v>
      </c>
      <c r="D880" s="115">
        <v>117</v>
      </c>
      <c r="E880" s="116" t="s">
        <v>144</v>
      </c>
      <c r="F880" s="115">
        <v>766</v>
      </c>
      <c r="G880" s="116" t="s">
        <v>431</v>
      </c>
      <c r="H880" s="74">
        <f t="shared" si="104"/>
        <v>3</v>
      </c>
      <c r="I880" s="36"/>
      <c r="J880" s="38">
        <f t="shared" si="105"/>
        <v>12439</v>
      </c>
      <c r="K880" s="38">
        <f t="shared" si="106"/>
        <v>0</v>
      </c>
      <c r="L880" s="38">
        <f t="shared" si="107"/>
        <v>2</v>
      </c>
      <c r="M880" s="36"/>
      <c r="N880" s="38">
        <f t="shared" si="108"/>
        <v>9935</v>
      </c>
      <c r="O880" s="38">
        <f t="shared" si="109"/>
        <v>0</v>
      </c>
      <c r="P880" s="38">
        <f t="shared" si="110"/>
        <v>0</v>
      </c>
      <c r="Q880" s="36"/>
      <c r="R880" s="58">
        <f t="shared" si="111"/>
        <v>-2504</v>
      </c>
    </row>
    <row r="881" spans="1:18">
      <c r="A881" s="35">
        <v>498</v>
      </c>
      <c r="B881" s="115">
        <v>498281281</v>
      </c>
      <c r="C881" s="116" t="s">
        <v>555</v>
      </c>
      <c r="D881" s="115">
        <v>281</v>
      </c>
      <c r="E881" s="116" t="s">
        <v>308</v>
      </c>
      <c r="F881" s="115">
        <v>281</v>
      </c>
      <c r="G881" s="116" t="s">
        <v>308</v>
      </c>
      <c r="H881" s="74">
        <f t="shared" si="104"/>
        <v>505</v>
      </c>
      <c r="I881" s="36"/>
      <c r="J881" s="38">
        <f t="shared" si="105"/>
        <v>13988</v>
      </c>
      <c r="K881" s="38">
        <f t="shared" si="106"/>
        <v>19</v>
      </c>
      <c r="L881" s="38">
        <f t="shared" si="107"/>
        <v>346</v>
      </c>
      <c r="M881" s="36"/>
      <c r="N881" s="38">
        <f t="shared" si="108"/>
        <v>15770</v>
      </c>
      <c r="O881" s="38">
        <f t="shared" si="109"/>
        <v>20</v>
      </c>
      <c r="P881" s="38">
        <f t="shared" si="110"/>
        <v>338</v>
      </c>
      <c r="Q881" s="36"/>
      <c r="R881" s="58">
        <f t="shared" si="111"/>
        <v>1782</v>
      </c>
    </row>
    <row r="882" spans="1:18">
      <c r="A882" s="35">
        <v>499</v>
      </c>
      <c r="B882" s="115">
        <v>499061024</v>
      </c>
      <c r="C882" s="116" t="s">
        <v>556</v>
      </c>
      <c r="D882" s="115">
        <v>61</v>
      </c>
      <c r="E882" s="116" t="s">
        <v>88</v>
      </c>
      <c r="F882" s="115">
        <v>24</v>
      </c>
      <c r="G882" s="116" t="s">
        <v>51</v>
      </c>
      <c r="H882" s="74">
        <f t="shared" si="104"/>
        <v>1</v>
      </c>
      <c r="I882" s="36"/>
      <c r="J882" s="38">
        <f t="shared" si="105"/>
        <v>11023</v>
      </c>
      <c r="K882" s="38">
        <f t="shared" si="106"/>
        <v>0</v>
      </c>
      <c r="L882" s="38">
        <f t="shared" si="107"/>
        <v>0</v>
      </c>
      <c r="M882" s="36"/>
      <c r="N882" s="38">
        <f t="shared" si="108"/>
        <v>16022</v>
      </c>
      <c r="O882" s="38">
        <f t="shared" si="109"/>
        <v>0</v>
      </c>
      <c r="P882" s="38">
        <f t="shared" si="110"/>
        <v>1</v>
      </c>
      <c r="Q882" s="36"/>
      <c r="R882" s="58">
        <f t="shared" si="111"/>
        <v>4999</v>
      </c>
    </row>
    <row r="883" spans="1:18">
      <c r="A883" s="35">
        <v>499</v>
      </c>
      <c r="B883" s="115">
        <v>499061061</v>
      </c>
      <c r="C883" s="116" t="s">
        <v>556</v>
      </c>
      <c r="D883" s="115">
        <v>61</v>
      </c>
      <c r="E883" s="116" t="s">
        <v>88</v>
      </c>
      <c r="F883" s="115">
        <v>61</v>
      </c>
      <c r="G883" s="116" t="s">
        <v>88</v>
      </c>
      <c r="H883" s="74">
        <f t="shared" si="104"/>
        <v>160</v>
      </c>
      <c r="I883" s="36"/>
      <c r="J883" s="38">
        <f t="shared" si="105"/>
        <v>12769</v>
      </c>
      <c r="K883" s="38">
        <f t="shared" si="106"/>
        <v>3</v>
      </c>
      <c r="L883" s="38">
        <f t="shared" si="107"/>
        <v>71</v>
      </c>
      <c r="M883" s="36"/>
      <c r="N883" s="38">
        <f t="shared" si="108"/>
        <v>14426</v>
      </c>
      <c r="O883" s="38">
        <f t="shared" si="109"/>
        <v>4</v>
      </c>
      <c r="P883" s="38">
        <f t="shared" si="110"/>
        <v>95</v>
      </c>
      <c r="Q883" s="36"/>
      <c r="R883" s="58">
        <f t="shared" si="111"/>
        <v>1657</v>
      </c>
    </row>
    <row r="884" spans="1:18">
      <c r="A884" s="35">
        <v>499</v>
      </c>
      <c r="B884" s="115">
        <v>499061111</v>
      </c>
      <c r="C884" s="116" t="s">
        <v>556</v>
      </c>
      <c r="D884" s="115">
        <v>61</v>
      </c>
      <c r="E884" s="116" t="s">
        <v>88</v>
      </c>
      <c r="F884" s="115">
        <v>111</v>
      </c>
      <c r="G884" s="116" t="s">
        <v>138</v>
      </c>
      <c r="H884" s="74">
        <f t="shared" si="104"/>
        <v>1</v>
      </c>
      <c r="I884" s="36"/>
      <c r="J884" s="38">
        <f t="shared" si="105"/>
        <v>15484</v>
      </c>
      <c r="K884" s="38">
        <f t="shared" si="106"/>
        <v>0</v>
      </c>
      <c r="L884" s="38">
        <f t="shared" si="107"/>
        <v>1</v>
      </c>
      <c r="M884" s="36"/>
      <c r="N884" s="38">
        <f t="shared" si="108"/>
        <v>16668</v>
      </c>
      <c r="O884" s="38">
        <f t="shared" si="109"/>
        <v>0</v>
      </c>
      <c r="P884" s="38">
        <f t="shared" si="110"/>
        <v>1</v>
      </c>
      <c r="Q884" s="36"/>
      <c r="R884" s="58">
        <f t="shared" si="111"/>
        <v>1184</v>
      </c>
    </row>
    <row r="885" spans="1:18">
      <c r="A885" s="35">
        <v>499</v>
      </c>
      <c r="B885" s="115">
        <v>499061137</v>
      </c>
      <c r="C885" s="116" t="s">
        <v>556</v>
      </c>
      <c r="D885" s="115">
        <v>61</v>
      </c>
      <c r="E885" s="116" t="s">
        <v>88</v>
      </c>
      <c r="F885" s="115">
        <v>137</v>
      </c>
      <c r="G885" s="116" t="s">
        <v>164</v>
      </c>
      <c r="H885" s="74">
        <f t="shared" si="104"/>
        <v>2</v>
      </c>
      <c r="I885" s="36"/>
      <c r="J885" s="38">
        <f t="shared" si="105"/>
        <v>14226</v>
      </c>
      <c r="K885" s="38">
        <f t="shared" si="106"/>
        <v>0</v>
      </c>
      <c r="L885" s="38">
        <f t="shared" si="107"/>
        <v>3</v>
      </c>
      <c r="M885" s="36"/>
      <c r="N885" s="38">
        <f t="shared" si="108"/>
        <v>16421</v>
      </c>
      <c r="O885" s="38">
        <f t="shared" si="109"/>
        <v>0</v>
      </c>
      <c r="P885" s="38">
        <f t="shared" si="110"/>
        <v>4</v>
      </c>
      <c r="Q885" s="36"/>
      <c r="R885" s="58">
        <f t="shared" si="111"/>
        <v>2195</v>
      </c>
    </row>
    <row r="886" spans="1:18">
      <c r="A886" s="35">
        <v>499</v>
      </c>
      <c r="B886" s="115">
        <v>499061161</v>
      </c>
      <c r="C886" s="116" t="s">
        <v>556</v>
      </c>
      <c r="D886" s="115">
        <v>61</v>
      </c>
      <c r="E886" s="116" t="s">
        <v>88</v>
      </c>
      <c r="F886" s="115">
        <v>161</v>
      </c>
      <c r="G886" s="116" t="s">
        <v>188</v>
      </c>
      <c r="H886" s="74">
        <f t="shared" si="104"/>
        <v>8</v>
      </c>
      <c r="I886" s="36"/>
      <c r="J886" s="38">
        <f t="shared" si="105"/>
        <v>15564</v>
      </c>
      <c r="K886" s="38">
        <f t="shared" si="106"/>
        <v>1</v>
      </c>
      <c r="L886" s="38">
        <f t="shared" si="107"/>
        <v>9</v>
      </c>
      <c r="M886" s="36"/>
      <c r="N886" s="38">
        <f t="shared" si="108"/>
        <v>12454</v>
      </c>
      <c r="O886" s="38">
        <f t="shared" si="109"/>
        <v>0</v>
      </c>
      <c r="P886" s="38">
        <f t="shared" si="110"/>
        <v>1</v>
      </c>
      <c r="Q886" s="36"/>
      <c r="R886" s="58">
        <f t="shared" si="111"/>
        <v>-3110</v>
      </c>
    </row>
    <row r="887" spans="1:18">
      <c r="A887" s="35">
        <v>499</v>
      </c>
      <c r="B887" s="115">
        <v>499061278</v>
      </c>
      <c r="C887" s="116" t="s">
        <v>556</v>
      </c>
      <c r="D887" s="115">
        <v>61</v>
      </c>
      <c r="E887" s="116" t="s">
        <v>88</v>
      </c>
      <c r="F887" s="115">
        <v>278</v>
      </c>
      <c r="G887" s="116" t="s">
        <v>305</v>
      </c>
      <c r="H887" s="74">
        <f t="shared" si="104"/>
        <v>2</v>
      </c>
      <c r="I887" s="36"/>
      <c r="J887" s="38">
        <f t="shared" si="105"/>
        <v>12510</v>
      </c>
      <c r="K887" s="38">
        <f t="shared" si="106"/>
        <v>0</v>
      </c>
      <c r="L887" s="38">
        <f t="shared" si="107"/>
        <v>1</v>
      </c>
      <c r="M887" s="36"/>
      <c r="N887" s="38">
        <f t="shared" si="108"/>
        <v>14140</v>
      </c>
      <c r="O887" s="38">
        <f t="shared" si="109"/>
        <v>0</v>
      </c>
      <c r="P887" s="38">
        <f t="shared" si="110"/>
        <v>1</v>
      </c>
      <c r="Q887" s="36"/>
      <c r="R887" s="58">
        <f t="shared" si="111"/>
        <v>1630</v>
      </c>
    </row>
    <row r="888" spans="1:18">
      <c r="A888" s="35">
        <v>499</v>
      </c>
      <c r="B888" s="115">
        <v>499061281</v>
      </c>
      <c r="C888" s="116" t="s">
        <v>556</v>
      </c>
      <c r="D888" s="115">
        <v>61</v>
      </c>
      <c r="E888" s="116" t="s">
        <v>88</v>
      </c>
      <c r="F888" s="115">
        <v>281</v>
      </c>
      <c r="G888" s="116" t="s">
        <v>308</v>
      </c>
      <c r="H888" s="74">
        <f t="shared" si="104"/>
        <v>379</v>
      </c>
      <c r="I888" s="36"/>
      <c r="J888" s="38">
        <f t="shared" si="105"/>
        <v>13730</v>
      </c>
      <c r="K888" s="38">
        <f t="shared" si="106"/>
        <v>24</v>
      </c>
      <c r="L888" s="38">
        <f t="shared" si="107"/>
        <v>235</v>
      </c>
      <c r="M888" s="36"/>
      <c r="N888" s="38">
        <f t="shared" si="108"/>
        <v>15617</v>
      </c>
      <c r="O888" s="38">
        <f t="shared" si="109"/>
        <v>23</v>
      </c>
      <c r="P888" s="38">
        <f t="shared" si="110"/>
        <v>272</v>
      </c>
      <c r="Q888" s="36"/>
      <c r="R888" s="58">
        <f t="shared" si="111"/>
        <v>1887</v>
      </c>
    </row>
    <row r="889" spans="1:18">
      <c r="A889" s="35">
        <v>499</v>
      </c>
      <c r="B889" s="115">
        <v>499061332</v>
      </c>
      <c r="C889" s="116" t="s">
        <v>556</v>
      </c>
      <c r="D889" s="115">
        <v>61</v>
      </c>
      <c r="E889" s="116" t="s">
        <v>88</v>
      </c>
      <c r="F889" s="115">
        <v>332</v>
      </c>
      <c r="G889" s="116" t="s">
        <v>359</v>
      </c>
      <c r="H889" s="74">
        <f t="shared" si="104"/>
        <v>6</v>
      </c>
      <c r="I889" s="36"/>
      <c r="J889" s="38">
        <f t="shared" si="105"/>
        <v>13608</v>
      </c>
      <c r="K889" s="38">
        <f t="shared" si="106"/>
        <v>0</v>
      </c>
      <c r="L889" s="38">
        <f t="shared" si="107"/>
        <v>1</v>
      </c>
      <c r="M889" s="36"/>
      <c r="N889" s="38">
        <f t="shared" si="108"/>
        <v>17454</v>
      </c>
      <c r="O889" s="38">
        <f t="shared" si="109"/>
        <v>0</v>
      </c>
      <c r="P889" s="38">
        <f t="shared" si="110"/>
        <v>2</v>
      </c>
      <c r="Q889" s="36"/>
      <c r="R889" s="58">
        <f t="shared" si="111"/>
        <v>3846</v>
      </c>
    </row>
    <row r="890" spans="1:18">
      <c r="A890" s="35">
        <v>499</v>
      </c>
      <c r="B890" s="115">
        <v>499061680</v>
      </c>
      <c r="C890" s="116" t="s">
        <v>556</v>
      </c>
      <c r="D890" s="115">
        <v>61</v>
      </c>
      <c r="E890" s="116" t="s">
        <v>88</v>
      </c>
      <c r="F890" s="115">
        <v>680</v>
      </c>
      <c r="G890" s="116" t="s">
        <v>406</v>
      </c>
      <c r="H890" s="74">
        <f t="shared" si="104"/>
        <v>1</v>
      </c>
      <c r="I890" s="36"/>
      <c r="J890" s="38">
        <f t="shared" si="105"/>
        <v>11273.492822523163</v>
      </c>
      <c r="K890" s="38">
        <f t="shared" si="106"/>
        <v>0</v>
      </c>
      <c r="L890" s="38">
        <f t="shared" si="107"/>
        <v>0</v>
      </c>
      <c r="M890" s="36"/>
      <c r="N890" s="38">
        <f t="shared" si="108"/>
        <v>9754</v>
      </c>
      <c r="O890" s="38">
        <f t="shared" si="109"/>
        <v>0</v>
      </c>
      <c r="P890" s="38">
        <f t="shared" si="110"/>
        <v>0</v>
      </c>
      <c r="Q890" s="36"/>
      <c r="R890" s="58">
        <f t="shared" si="111"/>
        <v>-1519.4928225231633</v>
      </c>
    </row>
    <row r="891" spans="1:18">
      <c r="A891" s="35">
        <v>3501</v>
      </c>
      <c r="B891" s="115">
        <v>3501061061</v>
      </c>
      <c r="C891" s="116" t="s">
        <v>557</v>
      </c>
      <c r="D891" s="115">
        <v>61</v>
      </c>
      <c r="E891" s="116" t="s">
        <v>88</v>
      </c>
      <c r="F891" s="115">
        <v>61</v>
      </c>
      <c r="G891" s="116" t="s">
        <v>88</v>
      </c>
      <c r="H891" s="74">
        <f t="shared" si="104"/>
        <v>47</v>
      </c>
      <c r="I891" s="36"/>
      <c r="J891" s="38">
        <f t="shared" si="105"/>
        <v>15321</v>
      </c>
      <c r="K891" s="38">
        <f t="shared" si="106"/>
        <v>3</v>
      </c>
      <c r="L891" s="38">
        <f t="shared" si="107"/>
        <v>32</v>
      </c>
      <c r="M891" s="36"/>
      <c r="N891" s="38">
        <f t="shared" si="108"/>
        <v>17228</v>
      </c>
      <c r="O891" s="38">
        <f t="shared" si="109"/>
        <v>0</v>
      </c>
      <c r="P891" s="38">
        <f t="shared" si="110"/>
        <v>31</v>
      </c>
      <c r="Q891" s="36"/>
      <c r="R891" s="58">
        <f t="shared" si="111"/>
        <v>1907</v>
      </c>
    </row>
    <row r="892" spans="1:18">
      <c r="A892" s="35">
        <v>3501</v>
      </c>
      <c r="B892" s="115">
        <v>3501061137</v>
      </c>
      <c r="C892" s="116" t="s">
        <v>557</v>
      </c>
      <c r="D892" s="115">
        <v>61</v>
      </c>
      <c r="E892" s="116" t="s">
        <v>88</v>
      </c>
      <c r="F892" s="115">
        <v>137</v>
      </c>
      <c r="G892" s="116" t="s">
        <v>164</v>
      </c>
      <c r="H892" s="74">
        <f t="shared" si="104"/>
        <v>86</v>
      </c>
      <c r="I892" s="36"/>
      <c r="J892" s="38">
        <f t="shared" si="105"/>
        <v>16189</v>
      </c>
      <c r="K892" s="38">
        <f t="shared" si="106"/>
        <v>8</v>
      </c>
      <c r="L892" s="38">
        <f t="shared" si="107"/>
        <v>95</v>
      </c>
      <c r="M892" s="36"/>
      <c r="N892" s="38">
        <f t="shared" si="108"/>
        <v>17790</v>
      </c>
      <c r="O892" s="38">
        <f t="shared" si="109"/>
        <v>4</v>
      </c>
      <c r="P892" s="38">
        <f t="shared" si="110"/>
        <v>70</v>
      </c>
      <c r="Q892" s="36"/>
      <c r="R892" s="58">
        <f t="shared" si="111"/>
        <v>1601</v>
      </c>
    </row>
    <row r="893" spans="1:18">
      <c r="A893" s="35">
        <v>3501</v>
      </c>
      <c r="B893" s="115">
        <v>3501061227</v>
      </c>
      <c r="C893" s="116" t="s">
        <v>557</v>
      </c>
      <c r="D893" s="115">
        <v>61</v>
      </c>
      <c r="E893" s="116" t="s">
        <v>88</v>
      </c>
      <c r="F893" s="115">
        <v>227</v>
      </c>
      <c r="G893" s="116" t="s">
        <v>254</v>
      </c>
      <c r="H893" s="74">
        <f t="shared" si="104"/>
        <v>1</v>
      </c>
      <c r="I893" s="36"/>
      <c r="J893" s="38">
        <f t="shared" si="105"/>
        <v>12677.874415781485</v>
      </c>
      <c r="K893" s="38">
        <f t="shared" si="106"/>
        <v>0</v>
      </c>
      <c r="L893" s="38">
        <f t="shared" si="107"/>
        <v>0</v>
      </c>
      <c r="M893" s="36"/>
      <c r="N893" s="38">
        <f t="shared" si="108"/>
        <v>17454</v>
      </c>
      <c r="O893" s="38">
        <f t="shared" si="109"/>
        <v>0</v>
      </c>
      <c r="P893" s="38">
        <f t="shared" si="110"/>
        <v>1</v>
      </c>
      <c r="Q893" s="36"/>
      <c r="R893" s="58">
        <f t="shared" si="111"/>
        <v>4776.1255842185146</v>
      </c>
    </row>
    <row r="894" spans="1:18">
      <c r="A894" s="35">
        <v>3501</v>
      </c>
      <c r="B894" s="115">
        <v>3501061278</v>
      </c>
      <c r="C894" s="116" t="s">
        <v>557</v>
      </c>
      <c r="D894" s="115">
        <v>61</v>
      </c>
      <c r="E894" s="116" t="s">
        <v>88</v>
      </c>
      <c r="F894" s="115">
        <v>278</v>
      </c>
      <c r="G894" s="116" t="s">
        <v>305</v>
      </c>
      <c r="H894" s="74">
        <f t="shared" si="104"/>
        <v>2</v>
      </c>
      <c r="I894" s="36"/>
      <c r="J894" s="38">
        <f t="shared" si="105"/>
        <v>15462</v>
      </c>
      <c r="K894" s="38">
        <f t="shared" si="106"/>
        <v>2</v>
      </c>
      <c r="L894" s="38">
        <f t="shared" si="107"/>
        <v>5</v>
      </c>
      <c r="M894" s="36"/>
      <c r="N894" s="38">
        <f t="shared" si="108"/>
        <v>18345</v>
      </c>
      <c r="O894" s="38">
        <f t="shared" si="109"/>
        <v>2</v>
      </c>
      <c r="P894" s="38">
        <f t="shared" si="110"/>
        <v>3</v>
      </c>
      <c r="Q894" s="36"/>
      <c r="R894" s="58">
        <f t="shared" si="111"/>
        <v>2883</v>
      </c>
    </row>
    <row r="895" spans="1:18">
      <c r="A895" s="35">
        <v>3501</v>
      </c>
      <c r="B895" s="115">
        <v>3501061281</v>
      </c>
      <c r="C895" s="116" t="s">
        <v>557</v>
      </c>
      <c r="D895" s="115">
        <v>61</v>
      </c>
      <c r="E895" s="116" t="s">
        <v>88</v>
      </c>
      <c r="F895" s="115">
        <v>281</v>
      </c>
      <c r="G895" s="116" t="s">
        <v>308</v>
      </c>
      <c r="H895" s="74">
        <f t="shared" si="104"/>
        <v>143</v>
      </c>
      <c r="I895" s="36"/>
      <c r="J895" s="38">
        <f t="shared" si="105"/>
        <v>15927</v>
      </c>
      <c r="K895" s="38">
        <f t="shared" si="106"/>
        <v>3</v>
      </c>
      <c r="L895" s="38">
        <f t="shared" si="107"/>
        <v>92</v>
      </c>
      <c r="M895" s="36"/>
      <c r="N895" s="38">
        <f t="shared" si="108"/>
        <v>17687</v>
      </c>
      <c r="O895" s="38">
        <f t="shared" si="109"/>
        <v>6</v>
      </c>
      <c r="P895" s="38">
        <f t="shared" si="110"/>
        <v>114</v>
      </c>
      <c r="Q895" s="36"/>
      <c r="R895" s="58">
        <f t="shared" si="111"/>
        <v>1760</v>
      </c>
    </row>
    <row r="896" spans="1:18">
      <c r="A896" s="35">
        <v>3501</v>
      </c>
      <c r="B896" s="115">
        <v>3501061332</v>
      </c>
      <c r="C896" s="116" t="s">
        <v>557</v>
      </c>
      <c r="D896" s="115">
        <v>61</v>
      </c>
      <c r="E896" s="116" t="s">
        <v>88</v>
      </c>
      <c r="F896" s="115">
        <v>332</v>
      </c>
      <c r="G896" s="116" t="s">
        <v>359</v>
      </c>
      <c r="H896" s="74">
        <f t="shared" si="104"/>
        <v>1</v>
      </c>
      <c r="I896" s="36"/>
      <c r="J896" s="38">
        <f t="shared" si="105"/>
        <v>16914</v>
      </c>
      <c r="K896" s="38">
        <f t="shared" si="106"/>
        <v>1</v>
      </c>
      <c r="L896" s="38">
        <f t="shared" si="107"/>
        <v>3</v>
      </c>
      <c r="M896" s="36"/>
      <c r="N896" s="38">
        <f t="shared" si="108"/>
        <v>17454</v>
      </c>
      <c r="O896" s="38">
        <f t="shared" si="109"/>
        <v>0</v>
      </c>
      <c r="P896" s="38">
        <f t="shared" si="110"/>
        <v>1</v>
      </c>
      <c r="Q896" s="36"/>
      <c r="R896" s="58">
        <f t="shared" si="111"/>
        <v>540</v>
      </c>
    </row>
    <row r="897" spans="1:18">
      <c r="A897" s="35">
        <v>3502</v>
      </c>
      <c r="B897" s="115">
        <v>3502281281</v>
      </c>
      <c r="C897" s="116" t="s">
        <v>558</v>
      </c>
      <c r="D897" s="115">
        <v>281</v>
      </c>
      <c r="E897" s="116" t="s">
        <v>308</v>
      </c>
      <c r="F897" s="115">
        <v>281</v>
      </c>
      <c r="G897" s="116" t="s">
        <v>308</v>
      </c>
      <c r="H897" s="74">
        <f t="shared" si="104"/>
        <v>504</v>
      </c>
      <c r="I897" s="36"/>
      <c r="J897" s="38">
        <f t="shared" si="105"/>
        <v>14697</v>
      </c>
      <c r="K897" s="38">
        <f t="shared" si="106"/>
        <v>41</v>
      </c>
      <c r="L897" s="38">
        <f t="shared" si="107"/>
        <v>369</v>
      </c>
      <c r="M897" s="36"/>
      <c r="N897" s="38">
        <f t="shared" si="108"/>
        <v>16478</v>
      </c>
      <c r="O897" s="38">
        <f t="shared" si="109"/>
        <v>31</v>
      </c>
      <c r="P897" s="38">
        <f t="shared" si="110"/>
        <v>386</v>
      </c>
      <c r="Q897" s="36"/>
      <c r="R897" s="58">
        <f t="shared" si="111"/>
        <v>1781</v>
      </c>
    </row>
    <row r="898" spans="1:18">
      <c r="A898" s="35">
        <v>3503</v>
      </c>
      <c r="B898" s="115">
        <v>3503160160</v>
      </c>
      <c r="C898" s="116" t="s">
        <v>559</v>
      </c>
      <c r="D898" s="115">
        <v>160</v>
      </c>
      <c r="E898" s="116" t="s">
        <v>187</v>
      </c>
      <c r="F898" s="115">
        <v>160</v>
      </c>
      <c r="G898" s="116" t="s">
        <v>187</v>
      </c>
      <c r="H898" s="74">
        <f t="shared" si="104"/>
        <v>1200</v>
      </c>
      <c r="I898" s="36"/>
      <c r="J898" s="38">
        <f t="shared" si="105"/>
        <v>13354</v>
      </c>
      <c r="K898" s="38">
        <f t="shared" si="106"/>
        <v>224</v>
      </c>
      <c r="L898" s="38">
        <f t="shared" si="107"/>
        <v>562</v>
      </c>
      <c r="M898" s="36"/>
      <c r="N898" s="38">
        <f t="shared" si="108"/>
        <v>15136</v>
      </c>
      <c r="O898" s="38">
        <f t="shared" si="109"/>
        <v>229</v>
      </c>
      <c r="P898" s="38">
        <f t="shared" si="110"/>
        <v>723</v>
      </c>
      <c r="Q898" s="36"/>
      <c r="R898" s="58">
        <f t="shared" si="111"/>
        <v>1782</v>
      </c>
    </row>
    <row r="899" spans="1:18">
      <c r="A899" s="35">
        <v>3506</v>
      </c>
      <c r="B899" s="115">
        <v>3506262007</v>
      </c>
      <c r="C899" s="116" t="s">
        <v>560</v>
      </c>
      <c r="D899" s="115">
        <v>262</v>
      </c>
      <c r="E899" s="116" t="s">
        <v>289</v>
      </c>
      <c r="F899" s="115">
        <v>7</v>
      </c>
      <c r="G899" s="116" t="s">
        <v>34</v>
      </c>
      <c r="H899" s="74">
        <f t="shared" si="104"/>
        <v>1</v>
      </c>
      <c r="I899" s="36"/>
      <c r="J899" s="38" t="str">
        <f t="shared" si="105"/>
        <v>--</v>
      </c>
      <c r="K899" s="38">
        <f t="shared" si="106"/>
        <v>0</v>
      </c>
      <c r="L899" s="38">
        <f t="shared" si="107"/>
        <v>0</v>
      </c>
      <c r="M899" s="36"/>
      <c r="N899" s="38">
        <f t="shared" si="108"/>
        <v>12516.114339723114</v>
      </c>
      <c r="O899" s="38">
        <f t="shared" si="109"/>
        <v>0</v>
      </c>
      <c r="P899" s="38">
        <f t="shared" si="110"/>
        <v>0</v>
      </c>
      <c r="Q899" s="36"/>
      <c r="R899" s="58" t="str">
        <f t="shared" si="111"/>
        <v>--</v>
      </c>
    </row>
    <row r="900" spans="1:18">
      <c r="A900" s="35">
        <v>3506</v>
      </c>
      <c r="B900" s="115">
        <v>3506262030</v>
      </c>
      <c r="C900" s="116" t="s">
        <v>560</v>
      </c>
      <c r="D900" s="115">
        <v>262</v>
      </c>
      <c r="E900" s="116" t="s">
        <v>289</v>
      </c>
      <c r="F900" s="115">
        <v>30</v>
      </c>
      <c r="G900" s="116" t="s">
        <v>57</v>
      </c>
      <c r="H900" s="74">
        <f t="shared" si="104"/>
        <v>1</v>
      </c>
      <c r="I900" s="36"/>
      <c r="J900" s="38">
        <f t="shared" si="105"/>
        <v>12106</v>
      </c>
      <c r="K900" s="38">
        <f t="shared" si="106"/>
        <v>1</v>
      </c>
      <c r="L900" s="38">
        <f t="shared" si="107"/>
        <v>0</v>
      </c>
      <c r="M900" s="36"/>
      <c r="N900" s="38">
        <f t="shared" si="108"/>
        <v>17926</v>
      </c>
      <c r="O900" s="38">
        <f t="shared" si="109"/>
        <v>1</v>
      </c>
      <c r="P900" s="38">
        <f t="shared" si="110"/>
        <v>2</v>
      </c>
      <c r="Q900" s="36"/>
      <c r="R900" s="58">
        <f t="shared" si="111"/>
        <v>5820</v>
      </c>
    </row>
    <row r="901" spans="1:18">
      <c r="A901" s="35">
        <v>3506</v>
      </c>
      <c r="B901" s="115">
        <v>3506262031</v>
      </c>
      <c r="C901" s="116" t="s">
        <v>560</v>
      </c>
      <c r="D901" s="115">
        <v>262</v>
      </c>
      <c r="E901" s="116" t="s">
        <v>289</v>
      </c>
      <c r="F901" s="115">
        <v>31</v>
      </c>
      <c r="G901" s="116" t="s">
        <v>58</v>
      </c>
      <c r="H901" s="74">
        <f t="shared" si="104"/>
        <v>1</v>
      </c>
      <c r="I901" s="36"/>
      <c r="J901" s="38">
        <f t="shared" si="105"/>
        <v>11130.36939861099</v>
      </c>
      <c r="K901" s="38">
        <f t="shared" si="106"/>
        <v>0</v>
      </c>
      <c r="L901" s="38">
        <f t="shared" si="107"/>
        <v>0</v>
      </c>
      <c r="M901" s="36"/>
      <c r="N901" s="38">
        <f t="shared" si="108"/>
        <v>11611</v>
      </c>
      <c r="O901" s="38">
        <f t="shared" si="109"/>
        <v>0</v>
      </c>
      <c r="P901" s="38">
        <f t="shared" si="110"/>
        <v>0</v>
      </c>
      <c r="Q901" s="36"/>
      <c r="R901" s="58">
        <f t="shared" si="111"/>
        <v>480.63060138900983</v>
      </c>
    </row>
    <row r="902" spans="1:18">
      <c r="A902" s="35">
        <v>3506</v>
      </c>
      <c r="B902" s="115">
        <v>3506262035</v>
      </c>
      <c r="C902" s="116" t="s">
        <v>560</v>
      </c>
      <c r="D902" s="115">
        <v>262</v>
      </c>
      <c r="E902" s="116" t="s">
        <v>289</v>
      </c>
      <c r="F902" s="115">
        <v>35</v>
      </c>
      <c r="G902" s="116" t="s">
        <v>62</v>
      </c>
      <c r="H902" s="74">
        <f t="shared" si="104"/>
        <v>1</v>
      </c>
      <c r="I902" s="36"/>
      <c r="J902" s="38">
        <f t="shared" si="105"/>
        <v>16125.467753185127</v>
      </c>
      <c r="K902" s="38">
        <f t="shared" si="106"/>
        <v>0</v>
      </c>
      <c r="L902" s="38">
        <f t="shared" si="107"/>
        <v>0</v>
      </c>
      <c r="M902" s="36"/>
      <c r="N902" s="38">
        <f t="shared" si="108"/>
        <v>18610</v>
      </c>
      <c r="O902" s="38">
        <f t="shared" si="109"/>
        <v>1</v>
      </c>
      <c r="P902" s="38">
        <f t="shared" si="110"/>
        <v>1</v>
      </c>
      <c r="Q902" s="36"/>
      <c r="R902" s="58">
        <f t="shared" si="111"/>
        <v>2484.5322468148734</v>
      </c>
    </row>
    <row r="903" spans="1:18">
      <c r="A903" s="35">
        <v>3506</v>
      </c>
      <c r="B903" s="115">
        <v>3506262056</v>
      </c>
      <c r="C903" s="116" t="s">
        <v>560</v>
      </c>
      <c r="D903" s="115">
        <v>262</v>
      </c>
      <c r="E903" s="116" t="s">
        <v>289</v>
      </c>
      <c r="F903" s="115">
        <v>56</v>
      </c>
      <c r="G903" s="116" t="s">
        <v>83</v>
      </c>
      <c r="H903" s="74">
        <f t="shared" si="104"/>
        <v>1</v>
      </c>
      <c r="I903" s="36"/>
      <c r="J903" s="38" t="str">
        <f t="shared" si="105"/>
        <v>--</v>
      </c>
      <c r="K903" s="38">
        <f t="shared" si="106"/>
        <v>0</v>
      </c>
      <c r="L903" s="38">
        <f t="shared" si="107"/>
        <v>0</v>
      </c>
      <c r="M903" s="36"/>
      <c r="N903" s="38">
        <f t="shared" si="108"/>
        <v>11757.003972657023</v>
      </c>
      <c r="O903" s="38">
        <f t="shared" si="109"/>
        <v>0</v>
      </c>
      <c r="P903" s="38">
        <f t="shared" si="110"/>
        <v>0</v>
      </c>
      <c r="Q903" s="36"/>
      <c r="R903" s="58" t="str">
        <f t="shared" si="111"/>
        <v>--</v>
      </c>
    </row>
    <row r="904" spans="1:18">
      <c r="A904" s="35">
        <v>3506</v>
      </c>
      <c r="B904" s="115">
        <v>3506262057</v>
      </c>
      <c r="C904" s="116" t="s">
        <v>560</v>
      </c>
      <c r="D904" s="115">
        <v>262</v>
      </c>
      <c r="E904" s="116" t="s">
        <v>289</v>
      </c>
      <c r="F904" s="115">
        <v>57</v>
      </c>
      <c r="G904" s="116" t="s">
        <v>84</v>
      </c>
      <c r="H904" s="74">
        <f t="shared" si="104"/>
        <v>3</v>
      </c>
      <c r="I904" s="36"/>
      <c r="J904" s="38">
        <f t="shared" si="105"/>
        <v>16078.110139055938</v>
      </c>
      <c r="K904" s="38">
        <f t="shared" si="106"/>
        <v>0</v>
      </c>
      <c r="L904" s="38">
        <f t="shared" si="107"/>
        <v>0</v>
      </c>
      <c r="M904" s="36"/>
      <c r="N904" s="38">
        <f t="shared" si="108"/>
        <v>18088</v>
      </c>
      <c r="O904" s="38">
        <f t="shared" si="109"/>
        <v>0</v>
      </c>
      <c r="P904" s="38">
        <f t="shared" si="110"/>
        <v>1</v>
      </c>
      <c r="Q904" s="36"/>
      <c r="R904" s="58">
        <f t="shared" si="111"/>
        <v>2009.8898609440621</v>
      </c>
    </row>
    <row r="905" spans="1:18">
      <c r="A905" s="35">
        <v>3506</v>
      </c>
      <c r="B905" s="115">
        <v>3506262071</v>
      </c>
      <c r="C905" s="116" t="s">
        <v>560</v>
      </c>
      <c r="D905" s="115">
        <v>262</v>
      </c>
      <c r="E905" s="116" t="s">
        <v>289</v>
      </c>
      <c r="F905" s="115">
        <v>71</v>
      </c>
      <c r="G905" s="116" t="s">
        <v>98</v>
      </c>
      <c r="H905" s="74">
        <f t="shared" si="104"/>
        <v>4</v>
      </c>
      <c r="I905" s="36"/>
      <c r="J905" s="38">
        <f t="shared" si="105"/>
        <v>10422</v>
      </c>
      <c r="K905" s="38">
        <f t="shared" si="106"/>
        <v>0</v>
      </c>
      <c r="L905" s="38">
        <f t="shared" si="107"/>
        <v>0</v>
      </c>
      <c r="M905" s="36"/>
      <c r="N905" s="38">
        <f t="shared" si="108"/>
        <v>10992</v>
      </c>
      <c r="O905" s="38">
        <f t="shared" si="109"/>
        <v>0</v>
      </c>
      <c r="P905" s="38">
        <f t="shared" si="110"/>
        <v>0</v>
      </c>
      <c r="Q905" s="36"/>
      <c r="R905" s="58">
        <f t="shared" si="111"/>
        <v>570</v>
      </c>
    </row>
    <row r="906" spans="1:18">
      <c r="A906" s="35">
        <v>3506</v>
      </c>
      <c r="B906" s="115">
        <v>3506262079</v>
      </c>
      <c r="C906" s="116" t="s">
        <v>560</v>
      </c>
      <c r="D906" s="115">
        <v>262</v>
      </c>
      <c r="E906" s="116" t="s">
        <v>289</v>
      </c>
      <c r="F906" s="115">
        <v>79</v>
      </c>
      <c r="G906" s="116" t="s">
        <v>106</v>
      </c>
      <c r="H906" s="74">
        <f t="shared" ref="H906:H969" si="112">IFERROR(VLOOKUP(B906,ratesQ1,14,FALSE),"--")</f>
        <v>1</v>
      </c>
      <c r="I906" s="36"/>
      <c r="J906" s="38">
        <f t="shared" ref="J906:J969" si="113">IFERROR(VLOOKUP($B906,ratesPFY,9,FALSE),"--")</f>
        <v>11566.690873932695</v>
      </c>
      <c r="K906" s="38">
        <f t="shared" ref="K906:K969" si="114">(IFERROR(VLOOKUP($B906,found22,12,FALSE),0)+
(IFERROR(VLOOKUP($B906,found22,13,FALSE),0)+
+(IFERROR(VLOOKUP($B906,found22,14,FALSE),0))))</f>
        <v>0</v>
      </c>
      <c r="L906" s="38">
        <f t="shared" ref="L906:L969" si="115">(IFERROR(VLOOKUP($B906,found22,15,FALSE),0))</f>
        <v>0</v>
      </c>
      <c r="M906" s="36"/>
      <c r="N906" s="38">
        <f t="shared" ref="N906:N969" si="116">IFERROR(VLOOKUP($B906,ratesQ1,8,FALSE),"--")</f>
        <v>11611</v>
      </c>
      <c r="O906" s="38">
        <f t="shared" ref="O906:O969" si="117">(IFERROR(VLOOKUP($B906,found23,12,FALSE),0)+
+(IFERROR(VLOOKUP($B906,found23,13,FALSE),0)
+(IFERROR(VLOOKUP($B906,found23,14,FALSE),0))))</f>
        <v>0</v>
      </c>
      <c r="P906" s="38">
        <f t="shared" ref="P906:P969" si="118">(IFERROR(VLOOKUP($B906,found23,15,FALSE),0))</f>
        <v>0</v>
      </c>
      <c r="Q906" s="36"/>
      <c r="R906" s="58">
        <f t="shared" si="111"/>
        <v>44.309126067304533</v>
      </c>
    </row>
    <row r="907" spans="1:18">
      <c r="A907" s="35">
        <v>3506</v>
      </c>
      <c r="B907" s="115">
        <v>3506262093</v>
      </c>
      <c r="C907" s="116" t="s">
        <v>560</v>
      </c>
      <c r="D907" s="115">
        <v>262</v>
      </c>
      <c r="E907" s="116" t="s">
        <v>289</v>
      </c>
      <c r="F907" s="115">
        <v>93</v>
      </c>
      <c r="G907" s="116" t="s">
        <v>120</v>
      </c>
      <c r="H907" s="74">
        <f t="shared" si="112"/>
        <v>22</v>
      </c>
      <c r="I907" s="36"/>
      <c r="J907" s="38">
        <f t="shared" si="113"/>
        <v>13661</v>
      </c>
      <c r="K907" s="38">
        <f t="shared" si="114"/>
        <v>0</v>
      </c>
      <c r="L907" s="38">
        <f t="shared" si="115"/>
        <v>3</v>
      </c>
      <c r="M907" s="36"/>
      <c r="N907" s="38">
        <f t="shared" si="116"/>
        <v>14479</v>
      </c>
      <c r="O907" s="38">
        <f t="shared" si="117"/>
        <v>1</v>
      </c>
      <c r="P907" s="38">
        <f t="shared" si="118"/>
        <v>10</v>
      </c>
      <c r="Q907" s="36"/>
      <c r="R907" s="58">
        <f t="shared" ref="R907:R970" si="119">IFERROR(N907-J907,"--")</f>
        <v>818</v>
      </c>
    </row>
    <row r="908" spans="1:18">
      <c r="A908" s="35">
        <v>3506</v>
      </c>
      <c r="B908" s="115">
        <v>3506262163</v>
      </c>
      <c r="C908" s="116" t="s">
        <v>560</v>
      </c>
      <c r="D908" s="115">
        <v>262</v>
      </c>
      <c r="E908" s="116" t="s">
        <v>289</v>
      </c>
      <c r="F908" s="115">
        <v>163</v>
      </c>
      <c r="G908" s="116" t="s">
        <v>190</v>
      </c>
      <c r="H908" s="74">
        <f t="shared" si="112"/>
        <v>201</v>
      </c>
      <c r="I908" s="36"/>
      <c r="J908" s="38">
        <f t="shared" si="113"/>
        <v>14629</v>
      </c>
      <c r="K908" s="38">
        <f t="shared" si="114"/>
        <v>36</v>
      </c>
      <c r="L908" s="38">
        <f t="shared" si="115"/>
        <v>107</v>
      </c>
      <c r="M908" s="36"/>
      <c r="N908" s="38">
        <f t="shared" si="116"/>
        <v>15094</v>
      </c>
      <c r="O908" s="38">
        <f t="shared" si="117"/>
        <v>25</v>
      </c>
      <c r="P908" s="38">
        <f t="shared" si="118"/>
        <v>82</v>
      </c>
      <c r="Q908" s="36"/>
      <c r="R908" s="58">
        <f t="shared" si="119"/>
        <v>465</v>
      </c>
    </row>
    <row r="909" spans="1:18">
      <c r="A909" s="35">
        <v>3506</v>
      </c>
      <c r="B909" s="115">
        <v>3506262165</v>
      </c>
      <c r="C909" s="116" t="s">
        <v>560</v>
      </c>
      <c r="D909" s="115">
        <v>262</v>
      </c>
      <c r="E909" s="116" t="s">
        <v>289</v>
      </c>
      <c r="F909" s="115">
        <v>165</v>
      </c>
      <c r="G909" s="116" t="s">
        <v>192</v>
      </c>
      <c r="H909" s="74">
        <f t="shared" si="112"/>
        <v>33</v>
      </c>
      <c r="I909" s="36"/>
      <c r="J909" s="38">
        <f t="shared" si="113"/>
        <v>13834</v>
      </c>
      <c r="K909" s="38">
        <f t="shared" si="114"/>
        <v>6</v>
      </c>
      <c r="L909" s="38">
        <f t="shared" si="115"/>
        <v>18</v>
      </c>
      <c r="M909" s="36"/>
      <c r="N909" s="38">
        <f t="shared" si="116"/>
        <v>14050</v>
      </c>
      <c r="O909" s="38">
        <f t="shared" si="117"/>
        <v>1</v>
      </c>
      <c r="P909" s="38">
        <f t="shared" si="118"/>
        <v>20</v>
      </c>
      <c r="Q909" s="36"/>
      <c r="R909" s="58">
        <f t="shared" si="119"/>
        <v>216</v>
      </c>
    </row>
    <row r="910" spans="1:18">
      <c r="A910" s="35">
        <v>3506</v>
      </c>
      <c r="B910" s="115">
        <v>3506262176</v>
      </c>
      <c r="C910" s="116" t="s">
        <v>560</v>
      </c>
      <c r="D910" s="115">
        <v>262</v>
      </c>
      <c r="E910" s="116" t="s">
        <v>289</v>
      </c>
      <c r="F910" s="115">
        <v>176</v>
      </c>
      <c r="G910" s="116" t="s">
        <v>203</v>
      </c>
      <c r="H910" s="74">
        <f t="shared" si="112"/>
        <v>7</v>
      </c>
      <c r="I910" s="36"/>
      <c r="J910" s="38">
        <f t="shared" si="113"/>
        <v>14199</v>
      </c>
      <c r="K910" s="38">
        <f t="shared" si="114"/>
        <v>2</v>
      </c>
      <c r="L910" s="38">
        <f t="shared" si="115"/>
        <v>8</v>
      </c>
      <c r="M910" s="36"/>
      <c r="N910" s="38">
        <f t="shared" si="116"/>
        <v>13356</v>
      </c>
      <c r="O910" s="38">
        <f t="shared" si="117"/>
        <v>0</v>
      </c>
      <c r="P910" s="38">
        <f t="shared" si="118"/>
        <v>4</v>
      </c>
      <c r="Q910" s="36"/>
      <c r="R910" s="58">
        <f t="shared" si="119"/>
        <v>-843</v>
      </c>
    </row>
    <row r="911" spans="1:18">
      <c r="A911" s="35">
        <v>3506</v>
      </c>
      <c r="B911" s="115">
        <v>3506262178</v>
      </c>
      <c r="C911" s="116" t="s">
        <v>560</v>
      </c>
      <c r="D911" s="115">
        <v>262</v>
      </c>
      <c r="E911" s="116" t="s">
        <v>289</v>
      </c>
      <c r="F911" s="115">
        <v>178</v>
      </c>
      <c r="G911" s="116" t="s">
        <v>205</v>
      </c>
      <c r="H911" s="74">
        <f t="shared" si="112"/>
        <v>4</v>
      </c>
      <c r="I911" s="36"/>
      <c r="J911" s="38">
        <f t="shared" si="113"/>
        <v>14471</v>
      </c>
      <c r="K911" s="38">
        <f t="shared" si="114"/>
        <v>1</v>
      </c>
      <c r="L911" s="38">
        <f t="shared" si="115"/>
        <v>5</v>
      </c>
      <c r="M911" s="36"/>
      <c r="N911" s="38">
        <f t="shared" si="116"/>
        <v>14406</v>
      </c>
      <c r="O911" s="38">
        <f t="shared" si="117"/>
        <v>0</v>
      </c>
      <c r="P911" s="38">
        <f t="shared" si="118"/>
        <v>2</v>
      </c>
      <c r="Q911" s="36"/>
      <c r="R911" s="58">
        <f t="shared" si="119"/>
        <v>-65</v>
      </c>
    </row>
    <row r="912" spans="1:18">
      <c r="A912" s="35">
        <v>3506</v>
      </c>
      <c r="B912" s="115">
        <v>3506262229</v>
      </c>
      <c r="C912" s="116" t="s">
        <v>560</v>
      </c>
      <c r="D912" s="115">
        <v>262</v>
      </c>
      <c r="E912" s="116" t="s">
        <v>289</v>
      </c>
      <c r="F912" s="115">
        <v>229</v>
      </c>
      <c r="G912" s="116" t="s">
        <v>256</v>
      </c>
      <c r="H912" s="74">
        <f t="shared" si="112"/>
        <v>48</v>
      </c>
      <c r="I912" s="36"/>
      <c r="J912" s="38">
        <f t="shared" si="113"/>
        <v>12920</v>
      </c>
      <c r="K912" s="38">
        <f t="shared" si="114"/>
        <v>2</v>
      </c>
      <c r="L912" s="38">
        <f t="shared" si="115"/>
        <v>11</v>
      </c>
      <c r="M912" s="36"/>
      <c r="N912" s="38">
        <f t="shared" si="116"/>
        <v>13938</v>
      </c>
      <c r="O912" s="38">
        <f t="shared" si="117"/>
        <v>3</v>
      </c>
      <c r="P912" s="38">
        <f t="shared" si="118"/>
        <v>15</v>
      </c>
      <c r="Q912" s="36"/>
      <c r="R912" s="58">
        <f t="shared" si="119"/>
        <v>1018</v>
      </c>
    </row>
    <row r="913" spans="1:18">
      <c r="A913" s="35">
        <v>3506</v>
      </c>
      <c r="B913" s="115">
        <v>3506262243</v>
      </c>
      <c r="C913" s="116" t="s">
        <v>560</v>
      </c>
      <c r="D913" s="115">
        <v>262</v>
      </c>
      <c r="E913" s="116" t="s">
        <v>289</v>
      </c>
      <c r="F913" s="115">
        <v>243</v>
      </c>
      <c r="G913" s="116" t="s">
        <v>270</v>
      </c>
      <c r="H913" s="74">
        <f t="shared" si="112"/>
        <v>1</v>
      </c>
      <c r="I913" s="36"/>
      <c r="J913" s="38">
        <f t="shared" si="113"/>
        <v>14498.641533609803</v>
      </c>
      <c r="K913" s="38">
        <f t="shared" si="114"/>
        <v>0</v>
      </c>
      <c r="L913" s="38">
        <f t="shared" si="115"/>
        <v>0</v>
      </c>
      <c r="M913" s="36"/>
      <c r="N913" s="38">
        <f t="shared" si="116"/>
        <v>9754</v>
      </c>
      <c r="O913" s="38">
        <f t="shared" si="117"/>
        <v>0</v>
      </c>
      <c r="P913" s="38">
        <f t="shared" si="118"/>
        <v>0</v>
      </c>
      <c r="Q913" s="36"/>
      <c r="R913" s="58">
        <f t="shared" si="119"/>
        <v>-4744.6415336098034</v>
      </c>
    </row>
    <row r="914" spans="1:18">
      <c r="A914" s="35">
        <v>3506</v>
      </c>
      <c r="B914" s="115">
        <v>3506262248</v>
      </c>
      <c r="C914" s="116" t="s">
        <v>560</v>
      </c>
      <c r="D914" s="115">
        <v>262</v>
      </c>
      <c r="E914" s="116" t="s">
        <v>289</v>
      </c>
      <c r="F914" s="115">
        <v>248</v>
      </c>
      <c r="G914" s="116" t="s">
        <v>275</v>
      </c>
      <c r="H914" s="74">
        <f t="shared" si="112"/>
        <v>27</v>
      </c>
      <c r="I914" s="36"/>
      <c r="J914" s="38">
        <f t="shared" si="113"/>
        <v>14885</v>
      </c>
      <c r="K914" s="38">
        <f t="shared" si="114"/>
        <v>2</v>
      </c>
      <c r="L914" s="38">
        <f t="shared" si="115"/>
        <v>11</v>
      </c>
      <c r="M914" s="36"/>
      <c r="N914" s="38">
        <f t="shared" si="116"/>
        <v>13834</v>
      </c>
      <c r="O914" s="38">
        <f t="shared" si="117"/>
        <v>1</v>
      </c>
      <c r="P914" s="38">
        <f t="shared" si="118"/>
        <v>11</v>
      </c>
      <c r="Q914" s="36"/>
      <c r="R914" s="58">
        <f t="shared" si="119"/>
        <v>-1051</v>
      </c>
    </row>
    <row r="915" spans="1:18">
      <c r="A915" s="35">
        <v>3506</v>
      </c>
      <c r="B915" s="115">
        <v>3506262258</v>
      </c>
      <c r="C915" s="116" t="s">
        <v>560</v>
      </c>
      <c r="D915" s="115">
        <v>262</v>
      </c>
      <c r="E915" s="116" t="s">
        <v>289</v>
      </c>
      <c r="F915" s="115">
        <v>258</v>
      </c>
      <c r="G915" s="116" t="s">
        <v>285</v>
      </c>
      <c r="H915" s="74">
        <f t="shared" si="112"/>
        <v>10</v>
      </c>
      <c r="I915" s="36"/>
      <c r="J915" s="38">
        <f t="shared" si="113"/>
        <v>14194</v>
      </c>
      <c r="K915" s="38">
        <f t="shared" si="114"/>
        <v>3</v>
      </c>
      <c r="L915" s="38">
        <f t="shared" si="115"/>
        <v>4</v>
      </c>
      <c r="M915" s="36"/>
      <c r="N915" s="38">
        <f t="shared" si="116"/>
        <v>13773</v>
      </c>
      <c r="O915" s="38">
        <f t="shared" si="117"/>
        <v>2</v>
      </c>
      <c r="P915" s="38">
        <f t="shared" si="118"/>
        <v>3</v>
      </c>
      <c r="Q915" s="36"/>
      <c r="R915" s="58">
        <f t="shared" si="119"/>
        <v>-421</v>
      </c>
    </row>
    <row r="916" spans="1:18">
      <c r="A916" s="35">
        <v>3506</v>
      </c>
      <c r="B916" s="115">
        <v>3506262262</v>
      </c>
      <c r="C916" s="116" t="s">
        <v>560</v>
      </c>
      <c r="D916" s="115">
        <v>262</v>
      </c>
      <c r="E916" s="116" t="s">
        <v>289</v>
      </c>
      <c r="F916" s="115">
        <v>262</v>
      </c>
      <c r="G916" s="116" t="s">
        <v>289</v>
      </c>
      <c r="H916" s="74">
        <f t="shared" si="112"/>
        <v>156</v>
      </c>
      <c r="I916" s="36"/>
      <c r="J916" s="38">
        <f t="shared" si="113"/>
        <v>12447</v>
      </c>
      <c r="K916" s="38">
        <f t="shared" si="114"/>
        <v>16</v>
      </c>
      <c r="L916" s="38">
        <f t="shared" si="115"/>
        <v>34</v>
      </c>
      <c r="M916" s="36"/>
      <c r="N916" s="38">
        <f t="shared" si="116"/>
        <v>13698</v>
      </c>
      <c r="O916" s="38">
        <f t="shared" si="117"/>
        <v>7</v>
      </c>
      <c r="P916" s="38">
        <f t="shared" si="118"/>
        <v>40</v>
      </c>
      <c r="Q916" s="36"/>
      <c r="R916" s="58">
        <f t="shared" si="119"/>
        <v>1251</v>
      </c>
    </row>
    <row r="917" spans="1:18">
      <c r="A917" s="35">
        <v>3506</v>
      </c>
      <c r="B917" s="115">
        <v>3506262274</v>
      </c>
      <c r="C917" s="116" t="s">
        <v>560</v>
      </c>
      <c r="D917" s="115">
        <v>262</v>
      </c>
      <c r="E917" s="116" t="s">
        <v>289</v>
      </c>
      <c r="F917" s="115">
        <v>274</v>
      </c>
      <c r="G917" s="116" t="s">
        <v>301</v>
      </c>
      <c r="H917" s="74">
        <f t="shared" si="112"/>
        <v>2</v>
      </c>
      <c r="I917" s="36"/>
      <c r="J917" s="38">
        <f t="shared" si="113"/>
        <v>14149</v>
      </c>
      <c r="K917" s="38">
        <f t="shared" si="114"/>
        <v>1</v>
      </c>
      <c r="L917" s="38">
        <f t="shared" si="115"/>
        <v>2</v>
      </c>
      <c r="M917" s="36"/>
      <c r="N917" s="38">
        <f t="shared" si="116"/>
        <v>17454</v>
      </c>
      <c r="O917" s="38">
        <f t="shared" si="117"/>
        <v>0</v>
      </c>
      <c r="P917" s="38">
        <f t="shared" si="118"/>
        <v>2</v>
      </c>
      <c r="Q917" s="36"/>
      <c r="R917" s="58">
        <f t="shared" si="119"/>
        <v>3305</v>
      </c>
    </row>
    <row r="918" spans="1:18">
      <c r="A918" s="35">
        <v>3506</v>
      </c>
      <c r="B918" s="115">
        <v>3506262284</v>
      </c>
      <c r="C918" s="116" t="s">
        <v>560</v>
      </c>
      <c r="D918" s="115">
        <v>262</v>
      </c>
      <c r="E918" s="116" t="s">
        <v>289</v>
      </c>
      <c r="F918" s="115">
        <v>284</v>
      </c>
      <c r="G918" s="116" t="s">
        <v>311</v>
      </c>
      <c r="H918" s="74">
        <f t="shared" si="112"/>
        <v>3</v>
      </c>
      <c r="I918" s="36"/>
      <c r="J918" s="38">
        <f t="shared" si="113"/>
        <v>12778</v>
      </c>
      <c r="K918" s="38">
        <f t="shared" si="114"/>
        <v>2</v>
      </c>
      <c r="L918" s="38">
        <f t="shared" si="115"/>
        <v>1</v>
      </c>
      <c r="M918" s="36"/>
      <c r="N918" s="38">
        <f t="shared" si="116"/>
        <v>12730</v>
      </c>
      <c r="O918" s="38">
        <f t="shared" si="117"/>
        <v>2</v>
      </c>
      <c r="P918" s="38">
        <f t="shared" si="118"/>
        <v>0</v>
      </c>
      <c r="Q918" s="36"/>
      <c r="R918" s="58">
        <f t="shared" si="119"/>
        <v>-48</v>
      </c>
    </row>
    <row r="919" spans="1:18">
      <c r="A919" s="35">
        <v>3506</v>
      </c>
      <c r="B919" s="115">
        <v>3506262295</v>
      </c>
      <c r="C919" s="116" t="s">
        <v>560</v>
      </c>
      <c r="D919" s="115">
        <v>262</v>
      </c>
      <c r="E919" s="116" t="s">
        <v>289</v>
      </c>
      <c r="F919" s="115">
        <v>295</v>
      </c>
      <c r="G919" s="116" t="s">
        <v>322</v>
      </c>
      <c r="H919" s="74">
        <f t="shared" si="112"/>
        <v>1</v>
      </c>
      <c r="I919" s="36"/>
      <c r="J919" s="38">
        <f t="shared" si="113"/>
        <v>11023</v>
      </c>
      <c r="K919" s="38">
        <f t="shared" si="114"/>
        <v>0</v>
      </c>
      <c r="L919" s="38">
        <f t="shared" si="115"/>
        <v>0</v>
      </c>
      <c r="M919" s="36"/>
      <c r="N919" s="38">
        <f t="shared" si="116"/>
        <v>11611</v>
      </c>
      <c r="O919" s="38">
        <f t="shared" si="117"/>
        <v>0</v>
      </c>
      <c r="P919" s="38">
        <f t="shared" si="118"/>
        <v>0</v>
      </c>
      <c r="Q919" s="36"/>
      <c r="R919" s="58">
        <f t="shared" si="119"/>
        <v>588</v>
      </c>
    </row>
    <row r="920" spans="1:18">
      <c r="A920" s="35">
        <v>3506</v>
      </c>
      <c r="B920" s="115">
        <v>3506262305</v>
      </c>
      <c r="C920" s="116" t="s">
        <v>560</v>
      </c>
      <c r="D920" s="115">
        <v>262</v>
      </c>
      <c r="E920" s="116" t="s">
        <v>289</v>
      </c>
      <c r="F920" s="115">
        <v>305</v>
      </c>
      <c r="G920" s="116" t="s">
        <v>332</v>
      </c>
      <c r="H920" s="74">
        <f t="shared" si="112"/>
        <v>3</v>
      </c>
      <c r="I920" s="36"/>
      <c r="J920" s="38">
        <f t="shared" si="113"/>
        <v>11418.096791264776</v>
      </c>
      <c r="K920" s="38">
        <f t="shared" si="114"/>
        <v>0</v>
      </c>
      <c r="L920" s="38">
        <f t="shared" si="115"/>
        <v>0</v>
      </c>
      <c r="M920" s="36"/>
      <c r="N920" s="38">
        <f t="shared" si="116"/>
        <v>10373</v>
      </c>
      <c r="O920" s="38">
        <f t="shared" si="117"/>
        <v>0</v>
      </c>
      <c r="P920" s="38">
        <f t="shared" si="118"/>
        <v>0</v>
      </c>
      <c r="Q920" s="36"/>
      <c r="R920" s="58">
        <f t="shared" si="119"/>
        <v>-1045.0967912647757</v>
      </c>
    </row>
    <row r="921" spans="1:18">
      <c r="A921" s="35">
        <v>3506</v>
      </c>
      <c r="B921" s="115">
        <v>3506262342</v>
      </c>
      <c r="C921" s="116" t="s">
        <v>560</v>
      </c>
      <c r="D921" s="115">
        <v>262</v>
      </c>
      <c r="E921" s="116" t="s">
        <v>289</v>
      </c>
      <c r="F921" s="115">
        <v>342</v>
      </c>
      <c r="G921" s="116" t="s">
        <v>369</v>
      </c>
      <c r="H921" s="74">
        <f t="shared" si="112"/>
        <v>2</v>
      </c>
      <c r="I921" s="36"/>
      <c r="J921" s="38">
        <f t="shared" si="113"/>
        <v>11347.29420702626</v>
      </c>
      <c r="K921" s="38">
        <f t="shared" si="114"/>
        <v>0</v>
      </c>
      <c r="L921" s="38">
        <f t="shared" si="115"/>
        <v>0</v>
      </c>
      <c r="M921" s="36"/>
      <c r="N921" s="38">
        <f t="shared" si="116"/>
        <v>9754</v>
      </c>
      <c r="O921" s="38">
        <f t="shared" si="117"/>
        <v>0</v>
      </c>
      <c r="P921" s="38">
        <f t="shared" si="118"/>
        <v>0</v>
      </c>
      <c r="Q921" s="36"/>
      <c r="R921" s="58">
        <f t="shared" si="119"/>
        <v>-1593.2942070262598</v>
      </c>
    </row>
    <row r="922" spans="1:18">
      <c r="A922" s="35">
        <v>3506</v>
      </c>
      <c r="B922" s="115">
        <v>3506262346</v>
      </c>
      <c r="C922" s="116" t="s">
        <v>560</v>
      </c>
      <c r="D922" s="115">
        <v>262</v>
      </c>
      <c r="E922" s="116" t="s">
        <v>289</v>
      </c>
      <c r="F922" s="115">
        <v>346</v>
      </c>
      <c r="G922" s="116" t="s">
        <v>373</v>
      </c>
      <c r="H922" s="74">
        <f t="shared" si="112"/>
        <v>1</v>
      </c>
      <c r="I922" s="36"/>
      <c r="J922" s="38">
        <f t="shared" si="113"/>
        <v>13254</v>
      </c>
      <c r="K922" s="38">
        <f t="shared" si="114"/>
        <v>0</v>
      </c>
      <c r="L922" s="38">
        <f t="shared" si="115"/>
        <v>1</v>
      </c>
      <c r="M922" s="36"/>
      <c r="N922" s="38">
        <f t="shared" si="116"/>
        <v>15073</v>
      </c>
      <c r="O922" s="38">
        <f t="shared" si="117"/>
        <v>0</v>
      </c>
      <c r="P922" s="38">
        <f t="shared" si="118"/>
        <v>1</v>
      </c>
      <c r="Q922" s="36"/>
      <c r="R922" s="58">
        <f t="shared" si="119"/>
        <v>1819</v>
      </c>
    </row>
    <row r="923" spans="1:18">
      <c r="A923" s="35">
        <v>3506</v>
      </c>
      <c r="B923" s="115">
        <v>3506262347</v>
      </c>
      <c r="C923" s="116" t="s">
        <v>560</v>
      </c>
      <c r="D923" s="115">
        <v>262</v>
      </c>
      <c r="E923" s="116" t="s">
        <v>289</v>
      </c>
      <c r="F923" s="115">
        <v>347</v>
      </c>
      <c r="G923" s="116" t="s">
        <v>374</v>
      </c>
      <c r="H923" s="74">
        <f t="shared" si="112"/>
        <v>4</v>
      </c>
      <c r="I923" s="36"/>
      <c r="J923" s="38">
        <f t="shared" si="113"/>
        <v>13133</v>
      </c>
      <c r="K923" s="38">
        <f t="shared" si="114"/>
        <v>2</v>
      </c>
      <c r="L923" s="38">
        <f t="shared" si="115"/>
        <v>3</v>
      </c>
      <c r="M923" s="36"/>
      <c r="N923" s="38">
        <f t="shared" si="116"/>
        <v>14411</v>
      </c>
      <c r="O923" s="38">
        <f t="shared" si="117"/>
        <v>1</v>
      </c>
      <c r="P923" s="38">
        <f t="shared" si="118"/>
        <v>3</v>
      </c>
      <c r="Q923" s="36"/>
      <c r="R923" s="58">
        <f t="shared" si="119"/>
        <v>1278</v>
      </c>
    </row>
    <row r="924" spans="1:18">
      <c r="A924" s="35">
        <v>3508</v>
      </c>
      <c r="B924" s="115">
        <v>3508281061</v>
      </c>
      <c r="C924" s="116" t="s">
        <v>577</v>
      </c>
      <c r="D924" s="115">
        <v>281</v>
      </c>
      <c r="E924" s="116" t="s">
        <v>308</v>
      </c>
      <c r="F924" s="115">
        <v>61</v>
      </c>
      <c r="G924" s="116" t="s">
        <v>88</v>
      </c>
      <c r="H924" s="74">
        <f t="shared" si="112"/>
        <v>1</v>
      </c>
      <c r="I924" s="36"/>
      <c r="J924" s="38">
        <f t="shared" si="113"/>
        <v>17275</v>
      </c>
      <c r="K924" s="38">
        <f t="shared" si="114"/>
        <v>1</v>
      </c>
      <c r="L924" s="38">
        <f t="shared" si="115"/>
        <v>2</v>
      </c>
      <c r="M924" s="36"/>
      <c r="N924" s="38">
        <f t="shared" si="116"/>
        <v>19029</v>
      </c>
      <c r="O924" s="38">
        <f t="shared" si="117"/>
        <v>1</v>
      </c>
      <c r="P924" s="38">
        <f t="shared" si="118"/>
        <v>2</v>
      </c>
      <c r="Q924" s="36"/>
      <c r="R924" s="58">
        <f t="shared" si="119"/>
        <v>1754</v>
      </c>
    </row>
    <row r="925" spans="1:18">
      <c r="A925" s="35">
        <v>3508</v>
      </c>
      <c r="B925" s="115">
        <v>3508281137</v>
      </c>
      <c r="C925" s="116" t="s">
        <v>577</v>
      </c>
      <c r="D925" s="115">
        <v>281</v>
      </c>
      <c r="E925" s="116" t="s">
        <v>308</v>
      </c>
      <c r="F925" s="115">
        <v>137</v>
      </c>
      <c r="G925" s="116" t="s">
        <v>164</v>
      </c>
      <c r="H925" s="74">
        <f t="shared" si="112"/>
        <v>2</v>
      </c>
      <c r="I925" s="36"/>
      <c r="J925" s="38">
        <f t="shared" si="113"/>
        <v>16496</v>
      </c>
      <c r="K925" s="38">
        <f t="shared" si="114"/>
        <v>0</v>
      </c>
      <c r="L925" s="38">
        <f t="shared" si="115"/>
        <v>3</v>
      </c>
      <c r="M925" s="36"/>
      <c r="N925" s="38">
        <f t="shared" si="116"/>
        <v>18088</v>
      </c>
      <c r="O925" s="38">
        <f t="shared" si="117"/>
        <v>0</v>
      </c>
      <c r="P925" s="38">
        <f t="shared" si="118"/>
        <v>5</v>
      </c>
      <c r="Q925" s="36"/>
      <c r="R925" s="58">
        <f t="shared" si="119"/>
        <v>1592</v>
      </c>
    </row>
    <row r="926" spans="1:18">
      <c r="A926" s="35">
        <v>3508</v>
      </c>
      <c r="B926" s="115">
        <v>3508281281</v>
      </c>
      <c r="C926" s="116" t="s">
        <v>577</v>
      </c>
      <c r="D926" s="115">
        <v>281</v>
      </c>
      <c r="E926" s="116" t="s">
        <v>308</v>
      </c>
      <c r="F926" s="115">
        <v>281</v>
      </c>
      <c r="G926" s="116" t="s">
        <v>308</v>
      </c>
      <c r="H926" s="74">
        <f t="shared" si="112"/>
        <v>207</v>
      </c>
      <c r="I926" s="36"/>
      <c r="J926" s="38">
        <f t="shared" si="113"/>
        <v>16616</v>
      </c>
      <c r="K926" s="38">
        <f t="shared" si="114"/>
        <v>49</v>
      </c>
      <c r="L926" s="38">
        <f t="shared" si="115"/>
        <v>185</v>
      </c>
      <c r="M926" s="36"/>
      <c r="N926" s="38">
        <f t="shared" si="116"/>
        <v>18139</v>
      </c>
      <c r="O926" s="38">
        <f t="shared" si="117"/>
        <v>24</v>
      </c>
      <c r="P926" s="38">
        <f t="shared" si="118"/>
        <v>159</v>
      </c>
      <c r="Q926" s="36"/>
      <c r="R926" s="58">
        <f t="shared" si="119"/>
        <v>1523</v>
      </c>
    </row>
    <row r="927" spans="1:18">
      <c r="A927" s="35">
        <v>3509</v>
      </c>
      <c r="B927" s="115">
        <v>3509095072</v>
      </c>
      <c r="C927" s="116" t="s">
        <v>561</v>
      </c>
      <c r="D927" s="115">
        <v>95</v>
      </c>
      <c r="E927" s="116" t="s">
        <v>122</v>
      </c>
      <c r="F927" s="115">
        <v>72</v>
      </c>
      <c r="G927" s="116" t="s">
        <v>99</v>
      </c>
      <c r="H927" s="74">
        <f t="shared" si="112"/>
        <v>1</v>
      </c>
      <c r="I927" s="36"/>
      <c r="J927" s="38">
        <f t="shared" si="113"/>
        <v>15161</v>
      </c>
      <c r="K927" s="38">
        <f t="shared" si="114"/>
        <v>0</v>
      </c>
      <c r="L927" s="38">
        <f t="shared" si="115"/>
        <v>1</v>
      </c>
      <c r="M927" s="36"/>
      <c r="N927" s="38">
        <f t="shared" si="116"/>
        <v>16406</v>
      </c>
      <c r="O927" s="38">
        <f t="shared" si="117"/>
        <v>0</v>
      </c>
      <c r="P927" s="38">
        <f t="shared" si="118"/>
        <v>1</v>
      </c>
      <c r="Q927" s="36"/>
      <c r="R927" s="58">
        <f t="shared" si="119"/>
        <v>1245</v>
      </c>
    </row>
    <row r="928" spans="1:18">
      <c r="A928" s="35">
        <v>3509</v>
      </c>
      <c r="B928" s="115">
        <v>3509095095</v>
      </c>
      <c r="C928" s="116" t="s">
        <v>561</v>
      </c>
      <c r="D928" s="115">
        <v>95</v>
      </c>
      <c r="E928" s="116" t="s">
        <v>122</v>
      </c>
      <c r="F928" s="115">
        <v>95</v>
      </c>
      <c r="G928" s="116" t="s">
        <v>122</v>
      </c>
      <c r="H928" s="74">
        <f t="shared" si="112"/>
        <v>582</v>
      </c>
      <c r="I928" s="36"/>
      <c r="J928" s="38">
        <f t="shared" si="113"/>
        <v>14181</v>
      </c>
      <c r="K928" s="38">
        <f t="shared" si="114"/>
        <v>107</v>
      </c>
      <c r="L928" s="38">
        <f t="shared" si="115"/>
        <v>392</v>
      </c>
      <c r="M928" s="36"/>
      <c r="N928" s="38">
        <f t="shared" si="116"/>
        <v>16441</v>
      </c>
      <c r="O928" s="38">
        <f t="shared" si="117"/>
        <v>112</v>
      </c>
      <c r="P928" s="38">
        <f t="shared" si="118"/>
        <v>454</v>
      </c>
      <c r="Q928" s="36"/>
      <c r="R928" s="58">
        <f t="shared" si="119"/>
        <v>2260</v>
      </c>
    </row>
    <row r="929" spans="1:18">
      <c r="A929" s="35">
        <v>3509</v>
      </c>
      <c r="B929" s="115">
        <v>3509095097</v>
      </c>
      <c r="C929" s="116" t="s">
        <v>561</v>
      </c>
      <c r="D929" s="115">
        <v>95</v>
      </c>
      <c r="E929" s="116" t="s">
        <v>122</v>
      </c>
      <c r="F929" s="115">
        <v>97</v>
      </c>
      <c r="G929" s="116" t="s">
        <v>124</v>
      </c>
      <c r="H929" s="74">
        <f t="shared" si="112"/>
        <v>1</v>
      </c>
      <c r="I929" s="36"/>
      <c r="J929" s="38" t="str">
        <f t="shared" si="113"/>
        <v>--</v>
      </c>
      <c r="K929" s="38">
        <f t="shared" si="114"/>
        <v>0</v>
      </c>
      <c r="L929" s="38">
        <f t="shared" si="115"/>
        <v>0</v>
      </c>
      <c r="M929" s="36"/>
      <c r="N929" s="38">
        <f t="shared" si="116"/>
        <v>15701.485072463767</v>
      </c>
      <c r="O929" s="38">
        <f t="shared" si="117"/>
        <v>0</v>
      </c>
      <c r="P929" s="38">
        <f t="shared" si="118"/>
        <v>0</v>
      </c>
      <c r="Q929" s="36"/>
      <c r="R929" s="58" t="str">
        <f t="shared" si="119"/>
        <v>--</v>
      </c>
    </row>
    <row r="930" spans="1:18">
      <c r="A930" s="35">
        <v>3509</v>
      </c>
      <c r="B930" s="115">
        <v>3509095201</v>
      </c>
      <c r="C930" s="116" t="s">
        <v>561</v>
      </c>
      <c r="D930" s="115">
        <v>95</v>
      </c>
      <c r="E930" s="116" t="s">
        <v>122</v>
      </c>
      <c r="F930" s="115">
        <v>201</v>
      </c>
      <c r="G930" s="116" t="s">
        <v>228</v>
      </c>
      <c r="H930" s="74">
        <f t="shared" si="112"/>
        <v>9</v>
      </c>
      <c r="I930" s="36"/>
      <c r="J930" s="38">
        <f t="shared" si="113"/>
        <v>16583</v>
      </c>
      <c r="K930" s="38">
        <f t="shared" si="114"/>
        <v>1</v>
      </c>
      <c r="L930" s="38">
        <f t="shared" si="115"/>
        <v>3</v>
      </c>
      <c r="M930" s="36"/>
      <c r="N930" s="38">
        <f t="shared" si="116"/>
        <v>17917</v>
      </c>
      <c r="O930" s="38">
        <f t="shared" si="117"/>
        <v>1</v>
      </c>
      <c r="P930" s="38">
        <f t="shared" si="118"/>
        <v>7</v>
      </c>
      <c r="Q930" s="36"/>
      <c r="R930" s="58">
        <f t="shared" si="119"/>
        <v>1334</v>
      </c>
    </row>
    <row r="931" spans="1:18">
      <c r="A931" s="35">
        <v>3509</v>
      </c>
      <c r="B931" s="115">
        <v>3509095292</v>
      </c>
      <c r="C931" s="116" t="s">
        <v>561</v>
      </c>
      <c r="D931" s="115">
        <v>95</v>
      </c>
      <c r="E931" s="116" t="s">
        <v>122</v>
      </c>
      <c r="F931" s="115">
        <v>292</v>
      </c>
      <c r="G931" s="116" t="s">
        <v>319</v>
      </c>
      <c r="H931" s="74">
        <f t="shared" si="112"/>
        <v>2</v>
      </c>
      <c r="I931" s="36"/>
      <c r="J931" s="38">
        <f t="shared" si="113"/>
        <v>15484</v>
      </c>
      <c r="K931" s="38">
        <f t="shared" si="114"/>
        <v>0</v>
      </c>
      <c r="L931" s="38">
        <f t="shared" si="115"/>
        <v>1</v>
      </c>
      <c r="M931" s="36"/>
      <c r="N931" s="38">
        <f t="shared" si="116"/>
        <v>16406</v>
      </c>
      <c r="O931" s="38">
        <f t="shared" si="117"/>
        <v>0</v>
      </c>
      <c r="P931" s="38">
        <f t="shared" si="118"/>
        <v>1</v>
      </c>
      <c r="Q931" s="36"/>
      <c r="R931" s="58">
        <f t="shared" si="119"/>
        <v>922</v>
      </c>
    </row>
    <row r="932" spans="1:18">
      <c r="A932" s="35">
        <v>3509</v>
      </c>
      <c r="B932" s="115">
        <v>3509095293</v>
      </c>
      <c r="C932" s="116" t="s">
        <v>561</v>
      </c>
      <c r="D932" s="115">
        <v>95</v>
      </c>
      <c r="E932" s="116" t="s">
        <v>122</v>
      </c>
      <c r="F932" s="115">
        <v>293</v>
      </c>
      <c r="G932" s="116" t="s">
        <v>320</v>
      </c>
      <c r="H932" s="74">
        <f t="shared" si="112"/>
        <v>1</v>
      </c>
      <c r="I932" s="36"/>
      <c r="J932" s="38" t="str">
        <f t="shared" si="113"/>
        <v>--</v>
      </c>
      <c r="K932" s="38">
        <f t="shared" si="114"/>
        <v>0</v>
      </c>
      <c r="L932" s="38">
        <f t="shared" si="115"/>
        <v>0</v>
      </c>
      <c r="M932" s="36"/>
      <c r="N932" s="38">
        <f t="shared" si="116"/>
        <v>14953.293164987406</v>
      </c>
      <c r="O932" s="38">
        <f t="shared" si="117"/>
        <v>0</v>
      </c>
      <c r="P932" s="38">
        <f t="shared" si="118"/>
        <v>0</v>
      </c>
      <c r="Q932" s="36"/>
      <c r="R932" s="58" t="str">
        <f t="shared" si="119"/>
        <v>--</v>
      </c>
    </row>
    <row r="933" spans="1:18">
      <c r="A933" s="35">
        <v>3509</v>
      </c>
      <c r="B933" s="115">
        <v>3509095665</v>
      </c>
      <c r="C933" s="116" t="s">
        <v>561</v>
      </c>
      <c r="D933" s="115">
        <v>95</v>
      </c>
      <c r="E933" s="116" t="s">
        <v>122</v>
      </c>
      <c r="F933" s="115">
        <v>665</v>
      </c>
      <c r="G933" s="116" t="s">
        <v>400</v>
      </c>
      <c r="H933" s="74">
        <f t="shared" si="112"/>
        <v>1</v>
      </c>
      <c r="I933" s="36"/>
      <c r="J933" s="38">
        <f t="shared" si="113"/>
        <v>11066.952441988949</v>
      </c>
      <c r="K933" s="38">
        <f t="shared" si="114"/>
        <v>0</v>
      </c>
      <c r="L933" s="38">
        <f t="shared" si="115"/>
        <v>0</v>
      </c>
      <c r="M933" s="36"/>
      <c r="N933" s="38">
        <f t="shared" si="116"/>
        <v>14165</v>
      </c>
      <c r="O933" s="38">
        <f t="shared" si="117"/>
        <v>0</v>
      </c>
      <c r="P933" s="38">
        <f t="shared" si="118"/>
        <v>1</v>
      </c>
      <c r="Q933" s="36"/>
      <c r="R933" s="58">
        <f t="shared" si="119"/>
        <v>3098.0475580110506</v>
      </c>
    </row>
    <row r="934" spans="1:18">
      <c r="A934" s="35">
        <v>3509</v>
      </c>
      <c r="B934" s="115">
        <v>3509095763</v>
      </c>
      <c r="C934" s="116" t="s">
        <v>561</v>
      </c>
      <c r="D934" s="115">
        <v>95</v>
      </c>
      <c r="E934" s="116" t="s">
        <v>122</v>
      </c>
      <c r="F934" s="115">
        <v>763</v>
      </c>
      <c r="G934" s="116" t="s">
        <v>429</v>
      </c>
      <c r="H934" s="74">
        <f t="shared" si="112"/>
        <v>3</v>
      </c>
      <c r="I934" s="36"/>
      <c r="J934" s="38">
        <f t="shared" si="113"/>
        <v>15088</v>
      </c>
      <c r="K934" s="38">
        <f t="shared" si="114"/>
        <v>0</v>
      </c>
      <c r="L934" s="38">
        <f t="shared" si="115"/>
        <v>1</v>
      </c>
      <c r="M934" s="36"/>
      <c r="N934" s="38">
        <f t="shared" si="116"/>
        <v>13434.820305498981</v>
      </c>
      <c r="O934" s="38">
        <f t="shared" si="117"/>
        <v>0</v>
      </c>
      <c r="P934" s="38">
        <f t="shared" si="118"/>
        <v>0</v>
      </c>
      <c r="Q934" s="36"/>
      <c r="R934" s="58">
        <f t="shared" si="119"/>
        <v>-1653.1796945010192</v>
      </c>
    </row>
    <row r="935" spans="1:18">
      <c r="A935" s="35">
        <v>3510</v>
      </c>
      <c r="B935" s="115">
        <v>3510281061</v>
      </c>
      <c r="C935" s="116" t="s">
        <v>562</v>
      </c>
      <c r="D935" s="115">
        <v>281</v>
      </c>
      <c r="E935" s="116" t="s">
        <v>308</v>
      </c>
      <c r="F935" s="115">
        <v>61</v>
      </c>
      <c r="G935" s="116" t="s">
        <v>88</v>
      </c>
      <c r="H935" s="74">
        <f t="shared" si="112"/>
        <v>2</v>
      </c>
      <c r="I935" s="36"/>
      <c r="J935" s="38">
        <f t="shared" si="113"/>
        <v>12897</v>
      </c>
      <c r="K935" s="38">
        <f t="shared" si="114"/>
        <v>0</v>
      </c>
      <c r="L935" s="38">
        <f t="shared" si="115"/>
        <v>2</v>
      </c>
      <c r="M935" s="36"/>
      <c r="N935" s="38">
        <f t="shared" si="116"/>
        <v>16094</v>
      </c>
      <c r="O935" s="38">
        <f t="shared" si="117"/>
        <v>0</v>
      </c>
      <c r="P935" s="38">
        <f t="shared" si="118"/>
        <v>2</v>
      </c>
      <c r="Q935" s="36"/>
      <c r="R935" s="58">
        <f t="shared" si="119"/>
        <v>3197</v>
      </c>
    </row>
    <row r="936" spans="1:18">
      <c r="A936" s="35">
        <v>3510</v>
      </c>
      <c r="B936" s="115">
        <v>3510281087</v>
      </c>
      <c r="C936" s="116" t="s">
        <v>562</v>
      </c>
      <c r="D936" s="115">
        <v>281</v>
      </c>
      <c r="E936" s="116" t="s">
        <v>308</v>
      </c>
      <c r="F936" s="115">
        <v>87</v>
      </c>
      <c r="G936" s="116" t="s">
        <v>114</v>
      </c>
      <c r="H936" s="74">
        <f t="shared" si="112"/>
        <v>2</v>
      </c>
      <c r="I936" s="36"/>
      <c r="J936" s="38">
        <f t="shared" si="113"/>
        <v>11966</v>
      </c>
      <c r="K936" s="38">
        <f t="shared" si="114"/>
        <v>1</v>
      </c>
      <c r="L936" s="38">
        <f t="shared" si="115"/>
        <v>0</v>
      </c>
      <c r="M936" s="36"/>
      <c r="N936" s="38">
        <f t="shared" si="116"/>
        <v>13597</v>
      </c>
      <c r="O936" s="38">
        <f t="shared" si="117"/>
        <v>1</v>
      </c>
      <c r="P936" s="38">
        <f t="shared" si="118"/>
        <v>1</v>
      </c>
      <c r="Q936" s="36"/>
      <c r="R936" s="58">
        <f t="shared" si="119"/>
        <v>1631</v>
      </c>
    </row>
    <row r="937" spans="1:18">
      <c r="A937" s="35">
        <v>3510</v>
      </c>
      <c r="B937" s="115">
        <v>3510281137</v>
      </c>
      <c r="C937" s="116" t="s">
        <v>562</v>
      </c>
      <c r="D937" s="115">
        <v>281</v>
      </c>
      <c r="E937" s="116" t="s">
        <v>308</v>
      </c>
      <c r="F937" s="115">
        <v>137</v>
      </c>
      <c r="G937" s="116" t="s">
        <v>164</v>
      </c>
      <c r="H937" s="74">
        <f t="shared" si="112"/>
        <v>5</v>
      </c>
      <c r="I937" s="36"/>
      <c r="J937" s="38">
        <f t="shared" si="113"/>
        <v>14981</v>
      </c>
      <c r="K937" s="38">
        <f t="shared" si="114"/>
        <v>0</v>
      </c>
      <c r="L937" s="38">
        <f t="shared" si="115"/>
        <v>6</v>
      </c>
      <c r="M937" s="36"/>
      <c r="N937" s="38">
        <f t="shared" si="116"/>
        <v>16471</v>
      </c>
      <c r="O937" s="38">
        <f t="shared" si="117"/>
        <v>0</v>
      </c>
      <c r="P937" s="38">
        <f t="shared" si="118"/>
        <v>3</v>
      </c>
      <c r="Q937" s="36"/>
      <c r="R937" s="58">
        <f t="shared" si="119"/>
        <v>1490</v>
      </c>
    </row>
    <row r="938" spans="1:18">
      <c r="A938" s="35">
        <v>3510</v>
      </c>
      <c r="B938" s="115">
        <v>3510281159</v>
      </c>
      <c r="C938" s="116" t="s">
        <v>562</v>
      </c>
      <c r="D938" s="115">
        <v>281</v>
      </c>
      <c r="E938" s="116" t="s">
        <v>308</v>
      </c>
      <c r="F938" s="115">
        <v>159</v>
      </c>
      <c r="G938" s="116" t="s">
        <v>186</v>
      </c>
      <c r="H938" s="74">
        <f t="shared" si="112"/>
        <v>1</v>
      </c>
      <c r="I938" s="36"/>
      <c r="J938" s="38" t="str">
        <f t="shared" si="113"/>
        <v>--</v>
      </c>
      <c r="K938" s="38">
        <f t="shared" si="114"/>
        <v>0</v>
      </c>
      <c r="L938" s="38">
        <f t="shared" si="115"/>
        <v>0</v>
      </c>
      <c r="M938" s="36"/>
      <c r="N938" s="38">
        <f t="shared" si="116"/>
        <v>11498.523486506201</v>
      </c>
      <c r="O938" s="38">
        <f t="shared" si="117"/>
        <v>0</v>
      </c>
      <c r="P938" s="38">
        <f t="shared" si="118"/>
        <v>0</v>
      </c>
      <c r="Q938" s="36"/>
      <c r="R938" s="58" t="str">
        <f t="shared" si="119"/>
        <v>--</v>
      </c>
    </row>
    <row r="939" spans="1:18">
      <c r="A939" s="35">
        <v>3510</v>
      </c>
      <c r="B939" s="115">
        <v>3510281281</v>
      </c>
      <c r="C939" s="116" t="s">
        <v>562</v>
      </c>
      <c r="D939" s="115">
        <v>281</v>
      </c>
      <c r="E939" s="116" t="s">
        <v>308</v>
      </c>
      <c r="F939" s="115">
        <v>281</v>
      </c>
      <c r="G939" s="116" t="s">
        <v>308</v>
      </c>
      <c r="H939" s="74">
        <f t="shared" si="112"/>
        <v>468</v>
      </c>
      <c r="I939" s="36"/>
      <c r="J939" s="38">
        <f t="shared" si="113"/>
        <v>14445</v>
      </c>
      <c r="K939" s="38">
        <f t="shared" si="114"/>
        <v>61</v>
      </c>
      <c r="L939" s="38">
        <f t="shared" si="115"/>
        <v>295</v>
      </c>
      <c r="M939" s="36"/>
      <c r="N939" s="38">
        <f t="shared" si="116"/>
        <v>15554</v>
      </c>
      <c r="O939" s="38">
        <f t="shared" si="117"/>
        <v>67</v>
      </c>
      <c r="P939" s="38">
        <f t="shared" si="118"/>
        <v>328</v>
      </c>
      <c r="Q939" s="36"/>
      <c r="R939" s="58">
        <f t="shared" si="119"/>
        <v>1109</v>
      </c>
    </row>
    <row r="940" spans="1:18">
      <c r="A940" s="35">
        <v>3510</v>
      </c>
      <c r="B940" s="115">
        <v>3510281325</v>
      </c>
      <c r="C940" s="116" t="s">
        <v>562</v>
      </c>
      <c r="D940" s="115">
        <v>281</v>
      </c>
      <c r="E940" s="116" t="s">
        <v>308</v>
      </c>
      <c r="F940" s="115">
        <v>325</v>
      </c>
      <c r="G940" s="116" t="s">
        <v>352</v>
      </c>
      <c r="H940" s="74">
        <f t="shared" si="112"/>
        <v>2</v>
      </c>
      <c r="I940" s="36"/>
      <c r="J940" s="38">
        <f t="shared" si="113"/>
        <v>14382</v>
      </c>
      <c r="K940" s="38">
        <f t="shared" si="114"/>
        <v>0</v>
      </c>
      <c r="L940" s="38">
        <f t="shared" si="115"/>
        <v>1</v>
      </c>
      <c r="M940" s="36"/>
      <c r="N940" s="38">
        <f t="shared" si="116"/>
        <v>15558</v>
      </c>
      <c r="O940" s="38">
        <f t="shared" si="117"/>
        <v>0</v>
      </c>
      <c r="P940" s="38">
        <f t="shared" si="118"/>
        <v>3</v>
      </c>
      <c r="Q940" s="36"/>
      <c r="R940" s="58">
        <f t="shared" si="119"/>
        <v>1176</v>
      </c>
    </row>
    <row r="941" spans="1:18">
      <c r="A941" s="35">
        <v>3510</v>
      </c>
      <c r="B941" s="115">
        <v>3510281332</v>
      </c>
      <c r="C941" s="116" t="s">
        <v>562</v>
      </c>
      <c r="D941" s="115">
        <v>281</v>
      </c>
      <c r="E941" s="116" t="s">
        <v>308</v>
      </c>
      <c r="F941" s="115">
        <v>332</v>
      </c>
      <c r="G941" s="116" t="s">
        <v>359</v>
      </c>
      <c r="H941" s="74">
        <f t="shared" si="112"/>
        <v>5</v>
      </c>
      <c r="I941" s="36"/>
      <c r="J941" s="38">
        <f t="shared" si="113"/>
        <v>14583</v>
      </c>
      <c r="K941" s="38">
        <f t="shared" si="114"/>
        <v>2</v>
      </c>
      <c r="L941" s="38">
        <f t="shared" si="115"/>
        <v>4</v>
      </c>
      <c r="M941" s="36"/>
      <c r="N941" s="38">
        <f t="shared" si="116"/>
        <v>15706</v>
      </c>
      <c r="O941" s="38">
        <f t="shared" si="117"/>
        <v>2</v>
      </c>
      <c r="P941" s="38">
        <f t="shared" si="118"/>
        <v>5</v>
      </c>
      <c r="Q941" s="36"/>
      <c r="R941" s="58">
        <f t="shared" si="119"/>
        <v>1123</v>
      </c>
    </row>
    <row r="942" spans="1:18">
      <c r="A942" s="35">
        <v>3510</v>
      </c>
      <c r="B942" s="115">
        <v>3510281680</v>
      </c>
      <c r="C942" s="116" t="s">
        <v>562</v>
      </c>
      <c r="D942" s="115">
        <v>281</v>
      </c>
      <c r="E942" s="116" t="s">
        <v>308</v>
      </c>
      <c r="F942" s="115">
        <v>680</v>
      </c>
      <c r="G942" s="116" t="s">
        <v>406</v>
      </c>
      <c r="H942" s="74">
        <f t="shared" si="112"/>
        <v>1</v>
      </c>
      <c r="I942" s="36"/>
      <c r="J942" s="38">
        <f t="shared" si="113"/>
        <v>13631</v>
      </c>
      <c r="K942" s="38">
        <f t="shared" si="114"/>
        <v>0</v>
      </c>
      <c r="L942" s="38">
        <f t="shared" si="115"/>
        <v>1</v>
      </c>
      <c r="M942" s="36"/>
      <c r="N942" s="38">
        <f t="shared" si="116"/>
        <v>14345</v>
      </c>
      <c r="O942" s="38">
        <f t="shared" si="117"/>
        <v>0</v>
      </c>
      <c r="P942" s="38">
        <f t="shared" si="118"/>
        <v>2</v>
      </c>
      <c r="Q942" s="36"/>
      <c r="R942" s="58">
        <f t="shared" si="119"/>
        <v>714</v>
      </c>
    </row>
    <row r="943" spans="1:18">
      <c r="A943" s="35">
        <v>3513</v>
      </c>
      <c r="B943" s="115">
        <v>3513044016</v>
      </c>
      <c r="C943" s="116" t="s">
        <v>563</v>
      </c>
      <c r="D943" s="115">
        <v>44</v>
      </c>
      <c r="E943" s="116" t="s">
        <v>71</v>
      </c>
      <c r="F943" s="115">
        <v>16</v>
      </c>
      <c r="G943" s="116" t="s">
        <v>43</v>
      </c>
      <c r="H943" s="74">
        <f t="shared" si="112"/>
        <v>2</v>
      </c>
      <c r="I943" s="36"/>
      <c r="J943" s="38">
        <f t="shared" si="113"/>
        <v>13048.019662249515</v>
      </c>
      <c r="K943" s="38">
        <f t="shared" si="114"/>
        <v>0</v>
      </c>
      <c r="L943" s="38">
        <f t="shared" si="115"/>
        <v>0</v>
      </c>
      <c r="M943" s="36"/>
      <c r="N943" s="38">
        <f t="shared" si="116"/>
        <v>15073</v>
      </c>
      <c r="O943" s="38">
        <f t="shared" si="117"/>
        <v>0</v>
      </c>
      <c r="P943" s="38">
        <f t="shared" si="118"/>
        <v>1</v>
      </c>
      <c r="Q943" s="36"/>
      <c r="R943" s="58">
        <f t="shared" si="119"/>
        <v>2024.980337750485</v>
      </c>
    </row>
    <row r="944" spans="1:18">
      <c r="A944" s="35">
        <v>3513</v>
      </c>
      <c r="B944" s="115">
        <v>3513044018</v>
      </c>
      <c r="C944" s="116" t="s">
        <v>563</v>
      </c>
      <c r="D944" s="115">
        <v>44</v>
      </c>
      <c r="E944" s="116" t="s">
        <v>71</v>
      </c>
      <c r="F944" s="115">
        <v>18</v>
      </c>
      <c r="G944" s="116" t="s">
        <v>45</v>
      </c>
      <c r="H944" s="74">
        <f t="shared" si="112"/>
        <v>2</v>
      </c>
      <c r="I944" s="36"/>
      <c r="J944" s="38">
        <f t="shared" si="113"/>
        <v>14760</v>
      </c>
      <c r="K944" s="38">
        <f t="shared" si="114"/>
        <v>0</v>
      </c>
      <c r="L944" s="38">
        <f t="shared" si="115"/>
        <v>2</v>
      </c>
      <c r="M944" s="36"/>
      <c r="N944" s="38">
        <f t="shared" si="116"/>
        <v>18031</v>
      </c>
      <c r="O944" s="38">
        <f t="shared" si="117"/>
        <v>1</v>
      </c>
      <c r="P944" s="38">
        <f t="shared" si="118"/>
        <v>3</v>
      </c>
      <c r="Q944" s="36"/>
      <c r="R944" s="58">
        <f t="shared" si="119"/>
        <v>3271</v>
      </c>
    </row>
    <row r="945" spans="1:18">
      <c r="A945" s="35">
        <v>3513</v>
      </c>
      <c r="B945" s="115">
        <v>3513044035</v>
      </c>
      <c r="C945" s="116" t="s">
        <v>563</v>
      </c>
      <c r="D945" s="115">
        <v>44</v>
      </c>
      <c r="E945" s="116" t="s">
        <v>71</v>
      </c>
      <c r="F945" s="115">
        <v>35</v>
      </c>
      <c r="G945" s="116" t="s">
        <v>62</v>
      </c>
      <c r="H945" s="74">
        <f t="shared" si="112"/>
        <v>3</v>
      </c>
      <c r="I945" s="36"/>
      <c r="J945" s="38">
        <f t="shared" si="113"/>
        <v>15396</v>
      </c>
      <c r="K945" s="38">
        <f t="shared" si="114"/>
        <v>2</v>
      </c>
      <c r="L945" s="38">
        <f t="shared" si="115"/>
        <v>5</v>
      </c>
      <c r="M945" s="36"/>
      <c r="N945" s="38">
        <f t="shared" si="116"/>
        <v>17174</v>
      </c>
      <c r="O945" s="38">
        <f t="shared" si="117"/>
        <v>2</v>
      </c>
      <c r="P945" s="38">
        <f t="shared" si="118"/>
        <v>4</v>
      </c>
      <c r="Q945" s="36"/>
      <c r="R945" s="58">
        <f t="shared" si="119"/>
        <v>1778</v>
      </c>
    </row>
    <row r="946" spans="1:18">
      <c r="A946" s="35">
        <v>3513</v>
      </c>
      <c r="B946" s="115">
        <v>3513044044</v>
      </c>
      <c r="C946" s="116" t="s">
        <v>563</v>
      </c>
      <c r="D946" s="115">
        <v>44</v>
      </c>
      <c r="E946" s="116" t="s">
        <v>71</v>
      </c>
      <c r="F946" s="115">
        <v>44</v>
      </c>
      <c r="G946" s="116" t="s">
        <v>71</v>
      </c>
      <c r="H946" s="74">
        <f t="shared" si="112"/>
        <v>601</v>
      </c>
      <c r="I946" s="36"/>
      <c r="J946" s="38">
        <f t="shared" si="113"/>
        <v>14831</v>
      </c>
      <c r="K946" s="38">
        <f t="shared" si="114"/>
        <v>65</v>
      </c>
      <c r="L946" s="38">
        <f t="shared" si="115"/>
        <v>485</v>
      </c>
      <c r="M946" s="36"/>
      <c r="N946" s="38">
        <f t="shared" si="116"/>
        <v>15327</v>
      </c>
      <c r="O946" s="38">
        <f t="shared" si="117"/>
        <v>88</v>
      </c>
      <c r="P946" s="38">
        <f t="shared" si="118"/>
        <v>408</v>
      </c>
      <c r="Q946" s="36"/>
      <c r="R946" s="58">
        <f t="shared" si="119"/>
        <v>496</v>
      </c>
    </row>
    <row r="947" spans="1:18">
      <c r="A947" s="35">
        <v>3513</v>
      </c>
      <c r="B947" s="115">
        <v>3513044050</v>
      </c>
      <c r="C947" s="116" t="s">
        <v>563</v>
      </c>
      <c r="D947" s="115">
        <v>44</v>
      </c>
      <c r="E947" s="116" t="s">
        <v>71</v>
      </c>
      <c r="F947" s="115">
        <v>50</v>
      </c>
      <c r="G947" s="116" t="s">
        <v>77</v>
      </c>
      <c r="H947" s="74">
        <f t="shared" si="112"/>
        <v>2</v>
      </c>
      <c r="I947" s="36"/>
      <c r="J947" s="38">
        <f t="shared" si="113"/>
        <v>14186</v>
      </c>
      <c r="K947" s="38">
        <f t="shared" si="114"/>
        <v>0</v>
      </c>
      <c r="L947" s="38">
        <f t="shared" si="115"/>
        <v>2</v>
      </c>
      <c r="M947" s="36"/>
      <c r="N947" s="38">
        <f t="shared" si="116"/>
        <v>12834</v>
      </c>
      <c r="O947" s="38">
        <f t="shared" si="117"/>
        <v>0</v>
      </c>
      <c r="P947" s="38">
        <f t="shared" si="118"/>
        <v>1</v>
      </c>
      <c r="Q947" s="36"/>
      <c r="R947" s="58">
        <f t="shared" si="119"/>
        <v>-1352</v>
      </c>
    </row>
    <row r="948" spans="1:18">
      <c r="A948" s="35">
        <v>3513</v>
      </c>
      <c r="B948" s="115">
        <v>3513044073</v>
      </c>
      <c r="C948" s="116" t="s">
        <v>563</v>
      </c>
      <c r="D948" s="115">
        <v>44</v>
      </c>
      <c r="E948" s="116" t="s">
        <v>71</v>
      </c>
      <c r="F948" s="115">
        <v>73</v>
      </c>
      <c r="G948" s="116" t="s">
        <v>100</v>
      </c>
      <c r="H948" s="74">
        <f t="shared" si="112"/>
        <v>1</v>
      </c>
      <c r="I948" s="36"/>
      <c r="J948" s="38">
        <f t="shared" si="113"/>
        <v>11858.665468201854</v>
      </c>
      <c r="K948" s="38">
        <f t="shared" si="114"/>
        <v>0</v>
      </c>
      <c r="L948" s="38">
        <f t="shared" si="115"/>
        <v>0</v>
      </c>
      <c r="M948" s="36"/>
      <c r="N948" s="38">
        <f t="shared" si="116"/>
        <v>12879.904565003901</v>
      </c>
      <c r="O948" s="38">
        <f t="shared" si="117"/>
        <v>0</v>
      </c>
      <c r="P948" s="38">
        <f t="shared" si="118"/>
        <v>0</v>
      </c>
      <c r="Q948" s="36"/>
      <c r="R948" s="58">
        <f t="shared" si="119"/>
        <v>1021.2390968020463</v>
      </c>
    </row>
    <row r="949" spans="1:18">
      <c r="A949" s="35">
        <v>3513</v>
      </c>
      <c r="B949" s="115">
        <v>3513044083</v>
      </c>
      <c r="C949" s="116" t="s">
        <v>563</v>
      </c>
      <c r="D949" s="115">
        <v>44</v>
      </c>
      <c r="E949" s="116" t="s">
        <v>71</v>
      </c>
      <c r="F949" s="115">
        <v>83</v>
      </c>
      <c r="G949" s="116" t="s">
        <v>110</v>
      </c>
      <c r="H949" s="74">
        <f t="shared" si="112"/>
        <v>2</v>
      </c>
      <c r="I949" s="36"/>
      <c r="J949" s="38">
        <f t="shared" si="113"/>
        <v>11318.159685534591</v>
      </c>
      <c r="K949" s="38">
        <f t="shared" si="114"/>
        <v>0</v>
      </c>
      <c r="L949" s="38">
        <f t="shared" si="115"/>
        <v>0</v>
      </c>
      <c r="M949" s="36"/>
      <c r="N949" s="38">
        <f t="shared" si="116"/>
        <v>18083</v>
      </c>
      <c r="O949" s="38">
        <f t="shared" si="117"/>
        <v>2</v>
      </c>
      <c r="P949" s="38">
        <f t="shared" si="118"/>
        <v>2</v>
      </c>
      <c r="Q949" s="36"/>
      <c r="R949" s="58">
        <f t="shared" si="119"/>
        <v>6764.8403144654094</v>
      </c>
    </row>
    <row r="950" spans="1:18">
      <c r="A950" s="35">
        <v>3513</v>
      </c>
      <c r="B950" s="115">
        <v>3513044095</v>
      </c>
      <c r="C950" s="116" t="s">
        <v>563</v>
      </c>
      <c r="D950" s="115">
        <v>44</v>
      </c>
      <c r="E950" s="116" t="s">
        <v>71</v>
      </c>
      <c r="F950" s="115">
        <v>95</v>
      </c>
      <c r="G950" s="116" t="s">
        <v>122</v>
      </c>
      <c r="H950" s="74">
        <f t="shared" si="112"/>
        <v>2</v>
      </c>
      <c r="I950" s="36"/>
      <c r="J950" s="38">
        <f t="shared" si="113"/>
        <v>16704</v>
      </c>
      <c r="K950" s="38">
        <f t="shared" si="114"/>
        <v>2</v>
      </c>
      <c r="L950" s="38">
        <f t="shared" si="115"/>
        <v>3</v>
      </c>
      <c r="M950" s="36"/>
      <c r="N950" s="38">
        <f t="shared" si="116"/>
        <v>19346</v>
      </c>
      <c r="O950" s="38">
        <f t="shared" si="117"/>
        <v>1</v>
      </c>
      <c r="P950" s="38">
        <f t="shared" si="118"/>
        <v>2</v>
      </c>
      <c r="Q950" s="36"/>
      <c r="R950" s="58">
        <f t="shared" si="119"/>
        <v>2642</v>
      </c>
    </row>
    <row r="951" spans="1:18">
      <c r="A951" s="35">
        <v>3513</v>
      </c>
      <c r="B951" s="115">
        <v>3513044133</v>
      </c>
      <c r="C951" s="116" t="s">
        <v>563</v>
      </c>
      <c r="D951" s="115">
        <v>44</v>
      </c>
      <c r="E951" s="116" t="s">
        <v>71</v>
      </c>
      <c r="F951" s="115">
        <v>133</v>
      </c>
      <c r="G951" s="116" t="s">
        <v>160</v>
      </c>
      <c r="H951" s="74">
        <f t="shared" si="112"/>
        <v>1</v>
      </c>
      <c r="I951" s="36"/>
      <c r="J951" s="38">
        <f t="shared" si="113"/>
        <v>15114</v>
      </c>
      <c r="K951" s="38">
        <f t="shared" si="114"/>
        <v>0</v>
      </c>
      <c r="L951" s="38">
        <f t="shared" si="115"/>
        <v>2</v>
      </c>
      <c r="M951" s="36"/>
      <c r="N951" s="38">
        <f t="shared" si="116"/>
        <v>16728</v>
      </c>
      <c r="O951" s="38">
        <f t="shared" si="117"/>
        <v>0</v>
      </c>
      <c r="P951" s="38">
        <f t="shared" si="118"/>
        <v>4</v>
      </c>
      <c r="Q951" s="36"/>
      <c r="R951" s="58">
        <f t="shared" si="119"/>
        <v>1614</v>
      </c>
    </row>
    <row r="952" spans="1:18">
      <c r="A952" s="35">
        <v>3513</v>
      </c>
      <c r="B952" s="115">
        <v>3513044182</v>
      </c>
      <c r="C952" s="116" t="s">
        <v>563</v>
      </c>
      <c r="D952" s="115">
        <v>44</v>
      </c>
      <c r="E952" s="116" t="s">
        <v>71</v>
      </c>
      <c r="F952" s="115">
        <v>182</v>
      </c>
      <c r="G952" s="116" t="s">
        <v>209</v>
      </c>
      <c r="H952" s="74">
        <f t="shared" si="112"/>
        <v>2</v>
      </c>
      <c r="I952" s="36"/>
      <c r="J952" s="38">
        <f t="shared" si="113"/>
        <v>13433</v>
      </c>
      <c r="K952" s="38">
        <f t="shared" si="114"/>
        <v>1</v>
      </c>
      <c r="L952" s="38">
        <f t="shared" si="115"/>
        <v>2</v>
      </c>
      <c r="M952" s="36"/>
      <c r="N952" s="38">
        <f t="shared" si="116"/>
        <v>16930</v>
      </c>
      <c r="O952" s="38">
        <f t="shared" si="117"/>
        <v>0</v>
      </c>
      <c r="P952" s="38">
        <f t="shared" si="118"/>
        <v>1</v>
      </c>
      <c r="Q952" s="36"/>
      <c r="R952" s="58">
        <f t="shared" si="119"/>
        <v>3497</v>
      </c>
    </row>
    <row r="953" spans="1:18">
      <c r="A953" s="35">
        <v>3513</v>
      </c>
      <c r="B953" s="115">
        <v>3513044218</v>
      </c>
      <c r="C953" s="116" t="s">
        <v>563</v>
      </c>
      <c r="D953" s="115">
        <v>44</v>
      </c>
      <c r="E953" s="116" t="s">
        <v>71</v>
      </c>
      <c r="F953" s="115">
        <v>218</v>
      </c>
      <c r="G953" s="116" t="s">
        <v>245</v>
      </c>
      <c r="H953" s="74">
        <f t="shared" si="112"/>
        <v>2</v>
      </c>
      <c r="I953" s="36"/>
      <c r="J953" s="38">
        <f t="shared" si="113"/>
        <v>11443.019682746633</v>
      </c>
      <c r="K953" s="38">
        <f t="shared" si="114"/>
        <v>0</v>
      </c>
      <c r="L953" s="38">
        <f t="shared" si="115"/>
        <v>0</v>
      </c>
      <c r="M953" s="36"/>
      <c r="N953" s="38">
        <f t="shared" si="116"/>
        <v>15093</v>
      </c>
      <c r="O953" s="38">
        <f t="shared" si="117"/>
        <v>0</v>
      </c>
      <c r="P953" s="38">
        <f t="shared" si="118"/>
        <v>2</v>
      </c>
      <c r="Q953" s="36"/>
      <c r="R953" s="58">
        <f t="shared" si="119"/>
        <v>3649.9803172533666</v>
      </c>
    </row>
    <row r="954" spans="1:18">
      <c r="A954" s="35">
        <v>3513</v>
      </c>
      <c r="B954" s="115">
        <v>3513044220</v>
      </c>
      <c r="C954" s="116" t="s">
        <v>563</v>
      </c>
      <c r="D954" s="115">
        <v>44</v>
      </c>
      <c r="E954" s="116" t="s">
        <v>71</v>
      </c>
      <c r="F954" s="115">
        <v>220</v>
      </c>
      <c r="G954" s="116" t="s">
        <v>247</v>
      </c>
      <c r="H954" s="74">
        <f t="shared" si="112"/>
        <v>1</v>
      </c>
      <c r="I954" s="36"/>
      <c r="J954" s="38">
        <f t="shared" si="113"/>
        <v>12501.116948028046</v>
      </c>
      <c r="K954" s="38">
        <f t="shared" si="114"/>
        <v>0</v>
      </c>
      <c r="L954" s="38">
        <f t="shared" si="115"/>
        <v>0</v>
      </c>
      <c r="M954" s="36"/>
      <c r="N954" s="38">
        <f t="shared" si="116"/>
        <v>9754</v>
      </c>
      <c r="O954" s="38">
        <f t="shared" si="117"/>
        <v>0</v>
      </c>
      <c r="P954" s="38">
        <f t="shared" si="118"/>
        <v>0</v>
      </c>
      <c r="Q954" s="36"/>
      <c r="R954" s="58">
        <f t="shared" si="119"/>
        <v>-2747.116948028046</v>
      </c>
    </row>
    <row r="955" spans="1:18">
      <c r="A955" s="35">
        <v>3513</v>
      </c>
      <c r="B955" s="115">
        <v>3513044244</v>
      </c>
      <c r="C955" s="116" t="s">
        <v>563</v>
      </c>
      <c r="D955" s="115">
        <v>44</v>
      </c>
      <c r="E955" s="116" t="s">
        <v>71</v>
      </c>
      <c r="F955" s="115">
        <v>244</v>
      </c>
      <c r="G955" s="116" t="s">
        <v>271</v>
      </c>
      <c r="H955" s="74">
        <f t="shared" si="112"/>
        <v>56</v>
      </c>
      <c r="I955" s="36"/>
      <c r="J955" s="38">
        <f t="shared" si="113"/>
        <v>13052</v>
      </c>
      <c r="K955" s="38">
        <f t="shared" si="114"/>
        <v>5</v>
      </c>
      <c r="L955" s="38">
        <f t="shared" si="115"/>
        <v>43</v>
      </c>
      <c r="M955" s="36"/>
      <c r="N955" s="38">
        <f t="shared" si="116"/>
        <v>14361</v>
      </c>
      <c r="O955" s="38">
        <f t="shared" si="117"/>
        <v>9</v>
      </c>
      <c r="P955" s="38">
        <f t="shared" si="118"/>
        <v>34</v>
      </c>
      <c r="Q955" s="36"/>
      <c r="R955" s="58">
        <f t="shared" si="119"/>
        <v>1309</v>
      </c>
    </row>
    <row r="956" spans="1:18">
      <c r="A956" s="35">
        <v>3513</v>
      </c>
      <c r="B956" s="115">
        <v>3513044251</v>
      </c>
      <c r="C956" s="116" t="s">
        <v>563</v>
      </c>
      <c r="D956" s="115">
        <v>44</v>
      </c>
      <c r="E956" s="116" t="s">
        <v>71</v>
      </c>
      <c r="F956" s="115">
        <v>251</v>
      </c>
      <c r="G956" s="116" t="s">
        <v>278</v>
      </c>
      <c r="H956" s="74">
        <f t="shared" si="112"/>
        <v>1</v>
      </c>
      <c r="I956" s="36"/>
      <c r="J956" s="38" t="str">
        <f t="shared" si="113"/>
        <v>--</v>
      </c>
      <c r="K956" s="38">
        <f t="shared" si="114"/>
        <v>0</v>
      </c>
      <c r="L956" s="38">
        <f t="shared" si="115"/>
        <v>0</v>
      </c>
      <c r="M956" s="36"/>
      <c r="N956" s="38">
        <f t="shared" si="116"/>
        <v>14492.489907110194</v>
      </c>
      <c r="O956" s="38">
        <f t="shared" si="117"/>
        <v>0</v>
      </c>
      <c r="P956" s="38">
        <f t="shared" si="118"/>
        <v>0</v>
      </c>
      <c r="Q956" s="36"/>
      <c r="R956" s="58" t="str">
        <f t="shared" si="119"/>
        <v>--</v>
      </c>
    </row>
    <row r="957" spans="1:18">
      <c r="A957" s="35">
        <v>3513</v>
      </c>
      <c r="B957" s="115">
        <v>3513044285</v>
      </c>
      <c r="C957" s="116" t="s">
        <v>563</v>
      </c>
      <c r="D957" s="115">
        <v>44</v>
      </c>
      <c r="E957" s="116" t="s">
        <v>71</v>
      </c>
      <c r="F957" s="115">
        <v>285</v>
      </c>
      <c r="G957" s="116" t="s">
        <v>312</v>
      </c>
      <c r="H957" s="74">
        <f t="shared" si="112"/>
        <v>1</v>
      </c>
      <c r="I957" s="36"/>
      <c r="J957" s="38">
        <f t="shared" si="113"/>
        <v>12691.419891937852</v>
      </c>
      <c r="K957" s="38">
        <f t="shared" si="114"/>
        <v>0</v>
      </c>
      <c r="L957" s="38">
        <f t="shared" si="115"/>
        <v>0</v>
      </c>
      <c r="M957" s="36"/>
      <c r="N957" s="38">
        <f t="shared" si="116"/>
        <v>11611</v>
      </c>
      <c r="O957" s="38">
        <f t="shared" si="117"/>
        <v>0</v>
      </c>
      <c r="P957" s="38">
        <f t="shared" si="118"/>
        <v>0</v>
      </c>
      <c r="Q957" s="36"/>
      <c r="R957" s="58">
        <f t="shared" si="119"/>
        <v>-1080.4198919378523</v>
      </c>
    </row>
    <row r="958" spans="1:18">
      <c r="A958" s="35">
        <v>3513</v>
      </c>
      <c r="B958" s="115">
        <v>3513044293</v>
      </c>
      <c r="C958" s="116" t="s">
        <v>563</v>
      </c>
      <c r="D958" s="115">
        <v>44</v>
      </c>
      <c r="E958" s="116" t="s">
        <v>71</v>
      </c>
      <c r="F958" s="115">
        <v>293</v>
      </c>
      <c r="G958" s="116" t="s">
        <v>320</v>
      </c>
      <c r="H958" s="74">
        <f t="shared" si="112"/>
        <v>42</v>
      </c>
      <c r="I958" s="36"/>
      <c r="J958" s="38">
        <f t="shared" si="113"/>
        <v>13212</v>
      </c>
      <c r="K958" s="38">
        <f t="shared" si="114"/>
        <v>2</v>
      </c>
      <c r="L958" s="38">
        <f t="shared" si="115"/>
        <v>20</v>
      </c>
      <c r="M958" s="36"/>
      <c r="N958" s="38">
        <f t="shared" si="116"/>
        <v>16222</v>
      </c>
      <c r="O958" s="38">
        <f t="shared" si="117"/>
        <v>5</v>
      </c>
      <c r="P958" s="38">
        <f t="shared" si="118"/>
        <v>35</v>
      </c>
      <c r="Q958" s="36"/>
      <c r="R958" s="58">
        <f t="shared" si="119"/>
        <v>3010</v>
      </c>
    </row>
    <row r="959" spans="1:18">
      <c r="A959" s="35">
        <v>3513</v>
      </c>
      <c r="B959" s="115">
        <v>3513044323</v>
      </c>
      <c r="C959" s="116" t="s">
        <v>563</v>
      </c>
      <c r="D959" s="115">
        <v>44</v>
      </c>
      <c r="E959" s="116" t="s">
        <v>71</v>
      </c>
      <c r="F959" s="115">
        <v>323</v>
      </c>
      <c r="G959" s="116" t="s">
        <v>350</v>
      </c>
      <c r="H959" s="74">
        <f t="shared" si="112"/>
        <v>2</v>
      </c>
      <c r="I959" s="36"/>
      <c r="J959" s="38">
        <f t="shared" si="113"/>
        <v>13285</v>
      </c>
      <c r="K959" s="38">
        <f t="shared" si="114"/>
        <v>0</v>
      </c>
      <c r="L959" s="38">
        <f t="shared" si="115"/>
        <v>2</v>
      </c>
      <c r="M959" s="36"/>
      <c r="N959" s="38">
        <f t="shared" si="116"/>
        <v>14165</v>
      </c>
      <c r="O959" s="38">
        <f t="shared" si="117"/>
        <v>0</v>
      </c>
      <c r="P959" s="38">
        <f t="shared" si="118"/>
        <v>1</v>
      </c>
      <c r="Q959" s="36"/>
      <c r="R959" s="58">
        <f t="shared" si="119"/>
        <v>880</v>
      </c>
    </row>
    <row r="960" spans="1:18">
      <c r="A960" s="35">
        <v>3513</v>
      </c>
      <c r="B960" s="115">
        <v>3513044336</v>
      </c>
      <c r="C960" s="116" t="s">
        <v>563</v>
      </c>
      <c r="D960" s="115">
        <v>44</v>
      </c>
      <c r="E960" s="116" t="s">
        <v>71</v>
      </c>
      <c r="F960" s="115">
        <v>336</v>
      </c>
      <c r="G960" s="116" t="s">
        <v>363</v>
      </c>
      <c r="H960" s="74">
        <f t="shared" si="112"/>
        <v>1</v>
      </c>
      <c r="I960" s="36"/>
      <c r="J960" s="38">
        <f t="shared" si="113"/>
        <v>12841.09152278293</v>
      </c>
      <c r="K960" s="38">
        <f t="shared" si="114"/>
        <v>0</v>
      </c>
      <c r="L960" s="38">
        <f t="shared" si="115"/>
        <v>0</v>
      </c>
      <c r="M960" s="36"/>
      <c r="N960" s="38">
        <f t="shared" si="116"/>
        <v>15073</v>
      </c>
      <c r="O960" s="38">
        <f t="shared" si="117"/>
        <v>0</v>
      </c>
      <c r="P960" s="38">
        <f t="shared" si="118"/>
        <v>1</v>
      </c>
      <c r="Q960" s="36"/>
      <c r="R960" s="58">
        <f t="shared" si="119"/>
        <v>2231.90847721707</v>
      </c>
    </row>
    <row r="961" spans="1:18">
      <c r="A961" s="35">
        <v>3513</v>
      </c>
      <c r="B961" s="115">
        <v>3513044625</v>
      </c>
      <c r="C961" s="116" t="s">
        <v>563</v>
      </c>
      <c r="D961" s="115">
        <v>44</v>
      </c>
      <c r="E961" s="116" t="s">
        <v>71</v>
      </c>
      <c r="F961" s="115">
        <v>625</v>
      </c>
      <c r="G961" s="116" t="s">
        <v>390</v>
      </c>
      <c r="H961" s="74">
        <f t="shared" si="112"/>
        <v>1</v>
      </c>
      <c r="I961" s="36"/>
      <c r="J961" s="38">
        <f t="shared" si="113"/>
        <v>15088</v>
      </c>
      <c r="K961" s="38">
        <f t="shared" si="114"/>
        <v>0</v>
      </c>
      <c r="L961" s="38">
        <f t="shared" si="115"/>
        <v>1</v>
      </c>
      <c r="M961" s="36"/>
      <c r="N961" s="38">
        <f t="shared" si="116"/>
        <v>10683</v>
      </c>
      <c r="O961" s="38">
        <f t="shared" si="117"/>
        <v>0</v>
      </c>
      <c r="P961" s="38">
        <f t="shared" si="118"/>
        <v>0</v>
      </c>
      <c r="Q961" s="36"/>
      <c r="R961" s="58">
        <f t="shared" si="119"/>
        <v>-4405</v>
      </c>
    </row>
    <row r="962" spans="1:18">
      <c r="A962" s="35">
        <v>3513</v>
      </c>
      <c r="B962" s="115">
        <v>3513044665</v>
      </c>
      <c r="C962" s="116" t="s">
        <v>563</v>
      </c>
      <c r="D962" s="115">
        <v>44</v>
      </c>
      <c r="E962" s="116" t="s">
        <v>71</v>
      </c>
      <c r="F962" s="115">
        <v>665</v>
      </c>
      <c r="G962" s="116" t="s">
        <v>400</v>
      </c>
      <c r="H962" s="74">
        <f t="shared" si="112"/>
        <v>1</v>
      </c>
      <c r="I962" s="36"/>
      <c r="J962" s="38">
        <f t="shared" si="113"/>
        <v>11066.952441988949</v>
      </c>
      <c r="K962" s="38">
        <f t="shared" si="114"/>
        <v>0</v>
      </c>
      <c r="L962" s="38">
        <f t="shared" si="115"/>
        <v>0</v>
      </c>
      <c r="M962" s="36"/>
      <c r="N962" s="38">
        <f t="shared" si="116"/>
        <v>14165</v>
      </c>
      <c r="O962" s="38">
        <f t="shared" si="117"/>
        <v>0</v>
      </c>
      <c r="P962" s="38">
        <f t="shared" si="118"/>
        <v>1</v>
      </c>
      <c r="Q962" s="36"/>
      <c r="R962" s="58">
        <f t="shared" si="119"/>
        <v>3098.0475580110506</v>
      </c>
    </row>
    <row r="963" spans="1:18">
      <c r="A963" s="35">
        <v>3513</v>
      </c>
      <c r="B963" s="115">
        <v>3513044760</v>
      </c>
      <c r="C963" s="116" t="s">
        <v>563</v>
      </c>
      <c r="D963" s="115">
        <v>44</v>
      </c>
      <c r="E963" s="116" t="s">
        <v>71</v>
      </c>
      <c r="F963" s="115">
        <v>760</v>
      </c>
      <c r="G963" s="116" t="s">
        <v>428</v>
      </c>
      <c r="H963" s="74">
        <f t="shared" si="112"/>
        <v>1</v>
      </c>
      <c r="I963" s="36"/>
      <c r="J963" s="38">
        <f t="shared" si="113"/>
        <v>15088</v>
      </c>
      <c r="K963" s="38">
        <f t="shared" si="114"/>
        <v>0</v>
      </c>
      <c r="L963" s="38">
        <f t="shared" si="115"/>
        <v>2</v>
      </c>
      <c r="M963" s="36"/>
      <c r="N963" s="38">
        <f t="shared" si="116"/>
        <v>14552</v>
      </c>
      <c r="O963" s="38">
        <f t="shared" si="117"/>
        <v>0</v>
      </c>
      <c r="P963" s="38">
        <f t="shared" si="118"/>
        <v>2</v>
      </c>
      <c r="Q963" s="36"/>
      <c r="R963" s="58">
        <f t="shared" si="119"/>
        <v>-536</v>
      </c>
    </row>
    <row r="964" spans="1:18">
      <c r="A964" s="35">
        <v>3513</v>
      </c>
      <c r="B964" s="115">
        <v>3513044780</v>
      </c>
      <c r="C964" s="116" t="s">
        <v>563</v>
      </c>
      <c r="D964" s="115">
        <v>44</v>
      </c>
      <c r="E964" s="116" t="s">
        <v>71</v>
      </c>
      <c r="F964" s="115">
        <v>780</v>
      </c>
      <c r="G964" s="116" t="s">
        <v>438</v>
      </c>
      <c r="H964" s="74">
        <f t="shared" si="112"/>
        <v>8</v>
      </c>
      <c r="I964" s="36"/>
      <c r="J964" s="38">
        <f t="shared" si="113"/>
        <v>11023</v>
      </c>
      <c r="K964" s="38">
        <f t="shared" si="114"/>
        <v>0</v>
      </c>
      <c r="L964" s="38">
        <f t="shared" si="115"/>
        <v>0</v>
      </c>
      <c r="M964" s="36"/>
      <c r="N964" s="38">
        <f t="shared" si="116"/>
        <v>14608</v>
      </c>
      <c r="O964" s="38">
        <f t="shared" si="117"/>
        <v>1</v>
      </c>
      <c r="P964" s="38">
        <f t="shared" si="118"/>
        <v>4</v>
      </c>
      <c r="Q964" s="36"/>
      <c r="R964" s="58">
        <f t="shared" si="119"/>
        <v>3585</v>
      </c>
    </row>
    <row r="965" spans="1:18">
      <c r="A965" s="35">
        <v>3514</v>
      </c>
      <c r="B965" s="115">
        <v>3514281281</v>
      </c>
      <c r="C965" s="116" t="s">
        <v>564</v>
      </c>
      <c r="D965" s="115">
        <v>281</v>
      </c>
      <c r="E965" s="116" t="s">
        <v>308</v>
      </c>
      <c r="F965" s="115">
        <v>281</v>
      </c>
      <c r="G965" s="116" t="s">
        <v>308</v>
      </c>
      <c r="H965" s="74">
        <f t="shared" si="112"/>
        <v>450</v>
      </c>
      <c r="I965" s="36"/>
      <c r="J965" s="38">
        <f t="shared" si="113"/>
        <v>14740</v>
      </c>
      <c r="K965" s="38">
        <f t="shared" si="114"/>
        <v>96</v>
      </c>
      <c r="L965" s="38">
        <f t="shared" si="115"/>
        <v>216</v>
      </c>
      <c r="M965" s="36"/>
      <c r="N965" s="38">
        <f t="shared" si="116"/>
        <v>16698</v>
      </c>
      <c r="O965" s="38">
        <f t="shared" si="117"/>
        <v>89</v>
      </c>
      <c r="P965" s="38">
        <f t="shared" si="118"/>
        <v>293</v>
      </c>
      <c r="Q965" s="36"/>
      <c r="R965" s="58">
        <f t="shared" si="119"/>
        <v>1958</v>
      </c>
    </row>
    <row r="966" spans="1:18">
      <c r="A966" s="35">
        <v>3515</v>
      </c>
      <c r="B966" s="115">
        <v>3515287005</v>
      </c>
      <c r="C966" s="116" t="s">
        <v>578</v>
      </c>
      <c r="D966" s="115">
        <v>287</v>
      </c>
      <c r="E966" s="116" t="s">
        <v>314</v>
      </c>
      <c r="F966" s="115">
        <v>5</v>
      </c>
      <c r="G966" s="116" t="s">
        <v>32</v>
      </c>
      <c r="H966" s="74">
        <f t="shared" si="112"/>
        <v>2</v>
      </c>
      <c r="I966" s="36"/>
      <c r="J966" s="38">
        <f t="shared" si="113"/>
        <v>9567</v>
      </c>
      <c r="K966" s="38">
        <f t="shared" si="114"/>
        <v>0</v>
      </c>
      <c r="L966" s="38">
        <f t="shared" si="115"/>
        <v>0</v>
      </c>
      <c r="M966" s="36"/>
      <c r="N966" s="38">
        <f t="shared" si="116"/>
        <v>10115</v>
      </c>
      <c r="O966" s="38">
        <f t="shared" si="117"/>
        <v>0</v>
      </c>
      <c r="P966" s="38">
        <f t="shared" si="118"/>
        <v>0</v>
      </c>
      <c r="Q966" s="36"/>
      <c r="R966" s="58">
        <f t="shared" si="119"/>
        <v>548</v>
      </c>
    </row>
    <row r="967" spans="1:18">
      <c r="A967" s="35">
        <v>3515</v>
      </c>
      <c r="B967" s="115">
        <v>3515287043</v>
      </c>
      <c r="C967" s="116" t="s">
        <v>578</v>
      </c>
      <c r="D967" s="115">
        <v>287</v>
      </c>
      <c r="E967" s="116" t="s">
        <v>314</v>
      </c>
      <c r="F967" s="115">
        <v>43</v>
      </c>
      <c r="G967" s="116" t="s">
        <v>70</v>
      </c>
      <c r="H967" s="74">
        <f t="shared" si="112"/>
        <v>3</v>
      </c>
      <c r="I967" s="36"/>
      <c r="J967" s="38">
        <f t="shared" si="113"/>
        <v>9451</v>
      </c>
      <c r="K967" s="38">
        <f t="shared" si="114"/>
        <v>0</v>
      </c>
      <c r="L967" s="38">
        <f t="shared" si="115"/>
        <v>0</v>
      </c>
      <c r="M967" s="36"/>
      <c r="N967" s="38">
        <f t="shared" si="116"/>
        <v>11696</v>
      </c>
      <c r="O967" s="38">
        <f t="shared" si="117"/>
        <v>0</v>
      </c>
      <c r="P967" s="38">
        <f t="shared" si="118"/>
        <v>1</v>
      </c>
      <c r="Q967" s="36"/>
      <c r="R967" s="58">
        <f t="shared" si="119"/>
        <v>2245</v>
      </c>
    </row>
    <row r="968" spans="1:18">
      <c r="A968" s="35">
        <v>3515</v>
      </c>
      <c r="B968" s="115">
        <v>3515287045</v>
      </c>
      <c r="C968" s="116" t="s">
        <v>578</v>
      </c>
      <c r="D968" s="115">
        <v>287</v>
      </c>
      <c r="E968" s="116" t="s">
        <v>314</v>
      </c>
      <c r="F968" s="115">
        <v>45</v>
      </c>
      <c r="G968" s="116" t="s">
        <v>72</v>
      </c>
      <c r="H968" s="74">
        <f t="shared" si="112"/>
        <v>6</v>
      </c>
      <c r="I968" s="36"/>
      <c r="J968" s="38">
        <f t="shared" si="113"/>
        <v>10892</v>
      </c>
      <c r="K968" s="38">
        <f t="shared" si="114"/>
        <v>0</v>
      </c>
      <c r="L968" s="38">
        <f t="shared" si="115"/>
        <v>2</v>
      </c>
      <c r="M968" s="36"/>
      <c r="N968" s="38">
        <f t="shared" si="116"/>
        <v>13269</v>
      </c>
      <c r="O968" s="38">
        <f t="shared" si="117"/>
        <v>0</v>
      </c>
      <c r="P968" s="38">
        <f t="shared" si="118"/>
        <v>5</v>
      </c>
      <c r="Q968" s="36"/>
      <c r="R968" s="58">
        <f t="shared" si="119"/>
        <v>2377</v>
      </c>
    </row>
    <row r="969" spans="1:18">
      <c r="A969" s="35">
        <v>3515</v>
      </c>
      <c r="B969" s="115">
        <v>3515287135</v>
      </c>
      <c r="C969" s="116" t="s">
        <v>578</v>
      </c>
      <c r="D969" s="115">
        <v>287</v>
      </c>
      <c r="E969" s="116" t="s">
        <v>314</v>
      </c>
      <c r="F969" s="115">
        <v>135</v>
      </c>
      <c r="G969" s="116" t="s">
        <v>162</v>
      </c>
      <c r="H969" s="74">
        <f t="shared" si="112"/>
        <v>9</v>
      </c>
      <c r="I969" s="36"/>
      <c r="J969" s="38">
        <f t="shared" si="113"/>
        <v>9557</v>
      </c>
      <c r="K969" s="38">
        <f t="shared" si="114"/>
        <v>0</v>
      </c>
      <c r="L969" s="38">
        <f t="shared" si="115"/>
        <v>0</v>
      </c>
      <c r="M969" s="36"/>
      <c r="N969" s="38">
        <f t="shared" si="116"/>
        <v>10912</v>
      </c>
      <c r="O969" s="38">
        <f t="shared" si="117"/>
        <v>0</v>
      </c>
      <c r="P969" s="38">
        <f t="shared" si="118"/>
        <v>1</v>
      </c>
      <c r="Q969" s="36"/>
      <c r="R969" s="58">
        <f t="shared" si="119"/>
        <v>1355</v>
      </c>
    </row>
    <row r="970" spans="1:18">
      <c r="A970" s="35">
        <v>3515</v>
      </c>
      <c r="B970" s="115">
        <v>3515287151</v>
      </c>
      <c r="C970" s="116" t="s">
        <v>578</v>
      </c>
      <c r="D970" s="115">
        <v>287</v>
      </c>
      <c r="E970" s="116" t="s">
        <v>314</v>
      </c>
      <c r="F970" s="115">
        <v>151</v>
      </c>
      <c r="G970" s="116" t="s">
        <v>178</v>
      </c>
      <c r="H970" s="74">
        <f t="shared" ref="H970:H1026" si="120">IFERROR(VLOOKUP(B970,ratesQ1,14,FALSE),"--")</f>
        <v>2</v>
      </c>
      <c r="I970" s="36"/>
      <c r="J970" s="38">
        <f t="shared" ref="J970:J1026" si="121">IFERROR(VLOOKUP($B970,ratesPFY,9,FALSE),"--")</f>
        <v>9567</v>
      </c>
      <c r="K970" s="38">
        <f t="shared" ref="K970:K1026" si="122">(IFERROR(VLOOKUP($B970,found22,12,FALSE),0)+
(IFERROR(VLOOKUP($B970,found22,13,FALSE),0)+
+(IFERROR(VLOOKUP($B970,found22,14,FALSE),0))))</f>
        <v>0</v>
      </c>
      <c r="L970" s="38">
        <f t="shared" ref="L970:L1026" si="123">(IFERROR(VLOOKUP($B970,found22,15,FALSE),0))</f>
        <v>0</v>
      </c>
      <c r="M970" s="36"/>
      <c r="N970" s="38">
        <f t="shared" ref="N970:N1026" si="124">IFERROR(VLOOKUP($B970,ratesQ1,8,FALSE),"--")</f>
        <v>10115</v>
      </c>
      <c r="O970" s="38">
        <f t="shared" ref="O970:O1026" si="125">(IFERROR(VLOOKUP($B970,found23,12,FALSE),0)+
+(IFERROR(VLOOKUP($B970,found23,13,FALSE),0)
+(IFERROR(VLOOKUP($B970,found23,14,FALSE),0))))</f>
        <v>0</v>
      </c>
      <c r="P970" s="38">
        <f t="shared" ref="P970:P1026" si="126">(IFERROR(VLOOKUP($B970,found23,15,FALSE),0))</f>
        <v>0</v>
      </c>
      <c r="Q970" s="36"/>
      <c r="R970" s="58">
        <f t="shared" si="119"/>
        <v>548</v>
      </c>
    </row>
    <row r="971" spans="1:18">
      <c r="A971" s="35">
        <v>3515</v>
      </c>
      <c r="B971" s="115">
        <v>3515287191</v>
      </c>
      <c r="C971" s="116" t="s">
        <v>578</v>
      </c>
      <c r="D971" s="115">
        <v>287</v>
      </c>
      <c r="E971" s="116" t="s">
        <v>314</v>
      </c>
      <c r="F971" s="115">
        <v>191</v>
      </c>
      <c r="G971" s="116" t="s">
        <v>218</v>
      </c>
      <c r="H971" s="74">
        <f t="shared" si="120"/>
        <v>38</v>
      </c>
      <c r="I971" s="36"/>
      <c r="J971" s="38">
        <f t="shared" si="121"/>
        <v>10165</v>
      </c>
      <c r="K971" s="38">
        <f t="shared" si="122"/>
        <v>0</v>
      </c>
      <c r="L971" s="38">
        <f t="shared" si="123"/>
        <v>5</v>
      </c>
      <c r="M971" s="36"/>
      <c r="N971" s="38">
        <f t="shared" si="124"/>
        <v>11282</v>
      </c>
      <c r="O971" s="38">
        <f t="shared" si="125"/>
        <v>0</v>
      </c>
      <c r="P971" s="38">
        <f t="shared" si="126"/>
        <v>8</v>
      </c>
      <c r="Q971" s="36"/>
      <c r="R971" s="58">
        <f t="shared" ref="R971:R1026" si="127">IFERROR(N971-J971,"--")</f>
        <v>1117</v>
      </c>
    </row>
    <row r="972" spans="1:18">
      <c r="A972" s="35">
        <v>3515</v>
      </c>
      <c r="B972" s="115">
        <v>3515287215</v>
      </c>
      <c r="C972" s="116" t="s">
        <v>578</v>
      </c>
      <c r="D972" s="115">
        <v>287</v>
      </c>
      <c r="E972" s="116" t="s">
        <v>314</v>
      </c>
      <c r="F972" s="115">
        <v>215</v>
      </c>
      <c r="G972" s="116" t="s">
        <v>242</v>
      </c>
      <c r="H972" s="74">
        <f t="shared" si="120"/>
        <v>14</v>
      </c>
      <c r="I972" s="36"/>
      <c r="J972" s="38">
        <f t="shared" si="121"/>
        <v>11127</v>
      </c>
      <c r="K972" s="38">
        <f t="shared" si="122"/>
        <v>0</v>
      </c>
      <c r="L972" s="38">
        <f t="shared" si="123"/>
        <v>4</v>
      </c>
      <c r="M972" s="36"/>
      <c r="N972" s="38">
        <f t="shared" si="124"/>
        <v>13173</v>
      </c>
      <c r="O972" s="38">
        <f t="shared" si="125"/>
        <v>0</v>
      </c>
      <c r="P972" s="38">
        <f t="shared" si="126"/>
        <v>8</v>
      </c>
      <c r="Q972" s="36"/>
      <c r="R972" s="58">
        <f t="shared" si="127"/>
        <v>2046</v>
      </c>
    </row>
    <row r="973" spans="1:18">
      <c r="A973" s="35">
        <v>3515</v>
      </c>
      <c r="B973" s="115">
        <v>3515287226</v>
      </c>
      <c r="C973" s="116" t="s">
        <v>578</v>
      </c>
      <c r="D973" s="115">
        <v>287</v>
      </c>
      <c r="E973" s="116" t="s">
        <v>314</v>
      </c>
      <c r="F973" s="115">
        <v>226</v>
      </c>
      <c r="G973" s="116" t="s">
        <v>253</v>
      </c>
      <c r="H973" s="74">
        <f t="shared" si="120"/>
        <v>1</v>
      </c>
      <c r="I973" s="36"/>
      <c r="J973" s="38">
        <f t="shared" si="121"/>
        <v>11951.298912348046</v>
      </c>
      <c r="K973" s="38">
        <f t="shared" si="122"/>
        <v>0</v>
      </c>
      <c r="L973" s="38">
        <f t="shared" si="123"/>
        <v>0</v>
      </c>
      <c r="M973" s="36"/>
      <c r="N973" s="38">
        <f t="shared" si="124"/>
        <v>15695</v>
      </c>
      <c r="O973" s="38">
        <f t="shared" si="125"/>
        <v>0</v>
      </c>
      <c r="P973" s="38">
        <f t="shared" si="126"/>
        <v>1</v>
      </c>
      <c r="Q973" s="36"/>
      <c r="R973" s="58">
        <f t="shared" si="127"/>
        <v>3743.7010876519544</v>
      </c>
    </row>
    <row r="974" spans="1:18">
      <c r="A974" s="35">
        <v>3515</v>
      </c>
      <c r="B974" s="115">
        <v>3515287227</v>
      </c>
      <c r="C974" s="116" t="s">
        <v>578</v>
      </c>
      <c r="D974" s="115">
        <v>287</v>
      </c>
      <c r="E974" s="116" t="s">
        <v>314</v>
      </c>
      <c r="F974" s="115">
        <v>227</v>
      </c>
      <c r="G974" s="116" t="s">
        <v>254</v>
      </c>
      <c r="H974" s="74">
        <f t="shared" si="120"/>
        <v>18</v>
      </c>
      <c r="I974" s="36"/>
      <c r="J974" s="38">
        <f t="shared" si="121"/>
        <v>12255</v>
      </c>
      <c r="K974" s="38">
        <f t="shared" si="122"/>
        <v>1</v>
      </c>
      <c r="L974" s="38">
        <f t="shared" si="123"/>
        <v>6</v>
      </c>
      <c r="M974" s="36"/>
      <c r="N974" s="38">
        <f t="shared" si="124"/>
        <v>12469</v>
      </c>
      <c r="O974" s="38">
        <f t="shared" si="125"/>
        <v>0</v>
      </c>
      <c r="P974" s="38">
        <f t="shared" si="126"/>
        <v>7</v>
      </c>
      <c r="Q974" s="36"/>
      <c r="R974" s="58">
        <f t="shared" si="127"/>
        <v>214</v>
      </c>
    </row>
    <row r="975" spans="1:18">
      <c r="A975" s="35">
        <v>3515</v>
      </c>
      <c r="B975" s="115">
        <v>3515287277</v>
      </c>
      <c r="C975" s="116" t="s">
        <v>578</v>
      </c>
      <c r="D975" s="115">
        <v>287</v>
      </c>
      <c r="E975" s="116" t="s">
        <v>314</v>
      </c>
      <c r="F975" s="115">
        <v>277</v>
      </c>
      <c r="G975" s="116" t="s">
        <v>304</v>
      </c>
      <c r="H975" s="74">
        <f t="shared" si="120"/>
        <v>135</v>
      </c>
      <c r="I975" s="36"/>
      <c r="J975" s="38">
        <f t="shared" si="121"/>
        <v>13512</v>
      </c>
      <c r="K975" s="38">
        <f t="shared" si="122"/>
        <v>7</v>
      </c>
      <c r="L975" s="38">
        <f t="shared" si="123"/>
        <v>72</v>
      </c>
      <c r="M975" s="36"/>
      <c r="N975" s="38">
        <f t="shared" si="124"/>
        <v>14149</v>
      </c>
      <c r="O975" s="38">
        <f t="shared" si="125"/>
        <v>7</v>
      </c>
      <c r="P975" s="38">
        <f t="shared" si="126"/>
        <v>75</v>
      </c>
      <c r="Q975" s="36"/>
      <c r="R975" s="58">
        <f t="shared" si="127"/>
        <v>637</v>
      </c>
    </row>
    <row r="976" spans="1:18">
      <c r="A976" s="35">
        <v>3515</v>
      </c>
      <c r="B976" s="115">
        <v>3515287287</v>
      </c>
      <c r="C976" s="116" t="s">
        <v>578</v>
      </c>
      <c r="D976" s="115">
        <v>287</v>
      </c>
      <c r="E976" s="116" t="s">
        <v>314</v>
      </c>
      <c r="F976" s="115">
        <v>287</v>
      </c>
      <c r="G976" s="116" t="s">
        <v>314</v>
      </c>
      <c r="H976" s="74">
        <f t="shared" si="120"/>
        <v>22</v>
      </c>
      <c r="I976" s="36"/>
      <c r="J976" s="38">
        <f t="shared" si="121"/>
        <v>10517</v>
      </c>
      <c r="K976" s="38">
        <f t="shared" si="122"/>
        <v>0</v>
      </c>
      <c r="L976" s="38">
        <f t="shared" si="123"/>
        <v>3</v>
      </c>
      <c r="M976" s="36"/>
      <c r="N976" s="38">
        <f t="shared" si="124"/>
        <v>11594</v>
      </c>
      <c r="O976" s="38">
        <f t="shared" si="125"/>
        <v>0</v>
      </c>
      <c r="P976" s="38">
        <f t="shared" si="126"/>
        <v>6</v>
      </c>
      <c r="Q976" s="36"/>
      <c r="R976" s="58">
        <f t="shared" si="127"/>
        <v>1077</v>
      </c>
    </row>
    <row r="977" spans="1:18">
      <c r="A977" s="35">
        <v>3515</v>
      </c>
      <c r="B977" s="115">
        <v>3515287306</v>
      </c>
      <c r="C977" s="116" t="s">
        <v>578</v>
      </c>
      <c r="D977" s="115">
        <v>287</v>
      </c>
      <c r="E977" s="116" t="s">
        <v>314</v>
      </c>
      <c r="F977" s="115">
        <v>306</v>
      </c>
      <c r="G977" s="116" t="s">
        <v>333</v>
      </c>
      <c r="H977" s="74">
        <f t="shared" si="120"/>
        <v>7</v>
      </c>
      <c r="I977" s="36"/>
      <c r="J977" s="38">
        <f t="shared" si="121"/>
        <v>10102</v>
      </c>
      <c r="K977" s="38">
        <f t="shared" si="122"/>
        <v>0</v>
      </c>
      <c r="L977" s="38">
        <f t="shared" si="123"/>
        <v>1</v>
      </c>
      <c r="M977" s="36"/>
      <c r="N977" s="38">
        <f t="shared" si="124"/>
        <v>13235</v>
      </c>
      <c r="O977" s="38">
        <f t="shared" si="125"/>
        <v>0</v>
      </c>
      <c r="P977" s="38">
        <f t="shared" si="126"/>
        <v>5</v>
      </c>
      <c r="Q977" s="36"/>
      <c r="R977" s="58">
        <f t="shared" si="127"/>
        <v>3133</v>
      </c>
    </row>
    <row r="978" spans="1:18">
      <c r="A978" s="35">
        <v>3515</v>
      </c>
      <c r="B978" s="115">
        <v>3515287316</v>
      </c>
      <c r="C978" s="116" t="s">
        <v>578</v>
      </c>
      <c r="D978" s="115">
        <v>287</v>
      </c>
      <c r="E978" s="116" t="s">
        <v>314</v>
      </c>
      <c r="F978" s="115">
        <v>316</v>
      </c>
      <c r="G978" s="116" t="s">
        <v>343</v>
      </c>
      <c r="H978" s="74">
        <f t="shared" si="120"/>
        <v>19</v>
      </c>
      <c r="I978" s="36"/>
      <c r="J978" s="38">
        <f t="shared" si="121"/>
        <v>12625</v>
      </c>
      <c r="K978" s="38">
        <f t="shared" si="122"/>
        <v>1</v>
      </c>
      <c r="L978" s="38">
        <f t="shared" si="123"/>
        <v>8</v>
      </c>
      <c r="M978" s="36"/>
      <c r="N978" s="38">
        <f t="shared" si="124"/>
        <v>15021</v>
      </c>
      <c r="O978" s="38">
        <f t="shared" si="125"/>
        <v>4</v>
      </c>
      <c r="P978" s="38">
        <f t="shared" si="126"/>
        <v>12</v>
      </c>
      <c r="Q978" s="36"/>
      <c r="R978" s="58">
        <f t="shared" si="127"/>
        <v>2396</v>
      </c>
    </row>
    <row r="979" spans="1:18">
      <c r="A979" s="35">
        <v>3515</v>
      </c>
      <c r="B979" s="115">
        <v>3515287658</v>
      </c>
      <c r="C979" s="116" t="s">
        <v>578</v>
      </c>
      <c r="D979" s="115">
        <v>287</v>
      </c>
      <c r="E979" s="116" t="s">
        <v>314</v>
      </c>
      <c r="F979" s="115">
        <v>658</v>
      </c>
      <c r="G979" s="116" t="s">
        <v>397</v>
      </c>
      <c r="H979" s="74">
        <f t="shared" si="120"/>
        <v>9</v>
      </c>
      <c r="I979" s="36"/>
      <c r="J979" s="38">
        <f t="shared" si="121"/>
        <v>10256</v>
      </c>
      <c r="K979" s="38">
        <f t="shared" si="122"/>
        <v>0</v>
      </c>
      <c r="L979" s="38">
        <f t="shared" si="123"/>
        <v>2</v>
      </c>
      <c r="M979" s="36"/>
      <c r="N979" s="38">
        <f t="shared" si="124"/>
        <v>10522</v>
      </c>
      <c r="O979" s="38">
        <f t="shared" si="125"/>
        <v>0</v>
      </c>
      <c r="P979" s="38">
        <f t="shared" si="126"/>
        <v>1</v>
      </c>
      <c r="Q979" s="36"/>
      <c r="R979" s="58">
        <f t="shared" si="127"/>
        <v>266</v>
      </c>
    </row>
    <row r="980" spans="1:18">
      <c r="A980" s="35">
        <v>3515</v>
      </c>
      <c r="B980" s="115">
        <v>3515287767</v>
      </c>
      <c r="C980" s="116" t="s">
        <v>578</v>
      </c>
      <c r="D980" s="115">
        <v>287</v>
      </c>
      <c r="E980" s="116" t="s">
        <v>314</v>
      </c>
      <c r="F980" s="115">
        <v>767</v>
      </c>
      <c r="G980" s="116" t="s">
        <v>432</v>
      </c>
      <c r="H980" s="74">
        <f t="shared" si="120"/>
        <v>60</v>
      </c>
      <c r="I980" s="36"/>
      <c r="J980" s="38">
        <f t="shared" si="121"/>
        <v>10801</v>
      </c>
      <c r="K980" s="38">
        <f t="shared" si="122"/>
        <v>0</v>
      </c>
      <c r="L980" s="38">
        <f t="shared" si="123"/>
        <v>14</v>
      </c>
      <c r="M980" s="36"/>
      <c r="N980" s="38">
        <f t="shared" si="124"/>
        <v>11487</v>
      </c>
      <c r="O980" s="38">
        <f t="shared" si="125"/>
        <v>0</v>
      </c>
      <c r="P980" s="38">
        <f t="shared" si="126"/>
        <v>13</v>
      </c>
      <c r="Q980" s="36"/>
      <c r="R980" s="58">
        <f t="shared" si="127"/>
        <v>686</v>
      </c>
    </row>
    <row r="981" spans="1:18">
      <c r="A981" s="35">
        <v>3515</v>
      </c>
      <c r="B981" s="115">
        <v>3515287770</v>
      </c>
      <c r="C981" s="116" t="s">
        <v>578</v>
      </c>
      <c r="D981" s="115">
        <v>287</v>
      </c>
      <c r="E981" s="116" t="s">
        <v>314</v>
      </c>
      <c r="F981" s="115">
        <v>770</v>
      </c>
      <c r="G981" s="116" t="s">
        <v>433</v>
      </c>
      <c r="H981" s="74">
        <f t="shared" si="120"/>
        <v>7</v>
      </c>
      <c r="I981" s="36"/>
      <c r="J981" s="38">
        <f t="shared" si="121"/>
        <v>13194.324744996773</v>
      </c>
      <c r="K981" s="38">
        <f t="shared" si="122"/>
        <v>0</v>
      </c>
      <c r="L981" s="38">
        <f t="shared" si="123"/>
        <v>0</v>
      </c>
      <c r="M981" s="36"/>
      <c r="N981" s="38">
        <f t="shared" si="124"/>
        <v>9754</v>
      </c>
      <c r="O981" s="38">
        <f t="shared" si="125"/>
        <v>0</v>
      </c>
      <c r="P981" s="38">
        <f t="shared" si="126"/>
        <v>0</v>
      </c>
      <c r="Q981" s="36"/>
      <c r="R981" s="58">
        <f t="shared" si="127"/>
        <v>-3440.324744996773</v>
      </c>
    </row>
    <row r="982" spans="1:18">
      <c r="A982" s="35">
        <v>3515</v>
      </c>
      <c r="B982" s="115">
        <v>3515287778</v>
      </c>
      <c r="C982" s="116" t="s">
        <v>578</v>
      </c>
      <c r="D982" s="115">
        <v>287</v>
      </c>
      <c r="E982" s="116" t="s">
        <v>314</v>
      </c>
      <c r="F982" s="115">
        <v>778</v>
      </c>
      <c r="G982" s="116" t="s">
        <v>437</v>
      </c>
      <c r="H982" s="74">
        <f t="shared" si="120"/>
        <v>8</v>
      </c>
      <c r="I982" s="36"/>
      <c r="J982" s="38">
        <f t="shared" si="121"/>
        <v>13695</v>
      </c>
      <c r="K982" s="38">
        <f t="shared" si="122"/>
        <v>1</v>
      </c>
      <c r="L982" s="38">
        <f t="shared" si="123"/>
        <v>2</v>
      </c>
      <c r="M982" s="36"/>
      <c r="N982" s="38">
        <f t="shared" si="124"/>
        <v>13792</v>
      </c>
      <c r="O982" s="38">
        <f t="shared" si="125"/>
        <v>1</v>
      </c>
      <c r="P982" s="38">
        <f t="shared" si="126"/>
        <v>5</v>
      </c>
      <c r="Q982" s="36"/>
      <c r="R982" s="58">
        <f t="shared" si="127"/>
        <v>97</v>
      </c>
    </row>
    <row r="983" spans="1:18">
      <c r="A983" s="35">
        <v>3516</v>
      </c>
      <c r="B983" s="115">
        <v>3516332005</v>
      </c>
      <c r="C983" s="116" t="s">
        <v>565</v>
      </c>
      <c r="D983" s="115">
        <v>332</v>
      </c>
      <c r="E983" s="116" t="s">
        <v>359</v>
      </c>
      <c r="F983" s="115">
        <v>5</v>
      </c>
      <c r="G983" s="116" t="s">
        <v>32</v>
      </c>
      <c r="H983" s="74">
        <f t="shared" si="120"/>
        <v>55</v>
      </c>
      <c r="I983" s="36"/>
      <c r="J983" s="38">
        <f t="shared" si="121"/>
        <v>11428</v>
      </c>
      <c r="K983" s="38">
        <f t="shared" si="122"/>
        <v>3</v>
      </c>
      <c r="L983" s="38">
        <f t="shared" si="123"/>
        <v>10</v>
      </c>
      <c r="M983" s="36"/>
      <c r="N983" s="38">
        <f t="shared" si="124"/>
        <v>12685</v>
      </c>
      <c r="O983" s="38">
        <f t="shared" si="125"/>
        <v>6</v>
      </c>
      <c r="P983" s="38">
        <f t="shared" si="126"/>
        <v>18</v>
      </c>
      <c r="Q983" s="36"/>
      <c r="R983" s="58">
        <f t="shared" si="127"/>
        <v>1257</v>
      </c>
    </row>
    <row r="984" spans="1:18">
      <c r="A984" s="35">
        <v>3516</v>
      </c>
      <c r="B984" s="115">
        <v>3516332061</v>
      </c>
      <c r="C984" s="116" t="s">
        <v>565</v>
      </c>
      <c r="D984" s="115">
        <v>332</v>
      </c>
      <c r="E984" s="116" t="s">
        <v>359</v>
      </c>
      <c r="F984" s="115">
        <v>61</v>
      </c>
      <c r="G984" s="116" t="s">
        <v>88</v>
      </c>
      <c r="H984" s="74">
        <f t="shared" si="120"/>
        <v>18</v>
      </c>
      <c r="I984" s="36"/>
      <c r="J984" s="38">
        <f t="shared" si="121"/>
        <v>13199</v>
      </c>
      <c r="K984" s="38">
        <f t="shared" si="122"/>
        <v>0</v>
      </c>
      <c r="L984" s="38">
        <f t="shared" si="123"/>
        <v>7</v>
      </c>
      <c r="M984" s="36"/>
      <c r="N984" s="38">
        <f t="shared" si="124"/>
        <v>14733</v>
      </c>
      <c r="O984" s="38">
        <f t="shared" si="125"/>
        <v>0</v>
      </c>
      <c r="P984" s="38">
        <f t="shared" si="126"/>
        <v>9</v>
      </c>
      <c r="Q984" s="36"/>
      <c r="R984" s="58">
        <f t="shared" si="127"/>
        <v>1534</v>
      </c>
    </row>
    <row r="985" spans="1:18">
      <c r="A985" s="35">
        <v>3516</v>
      </c>
      <c r="B985" s="115">
        <v>3516332086</v>
      </c>
      <c r="C985" s="116" t="s">
        <v>565</v>
      </c>
      <c r="D985" s="115">
        <v>332</v>
      </c>
      <c r="E985" s="116" t="s">
        <v>359</v>
      </c>
      <c r="F985" s="115">
        <v>86</v>
      </c>
      <c r="G985" s="116" t="s">
        <v>113</v>
      </c>
      <c r="H985" s="74">
        <f t="shared" si="120"/>
        <v>1</v>
      </c>
      <c r="I985" s="36"/>
      <c r="J985" s="38">
        <f t="shared" si="121"/>
        <v>9220</v>
      </c>
      <c r="K985" s="38">
        <f t="shared" si="122"/>
        <v>0</v>
      </c>
      <c r="L985" s="38">
        <f t="shared" si="123"/>
        <v>0</v>
      </c>
      <c r="M985" s="36"/>
      <c r="N985" s="38">
        <f t="shared" si="124"/>
        <v>9754</v>
      </c>
      <c r="O985" s="38">
        <f t="shared" si="125"/>
        <v>0</v>
      </c>
      <c r="P985" s="38">
        <f t="shared" si="126"/>
        <v>0</v>
      </c>
      <c r="Q985" s="36"/>
      <c r="R985" s="58">
        <f t="shared" si="127"/>
        <v>534</v>
      </c>
    </row>
    <row r="986" spans="1:18">
      <c r="A986" s="35">
        <v>3516</v>
      </c>
      <c r="B986" s="115">
        <v>3516332087</v>
      </c>
      <c r="C986" s="116" t="s">
        <v>565</v>
      </c>
      <c r="D986" s="115">
        <v>332</v>
      </c>
      <c r="E986" s="116" t="s">
        <v>359</v>
      </c>
      <c r="F986" s="115">
        <v>87</v>
      </c>
      <c r="G986" s="116" t="s">
        <v>114</v>
      </c>
      <c r="H986" s="74">
        <f t="shared" si="120"/>
        <v>2</v>
      </c>
      <c r="I986" s="36"/>
      <c r="J986" s="38">
        <f t="shared" si="121"/>
        <v>13273</v>
      </c>
      <c r="K986" s="38">
        <f t="shared" si="122"/>
        <v>1</v>
      </c>
      <c r="L986" s="38">
        <f t="shared" si="123"/>
        <v>1</v>
      </c>
      <c r="M986" s="36"/>
      <c r="N986" s="38">
        <f t="shared" si="124"/>
        <v>16186</v>
      </c>
      <c r="O986" s="38">
        <f t="shared" si="125"/>
        <v>1</v>
      </c>
      <c r="P986" s="38">
        <f t="shared" si="126"/>
        <v>4</v>
      </c>
      <c r="Q986" s="36"/>
      <c r="R986" s="58">
        <f t="shared" si="127"/>
        <v>2913</v>
      </c>
    </row>
    <row r="987" spans="1:18">
      <c r="A987" s="35">
        <v>3516</v>
      </c>
      <c r="B987" s="115">
        <v>3516332137</v>
      </c>
      <c r="C987" s="116" t="s">
        <v>565</v>
      </c>
      <c r="D987" s="115">
        <v>332</v>
      </c>
      <c r="E987" s="116" t="s">
        <v>359</v>
      </c>
      <c r="F987" s="115">
        <v>137</v>
      </c>
      <c r="G987" s="116" t="s">
        <v>164</v>
      </c>
      <c r="H987" s="74">
        <f t="shared" si="120"/>
        <v>72</v>
      </c>
      <c r="I987" s="36"/>
      <c r="J987" s="38">
        <f t="shared" si="121"/>
        <v>14532</v>
      </c>
      <c r="K987" s="38">
        <f t="shared" si="122"/>
        <v>4</v>
      </c>
      <c r="L987" s="38">
        <f t="shared" si="123"/>
        <v>45</v>
      </c>
      <c r="M987" s="36"/>
      <c r="N987" s="38">
        <f t="shared" si="124"/>
        <v>14965</v>
      </c>
      <c r="O987" s="38">
        <f t="shared" si="125"/>
        <v>6</v>
      </c>
      <c r="P987" s="38">
        <f t="shared" si="126"/>
        <v>38</v>
      </c>
      <c r="Q987" s="36"/>
      <c r="R987" s="58">
        <f t="shared" si="127"/>
        <v>433</v>
      </c>
    </row>
    <row r="988" spans="1:18">
      <c r="A988" s="35">
        <v>3516</v>
      </c>
      <c r="B988" s="115">
        <v>3516332210</v>
      </c>
      <c r="C988" s="116" t="s">
        <v>565</v>
      </c>
      <c r="D988" s="115">
        <v>332</v>
      </c>
      <c r="E988" s="116" t="s">
        <v>359</v>
      </c>
      <c r="F988" s="115">
        <v>210</v>
      </c>
      <c r="G988" s="116" t="s">
        <v>237</v>
      </c>
      <c r="H988" s="74">
        <f t="shared" si="120"/>
        <v>1</v>
      </c>
      <c r="I988" s="36"/>
      <c r="J988" s="38" t="str">
        <f t="shared" si="121"/>
        <v>--</v>
      </c>
      <c r="K988" s="38">
        <f t="shared" si="122"/>
        <v>0</v>
      </c>
      <c r="L988" s="38">
        <f t="shared" si="123"/>
        <v>0</v>
      </c>
      <c r="M988" s="36"/>
      <c r="N988" s="38">
        <f t="shared" si="124"/>
        <v>12602.315463378176</v>
      </c>
      <c r="O988" s="38">
        <f t="shared" si="125"/>
        <v>0</v>
      </c>
      <c r="P988" s="38">
        <f t="shared" si="126"/>
        <v>0</v>
      </c>
      <c r="Q988" s="36"/>
      <c r="R988" s="58" t="str">
        <f t="shared" si="127"/>
        <v>--</v>
      </c>
    </row>
    <row r="989" spans="1:18">
      <c r="A989" s="35">
        <v>3516</v>
      </c>
      <c r="B989" s="115">
        <v>3516332278</v>
      </c>
      <c r="C989" s="116" t="s">
        <v>565</v>
      </c>
      <c r="D989" s="115">
        <v>332</v>
      </c>
      <c r="E989" s="116" t="s">
        <v>359</v>
      </c>
      <c r="F989" s="115">
        <v>278</v>
      </c>
      <c r="G989" s="116" t="s">
        <v>305</v>
      </c>
      <c r="H989" s="74">
        <f t="shared" si="120"/>
        <v>3</v>
      </c>
      <c r="I989" s="36"/>
      <c r="J989" s="38">
        <f t="shared" si="121"/>
        <v>10573</v>
      </c>
      <c r="K989" s="38">
        <f t="shared" si="122"/>
        <v>0</v>
      </c>
      <c r="L989" s="38">
        <f t="shared" si="123"/>
        <v>0</v>
      </c>
      <c r="M989" s="36"/>
      <c r="N989" s="38">
        <f t="shared" si="124"/>
        <v>12145</v>
      </c>
      <c r="O989" s="38">
        <f t="shared" si="125"/>
        <v>0</v>
      </c>
      <c r="P989" s="38">
        <f t="shared" si="126"/>
        <v>1</v>
      </c>
      <c r="Q989" s="36"/>
      <c r="R989" s="58">
        <f t="shared" si="127"/>
        <v>1572</v>
      </c>
    </row>
    <row r="990" spans="1:18">
      <c r="A990" s="35">
        <v>3516</v>
      </c>
      <c r="B990" s="115">
        <v>3516332281</v>
      </c>
      <c r="C990" s="116" t="s">
        <v>565</v>
      </c>
      <c r="D990" s="115">
        <v>332</v>
      </c>
      <c r="E990" s="116" t="s">
        <v>359</v>
      </c>
      <c r="F990" s="115">
        <v>281</v>
      </c>
      <c r="G990" s="116" t="s">
        <v>308</v>
      </c>
      <c r="H990" s="74">
        <f t="shared" si="120"/>
        <v>160</v>
      </c>
      <c r="I990" s="36"/>
      <c r="J990" s="38">
        <f t="shared" si="121"/>
        <v>14665</v>
      </c>
      <c r="K990" s="38">
        <f t="shared" si="122"/>
        <v>13</v>
      </c>
      <c r="L990" s="38">
        <f t="shared" si="123"/>
        <v>111</v>
      </c>
      <c r="M990" s="36"/>
      <c r="N990" s="38">
        <f t="shared" si="124"/>
        <v>15994</v>
      </c>
      <c r="O990" s="38">
        <f t="shared" si="125"/>
        <v>12</v>
      </c>
      <c r="P990" s="38">
        <f t="shared" si="126"/>
        <v>125</v>
      </c>
      <c r="Q990" s="36"/>
      <c r="R990" s="58">
        <f t="shared" si="127"/>
        <v>1329</v>
      </c>
    </row>
    <row r="991" spans="1:18">
      <c r="A991" s="35">
        <v>3516</v>
      </c>
      <c r="B991" s="115">
        <v>3516332325</v>
      </c>
      <c r="C991" s="116" t="s">
        <v>565</v>
      </c>
      <c r="D991" s="115">
        <v>332</v>
      </c>
      <c r="E991" s="116" t="s">
        <v>359</v>
      </c>
      <c r="F991" s="115">
        <v>325</v>
      </c>
      <c r="G991" s="116" t="s">
        <v>352</v>
      </c>
      <c r="H991" s="74">
        <f t="shared" si="120"/>
        <v>33</v>
      </c>
      <c r="I991" s="36"/>
      <c r="J991" s="38">
        <f t="shared" si="121"/>
        <v>11526</v>
      </c>
      <c r="K991" s="38">
        <f t="shared" si="122"/>
        <v>0</v>
      </c>
      <c r="L991" s="38">
        <f t="shared" si="123"/>
        <v>13</v>
      </c>
      <c r="M991" s="36"/>
      <c r="N991" s="38">
        <f t="shared" si="124"/>
        <v>13746</v>
      </c>
      <c r="O991" s="38">
        <f t="shared" si="125"/>
        <v>0</v>
      </c>
      <c r="P991" s="38">
        <f t="shared" si="126"/>
        <v>17</v>
      </c>
      <c r="Q991" s="36"/>
      <c r="R991" s="58">
        <f t="shared" si="127"/>
        <v>2220</v>
      </c>
    </row>
    <row r="992" spans="1:18">
      <c r="A992" s="35">
        <v>3516</v>
      </c>
      <c r="B992" s="115">
        <v>3516332332</v>
      </c>
      <c r="C992" s="116" t="s">
        <v>565</v>
      </c>
      <c r="D992" s="115">
        <v>332</v>
      </c>
      <c r="E992" s="116" t="s">
        <v>359</v>
      </c>
      <c r="F992" s="115">
        <v>332</v>
      </c>
      <c r="G992" s="116" t="s">
        <v>359</v>
      </c>
      <c r="H992" s="74">
        <f t="shared" si="120"/>
        <v>54</v>
      </c>
      <c r="I992" s="36"/>
      <c r="J992" s="38">
        <f t="shared" si="121"/>
        <v>13029</v>
      </c>
      <c r="K992" s="38">
        <f t="shared" si="122"/>
        <v>4</v>
      </c>
      <c r="L992" s="38">
        <f t="shared" si="123"/>
        <v>18</v>
      </c>
      <c r="M992" s="36"/>
      <c r="N992" s="38">
        <f t="shared" si="124"/>
        <v>14540</v>
      </c>
      <c r="O992" s="38">
        <f t="shared" si="125"/>
        <v>6</v>
      </c>
      <c r="P992" s="38">
        <f t="shared" si="126"/>
        <v>25</v>
      </c>
      <c r="Q992" s="36"/>
      <c r="R992" s="58">
        <f t="shared" si="127"/>
        <v>1511</v>
      </c>
    </row>
    <row r="993" spans="1:18">
      <c r="A993" s="35">
        <v>3516</v>
      </c>
      <c r="B993" s="115">
        <v>3516332683</v>
      </c>
      <c r="C993" s="116" t="s">
        <v>565</v>
      </c>
      <c r="D993" s="115">
        <v>332</v>
      </c>
      <c r="E993" s="116" t="s">
        <v>359</v>
      </c>
      <c r="F993" s="115">
        <v>683</v>
      </c>
      <c r="G993" s="116" t="s">
        <v>407</v>
      </c>
      <c r="H993" s="74">
        <f t="shared" si="120"/>
        <v>1</v>
      </c>
      <c r="I993" s="36"/>
      <c r="J993" s="38">
        <f t="shared" si="121"/>
        <v>11575.524012539185</v>
      </c>
      <c r="K993" s="38">
        <f t="shared" si="122"/>
        <v>0</v>
      </c>
      <c r="L993" s="38">
        <f t="shared" si="123"/>
        <v>0</v>
      </c>
      <c r="M993" s="36"/>
      <c r="N993" s="38">
        <f t="shared" si="124"/>
        <v>14165</v>
      </c>
      <c r="O993" s="38">
        <f t="shared" si="125"/>
        <v>0</v>
      </c>
      <c r="P993" s="38">
        <f t="shared" si="126"/>
        <v>1</v>
      </c>
      <c r="Q993" s="36"/>
      <c r="R993" s="58">
        <f t="shared" si="127"/>
        <v>2589.4759874608153</v>
      </c>
    </row>
    <row r="994" spans="1:18">
      <c r="A994" s="35">
        <v>3516</v>
      </c>
      <c r="B994" s="115">
        <v>3516332766</v>
      </c>
      <c r="C994" s="116" t="s">
        <v>565</v>
      </c>
      <c r="D994" s="115">
        <v>332</v>
      </c>
      <c r="E994" s="116" t="s">
        <v>359</v>
      </c>
      <c r="F994" s="115">
        <v>766</v>
      </c>
      <c r="G994" s="116" t="s">
        <v>431</v>
      </c>
      <c r="H994" s="74">
        <f t="shared" si="120"/>
        <v>1</v>
      </c>
      <c r="I994" s="36"/>
      <c r="J994" s="38">
        <f t="shared" si="121"/>
        <v>12080.944595003783</v>
      </c>
      <c r="K994" s="38">
        <f t="shared" si="122"/>
        <v>0</v>
      </c>
      <c r="L994" s="38">
        <f t="shared" si="123"/>
        <v>0</v>
      </c>
      <c r="M994" s="36"/>
      <c r="N994" s="38">
        <f t="shared" si="124"/>
        <v>13246.709823212914</v>
      </c>
      <c r="O994" s="38">
        <f t="shared" si="125"/>
        <v>0</v>
      </c>
      <c r="P994" s="38">
        <f t="shared" si="126"/>
        <v>0</v>
      </c>
      <c r="Q994" s="36"/>
      <c r="R994" s="58">
        <f t="shared" si="127"/>
        <v>1165.7652282091312</v>
      </c>
    </row>
    <row r="995" spans="1:18">
      <c r="A995" s="35">
        <v>3517</v>
      </c>
      <c r="B995" s="115">
        <v>3517239001</v>
      </c>
      <c r="C995" s="116" t="s">
        <v>566</v>
      </c>
      <c r="D995" s="115">
        <v>239</v>
      </c>
      <c r="E995" s="116" t="s">
        <v>266</v>
      </c>
      <c r="F995" s="115">
        <v>1</v>
      </c>
      <c r="G995" s="116" t="s">
        <v>28</v>
      </c>
      <c r="H995" s="74">
        <f t="shared" si="120"/>
        <v>1</v>
      </c>
      <c r="I995" s="36"/>
      <c r="J995" s="38" t="str">
        <f t="shared" si="121"/>
        <v>--</v>
      </c>
      <c r="K995" s="38">
        <f t="shared" si="122"/>
        <v>0</v>
      </c>
      <c r="L995" s="38">
        <f t="shared" si="123"/>
        <v>0</v>
      </c>
      <c r="M995" s="36"/>
      <c r="N995" s="38">
        <f t="shared" si="124"/>
        <v>13209.638479441464</v>
      </c>
      <c r="O995" s="38">
        <f t="shared" si="125"/>
        <v>0</v>
      </c>
      <c r="P995" s="38">
        <f t="shared" si="126"/>
        <v>0</v>
      </c>
      <c r="Q995" s="36"/>
      <c r="R995" s="58" t="str">
        <f t="shared" si="127"/>
        <v>--</v>
      </c>
    </row>
    <row r="996" spans="1:18">
      <c r="A996" s="35">
        <v>3517</v>
      </c>
      <c r="B996" s="115">
        <v>3517239016</v>
      </c>
      <c r="C996" s="116" t="s">
        <v>566</v>
      </c>
      <c r="D996" s="115">
        <v>239</v>
      </c>
      <c r="E996" s="116" t="s">
        <v>266</v>
      </c>
      <c r="F996" s="115">
        <v>16</v>
      </c>
      <c r="G996" s="116" t="s">
        <v>43</v>
      </c>
      <c r="H996" s="74">
        <f t="shared" si="120"/>
        <v>1</v>
      </c>
      <c r="I996" s="36"/>
      <c r="J996" s="38" t="str">
        <f t="shared" si="121"/>
        <v>--</v>
      </c>
      <c r="K996" s="38">
        <f t="shared" si="122"/>
        <v>0</v>
      </c>
      <c r="L996" s="38">
        <f t="shared" si="123"/>
        <v>0</v>
      </c>
      <c r="M996" s="36"/>
      <c r="N996" s="38">
        <f t="shared" si="124"/>
        <v>14319.533367003367</v>
      </c>
      <c r="O996" s="38">
        <f t="shared" si="125"/>
        <v>0</v>
      </c>
      <c r="P996" s="38">
        <f t="shared" si="126"/>
        <v>0</v>
      </c>
      <c r="Q996" s="36"/>
      <c r="R996" s="58" t="str">
        <f t="shared" si="127"/>
        <v>--</v>
      </c>
    </row>
    <row r="997" spans="1:18">
      <c r="A997" s="35">
        <v>3517</v>
      </c>
      <c r="B997" s="115">
        <v>3517239020</v>
      </c>
      <c r="C997" s="116" t="s">
        <v>566</v>
      </c>
      <c r="D997" s="115">
        <v>239</v>
      </c>
      <c r="E997" s="116" t="s">
        <v>266</v>
      </c>
      <c r="F997" s="115">
        <v>20</v>
      </c>
      <c r="G997" s="116" t="s">
        <v>47</v>
      </c>
      <c r="H997" s="74">
        <f t="shared" si="120"/>
        <v>1</v>
      </c>
      <c r="I997" s="36"/>
      <c r="J997" s="38">
        <f t="shared" si="121"/>
        <v>11365</v>
      </c>
      <c r="K997" s="38">
        <f t="shared" si="122"/>
        <v>0</v>
      </c>
      <c r="L997" s="38">
        <f t="shared" si="123"/>
        <v>0</v>
      </c>
      <c r="M997" s="36"/>
      <c r="N997" s="38">
        <f t="shared" si="124"/>
        <v>11960</v>
      </c>
      <c r="O997" s="38">
        <f t="shared" si="125"/>
        <v>0</v>
      </c>
      <c r="P997" s="38">
        <f t="shared" si="126"/>
        <v>0</v>
      </c>
      <c r="Q997" s="36"/>
      <c r="R997" s="58">
        <f t="shared" si="127"/>
        <v>595</v>
      </c>
    </row>
    <row r="998" spans="1:18">
      <c r="A998" s="35">
        <v>3517</v>
      </c>
      <c r="B998" s="115">
        <v>3517239036</v>
      </c>
      <c r="C998" s="116" t="s">
        <v>566</v>
      </c>
      <c r="D998" s="115">
        <v>239</v>
      </c>
      <c r="E998" s="116" t="s">
        <v>266</v>
      </c>
      <c r="F998" s="115">
        <v>36</v>
      </c>
      <c r="G998" s="116" t="s">
        <v>63</v>
      </c>
      <c r="H998" s="74">
        <f t="shared" si="120"/>
        <v>7</v>
      </c>
      <c r="I998" s="36"/>
      <c r="J998" s="38">
        <f t="shared" si="121"/>
        <v>15056</v>
      </c>
      <c r="K998" s="38">
        <f t="shared" si="122"/>
        <v>0</v>
      </c>
      <c r="L998" s="38">
        <f t="shared" si="123"/>
        <v>4</v>
      </c>
      <c r="M998" s="36"/>
      <c r="N998" s="38">
        <f t="shared" si="124"/>
        <v>16139</v>
      </c>
      <c r="O998" s="38">
        <f t="shared" si="125"/>
        <v>0</v>
      </c>
      <c r="P998" s="38">
        <f t="shared" si="126"/>
        <v>4</v>
      </c>
      <c r="Q998" s="36"/>
      <c r="R998" s="58">
        <f t="shared" si="127"/>
        <v>1083</v>
      </c>
    </row>
    <row r="999" spans="1:18">
      <c r="A999" s="35">
        <v>3517</v>
      </c>
      <c r="B999" s="115">
        <v>3517239052</v>
      </c>
      <c r="C999" s="116" t="s">
        <v>566</v>
      </c>
      <c r="D999" s="115">
        <v>239</v>
      </c>
      <c r="E999" s="116" t="s">
        <v>266</v>
      </c>
      <c r="F999" s="115">
        <v>52</v>
      </c>
      <c r="G999" s="116" t="s">
        <v>79</v>
      </c>
      <c r="H999" s="74">
        <f t="shared" si="120"/>
        <v>19</v>
      </c>
      <c r="I999" s="36"/>
      <c r="J999" s="38">
        <f t="shared" si="121"/>
        <v>13742</v>
      </c>
      <c r="K999" s="38">
        <f t="shared" si="122"/>
        <v>0</v>
      </c>
      <c r="L999" s="38">
        <f t="shared" si="123"/>
        <v>10</v>
      </c>
      <c r="M999" s="36"/>
      <c r="N999" s="38">
        <f t="shared" si="124"/>
        <v>14833</v>
      </c>
      <c r="O999" s="38">
        <f t="shared" si="125"/>
        <v>0</v>
      </c>
      <c r="P999" s="38">
        <f t="shared" si="126"/>
        <v>11</v>
      </c>
      <c r="Q999" s="36"/>
      <c r="R999" s="58">
        <f t="shared" si="127"/>
        <v>1091</v>
      </c>
    </row>
    <row r="1000" spans="1:18">
      <c r="A1000" s="35">
        <v>3517</v>
      </c>
      <c r="B1000" s="115">
        <v>3517239072</v>
      </c>
      <c r="C1000" s="116" t="s">
        <v>566</v>
      </c>
      <c r="D1000" s="115">
        <v>239</v>
      </c>
      <c r="E1000" s="116" t="s">
        <v>266</v>
      </c>
      <c r="F1000" s="115">
        <v>72</v>
      </c>
      <c r="G1000" s="116" t="s">
        <v>99</v>
      </c>
      <c r="H1000" s="74">
        <f t="shared" si="120"/>
        <v>1</v>
      </c>
      <c r="I1000" s="36"/>
      <c r="J1000" s="38">
        <f t="shared" si="121"/>
        <v>15644</v>
      </c>
      <c r="K1000" s="38">
        <f t="shared" si="122"/>
        <v>0</v>
      </c>
      <c r="L1000" s="38">
        <f t="shared" si="123"/>
        <v>1</v>
      </c>
      <c r="M1000" s="36"/>
      <c r="N1000" s="38">
        <f t="shared" si="124"/>
        <v>16913</v>
      </c>
      <c r="O1000" s="38">
        <f t="shared" si="125"/>
        <v>0</v>
      </c>
      <c r="P1000" s="38">
        <f t="shared" si="126"/>
        <v>1</v>
      </c>
      <c r="Q1000" s="36"/>
      <c r="R1000" s="58">
        <f t="shared" si="127"/>
        <v>1269</v>
      </c>
    </row>
    <row r="1001" spans="1:18">
      <c r="A1001" s="35">
        <v>3517</v>
      </c>
      <c r="B1001" s="115">
        <v>3517239082</v>
      </c>
      <c r="C1001" s="116" t="s">
        <v>566</v>
      </c>
      <c r="D1001" s="115">
        <v>239</v>
      </c>
      <c r="E1001" s="116" t="s">
        <v>266</v>
      </c>
      <c r="F1001" s="115">
        <v>82</v>
      </c>
      <c r="G1001" s="116" t="s">
        <v>109</v>
      </c>
      <c r="H1001" s="74">
        <f t="shared" si="120"/>
        <v>1</v>
      </c>
      <c r="I1001" s="36"/>
      <c r="J1001" s="38">
        <f t="shared" si="121"/>
        <v>10953.108628747254</v>
      </c>
      <c r="K1001" s="38">
        <f t="shared" si="122"/>
        <v>0</v>
      </c>
      <c r="L1001" s="38">
        <f t="shared" si="123"/>
        <v>0</v>
      </c>
      <c r="M1001" s="36"/>
      <c r="N1001" s="38">
        <f t="shared" si="124"/>
        <v>16178</v>
      </c>
      <c r="O1001" s="38">
        <f t="shared" si="125"/>
        <v>0</v>
      </c>
      <c r="P1001" s="38">
        <f t="shared" si="126"/>
        <v>1</v>
      </c>
      <c r="Q1001" s="36"/>
      <c r="R1001" s="58">
        <f t="shared" si="127"/>
        <v>5224.8913712527465</v>
      </c>
    </row>
    <row r="1002" spans="1:18">
      <c r="A1002" s="35">
        <v>3517</v>
      </c>
      <c r="B1002" s="115">
        <v>3517239083</v>
      </c>
      <c r="C1002" s="116" t="s">
        <v>566</v>
      </c>
      <c r="D1002" s="115">
        <v>239</v>
      </c>
      <c r="E1002" s="116" t="s">
        <v>266</v>
      </c>
      <c r="F1002" s="115">
        <v>83</v>
      </c>
      <c r="G1002" s="116" t="s">
        <v>110</v>
      </c>
      <c r="H1002" s="74">
        <f t="shared" si="120"/>
        <v>1</v>
      </c>
      <c r="I1002" s="36"/>
      <c r="J1002" s="38">
        <f t="shared" si="121"/>
        <v>11365</v>
      </c>
      <c r="K1002" s="38">
        <f t="shared" si="122"/>
        <v>0</v>
      </c>
      <c r="L1002" s="38">
        <f t="shared" si="123"/>
        <v>0</v>
      </c>
      <c r="M1002" s="36"/>
      <c r="N1002" s="38">
        <f t="shared" si="124"/>
        <v>11960</v>
      </c>
      <c r="O1002" s="38">
        <f t="shared" si="125"/>
        <v>0</v>
      </c>
      <c r="P1002" s="38">
        <f t="shared" si="126"/>
        <v>0</v>
      </c>
      <c r="Q1002" s="36"/>
      <c r="R1002" s="58">
        <f t="shared" si="127"/>
        <v>595</v>
      </c>
    </row>
    <row r="1003" spans="1:18">
      <c r="A1003" s="35">
        <v>3517</v>
      </c>
      <c r="B1003" s="115">
        <v>3517239094</v>
      </c>
      <c r="C1003" s="116" t="s">
        <v>566</v>
      </c>
      <c r="D1003" s="115">
        <v>239</v>
      </c>
      <c r="E1003" s="116" t="s">
        <v>266</v>
      </c>
      <c r="F1003" s="115">
        <v>94</v>
      </c>
      <c r="G1003" s="116" t="s">
        <v>121</v>
      </c>
      <c r="H1003" s="74">
        <f t="shared" si="120"/>
        <v>2</v>
      </c>
      <c r="I1003" s="36"/>
      <c r="J1003" s="38" t="str">
        <f t="shared" si="121"/>
        <v>--</v>
      </c>
      <c r="K1003" s="38">
        <f t="shared" si="122"/>
        <v>0</v>
      </c>
      <c r="L1003" s="38">
        <f t="shared" si="123"/>
        <v>0</v>
      </c>
      <c r="M1003" s="36"/>
      <c r="N1003" s="38">
        <f t="shared" si="124"/>
        <v>13282.055354377604</v>
      </c>
      <c r="O1003" s="38">
        <f t="shared" si="125"/>
        <v>0</v>
      </c>
      <c r="P1003" s="38">
        <f t="shared" si="126"/>
        <v>0</v>
      </c>
      <c r="Q1003" s="36"/>
      <c r="R1003" s="58" t="str">
        <f t="shared" si="127"/>
        <v>--</v>
      </c>
    </row>
    <row r="1004" spans="1:18">
      <c r="A1004" s="35">
        <v>3517</v>
      </c>
      <c r="B1004" s="115">
        <v>3517239095</v>
      </c>
      <c r="C1004" s="116" t="s">
        <v>566</v>
      </c>
      <c r="D1004" s="115">
        <v>239</v>
      </c>
      <c r="E1004" s="116" t="s">
        <v>266</v>
      </c>
      <c r="F1004" s="115">
        <v>95</v>
      </c>
      <c r="G1004" s="116" t="s">
        <v>122</v>
      </c>
      <c r="H1004" s="74">
        <f t="shared" si="120"/>
        <v>3</v>
      </c>
      <c r="I1004" s="36"/>
      <c r="J1004" s="38">
        <f t="shared" si="121"/>
        <v>16867</v>
      </c>
      <c r="K1004" s="38">
        <f t="shared" si="122"/>
        <v>0</v>
      </c>
      <c r="L1004" s="38">
        <f t="shared" si="123"/>
        <v>2</v>
      </c>
      <c r="M1004" s="36"/>
      <c r="N1004" s="38">
        <f t="shared" si="124"/>
        <v>18651</v>
      </c>
      <c r="O1004" s="38">
        <f t="shared" si="125"/>
        <v>0</v>
      </c>
      <c r="P1004" s="38">
        <f t="shared" si="126"/>
        <v>3</v>
      </c>
      <c r="Q1004" s="36"/>
      <c r="R1004" s="58">
        <f t="shared" si="127"/>
        <v>1784</v>
      </c>
    </row>
    <row r="1005" spans="1:18">
      <c r="A1005" s="35">
        <v>3517</v>
      </c>
      <c r="B1005" s="115">
        <v>3517239096</v>
      </c>
      <c r="C1005" s="116" t="s">
        <v>566</v>
      </c>
      <c r="D1005" s="115">
        <v>239</v>
      </c>
      <c r="E1005" s="116" t="s">
        <v>266</v>
      </c>
      <c r="F1005" s="115">
        <v>96</v>
      </c>
      <c r="G1005" s="116" t="s">
        <v>123</v>
      </c>
      <c r="H1005" s="74">
        <f t="shared" si="120"/>
        <v>4</v>
      </c>
      <c r="I1005" s="36"/>
      <c r="J1005" s="38">
        <f t="shared" si="121"/>
        <v>14441</v>
      </c>
      <c r="K1005" s="38">
        <f t="shared" si="122"/>
        <v>0</v>
      </c>
      <c r="L1005" s="38">
        <f t="shared" si="123"/>
        <v>2</v>
      </c>
      <c r="M1005" s="36"/>
      <c r="N1005" s="38">
        <f t="shared" si="124"/>
        <v>17454</v>
      </c>
      <c r="O1005" s="38">
        <f t="shared" si="125"/>
        <v>0</v>
      </c>
      <c r="P1005" s="38">
        <f t="shared" si="126"/>
        <v>4</v>
      </c>
      <c r="Q1005" s="36"/>
      <c r="R1005" s="58">
        <f t="shared" si="127"/>
        <v>3013</v>
      </c>
    </row>
    <row r="1006" spans="1:18">
      <c r="A1006" s="35">
        <v>3517</v>
      </c>
      <c r="B1006" s="115">
        <v>3517239131</v>
      </c>
      <c r="C1006" s="116" t="s">
        <v>566</v>
      </c>
      <c r="D1006" s="115">
        <v>239</v>
      </c>
      <c r="E1006" s="116" t="s">
        <v>266</v>
      </c>
      <c r="F1006" s="115">
        <v>131</v>
      </c>
      <c r="G1006" s="116" t="s">
        <v>158</v>
      </c>
      <c r="H1006" s="74">
        <f t="shared" si="120"/>
        <v>1</v>
      </c>
      <c r="I1006" s="36"/>
      <c r="J1006" s="38">
        <f t="shared" si="121"/>
        <v>11365</v>
      </c>
      <c r="K1006" s="38">
        <f t="shared" si="122"/>
        <v>0</v>
      </c>
      <c r="L1006" s="38">
        <f t="shared" si="123"/>
        <v>0</v>
      </c>
      <c r="M1006" s="36"/>
      <c r="N1006" s="38">
        <f t="shared" si="124"/>
        <v>16178</v>
      </c>
      <c r="O1006" s="38">
        <f t="shared" si="125"/>
        <v>0</v>
      </c>
      <c r="P1006" s="38">
        <f t="shared" si="126"/>
        <v>1</v>
      </c>
      <c r="Q1006" s="36"/>
      <c r="R1006" s="58">
        <f t="shared" si="127"/>
        <v>4813</v>
      </c>
    </row>
    <row r="1007" spans="1:18">
      <c r="A1007" s="35">
        <v>3517</v>
      </c>
      <c r="B1007" s="115">
        <v>3517239167</v>
      </c>
      <c r="C1007" s="116" t="s">
        <v>566</v>
      </c>
      <c r="D1007" s="115">
        <v>239</v>
      </c>
      <c r="E1007" s="116" t="s">
        <v>266</v>
      </c>
      <c r="F1007" s="115">
        <v>167</v>
      </c>
      <c r="G1007" s="116" t="s">
        <v>194</v>
      </c>
      <c r="H1007" s="74">
        <f t="shared" si="120"/>
        <v>1</v>
      </c>
      <c r="I1007" s="36"/>
      <c r="J1007" s="38">
        <f t="shared" si="121"/>
        <v>11365</v>
      </c>
      <c r="K1007" s="38">
        <f t="shared" si="122"/>
        <v>0</v>
      </c>
      <c r="L1007" s="38">
        <f t="shared" si="123"/>
        <v>0</v>
      </c>
      <c r="M1007" s="36"/>
      <c r="N1007" s="38">
        <f t="shared" si="124"/>
        <v>16403</v>
      </c>
      <c r="O1007" s="38">
        <f t="shared" si="125"/>
        <v>0</v>
      </c>
      <c r="P1007" s="38">
        <f t="shared" si="126"/>
        <v>1</v>
      </c>
      <c r="Q1007" s="36"/>
      <c r="R1007" s="58">
        <f t="shared" si="127"/>
        <v>5038</v>
      </c>
    </row>
    <row r="1008" spans="1:18">
      <c r="A1008" s="35">
        <v>3517</v>
      </c>
      <c r="B1008" s="115">
        <v>3517239171</v>
      </c>
      <c r="C1008" s="116" t="s">
        <v>566</v>
      </c>
      <c r="D1008" s="115">
        <v>239</v>
      </c>
      <c r="E1008" s="116" t="s">
        <v>266</v>
      </c>
      <c r="F1008" s="115">
        <v>171</v>
      </c>
      <c r="G1008" s="116" t="s">
        <v>198</v>
      </c>
      <c r="H1008" s="74">
        <f t="shared" si="120"/>
        <v>12</v>
      </c>
      <c r="I1008" s="36"/>
      <c r="J1008" s="38">
        <f t="shared" si="121"/>
        <v>13429</v>
      </c>
      <c r="K1008" s="38">
        <f t="shared" si="122"/>
        <v>0</v>
      </c>
      <c r="L1008" s="38">
        <f t="shared" si="123"/>
        <v>3</v>
      </c>
      <c r="M1008" s="36"/>
      <c r="N1008" s="38">
        <f t="shared" si="124"/>
        <v>14922</v>
      </c>
      <c r="O1008" s="38">
        <f t="shared" si="125"/>
        <v>0</v>
      </c>
      <c r="P1008" s="38">
        <f t="shared" si="126"/>
        <v>6</v>
      </c>
      <c r="Q1008" s="36"/>
      <c r="R1008" s="58">
        <f t="shared" si="127"/>
        <v>1493</v>
      </c>
    </row>
    <row r="1009" spans="1:18">
      <c r="A1009" s="35">
        <v>3517</v>
      </c>
      <c r="B1009" s="115">
        <v>3517239172</v>
      </c>
      <c r="C1009" s="116" t="s">
        <v>566</v>
      </c>
      <c r="D1009" s="115">
        <v>239</v>
      </c>
      <c r="E1009" s="116" t="s">
        <v>266</v>
      </c>
      <c r="F1009" s="115">
        <v>172</v>
      </c>
      <c r="G1009" s="116" t="s">
        <v>199</v>
      </c>
      <c r="H1009" s="74">
        <f t="shared" si="120"/>
        <v>4</v>
      </c>
      <c r="I1009" s="36"/>
      <c r="J1009" s="38">
        <f t="shared" si="121"/>
        <v>12073.58388741722</v>
      </c>
      <c r="K1009" s="38">
        <f t="shared" si="122"/>
        <v>0</v>
      </c>
      <c r="L1009" s="38">
        <f t="shared" si="123"/>
        <v>0</v>
      </c>
      <c r="M1009" s="36"/>
      <c r="N1009" s="38">
        <f t="shared" si="124"/>
        <v>17454</v>
      </c>
      <c r="O1009" s="38">
        <f t="shared" si="125"/>
        <v>0</v>
      </c>
      <c r="P1009" s="38">
        <f t="shared" si="126"/>
        <v>1</v>
      </c>
      <c r="Q1009" s="36"/>
      <c r="R1009" s="58">
        <f t="shared" si="127"/>
        <v>5380.4161125827795</v>
      </c>
    </row>
    <row r="1010" spans="1:18">
      <c r="A1010" s="35">
        <v>3517</v>
      </c>
      <c r="B1010" s="115">
        <v>3517239182</v>
      </c>
      <c r="C1010" s="116" t="s">
        <v>566</v>
      </c>
      <c r="D1010" s="115">
        <v>239</v>
      </c>
      <c r="E1010" s="116" t="s">
        <v>266</v>
      </c>
      <c r="F1010" s="115">
        <v>182</v>
      </c>
      <c r="G1010" s="116" t="s">
        <v>209</v>
      </c>
      <c r="H1010" s="74">
        <f t="shared" si="120"/>
        <v>8</v>
      </c>
      <c r="I1010" s="36"/>
      <c r="J1010" s="38">
        <f t="shared" si="121"/>
        <v>14953</v>
      </c>
      <c r="K1010" s="38">
        <f t="shared" si="122"/>
        <v>0</v>
      </c>
      <c r="L1010" s="38">
        <f t="shared" si="123"/>
        <v>7</v>
      </c>
      <c r="M1010" s="36"/>
      <c r="N1010" s="38">
        <f t="shared" si="124"/>
        <v>16538</v>
      </c>
      <c r="O1010" s="38">
        <f t="shared" si="125"/>
        <v>0</v>
      </c>
      <c r="P1010" s="38">
        <f t="shared" si="126"/>
        <v>5</v>
      </c>
      <c r="Q1010" s="36"/>
      <c r="R1010" s="58">
        <f t="shared" si="127"/>
        <v>1585</v>
      </c>
    </row>
    <row r="1011" spans="1:18">
      <c r="A1011" s="35">
        <v>3517</v>
      </c>
      <c r="B1011" s="115">
        <v>3517239231</v>
      </c>
      <c r="C1011" s="116" t="s">
        <v>566</v>
      </c>
      <c r="D1011" s="115">
        <v>239</v>
      </c>
      <c r="E1011" s="116" t="s">
        <v>266</v>
      </c>
      <c r="F1011" s="115">
        <v>231</v>
      </c>
      <c r="G1011" s="116" t="s">
        <v>258</v>
      </c>
      <c r="H1011" s="74">
        <f t="shared" si="120"/>
        <v>18</v>
      </c>
      <c r="I1011" s="36"/>
      <c r="J1011" s="38">
        <f t="shared" si="121"/>
        <v>14921</v>
      </c>
      <c r="K1011" s="38">
        <f t="shared" si="122"/>
        <v>0</v>
      </c>
      <c r="L1011" s="38">
        <f t="shared" si="123"/>
        <v>11</v>
      </c>
      <c r="M1011" s="36"/>
      <c r="N1011" s="38">
        <f t="shared" si="124"/>
        <v>15848</v>
      </c>
      <c r="O1011" s="38">
        <f t="shared" si="125"/>
        <v>0</v>
      </c>
      <c r="P1011" s="38">
        <f t="shared" si="126"/>
        <v>14</v>
      </c>
      <c r="Q1011" s="36"/>
      <c r="R1011" s="58">
        <f t="shared" si="127"/>
        <v>927</v>
      </c>
    </row>
    <row r="1012" spans="1:18">
      <c r="A1012" s="35">
        <v>3517</v>
      </c>
      <c r="B1012" s="115">
        <v>3517239239</v>
      </c>
      <c r="C1012" s="116" t="s">
        <v>566</v>
      </c>
      <c r="D1012" s="115">
        <v>239</v>
      </c>
      <c r="E1012" s="116" t="s">
        <v>266</v>
      </c>
      <c r="F1012" s="115">
        <v>239</v>
      </c>
      <c r="G1012" s="116" t="s">
        <v>266</v>
      </c>
      <c r="H1012" s="74">
        <f t="shared" si="120"/>
        <v>84</v>
      </c>
      <c r="I1012" s="36"/>
      <c r="J1012" s="38">
        <f t="shared" si="121"/>
        <v>13994</v>
      </c>
      <c r="K1012" s="38">
        <f t="shared" si="122"/>
        <v>0</v>
      </c>
      <c r="L1012" s="38">
        <f t="shared" si="123"/>
        <v>49</v>
      </c>
      <c r="M1012" s="36"/>
      <c r="N1012" s="38">
        <f t="shared" si="124"/>
        <v>15220</v>
      </c>
      <c r="O1012" s="38">
        <f t="shared" si="125"/>
        <v>0</v>
      </c>
      <c r="P1012" s="38">
        <f t="shared" si="126"/>
        <v>52</v>
      </c>
      <c r="Q1012" s="36"/>
      <c r="R1012" s="58">
        <f t="shared" si="127"/>
        <v>1226</v>
      </c>
    </row>
    <row r="1013" spans="1:18">
      <c r="A1013" s="35">
        <v>3517</v>
      </c>
      <c r="B1013" s="115">
        <v>3517239244</v>
      </c>
      <c r="C1013" s="116" t="s">
        <v>566</v>
      </c>
      <c r="D1013" s="115">
        <v>239</v>
      </c>
      <c r="E1013" s="116" t="s">
        <v>266</v>
      </c>
      <c r="F1013" s="115">
        <v>244</v>
      </c>
      <c r="G1013" s="116" t="s">
        <v>271</v>
      </c>
      <c r="H1013" s="74">
        <f t="shared" si="120"/>
        <v>1</v>
      </c>
      <c r="I1013" s="36"/>
      <c r="J1013" s="38" t="str">
        <f t="shared" si="121"/>
        <v>--</v>
      </c>
      <c r="K1013" s="38">
        <f t="shared" si="122"/>
        <v>0</v>
      </c>
      <c r="L1013" s="38">
        <f t="shared" si="123"/>
        <v>0</v>
      </c>
      <c r="M1013" s="36"/>
      <c r="N1013" s="38">
        <f t="shared" si="124"/>
        <v>15296.445320714512</v>
      </c>
      <c r="O1013" s="38">
        <f t="shared" si="125"/>
        <v>0</v>
      </c>
      <c r="P1013" s="38">
        <f t="shared" si="126"/>
        <v>0</v>
      </c>
      <c r="Q1013" s="36"/>
      <c r="R1013" s="58" t="str">
        <f t="shared" si="127"/>
        <v>--</v>
      </c>
    </row>
    <row r="1014" spans="1:18">
      <c r="A1014" s="35">
        <v>3517</v>
      </c>
      <c r="B1014" s="115">
        <v>3517239251</v>
      </c>
      <c r="C1014" s="116" t="s">
        <v>566</v>
      </c>
      <c r="D1014" s="115">
        <v>239</v>
      </c>
      <c r="E1014" s="116" t="s">
        <v>266</v>
      </c>
      <c r="F1014" s="115">
        <v>251</v>
      </c>
      <c r="G1014" s="116" t="s">
        <v>278</v>
      </c>
      <c r="H1014" s="74">
        <f t="shared" si="120"/>
        <v>2</v>
      </c>
      <c r="I1014" s="36"/>
      <c r="J1014" s="38">
        <f t="shared" si="121"/>
        <v>13166.078201545979</v>
      </c>
      <c r="K1014" s="38">
        <f t="shared" si="122"/>
        <v>0</v>
      </c>
      <c r="L1014" s="38">
        <f t="shared" si="123"/>
        <v>0</v>
      </c>
      <c r="M1014" s="36"/>
      <c r="N1014" s="38">
        <f t="shared" si="124"/>
        <v>17725</v>
      </c>
      <c r="O1014" s="38">
        <f t="shared" si="125"/>
        <v>0</v>
      </c>
      <c r="P1014" s="38">
        <f t="shared" si="126"/>
        <v>2</v>
      </c>
      <c r="Q1014" s="36"/>
      <c r="R1014" s="58">
        <f t="shared" si="127"/>
        <v>4558.921798454021</v>
      </c>
    </row>
    <row r="1015" spans="1:18">
      <c r="A1015" s="35">
        <v>3517</v>
      </c>
      <c r="B1015" s="115">
        <v>3517239261</v>
      </c>
      <c r="C1015" s="116" t="s">
        <v>566</v>
      </c>
      <c r="D1015" s="115">
        <v>239</v>
      </c>
      <c r="E1015" s="116" t="s">
        <v>266</v>
      </c>
      <c r="F1015" s="115">
        <v>261</v>
      </c>
      <c r="G1015" s="116" t="s">
        <v>288</v>
      </c>
      <c r="H1015" s="74">
        <f t="shared" si="120"/>
        <v>1</v>
      </c>
      <c r="I1015" s="36"/>
      <c r="J1015" s="38">
        <f t="shared" si="121"/>
        <v>11365</v>
      </c>
      <c r="K1015" s="38">
        <f t="shared" si="122"/>
        <v>0</v>
      </c>
      <c r="L1015" s="38">
        <f t="shared" si="123"/>
        <v>0</v>
      </c>
      <c r="M1015" s="36"/>
      <c r="N1015" s="38">
        <f t="shared" si="124"/>
        <v>14238</v>
      </c>
      <c r="O1015" s="38">
        <f t="shared" si="125"/>
        <v>0</v>
      </c>
      <c r="P1015" s="38">
        <f t="shared" si="126"/>
        <v>1</v>
      </c>
      <c r="Q1015" s="36"/>
      <c r="R1015" s="58">
        <f t="shared" si="127"/>
        <v>2873</v>
      </c>
    </row>
    <row r="1016" spans="1:18">
      <c r="A1016" s="35">
        <v>3517</v>
      </c>
      <c r="B1016" s="115">
        <v>3517239293</v>
      </c>
      <c r="C1016" s="116" t="s">
        <v>566</v>
      </c>
      <c r="D1016" s="115">
        <v>239</v>
      </c>
      <c r="E1016" s="116" t="s">
        <v>266</v>
      </c>
      <c r="F1016" s="115">
        <v>293</v>
      </c>
      <c r="G1016" s="116" t="s">
        <v>320</v>
      </c>
      <c r="H1016" s="74">
        <f t="shared" si="120"/>
        <v>4</v>
      </c>
      <c r="I1016" s="36"/>
      <c r="J1016" s="38">
        <f t="shared" si="121"/>
        <v>14928</v>
      </c>
      <c r="K1016" s="38">
        <f t="shared" si="122"/>
        <v>0</v>
      </c>
      <c r="L1016" s="38">
        <f t="shared" si="123"/>
        <v>2</v>
      </c>
      <c r="M1016" s="36"/>
      <c r="N1016" s="38">
        <f t="shared" si="124"/>
        <v>14978</v>
      </c>
      <c r="O1016" s="38">
        <f t="shared" si="125"/>
        <v>0</v>
      </c>
      <c r="P1016" s="38">
        <f t="shared" si="126"/>
        <v>1</v>
      </c>
      <c r="Q1016" s="36"/>
      <c r="R1016" s="58">
        <f t="shared" si="127"/>
        <v>50</v>
      </c>
    </row>
    <row r="1017" spans="1:18">
      <c r="A1017" s="35">
        <v>3517</v>
      </c>
      <c r="B1017" s="115">
        <v>3517239310</v>
      </c>
      <c r="C1017" s="116" t="s">
        <v>566</v>
      </c>
      <c r="D1017" s="115">
        <v>239</v>
      </c>
      <c r="E1017" s="116" t="s">
        <v>266</v>
      </c>
      <c r="F1017" s="115">
        <v>310</v>
      </c>
      <c r="G1017" s="116" t="s">
        <v>337</v>
      </c>
      <c r="H1017" s="74">
        <f t="shared" si="120"/>
        <v>40</v>
      </c>
      <c r="I1017" s="36"/>
      <c r="J1017" s="38">
        <f t="shared" si="121"/>
        <v>15151</v>
      </c>
      <c r="K1017" s="38">
        <f t="shared" si="122"/>
        <v>0</v>
      </c>
      <c r="L1017" s="38">
        <f t="shared" si="123"/>
        <v>17</v>
      </c>
      <c r="M1017" s="36"/>
      <c r="N1017" s="38">
        <f t="shared" si="124"/>
        <v>16864</v>
      </c>
      <c r="O1017" s="38">
        <f t="shared" si="125"/>
        <v>0</v>
      </c>
      <c r="P1017" s="38">
        <f t="shared" si="126"/>
        <v>26</v>
      </c>
      <c r="Q1017" s="36"/>
      <c r="R1017" s="58">
        <f t="shared" si="127"/>
        <v>1713</v>
      </c>
    </row>
    <row r="1018" spans="1:18">
      <c r="A1018" s="35">
        <v>3517</v>
      </c>
      <c r="B1018" s="115">
        <v>3517239336</v>
      </c>
      <c r="C1018" s="116" t="s">
        <v>566</v>
      </c>
      <c r="D1018" s="115">
        <v>239</v>
      </c>
      <c r="E1018" s="116" t="s">
        <v>266</v>
      </c>
      <c r="F1018" s="115">
        <v>336</v>
      </c>
      <c r="G1018" s="116" t="s">
        <v>363</v>
      </c>
      <c r="H1018" s="74">
        <f t="shared" si="120"/>
        <v>3</v>
      </c>
      <c r="I1018" s="36"/>
      <c r="J1018" s="38">
        <f t="shared" si="121"/>
        <v>16161</v>
      </c>
      <c r="K1018" s="38">
        <f t="shared" si="122"/>
        <v>0</v>
      </c>
      <c r="L1018" s="38">
        <f t="shared" si="123"/>
        <v>1</v>
      </c>
      <c r="M1018" s="36"/>
      <c r="N1018" s="38">
        <f t="shared" si="124"/>
        <v>11960</v>
      </c>
      <c r="O1018" s="38">
        <f t="shared" si="125"/>
        <v>0</v>
      </c>
      <c r="P1018" s="38">
        <f t="shared" si="126"/>
        <v>0</v>
      </c>
      <c r="Q1018" s="36"/>
      <c r="R1018" s="58">
        <f t="shared" si="127"/>
        <v>-4201</v>
      </c>
    </row>
    <row r="1019" spans="1:18">
      <c r="A1019" s="35">
        <v>3517</v>
      </c>
      <c r="B1019" s="115">
        <v>3517239625</v>
      </c>
      <c r="C1019" s="116" t="s">
        <v>566</v>
      </c>
      <c r="D1019" s="115">
        <v>239</v>
      </c>
      <c r="E1019" s="116" t="s">
        <v>266</v>
      </c>
      <c r="F1019" s="115">
        <v>625</v>
      </c>
      <c r="G1019" s="116" t="s">
        <v>390</v>
      </c>
      <c r="H1019" s="74">
        <f t="shared" si="120"/>
        <v>4</v>
      </c>
      <c r="I1019" s="36"/>
      <c r="J1019" s="38">
        <f t="shared" si="121"/>
        <v>11365</v>
      </c>
      <c r="K1019" s="38">
        <f t="shared" si="122"/>
        <v>0</v>
      </c>
      <c r="L1019" s="38">
        <f t="shared" si="123"/>
        <v>0</v>
      </c>
      <c r="M1019" s="36"/>
      <c r="N1019" s="38">
        <f t="shared" si="124"/>
        <v>16913</v>
      </c>
      <c r="O1019" s="38">
        <f t="shared" si="125"/>
        <v>0</v>
      </c>
      <c r="P1019" s="38">
        <f t="shared" si="126"/>
        <v>2</v>
      </c>
      <c r="Q1019" s="36"/>
      <c r="R1019" s="58">
        <f t="shared" si="127"/>
        <v>5548</v>
      </c>
    </row>
    <row r="1020" spans="1:18">
      <c r="A1020" s="35">
        <v>3517</v>
      </c>
      <c r="B1020" s="115">
        <v>3517239665</v>
      </c>
      <c r="C1020" s="116" t="s">
        <v>566</v>
      </c>
      <c r="D1020" s="115">
        <v>239</v>
      </c>
      <c r="E1020" s="116" t="s">
        <v>266</v>
      </c>
      <c r="F1020" s="115">
        <v>665</v>
      </c>
      <c r="G1020" s="116" t="s">
        <v>400</v>
      </c>
      <c r="H1020" s="74">
        <f t="shared" si="120"/>
        <v>1</v>
      </c>
      <c r="I1020" s="36"/>
      <c r="J1020" s="38">
        <f t="shared" si="121"/>
        <v>15568</v>
      </c>
      <c r="K1020" s="38">
        <f t="shared" si="122"/>
        <v>0</v>
      </c>
      <c r="L1020" s="38">
        <f t="shared" si="123"/>
        <v>1</v>
      </c>
      <c r="M1020" s="36"/>
      <c r="N1020" s="38">
        <f t="shared" si="124"/>
        <v>16516</v>
      </c>
      <c r="O1020" s="38">
        <f t="shared" si="125"/>
        <v>0</v>
      </c>
      <c r="P1020" s="38">
        <f t="shared" si="126"/>
        <v>1</v>
      </c>
      <c r="Q1020" s="36"/>
      <c r="R1020" s="58">
        <f t="shared" si="127"/>
        <v>948</v>
      </c>
    </row>
    <row r="1021" spans="1:18">
      <c r="A1021" s="35">
        <v>3517</v>
      </c>
      <c r="B1021" s="115">
        <v>3517239740</v>
      </c>
      <c r="C1021" s="116" t="s">
        <v>566</v>
      </c>
      <c r="D1021" s="115">
        <v>239</v>
      </c>
      <c r="E1021" s="116" t="s">
        <v>266</v>
      </c>
      <c r="F1021" s="115">
        <v>740</v>
      </c>
      <c r="G1021" s="116" t="s">
        <v>423</v>
      </c>
      <c r="H1021" s="74">
        <f t="shared" si="120"/>
        <v>5</v>
      </c>
      <c r="I1021" s="36"/>
      <c r="J1021" s="38">
        <f t="shared" si="121"/>
        <v>15492</v>
      </c>
      <c r="K1021" s="38">
        <f t="shared" si="122"/>
        <v>0</v>
      </c>
      <c r="L1021" s="38">
        <f t="shared" si="123"/>
        <v>1</v>
      </c>
      <c r="M1021" s="36"/>
      <c r="N1021" s="38">
        <f t="shared" si="124"/>
        <v>14181</v>
      </c>
      <c r="O1021" s="38">
        <f t="shared" si="125"/>
        <v>0</v>
      </c>
      <c r="P1021" s="38">
        <f t="shared" si="126"/>
        <v>2</v>
      </c>
      <c r="Q1021" s="36"/>
      <c r="R1021" s="58">
        <f t="shared" si="127"/>
        <v>-1311</v>
      </c>
    </row>
    <row r="1022" spans="1:18">
      <c r="A1022" s="35">
        <v>3517</v>
      </c>
      <c r="B1022" s="115">
        <v>3517239760</v>
      </c>
      <c r="C1022" s="116" t="s">
        <v>566</v>
      </c>
      <c r="D1022" s="115">
        <v>239</v>
      </c>
      <c r="E1022" s="116" t="s">
        <v>266</v>
      </c>
      <c r="F1022" s="115">
        <v>760</v>
      </c>
      <c r="G1022" s="116" t="s">
        <v>428</v>
      </c>
      <c r="H1022" s="74">
        <f t="shared" si="120"/>
        <v>18</v>
      </c>
      <c r="I1022" s="36"/>
      <c r="J1022" s="38">
        <f t="shared" si="121"/>
        <v>13343</v>
      </c>
      <c r="K1022" s="38">
        <f t="shared" si="122"/>
        <v>0</v>
      </c>
      <c r="L1022" s="38">
        <f t="shared" si="123"/>
        <v>8</v>
      </c>
      <c r="M1022" s="36"/>
      <c r="N1022" s="38">
        <f t="shared" si="124"/>
        <v>14358</v>
      </c>
      <c r="O1022" s="38">
        <f t="shared" si="125"/>
        <v>0</v>
      </c>
      <c r="P1022" s="38">
        <f t="shared" si="126"/>
        <v>10</v>
      </c>
      <c r="Q1022" s="36"/>
      <c r="R1022" s="58">
        <f t="shared" si="127"/>
        <v>1015</v>
      </c>
    </row>
    <row r="1023" spans="1:18">
      <c r="A1023" s="35">
        <v>3517</v>
      </c>
      <c r="B1023" s="115">
        <v>3517239780</v>
      </c>
      <c r="C1023" s="116" t="s">
        <v>566</v>
      </c>
      <c r="D1023" s="115">
        <v>239</v>
      </c>
      <c r="E1023" s="116" t="s">
        <v>266</v>
      </c>
      <c r="F1023" s="115">
        <v>780</v>
      </c>
      <c r="G1023" s="116" t="s">
        <v>438</v>
      </c>
      <c r="H1023" s="74">
        <f t="shared" si="120"/>
        <v>2</v>
      </c>
      <c r="I1023" s="36"/>
      <c r="J1023" s="38">
        <f t="shared" si="121"/>
        <v>11365</v>
      </c>
      <c r="K1023" s="38">
        <f t="shared" si="122"/>
        <v>0</v>
      </c>
      <c r="L1023" s="38">
        <f t="shared" si="123"/>
        <v>0</v>
      </c>
      <c r="M1023" s="36"/>
      <c r="N1023" s="38">
        <f t="shared" si="124"/>
        <v>13611</v>
      </c>
      <c r="O1023" s="38">
        <f t="shared" si="125"/>
        <v>0</v>
      </c>
      <c r="P1023" s="38">
        <f t="shared" si="126"/>
        <v>1</v>
      </c>
      <c r="Q1023" s="36"/>
      <c r="R1023" s="58">
        <f t="shared" si="127"/>
        <v>2246</v>
      </c>
    </row>
    <row r="1024" spans="1:18">
      <c r="A1024" s="35">
        <v>3518</v>
      </c>
      <c r="B1024" s="115">
        <v>3518149128</v>
      </c>
      <c r="C1024" s="116" t="s">
        <v>579</v>
      </c>
      <c r="D1024" s="115">
        <v>149</v>
      </c>
      <c r="E1024" s="116" t="s">
        <v>176</v>
      </c>
      <c r="F1024" s="115">
        <v>128</v>
      </c>
      <c r="G1024" s="116" t="s">
        <v>155</v>
      </c>
      <c r="H1024" s="74">
        <f t="shared" si="120"/>
        <v>25</v>
      </c>
      <c r="I1024" s="36"/>
      <c r="J1024" s="38">
        <f t="shared" si="121"/>
        <v>15646</v>
      </c>
      <c r="K1024" s="38">
        <f t="shared" si="122"/>
        <v>4</v>
      </c>
      <c r="L1024" s="38">
        <f t="shared" si="123"/>
        <v>18</v>
      </c>
      <c r="M1024" s="36"/>
      <c r="N1024" s="38">
        <f t="shared" si="124"/>
        <v>17535</v>
      </c>
      <c r="O1024" s="38">
        <f t="shared" si="125"/>
        <v>3</v>
      </c>
      <c r="P1024" s="38">
        <f t="shared" si="126"/>
        <v>20</v>
      </c>
      <c r="Q1024" s="36"/>
      <c r="R1024" s="58">
        <f t="shared" si="127"/>
        <v>1889</v>
      </c>
    </row>
    <row r="1025" spans="1:18">
      <c r="A1025" s="35">
        <v>3518</v>
      </c>
      <c r="B1025" s="115">
        <v>3518149149</v>
      </c>
      <c r="C1025" s="116" t="s">
        <v>579</v>
      </c>
      <c r="D1025" s="115">
        <v>149</v>
      </c>
      <c r="E1025" s="116" t="s">
        <v>176</v>
      </c>
      <c r="F1025" s="115">
        <v>149</v>
      </c>
      <c r="G1025" s="116" t="s">
        <v>176</v>
      </c>
      <c r="H1025" s="74">
        <f t="shared" si="120"/>
        <v>145</v>
      </c>
      <c r="I1025" s="36"/>
      <c r="J1025" s="38">
        <f t="shared" si="121"/>
        <v>16803</v>
      </c>
      <c r="K1025" s="38">
        <f t="shared" si="122"/>
        <v>46</v>
      </c>
      <c r="L1025" s="38">
        <f t="shared" si="123"/>
        <v>117</v>
      </c>
      <c r="M1025" s="36"/>
      <c r="N1025" s="38">
        <f t="shared" si="124"/>
        <v>18613</v>
      </c>
      <c r="O1025" s="38">
        <f t="shared" si="125"/>
        <v>27</v>
      </c>
      <c r="P1025" s="38">
        <f t="shared" si="126"/>
        <v>103</v>
      </c>
      <c r="Q1025" s="36"/>
      <c r="R1025" s="58">
        <f t="shared" si="127"/>
        <v>1810</v>
      </c>
    </row>
    <row r="1026" spans="1:18">
      <c r="A1026" s="35">
        <v>3518</v>
      </c>
      <c r="B1026" s="115">
        <v>3518149181</v>
      </c>
      <c r="C1026" s="116" t="s">
        <v>579</v>
      </c>
      <c r="D1026" s="115">
        <v>149</v>
      </c>
      <c r="E1026" s="116" t="s">
        <v>176</v>
      </c>
      <c r="F1026" s="115">
        <v>181</v>
      </c>
      <c r="G1026" s="116" t="s">
        <v>208</v>
      </c>
      <c r="H1026" s="74">
        <f t="shared" si="120"/>
        <v>10</v>
      </c>
      <c r="I1026" s="36"/>
      <c r="J1026" s="38">
        <f t="shared" si="121"/>
        <v>15387</v>
      </c>
      <c r="K1026" s="38">
        <f t="shared" si="122"/>
        <v>2</v>
      </c>
      <c r="L1026" s="38">
        <f t="shared" si="123"/>
        <v>7</v>
      </c>
      <c r="M1026" s="36"/>
      <c r="N1026" s="38">
        <f t="shared" si="124"/>
        <v>17767</v>
      </c>
      <c r="O1026" s="38">
        <f t="shared" si="125"/>
        <v>1</v>
      </c>
      <c r="P1026" s="38">
        <f t="shared" si="126"/>
        <v>6</v>
      </c>
      <c r="Q1026" s="36"/>
      <c r="R1026" s="58">
        <f t="shared" si="127"/>
        <v>2380</v>
      </c>
    </row>
    <row r="1027" spans="1:18" ht="4.1500000000000004" customHeight="1">
      <c r="A1027" s="23"/>
      <c r="B1027" s="6"/>
      <c r="C1027" s="7"/>
      <c r="E1027" s="7"/>
      <c r="F1027" s="6"/>
      <c r="G1027" s="7"/>
      <c r="H1027" s="13"/>
      <c r="J1027" s="13"/>
      <c r="K1027" s="13"/>
      <c r="L1027" s="13"/>
      <c r="N1027" s="13"/>
      <c r="O1027" s="13"/>
      <c r="P1027" s="13"/>
      <c r="R1027" s="13"/>
    </row>
    <row r="1028" spans="1:18" s="75" customFormat="1" ht="12.75">
      <c r="A1028" s="117">
        <v>9999</v>
      </c>
      <c r="B1028" s="117">
        <v>9999999999</v>
      </c>
      <c r="C1028" s="360" t="s">
        <v>654</v>
      </c>
      <c r="D1028" s="118" t="s">
        <v>591</v>
      </c>
      <c r="E1028" s="118"/>
      <c r="F1028" s="118" t="s">
        <v>592</v>
      </c>
      <c r="G1028" s="118" t="s">
        <v>592</v>
      </c>
      <c r="H1028" s="118">
        <f>SUBTOTAL(9,H10:H1026)</f>
        <v>47872</v>
      </c>
      <c r="J1028" s="119">
        <f>AVERAGE(J10:J1026)</f>
        <v>12802.139101850462</v>
      </c>
      <c r="K1028" s="118">
        <f>SUBTOTAL(9,K10:K1026)</f>
        <v>5264</v>
      </c>
      <c r="L1028" s="118">
        <f>SUBTOTAL(9,L10:L1026)</f>
        <v>26711</v>
      </c>
      <c r="N1028" s="119">
        <f>AVERAGE(N10:N1026)</f>
        <v>13891.566461292665</v>
      </c>
      <c r="O1028" s="118">
        <f>SUBTOTAL(9,O10:O1026)</f>
        <v>5809</v>
      </c>
      <c r="P1028" s="118">
        <f>SUBTOTAL(9,P10:P1026)</f>
        <v>28456</v>
      </c>
      <c r="R1028" s="119">
        <f>AVERAGE(R10:R1026)</f>
        <v>1071.1627832574634</v>
      </c>
    </row>
    <row r="1029" spans="1:18">
      <c r="K1029" s="27"/>
      <c r="L1029" s="27"/>
      <c r="O1029" s="27"/>
      <c r="P1029" s="27"/>
    </row>
    <row r="1030" spans="1:18">
      <c r="H1030" s="24"/>
      <c r="J1030" s="5"/>
      <c r="R1030" s="27"/>
    </row>
    <row r="1031" spans="1:18">
      <c r="H1031" s="120"/>
      <c r="J1031" s="5"/>
    </row>
    <row r="1032" spans="1:18">
      <c r="H1032" s="121"/>
      <c r="J1032" s="5"/>
      <c r="L1032" s="121"/>
    </row>
    <row r="1033" spans="1:18">
      <c r="H1033" s="122"/>
      <c r="J1033" s="5"/>
      <c r="L1033" s="122"/>
    </row>
  </sheetData>
  <autoFilter ref="A9:S1026" xr:uid="{00000000-0001-0000-0600-000000000000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Q1165"/>
  <sheetViews>
    <sheetView showGridLines="0" workbookViewId="0">
      <pane ySplit="9" topLeftCell="A1149" activePane="bottomLeft" state="frozen"/>
      <selection activeCell="A1165" sqref="A1165"/>
      <selection pane="bottomLeft" activeCell="A1165" sqref="A1165"/>
    </sheetView>
  </sheetViews>
  <sheetFormatPr defaultRowHeight="15.75"/>
  <cols>
    <col min="1" max="1" width="5.140625" style="66" customWidth="1"/>
    <col min="2" max="2" width="10.42578125" style="66" customWidth="1"/>
    <col min="3" max="3" width="24.7109375" style="66" customWidth="1"/>
    <col min="4" max="4" width="5.7109375" style="67" customWidth="1"/>
    <col min="5" max="5" width="12.42578125" style="66" customWidth="1"/>
    <col min="6" max="6" width="5.140625" style="67" customWidth="1"/>
    <col min="7" max="7" width="17.28515625" style="66" customWidth="1"/>
    <col min="8" max="8" width="8.85546875" style="66" customWidth="1"/>
    <col min="9" max="9" width="0.7109375" style="66" customWidth="1"/>
    <col min="10" max="14" width="9.42578125" style="66" customWidth="1"/>
    <col min="15" max="15" width="0.7109375" style="66" customWidth="1"/>
    <col min="16" max="16" width="9.42578125" bestFit="1" customWidth="1"/>
  </cols>
  <sheetData>
    <row r="1" spans="1:17" ht="26.25">
      <c r="A1" s="64" t="s">
        <v>593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.25">
      <c r="A2" s="65" t="s">
        <v>594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5">
      <c r="A3" s="152" t="s">
        <v>638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17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5">
      <c r="A6" s="226" t="s">
        <v>470</v>
      </c>
      <c r="B6" s="226">
        <v>1</v>
      </c>
      <c r="C6" s="226">
        <v>2</v>
      </c>
      <c r="D6" s="226">
        <v>3</v>
      </c>
      <c r="E6" s="226">
        <v>4</v>
      </c>
      <c r="F6" s="226">
        <v>5</v>
      </c>
      <c r="G6" s="226">
        <v>6</v>
      </c>
      <c r="H6" s="226">
        <v>7</v>
      </c>
      <c r="I6" s="226">
        <v>8</v>
      </c>
      <c r="J6" s="226">
        <v>9</v>
      </c>
      <c r="K6" s="226">
        <v>10</v>
      </c>
      <c r="L6" s="226">
        <v>11</v>
      </c>
      <c r="M6" s="226">
        <v>12</v>
      </c>
      <c r="N6" s="226">
        <v>13</v>
      </c>
      <c r="O6" s="226">
        <v>13</v>
      </c>
    </row>
    <row r="7" spans="1:17" thickBot="1">
      <c r="A7" s="156" t="s">
        <v>595</v>
      </c>
      <c r="B7" s="157"/>
      <c r="C7" s="158"/>
      <c r="D7" s="157"/>
      <c r="E7" s="157"/>
      <c r="F7" s="157"/>
      <c r="G7" s="158"/>
      <c r="H7" s="158"/>
      <c r="I7" s="160"/>
      <c r="J7" s="157" t="s">
        <v>596</v>
      </c>
      <c r="K7" s="157"/>
      <c r="L7" s="157"/>
      <c r="M7" s="157"/>
      <c r="N7" s="157" t="s">
        <v>591</v>
      </c>
      <c r="O7" s="160"/>
    </row>
    <row r="8" spans="1:17" ht="48.75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2" t="s">
        <v>599</v>
      </c>
      <c r="H8" s="361" t="s">
        <v>608</v>
      </c>
      <c r="I8" s="227"/>
      <c r="J8" s="161" t="s">
        <v>600</v>
      </c>
      <c r="K8" s="162" t="s">
        <v>601</v>
      </c>
      <c r="L8" s="162" t="s">
        <v>602</v>
      </c>
      <c r="M8" s="162" t="s">
        <v>603</v>
      </c>
      <c r="N8" s="162" t="s">
        <v>604</v>
      </c>
      <c r="O8" s="236"/>
    </row>
    <row r="9" spans="1:17" thickBot="1">
      <c r="A9" s="170"/>
      <c r="B9" s="171"/>
      <c r="C9" s="171"/>
      <c r="D9" s="171"/>
      <c r="E9" s="171"/>
      <c r="F9" s="171"/>
      <c r="G9" s="171"/>
      <c r="H9" s="362"/>
      <c r="I9" s="227"/>
      <c r="J9" s="170"/>
      <c r="K9" s="171"/>
      <c r="L9" s="171"/>
      <c r="M9" s="171"/>
      <c r="N9" s="171"/>
      <c r="O9" s="236"/>
      <c r="P9" t="s">
        <v>591</v>
      </c>
    </row>
    <row r="10" spans="1:17" ht="15">
      <c r="A10" s="228">
        <v>409</v>
      </c>
      <c r="B10" s="229">
        <v>409201003</v>
      </c>
      <c r="C10" s="230" t="s">
        <v>502</v>
      </c>
      <c r="D10" s="231">
        <v>201</v>
      </c>
      <c r="E10" s="230" t="s">
        <v>228</v>
      </c>
      <c r="F10" s="230">
        <v>3</v>
      </c>
      <c r="G10" s="230" t="s">
        <v>30</v>
      </c>
      <c r="H10" s="363">
        <v>2</v>
      </c>
      <c r="I10" s="180">
        <v>2</v>
      </c>
      <c r="J10" s="232">
        <v>9394</v>
      </c>
      <c r="K10" s="232">
        <v>1766</v>
      </c>
      <c r="L10" s="232">
        <v>0</v>
      </c>
      <c r="M10" s="232">
        <v>938</v>
      </c>
      <c r="N10" s="232">
        <v>12098</v>
      </c>
      <c r="O10" s="237"/>
      <c r="P10" s="382"/>
      <c r="Q10" s="382"/>
    </row>
    <row r="11" spans="1:17" ht="15">
      <c r="A11" s="233">
        <v>409</v>
      </c>
      <c r="B11" s="234">
        <v>409201014</v>
      </c>
      <c r="C11" s="126" t="s">
        <v>502</v>
      </c>
      <c r="D11" s="124">
        <v>201</v>
      </c>
      <c r="E11" s="126" t="s">
        <v>228</v>
      </c>
      <c r="F11" s="126">
        <v>14</v>
      </c>
      <c r="G11" s="126" t="s">
        <v>41</v>
      </c>
      <c r="H11" s="364">
        <v>1</v>
      </c>
      <c r="I11" s="180">
        <v>1</v>
      </c>
      <c r="J11" s="232">
        <v>11190.446150705273</v>
      </c>
      <c r="K11" s="232">
        <v>3651</v>
      </c>
      <c r="L11" s="232">
        <v>0</v>
      </c>
      <c r="M11" s="232">
        <v>938</v>
      </c>
      <c r="N11" s="232">
        <v>15779.446150705273</v>
      </c>
      <c r="O11" s="237"/>
      <c r="P11" s="382"/>
      <c r="Q11" s="382"/>
    </row>
    <row r="12" spans="1:17" ht="15">
      <c r="A12" s="233">
        <v>409</v>
      </c>
      <c r="B12" s="234">
        <v>409201094</v>
      </c>
      <c r="C12" s="126" t="s">
        <v>502</v>
      </c>
      <c r="D12" s="124">
        <v>201</v>
      </c>
      <c r="E12" s="126" t="s">
        <v>228</v>
      </c>
      <c r="F12" s="126">
        <v>94</v>
      </c>
      <c r="G12" s="126" t="s">
        <v>121</v>
      </c>
      <c r="H12" s="364">
        <v>1</v>
      </c>
      <c r="I12" s="180">
        <v>1</v>
      </c>
      <c r="J12" s="232">
        <v>13912</v>
      </c>
      <c r="K12" s="232">
        <v>1755</v>
      </c>
      <c r="L12" s="232">
        <v>0</v>
      </c>
      <c r="M12" s="232">
        <v>938</v>
      </c>
      <c r="N12" s="232">
        <v>16605</v>
      </c>
      <c r="O12" s="237"/>
      <c r="P12" s="382"/>
      <c r="Q12" s="382"/>
    </row>
    <row r="13" spans="1:17" ht="15">
      <c r="A13" s="233">
        <v>409</v>
      </c>
      <c r="B13" s="234">
        <v>409201095</v>
      </c>
      <c r="C13" s="126" t="s">
        <v>502</v>
      </c>
      <c r="D13" s="124">
        <v>201</v>
      </c>
      <c r="E13" s="126" t="s">
        <v>228</v>
      </c>
      <c r="F13" s="126">
        <v>95</v>
      </c>
      <c r="G13" s="126" t="s">
        <v>122</v>
      </c>
      <c r="H13" s="364">
        <v>0.89</v>
      </c>
      <c r="I13" s="180">
        <v>0.89</v>
      </c>
      <c r="J13" s="232">
        <v>15088.768258785944</v>
      </c>
      <c r="K13" s="232">
        <v>0</v>
      </c>
      <c r="L13" s="232">
        <v>0</v>
      </c>
      <c r="M13" s="232">
        <v>938</v>
      </c>
      <c r="N13" s="232">
        <v>16026.768258785944</v>
      </c>
      <c r="O13" s="237"/>
      <c r="P13" s="382"/>
      <c r="Q13" s="382"/>
    </row>
    <row r="14" spans="1:17" ht="15">
      <c r="A14" s="233">
        <v>409</v>
      </c>
      <c r="B14" s="234">
        <v>409201201</v>
      </c>
      <c r="C14" s="126" t="s">
        <v>502</v>
      </c>
      <c r="D14" s="124">
        <v>201</v>
      </c>
      <c r="E14" s="126" t="s">
        <v>228</v>
      </c>
      <c r="F14" s="126">
        <v>201</v>
      </c>
      <c r="G14" s="126" t="s">
        <v>228</v>
      </c>
      <c r="H14" s="364">
        <v>928.2</v>
      </c>
      <c r="I14" s="180">
        <v>928.2</v>
      </c>
      <c r="J14" s="232">
        <v>14396</v>
      </c>
      <c r="K14" s="232">
        <v>354</v>
      </c>
      <c r="L14" s="232">
        <v>0</v>
      </c>
      <c r="M14" s="232">
        <v>938</v>
      </c>
      <c r="N14" s="232">
        <v>15688</v>
      </c>
      <c r="O14" s="237"/>
      <c r="P14" s="382"/>
      <c r="Q14" s="382"/>
    </row>
    <row r="15" spans="1:17" ht="15">
      <c r="A15" s="233">
        <v>409</v>
      </c>
      <c r="B15" s="234">
        <v>409201331</v>
      </c>
      <c r="C15" s="126" t="s">
        <v>502</v>
      </c>
      <c r="D15" s="124">
        <v>201</v>
      </c>
      <c r="E15" s="126" t="s">
        <v>228</v>
      </c>
      <c r="F15" s="126">
        <v>331</v>
      </c>
      <c r="G15" s="126" t="s">
        <v>358</v>
      </c>
      <c r="H15" s="364">
        <v>2</v>
      </c>
      <c r="I15" s="180">
        <v>2</v>
      </c>
      <c r="J15" s="232">
        <v>9394</v>
      </c>
      <c r="K15" s="232">
        <v>3327</v>
      </c>
      <c r="L15" s="232">
        <v>0</v>
      </c>
      <c r="M15" s="232">
        <v>938</v>
      </c>
      <c r="N15" s="232">
        <v>13659</v>
      </c>
      <c r="O15" s="237"/>
      <c r="P15" s="382"/>
      <c r="Q15" s="382"/>
    </row>
    <row r="16" spans="1:17" ht="15">
      <c r="A16" s="233">
        <v>409</v>
      </c>
      <c r="B16" s="234">
        <v>409201665</v>
      </c>
      <c r="C16" s="126" t="s">
        <v>502</v>
      </c>
      <c r="D16" s="124">
        <v>201</v>
      </c>
      <c r="E16" s="126" t="s">
        <v>228</v>
      </c>
      <c r="F16" s="126">
        <v>665</v>
      </c>
      <c r="G16" s="126" t="s">
        <v>400</v>
      </c>
      <c r="H16" s="364">
        <v>1</v>
      </c>
      <c r="I16" s="180">
        <v>1</v>
      </c>
      <c r="J16" s="232">
        <v>11066.952441988949</v>
      </c>
      <c r="K16" s="232">
        <v>2237</v>
      </c>
      <c r="L16" s="232">
        <v>0</v>
      </c>
      <c r="M16" s="232">
        <v>938</v>
      </c>
      <c r="N16" s="232">
        <v>14241.952441988949</v>
      </c>
      <c r="O16" s="237"/>
      <c r="P16" s="382"/>
      <c r="Q16" s="382"/>
    </row>
    <row r="17" spans="1:17" ht="15">
      <c r="A17" s="233">
        <v>410</v>
      </c>
      <c r="B17" s="234">
        <v>410035035</v>
      </c>
      <c r="C17" s="126" t="s">
        <v>503</v>
      </c>
      <c r="D17" s="124">
        <v>35</v>
      </c>
      <c r="E17" s="126" t="s">
        <v>62</v>
      </c>
      <c r="F17" s="126">
        <v>35</v>
      </c>
      <c r="G17" s="126" t="s">
        <v>62</v>
      </c>
      <c r="H17" s="364">
        <v>639.22</v>
      </c>
      <c r="I17" s="180">
        <v>639.22</v>
      </c>
      <c r="J17" s="232">
        <v>15603</v>
      </c>
      <c r="K17" s="232">
        <v>6031</v>
      </c>
      <c r="L17" s="232">
        <v>0</v>
      </c>
      <c r="M17" s="232">
        <v>938</v>
      </c>
      <c r="N17" s="232">
        <v>22572</v>
      </c>
      <c r="O17" s="237"/>
      <c r="P17" s="382"/>
      <c r="Q17" s="382"/>
    </row>
    <row r="18" spans="1:17" ht="15">
      <c r="A18" s="233">
        <v>410</v>
      </c>
      <c r="B18" s="234">
        <v>410035057</v>
      </c>
      <c r="C18" s="126" t="s">
        <v>503</v>
      </c>
      <c r="D18" s="124">
        <v>35</v>
      </c>
      <c r="E18" s="126" t="s">
        <v>62</v>
      </c>
      <c r="F18" s="126">
        <v>57</v>
      </c>
      <c r="G18" s="126" t="s">
        <v>84</v>
      </c>
      <c r="H18" s="364">
        <v>371.25000000000006</v>
      </c>
      <c r="I18" s="180">
        <v>371.25000000000006</v>
      </c>
      <c r="J18" s="232">
        <v>15833</v>
      </c>
      <c r="K18" s="232">
        <v>458</v>
      </c>
      <c r="L18" s="232">
        <v>0</v>
      </c>
      <c r="M18" s="232">
        <v>938</v>
      </c>
      <c r="N18" s="232">
        <v>17229</v>
      </c>
      <c r="O18" s="237"/>
      <c r="P18" s="382"/>
      <c r="Q18" s="382"/>
    </row>
    <row r="19" spans="1:17" ht="15">
      <c r="A19" s="233">
        <v>410</v>
      </c>
      <c r="B19" s="234">
        <v>410035071</v>
      </c>
      <c r="C19" s="126" t="s">
        <v>503</v>
      </c>
      <c r="D19" s="124">
        <v>35</v>
      </c>
      <c r="E19" s="126" t="s">
        <v>62</v>
      </c>
      <c r="F19" s="126">
        <v>71</v>
      </c>
      <c r="G19" s="126" t="s">
        <v>98</v>
      </c>
      <c r="H19" s="364">
        <v>1</v>
      </c>
      <c r="I19" s="180">
        <v>1</v>
      </c>
      <c r="J19" s="232">
        <v>11098.338306737591</v>
      </c>
      <c r="K19" s="232">
        <v>5082</v>
      </c>
      <c r="L19" s="232">
        <v>0</v>
      </c>
      <c r="M19" s="232">
        <v>938</v>
      </c>
      <c r="N19" s="232">
        <v>17118.338306737591</v>
      </c>
      <c r="O19" s="237"/>
      <c r="P19" s="382"/>
      <c r="Q19" s="382"/>
    </row>
    <row r="20" spans="1:17" ht="15">
      <c r="A20" s="233">
        <v>410</v>
      </c>
      <c r="B20" s="234">
        <v>410035093</v>
      </c>
      <c r="C20" s="126" t="s">
        <v>503</v>
      </c>
      <c r="D20" s="124">
        <v>35</v>
      </c>
      <c r="E20" s="126" t="s">
        <v>62</v>
      </c>
      <c r="F20" s="126">
        <v>93</v>
      </c>
      <c r="G20" s="126" t="s">
        <v>120</v>
      </c>
      <c r="H20" s="364">
        <v>14.52</v>
      </c>
      <c r="I20" s="180">
        <v>14.52</v>
      </c>
      <c r="J20" s="232">
        <v>16866</v>
      </c>
      <c r="K20" s="232">
        <v>0</v>
      </c>
      <c r="L20" s="232">
        <v>0</v>
      </c>
      <c r="M20" s="232">
        <v>938</v>
      </c>
      <c r="N20" s="232">
        <v>17804</v>
      </c>
      <c r="O20" s="237"/>
      <c r="P20" s="382"/>
      <c r="Q20" s="382"/>
    </row>
    <row r="21" spans="1:17" ht="15">
      <c r="A21" s="233">
        <v>410</v>
      </c>
      <c r="B21" s="234">
        <v>410035103</v>
      </c>
      <c r="C21" s="126" t="s">
        <v>503</v>
      </c>
      <c r="D21" s="124">
        <v>35</v>
      </c>
      <c r="E21" s="126" t="s">
        <v>62</v>
      </c>
      <c r="F21" s="126">
        <v>103</v>
      </c>
      <c r="G21" s="126" t="s">
        <v>130</v>
      </c>
      <c r="H21" s="364">
        <v>1.79</v>
      </c>
      <c r="I21" s="180">
        <v>1.79</v>
      </c>
      <c r="J21" s="232">
        <v>13441.26346608315</v>
      </c>
      <c r="K21" s="232">
        <v>390</v>
      </c>
      <c r="L21" s="232">
        <v>0</v>
      </c>
      <c r="M21" s="232">
        <v>938</v>
      </c>
      <c r="N21" s="232">
        <v>14769.26346608315</v>
      </c>
      <c r="O21" s="237"/>
      <c r="P21" s="382"/>
      <c r="Q21" s="382"/>
    </row>
    <row r="22" spans="1:17" ht="15">
      <c r="A22" s="233">
        <v>410</v>
      </c>
      <c r="B22" s="234">
        <v>410035149</v>
      </c>
      <c r="C22" s="126" t="s">
        <v>503</v>
      </c>
      <c r="D22" s="124">
        <v>35</v>
      </c>
      <c r="E22" s="126" t="s">
        <v>62</v>
      </c>
      <c r="F22" s="126">
        <v>149</v>
      </c>
      <c r="G22" s="126" t="s">
        <v>176</v>
      </c>
      <c r="H22" s="364">
        <v>1</v>
      </c>
      <c r="I22" s="180">
        <v>1</v>
      </c>
      <c r="J22" s="232">
        <v>17677</v>
      </c>
      <c r="K22" s="232">
        <v>653</v>
      </c>
      <c r="L22" s="232">
        <v>0</v>
      </c>
      <c r="M22" s="232">
        <v>938</v>
      </c>
      <c r="N22" s="232">
        <v>19268</v>
      </c>
      <c r="O22" s="237"/>
      <c r="P22" s="382"/>
      <c r="Q22" s="382"/>
    </row>
    <row r="23" spans="1:17" ht="15">
      <c r="A23" s="233">
        <v>410</v>
      </c>
      <c r="B23" s="234">
        <v>410035160</v>
      </c>
      <c r="C23" s="126" t="s">
        <v>503</v>
      </c>
      <c r="D23" s="124">
        <v>35</v>
      </c>
      <c r="E23" s="126" t="s">
        <v>62</v>
      </c>
      <c r="F23" s="126">
        <v>160</v>
      </c>
      <c r="G23" s="126" t="s">
        <v>187</v>
      </c>
      <c r="H23" s="364">
        <v>2</v>
      </c>
      <c r="I23" s="180">
        <v>2</v>
      </c>
      <c r="J23" s="232">
        <v>14498.69230261108</v>
      </c>
      <c r="K23" s="232">
        <v>187</v>
      </c>
      <c r="L23" s="232">
        <v>0</v>
      </c>
      <c r="M23" s="232">
        <v>938</v>
      </c>
      <c r="N23" s="232">
        <v>15623.69230261108</v>
      </c>
      <c r="O23" s="237"/>
      <c r="P23" s="382"/>
      <c r="Q23" s="382"/>
    </row>
    <row r="24" spans="1:17" ht="15">
      <c r="A24" s="233">
        <v>410</v>
      </c>
      <c r="B24" s="234">
        <v>410035163</v>
      </c>
      <c r="C24" s="126" t="s">
        <v>503</v>
      </c>
      <c r="D24" s="124">
        <v>35</v>
      </c>
      <c r="E24" s="126" t="s">
        <v>62</v>
      </c>
      <c r="F24" s="126">
        <v>163</v>
      </c>
      <c r="G24" s="126" t="s">
        <v>190</v>
      </c>
      <c r="H24" s="364">
        <v>28.389999999999997</v>
      </c>
      <c r="I24" s="180">
        <v>28.389999999999997</v>
      </c>
      <c r="J24" s="232">
        <v>14471</v>
      </c>
      <c r="K24" s="232">
        <v>0</v>
      </c>
      <c r="L24" s="232">
        <v>0</v>
      </c>
      <c r="M24" s="232">
        <v>938</v>
      </c>
      <c r="N24" s="232">
        <v>15409</v>
      </c>
      <c r="O24" s="237"/>
      <c r="P24" s="382"/>
      <c r="Q24" s="382"/>
    </row>
    <row r="25" spans="1:17" ht="15">
      <c r="A25" s="233">
        <v>410</v>
      </c>
      <c r="B25" s="234">
        <v>410035165</v>
      </c>
      <c r="C25" s="126" t="s">
        <v>503</v>
      </c>
      <c r="D25" s="124">
        <v>35</v>
      </c>
      <c r="E25" s="126" t="s">
        <v>62</v>
      </c>
      <c r="F25" s="126">
        <v>165</v>
      </c>
      <c r="G25" s="126" t="s">
        <v>192</v>
      </c>
      <c r="H25" s="364">
        <v>5</v>
      </c>
      <c r="I25" s="180">
        <v>5</v>
      </c>
      <c r="J25" s="232">
        <v>14589</v>
      </c>
      <c r="K25" s="232">
        <v>335</v>
      </c>
      <c r="L25" s="232">
        <v>0</v>
      </c>
      <c r="M25" s="232">
        <v>938</v>
      </c>
      <c r="N25" s="232">
        <v>15862</v>
      </c>
      <c r="O25" s="237"/>
      <c r="P25" s="382"/>
      <c r="Q25" s="382"/>
    </row>
    <row r="26" spans="1:17" ht="15">
      <c r="A26" s="233">
        <v>410</v>
      </c>
      <c r="B26" s="234">
        <v>410035217</v>
      </c>
      <c r="C26" s="126" t="s">
        <v>503</v>
      </c>
      <c r="D26" s="124">
        <v>35</v>
      </c>
      <c r="E26" s="126" t="s">
        <v>62</v>
      </c>
      <c r="F26" s="126">
        <v>217</v>
      </c>
      <c r="G26" s="126" t="s">
        <v>244</v>
      </c>
      <c r="H26" s="364">
        <v>1</v>
      </c>
      <c r="I26" s="180">
        <v>1</v>
      </c>
      <c r="J26" s="232">
        <v>11789</v>
      </c>
      <c r="K26" s="232">
        <v>7105</v>
      </c>
      <c r="L26" s="232">
        <v>0</v>
      </c>
      <c r="M26" s="232">
        <v>938</v>
      </c>
      <c r="N26" s="232">
        <v>19832</v>
      </c>
      <c r="O26" s="237"/>
      <c r="P26" s="382"/>
      <c r="Q26" s="382"/>
    </row>
    <row r="27" spans="1:17" ht="15">
      <c r="A27" s="233">
        <v>410</v>
      </c>
      <c r="B27" s="234">
        <v>410035229</v>
      </c>
      <c r="C27" s="126" t="s">
        <v>503</v>
      </c>
      <c r="D27" s="124">
        <v>35</v>
      </c>
      <c r="E27" s="126" t="s">
        <v>62</v>
      </c>
      <c r="F27" s="126">
        <v>229</v>
      </c>
      <c r="G27" s="126" t="s">
        <v>256</v>
      </c>
      <c r="H27" s="364">
        <v>0.79</v>
      </c>
      <c r="I27" s="180">
        <v>0.79</v>
      </c>
      <c r="J27" s="232">
        <v>12597.214677556576</v>
      </c>
      <c r="K27" s="232">
        <v>1310</v>
      </c>
      <c r="L27" s="232">
        <v>0</v>
      </c>
      <c r="M27" s="232">
        <v>938</v>
      </c>
      <c r="N27" s="232">
        <v>14845.214677556576</v>
      </c>
      <c r="O27" s="237"/>
      <c r="P27" s="382"/>
      <c r="Q27" s="382"/>
    </row>
    <row r="28" spans="1:17" ht="15">
      <c r="A28" s="233">
        <v>410</v>
      </c>
      <c r="B28" s="234">
        <v>410035244</v>
      </c>
      <c r="C28" s="126" t="s">
        <v>503</v>
      </c>
      <c r="D28" s="124">
        <v>35</v>
      </c>
      <c r="E28" s="126" t="s">
        <v>62</v>
      </c>
      <c r="F28" s="126">
        <v>244</v>
      </c>
      <c r="G28" s="126" t="s">
        <v>271</v>
      </c>
      <c r="H28" s="364">
        <v>1</v>
      </c>
      <c r="I28" s="180">
        <v>1</v>
      </c>
      <c r="J28" s="232">
        <v>15408</v>
      </c>
      <c r="K28" s="232">
        <v>4619</v>
      </c>
      <c r="L28" s="232">
        <v>0</v>
      </c>
      <c r="M28" s="232">
        <v>938</v>
      </c>
      <c r="N28" s="232">
        <v>20965</v>
      </c>
      <c r="O28" s="237"/>
      <c r="P28" s="382"/>
      <c r="Q28" s="382"/>
    </row>
    <row r="29" spans="1:17" ht="15">
      <c r="A29" s="233">
        <v>410</v>
      </c>
      <c r="B29" s="234">
        <v>410035248</v>
      </c>
      <c r="C29" s="126" t="s">
        <v>503</v>
      </c>
      <c r="D29" s="124">
        <v>35</v>
      </c>
      <c r="E29" s="126" t="s">
        <v>62</v>
      </c>
      <c r="F29" s="126">
        <v>248</v>
      </c>
      <c r="G29" s="126" t="s">
        <v>275</v>
      </c>
      <c r="H29" s="364">
        <v>62.07</v>
      </c>
      <c r="I29" s="180">
        <v>62.07</v>
      </c>
      <c r="J29" s="232">
        <v>15436</v>
      </c>
      <c r="K29" s="232">
        <v>823</v>
      </c>
      <c r="L29" s="232">
        <v>0</v>
      </c>
      <c r="M29" s="232">
        <v>938</v>
      </c>
      <c r="N29" s="232">
        <v>17197</v>
      </c>
      <c r="O29" s="237"/>
      <c r="P29" s="382"/>
      <c r="Q29" s="382"/>
    </row>
    <row r="30" spans="1:17" ht="15">
      <c r="A30" s="233">
        <v>410</v>
      </c>
      <c r="B30" s="234">
        <v>410035262</v>
      </c>
      <c r="C30" s="126" t="s">
        <v>503</v>
      </c>
      <c r="D30" s="124">
        <v>35</v>
      </c>
      <c r="E30" s="126" t="s">
        <v>62</v>
      </c>
      <c r="F30" s="126">
        <v>262</v>
      </c>
      <c r="G30" s="126" t="s">
        <v>289</v>
      </c>
      <c r="H30" s="364">
        <v>4</v>
      </c>
      <c r="I30" s="180">
        <v>4</v>
      </c>
      <c r="J30" s="232">
        <v>13860</v>
      </c>
      <c r="K30" s="232">
        <v>5593</v>
      </c>
      <c r="L30" s="232">
        <v>0</v>
      </c>
      <c r="M30" s="232">
        <v>938</v>
      </c>
      <c r="N30" s="232">
        <v>20391</v>
      </c>
      <c r="O30" s="237"/>
      <c r="P30" s="382"/>
      <c r="Q30" s="382"/>
    </row>
    <row r="31" spans="1:17" ht="15">
      <c r="A31" s="233">
        <v>410</v>
      </c>
      <c r="B31" s="234">
        <v>410035274</v>
      </c>
      <c r="C31" s="126" t="s">
        <v>503</v>
      </c>
      <c r="D31" s="124">
        <v>35</v>
      </c>
      <c r="E31" s="126" t="s">
        <v>62</v>
      </c>
      <c r="F31" s="126">
        <v>274</v>
      </c>
      <c r="G31" s="126" t="s">
        <v>301</v>
      </c>
      <c r="H31" s="364">
        <v>0.49</v>
      </c>
      <c r="I31" s="180">
        <v>0.49</v>
      </c>
      <c r="J31" s="232">
        <v>15255.29345634383</v>
      </c>
      <c r="K31" s="232">
        <v>6171</v>
      </c>
      <c r="L31" s="232">
        <v>0</v>
      </c>
      <c r="M31" s="232">
        <v>938</v>
      </c>
      <c r="N31" s="232">
        <v>22364.293456343832</v>
      </c>
      <c r="O31" s="237"/>
      <c r="P31" s="382"/>
      <c r="Q31" s="382"/>
    </row>
    <row r="32" spans="1:17" ht="15">
      <c r="A32" s="233">
        <v>410</v>
      </c>
      <c r="B32" s="234">
        <v>410035346</v>
      </c>
      <c r="C32" s="126" t="s">
        <v>503</v>
      </c>
      <c r="D32" s="124">
        <v>35</v>
      </c>
      <c r="E32" s="126" t="s">
        <v>62</v>
      </c>
      <c r="F32" s="126">
        <v>346</v>
      </c>
      <c r="G32" s="126" t="s">
        <v>373</v>
      </c>
      <c r="H32" s="364">
        <v>10.549999999999999</v>
      </c>
      <c r="I32" s="180">
        <v>10.549999999999999</v>
      </c>
      <c r="J32" s="232">
        <v>13245</v>
      </c>
      <c r="K32" s="232">
        <v>2416</v>
      </c>
      <c r="L32" s="232">
        <v>0</v>
      </c>
      <c r="M32" s="232">
        <v>938</v>
      </c>
      <c r="N32" s="232">
        <v>16599</v>
      </c>
      <c r="O32" s="237"/>
      <c r="P32" s="382"/>
      <c r="Q32" s="382"/>
    </row>
    <row r="33" spans="1:17" ht="15">
      <c r="A33" s="233">
        <v>410</v>
      </c>
      <c r="B33" s="234">
        <v>410057035</v>
      </c>
      <c r="C33" s="126" t="s">
        <v>503</v>
      </c>
      <c r="D33" s="124">
        <v>57</v>
      </c>
      <c r="E33" s="126" t="s">
        <v>84</v>
      </c>
      <c r="F33" s="126">
        <v>35</v>
      </c>
      <c r="G33" s="126" t="s">
        <v>62</v>
      </c>
      <c r="H33" s="364">
        <v>15.679999999999998</v>
      </c>
      <c r="I33" s="180">
        <v>15.679999999999998</v>
      </c>
      <c r="J33" s="232">
        <v>13072</v>
      </c>
      <c r="K33" s="232">
        <v>5053</v>
      </c>
      <c r="L33" s="232">
        <v>0</v>
      </c>
      <c r="M33" s="232">
        <v>938</v>
      </c>
      <c r="N33" s="232">
        <v>19063</v>
      </c>
      <c r="O33" s="237"/>
      <c r="P33" s="382"/>
      <c r="Q33" s="382"/>
    </row>
    <row r="34" spans="1:17" ht="15">
      <c r="A34" s="233">
        <v>410</v>
      </c>
      <c r="B34" s="234">
        <v>410057057</v>
      </c>
      <c r="C34" s="126" t="s">
        <v>503</v>
      </c>
      <c r="D34" s="124">
        <v>57</v>
      </c>
      <c r="E34" s="126" t="s">
        <v>84</v>
      </c>
      <c r="F34" s="126">
        <v>57</v>
      </c>
      <c r="G34" s="126" t="s">
        <v>84</v>
      </c>
      <c r="H34" s="364">
        <v>194.97000000000003</v>
      </c>
      <c r="I34" s="180">
        <v>194.97000000000003</v>
      </c>
      <c r="J34" s="232">
        <v>14568</v>
      </c>
      <c r="K34" s="232">
        <v>422</v>
      </c>
      <c r="L34" s="232">
        <v>0</v>
      </c>
      <c r="M34" s="232">
        <v>938</v>
      </c>
      <c r="N34" s="232">
        <v>15928</v>
      </c>
      <c r="O34" s="237"/>
      <c r="P34" s="382"/>
      <c r="Q34" s="382"/>
    </row>
    <row r="35" spans="1:17" ht="15">
      <c r="A35" s="233">
        <v>410</v>
      </c>
      <c r="B35" s="234">
        <v>410057093</v>
      </c>
      <c r="C35" s="126" t="s">
        <v>503</v>
      </c>
      <c r="D35" s="124">
        <v>57</v>
      </c>
      <c r="E35" s="126" t="s">
        <v>84</v>
      </c>
      <c r="F35" s="126">
        <v>93</v>
      </c>
      <c r="G35" s="126" t="s">
        <v>120</v>
      </c>
      <c r="H35" s="364">
        <v>3</v>
      </c>
      <c r="I35" s="180">
        <v>3</v>
      </c>
      <c r="J35" s="232">
        <v>15014</v>
      </c>
      <c r="K35" s="232">
        <v>0</v>
      </c>
      <c r="L35" s="232">
        <v>0</v>
      </c>
      <c r="M35" s="232">
        <v>938</v>
      </c>
      <c r="N35" s="232">
        <v>15952</v>
      </c>
      <c r="O35" s="237"/>
      <c r="P35" s="382"/>
      <c r="Q35" s="382"/>
    </row>
    <row r="36" spans="1:17" ht="15">
      <c r="A36" s="233">
        <v>410</v>
      </c>
      <c r="B36" s="234">
        <v>410057103</v>
      </c>
      <c r="C36" s="126" t="s">
        <v>503</v>
      </c>
      <c r="D36" s="124">
        <v>57</v>
      </c>
      <c r="E36" s="126" t="s">
        <v>84</v>
      </c>
      <c r="F36" s="126">
        <v>103</v>
      </c>
      <c r="G36" s="126" t="s">
        <v>130</v>
      </c>
      <c r="H36" s="364">
        <v>1</v>
      </c>
      <c r="I36" s="180">
        <v>1</v>
      </c>
      <c r="J36" s="232">
        <v>13441.26346608315</v>
      </c>
      <c r="K36" s="232">
        <v>390</v>
      </c>
      <c r="L36" s="232">
        <v>0</v>
      </c>
      <c r="M36" s="232">
        <v>938</v>
      </c>
      <c r="N36" s="232">
        <v>14769.26346608315</v>
      </c>
      <c r="O36" s="237"/>
      <c r="P36" s="382"/>
      <c r="Q36" s="382"/>
    </row>
    <row r="37" spans="1:17" ht="15">
      <c r="A37" s="233">
        <v>410</v>
      </c>
      <c r="B37" s="234">
        <v>410057163</v>
      </c>
      <c r="C37" s="126" t="s">
        <v>503</v>
      </c>
      <c r="D37" s="124">
        <v>57</v>
      </c>
      <c r="E37" s="126" t="s">
        <v>84</v>
      </c>
      <c r="F37" s="126">
        <v>163</v>
      </c>
      <c r="G37" s="126" t="s">
        <v>190</v>
      </c>
      <c r="H37" s="364">
        <v>4</v>
      </c>
      <c r="I37" s="180">
        <v>4</v>
      </c>
      <c r="J37" s="232">
        <v>14110</v>
      </c>
      <c r="K37" s="232">
        <v>0</v>
      </c>
      <c r="L37" s="232">
        <v>0</v>
      </c>
      <c r="M37" s="232">
        <v>938</v>
      </c>
      <c r="N37" s="232">
        <v>15048</v>
      </c>
      <c r="O37" s="237"/>
      <c r="P37" s="382"/>
      <c r="Q37" s="382"/>
    </row>
    <row r="38" spans="1:17" ht="15">
      <c r="A38" s="233">
        <v>410</v>
      </c>
      <c r="B38" s="234">
        <v>410057248</v>
      </c>
      <c r="C38" s="126" t="s">
        <v>503</v>
      </c>
      <c r="D38" s="124">
        <v>57</v>
      </c>
      <c r="E38" s="126" t="s">
        <v>84</v>
      </c>
      <c r="F38" s="126">
        <v>248</v>
      </c>
      <c r="G38" s="126" t="s">
        <v>275</v>
      </c>
      <c r="H38" s="364">
        <v>10.5</v>
      </c>
      <c r="I38" s="180">
        <v>10.5</v>
      </c>
      <c r="J38" s="232">
        <v>15541</v>
      </c>
      <c r="K38" s="232">
        <v>829</v>
      </c>
      <c r="L38" s="232">
        <v>0</v>
      </c>
      <c r="M38" s="232">
        <v>938</v>
      </c>
      <c r="N38" s="232">
        <v>17308</v>
      </c>
      <c r="O38" s="237"/>
      <c r="P38" s="382"/>
      <c r="Q38" s="382"/>
    </row>
    <row r="39" spans="1:17" ht="15">
      <c r="A39" s="233">
        <v>410</v>
      </c>
      <c r="B39" s="234">
        <v>410057262</v>
      </c>
      <c r="C39" s="126" t="s">
        <v>503</v>
      </c>
      <c r="D39" s="124">
        <v>57</v>
      </c>
      <c r="E39" s="126" t="s">
        <v>84</v>
      </c>
      <c r="F39" s="126">
        <v>262</v>
      </c>
      <c r="G39" s="126" t="s">
        <v>289</v>
      </c>
      <c r="H39" s="364">
        <v>0.93</v>
      </c>
      <c r="I39" s="180">
        <v>0.93</v>
      </c>
      <c r="J39" s="232">
        <v>12199.429165390504</v>
      </c>
      <c r="K39" s="232">
        <v>4923</v>
      </c>
      <c r="L39" s="232">
        <v>0</v>
      </c>
      <c r="M39" s="232">
        <v>938</v>
      </c>
      <c r="N39" s="232">
        <v>18060.429165390502</v>
      </c>
      <c r="O39" s="237"/>
      <c r="P39" s="382"/>
      <c r="Q39" s="382"/>
    </row>
    <row r="40" spans="1:17" ht="15">
      <c r="A40" s="233">
        <v>410</v>
      </c>
      <c r="B40" s="234">
        <v>410057293</v>
      </c>
      <c r="C40" s="126" t="s">
        <v>503</v>
      </c>
      <c r="D40" s="124">
        <v>57</v>
      </c>
      <c r="E40" s="126" t="s">
        <v>84</v>
      </c>
      <c r="F40" s="126">
        <v>293</v>
      </c>
      <c r="G40" s="126" t="s">
        <v>320</v>
      </c>
      <c r="H40" s="364">
        <v>0.21</v>
      </c>
      <c r="I40" s="180">
        <v>0.21</v>
      </c>
      <c r="J40" s="232">
        <v>13459.508057336854</v>
      </c>
      <c r="K40" s="232">
        <v>587</v>
      </c>
      <c r="L40" s="232">
        <v>0</v>
      </c>
      <c r="M40" s="232">
        <v>938</v>
      </c>
      <c r="N40" s="232">
        <v>14984.508057336854</v>
      </c>
      <c r="O40" s="237"/>
      <c r="P40" s="382"/>
      <c r="Q40" s="382"/>
    </row>
    <row r="41" spans="1:17" ht="15">
      <c r="A41" s="233">
        <v>412</v>
      </c>
      <c r="B41" s="234">
        <v>412035035</v>
      </c>
      <c r="C41" s="126" t="s">
        <v>504</v>
      </c>
      <c r="D41" s="124">
        <v>35</v>
      </c>
      <c r="E41" s="126" t="s">
        <v>62</v>
      </c>
      <c r="F41" s="126">
        <v>35</v>
      </c>
      <c r="G41" s="126" t="s">
        <v>62</v>
      </c>
      <c r="H41" s="364">
        <v>465.96999999999991</v>
      </c>
      <c r="I41" s="180">
        <v>465.96999999999991</v>
      </c>
      <c r="J41" s="232">
        <v>14250</v>
      </c>
      <c r="K41" s="232">
        <v>5508</v>
      </c>
      <c r="L41" s="232">
        <v>0</v>
      </c>
      <c r="M41" s="232">
        <v>938</v>
      </c>
      <c r="N41" s="232">
        <v>20696</v>
      </c>
      <c r="O41" s="237"/>
      <c r="P41" s="382"/>
      <c r="Q41" s="382"/>
    </row>
    <row r="42" spans="1:17" ht="15">
      <c r="A42" s="233">
        <v>412</v>
      </c>
      <c r="B42" s="234">
        <v>412035044</v>
      </c>
      <c r="C42" s="126" t="s">
        <v>504</v>
      </c>
      <c r="D42" s="124">
        <v>35</v>
      </c>
      <c r="E42" s="126" t="s">
        <v>62</v>
      </c>
      <c r="F42" s="126">
        <v>44</v>
      </c>
      <c r="G42" s="126" t="s">
        <v>71</v>
      </c>
      <c r="H42" s="364">
        <v>15</v>
      </c>
      <c r="I42" s="180">
        <v>15</v>
      </c>
      <c r="J42" s="232">
        <v>16959</v>
      </c>
      <c r="K42" s="232">
        <v>496</v>
      </c>
      <c r="L42" s="232">
        <v>0</v>
      </c>
      <c r="M42" s="232">
        <v>938</v>
      </c>
      <c r="N42" s="232">
        <v>18393</v>
      </c>
      <c r="O42" s="237"/>
      <c r="P42" s="382"/>
      <c r="Q42" s="382"/>
    </row>
    <row r="43" spans="1:17" ht="15">
      <c r="A43" s="233">
        <v>412</v>
      </c>
      <c r="B43" s="234">
        <v>412035220</v>
      </c>
      <c r="C43" s="126" t="s">
        <v>504</v>
      </c>
      <c r="D43" s="124">
        <v>35</v>
      </c>
      <c r="E43" s="126" t="s">
        <v>62</v>
      </c>
      <c r="F43" s="126">
        <v>220</v>
      </c>
      <c r="G43" s="126" t="s">
        <v>247</v>
      </c>
      <c r="H43" s="364">
        <v>3</v>
      </c>
      <c r="I43" s="180">
        <v>3</v>
      </c>
      <c r="J43" s="232">
        <v>16194</v>
      </c>
      <c r="K43" s="232">
        <v>7351</v>
      </c>
      <c r="L43" s="232">
        <v>0</v>
      </c>
      <c r="M43" s="232">
        <v>938</v>
      </c>
      <c r="N43" s="232">
        <v>24483</v>
      </c>
      <c r="O43" s="237"/>
      <c r="P43" s="382"/>
      <c r="Q43" s="382"/>
    </row>
    <row r="44" spans="1:17" ht="15">
      <c r="A44" s="233">
        <v>412</v>
      </c>
      <c r="B44" s="234">
        <v>412035243</v>
      </c>
      <c r="C44" s="126" t="s">
        <v>504</v>
      </c>
      <c r="D44" s="124">
        <v>35</v>
      </c>
      <c r="E44" s="126" t="s">
        <v>62</v>
      </c>
      <c r="F44" s="126">
        <v>243</v>
      </c>
      <c r="G44" s="126" t="s">
        <v>270</v>
      </c>
      <c r="H44" s="364">
        <v>1</v>
      </c>
      <c r="I44" s="180">
        <v>1</v>
      </c>
      <c r="J44" s="232">
        <v>15218</v>
      </c>
      <c r="K44" s="232">
        <v>2302</v>
      </c>
      <c r="L44" s="232">
        <v>0</v>
      </c>
      <c r="M44" s="232">
        <v>938</v>
      </c>
      <c r="N44" s="232">
        <v>18458</v>
      </c>
      <c r="O44" s="237"/>
      <c r="P44" s="382"/>
      <c r="Q44" s="382"/>
    </row>
    <row r="45" spans="1:17" ht="15">
      <c r="A45" s="233">
        <v>412</v>
      </c>
      <c r="B45" s="234">
        <v>412035244</v>
      </c>
      <c r="C45" s="126" t="s">
        <v>504</v>
      </c>
      <c r="D45" s="124">
        <v>35</v>
      </c>
      <c r="E45" s="126" t="s">
        <v>62</v>
      </c>
      <c r="F45" s="126">
        <v>244</v>
      </c>
      <c r="G45" s="126" t="s">
        <v>271</v>
      </c>
      <c r="H45" s="364">
        <v>10.44</v>
      </c>
      <c r="I45" s="180">
        <v>10.44</v>
      </c>
      <c r="J45" s="232">
        <v>15130</v>
      </c>
      <c r="K45" s="232">
        <v>4536</v>
      </c>
      <c r="L45" s="232">
        <v>0</v>
      </c>
      <c r="M45" s="232">
        <v>938</v>
      </c>
      <c r="N45" s="232">
        <v>20604</v>
      </c>
      <c r="O45" s="237"/>
      <c r="P45" s="382"/>
      <c r="Q45" s="382"/>
    </row>
    <row r="46" spans="1:17" ht="15">
      <c r="A46" s="233">
        <v>412</v>
      </c>
      <c r="B46" s="234">
        <v>412035285</v>
      </c>
      <c r="C46" s="126" t="s">
        <v>504</v>
      </c>
      <c r="D46" s="124">
        <v>35</v>
      </c>
      <c r="E46" s="126" t="s">
        <v>62</v>
      </c>
      <c r="F46" s="126">
        <v>285</v>
      </c>
      <c r="G46" s="126" t="s">
        <v>312</v>
      </c>
      <c r="H46" s="364">
        <v>5.85</v>
      </c>
      <c r="I46" s="180">
        <v>5.85</v>
      </c>
      <c r="J46" s="232">
        <v>11684</v>
      </c>
      <c r="K46" s="232">
        <v>3436</v>
      </c>
      <c r="L46" s="232">
        <v>0</v>
      </c>
      <c r="M46" s="232">
        <v>938</v>
      </c>
      <c r="N46" s="232">
        <v>16058</v>
      </c>
      <c r="O46" s="237"/>
      <c r="P46" s="382"/>
      <c r="Q46" s="382"/>
    </row>
    <row r="47" spans="1:17" ht="15">
      <c r="A47" s="233">
        <v>412</v>
      </c>
      <c r="B47" s="234">
        <v>412035293</v>
      </c>
      <c r="C47" s="126" t="s">
        <v>504</v>
      </c>
      <c r="D47" s="124">
        <v>35</v>
      </c>
      <c r="E47" s="126" t="s">
        <v>62</v>
      </c>
      <c r="F47" s="126">
        <v>293</v>
      </c>
      <c r="G47" s="126" t="s">
        <v>320</v>
      </c>
      <c r="H47" s="364">
        <v>1</v>
      </c>
      <c r="I47" s="180">
        <v>1</v>
      </c>
      <c r="J47" s="232">
        <v>15408</v>
      </c>
      <c r="K47" s="232">
        <v>672</v>
      </c>
      <c r="L47" s="232">
        <v>0</v>
      </c>
      <c r="M47" s="232">
        <v>938</v>
      </c>
      <c r="N47" s="232">
        <v>17018</v>
      </c>
      <c r="O47" s="237"/>
      <c r="P47" s="382"/>
      <c r="Q47" s="382"/>
    </row>
    <row r="48" spans="1:17" ht="15">
      <c r="A48" s="233">
        <v>412</v>
      </c>
      <c r="B48" s="234">
        <v>412035307</v>
      </c>
      <c r="C48" s="126" t="s">
        <v>504</v>
      </c>
      <c r="D48" s="124">
        <v>35</v>
      </c>
      <c r="E48" s="126" t="s">
        <v>62</v>
      </c>
      <c r="F48" s="126">
        <v>307</v>
      </c>
      <c r="G48" s="126" t="s">
        <v>334</v>
      </c>
      <c r="H48" s="364">
        <v>2</v>
      </c>
      <c r="I48" s="180">
        <v>2</v>
      </c>
      <c r="J48" s="232">
        <v>11404.707830856421</v>
      </c>
      <c r="K48" s="232">
        <v>5149</v>
      </c>
      <c r="L48" s="232">
        <v>0</v>
      </c>
      <c r="M48" s="232">
        <v>938</v>
      </c>
      <c r="N48" s="232">
        <v>17491.707830856423</v>
      </c>
      <c r="O48" s="237"/>
      <c r="P48" s="382"/>
      <c r="Q48" s="382"/>
    </row>
    <row r="49" spans="1:17" ht="15">
      <c r="A49" s="233">
        <v>413</v>
      </c>
      <c r="B49" s="234">
        <v>413114091</v>
      </c>
      <c r="C49" s="126" t="s">
        <v>505</v>
      </c>
      <c r="D49" s="124">
        <v>114</v>
      </c>
      <c r="E49" s="126" t="s">
        <v>141</v>
      </c>
      <c r="F49" s="126">
        <v>91</v>
      </c>
      <c r="G49" s="126" t="s">
        <v>118</v>
      </c>
      <c r="H49" s="364">
        <v>1</v>
      </c>
      <c r="I49" s="180">
        <v>1</v>
      </c>
      <c r="J49" s="232">
        <v>14937</v>
      </c>
      <c r="K49" s="232">
        <v>19347</v>
      </c>
      <c r="L49" s="232">
        <v>0</v>
      </c>
      <c r="M49" s="232">
        <v>938</v>
      </c>
      <c r="N49" s="232">
        <v>35222</v>
      </c>
      <c r="O49" s="237"/>
      <c r="P49" s="382"/>
      <c r="Q49" s="382"/>
    </row>
    <row r="50" spans="1:17" ht="15">
      <c r="A50" s="233">
        <v>413</v>
      </c>
      <c r="B50" s="234">
        <v>413114114</v>
      </c>
      <c r="C50" s="126" t="s">
        <v>505</v>
      </c>
      <c r="D50" s="124">
        <v>114</v>
      </c>
      <c r="E50" s="126" t="s">
        <v>141</v>
      </c>
      <c r="F50" s="126">
        <v>114</v>
      </c>
      <c r="G50" s="126" t="s">
        <v>141</v>
      </c>
      <c r="H50" s="364">
        <v>71.88</v>
      </c>
      <c r="I50" s="180">
        <v>71.88</v>
      </c>
      <c r="J50" s="232">
        <v>12169</v>
      </c>
      <c r="K50" s="232">
        <v>2352</v>
      </c>
      <c r="L50" s="232">
        <v>0</v>
      </c>
      <c r="M50" s="232">
        <v>938</v>
      </c>
      <c r="N50" s="232">
        <v>15459</v>
      </c>
      <c r="O50" s="237"/>
      <c r="P50" s="382"/>
      <c r="Q50" s="382"/>
    </row>
    <row r="51" spans="1:17" ht="15">
      <c r="A51" s="233">
        <v>413</v>
      </c>
      <c r="B51" s="234">
        <v>413114127</v>
      </c>
      <c r="C51" s="126" t="s">
        <v>505</v>
      </c>
      <c r="D51" s="124">
        <v>114</v>
      </c>
      <c r="E51" s="126" t="s">
        <v>141</v>
      </c>
      <c r="F51" s="126">
        <v>127</v>
      </c>
      <c r="G51" s="126" t="s">
        <v>154</v>
      </c>
      <c r="H51" s="364">
        <v>1.49</v>
      </c>
      <c r="I51" s="180">
        <v>1.49</v>
      </c>
      <c r="J51" s="232">
        <v>11023</v>
      </c>
      <c r="K51" s="232">
        <v>5632</v>
      </c>
      <c r="L51" s="232">
        <v>0</v>
      </c>
      <c r="M51" s="232">
        <v>938</v>
      </c>
      <c r="N51" s="232">
        <v>17593</v>
      </c>
      <c r="O51" s="237"/>
      <c r="P51" s="382"/>
      <c r="Q51" s="382"/>
    </row>
    <row r="52" spans="1:17" ht="15">
      <c r="A52" s="233">
        <v>413</v>
      </c>
      <c r="B52" s="234">
        <v>413114210</v>
      </c>
      <c r="C52" s="126" t="s">
        <v>505</v>
      </c>
      <c r="D52" s="124">
        <v>114</v>
      </c>
      <c r="E52" s="126" t="s">
        <v>141</v>
      </c>
      <c r="F52" s="126">
        <v>210</v>
      </c>
      <c r="G52" s="126" t="s">
        <v>237</v>
      </c>
      <c r="H52" s="364">
        <v>1.04</v>
      </c>
      <c r="I52" s="180">
        <v>1.04</v>
      </c>
      <c r="J52" s="232">
        <v>11550.662274096387</v>
      </c>
      <c r="K52" s="232">
        <v>4739</v>
      </c>
      <c r="L52" s="232">
        <v>0</v>
      </c>
      <c r="M52" s="232">
        <v>938</v>
      </c>
      <c r="N52" s="232">
        <v>17227.662274096387</v>
      </c>
      <c r="O52" s="237"/>
      <c r="P52" s="382"/>
      <c r="Q52" s="382"/>
    </row>
    <row r="53" spans="1:17" ht="15">
      <c r="A53" s="233">
        <v>413</v>
      </c>
      <c r="B53" s="234">
        <v>413114253</v>
      </c>
      <c r="C53" s="126" t="s">
        <v>505</v>
      </c>
      <c r="D53" s="124">
        <v>114</v>
      </c>
      <c r="E53" s="126" t="s">
        <v>141</v>
      </c>
      <c r="F53" s="126">
        <v>253</v>
      </c>
      <c r="G53" s="126" t="s">
        <v>280</v>
      </c>
      <c r="H53" s="364">
        <v>1</v>
      </c>
      <c r="I53" s="180">
        <v>1</v>
      </c>
      <c r="J53" s="232">
        <v>11023</v>
      </c>
      <c r="K53" s="232">
        <v>27560</v>
      </c>
      <c r="L53" s="232">
        <v>0</v>
      </c>
      <c r="M53" s="232">
        <v>938</v>
      </c>
      <c r="N53" s="232">
        <v>39521</v>
      </c>
      <c r="O53" s="237"/>
      <c r="P53" s="382"/>
      <c r="Q53" s="382"/>
    </row>
    <row r="54" spans="1:17" ht="15">
      <c r="A54" s="233">
        <v>413</v>
      </c>
      <c r="B54" s="234">
        <v>413114605</v>
      </c>
      <c r="C54" s="126" t="s">
        <v>505</v>
      </c>
      <c r="D54" s="124">
        <v>114</v>
      </c>
      <c r="E54" s="126" t="s">
        <v>141</v>
      </c>
      <c r="F54" s="126">
        <v>605</v>
      </c>
      <c r="G54" s="126" t="s">
        <v>383</v>
      </c>
      <c r="H54" s="364">
        <v>0.72</v>
      </c>
      <c r="I54" s="180">
        <v>0.72</v>
      </c>
      <c r="J54" s="232">
        <v>15484</v>
      </c>
      <c r="K54" s="232">
        <v>11210</v>
      </c>
      <c r="L54" s="232">
        <v>0</v>
      </c>
      <c r="M54" s="232">
        <v>938</v>
      </c>
      <c r="N54" s="232">
        <v>27632</v>
      </c>
      <c r="O54" s="237"/>
      <c r="P54" s="382"/>
      <c r="Q54" s="382"/>
    </row>
    <row r="55" spans="1:17" ht="15">
      <c r="A55" s="233">
        <v>413</v>
      </c>
      <c r="B55" s="234">
        <v>413114615</v>
      </c>
      <c r="C55" s="126" t="s">
        <v>505</v>
      </c>
      <c r="D55" s="124">
        <v>114</v>
      </c>
      <c r="E55" s="126" t="s">
        <v>141</v>
      </c>
      <c r="F55" s="126">
        <v>615</v>
      </c>
      <c r="G55" s="126" t="s">
        <v>385</v>
      </c>
      <c r="H55" s="364">
        <v>1.83</v>
      </c>
      <c r="I55" s="180">
        <v>1.83</v>
      </c>
      <c r="J55" s="232">
        <v>12914.785900360146</v>
      </c>
      <c r="K55" s="232">
        <v>1045</v>
      </c>
      <c r="L55" s="232">
        <v>0</v>
      </c>
      <c r="M55" s="232">
        <v>938</v>
      </c>
      <c r="N55" s="232">
        <v>14897.785900360146</v>
      </c>
      <c r="O55" s="237"/>
      <c r="P55" s="382"/>
      <c r="Q55" s="382"/>
    </row>
    <row r="56" spans="1:17" ht="15">
      <c r="A56" s="233">
        <v>413</v>
      </c>
      <c r="B56" s="234">
        <v>413114635</v>
      </c>
      <c r="C56" s="126" t="s">
        <v>505</v>
      </c>
      <c r="D56" s="124">
        <v>114</v>
      </c>
      <c r="E56" s="126" t="s">
        <v>141</v>
      </c>
      <c r="F56" s="126">
        <v>635</v>
      </c>
      <c r="G56" s="126" t="s">
        <v>392</v>
      </c>
      <c r="H56" s="364">
        <v>0.5</v>
      </c>
      <c r="I56" s="180">
        <v>0.5</v>
      </c>
      <c r="J56" s="232">
        <v>12139.551899736147</v>
      </c>
      <c r="K56" s="232">
        <v>4906</v>
      </c>
      <c r="L56" s="232">
        <v>0</v>
      </c>
      <c r="M56" s="232">
        <v>938</v>
      </c>
      <c r="N56" s="232">
        <v>17983.551899736147</v>
      </c>
      <c r="O56" s="237"/>
      <c r="P56" s="382"/>
      <c r="Q56" s="382"/>
    </row>
    <row r="57" spans="1:17" ht="15">
      <c r="A57" s="233">
        <v>413</v>
      </c>
      <c r="B57" s="234">
        <v>413114670</v>
      </c>
      <c r="C57" s="126" t="s">
        <v>505</v>
      </c>
      <c r="D57" s="124">
        <v>114</v>
      </c>
      <c r="E57" s="126" t="s">
        <v>141</v>
      </c>
      <c r="F57" s="126">
        <v>670</v>
      </c>
      <c r="G57" s="126" t="s">
        <v>401</v>
      </c>
      <c r="H57" s="364">
        <v>23.21</v>
      </c>
      <c r="I57" s="180">
        <v>23.21</v>
      </c>
      <c r="J57" s="232">
        <v>11719</v>
      </c>
      <c r="K57" s="232">
        <v>8901</v>
      </c>
      <c r="L57" s="232">
        <v>0</v>
      </c>
      <c r="M57" s="232">
        <v>938</v>
      </c>
      <c r="N57" s="232">
        <v>21558</v>
      </c>
      <c r="O57" s="237"/>
      <c r="P57" s="382"/>
      <c r="Q57" s="382"/>
    </row>
    <row r="58" spans="1:17" ht="15">
      <c r="A58" s="233">
        <v>413</v>
      </c>
      <c r="B58" s="234">
        <v>413114674</v>
      </c>
      <c r="C58" s="126" t="s">
        <v>505</v>
      </c>
      <c r="D58" s="124">
        <v>114</v>
      </c>
      <c r="E58" s="126" t="s">
        <v>141</v>
      </c>
      <c r="F58" s="126">
        <v>674</v>
      </c>
      <c r="G58" s="126" t="s">
        <v>404</v>
      </c>
      <c r="H58" s="364">
        <v>52.88</v>
      </c>
      <c r="I58" s="180">
        <v>52.88</v>
      </c>
      <c r="J58" s="232">
        <v>11925</v>
      </c>
      <c r="K58" s="232">
        <v>6474</v>
      </c>
      <c r="L58" s="232">
        <v>0</v>
      </c>
      <c r="M58" s="232">
        <v>938</v>
      </c>
      <c r="N58" s="232">
        <v>19337</v>
      </c>
      <c r="O58" s="237"/>
      <c r="P58" s="382"/>
      <c r="Q58" s="382"/>
    </row>
    <row r="59" spans="1:17" ht="15">
      <c r="A59" s="233">
        <v>413</v>
      </c>
      <c r="B59" s="234">
        <v>413114683</v>
      </c>
      <c r="C59" s="126" t="s">
        <v>505</v>
      </c>
      <c r="D59" s="124">
        <v>114</v>
      </c>
      <c r="E59" s="126" t="s">
        <v>141</v>
      </c>
      <c r="F59" s="126">
        <v>683</v>
      </c>
      <c r="G59" s="126" t="s">
        <v>407</v>
      </c>
      <c r="H59" s="364">
        <v>1</v>
      </c>
      <c r="I59" s="180">
        <v>1</v>
      </c>
      <c r="J59" s="232">
        <v>15088</v>
      </c>
      <c r="K59" s="232">
        <v>12236</v>
      </c>
      <c r="L59" s="232">
        <v>0</v>
      </c>
      <c r="M59" s="232">
        <v>938</v>
      </c>
      <c r="N59" s="232">
        <v>28262</v>
      </c>
      <c r="O59" s="237"/>
      <c r="P59" s="382"/>
      <c r="Q59" s="382"/>
    </row>
    <row r="60" spans="1:17" ht="15">
      <c r="A60" s="233">
        <v>413</v>
      </c>
      <c r="B60" s="234">
        <v>413114717</v>
      </c>
      <c r="C60" s="126" t="s">
        <v>505</v>
      </c>
      <c r="D60" s="124">
        <v>114</v>
      </c>
      <c r="E60" s="126" t="s">
        <v>141</v>
      </c>
      <c r="F60" s="126">
        <v>717</v>
      </c>
      <c r="G60" s="126" t="s">
        <v>417</v>
      </c>
      <c r="H60" s="364">
        <v>30.2</v>
      </c>
      <c r="I60" s="180">
        <v>30.2</v>
      </c>
      <c r="J60" s="232">
        <v>12194</v>
      </c>
      <c r="K60" s="232">
        <v>5043</v>
      </c>
      <c r="L60" s="232">
        <v>0</v>
      </c>
      <c r="M60" s="232">
        <v>938</v>
      </c>
      <c r="N60" s="232">
        <v>18175</v>
      </c>
      <c r="O60" s="237"/>
      <c r="P60" s="382"/>
      <c r="Q60" s="382"/>
    </row>
    <row r="61" spans="1:17" ht="15">
      <c r="A61" s="233">
        <v>413</v>
      </c>
      <c r="B61" s="234">
        <v>413114750</v>
      </c>
      <c r="C61" s="126" t="s">
        <v>505</v>
      </c>
      <c r="D61" s="124">
        <v>114</v>
      </c>
      <c r="E61" s="126" t="s">
        <v>141</v>
      </c>
      <c r="F61" s="126">
        <v>750</v>
      </c>
      <c r="G61" s="126" t="s">
        <v>425</v>
      </c>
      <c r="H61" s="364">
        <v>24.240000000000002</v>
      </c>
      <c r="I61" s="180">
        <v>24.240000000000002</v>
      </c>
      <c r="J61" s="232">
        <v>11748</v>
      </c>
      <c r="K61" s="232">
        <v>7438</v>
      </c>
      <c r="L61" s="232">
        <v>0</v>
      </c>
      <c r="M61" s="232">
        <v>938</v>
      </c>
      <c r="N61" s="232">
        <v>20124</v>
      </c>
      <c r="O61" s="237"/>
      <c r="P61" s="382"/>
      <c r="Q61" s="382"/>
    </row>
    <row r="62" spans="1:17" ht="15">
      <c r="A62" s="233">
        <v>413</v>
      </c>
      <c r="B62" s="234">
        <v>413114755</v>
      </c>
      <c r="C62" s="126" t="s">
        <v>505</v>
      </c>
      <c r="D62" s="124">
        <v>114</v>
      </c>
      <c r="E62" s="126" t="s">
        <v>141</v>
      </c>
      <c r="F62" s="126">
        <v>755</v>
      </c>
      <c r="G62" s="126" t="s">
        <v>427</v>
      </c>
      <c r="H62" s="364">
        <v>7.7</v>
      </c>
      <c r="I62" s="180">
        <v>7.7</v>
      </c>
      <c r="J62" s="232">
        <v>11821</v>
      </c>
      <c r="K62" s="232">
        <v>5525</v>
      </c>
      <c r="L62" s="232">
        <v>0</v>
      </c>
      <c r="M62" s="232">
        <v>938</v>
      </c>
      <c r="N62" s="232">
        <v>18284</v>
      </c>
      <c r="O62" s="237"/>
      <c r="P62" s="382"/>
      <c r="Q62" s="382"/>
    </row>
    <row r="63" spans="1:17" ht="15">
      <c r="A63" s="233">
        <v>414</v>
      </c>
      <c r="B63" s="234">
        <v>414603063</v>
      </c>
      <c r="C63" s="126" t="s">
        <v>506</v>
      </c>
      <c r="D63" s="124">
        <v>603</v>
      </c>
      <c r="E63" s="126" t="s">
        <v>590</v>
      </c>
      <c r="F63" s="126">
        <v>63</v>
      </c>
      <c r="G63" s="126" t="s">
        <v>90</v>
      </c>
      <c r="H63" s="364">
        <v>4</v>
      </c>
      <c r="I63" s="180">
        <v>4</v>
      </c>
      <c r="J63" s="232">
        <v>12312</v>
      </c>
      <c r="K63" s="232">
        <v>3981</v>
      </c>
      <c r="L63" s="232">
        <v>0</v>
      </c>
      <c r="M63" s="232">
        <v>938</v>
      </c>
      <c r="N63" s="232">
        <v>17231</v>
      </c>
      <c r="O63" s="237"/>
      <c r="P63" s="382"/>
      <c r="Q63" s="382"/>
    </row>
    <row r="64" spans="1:17" ht="15">
      <c r="A64" s="233">
        <v>414</v>
      </c>
      <c r="B64" s="234">
        <v>414603098</v>
      </c>
      <c r="C64" s="126" t="s">
        <v>506</v>
      </c>
      <c r="D64" s="124">
        <v>603</v>
      </c>
      <c r="E64" s="126" t="s">
        <v>590</v>
      </c>
      <c r="F64" s="126">
        <v>98</v>
      </c>
      <c r="G64" s="126" t="s">
        <v>125</v>
      </c>
      <c r="H64" s="364">
        <v>1</v>
      </c>
      <c r="I64" s="180">
        <v>1</v>
      </c>
      <c r="J64" s="232">
        <v>11023</v>
      </c>
      <c r="K64" s="232">
        <v>13723</v>
      </c>
      <c r="L64" s="232">
        <v>0</v>
      </c>
      <c r="M64" s="232">
        <v>938</v>
      </c>
      <c r="N64" s="232">
        <v>25684</v>
      </c>
      <c r="O64" s="237"/>
      <c r="P64" s="382"/>
      <c r="Q64" s="382"/>
    </row>
    <row r="65" spans="1:17" ht="15">
      <c r="A65" s="233">
        <v>414</v>
      </c>
      <c r="B65" s="234">
        <v>414603209</v>
      </c>
      <c r="C65" s="126" t="s">
        <v>506</v>
      </c>
      <c r="D65" s="124">
        <v>603</v>
      </c>
      <c r="E65" s="126" t="s">
        <v>590</v>
      </c>
      <c r="F65" s="126">
        <v>209</v>
      </c>
      <c r="G65" s="126" t="s">
        <v>236</v>
      </c>
      <c r="H65" s="364">
        <v>67.289999999999992</v>
      </c>
      <c r="I65" s="180">
        <v>67.289999999999992</v>
      </c>
      <c r="J65" s="232">
        <v>13764</v>
      </c>
      <c r="K65" s="232">
        <v>3622</v>
      </c>
      <c r="L65" s="232">
        <v>0</v>
      </c>
      <c r="M65" s="232">
        <v>938</v>
      </c>
      <c r="N65" s="232">
        <v>18324</v>
      </c>
      <c r="O65" s="237"/>
      <c r="P65" s="382"/>
      <c r="Q65" s="382"/>
    </row>
    <row r="66" spans="1:17" ht="15">
      <c r="A66" s="233">
        <v>414</v>
      </c>
      <c r="B66" s="234">
        <v>414603236</v>
      </c>
      <c r="C66" s="126" t="s">
        <v>506</v>
      </c>
      <c r="D66" s="124">
        <v>603</v>
      </c>
      <c r="E66" s="126" t="s">
        <v>590</v>
      </c>
      <c r="F66" s="126">
        <v>236</v>
      </c>
      <c r="G66" s="126" t="s">
        <v>263</v>
      </c>
      <c r="H66" s="364">
        <v>182.6</v>
      </c>
      <c r="I66" s="180">
        <v>182.6</v>
      </c>
      <c r="J66" s="232">
        <v>12995</v>
      </c>
      <c r="K66" s="232">
        <v>2347</v>
      </c>
      <c r="L66" s="232">
        <v>0</v>
      </c>
      <c r="M66" s="232">
        <v>938</v>
      </c>
      <c r="N66" s="232">
        <v>16280</v>
      </c>
      <c r="O66" s="237"/>
      <c r="P66" s="382"/>
      <c r="Q66" s="382"/>
    </row>
    <row r="67" spans="1:17" ht="15">
      <c r="A67" s="233">
        <v>414</v>
      </c>
      <c r="B67" s="234">
        <v>414603249</v>
      </c>
      <c r="C67" s="126" t="s">
        <v>506</v>
      </c>
      <c r="D67" s="124">
        <v>603</v>
      </c>
      <c r="E67" s="126" t="s">
        <v>590</v>
      </c>
      <c r="F67" s="126">
        <v>249</v>
      </c>
      <c r="G67" s="126" t="s">
        <v>276</v>
      </c>
      <c r="H67" s="364">
        <v>0.55000000000000004</v>
      </c>
      <c r="I67" s="180">
        <v>0.55000000000000004</v>
      </c>
      <c r="J67" s="232">
        <v>11555.954285714284</v>
      </c>
      <c r="K67" s="232">
        <v>25507</v>
      </c>
      <c r="L67" s="232">
        <v>0</v>
      </c>
      <c r="M67" s="232">
        <v>938</v>
      </c>
      <c r="N67" s="232">
        <v>38000.954285714281</v>
      </c>
      <c r="O67" s="237"/>
      <c r="P67" s="382"/>
      <c r="Q67" s="382"/>
    </row>
    <row r="68" spans="1:17" ht="15">
      <c r="A68" s="233">
        <v>414</v>
      </c>
      <c r="B68" s="234">
        <v>414603263</v>
      </c>
      <c r="C68" s="126" t="s">
        <v>506</v>
      </c>
      <c r="D68" s="124">
        <v>603</v>
      </c>
      <c r="E68" s="126" t="s">
        <v>590</v>
      </c>
      <c r="F68" s="126">
        <v>263</v>
      </c>
      <c r="G68" s="126" t="s">
        <v>290</v>
      </c>
      <c r="H68" s="364">
        <v>1</v>
      </c>
      <c r="I68" s="180">
        <v>1</v>
      </c>
      <c r="J68" s="232">
        <v>13632</v>
      </c>
      <c r="K68" s="232">
        <v>9802</v>
      </c>
      <c r="L68" s="232">
        <v>0</v>
      </c>
      <c r="M68" s="232">
        <v>938</v>
      </c>
      <c r="N68" s="232">
        <v>24372</v>
      </c>
      <c r="O68" s="237"/>
      <c r="P68" s="382"/>
      <c r="Q68" s="382"/>
    </row>
    <row r="69" spans="1:17" ht="15">
      <c r="A69" s="233">
        <v>414</v>
      </c>
      <c r="B69" s="234">
        <v>414603603</v>
      </c>
      <c r="C69" s="126" t="s">
        <v>506</v>
      </c>
      <c r="D69" s="124">
        <v>603</v>
      </c>
      <c r="E69" s="126" t="s">
        <v>590</v>
      </c>
      <c r="F69" s="126">
        <v>603</v>
      </c>
      <c r="G69" s="126" t="s">
        <v>590</v>
      </c>
      <c r="H69" s="364">
        <v>68.669999999999987</v>
      </c>
      <c r="I69" s="180">
        <v>68.669999999999987</v>
      </c>
      <c r="J69" s="232">
        <v>13532</v>
      </c>
      <c r="K69" s="232">
        <v>2562</v>
      </c>
      <c r="L69" s="232">
        <v>0</v>
      </c>
      <c r="M69" s="232">
        <v>938</v>
      </c>
      <c r="N69" s="232">
        <v>17032</v>
      </c>
      <c r="O69" s="237"/>
      <c r="P69" s="382"/>
      <c r="Q69" s="382"/>
    </row>
    <row r="70" spans="1:17" ht="15">
      <c r="A70" s="233">
        <v>414</v>
      </c>
      <c r="B70" s="234">
        <v>414603635</v>
      </c>
      <c r="C70" s="126" t="s">
        <v>506</v>
      </c>
      <c r="D70" s="124">
        <v>603</v>
      </c>
      <c r="E70" s="126" t="s">
        <v>590</v>
      </c>
      <c r="F70" s="126">
        <v>635</v>
      </c>
      <c r="G70" s="126" t="s">
        <v>392</v>
      </c>
      <c r="H70" s="364">
        <v>28.04</v>
      </c>
      <c r="I70" s="180">
        <v>28.04</v>
      </c>
      <c r="J70" s="232">
        <v>11192</v>
      </c>
      <c r="K70" s="232">
        <v>4523</v>
      </c>
      <c r="L70" s="232">
        <v>0</v>
      </c>
      <c r="M70" s="232">
        <v>938</v>
      </c>
      <c r="N70" s="232">
        <v>16653</v>
      </c>
      <c r="O70" s="237"/>
      <c r="P70" s="382"/>
      <c r="Q70" s="382"/>
    </row>
    <row r="71" spans="1:17" ht="15">
      <c r="A71" s="233">
        <v>414</v>
      </c>
      <c r="B71" s="234">
        <v>414603715</v>
      </c>
      <c r="C71" s="126" t="s">
        <v>506</v>
      </c>
      <c r="D71" s="124">
        <v>603</v>
      </c>
      <c r="E71" s="126" t="s">
        <v>590</v>
      </c>
      <c r="F71" s="126">
        <v>715</v>
      </c>
      <c r="G71" s="126" t="s">
        <v>416</v>
      </c>
      <c r="H71" s="364">
        <v>8.69</v>
      </c>
      <c r="I71" s="180">
        <v>8.69</v>
      </c>
      <c r="J71" s="232">
        <v>11201</v>
      </c>
      <c r="K71" s="232">
        <v>9064</v>
      </c>
      <c r="L71" s="232">
        <v>0</v>
      </c>
      <c r="M71" s="232">
        <v>938</v>
      </c>
      <c r="N71" s="232">
        <v>21203</v>
      </c>
      <c r="O71" s="237"/>
      <c r="P71" s="382"/>
      <c r="Q71" s="382"/>
    </row>
    <row r="72" spans="1:17" ht="15">
      <c r="A72" s="233">
        <v>414</v>
      </c>
      <c r="B72" s="234">
        <v>414603765</v>
      </c>
      <c r="C72" s="126" t="s">
        <v>506</v>
      </c>
      <c r="D72" s="124">
        <v>603</v>
      </c>
      <c r="E72" s="126" t="s">
        <v>590</v>
      </c>
      <c r="F72" s="126">
        <v>765</v>
      </c>
      <c r="G72" s="126" t="s">
        <v>430</v>
      </c>
      <c r="H72" s="364">
        <v>0.06</v>
      </c>
      <c r="I72" s="180">
        <v>0.06</v>
      </c>
      <c r="J72" s="232">
        <v>11896.473746268655</v>
      </c>
      <c r="K72" s="232">
        <v>10709</v>
      </c>
      <c r="L72" s="232">
        <v>0</v>
      </c>
      <c r="M72" s="232">
        <v>938</v>
      </c>
      <c r="N72" s="232">
        <v>23543.473746268653</v>
      </c>
      <c r="O72" s="237"/>
      <c r="P72" s="382"/>
      <c r="Q72" s="382"/>
    </row>
    <row r="73" spans="1:17" ht="15">
      <c r="A73" s="233">
        <v>416</v>
      </c>
      <c r="B73" s="234">
        <v>416035001</v>
      </c>
      <c r="C73" s="126" t="s">
        <v>507</v>
      </c>
      <c r="D73" s="124">
        <v>35</v>
      </c>
      <c r="E73" s="126" t="s">
        <v>62</v>
      </c>
      <c r="F73" s="126">
        <v>1</v>
      </c>
      <c r="G73" s="126" t="s">
        <v>28</v>
      </c>
      <c r="H73" s="364">
        <v>1</v>
      </c>
      <c r="I73" s="180">
        <v>1</v>
      </c>
      <c r="J73" s="232">
        <v>10818</v>
      </c>
      <c r="K73" s="232">
        <v>1817</v>
      </c>
      <c r="L73" s="232">
        <v>0</v>
      </c>
      <c r="M73" s="232">
        <v>938</v>
      </c>
      <c r="N73" s="232">
        <v>13573</v>
      </c>
      <c r="O73" s="237"/>
      <c r="P73" s="382"/>
      <c r="Q73" s="382"/>
    </row>
    <row r="74" spans="1:17" ht="15">
      <c r="A74" s="233">
        <v>416</v>
      </c>
      <c r="B74" s="234">
        <v>416035035</v>
      </c>
      <c r="C74" s="126" t="s">
        <v>507</v>
      </c>
      <c r="D74" s="124">
        <v>35</v>
      </c>
      <c r="E74" s="126" t="s">
        <v>62</v>
      </c>
      <c r="F74" s="126">
        <v>35</v>
      </c>
      <c r="G74" s="126" t="s">
        <v>62</v>
      </c>
      <c r="H74" s="364">
        <v>649.81000000000017</v>
      </c>
      <c r="I74" s="180">
        <v>649.81000000000017</v>
      </c>
      <c r="J74" s="232">
        <v>15427</v>
      </c>
      <c r="K74" s="232">
        <v>5963</v>
      </c>
      <c r="L74" s="232">
        <v>30.35194903125528</v>
      </c>
      <c r="M74" s="232">
        <v>938</v>
      </c>
      <c r="N74" s="232">
        <v>22358.351949031254</v>
      </c>
      <c r="O74" s="237"/>
      <c r="P74" s="382"/>
      <c r="Q74" s="382"/>
    </row>
    <row r="75" spans="1:17" ht="15">
      <c r="A75" s="233">
        <v>416</v>
      </c>
      <c r="B75" s="234">
        <v>416035044</v>
      </c>
      <c r="C75" s="126" t="s">
        <v>507</v>
      </c>
      <c r="D75" s="124">
        <v>35</v>
      </c>
      <c r="E75" s="126" t="s">
        <v>62</v>
      </c>
      <c r="F75" s="126">
        <v>44</v>
      </c>
      <c r="G75" s="126" t="s">
        <v>71</v>
      </c>
      <c r="H75" s="364">
        <v>4.8100000000000005</v>
      </c>
      <c r="I75" s="180">
        <v>4.8100000000000005</v>
      </c>
      <c r="J75" s="232">
        <v>18063</v>
      </c>
      <c r="K75" s="232">
        <v>528</v>
      </c>
      <c r="L75" s="232">
        <v>0</v>
      </c>
      <c r="M75" s="232">
        <v>938</v>
      </c>
      <c r="N75" s="232">
        <v>19529</v>
      </c>
      <c r="O75" s="237"/>
      <c r="P75" s="382"/>
      <c r="Q75" s="382"/>
    </row>
    <row r="76" spans="1:17" ht="15">
      <c r="A76" s="233">
        <v>416</v>
      </c>
      <c r="B76" s="234">
        <v>416035048</v>
      </c>
      <c r="C76" s="126" t="s">
        <v>507</v>
      </c>
      <c r="D76" s="124">
        <v>35</v>
      </c>
      <c r="E76" s="126" t="s">
        <v>62</v>
      </c>
      <c r="F76" s="126">
        <v>48</v>
      </c>
      <c r="G76" s="126" t="s">
        <v>75</v>
      </c>
      <c r="H76" s="364">
        <v>1</v>
      </c>
      <c r="I76" s="180">
        <v>1</v>
      </c>
      <c r="J76" s="232">
        <v>11789</v>
      </c>
      <c r="K76" s="232">
        <v>10546</v>
      </c>
      <c r="L76" s="232">
        <v>0</v>
      </c>
      <c r="M76" s="232">
        <v>938</v>
      </c>
      <c r="N76" s="232">
        <v>23273</v>
      </c>
      <c r="O76" s="237"/>
      <c r="P76" s="382"/>
      <c r="Q76" s="382"/>
    </row>
    <row r="77" spans="1:17" ht="15">
      <c r="A77" s="233">
        <v>416</v>
      </c>
      <c r="B77" s="234">
        <v>416035073</v>
      </c>
      <c r="C77" s="126" t="s">
        <v>507</v>
      </c>
      <c r="D77" s="124">
        <v>35</v>
      </c>
      <c r="E77" s="126" t="s">
        <v>62</v>
      </c>
      <c r="F77" s="126">
        <v>73</v>
      </c>
      <c r="G77" s="126" t="s">
        <v>100</v>
      </c>
      <c r="H77" s="364">
        <v>3</v>
      </c>
      <c r="I77" s="180">
        <v>3</v>
      </c>
      <c r="J77" s="232">
        <v>15594</v>
      </c>
      <c r="K77" s="232">
        <v>11828</v>
      </c>
      <c r="L77" s="232">
        <v>0</v>
      </c>
      <c r="M77" s="232">
        <v>938</v>
      </c>
      <c r="N77" s="232">
        <v>28360</v>
      </c>
      <c r="O77" s="237"/>
      <c r="P77" s="382"/>
      <c r="Q77" s="382"/>
    </row>
    <row r="78" spans="1:17" ht="15">
      <c r="A78" s="233">
        <v>416</v>
      </c>
      <c r="B78" s="234">
        <v>416035093</v>
      </c>
      <c r="C78" s="126" t="s">
        <v>507</v>
      </c>
      <c r="D78" s="124">
        <v>35</v>
      </c>
      <c r="E78" s="126" t="s">
        <v>62</v>
      </c>
      <c r="F78" s="126">
        <v>93</v>
      </c>
      <c r="G78" s="126" t="s">
        <v>120</v>
      </c>
      <c r="H78" s="364">
        <v>1</v>
      </c>
      <c r="I78" s="180">
        <v>1</v>
      </c>
      <c r="J78" s="232">
        <v>16098.567388663556</v>
      </c>
      <c r="K78" s="232">
        <v>0</v>
      </c>
      <c r="L78" s="232">
        <v>0</v>
      </c>
      <c r="M78" s="232">
        <v>938</v>
      </c>
      <c r="N78" s="232">
        <v>17036.567388663556</v>
      </c>
      <c r="O78" s="237"/>
      <c r="P78" s="382"/>
      <c r="Q78" s="382"/>
    </row>
    <row r="79" spans="1:17" ht="15">
      <c r="A79" s="233">
        <v>416</v>
      </c>
      <c r="B79" s="234">
        <v>416035133</v>
      </c>
      <c r="C79" s="126" t="s">
        <v>507</v>
      </c>
      <c r="D79" s="124">
        <v>35</v>
      </c>
      <c r="E79" s="126" t="s">
        <v>62</v>
      </c>
      <c r="F79" s="126">
        <v>133</v>
      </c>
      <c r="G79" s="126" t="s">
        <v>160</v>
      </c>
      <c r="H79" s="364">
        <v>1</v>
      </c>
      <c r="I79" s="180">
        <v>1</v>
      </c>
      <c r="J79" s="232">
        <v>9846</v>
      </c>
      <c r="K79" s="232">
        <v>1021</v>
      </c>
      <c r="L79" s="232">
        <v>0</v>
      </c>
      <c r="M79" s="232">
        <v>938</v>
      </c>
      <c r="N79" s="232">
        <v>11805</v>
      </c>
      <c r="O79" s="237"/>
      <c r="P79" s="382"/>
      <c r="Q79" s="382"/>
    </row>
    <row r="80" spans="1:17" ht="15">
      <c r="A80" s="233">
        <v>416</v>
      </c>
      <c r="B80" s="234">
        <v>416035189</v>
      </c>
      <c r="C80" s="126" t="s">
        <v>507</v>
      </c>
      <c r="D80" s="124">
        <v>35</v>
      </c>
      <c r="E80" s="126" t="s">
        <v>62</v>
      </c>
      <c r="F80" s="126">
        <v>189</v>
      </c>
      <c r="G80" s="126" t="s">
        <v>216</v>
      </c>
      <c r="H80" s="364">
        <v>2</v>
      </c>
      <c r="I80" s="180">
        <v>2</v>
      </c>
      <c r="J80" s="232">
        <v>11082.30779281106</v>
      </c>
      <c r="K80" s="232">
        <v>3979</v>
      </c>
      <c r="L80" s="232">
        <v>0</v>
      </c>
      <c r="M80" s="232">
        <v>938</v>
      </c>
      <c r="N80" s="232">
        <v>15999.30779281106</v>
      </c>
      <c r="O80" s="237"/>
      <c r="P80" s="382"/>
      <c r="Q80" s="382"/>
    </row>
    <row r="81" spans="1:17" ht="15">
      <c r="A81" s="233">
        <v>416</v>
      </c>
      <c r="B81" s="234">
        <v>416035220</v>
      </c>
      <c r="C81" s="126" t="s">
        <v>507</v>
      </c>
      <c r="D81" s="124">
        <v>35</v>
      </c>
      <c r="E81" s="126" t="s">
        <v>62</v>
      </c>
      <c r="F81" s="126">
        <v>220</v>
      </c>
      <c r="G81" s="126" t="s">
        <v>247</v>
      </c>
      <c r="H81" s="364">
        <v>0.56999999999999995</v>
      </c>
      <c r="I81" s="180">
        <v>0.56999999999999995</v>
      </c>
      <c r="J81" s="232">
        <v>16588</v>
      </c>
      <c r="K81" s="232">
        <v>7529</v>
      </c>
      <c r="L81" s="232">
        <v>0</v>
      </c>
      <c r="M81" s="232">
        <v>938</v>
      </c>
      <c r="N81" s="232">
        <v>25055</v>
      </c>
      <c r="O81" s="237"/>
      <c r="P81" s="382"/>
      <c r="Q81" s="382"/>
    </row>
    <row r="82" spans="1:17" ht="15">
      <c r="A82" s="233">
        <v>416</v>
      </c>
      <c r="B82" s="234">
        <v>416035243</v>
      </c>
      <c r="C82" s="126" t="s">
        <v>507</v>
      </c>
      <c r="D82" s="124">
        <v>35</v>
      </c>
      <c r="E82" s="126" t="s">
        <v>62</v>
      </c>
      <c r="F82" s="126">
        <v>243</v>
      </c>
      <c r="G82" s="126" t="s">
        <v>270</v>
      </c>
      <c r="H82" s="364">
        <v>1.5699999999999998</v>
      </c>
      <c r="I82" s="180">
        <v>1.5699999999999998</v>
      </c>
      <c r="J82" s="232">
        <v>14498.641533609803</v>
      </c>
      <c r="K82" s="232">
        <v>2193</v>
      </c>
      <c r="L82" s="232">
        <v>0</v>
      </c>
      <c r="M82" s="232">
        <v>938</v>
      </c>
      <c r="N82" s="232">
        <v>17629.641533609803</v>
      </c>
      <c r="O82" s="237"/>
      <c r="P82" s="382"/>
      <c r="Q82" s="382"/>
    </row>
    <row r="83" spans="1:17" ht="15">
      <c r="A83" s="233">
        <v>416</v>
      </c>
      <c r="B83" s="234">
        <v>416035244</v>
      </c>
      <c r="C83" s="126" t="s">
        <v>507</v>
      </c>
      <c r="D83" s="124">
        <v>35</v>
      </c>
      <c r="E83" s="126" t="s">
        <v>62</v>
      </c>
      <c r="F83" s="126">
        <v>244</v>
      </c>
      <c r="G83" s="126" t="s">
        <v>271</v>
      </c>
      <c r="H83" s="364">
        <v>13.280000000000001</v>
      </c>
      <c r="I83" s="180">
        <v>13.280000000000001</v>
      </c>
      <c r="J83" s="232">
        <v>15357</v>
      </c>
      <c r="K83" s="232">
        <v>4604</v>
      </c>
      <c r="L83" s="232">
        <v>0</v>
      </c>
      <c r="M83" s="232">
        <v>938</v>
      </c>
      <c r="N83" s="232">
        <v>20899</v>
      </c>
      <c r="O83" s="237"/>
      <c r="P83" s="382"/>
      <c r="Q83" s="382"/>
    </row>
    <row r="84" spans="1:17" ht="15">
      <c r="A84" s="233">
        <v>416</v>
      </c>
      <c r="B84" s="234">
        <v>416035274</v>
      </c>
      <c r="C84" s="126" t="s">
        <v>507</v>
      </c>
      <c r="D84" s="124">
        <v>35</v>
      </c>
      <c r="E84" s="126" t="s">
        <v>62</v>
      </c>
      <c r="F84" s="126">
        <v>274</v>
      </c>
      <c r="G84" s="126" t="s">
        <v>301</v>
      </c>
      <c r="H84" s="364">
        <v>1</v>
      </c>
      <c r="I84" s="180">
        <v>1</v>
      </c>
      <c r="J84" s="232">
        <v>15255.29345634383</v>
      </c>
      <c r="K84" s="232">
        <v>6171</v>
      </c>
      <c r="L84" s="232">
        <v>0</v>
      </c>
      <c r="M84" s="232">
        <v>938</v>
      </c>
      <c r="N84" s="232">
        <v>22364.293456343832</v>
      </c>
      <c r="O84" s="237"/>
      <c r="P84" s="382"/>
      <c r="Q84" s="382"/>
    </row>
    <row r="85" spans="1:17" ht="15">
      <c r="A85" s="233">
        <v>416</v>
      </c>
      <c r="B85" s="234">
        <v>416035285</v>
      </c>
      <c r="C85" s="126" t="s">
        <v>507</v>
      </c>
      <c r="D85" s="124">
        <v>35</v>
      </c>
      <c r="E85" s="126" t="s">
        <v>62</v>
      </c>
      <c r="F85" s="126">
        <v>285</v>
      </c>
      <c r="G85" s="126" t="s">
        <v>312</v>
      </c>
      <c r="H85" s="364">
        <v>2</v>
      </c>
      <c r="I85" s="180">
        <v>2</v>
      </c>
      <c r="J85" s="232">
        <v>11303</v>
      </c>
      <c r="K85" s="232">
        <v>3324</v>
      </c>
      <c r="L85" s="232">
        <v>0</v>
      </c>
      <c r="M85" s="232">
        <v>938</v>
      </c>
      <c r="N85" s="232">
        <v>15565</v>
      </c>
      <c r="O85" s="237"/>
      <c r="P85" s="382"/>
      <c r="Q85" s="382"/>
    </row>
    <row r="86" spans="1:17" ht="15">
      <c r="A86" s="233">
        <v>417</v>
      </c>
      <c r="B86" s="234">
        <v>417035035</v>
      </c>
      <c r="C86" s="126" t="s">
        <v>508</v>
      </c>
      <c r="D86" s="124">
        <v>35</v>
      </c>
      <c r="E86" s="126" t="s">
        <v>62</v>
      </c>
      <c r="F86" s="126">
        <v>35</v>
      </c>
      <c r="G86" s="126" t="s">
        <v>62</v>
      </c>
      <c r="H86" s="364">
        <v>306.35000000000002</v>
      </c>
      <c r="I86" s="180">
        <v>306.35000000000002</v>
      </c>
      <c r="J86" s="232">
        <v>16432</v>
      </c>
      <c r="K86" s="232">
        <v>6351</v>
      </c>
      <c r="L86" s="232">
        <v>0</v>
      </c>
      <c r="M86" s="232">
        <v>938</v>
      </c>
      <c r="N86" s="232">
        <v>23721</v>
      </c>
      <c r="O86" s="237"/>
      <c r="P86" s="382"/>
      <c r="Q86" s="382"/>
    </row>
    <row r="87" spans="1:17" ht="15">
      <c r="A87" s="233">
        <v>417</v>
      </c>
      <c r="B87" s="234">
        <v>417035044</v>
      </c>
      <c r="C87" s="126" t="s">
        <v>508</v>
      </c>
      <c r="D87" s="124">
        <v>35</v>
      </c>
      <c r="E87" s="126" t="s">
        <v>62</v>
      </c>
      <c r="F87" s="126">
        <v>44</v>
      </c>
      <c r="G87" s="126" t="s">
        <v>71</v>
      </c>
      <c r="H87" s="364">
        <v>2</v>
      </c>
      <c r="I87" s="180">
        <v>2</v>
      </c>
      <c r="J87" s="232">
        <v>16115</v>
      </c>
      <c r="K87" s="232">
        <v>471</v>
      </c>
      <c r="L87" s="232">
        <v>0</v>
      </c>
      <c r="M87" s="232">
        <v>938</v>
      </c>
      <c r="N87" s="232">
        <v>17524</v>
      </c>
      <c r="O87" s="237"/>
      <c r="P87" s="382"/>
      <c r="Q87" s="382"/>
    </row>
    <row r="88" spans="1:17" ht="15">
      <c r="A88" s="233">
        <v>417</v>
      </c>
      <c r="B88" s="234">
        <v>417035093</v>
      </c>
      <c r="C88" s="126" t="s">
        <v>508</v>
      </c>
      <c r="D88" s="124">
        <v>35</v>
      </c>
      <c r="E88" s="126" t="s">
        <v>62</v>
      </c>
      <c r="F88" s="126">
        <v>93</v>
      </c>
      <c r="G88" s="126" t="s">
        <v>120</v>
      </c>
      <c r="H88" s="364">
        <v>2</v>
      </c>
      <c r="I88" s="180">
        <v>2</v>
      </c>
      <c r="J88" s="232">
        <v>16098.567388663556</v>
      </c>
      <c r="K88" s="232">
        <v>0</v>
      </c>
      <c r="L88" s="232">
        <v>0</v>
      </c>
      <c r="M88" s="232">
        <v>938</v>
      </c>
      <c r="N88" s="232">
        <v>17036.567388663556</v>
      </c>
      <c r="O88" s="237"/>
      <c r="P88" s="382"/>
      <c r="Q88" s="382"/>
    </row>
    <row r="89" spans="1:17" ht="15">
      <c r="A89" s="233">
        <v>417</v>
      </c>
      <c r="B89" s="234">
        <v>417035100</v>
      </c>
      <c r="C89" s="126" t="s">
        <v>508</v>
      </c>
      <c r="D89" s="124">
        <v>35</v>
      </c>
      <c r="E89" s="126" t="s">
        <v>62</v>
      </c>
      <c r="F89" s="126">
        <v>100</v>
      </c>
      <c r="G89" s="126" t="s">
        <v>127</v>
      </c>
      <c r="H89" s="364">
        <v>4</v>
      </c>
      <c r="I89" s="180">
        <v>4</v>
      </c>
      <c r="J89" s="232">
        <v>15490</v>
      </c>
      <c r="K89" s="232">
        <v>5764</v>
      </c>
      <c r="L89" s="232">
        <v>0</v>
      </c>
      <c r="M89" s="232">
        <v>938</v>
      </c>
      <c r="N89" s="232">
        <v>22192</v>
      </c>
      <c r="O89" s="237"/>
      <c r="P89" s="382"/>
      <c r="Q89" s="382"/>
    </row>
    <row r="90" spans="1:17" ht="15">
      <c r="A90" s="233">
        <v>417</v>
      </c>
      <c r="B90" s="234">
        <v>417035133</v>
      </c>
      <c r="C90" s="126" t="s">
        <v>508</v>
      </c>
      <c r="D90" s="124">
        <v>35</v>
      </c>
      <c r="E90" s="126" t="s">
        <v>62</v>
      </c>
      <c r="F90" s="126">
        <v>133</v>
      </c>
      <c r="G90" s="126" t="s">
        <v>160</v>
      </c>
      <c r="H90" s="364">
        <v>4</v>
      </c>
      <c r="I90" s="180">
        <v>4</v>
      </c>
      <c r="J90" s="232">
        <v>11890</v>
      </c>
      <c r="K90" s="232">
        <v>1233</v>
      </c>
      <c r="L90" s="232">
        <v>0</v>
      </c>
      <c r="M90" s="232">
        <v>938</v>
      </c>
      <c r="N90" s="232">
        <v>14061</v>
      </c>
      <c r="O90" s="237"/>
      <c r="P90" s="382"/>
      <c r="Q90" s="382"/>
    </row>
    <row r="91" spans="1:17" ht="15">
      <c r="A91" s="233">
        <v>417</v>
      </c>
      <c r="B91" s="234">
        <v>417035167</v>
      </c>
      <c r="C91" s="126" t="s">
        <v>508</v>
      </c>
      <c r="D91" s="124">
        <v>35</v>
      </c>
      <c r="E91" s="126" t="s">
        <v>62</v>
      </c>
      <c r="F91" s="126">
        <v>167</v>
      </c>
      <c r="G91" s="126" t="s">
        <v>194</v>
      </c>
      <c r="H91" s="364">
        <v>2</v>
      </c>
      <c r="I91" s="180">
        <v>2</v>
      </c>
      <c r="J91" s="232">
        <v>11554.651847252015</v>
      </c>
      <c r="K91" s="232">
        <v>5841</v>
      </c>
      <c r="L91" s="232">
        <v>0</v>
      </c>
      <c r="M91" s="232">
        <v>938</v>
      </c>
      <c r="N91" s="232">
        <v>18333.651847252015</v>
      </c>
      <c r="O91" s="237"/>
      <c r="P91" s="382"/>
      <c r="Q91" s="382"/>
    </row>
    <row r="92" spans="1:17" ht="15">
      <c r="A92" s="233">
        <v>417</v>
      </c>
      <c r="B92" s="234">
        <v>417035244</v>
      </c>
      <c r="C92" s="126" t="s">
        <v>508</v>
      </c>
      <c r="D92" s="124">
        <v>35</v>
      </c>
      <c r="E92" s="126" t="s">
        <v>62</v>
      </c>
      <c r="F92" s="126">
        <v>244</v>
      </c>
      <c r="G92" s="126" t="s">
        <v>271</v>
      </c>
      <c r="H92" s="364">
        <v>6</v>
      </c>
      <c r="I92" s="180">
        <v>6</v>
      </c>
      <c r="J92" s="232">
        <v>17268</v>
      </c>
      <c r="K92" s="232">
        <v>5177</v>
      </c>
      <c r="L92" s="232">
        <v>0</v>
      </c>
      <c r="M92" s="232">
        <v>938</v>
      </c>
      <c r="N92" s="232">
        <v>23383</v>
      </c>
      <c r="O92" s="237"/>
      <c r="P92" s="382"/>
      <c r="Q92" s="382"/>
    </row>
    <row r="93" spans="1:17" ht="15">
      <c r="A93" s="233">
        <v>417</v>
      </c>
      <c r="B93" s="234">
        <v>417035285</v>
      </c>
      <c r="C93" s="126" t="s">
        <v>508</v>
      </c>
      <c r="D93" s="124">
        <v>35</v>
      </c>
      <c r="E93" s="126" t="s">
        <v>62</v>
      </c>
      <c r="F93" s="126">
        <v>285</v>
      </c>
      <c r="G93" s="126" t="s">
        <v>312</v>
      </c>
      <c r="H93" s="364">
        <v>6</v>
      </c>
      <c r="I93" s="180">
        <v>6</v>
      </c>
      <c r="J93" s="232">
        <v>11066</v>
      </c>
      <c r="K93" s="232">
        <v>3255</v>
      </c>
      <c r="L93" s="232">
        <v>0</v>
      </c>
      <c r="M93" s="232">
        <v>938</v>
      </c>
      <c r="N93" s="232">
        <v>15259</v>
      </c>
      <c r="O93" s="237"/>
      <c r="P93" s="382"/>
      <c r="Q93" s="382"/>
    </row>
    <row r="94" spans="1:17" ht="15">
      <c r="A94" s="233">
        <v>418</v>
      </c>
      <c r="B94" s="234">
        <v>418100014</v>
      </c>
      <c r="C94" s="126" t="s">
        <v>509</v>
      </c>
      <c r="D94" s="124">
        <v>100</v>
      </c>
      <c r="E94" s="126" t="s">
        <v>127</v>
      </c>
      <c r="F94" s="126">
        <v>14</v>
      </c>
      <c r="G94" s="126" t="s">
        <v>41</v>
      </c>
      <c r="H94" s="364">
        <v>0.93</v>
      </c>
      <c r="I94" s="180">
        <v>0.93</v>
      </c>
      <c r="J94" s="232">
        <v>9382</v>
      </c>
      <c r="K94" s="232">
        <v>3061</v>
      </c>
      <c r="L94" s="232">
        <v>0</v>
      </c>
      <c r="M94" s="232">
        <v>938</v>
      </c>
      <c r="N94" s="232">
        <v>13381</v>
      </c>
      <c r="O94" s="237"/>
      <c r="P94" s="382"/>
      <c r="Q94" s="382"/>
    </row>
    <row r="95" spans="1:17" ht="15">
      <c r="A95" s="233">
        <v>418</v>
      </c>
      <c r="B95" s="234">
        <v>418100100</v>
      </c>
      <c r="C95" s="126" t="s">
        <v>509</v>
      </c>
      <c r="D95" s="124">
        <v>100</v>
      </c>
      <c r="E95" s="126" t="s">
        <v>127</v>
      </c>
      <c r="F95" s="126">
        <v>100</v>
      </c>
      <c r="G95" s="126" t="s">
        <v>127</v>
      </c>
      <c r="H95" s="364">
        <v>336.84999999999997</v>
      </c>
      <c r="I95" s="180">
        <v>336.84999999999997</v>
      </c>
      <c r="J95" s="232">
        <v>11772</v>
      </c>
      <c r="K95" s="232">
        <v>4380</v>
      </c>
      <c r="L95" s="232">
        <v>0</v>
      </c>
      <c r="M95" s="232">
        <v>938</v>
      </c>
      <c r="N95" s="232">
        <v>17090</v>
      </c>
      <c r="O95" s="237"/>
      <c r="P95" s="382"/>
      <c r="Q95" s="382"/>
    </row>
    <row r="96" spans="1:17" ht="15">
      <c r="A96" s="233">
        <v>418</v>
      </c>
      <c r="B96" s="234">
        <v>418100136</v>
      </c>
      <c r="C96" s="126" t="s">
        <v>509</v>
      </c>
      <c r="D96" s="124">
        <v>100</v>
      </c>
      <c r="E96" s="126" t="s">
        <v>127</v>
      </c>
      <c r="F96" s="126">
        <v>136</v>
      </c>
      <c r="G96" s="126" t="s">
        <v>163</v>
      </c>
      <c r="H96" s="364">
        <v>9.16</v>
      </c>
      <c r="I96" s="180">
        <v>9.16</v>
      </c>
      <c r="J96" s="232">
        <v>9826</v>
      </c>
      <c r="K96" s="232">
        <v>3817</v>
      </c>
      <c r="L96" s="232">
        <v>0</v>
      </c>
      <c r="M96" s="232">
        <v>938</v>
      </c>
      <c r="N96" s="232">
        <v>14581</v>
      </c>
      <c r="O96" s="237"/>
      <c r="P96" s="382"/>
      <c r="Q96" s="382"/>
    </row>
    <row r="97" spans="1:17" ht="15">
      <c r="A97" s="233">
        <v>418</v>
      </c>
      <c r="B97" s="234">
        <v>418100139</v>
      </c>
      <c r="C97" s="126" t="s">
        <v>509</v>
      </c>
      <c r="D97" s="124">
        <v>100</v>
      </c>
      <c r="E97" s="126" t="s">
        <v>127</v>
      </c>
      <c r="F97" s="126">
        <v>139</v>
      </c>
      <c r="G97" s="126" t="s">
        <v>166</v>
      </c>
      <c r="H97" s="364">
        <v>2</v>
      </c>
      <c r="I97" s="180">
        <v>2</v>
      </c>
      <c r="J97" s="232">
        <v>10714</v>
      </c>
      <c r="K97" s="232">
        <v>3913</v>
      </c>
      <c r="L97" s="232">
        <v>0</v>
      </c>
      <c r="M97" s="232">
        <v>938</v>
      </c>
      <c r="N97" s="232">
        <v>15565</v>
      </c>
      <c r="O97" s="237"/>
      <c r="P97" s="382"/>
      <c r="Q97" s="382"/>
    </row>
    <row r="98" spans="1:17" ht="15">
      <c r="A98" s="233">
        <v>418</v>
      </c>
      <c r="B98" s="234">
        <v>418100170</v>
      </c>
      <c r="C98" s="126" t="s">
        <v>509</v>
      </c>
      <c r="D98" s="124">
        <v>100</v>
      </c>
      <c r="E98" s="126" t="s">
        <v>127</v>
      </c>
      <c r="F98" s="126">
        <v>170</v>
      </c>
      <c r="G98" s="126" t="s">
        <v>197</v>
      </c>
      <c r="H98" s="364">
        <v>6</v>
      </c>
      <c r="I98" s="180">
        <v>6</v>
      </c>
      <c r="J98" s="232">
        <v>11486</v>
      </c>
      <c r="K98" s="232">
        <v>2952</v>
      </c>
      <c r="L98" s="232">
        <v>0</v>
      </c>
      <c r="M98" s="232">
        <v>938</v>
      </c>
      <c r="N98" s="232">
        <v>15376</v>
      </c>
      <c r="O98" s="237"/>
      <c r="P98" s="382"/>
      <c r="Q98" s="382"/>
    </row>
    <row r="99" spans="1:17" ht="15">
      <c r="A99" s="233">
        <v>418</v>
      </c>
      <c r="B99" s="234">
        <v>418100174</v>
      </c>
      <c r="C99" s="126" t="s">
        <v>509</v>
      </c>
      <c r="D99" s="124">
        <v>100</v>
      </c>
      <c r="E99" s="126" t="s">
        <v>127</v>
      </c>
      <c r="F99" s="126">
        <v>174</v>
      </c>
      <c r="G99" s="126" t="s">
        <v>201</v>
      </c>
      <c r="H99" s="364">
        <v>1</v>
      </c>
      <c r="I99" s="180">
        <v>1</v>
      </c>
      <c r="J99" s="232">
        <v>9382</v>
      </c>
      <c r="K99" s="232">
        <v>6719</v>
      </c>
      <c r="L99" s="232">
        <v>0</v>
      </c>
      <c r="M99" s="232">
        <v>938</v>
      </c>
      <c r="N99" s="232">
        <v>17039</v>
      </c>
      <c r="O99" s="237"/>
      <c r="P99" s="382"/>
      <c r="Q99" s="382"/>
    </row>
    <row r="100" spans="1:17" ht="15">
      <c r="A100" s="233">
        <v>418</v>
      </c>
      <c r="B100" s="234">
        <v>418100185</v>
      </c>
      <c r="C100" s="126" t="s">
        <v>509</v>
      </c>
      <c r="D100" s="124">
        <v>100</v>
      </c>
      <c r="E100" s="126" t="s">
        <v>127</v>
      </c>
      <c r="F100" s="126">
        <v>185</v>
      </c>
      <c r="G100" s="126" t="s">
        <v>212</v>
      </c>
      <c r="H100" s="364">
        <v>2</v>
      </c>
      <c r="I100" s="180">
        <v>2</v>
      </c>
      <c r="J100" s="232">
        <v>9382</v>
      </c>
      <c r="K100" s="232">
        <v>1482</v>
      </c>
      <c r="L100" s="232">
        <v>0</v>
      </c>
      <c r="M100" s="232">
        <v>938</v>
      </c>
      <c r="N100" s="232">
        <v>11802</v>
      </c>
      <c r="O100" s="237"/>
      <c r="P100" s="382"/>
      <c r="Q100" s="382"/>
    </row>
    <row r="101" spans="1:17" ht="15">
      <c r="A101" s="233">
        <v>418</v>
      </c>
      <c r="B101" s="234">
        <v>418100198</v>
      </c>
      <c r="C101" s="126" t="s">
        <v>509</v>
      </c>
      <c r="D101" s="124">
        <v>100</v>
      </c>
      <c r="E101" s="126" t="s">
        <v>127</v>
      </c>
      <c r="F101" s="126">
        <v>198</v>
      </c>
      <c r="G101" s="126" t="s">
        <v>225</v>
      </c>
      <c r="H101" s="364">
        <v>13.48</v>
      </c>
      <c r="I101" s="180">
        <v>13.48</v>
      </c>
      <c r="J101" s="232">
        <v>9695</v>
      </c>
      <c r="K101" s="232">
        <v>4955</v>
      </c>
      <c r="L101" s="232">
        <v>0</v>
      </c>
      <c r="M101" s="232">
        <v>938</v>
      </c>
      <c r="N101" s="232">
        <v>15588</v>
      </c>
      <c r="O101" s="237"/>
      <c r="P101" s="382"/>
      <c r="Q101" s="382"/>
    </row>
    <row r="102" spans="1:17" ht="15">
      <c r="A102" s="233">
        <v>418</v>
      </c>
      <c r="B102" s="234">
        <v>418100271</v>
      </c>
      <c r="C102" s="126" t="s">
        <v>509</v>
      </c>
      <c r="D102" s="124">
        <v>100</v>
      </c>
      <c r="E102" s="126" t="s">
        <v>127</v>
      </c>
      <c r="F102" s="126">
        <v>271</v>
      </c>
      <c r="G102" s="126" t="s">
        <v>298</v>
      </c>
      <c r="H102" s="364">
        <v>0.5</v>
      </c>
      <c r="I102" s="180">
        <v>0.5</v>
      </c>
      <c r="J102" s="232">
        <v>11043.99537434896</v>
      </c>
      <c r="K102" s="232">
        <v>3206</v>
      </c>
      <c r="L102" s="232">
        <v>0</v>
      </c>
      <c r="M102" s="232">
        <v>938</v>
      </c>
      <c r="N102" s="232">
        <v>15187.99537434896</v>
      </c>
      <c r="O102" s="237"/>
      <c r="P102" s="382"/>
      <c r="Q102" s="382"/>
    </row>
    <row r="103" spans="1:17" ht="15">
      <c r="A103" s="233">
        <v>418</v>
      </c>
      <c r="B103" s="234">
        <v>418100276</v>
      </c>
      <c r="C103" s="126" t="s">
        <v>509</v>
      </c>
      <c r="D103" s="124">
        <v>100</v>
      </c>
      <c r="E103" s="126" t="s">
        <v>127</v>
      </c>
      <c r="F103" s="126">
        <v>276</v>
      </c>
      <c r="G103" s="126" t="s">
        <v>303</v>
      </c>
      <c r="H103" s="364">
        <v>2</v>
      </c>
      <c r="I103" s="180">
        <v>2</v>
      </c>
      <c r="J103" s="232">
        <v>10576.971847024222</v>
      </c>
      <c r="K103" s="232">
        <v>10876</v>
      </c>
      <c r="L103" s="232">
        <v>0</v>
      </c>
      <c r="M103" s="232">
        <v>938</v>
      </c>
      <c r="N103" s="232">
        <v>22390.971847024222</v>
      </c>
      <c r="O103" s="237"/>
      <c r="P103" s="382"/>
      <c r="Q103" s="382"/>
    </row>
    <row r="104" spans="1:17" ht="15">
      <c r="A104" s="233">
        <v>418</v>
      </c>
      <c r="B104" s="234">
        <v>418100288</v>
      </c>
      <c r="C104" s="126" t="s">
        <v>509</v>
      </c>
      <c r="D104" s="124">
        <v>100</v>
      </c>
      <c r="E104" s="126" t="s">
        <v>127</v>
      </c>
      <c r="F104" s="126">
        <v>288</v>
      </c>
      <c r="G104" s="126" t="s">
        <v>315</v>
      </c>
      <c r="H104" s="364">
        <v>4.5</v>
      </c>
      <c r="I104" s="180">
        <v>4.5</v>
      </c>
      <c r="J104" s="232">
        <v>12378</v>
      </c>
      <c r="K104" s="232">
        <v>9987</v>
      </c>
      <c r="L104" s="232">
        <v>0</v>
      </c>
      <c r="M104" s="232">
        <v>938</v>
      </c>
      <c r="N104" s="232">
        <v>23303</v>
      </c>
      <c r="O104" s="237"/>
      <c r="P104" s="382"/>
      <c r="Q104" s="382"/>
    </row>
    <row r="105" spans="1:17" ht="15">
      <c r="A105" s="233">
        <v>418</v>
      </c>
      <c r="B105" s="234">
        <v>418100314</v>
      </c>
      <c r="C105" s="126" t="s">
        <v>509</v>
      </c>
      <c r="D105" s="124">
        <v>100</v>
      </c>
      <c r="E105" s="126" t="s">
        <v>127</v>
      </c>
      <c r="F105" s="126">
        <v>314</v>
      </c>
      <c r="G105" s="126" t="s">
        <v>341</v>
      </c>
      <c r="H105" s="364">
        <v>0.5</v>
      </c>
      <c r="I105" s="180">
        <v>0.5</v>
      </c>
      <c r="J105" s="232">
        <v>12893.87921159187</v>
      </c>
      <c r="K105" s="232">
        <v>10292</v>
      </c>
      <c r="L105" s="232">
        <v>0</v>
      </c>
      <c r="M105" s="232">
        <v>938</v>
      </c>
      <c r="N105" s="232">
        <v>24123.87921159187</v>
      </c>
      <c r="O105" s="237"/>
      <c r="P105" s="382"/>
      <c r="Q105" s="382"/>
    </row>
    <row r="106" spans="1:17" ht="15">
      <c r="A106" s="233">
        <v>418</v>
      </c>
      <c r="B106" s="234">
        <v>418100315</v>
      </c>
      <c r="C106" s="126" t="s">
        <v>509</v>
      </c>
      <c r="D106" s="124">
        <v>100</v>
      </c>
      <c r="E106" s="126" t="s">
        <v>127</v>
      </c>
      <c r="F106" s="126">
        <v>315</v>
      </c>
      <c r="G106" s="126" t="s">
        <v>342</v>
      </c>
      <c r="H106" s="364">
        <v>0.91</v>
      </c>
      <c r="I106" s="180">
        <v>0.91</v>
      </c>
      <c r="J106" s="232">
        <v>11021.915795776349</v>
      </c>
      <c r="K106" s="232">
        <v>8285</v>
      </c>
      <c r="L106" s="232">
        <v>0</v>
      </c>
      <c r="M106" s="232">
        <v>938</v>
      </c>
      <c r="N106" s="232">
        <v>20244.915795776349</v>
      </c>
      <c r="O106" s="237"/>
      <c r="P106" s="382"/>
      <c r="Q106" s="382"/>
    </row>
    <row r="107" spans="1:17" ht="15">
      <c r="A107" s="233">
        <v>418</v>
      </c>
      <c r="B107" s="234">
        <v>418100317</v>
      </c>
      <c r="C107" s="126" t="s">
        <v>509</v>
      </c>
      <c r="D107" s="124">
        <v>100</v>
      </c>
      <c r="E107" s="126" t="s">
        <v>127</v>
      </c>
      <c r="F107" s="126">
        <v>317</v>
      </c>
      <c r="G107" s="126" t="s">
        <v>344</v>
      </c>
      <c r="H107" s="364">
        <v>1</v>
      </c>
      <c r="I107" s="180">
        <v>1</v>
      </c>
      <c r="J107" s="232">
        <v>13376</v>
      </c>
      <c r="K107" s="232">
        <v>12555</v>
      </c>
      <c r="L107" s="232">
        <v>0</v>
      </c>
      <c r="M107" s="232">
        <v>938</v>
      </c>
      <c r="N107" s="232">
        <v>26869</v>
      </c>
      <c r="O107" s="237"/>
      <c r="P107" s="382"/>
      <c r="Q107" s="382"/>
    </row>
    <row r="108" spans="1:17" ht="15">
      <c r="A108" s="233">
        <v>418</v>
      </c>
      <c r="B108" s="234">
        <v>418100321</v>
      </c>
      <c r="C108" s="126" t="s">
        <v>509</v>
      </c>
      <c r="D108" s="124">
        <v>100</v>
      </c>
      <c r="E108" s="126" t="s">
        <v>127</v>
      </c>
      <c r="F108" s="126">
        <v>321</v>
      </c>
      <c r="G108" s="126" t="s">
        <v>348</v>
      </c>
      <c r="H108" s="364">
        <v>1</v>
      </c>
      <c r="I108" s="180">
        <v>1</v>
      </c>
      <c r="J108" s="232">
        <v>11044.380300968334</v>
      </c>
      <c r="K108" s="232">
        <v>5701</v>
      </c>
      <c r="L108" s="232">
        <v>0</v>
      </c>
      <c r="M108" s="232">
        <v>938</v>
      </c>
      <c r="N108" s="232">
        <v>17683.380300968332</v>
      </c>
      <c r="O108" s="237"/>
      <c r="P108" s="382"/>
      <c r="Q108" s="382"/>
    </row>
    <row r="109" spans="1:17" ht="15">
      <c r="A109" s="233">
        <v>418</v>
      </c>
      <c r="B109" s="234">
        <v>418100348</v>
      </c>
      <c r="C109" s="126" t="s">
        <v>509</v>
      </c>
      <c r="D109" s="124">
        <v>100</v>
      </c>
      <c r="E109" s="126" t="s">
        <v>127</v>
      </c>
      <c r="F109" s="126">
        <v>348</v>
      </c>
      <c r="G109" s="126" t="s">
        <v>375</v>
      </c>
      <c r="H109" s="364">
        <v>1</v>
      </c>
      <c r="I109" s="180">
        <v>1</v>
      </c>
      <c r="J109" s="232">
        <v>15073.515544837977</v>
      </c>
      <c r="K109" s="232">
        <v>0</v>
      </c>
      <c r="L109" s="232">
        <v>0</v>
      </c>
      <c r="M109" s="232">
        <v>938</v>
      </c>
      <c r="N109" s="232">
        <v>16011.515544837977</v>
      </c>
      <c r="O109" s="237"/>
      <c r="P109" s="382"/>
      <c r="Q109" s="382"/>
    </row>
    <row r="110" spans="1:17" ht="15">
      <c r="A110" s="233">
        <v>418</v>
      </c>
      <c r="B110" s="234">
        <v>418100710</v>
      </c>
      <c r="C110" s="126" t="s">
        <v>509</v>
      </c>
      <c r="D110" s="124">
        <v>100</v>
      </c>
      <c r="E110" s="126" t="s">
        <v>127</v>
      </c>
      <c r="F110" s="126">
        <v>710</v>
      </c>
      <c r="G110" s="126" t="s">
        <v>414</v>
      </c>
      <c r="H110" s="364">
        <v>1</v>
      </c>
      <c r="I110" s="180">
        <v>1</v>
      </c>
      <c r="J110" s="232">
        <v>10760.516942463148</v>
      </c>
      <c r="K110" s="232">
        <v>5201</v>
      </c>
      <c r="L110" s="232">
        <v>0</v>
      </c>
      <c r="M110" s="232">
        <v>938</v>
      </c>
      <c r="N110" s="232">
        <v>16899.516942463146</v>
      </c>
      <c r="O110" s="237"/>
      <c r="P110" s="382"/>
      <c r="Q110" s="382"/>
    </row>
    <row r="111" spans="1:17" ht="15">
      <c r="A111" s="233">
        <v>419</v>
      </c>
      <c r="B111" s="234">
        <v>419035035</v>
      </c>
      <c r="C111" s="126" t="s">
        <v>510</v>
      </c>
      <c r="D111" s="124">
        <v>35</v>
      </c>
      <c r="E111" s="126" t="s">
        <v>62</v>
      </c>
      <c r="F111" s="126">
        <v>35</v>
      </c>
      <c r="G111" s="126" t="s">
        <v>62</v>
      </c>
      <c r="H111" s="364">
        <v>120.29000000000002</v>
      </c>
      <c r="I111" s="180">
        <v>120.29000000000002</v>
      </c>
      <c r="J111" s="232">
        <v>14281</v>
      </c>
      <c r="K111" s="232">
        <v>5520</v>
      </c>
      <c r="L111" s="232">
        <v>0</v>
      </c>
      <c r="M111" s="232">
        <v>938</v>
      </c>
      <c r="N111" s="232">
        <v>20739</v>
      </c>
      <c r="O111" s="237"/>
      <c r="P111" s="382"/>
      <c r="Q111" s="382"/>
    </row>
    <row r="112" spans="1:17" ht="15">
      <c r="A112" s="233">
        <v>419</v>
      </c>
      <c r="B112" s="234">
        <v>419035044</v>
      </c>
      <c r="C112" s="126" t="s">
        <v>510</v>
      </c>
      <c r="D112" s="124">
        <v>35</v>
      </c>
      <c r="E112" s="126" t="s">
        <v>62</v>
      </c>
      <c r="F112" s="126">
        <v>44</v>
      </c>
      <c r="G112" s="126" t="s">
        <v>71</v>
      </c>
      <c r="H112" s="364">
        <v>3.61</v>
      </c>
      <c r="I112" s="180">
        <v>3.61</v>
      </c>
      <c r="J112" s="232">
        <v>15734</v>
      </c>
      <c r="K112" s="232">
        <v>460</v>
      </c>
      <c r="L112" s="232">
        <v>0</v>
      </c>
      <c r="M112" s="232">
        <v>938</v>
      </c>
      <c r="N112" s="232">
        <v>17132</v>
      </c>
      <c r="O112" s="237"/>
      <c r="P112" s="382"/>
      <c r="Q112" s="382"/>
    </row>
    <row r="113" spans="1:17" ht="15">
      <c r="A113" s="233">
        <v>419</v>
      </c>
      <c r="B113" s="234">
        <v>419035165</v>
      </c>
      <c r="C113" s="126" t="s">
        <v>510</v>
      </c>
      <c r="D113" s="124">
        <v>35</v>
      </c>
      <c r="E113" s="126" t="s">
        <v>62</v>
      </c>
      <c r="F113" s="126">
        <v>165</v>
      </c>
      <c r="G113" s="126" t="s">
        <v>192</v>
      </c>
      <c r="H113" s="364">
        <v>1.55</v>
      </c>
      <c r="I113" s="180">
        <v>1.55</v>
      </c>
      <c r="J113" s="232">
        <v>12627</v>
      </c>
      <c r="K113" s="232">
        <v>290</v>
      </c>
      <c r="L113" s="232">
        <v>0</v>
      </c>
      <c r="M113" s="232">
        <v>938</v>
      </c>
      <c r="N113" s="232">
        <v>13855</v>
      </c>
      <c r="O113" s="237"/>
      <c r="P113" s="382"/>
      <c r="Q113" s="382"/>
    </row>
    <row r="114" spans="1:17" ht="15">
      <c r="A114" s="233">
        <v>419</v>
      </c>
      <c r="B114" s="234">
        <v>419035189</v>
      </c>
      <c r="C114" s="126" t="s">
        <v>510</v>
      </c>
      <c r="D114" s="124">
        <v>35</v>
      </c>
      <c r="E114" s="126" t="s">
        <v>62</v>
      </c>
      <c r="F114" s="126">
        <v>189</v>
      </c>
      <c r="G114" s="126" t="s">
        <v>216</v>
      </c>
      <c r="H114" s="364">
        <v>0.53</v>
      </c>
      <c r="I114" s="180">
        <v>0.53</v>
      </c>
      <c r="J114" s="232">
        <v>11082.30779281106</v>
      </c>
      <c r="K114" s="232">
        <v>3979</v>
      </c>
      <c r="L114" s="232">
        <v>0</v>
      </c>
      <c r="M114" s="232">
        <v>938</v>
      </c>
      <c r="N114" s="232">
        <v>15999.30779281106</v>
      </c>
      <c r="O114" s="237"/>
      <c r="P114" s="382"/>
      <c r="Q114" s="382"/>
    </row>
    <row r="115" spans="1:17" ht="15">
      <c r="A115" s="233">
        <v>419</v>
      </c>
      <c r="B115" s="234">
        <v>419035243</v>
      </c>
      <c r="C115" s="126" t="s">
        <v>510</v>
      </c>
      <c r="D115" s="124">
        <v>35</v>
      </c>
      <c r="E115" s="126" t="s">
        <v>62</v>
      </c>
      <c r="F115" s="126">
        <v>243</v>
      </c>
      <c r="G115" s="126" t="s">
        <v>270</v>
      </c>
      <c r="H115" s="364">
        <v>1</v>
      </c>
      <c r="I115" s="180">
        <v>1</v>
      </c>
      <c r="J115" s="232">
        <v>15218</v>
      </c>
      <c r="K115" s="232">
        <v>2302</v>
      </c>
      <c r="L115" s="232">
        <v>0</v>
      </c>
      <c r="M115" s="232">
        <v>938</v>
      </c>
      <c r="N115" s="232">
        <v>18458</v>
      </c>
      <c r="O115" s="237"/>
      <c r="P115" s="382"/>
      <c r="Q115" s="382"/>
    </row>
    <row r="116" spans="1:17" ht="15">
      <c r="A116" s="233">
        <v>419</v>
      </c>
      <c r="B116" s="234">
        <v>419035244</v>
      </c>
      <c r="C116" s="126" t="s">
        <v>510</v>
      </c>
      <c r="D116" s="124">
        <v>35</v>
      </c>
      <c r="E116" s="126" t="s">
        <v>62</v>
      </c>
      <c r="F116" s="126">
        <v>244</v>
      </c>
      <c r="G116" s="126" t="s">
        <v>271</v>
      </c>
      <c r="H116" s="364">
        <v>2</v>
      </c>
      <c r="I116" s="180">
        <v>2</v>
      </c>
      <c r="J116" s="232">
        <v>14713</v>
      </c>
      <c r="K116" s="232">
        <v>4411</v>
      </c>
      <c r="L116" s="232">
        <v>0</v>
      </c>
      <c r="M116" s="232">
        <v>938</v>
      </c>
      <c r="N116" s="232">
        <v>20062</v>
      </c>
      <c r="O116" s="237"/>
      <c r="P116" s="382"/>
      <c r="Q116" s="382"/>
    </row>
    <row r="117" spans="1:17" ht="15">
      <c r="A117" s="233">
        <v>419</v>
      </c>
      <c r="B117" s="234">
        <v>419035293</v>
      </c>
      <c r="C117" s="126" t="s">
        <v>510</v>
      </c>
      <c r="D117" s="124">
        <v>35</v>
      </c>
      <c r="E117" s="126" t="s">
        <v>62</v>
      </c>
      <c r="F117" s="126">
        <v>293</v>
      </c>
      <c r="G117" s="126" t="s">
        <v>320</v>
      </c>
      <c r="H117" s="364">
        <v>1</v>
      </c>
      <c r="I117" s="180">
        <v>1</v>
      </c>
      <c r="J117" s="232">
        <v>15408</v>
      </c>
      <c r="K117" s="232">
        <v>672</v>
      </c>
      <c r="L117" s="232">
        <v>0</v>
      </c>
      <c r="M117" s="232">
        <v>938</v>
      </c>
      <c r="N117" s="232">
        <v>17018</v>
      </c>
      <c r="O117" s="237"/>
      <c r="P117" s="382"/>
      <c r="Q117" s="382"/>
    </row>
    <row r="118" spans="1:17" ht="15">
      <c r="A118" s="233">
        <v>420</v>
      </c>
      <c r="B118" s="234">
        <v>420049010</v>
      </c>
      <c r="C118" s="126" t="s">
        <v>511</v>
      </c>
      <c r="D118" s="124">
        <v>49</v>
      </c>
      <c r="E118" s="126" t="s">
        <v>76</v>
      </c>
      <c r="F118" s="126">
        <v>10</v>
      </c>
      <c r="G118" s="126" t="s">
        <v>37</v>
      </c>
      <c r="H118" s="364">
        <v>3.96</v>
      </c>
      <c r="I118" s="180">
        <v>3.96</v>
      </c>
      <c r="J118" s="232">
        <v>14682</v>
      </c>
      <c r="K118" s="232">
        <v>6552</v>
      </c>
      <c r="L118" s="232">
        <v>0</v>
      </c>
      <c r="M118" s="232">
        <v>938</v>
      </c>
      <c r="N118" s="232">
        <v>22172</v>
      </c>
      <c r="O118" s="237"/>
      <c r="P118" s="382"/>
      <c r="Q118" s="382"/>
    </row>
    <row r="119" spans="1:17" ht="15">
      <c r="A119" s="233">
        <v>420</v>
      </c>
      <c r="B119" s="234">
        <v>420049026</v>
      </c>
      <c r="C119" s="126" t="s">
        <v>511</v>
      </c>
      <c r="D119" s="124">
        <v>49</v>
      </c>
      <c r="E119" s="126" t="s">
        <v>76</v>
      </c>
      <c r="F119" s="126">
        <v>26</v>
      </c>
      <c r="G119" s="126" t="s">
        <v>53</v>
      </c>
      <c r="H119" s="364">
        <v>3</v>
      </c>
      <c r="I119" s="180">
        <v>3</v>
      </c>
      <c r="J119" s="232">
        <v>14441</v>
      </c>
      <c r="K119" s="232">
        <v>5774</v>
      </c>
      <c r="L119" s="232">
        <v>0</v>
      </c>
      <c r="M119" s="232">
        <v>938</v>
      </c>
      <c r="N119" s="232">
        <v>21153</v>
      </c>
      <c r="O119" s="237"/>
      <c r="P119" s="382"/>
      <c r="Q119" s="382"/>
    </row>
    <row r="120" spans="1:17" ht="15">
      <c r="A120" s="233">
        <v>420</v>
      </c>
      <c r="B120" s="234">
        <v>420049031</v>
      </c>
      <c r="C120" s="126" t="s">
        <v>511</v>
      </c>
      <c r="D120" s="124">
        <v>49</v>
      </c>
      <c r="E120" s="126" t="s">
        <v>76</v>
      </c>
      <c r="F120" s="126">
        <v>31</v>
      </c>
      <c r="G120" s="126" t="s">
        <v>58</v>
      </c>
      <c r="H120" s="364">
        <v>1</v>
      </c>
      <c r="I120" s="180">
        <v>1</v>
      </c>
      <c r="J120" s="232">
        <v>12793</v>
      </c>
      <c r="K120" s="232">
        <v>6841</v>
      </c>
      <c r="L120" s="232">
        <v>0</v>
      </c>
      <c r="M120" s="232">
        <v>938</v>
      </c>
      <c r="N120" s="232">
        <v>20572</v>
      </c>
      <c r="O120" s="237"/>
      <c r="P120" s="382"/>
      <c r="Q120" s="382"/>
    </row>
    <row r="121" spans="1:17" ht="15">
      <c r="A121" s="233">
        <v>420</v>
      </c>
      <c r="B121" s="234">
        <v>420049035</v>
      </c>
      <c r="C121" s="126" t="s">
        <v>511</v>
      </c>
      <c r="D121" s="124">
        <v>49</v>
      </c>
      <c r="E121" s="126" t="s">
        <v>76</v>
      </c>
      <c r="F121" s="126">
        <v>35</v>
      </c>
      <c r="G121" s="126" t="s">
        <v>62</v>
      </c>
      <c r="H121" s="364">
        <v>32.370000000000005</v>
      </c>
      <c r="I121" s="180">
        <v>32.370000000000005</v>
      </c>
      <c r="J121" s="232">
        <v>14382</v>
      </c>
      <c r="K121" s="232">
        <v>5559</v>
      </c>
      <c r="L121" s="232">
        <v>0</v>
      </c>
      <c r="M121" s="232">
        <v>938</v>
      </c>
      <c r="N121" s="232">
        <v>20879</v>
      </c>
      <c r="O121" s="237"/>
      <c r="P121" s="382"/>
      <c r="Q121" s="382"/>
    </row>
    <row r="122" spans="1:17" ht="15">
      <c r="A122" s="233">
        <v>420</v>
      </c>
      <c r="B122" s="234">
        <v>420049044</v>
      </c>
      <c r="C122" s="126" t="s">
        <v>511</v>
      </c>
      <c r="D122" s="124">
        <v>49</v>
      </c>
      <c r="E122" s="126" t="s">
        <v>76</v>
      </c>
      <c r="F122" s="126">
        <v>44</v>
      </c>
      <c r="G122" s="126" t="s">
        <v>71</v>
      </c>
      <c r="H122" s="364">
        <v>6</v>
      </c>
      <c r="I122" s="180">
        <v>6</v>
      </c>
      <c r="J122" s="232">
        <v>16388</v>
      </c>
      <c r="K122" s="232">
        <v>479</v>
      </c>
      <c r="L122" s="232">
        <v>0</v>
      </c>
      <c r="M122" s="232">
        <v>938</v>
      </c>
      <c r="N122" s="232">
        <v>17805</v>
      </c>
      <c r="O122" s="237"/>
      <c r="P122" s="382"/>
      <c r="Q122" s="382"/>
    </row>
    <row r="123" spans="1:17" ht="15">
      <c r="A123" s="233">
        <v>420</v>
      </c>
      <c r="B123" s="234">
        <v>420049049</v>
      </c>
      <c r="C123" s="126" t="s">
        <v>511</v>
      </c>
      <c r="D123" s="124">
        <v>49</v>
      </c>
      <c r="E123" s="126" t="s">
        <v>76</v>
      </c>
      <c r="F123" s="126">
        <v>49</v>
      </c>
      <c r="G123" s="126" t="s">
        <v>76</v>
      </c>
      <c r="H123" s="364">
        <v>206.53</v>
      </c>
      <c r="I123" s="180">
        <v>206.53</v>
      </c>
      <c r="J123" s="232">
        <v>14194</v>
      </c>
      <c r="K123" s="232">
        <v>17942</v>
      </c>
      <c r="L123" s="232">
        <v>0</v>
      </c>
      <c r="M123" s="232">
        <v>938</v>
      </c>
      <c r="N123" s="232">
        <v>33074</v>
      </c>
      <c r="O123" s="237"/>
      <c r="P123" s="382"/>
      <c r="Q123" s="382"/>
    </row>
    <row r="124" spans="1:17" ht="15">
      <c r="A124" s="233">
        <v>420</v>
      </c>
      <c r="B124" s="234">
        <v>420049057</v>
      </c>
      <c r="C124" s="126" t="s">
        <v>511</v>
      </c>
      <c r="D124" s="124">
        <v>49</v>
      </c>
      <c r="E124" s="126" t="s">
        <v>76</v>
      </c>
      <c r="F124" s="126">
        <v>57</v>
      </c>
      <c r="G124" s="126" t="s">
        <v>84</v>
      </c>
      <c r="H124" s="364">
        <v>5</v>
      </c>
      <c r="I124" s="180">
        <v>5</v>
      </c>
      <c r="J124" s="232">
        <v>11905</v>
      </c>
      <c r="K124" s="232">
        <v>345</v>
      </c>
      <c r="L124" s="232">
        <v>0</v>
      </c>
      <c r="M124" s="232">
        <v>938</v>
      </c>
      <c r="N124" s="232">
        <v>13188</v>
      </c>
      <c r="O124" s="237"/>
      <c r="P124" s="382"/>
      <c r="Q124" s="382"/>
    </row>
    <row r="125" spans="1:17" ht="15">
      <c r="A125" s="233">
        <v>420</v>
      </c>
      <c r="B125" s="234">
        <v>420049067</v>
      </c>
      <c r="C125" s="126" t="s">
        <v>511</v>
      </c>
      <c r="D125" s="124">
        <v>49</v>
      </c>
      <c r="E125" s="126" t="s">
        <v>76</v>
      </c>
      <c r="F125" s="126">
        <v>67</v>
      </c>
      <c r="G125" s="126" t="s">
        <v>94</v>
      </c>
      <c r="H125" s="364">
        <v>1</v>
      </c>
      <c r="I125" s="180">
        <v>1</v>
      </c>
      <c r="J125" s="232">
        <v>10405</v>
      </c>
      <c r="K125" s="232">
        <v>10814</v>
      </c>
      <c r="L125" s="232">
        <v>0</v>
      </c>
      <c r="M125" s="232">
        <v>938</v>
      </c>
      <c r="N125" s="232">
        <v>22157</v>
      </c>
      <c r="O125" s="237"/>
      <c r="P125" s="382"/>
      <c r="Q125" s="382"/>
    </row>
    <row r="126" spans="1:17" ht="15">
      <c r="A126" s="233">
        <v>420</v>
      </c>
      <c r="B126" s="234">
        <v>420049093</v>
      </c>
      <c r="C126" s="126" t="s">
        <v>511</v>
      </c>
      <c r="D126" s="124">
        <v>49</v>
      </c>
      <c r="E126" s="126" t="s">
        <v>76</v>
      </c>
      <c r="F126" s="126">
        <v>93</v>
      </c>
      <c r="G126" s="126" t="s">
        <v>120</v>
      </c>
      <c r="H126" s="364">
        <v>15</v>
      </c>
      <c r="I126" s="180">
        <v>15</v>
      </c>
      <c r="J126" s="232">
        <v>14872</v>
      </c>
      <c r="K126" s="232">
        <v>0</v>
      </c>
      <c r="L126" s="232">
        <v>0</v>
      </c>
      <c r="M126" s="232">
        <v>938</v>
      </c>
      <c r="N126" s="232">
        <v>15810</v>
      </c>
      <c r="O126" s="237"/>
      <c r="P126" s="382"/>
      <c r="Q126" s="382"/>
    </row>
    <row r="127" spans="1:17" ht="15">
      <c r="A127" s="233">
        <v>420</v>
      </c>
      <c r="B127" s="234">
        <v>420049128</v>
      </c>
      <c r="C127" s="126" t="s">
        <v>511</v>
      </c>
      <c r="D127" s="124">
        <v>49</v>
      </c>
      <c r="E127" s="126" t="s">
        <v>76</v>
      </c>
      <c r="F127" s="126">
        <v>128</v>
      </c>
      <c r="G127" s="126" t="s">
        <v>155</v>
      </c>
      <c r="H127" s="364">
        <v>1</v>
      </c>
      <c r="I127" s="180">
        <v>1</v>
      </c>
      <c r="J127" s="232">
        <v>10254</v>
      </c>
      <c r="K127" s="232">
        <v>923</v>
      </c>
      <c r="L127" s="232">
        <v>0</v>
      </c>
      <c r="M127" s="232">
        <v>938</v>
      </c>
      <c r="N127" s="232">
        <v>12115</v>
      </c>
      <c r="O127" s="237"/>
      <c r="P127" s="382"/>
      <c r="Q127" s="382"/>
    </row>
    <row r="128" spans="1:17" ht="15">
      <c r="A128" s="233">
        <v>420</v>
      </c>
      <c r="B128" s="234">
        <v>420049163</v>
      </c>
      <c r="C128" s="126" t="s">
        <v>511</v>
      </c>
      <c r="D128" s="124">
        <v>49</v>
      </c>
      <c r="E128" s="126" t="s">
        <v>76</v>
      </c>
      <c r="F128" s="126">
        <v>163</v>
      </c>
      <c r="G128" s="126" t="s">
        <v>190</v>
      </c>
      <c r="H128" s="364">
        <v>2</v>
      </c>
      <c r="I128" s="180">
        <v>2</v>
      </c>
      <c r="J128" s="232">
        <v>13406</v>
      </c>
      <c r="K128" s="232">
        <v>0</v>
      </c>
      <c r="L128" s="232">
        <v>0</v>
      </c>
      <c r="M128" s="232">
        <v>938</v>
      </c>
      <c r="N128" s="232">
        <v>14344</v>
      </c>
      <c r="O128" s="237"/>
      <c r="P128" s="382"/>
      <c r="Q128" s="382"/>
    </row>
    <row r="129" spans="1:17" ht="15">
      <c r="A129" s="233">
        <v>420</v>
      </c>
      <c r="B129" s="234">
        <v>420049165</v>
      </c>
      <c r="C129" s="126" t="s">
        <v>511</v>
      </c>
      <c r="D129" s="124">
        <v>49</v>
      </c>
      <c r="E129" s="126" t="s">
        <v>76</v>
      </c>
      <c r="F129" s="126">
        <v>165</v>
      </c>
      <c r="G129" s="126" t="s">
        <v>192</v>
      </c>
      <c r="H129" s="364">
        <v>11</v>
      </c>
      <c r="I129" s="180">
        <v>11</v>
      </c>
      <c r="J129" s="232">
        <v>16014</v>
      </c>
      <c r="K129" s="232">
        <v>368</v>
      </c>
      <c r="L129" s="232">
        <v>0</v>
      </c>
      <c r="M129" s="232">
        <v>938</v>
      </c>
      <c r="N129" s="232">
        <v>17320</v>
      </c>
      <c r="O129" s="237"/>
      <c r="P129" s="382"/>
      <c r="Q129" s="382"/>
    </row>
    <row r="130" spans="1:17" ht="15">
      <c r="A130" s="233">
        <v>420</v>
      </c>
      <c r="B130" s="234">
        <v>420049176</v>
      </c>
      <c r="C130" s="126" t="s">
        <v>511</v>
      </c>
      <c r="D130" s="124">
        <v>49</v>
      </c>
      <c r="E130" s="126" t="s">
        <v>76</v>
      </c>
      <c r="F130" s="126">
        <v>176</v>
      </c>
      <c r="G130" s="126" t="s">
        <v>203</v>
      </c>
      <c r="H130" s="364">
        <v>15</v>
      </c>
      <c r="I130" s="180">
        <v>15</v>
      </c>
      <c r="J130" s="232">
        <v>12677</v>
      </c>
      <c r="K130" s="232">
        <v>5336</v>
      </c>
      <c r="L130" s="232">
        <v>0</v>
      </c>
      <c r="M130" s="232">
        <v>938</v>
      </c>
      <c r="N130" s="232">
        <v>18951</v>
      </c>
      <c r="O130" s="237"/>
      <c r="P130" s="382"/>
      <c r="Q130" s="382"/>
    </row>
    <row r="131" spans="1:17" ht="15">
      <c r="A131" s="233">
        <v>420</v>
      </c>
      <c r="B131" s="234">
        <v>420049181</v>
      </c>
      <c r="C131" s="126" t="s">
        <v>511</v>
      </c>
      <c r="D131" s="124">
        <v>49</v>
      </c>
      <c r="E131" s="126" t="s">
        <v>76</v>
      </c>
      <c r="F131" s="126">
        <v>181</v>
      </c>
      <c r="G131" s="126" t="s">
        <v>208</v>
      </c>
      <c r="H131" s="364">
        <v>1</v>
      </c>
      <c r="I131" s="180">
        <v>1</v>
      </c>
      <c r="J131" s="232">
        <v>18496</v>
      </c>
      <c r="K131" s="232">
        <v>642</v>
      </c>
      <c r="L131" s="232">
        <v>0</v>
      </c>
      <c r="M131" s="232">
        <v>938</v>
      </c>
      <c r="N131" s="232">
        <v>20076</v>
      </c>
      <c r="O131" s="237"/>
      <c r="P131" s="382"/>
      <c r="Q131" s="382"/>
    </row>
    <row r="132" spans="1:17" ht="15">
      <c r="A132" s="233">
        <v>420</v>
      </c>
      <c r="B132" s="234">
        <v>420049199</v>
      </c>
      <c r="C132" s="126" t="s">
        <v>511</v>
      </c>
      <c r="D132" s="124">
        <v>49</v>
      </c>
      <c r="E132" s="126" t="s">
        <v>76</v>
      </c>
      <c r="F132" s="126">
        <v>199</v>
      </c>
      <c r="G132" s="126" t="s">
        <v>226</v>
      </c>
      <c r="H132" s="364">
        <v>3</v>
      </c>
      <c r="I132" s="180">
        <v>3</v>
      </c>
      <c r="J132" s="232">
        <v>16009</v>
      </c>
      <c r="K132" s="232">
        <v>11803</v>
      </c>
      <c r="L132" s="232">
        <v>0</v>
      </c>
      <c r="M132" s="232">
        <v>938</v>
      </c>
      <c r="N132" s="232">
        <v>28750</v>
      </c>
      <c r="O132" s="237"/>
      <c r="P132" s="382"/>
      <c r="Q132" s="382"/>
    </row>
    <row r="133" spans="1:17" ht="15">
      <c r="A133" s="233">
        <v>420</v>
      </c>
      <c r="B133" s="234">
        <v>420049244</v>
      </c>
      <c r="C133" s="126" t="s">
        <v>511</v>
      </c>
      <c r="D133" s="124">
        <v>49</v>
      </c>
      <c r="E133" s="126" t="s">
        <v>76</v>
      </c>
      <c r="F133" s="126">
        <v>244</v>
      </c>
      <c r="G133" s="126" t="s">
        <v>271</v>
      </c>
      <c r="H133" s="364">
        <v>2.21</v>
      </c>
      <c r="I133" s="180">
        <v>2.21</v>
      </c>
      <c r="J133" s="232">
        <v>13239</v>
      </c>
      <c r="K133" s="232">
        <v>3969</v>
      </c>
      <c r="L133" s="232">
        <v>0</v>
      </c>
      <c r="M133" s="232">
        <v>938</v>
      </c>
      <c r="N133" s="232">
        <v>18146</v>
      </c>
      <c r="O133" s="237"/>
      <c r="P133" s="382"/>
      <c r="Q133" s="382"/>
    </row>
    <row r="134" spans="1:17" ht="15">
      <c r="A134" s="233">
        <v>420</v>
      </c>
      <c r="B134" s="234">
        <v>420049248</v>
      </c>
      <c r="C134" s="126" t="s">
        <v>511</v>
      </c>
      <c r="D134" s="124">
        <v>49</v>
      </c>
      <c r="E134" s="126" t="s">
        <v>76</v>
      </c>
      <c r="F134" s="126">
        <v>248</v>
      </c>
      <c r="G134" s="126" t="s">
        <v>275</v>
      </c>
      <c r="H134" s="364">
        <v>9</v>
      </c>
      <c r="I134" s="180">
        <v>9</v>
      </c>
      <c r="J134" s="232">
        <v>9566</v>
      </c>
      <c r="K134" s="232">
        <v>510</v>
      </c>
      <c r="L134" s="232">
        <v>0</v>
      </c>
      <c r="M134" s="232">
        <v>938</v>
      </c>
      <c r="N134" s="232">
        <v>11014</v>
      </c>
      <c r="O134" s="237"/>
      <c r="P134" s="382"/>
      <c r="Q134" s="382"/>
    </row>
    <row r="135" spans="1:17" ht="15">
      <c r="A135" s="233">
        <v>420</v>
      </c>
      <c r="B135" s="234">
        <v>420049262</v>
      </c>
      <c r="C135" s="126" t="s">
        <v>511</v>
      </c>
      <c r="D135" s="124">
        <v>49</v>
      </c>
      <c r="E135" s="126" t="s">
        <v>76</v>
      </c>
      <c r="F135" s="126">
        <v>262</v>
      </c>
      <c r="G135" s="126" t="s">
        <v>289</v>
      </c>
      <c r="H135" s="364">
        <v>1</v>
      </c>
      <c r="I135" s="180">
        <v>1</v>
      </c>
      <c r="J135" s="232">
        <v>15491</v>
      </c>
      <c r="K135" s="232">
        <v>6252</v>
      </c>
      <c r="L135" s="232">
        <v>0</v>
      </c>
      <c r="M135" s="232">
        <v>938</v>
      </c>
      <c r="N135" s="232">
        <v>22681</v>
      </c>
      <c r="O135" s="237"/>
      <c r="P135" s="382"/>
      <c r="Q135" s="382"/>
    </row>
    <row r="136" spans="1:17" ht="15">
      <c r="A136" s="233">
        <v>420</v>
      </c>
      <c r="B136" s="234">
        <v>420049284</v>
      </c>
      <c r="C136" s="126" t="s">
        <v>511</v>
      </c>
      <c r="D136" s="124">
        <v>49</v>
      </c>
      <c r="E136" s="126" t="s">
        <v>76</v>
      </c>
      <c r="F136" s="126">
        <v>284</v>
      </c>
      <c r="G136" s="126" t="s">
        <v>311</v>
      </c>
      <c r="H136" s="364">
        <v>1</v>
      </c>
      <c r="I136" s="180">
        <v>1</v>
      </c>
      <c r="J136" s="232">
        <v>4587</v>
      </c>
      <c r="K136" s="232">
        <v>2029</v>
      </c>
      <c r="L136" s="232">
        <v>0</v>
      </c>
      <c r="M136" s="232">
        <v>938</v>
      </c>
      <c r="N136" s="232">
        <v>7554</v>
      </c>
      <c r="O136" s="237"/>
      <c r="P136" s="382"/>
      <c r="Q136" s="382"/>
    </row>
    <row r="137" spans="1:17" ht="15">
      <c r="A137" s="233">
        <v>420</v>
      </c>
      <c r="B137" s="234">
        <v>420049295</v>
      </c>
      <c r="C137" s="126" t="s">
        <v>511</v>
      </c>
      <c r="D137" s="124">
        <v>49</v>
      </c>
      <c r="E137" s="126" t="s">
        <v>76</v>
      </c>
      <c r="F137" s="126">
        <v>295</v>
      </c>
      <c r="G137" s="126" t="s">
        <v>322</v>
      </c>
      <c r="H137" s="364">
        <v>1</v>
      </c>
      <c r="I137" s="180">
        <v>1</v>
      </c>
      <c r="J137" s="232">
        <v>14862</v>
      </c>
      <c r="K137" s="232">
        <v>9177</v>
      </c>
      <c r="L137" s="232">
        <v>0</v>
      </c>
      <c r="M137" s="232">
        <v>938</v>
      </c>
      <c r="N137" s="232">
        <v>24977</v>
      </c>
      <c r="O137" s="237"/>
      <c r="P137" s="382"/>
      <c r="Q137" s="382"/>
    </row>
    <row r="138" spans="1:17" ht="15">
      <c r="A138" s="233">
        <v>420</v>
      </c>
      <c r="B138" s="234">
        <v>420049314</v>
      </c>
      <c r="C138" s="126" t="s">
        <v>511</v>
      </c>
      <c r="D138" s="124">
        <v>49</v>
      </c>
      <c r="E138" s="126" t="s">
        <v>76</v>
      </c>
      <c r="F138" s="126">
        <v>314</v>
      </c>
      <c r="G138" s="126" t="s">
        <v>341</v>
      </c>
      <c r="H138" s="364">
        <v>2.96</v>
      </c>
      <c r="I138" s="180">
        <v>2.96</v>
      </c>
      <c r="J138" s="232">
        <v>12388</v>
      </c>
      <c r="K138" s="232">
        <v>9889</v>
      </c>
      <c r="L138" s="232">
        <v>0</v>
      </c>
      <c r="M138" s="232">
        <v>938</v>
      </c>
      <c r="N138" s="232">
        <v>23215</v>
      </c>
      <c r="O138" s="237"/>
      <c r="P138" s="382"/>
      <c r="Q138" s="382"/>
    </row>
    <row r="139" spans="1:17" ht="15">
      <c r="A139" s="233">
        <v>420</v>
      </c>
      <c r="B139" s="234">
        <v>420049321</v>
      </c>
      <c r="C139" s="126" t="s">
        <v>511</v>
      </c>
      <c r="D139" s="124">
        <v>49</v>
      </c>
      <c r="E139" s="126" t="s">
        <v>76</v>
      </c>
      <c r="F139" s="126">
        <v>321</v>
      </c>
      <c r="G139" s="126" t="s">
        <v>348</v>
      </c>
      <c r="H139" s="364">
        <v>2</v>
      </c>
      <c r="I139" s="180">
        <v>2</v>
      </c>
      <c r="J139" s="232">
        <v>7496</v>
      </c>
      <c r="K139" s="232">
        <v>3869</v>
      </c>
      <c r="L139" s="232">
        <v>0</v>
      </c>
      <c r="M139" s="232">
        <v>938</v>
      </c>
      <c r="N139" s="232">
        <v>12303</v>
      </c>
      <c r="O139" s="237"/>
      <c r="P139" s="382"/>
      <c r="Q139" s="382"/>
    </row>
    <row r="140" spans="1:17" ht="15">
      <c r="A140" s="233">
        <v>420</v>
      </c>
      <c r="B140" s="234">
        <v>420049347</v>
      </c>
      <c r="C140" s="126" t="s">
        <v>511</v>
      </c>
      <c r="D140" s="124">
        <v>49</v>
      </c>
      <c r="E140" s="126" t="s">
        <v>76</v>
      </c>
      <c r="F140" s="126">
        <v>347</v>
      </c>
      <c r="G140" s="126" t="s">
        <v>374</v>
      </c>
      <c r="H140" s="364">
        <v>1</v>
      </c>
      <c r="I140" s="180">
        <v>1</v>
      </c>
      <c r="J140" s="232">
        <v>10405</v>
      </c>
      <c r="K140" s="232">
        <v>5371</v>
      </c>
      <c r="L140" s="232">
        <v>0</v>
      </c>
      <c r="M140" s="232">
        <v>938</v>
      </c>
      <c r="N140" s="232">
        <v>16714</v>
      </c>
      <c r="O140" s="237"/>
      <c r="P140" s="382"/>
      <c r="Q140" s="382"/>
    </row>
    <row r="141" spans="1:17" ht="15">
      <c r="A141" s="233">
        <v>420</v>
      </c>
      <c r="B141" s="234">
        <v>420049616</v>
      </c>
      <c r="C141" s="126" t="s">
        <v>511</v>
      </c>
      <c r="D141" s="124">
        <v>49</v>
      </c>
      <c r="E141" s="126" t="s">
        <v>76</v>
      </c>
      <c r="F141" s="126">
        <v>616</v>
      </c>
      <c r="G141" s="126" t="s">
        <v>386</v>
      </c>
      <c r="H141" s="364">
        <v>2</v>
      </c>
      <c r="I141" s="180">
        <v>2</v>
      </c>
      <c r="J141" s="232">
        <v>10405</v>
      </c>
      <c r="K141" s="232">
        <v>3643</v>
      </c>
      <c r="L141" s="232">
        <v>0</v>
      </c>
      <c r="M141" s="232">
        <v>938</v>
      </c>
      <c r="N141" s="232">
        <v>14986</v>
      </c>
      <c r="O141" s="237"/>
      <c r="P141" s="382"/>
      <c r="Q141" s="382"/>
    </row>
    <row r="142" spans="1:17" ht="15">
      <c r="A142" s="233">
        <v>426</v>
      </c>
      <c r="B142" s="234">
        <v>426149009</v>
      </c>
      <c r="C142" s="126" t="s">
        <v>512</v>
      </c>
      <c r="D142" s="124">
        <v>149</v>
      </c>
      <c r="E142" s="126" t="s">
        <v>176</v>
      </c>
      <c r="F142" s="126">
        <v>9</v>
      </c>
      <c r="G142" s="126" t="s">
        <v>36</v>
      </c>
      <c r="H142" s="364">
        <v>2</v>
      </c>
      <c r="I142" s="180">
        <v>2</v>
      </c>
      <c r="J142" s="232">
        <v>11503.117000440654</v>
      </c>
      <c r="K142" s="232">
        <v>8371</v>
      </c>
      <c r="L142" s="232">
        <v>0</v>
      </c>
      <c r="M142" s="232">
        <v>938</v>
      </c>
      <c r="N142" s="232">
        <v>20812.117000440652</v>
      </c>
      <c r="O142" s="237"/>
      <c r="P142" s="382"/>
      <c r="Q142" s="382"/>
    </row>
    <row r="143" spans="1:17" ht="15">
      <c r="A143" s="233">
        <v>426</v>
      </c>
      <c r="B143" s="234">
        <v>426149031</v>
      </c>
      <c r="C143" s="126" t="s">
        <v>512</v>
      </c>
      <c r="D143" s="124">
        <v>149</v>
      </c>
      <c r="E143" s="126" t="s">
        <v>176</v>
      </c>
      <c r="F143" s="126">
        <v>31</v>
      </c>
      <c r="G143" s="126" t="s">
        <v>58</v>
      </c>
      <c r="H143" s="364">
        <v>1</v>
      </c>
      <c r="I143" s="180">
        <v>1</v>
      </c>
      <c r="J143" s="232">
        <v>11130.36939861099</v>
      </c>
      <c r="K143" s="232">
        <v>5952</v>
      </c>
      <c r="L143" s="232">
        <v>0</v>
      </c>
      <c r="M143" s="232">
        <v>938</v>
      </c>
      <c r="N143" s="232">
        <v>18020.36939861099</v>
      </c>
      <c r="O143" s="237"/>
      <c r="P143" s="382"/>
      <c r="Q143" s="382"/>
    </row>
    <row r="144" spans="1:17" ht="15">
      <c r="A144" s="233">
        <v>426</v>
      </c>
      <c r="B144" s="234">
        <v>426149128</v>
      </c>
      <c r="C144" s="126" t="s">
        <v>512</v>
      </c>
      <c r="D144" s="124">
        <v>149</v>
      </c>
      <c r="E144" s="126" t="s">
        <v>176</v>
      </c>
      <c r="F144" s="126">
        <v>128</v>
      </c>
      <c r="G144" s="126" t="s">
        <v>155</v>
      </c>
      <c r="H144" s="364">
        <v>25</v>
      </c>
      <c r="I144" s="180">
        <v>25</v>
      </c>
      <c r="J144" s="232">
        <v>14210</v>
      </c>
      <c r="K144" s="232">
        <v>1279</v>
      </c>
      <c r="L144" s="232">
        <v>0</v>
      </c>
      <c r="M144" s="232">
        <v>938</v>
      </c>
      <c r="N144" s="232">
        <v>16427</v>
      </c>
      <c r="O144" s="237"/>
      <c r="P144" s="382"/>
      <c r="Q144" s="382"/>
    </row>
    <row r="145" spans="1:17" ht="15">
      <c r="A145" s="233">
        <v>426</v>
      </c>
      <c r="B145" s="234">
        <v>426149149</v>
      </c>
      <c r="C145" s="126" t="s">
        <v>512</v>
      </c>
      <c r="D145" s="124">
        <v>149</v>
      </c>
      <c r="E145" s="126" t="s">
        <v>176</v>
      </c>
      <c r="F145" s="126">
        <v>149</v>
      </c>
      <c r="G145" s="126" t="s">
        <v>176</v>
      </c>
      <c r="H145" s="364">
        <v>351.59000000000003</v>
      </c>
      <c r="I145" s="180">
        <v>351.59000000000003</v>
      </c>
      <c r="J145" s="232">
        <v>14533</v>
      </c>
      <c r="K145" s="232">
        <v>537</v>
      </c>
      <c r="L145" s="232">
        <v>605.76523791916713</v>
      </c>
      <c r="M145" s="232">
        <v>938</v>
      </c>
      <c r="N145" s="232">
        <v>16613.765237919168</v>
      </c>
      <c r="O145" s="237"/>
      <c r="P145" s="382"/>
      <c r="Q145" s="382"/>
    </row>
    <row r="146" spans="1:17" ht="15">
      <c r="A146" s="233">
        <v>426</v>
      </c>
      <c r="B146" s="234">
        <v>426149160</v>
      </c>
      <c r="C146" s="126" t="s">
        <v>512</v>
      </c>
      <c r="D146" s="124">
        <v>149</v>
      </c>
      <c r="E146" s="126" t="s">
        <v>176</v>
      </c>
      <c r="F146" s="126">
        <v>160</v>
      </c>
      <c r="G146" s="126" t="s">
        <v>187</v>
      </c>
      <c r="H146" s="364">
        <v>1</v>
      </c>
      <c r="I146" s="180">
        <v>1</v>
      </c>
      <c r="J146" s="232">
        <v>14888</v>
      </c>
      <c r="K146" s="232">
        <v>192</v>
      </c>
      <c r="L146" s="232">
        <v>0</v>
      </c>
      <c r="M146" s="232">
        <v>938</v>
      </c>
      <c r="N146" s="232">
        <v>16018</v>
      </c>
      <c r="O146" s="237"/>
      <c r="P146" s="382"/>
      <c r="Q146" s="382"/>
    </row>
    <row r="147" spans="1:17" ht="15">
      <c r="A147" s="233">
        <v>426</v>
      </c>
      <c r="B147" s="234">
        <v>426149181</v>
      </c>
      <c r="C147" s="126" t="s">
        <v>512</v>
      </c>
      <c r="D147" s="124">
        <v>149</v>
      </c>
      <c r="E147" s="126" t="s">
        <v>176</v>
      </c>
      <c r="F147" s="126">
        <v>181</v>
      </c>
      <c r="G147" s="126" t="s">
        <v>208</v>
      </c>
      <c r="H147" s="364">
        <v>17</v>
      </c>
      <c r="I147" s="180">
        <v>17</v>
      </c>
      <c r="J147" s="232">
        <v>14677</v>
      </c>
      <c r="K147" s="232">
        <v>510</v>
      </c>
      <c r="L147" s="232">
        <v>0</v>
      </c>
      <c r="M147" s="232">
        <v>938</v>
      </c>
      <c r="N147" s="232">
        <v>16125</v>
      </c>
      <c r="O147" s="237"/>
      <c r="P147" s="382"/>
      <c r="Q147" s="382"/>
    </row>
    <row r="148" spans="1:17" ht="15">
      <c r="A148" s="233">
        <v>426</v>
      </c>
      <c r="B148" s="234">
        <v>426149211</v>
      </c>
      <c r="C148" s="126" t="s">
        <v>512</v>
      </c>
      <c r="D148" s="124">
        <v>149</v>
      </c>
      <c r="E148" s="126" t="s">
        <v>176</v>
      </c>
      <c r="F148" s="126">
        <v>211</v>
      </c>
      <c r="G148" s="126" t="s">
        <v>238</v>
      </c>
      <c r="H148" s="364">
        <v>1</v>
      </c>
      <c r="I148" s="180">
        <v>1</v>
      </c>
      <c r="J148" s="232">
        <v>13631</v>
      </c>
      <c r="K148" s="232">
        <v>3440</v>
      </c>
      <c r="L148" s="232">
        <v>0</v>
      </c>
      <c r="M148" s="232">
        <v>938</v>
      </c>
      <c r="N148" s="232">
        <v>18009</v>
      </c>
      <c r="O148" s="237"/>
      <c r="P148" s="382"/>
      <c r="Q148" s="382"/>
    </row>
    <row r="149" spans="1:17" ht="15">
      <c r="A149" s="233">
        <v>428</v>
      </c>
      <c r="B149" s="234">
        <v>428035016</v>
      </c>
      <c r="C149" s="126" t="s">
        <v>513</v>
      </c>
      <c r="D149" s="124">
        <v>35</v>
      </c>
      <c r="E149" s="126" t="s">
        <v>62</v>
      </c>
      <c r="F149" s="126">
        <v>16</v>
      </c>
      <c r="G149" s="126" t="s">
        <v>43</v>
      </c>
      <c r="H149" s="364">
        <v>5</v>
      </c>
      <c r="I149" s="180">
        <v>5</v>
      </c>
      <c r="J149" s="232">
        <v>15674</v>
      </c>
      <c r="K149" s="232">
        <v>886</v>
      </c>
      <c r="L149" s="232">
        <v>0</v>
      </c>
      <c r="M149" s="232">
        <v>938</v>
      </c>
      <c r="N149" s="232">
        <v>17498</v>
      </c>
      <c r="O149" s="237"/>
      <c r="P149" s="382"/>
      <c r="Q149" s="382"/>
    </row>
    <row r="150" spans="1:17" ht="15">
      <c r="A150" s="233">
        <v>428</v>
      </c>
      <c r="B150" s="234">
        <v>428035018</v>
      </c>
      <c r="C150" s="126" t="s">
        <v>513</v>
      </c>
      <c r="D150" s="124">
        <v>35</v>
      </c>
      <c r="E150" s="126" t="s">
        <v>62</v>
      </c>
      <c r="F150" s="126">
        <v>18</v>
      </c>
      <c r="G150" s="126" t="s">
        <v>45</v>
      </c>
      <c r="H150" s="364">
        <v>0.54</v>
      </c>
      <c r="I150" s="180">
        <v>0.54</v>
      </c>
      <c r="J150" s="232">
        <v>10227</v>
      </c>
      <c r="K150" s="232">
        <v>6862</v>
      </c>
      <c r="L150" s="232">
        <v>0</v>
      </c>
      <c r="M150" s="232">
        <v>938</v>
      </c>
      <c r="N150" s="232">
        <v>18027</v>
      </c>
      <c r="O150" s="237"/>
      <c r="P150" s="382"/>
      <c r="Q150" s="382"/>
    </row>
    <row r="151" spans="1:17" ht="15">
      <c r="A151" s="233">
        <v>428</v>
      </c>
      <c r="B151" s="234">
        <v>428035035</v>
      </c>
      <c r="C151" s="126" t="s">
        <v>513</v>
      </c>
      <c r="D151" s="124">
        <v>35</v>
      </c>
      <c r="E151" s="126" t="s">
        <v>62</v>
      </c>
      <c r="F151" s="126">
        <v>35</v>
      </c>
      <c r="G151" s="126" t="s">
        <v>62</v>
      </c>
      <c r="H151" s="364">
        <v>1786.9900000000007</v>
      </c>
      <c r="I151" s="180">
        <v>1786.9900000000007</v>
      </c>
      <c r="J151" s="232">
        <v>14705</v>
      </c>
      <c r="K151" s="232">
        <v>5684</v>
      </c>
      <c r="L151" s="232">
        <v>3.3458497249564898</v>
      </c>
      <c r="M151" s="232">
        <v>938</v>
      </c>
      <c r="N151" s="232">
        <v>21330.345849724956</v>
      </c>
      <c r="O151" s="237"/>
      <c r="P151" s="382"/>
      <c r="Q151" s="382"/>
    </row>
    <row r="152" spans="1:17" ht="15">
      <c r="A152" s="233">
        <v>428</v>
      </c>
      <c r="B152" s="234">
        <v>428035044</v>
      </c>
      <c r="C152" s="126" t="s">
        <v>513</v>
      </c>
      <c r="D152" s="124">
        <v>35</v>
      </c>
      <c r="E152" s="126" t="s">
        <v>62</v>
      </c>
      <c r="F152" s="126">
        <v>44</v>
      </c>
      <c r="G152" s="126" t="s">
        <v>71</v>
      </c>
      <c r="H152" s="364">
        <v>32.11</v>
      </c>
      <c r="I152" s="180">
        <v>32.11</v>
      </c>
      <c r="J152" s="232">
        <v>14254</v>
      </c>
      <c r="K152" s="232">
        <v>417</v>
      </c>
      <c r="L152" s="232">
        <v>0</v>
      </c>
      <c r="M152" s="232">
        <v>938</v>
      </c>
      <c r="N152" s="232">
        <v>15609</v>
      </c>
      <c r="O152" s="237"/>
      <c r="P152" s="382"/>
      <c r="Q152" s="382"/>
    </row>
    <row r="153" spans="1:17" ht="15">
      <c r="A153" s="233">
        <v>428</v>
      </c>
      <c r="B153" s="234">
        <v>428035049</v>
      </c>
      <c r="C153" s="126" t="s">
        <v>513</v>
      </c>
      <c r="D153" s="124">
        <v>35</v>
      </c>
      <c r="E153" s="126" t="s">
        <v>62</v>
      </c>
      <c r="F153" s="126">
        <v>49</v>
      </c>
      <c r="G153" s="126" t="s">
        <v>76</v>
      </c>
      <c r="H153" s="364">
        <v>2</v>
      </c>
      <c r="I153" s="180">
        <v>2</v>
      </c>
      <c r="J153" s="232">
        <v>15408</v>
      </c>
      <c r="K153" s="232">
        <v>19476</v>
      </c>
      <c r="L153" s="232">
        <v>0</v>
      </c>
      <c r="M153" s="232">
        <v>938</v>
      </c>
      <c r="N153" s="232">
        <v>35822</v>
      </c>
      <c r="O153" s="237"/>
      <c r="P153" s="382"/>
      <c r="Q153" s="382"/>
    </row>
    <row r="154" spans="1:17" ht="15">
      <c r="A154" s="233">
        <v>428</v>
      </c>
      <c r="B154" s="234">
        <v>428035050</v>
      </c>
      <c r="C154" s="126" t="s">
        <v>513</v>
      </c>
      <c r="D154" s="124">
        <v>35</v>
      </c>
      <c r="E154" s="126" t="s">
        <v>62</v>
      </c>
      <c r="F154" s="126">
        <v>50</v>
      </c>
      <c r="G154" s="126" t="s">
        <v>77</v>
      </c>
      <c r="H154" s="364">
        <v>3</v>
      </c>
      <c r="I154" s="180">
        <v>3</v>
      </c>
      <c r="J154" s="232">
        <v>11568.768235992578</v>
      </c>
      <c r="K154" s="232">
        <v>5263</v>
      </c>
      <c r="L154" s="232">
        <v>0</v>
      </c>
      <c r="M154" s="232">
        <v>938</v>
      </c>
      <c r="N154" s="232">
        <v>17769.768235992578</v>
      </c>
      <c r="O154" s="237"/>
      <c r="P154" s="382"/>
      <c r="Q154" s="382"/>
    </row>
    <row r="155" spans="1:17" ht="15">
      <c r="A155" s="233">
        <v>428</v>
      </c>
      <c r="B155" s="234">
        <v>428035057</v>
      </c>
      <c r="C155" s="126" t="s">
        <v>513</v>
      </c>
      <c r="D155" s="124">
        <v>35</v>
      </c>
      <c r="E155" s="126" t="s">
        <v>62</v>
      </c>
      <c r="F155" s="126">
        <v>57</v>
      </c>
      <c r="G155" s="126" t="s">
        <v>84</v>
      </c>
      <c r="H155" s="364">
        <v>162.57999999999996</v>
      </c>
      <c r="I155" s="180">
        <v>162.57999999999996</v>
      </c>
      <c r="J155" s="232">
        <v>15750</v>
      </c>
      <c r="K155" s="232">
        <v>456</v>
      </c>
      <c r="L155" s="232">
        <v>0</v>
      </c>
      <c r="M155" s="232">
        <v>938</v>
      </c>
      <c r="N155" s="232">
        <v>17144</v>
      </c>
      <c r="O155" s="237"/>
      <c r="P155" s="382"/>
      <c r="Q155" s="382"/>
    </row>
    <row r="156" spans="1:17" ht="15">
      <c r="A156" s="233">
        <v>428</v>
      </c>
      <c r="B156" s="234">
        <v>428035073</v>
      </c>
      <c r="C156" s="126" t="s">
        <v>513</v>
      </c>
      <c r="D156" s="124">
        <v>35</v>
      </c>
      <c r="E156" s="126" t="s">
        <v>62</v>
      </c>
      <c r="F156" s="126">
        <v>73</v>
      </c>
      <c r="G156" s="126" t="s">
        <v>100</v>
      </c>
      <c r="H156" s="364">
        <v>18.29</v>
      </c>
      <c r="I156" s="180">
        <v>18.29</v>
      </c>
      <c r="J156" s="232">
        <v>14297</v>
      </c>
      <c r="K156" s="232">
        <v>10844</v>
      </c>
      <c r="L156" s="232">
        <v>0</v>
      </c>
      <c r="M156" s="232">
        <v>938</v>
      </c>
      <c r="N156" s="232">
        <v>26079</v>
      </c>
      <c r="O156" s="237"/>
      <c r="P156" s="382"/>
      <c r="Q156" s="382"/>
    </row>
    <row r="157" spans="1:17" ht="15">
      <c r="A157" s="233">
        <v>428</v>
      </c>
      <c r="B157" s="234">
        <v>428035079</v>
      </c>
      <c r="C157" s="126" t="s">
        <v>513</v>
      </c>
      <c r="D157" s="124">
        <v>35</v>
      </c>
      <c r="E157" s="126" t="s">
        <v>62</v>
      </c>
      <c r="F157" s="126">
        <v>79</v>
      </c>
      <c r="G157" s="126" t="s">
        <v>106</v>
      </c>
      <c r="H157" s="364">
        <v>0.26</v>
      </c>
      <c r="I157" s="180">
        <v>0.26</v>
      </c>
      <c r="J157" s="232">
        <v>14646</v>
      </c>
      <c r="K157" s="232">
        <v>39</v>
      </c>
      <c r="L157" s="232">
        <v>0</v>
      </c>
      <c r="M157" s="232">
        <v>938</v>
      </c>
      <c r="N157" s="232">
        <v>15623</v>
      </c>
      <c r="O157" s="237"/>
      <c r="P157" s="382"/>
      <c r="Q157" s="382"/>
    </row>
    <row r="158" spans="1:17" ht="15">
      <c r="A158" s="233">
        <v>428</v>
      </c>
      <c r="B158" s="234">
        <v>428035093</v>
      </c>
      <c r="C158" s="126" t="s">
        <v>513</v>
      </c>
      <c r="D158" s="124">
        <v>35</v>
      </c>
      <c r="E158" s="126" t="s">
        <v>62</v>
      </c>
      <c r="F158" s="126">
        <v>93</v>
      </c>
      <c r="G158" s="126" t="s">
        <v>120</v>
      </c>
      <c r="H158" s="364">
        <v>8.94</v>
      </c>
      <c r="I158" s="180">
        <v>8.94</v>
      </c>
      <c r="J158" s="232">
        <v>14929</v>
      </c>
      <c r="K158" s="232">
        <v>0</v>
      </c>
      <c r="L158" s="232">
        <v>0</v>
      </c>
      <c r="M158" s="232">
        <v>938</v>
      </c>
      <c r="N158" s="232">
        <v>15867</v>
      </c>
      <c r="O158" s="237"/>
      <c r="P158" s="382"/>
      <c r="Q158" s="382"/>
    </row>
    <row r="159" spans="1:17" ht="15">
      <c r="A159" s="233">
        <v>428</v>
      </c>
      <c r="B159" s="234">
        <v>428035095</v>
      </c>
      <c r="C159" s="126" t="s">
        <v>513</v>
      </c>
      <c r="D159" s="124">
        <v>35</v>
      </c>
      <c r="E159" s="126" t="s">
        <v>62</v>
      </c>
      <c r="F159" s="126">
        <v>95</v>
      </c>
      <c r="G159" s="126" t="s">
        <v>122</v>
      </c>
      <c r="H159" s="364">
        <v>1</v>
      </c>
      <c r="I159" s="180">
        <v>1</v>
      </c>
      <c r="J159" s="232">
        <v>15952</v>
      </c>
      <c r="K159" s="232">
        <v>0</v>
      </c>
      <c r="L159" s="232">
        <v>0</v>
      </c>
      <c r="M159" s="232">
        <v>938</v>
      </c>
      <c r="N159" s="232">
        <v>16890</v>
      </c>
      <c r="O159" s="237"/>
      <c r="P159" s="382"/>
      <c r="Q159" s="382"/>
    </row>
    <row r="160" spans="1:17" ht="15">
      <c r="A160" s="233">
        <v>428</v>
      </c>
      <c r="B160" s="234">
        <v>428035128</v>
      </c>
      <c r="C160" s="126" t="s">
        <v>513</v>
      </c>
      <c r="D160" s="124">
        <v>35</v>
      </c>
      <c r="E160" s="126" t="s">
        <v>62</v>
      </c>
      <c r="F160" s="126">
        <v>128</v>
      </c>
      <c r="G160" s="126" t="s">
        <v>155</v>
      </c>
      <c r="H160" s="364">
        <v>1</v>
      </c>
      <c r="I160" s="180">
        <v>1</v>
      </c>
      <c r="J160" s="232">
        <v>15788</v>
      </c>
      <c r="K160" s="232">
        <v>1421</v>
      </c>
      <c r="L160" s="232">
        <v>0</v>
      </c>
      <c r="M160" s="232">
        <v>938</v>
      </c>
      <c r="N160" s="232">
        <v>18147</v>
      </c>
      <c r="O160" s="237"/>
      <c r="P160" s="382"/>
      <c r="Q160" s="382"/>
    </row>
    <row r="161" spans="1:17" ht="15">
      <c r="A161" s="233">
        <v>428</v>
      </c>
      <c r="B161" s="234">
        <v>428035133</v>
      </c>
      <c r="C161" s="126" t="s">
        <v>513</v>
      </c>
      <c r="D161" s="124">
        <v>35</v>
      </c>
      <c r="E161" s="126" t="s">
        <v>62</v>
      </c>
      <c r="F161" s="126">
        <v>133</v>
      </c>
      <c r="G161" s="126" t="s">
        <v>160</v>
      </c>
      <c r="H161" s="364">
        <v>3.01</v>
      </c>
      <c r="I161" s="180">
        <v>3.01</v>
      </c>
      <c r="J161" s="232">
        <v>12411</v>
      </c>
      <c r="K161" s="232">
        <v>1287</v>
      </c>
      <c r="L161" s="232">
        <v>0</v>
      </c>
      <c r="M161" s="232">
        <v>938</v>
      </c>
      <c r="N161" s="232">
        <v>14636</v>
      </c>
      <c r="O161" s="237"/>
      <c r="P161" s="382"/>
      <c r="Q161" s="382"/>
    </row>
    <row r="162" spans="1:17" ht="15">
      <c r="A162" s="233">
        <v>428</v>
      </c>
      <c r="B162" s="234">
        <v>428035163</v>
      </c>
      <c r="C162" s="126" t="s">
        <v>513</v>
      </c>
      <c r="D162" s="124">
        <v>35</v>
      </c>
      <c r="E162" s="126" t="s">
        <v>62</v>
      </c>
      <c r="F162" s="126">
        <v>163</v>
      </c>
      <c r="G162" s="126" t="s">
        <v>190</v>
      </c>
      <c r="H162" s="364">
        <v>14.74</v>
      </c>
      <c r="I162" s="180">
        <v>14.74</v>
      </c>
      <c r="J162" s="232">
        <v>16398</v>
      </c>
      <c r="K162" s="232">
        <v>0</v>
      </c>
      <c r="L162" s="232">
        <v>0</v>
      </c>
      <c r="M162" s="232">
        <v>938</v>
      </c>
      <c r="N162" s="232">
        <v>17336</v>
      </c>
      <c r="O162" s="237"/>
      <c r="P162" s="382"/>
      <c r="Q162" s="382"/>
    </row>
    <row r="163" spans="1:17" ht="15">
      <c r="A163" s="233">
        <v>428</v>
      </c>
      <c r="B163" s="234">
        <v>428035165</v>
      </c>
      <c r="C163" s="126" t="s">
        <v>513</v>
      </c>
      <c r="D163" s="124">
        <v>35</v>
      </c>
      <c r="E163" s="126" t="s">
        <v>62</v>
      </c>
      <c r="F163" s="126">
        <v>165</v>
      </c>
      <c r="G163" s="126" t="s">
        <v>192</v>
      </c>
      <c r="H163" s="364">
        <v>9</v>
      </c>
      <c r="I163" s="180">
        <v>9</v>
      </c>
      <c r="J163" s="232">
        <v>14157</v>
      </c>
      <c r="K163" s="232">
        <v>325</v>
      </c>
      <c r="L163" s="232">
        <v>0</v>
      </c>
      <c r="M163" s="232">
        <v>938</v>
      </c>
      <c r="N163" s="232">
        <v>15420</v>
      </c>
      <c r="O163" s="237"/>
      <c r="P163" s="382"/>
      <c r="Q163" s="382"/>
    </row>
    <row r="164" spans="1:17" ht="15">
      <c r="A164" s="233">
        <v>428</v>
      </c>
      <c r="B164" s="234">
        <v>428035189</v>
      </c>
      <c r="C164" s="126" t="s">
        <v>513</v>
      </c>
      <c r="D164" s="124">
        <v>35</v>
      </c>
      <c r="E164" s="126" t="s">
        <v>62</v>
      </c>
      <c r="F164" s="126">
        <v>189</v>
      </c>
      <c r="G164" s="126" t="s">
        <v>216</v>
      </c>
      <c r="H164" s="364">
        <v>1</v>
      </c>
      <c r="I164" s="180">
        <v>1</v>
      </c>
      <c r="J164" s="232">
        <v>12184</v>
      </c>
      <c r="K164" s="232">
        <v>4375</v>
      </c>
      <c r="L164" s="232">
        <v>0</v>
      </c>
      <c r="M164" s="232">
        <v>938</v>
      </c>
      <c r="N164" s="232">
        <v>17497</v>
      </c>
      <c r="O164" s="237"/>
      <c r="P164" s="382"/>
      <c r="Q164" s="382"/>
    </row>
    <row r="165" spans="1:17" ht="15">
      <c r="A165" s="233">
        <v>428</v>
      </c>
      <c r="B165" s="234">
        <v>428035220</v>
      </c>
      <c r="C165" s="126" t="s">
        <v>513</v>
      </c>
      <c r="D165" s="124">
        <v>35</v>
      </c>
      <c r="E165" s="126" t="s">
        <v>62</v>
      </c>
      <c r="F165" s="126">
        <v>220</v>
      </c>
      <c r="G165" s="126" t="s">
        <v>247</v>
      </c>
      <c r="H165" s="364">
        <v>7</v>
      </c>
      <c r="I165" s="180">
        <v>7</v>
      </c>
      <c r="J165" s="232">
        <v>15097</v>
      </c>
      <c r="K165" s="232">
        <v>6853</v>
      </c>
      <c r="L165" s="232">
        <v>0</v>
      </c>
      <c r="M165" s="232">
        <v>938</v>
      </c>
      <c r="N165" s="232">
        <v>22888</v>
      </c>
      <c r="O165" s="237"/>
      <c r="P165" s="382"/>
      <c r="Q165" s="382"/>
    </row>
    <row r="166" spans="1:17" ht="15">
      <c r="A166" s="233">
        <v>428</v>
      </c>
      <c r="B166" s="234">
        <v>428035243</v>
      </c>
      <c r="C166" s="126" t="s">
        <v>513</v>
      </c>
      <c r="D166" s="124">
        <v>35</v>
      </c>
      <c r="E166" s="126" t="s">
        <v>62</v>
      </c>
      <c r="F166" s="126">
        <v>243</v>
      </c>
      <c r="G166" s="126" t="s">
        <v>270</v>
      </c>
      <c r="H166" s="364">
        <v>2.1</v>
      </c>
      <c r="I166" s="180">
        <v>2.1</v>
      </c>
      <c r="J166" s="232">
        <v>14005</v>
      </c>
      <c r="K166" s="232">
        <v>2118</v>
      </c>
      <c r="L166" s="232">
        <v>0</v>
      </c>
      <c r="M166" s="232">
        <v>938</v>
      </c>
      <c r="N166" s="232">
        <v>17061</v>
      </c>
      <c r="O166" s="237"/>
      <c r="P166" s="382"/>
      <c r="Q166" s="382"/>
    </row>
    <row r="167" spans="1:17" ht="15">
      <c r="A167" s="233">
        <v>428</v>
      </c>
      <c r="B167" s="234">
        <v>428035244</v>
      </c>
      <c r="C167" s="126" t="s">
        <v>513</v>
      </c>
      <c r="D167" s="124">
        <v>35</v>
      </c>
      <c r="E167" s="126" t="s">
        <v>62</v>
      </c>
      <c r="F167" s="126">
        <v>244</v>
      </c>
      <c r="G167" s="126" t="s">
        <v>271</v>
      </c>
      <c r="H167" s="364">
        <v>29.300000000000004</v>
      </c>
      <c r="I167" s="180">
        <v>29.300000000000004</v>
      </c>
      <c r="J167" s="232">
        <v>14328</v>
      </c>
      <c r="K167" s="232">
        <v>4295</v>
      </c>
      <c r="L167" s="232">
        <v>0</v>
      </c>
      <c r="M167" s="232">
        <v>938</v>
      </c>
      <c r="N167" s="232">
        <v>19561</v>
      </c>
      <c r="O167" s="237"/>
      <c r="P167" s="382"/>
      <c r="Q167" s="382"/>
    </row>
    <row r="168" spans="1:17" ht="15">
      <c r="A168" s="233">
        <v>428</v>
      </c>
      <c r="B168" s="234">
        <v>428035248</v>
      </c>
      <c r="C168" s="126" t="s">
        <v>513</v>
      </c>
      <c r="D168" s="124">
        <v>35</v>
      </c>
      <c r="E168" s="126" t="s">
        <v>62</v>
      </c>
      <c r="F168" s="126">
        <v>248</v>
      </c>
      <c r="G168" s="126" t="s">
        <v>275</v>
      </c>
      <c r="H168" s="364">
        <v>31.41</v>
      </c>
      <c r="I168" s="180">
        <v>31.41</v>
      </c>
      <c r="J168" s="232">
        <v>15027</v>
      </c>
      <c r="K168" s="232">
        <v>801</v>
      </c>
      <c r="L168" s="232">
        <v>0</v>
      </c>
      <c r="M168" s="232">
        <v>938</v>
      </c>
      <c r="N168" s="232">
        <v>16766</v>
      </c>
      <c r="O168" s="237"/>
      <c r="P168" s="382"/>
      <c r="Q168" s="382"/>
    </row>
    <row r="169" spans="1:17" ht="15">
      <c r="A169" s="233">
        <v>428</v>
      </c>
      <c r="B169" s="234">
        <v>428035251</v>
      </c>
      <c r="C169" s="126" t="s">
        <v>513</v>
      </c>
      <c r="D169" s="124">
        <v>35</v>
      </c>
      <c r="E169" s="126" t="s">
        <v>62</v>
      </c>
      <c r="F169" s="126">
        <v>251</v>
      </c>
      <c r="G169" s="126" t="s">
        <v>278</v>
      </c>
      <c r="H169" s="364">
        <v>2.4699999999999998</v>
      </c>
      <c r="I169" s="180">
        <v>2.4699999999999998</v>
      </c>
      <c r="J169" s="232">
        <v>13166.078201545979</v>
      </c>
      <c r="K169" s="232">
        <v>2785</v>
      </c>
      <c r="L169" s="232">
        <v>0</v>
      </c>
      <c r="M169" s="232">
        <v>938</v>
      </c>
      <c r="N169" s="232">
        <v>16889.078201545977</v>
      </c>
      <c r="O169" s="237"/>
      <c r="P169" s="382"/>
      <c r="Q169" s="382"/>
    </row>
    <row r="170" spans="1:17" ht="15">
      <c r="A170" s="233">
        <v>428</v>
      </c>
      <c r="B170" s="234">
        <v>428035262</v>
      </c>
      <c r="C170" s="126" t="s">
        <v>513</v>
      </c>
      <c r="D170" s="124">
        <v>35</v>
      </c>
      <c r="E170" s="126" t="s">
        <v>62</v>
      </c>
      <c r="F170" s="126">
        <v>262</v>
      </c>
      <c r="G170" s="126" t="s">
        <v>289</v>
      </c>
      <c r="H170" s="364">
        <v>3</v>
      </c>
      <c r="I170" s="180">
        <v>3</v>
      </c>
      <c r="J170" s="232">
        <v>13766</v>
      </c>
      <c r="K170" s="232">
        <v>5555</v>
      </c>
      <c r="L170" s="232">
        <v>0</v>
      </c>
      <c r="M170" s="232">
        <v>938</v>
      </c>
      <c r="N170" s="232">
        <v>20259</v>
      </c>
      <c r="O170" s="237"/>
      <c r="P170" s="382"/>
      <c r="Q170" s="382"/>
    </row>
    <row r="171" spans="1:17" ht="15">
      <c r="A171" s="233">
        <v>428</v>
      </c>
      <c r="B171" s="234">
        <v>428035285</v>
      </c>
      <c r="C171" s="126" t="s">
        <v>513</v>
      </c>
      <c r="D171" s="124">
        <v>35</v>
      </c>
      <c r="E171" s="126" t="s">
        <v>62</v>
      </c>
      <c r="F171" s="126">
        <v>285</v>
      </c>
      <c r="G171" s="126" t="s">
        <v>312</v>
      </c>
      <c r="H171" s="364">
        <v>1</v>
      </c>
      <c r="I171" s="180">
        <v>1</v>
      </c>
      <c r="J171" s="232">
        <v>16779</v>
      </c>
      <c r="K171" s="232">
        <v>4935</v>
      </c>
      <c r="L171" s="232">
        <v>0</v>
      </c>
      <c r="M171" s="232">
        <v>938</v>
      </c>
      <c r="N171" s="232">
        <v>22652</v>
      </c>
      <c r="O171" s="237"/>
      <c r="P171" s="382"/>
      <c r="Q171" s="382"/>
    </row>
    <row r="172" spans="1:17" ht="15">
      <c r="A172" s="233">
        <v>428</v>
      </c>
      <c r="B172" s="234">
        <v>428035293</v>
      </c>
      <c r="C172" s="126" t="s">
        <v>513</v>
      </c>
      <c r="D172" s="124">
        <v>35</v>
      </c>
      <c r="E172" s="126" t="s">
        <v>62</v>
      </c>
      <c r="F172" s="126">
        <v>293</v>
      </c>
      <c r="G172" s="126" t="s">
        <v>320</v>
      </c>
      <c r="H172" s="364">
        <v>4</v>
      </c>
      <c r="I172" s="180">
        <v>4</v>
      </c>
      <c r="J172" s="232">
        <v>16084</v>
      </c>
      <c r="K172" s="232">
        <v>702</v>
      </c>
      <c r="L172" s="232">
        <v>0</v>
      </c>
      <c r="M172" s="232">
        <v>938</v>
      </c>
      <c r="N172" s="232">
        <v>17724</v>
      </c>
      <c r="O172" s="237"/>
      <c r="P172" s="382"/>
      <c r="Q172" s="382"/>
    </row>
    <row r="173" spans="1:17" ht="15">
      <c r="A173" s="233">
        <v>428</v>
      </c>
      <c r="B173" s="234">
        <v>428035307</v>
      </c>
      <c r="C173" s="126" t="s">
        <v>513</v>
      </c>
      <c r="D173" s="124">
        <v>35</v>
      </c>
      <c r="E173" s="126" t="s">
        <v>62</v>
      </c>
      <c r="F173" s="126">
        <v>307</v>
      </c>
      <c r="G173" s="126" t="s">
        <v>334</v>
      </c>
      <c r="H173" s="364">
        <v>3</v>
      </c>
      <c r="I173" s="180">
        <v>3</v>
      </c>
      <c r="J173" s="232">
        <v>14394</v>
      </c>
      <c r="K173" s="232">
        <v>6498</v>
      </c>
      <c r="L173" s="232">
        <v>0</v>
      </c>
      <c r="M173" s="232">
        <v>938</v>
      </c>
      <c r="N173" s="232">
        <v>21830</v>
      </c>
      <c r="O173" s="237"/>
      <c r="P173" s="382"/>
      <c r="Q173" s="382"/>
    </row>
    <row r="174" spans="1:17" ht="15">
      <c r="A174" s="233">
        <v>428</v>
      </c>
      <c r="B174" s="234">
        <v>428035308</v>
      </c>
      <c r="C174" s="126" t="s">
        <v>513</v>
      </c>
      <c r="D174" s="124">
        <v>35</v>
      </c>
      <c r="E174" s="126" t="s">
        <v>62</v>
      </c>
      <c r="F174" s="126">
        <v>308</v>
      </c>
      <c r="G174" s="126" t="s">
        <v>335</v>
      </c>
      <c r="H174" s="364">
        <v>1</v>
      </c>
      <c r="I174" s="180">
        <v>1</v>
      </c>
      <c r="J174" s="232">
        <v>14324.139689219766</v>
      </c>
      <c r="K174" s="232">
        <v>6854</v>
      </c>
      <c r="L174" s="232">
        <v>0</v>
      </c>
      <c r="M174" s="232">
        <v>938</v>
      </c>
      <c r="N174" s="232">
        <v>22116.139689219766</v>
      </c>
      <c r="O174" s="237"/>
      <c r="P174" s="382"/>
      <c r="Q174" s="382"/>
    </row>
    <row r="175" spans="1:17" ht="15">
      <c r="A175" s="233">
        <v>428</v>
      </c>
      <c r="B175" s="234">
        <v>428035314</v>
      </c>
      <c r="C175" s="126" t="s">
        <v>513</v>
      </c>
      <c r="D175" s="124">
        <v>35</v>
      </c>
      <c r="E175" s="126" t="s">
        <v>62</v>
      </c>
      <c r="F175" s="126">
        <v>314</v>
      </c>
      <c r="G175" s="126" t="s">
        <v>341</v>
      </c>
      <c r="H175" s="364">
        <v>3.23</v>
      </c>
      <c r="I175" s="180">
        <v>3.23</v>
      </c>
      <c r="J175" s="232">
        <v>14646</v>
      </c>
      <c r="K175" s="232">
        <v>11691</v>
      </c>
      <c r="L175" s="232">
        <v>0</v>
      </c>
      <c r="M175" s="232">
        <v>938</v>
      </c>
      <c r="N175" s="232">
        <v>27275</v>
      </c>
      <c r="O175" s="237"/>
      <c r="P175" s="382"/>
      <c r="Q175" s="382"/>
    </row>
    <row r="176" spans="1:17" ht="15">
      <c r="A176" s="233">
        <v>428</v>
      </c>
      <c r="B176" s="234">
        <v>428035336</v>
      </c>
      <c r="C176" s="126" t="s">
        <v>513</v>
      </c>
      <c r="D176" s="124">
        <v>35</v>
      </c>
      <c r="E176" s="126" t="s">
        <v>62</v>
      </c>
      <c r="F176" s="126">
        <v>336</v>
      </c>
      <c r="G176" s="126" t="s">
        <v>363</v>
      </c>
      <c r="H176" s="364">
        <v>3</v>
      </c>
      <c r="I176" s="180">
        <v>3</v>
      </c>
      <c r="J176" s="232">
        <v>10037</v>
      </c>
      <c r="K176" s="232">
        <v>2440</v>
      </c>
      <c r="L176" s="232">
        <v>0</v>
      </c>
      <c r="M176" s="232">
        <v>938</v>
      </c>
      <c r="N176" s="232">
        <v>13415</v>
      </c>
      <c r="O176" s="237"/>
      <c r="P176" s="382"/>
      <c r="Q176" s="382"/>
    </row>
    <row r="177" spans="1:17" ht="15">
      <c r="A177" s="233">
        <v>428</v>
      </c>
      <c r="B177" s="234">
        <v>428035346</v>
      </c>
      <c r="C177" s="126" t="s">
        <v>513</v>
      </c>
      <c r="D177" s="124">
        <v>35</v>
      </c>
      <c r="E177" s="126" t="s">
        <v>62</v>
      </c>
      <c r="F177" s="126">
        <v>346</v>
      </c>
      <c r="G177" s="126" t="s">
        <v>373</v>
      </c>
      <c r="H177" s="364">
        <v>8</v>
      </c>
      <c r="I177" s="180">
        <v>8</v>
      </c>
      <c r="J177" s="232">
        <v>12353</v>
      </c>
      <c r="K177" s="232">
        <v>2253</v>
      </c>
      <c r="L177" s="232">
        <v>0</v>
      </c>
      <c r="M177" s="232">
        <v>938</v>
      </c>
      <c r="N177" s="232">
        <v>15544</v>
      </c>
      <c r="O177" s="237"/>
      <c r="P177" s="382"/>
      <c r="Q177" s="382"/>
    </row>
    <row r="178" spans="1:17" ht="15">
      <c r="A178" s="233">
        <v>428</v>
      </c>
      <c r="B178" s="234">
        <v>428035347</v>
      </c>
      <c r="C178" s="126" t="s">
        <v>513</v>
      </c>
      <c r="D178" s="124">
        <v>35</v>
      </c>
      <c r="E178" s="126" t="s">
        <v>62</v>
      </c>
      <c r="F178" s="126">
        <v>347</v>
      </c>
      <c r="G178" s="126" t="s">
        <v>374</v>
      </c>
      <c r="H178" s="364">
        <v>1</v>
      </c>
      <c r="I178" s="180">
        <v>1</v>
      </c>
      <c r="J178" s="232">
        <v>12513.419490401462</v>
      </c>
      <c r="K178" s="232">
        <v>6459</v>
      </c>
      <c r="L178" s="232">
        <v>0</v>
      </c>
      <c r="M178" s="232">
        <v>938</v>
      </c>
      <c r="N178" s="232">
        <v>19910.419490401462</v>
      </c>
      <c r="O178" s="237"/>
      <c r="P178" s="382"/>
      <c r="Q178" s="382"/>
    </row>
    <row r="179" spans="1:17" ht="15">
      <c r="A179" s="233">
        <v>428</v>
      </c>
      <c r="B179" s="234">
        <v>428035350</v>
      </c>
      <c r="C179" s="126" t="s">
        <v>513</v>
      </c>
      <c r="D179" s="124">
        <v>35</v>
      </c>
      <c r="E179" s="126" t="s">
        <v>62</v>
      </c>
      <c r="F179" s="126">
        <v>350</v>
      </c>
      <c r="G179" s="126" t="s">
        <v>377</v>
      </c>
      <c r="H179" s="364">
        <v>1</v>
      </c>
      <c r="I179" s="180">
        <v>1</v>
      </c>
      <c r="J179" s="232">
        <v>10582.617802238443</v>
      </c>
      <c r="K179" s="232">
        <v>9028</v>
      </c>
      <c r="L179" s="232">
        <v>0</v>
      </c>
      <c r="M179" s="232">
        <v>938</v>
      </c>
      <c r="N179" s="232">
        <v>20548.617802238441</v>
      </c>
      <c r="O179" s="237"/>
      <c r="P179" s="382"/>
      <c r="Q179" s="382"/>
    </row>
    <row r="180" spans="1:17" ht="15">
      <c r="A180" s="233">
        <v>429</v>
      </c>
      <c r="B180" s="234">
        <v>429163030</v>
      </c>
      <c r="C180" s="126" t="s">
        <v>514</v>
      </c>
      <c r="D180" s="124">
        <v>163</v>
      </c>
      <c r="E180" s="126" t="s">
        <v>190</v>
      </c>
      <c r="F180" s="126">
        <v>30</v>
      </c>
      <c r="G180" s="126" t="s">
        <v>57</v>
      </c>
      <c r="H180" s="364">
        <v>2</v>
      </c>
      <c r="I180" s="180">
        <v>2</v>
      </c>
      <c r="J180" s="232">
        <v>14583</v>
      </c>
      <c r="K180" s="232">
        <v>3633</v>
      </c>
      <c r="L180" s="232">
        <v>0</v>
      </c>
      <c r="M180" s="232">
        <v>938</v>
      </c>
      <c r="N180" s="232">
        <v>19154</v>
      </c>
      <c r="O180" s="237"/>
      <c r="P180" s="382"/>
      <c r="Q180" s="382"/>
    </row>
    <row r="181" spans="1:17" ht="15">
      <c r="A181" s="233">
        <v>429</v>
      </c>
      <c r="B181" s="234">
        <v>429163035</v>
      </c>
      <c r="C181" s="126" t="s">
        <v>514</v>
      </c>
      <c r="D181" s="124">
        <v>163</v>
      </c>
      <c r="E181" s="126" t="s">
        <v>190</v>
      </c>
      <c r="F181" s="126">
        <v>35</v>
      </c>
      <c r="G181" s="126" t="s">
        <v>62</v>
      </c>
      <c r="H181" s="364">
        <v>2</v>
      </c>
      <c r="I181" s="180">
        <v>2</v>
      </c>
      <c r="J181" s="232">
        <v>16125.467753185127</v>
      </c>
      <c r="K181" s="232">
        <v>6233</v>
      </c>
      <c r="L181" s="232">
        <v>0</v>
      </c>
      <c r="M181" s="232">
        <v>938</v>
      </c>
      <c r="N181" s="232">
        <v>23296.467753185127</v>
      </c>
      <c r="O181" s="237"/>
      <c r="P181" s="382"/>
      <c r="Q181" s="382"/>
    </row>
    <row r="182" spans="1:17" ht="15">
      <c r="A182" s="233">
        <v>429</v>
      </c>
      <c r="B182" s="234">
        <v>429163049</v>
      </c>
      <c r="C182" s="126" t="s">
        <v>514</v>
      </c>
      <c r="D182" s="124">
        <v>163</v>
      </c>
      <c r="E182" s="126" t="s">
        <v>190</v>
      </c>
      <c r="F182" s="126">
        <v>49</v>
      </c>
      <c r="G182" s="126" t="s">
        <v>76</v>
      </c>
      <c r="H182" s="364">
        <v>1</v>
      </c>
      <c r="I182" s="180">
        <v>1</v>
      </c>
      <c r="J182" s="232">
        <v>15838</v>
      </c>
      <c r="K182" s="232">
        <v>20020</v>
      </c>
      <c r="L182" s="232">
        <v>0</v>
      </c>
      <c r="M182" s="232">
        <v>938</v>
      </c>
      <c r="N182" s="232">
        <v>36796</v>
      </c>
      <c r="O182" s="237"/>
      <c r="P182" s="382"/>
      <c r="Q182" s="382"/>
    </row>
    <row r="183" spans="1:17" ht="15">
      <c r="A183" s="233">
        <v>429</v>
      </c>
      <c r="B183" s="234">
        <v>429163057</v>
      </c>
      <c r="C183" s="126" t="s">
        <v>514</v>
      </c>
      <c r="D183" s="124">
        <v>163</v>
      </c>
      <c r="E183" s="126" t="s">
        <v>190</v>
      </c>
      <c r="F183" s="126">
        <v>57</v>
      </c>
      <c r="G183" s="126" t="s">
        <v>84</v>
      </c>
      <c r="H183" s="364">
        <v>2</v>
      </c>
      <c r="I183" s="180">
        <v>2</v>
      </c>
      <c r="J183" s="232">
        <v>17578</v>
      </c>
      <c r="K183" s="232">
        <v>509</v>
      </c>
      <c r="L183" s="232">
        <v>0</v>
      </c>
      <c r="M183" s="232">
        <v>938</v>
      </c>
      <c r="N183" s="232">
        <v>19025</v>
      </c>
      <c r="O183" s="237"/>
      <c r="P183" s="382"/>
      <c r="Q183" s="382"/>
    </row>
    <row r="184" spans="1:17" ht="15">
      <c r="A184" s="233">
        <v>429</v>
      </c>
      <c r="B184" s="234">
        <v>429163071</v>
      </c>
      <c r="C184" s="126" t="s">
        <v>514</v>
      </c>
      <c r="D184" s="124">
        <v>163</v>
      </c>
      <c r="E184" s="126" t="s">
        <v>190</v>
      </c>
      <c r="F184" s="126">
        <v>71</v>
      </c>
      <c r="G184" s="126" t="s">
        <v>98</v>
      </c>
      <c r="H184" s="364">
        <v>1.97</v>
      </c>
      <c r="I184" s="180">
        <v>1.97</v>
      </c>
      <c r="J184" s="232">
        <v>13631</v>
      </c>
      <c r="K184" s="232">
        <v>6242</v>
      </c>
      <c r="L184" s="232">
        <v>0</v>
      </c>
      <c r="M184" s="232">
        <v>938</v>
      </c>
      <c r="N184" s="232">
        <v>20811</v>
      </c>
      <c r="O184" s="237"/>
      <c r="P184" s="382"/>
      <c r="Q184" s="382"/>
    </row>
    <row r="185" spans="1:17" ht="15">
      <c r="A185" s="233">
        <v>429</v>
      </c>
      <c r="B185" s="234">
        <v>429163128</v>
      </c>
      <c r="C185" s="126" t="s">
        <v>514</v>
      </c>
      <c r="D185" s="124">
        <v>163</v>
      </c>
      <c r="E185" s="126" t="s">
        <v>190</v>
      </c>
      <c r="F185" s="126">
        <v>128</v>
      </c>
      <c r="G185" s="126" t="s">
        <v>155</v>
      </c>
      <c r="H185" s="364">
        <v>2</v>
      </c>
      <c r="I185" s="180">
        <v>2</v>
      </c>
      <c r="J185" s="232">
        <v>14469</v>
      </c>
      <c r="K185" s="232">
        <v>1302</v>
      </c>
      <c r="L185" s="232">
        <v>0</v>
      </c>
      <c r="M185" s="232">
        <v>938</v>
      </c>
      <c r="N185" s="232">
        <v>16709</v>
      </c>
      <c r="O185" s="237"/>
      <c r="P185" s="382"/>
      <c r="Q185" s="382"/>
    </row>
    <row r="186" spans="1:17" ht="15">
      <c r="A186" s="233">
        <v>429</v>
      </c>
      <c r="B186" s="234">
        <v>429163163</v>
      </c>
      <c r="C186" s="126" t="s">
        <v>514</v>
      </c>
      <c r="D186" s="124">
        <v>163</v>
      </c>
      <c r="E186" s="126" t="s">
        <v>190</v>
      </c>
      <c r="F186" s="126">
        <v>163</v>
      </c>
      <c r="G186" s="126" t="s">
        <v>190</v>
      </c>
      <c r="H186" s="364">
        <v>1538.2399999999998</v>
      </c>
      <c r="I186" s="180">
        <v>1538.2399999999998</v>
      </c>
      <c r="J186" s="232">
        <v>14783</v>
      </c>
      <c r="K186" s="232">
        <v>0</v>
      </c>
      <c r="L186" s="232">
        <v>463.6637079837858</v>
      </c>
      <c r="M186" s="232">
        <v>938</v>
      </c>
      <c r="N186" s="232">
        <v>16184.663707983786</v>
      </c>
      <c r="O186" s="237"/>
      <c r="P186" s="382"/>
      <c r="Q186" s="382"/>
    </row>
    <row r="187" spans="1:17" ht="15">
      <c r="A187" s="233">
        <v>429</v>
      </c>
      <c r="B187" s="234">
        <v>429163165</v>
      </c>
      <c r="C187" s="126" t="s">
        <v>514</v>
      </c>
      <c r="D187" s="124">
        <v>163</v>
      </c>
      <c r="E187" s="126" t="s">
        <v>190</v>
      </c>
      <c r="F187" s="126">
        <v>165</v>
      </c>
      <c r="G187" s="126" t="s">
        <v>192</v>
      </c>
      <c r="H187" s="364">
        <v>1</v>
      </c>
      <c r="I187" s="180">
        <v>1</v>
      </c>
      <c r="J187" s="232">
        <v>15464</v>
      </c>
      <c r="K187" s="232">
        <v>355</v>
      </c>
      <c r="L187" s="232">
        <v>0</v>
      </c>
      <c r="M187" s="232">
        <v>938</v>
      </c>
      <c r="N187" s="232">
        <v>16757</v>
      </c>
      <c r="O187" s="237"/>
      <c r="P187" s="382"/>
      <c r="Q187" s="382"/>
    </row>
    <row r="188" spans="1:17" ht="15">
      <c r="A188" s="233">
        <v>429</v>
      </c>
      <c r="B188" s="234">
        <v>429163168</v>
      </c>
      <c r="C188" s="126" t="s">
        <v>514</v>
      </c>
      <c r="D188" s="124">
        <v>163</v>
      </c>
      <c r="E188" s="126" t="s">
        <v>190</v>
      </c>
      <c r="F188" s="126">
        <v>168</v>
      </c>
      <c r="G188" s="126" t="s">
        <v>195</v>
      </c>
      <c r="H188" s="364">
        <v>2</v>
      </c>
      <c r="I188" s="180">
        <v>2</v>
      </c>
      <c r="J188" s="232">
        <v>11023</v>
      </c>
      <c r="K188" s="232">
        <v>7585</v>
      </c>
      <c r="L188" s="232">
        <v>0</v>
      </c>
      <c r="M188" s="232">
        <v>938</v>
      </c>
      <c r="N188" s="232">
        <v>19546</v>
      </c>
      <c r="O188" s="237"/>
      <c r="P188" s="382"/>
      <c r="Q188" s="382"/>
    </row>
    <row r="189" spans="1:17" ht="15">
      <c r="A189" s="233">
        <v>429</v>
      </c>
      <c r="B189" s="234">
        <v>429163229</v>
      </c>
      <c r="C189" s="126" t="s">
        <v>514</v>
      </c>
      <c r="D189" s="124">
        <v>163</v>
      </c>
      <c r="E189" s="126" t="s">
        <v>190</v>
      </c>
      <c r="F189" s="126">
        <v>229</v>
      </c>
      <c r="G189" s="126" t="s">
        <v>256</v>
      </c>
      <c r="H189" s="364">
        <v>11.08</v>
      </c>
      <c r="I189" s="180">
        <v>11.08</v>
      </c>
      <c r="J189" s="232">
        <v>14117</v>
      </c>
      <c r="K189" s="232">
        <v>1468</v>
      </c>
      <c r="L189" s="232">
        <v>0</v>
      </c>
      <c r="M189" s="232">
        <v>938</v>
      </c>
      <c r="N189" s="232">
        <v>16523</v>
      </c>
      <c r="O189" s="237"/>
      <c r="P189" s="382"/>
      <c r="Q189" s="382"/>
    </row>
    <row r="190" spans="1:17" ht="15">
      <c r="A190" s="233">
        <v>429</v>
      </c>
      <c r="B190" s="234">
        <v>429163246</v>
      </c>
      <c r="C190" s="126" t="s">
        <v>514</v>
      </c>
      <c r="D190" s="124">
        <v>163</v>
      </c>
      <c r="E190" s="126" t="s">
        <v>190</v>
      </c>
      <c r="F190" s="126">
        <v>246</v>
      </c>
      <c r="G190" s="126" t="s">
        <v>273</v>
      </c>
      <c r="H190" s="364">
        <v>1</v>
      </c>
      <c r="I190" s="180">
        <v>1</v>
      </c>
      <c r="J190" s="232">
        <v>11023.210257043025</v>
      </c>
      <c r="K190" s="232">
        <v>4314</v>
      </c>
      <c r="L190" s="232">
        <v>0</v>
      </c>
      <c r="M190" s="232">
        <v>938</v>
      </c>
      <c r="N190" s="232">
        <v>16275.210257043025</v>
      </c>
      <c r="O190" s="237"/>
      <c r="P190" s="382"/>
      <c r="Q190" s="382"/>
    </row>
    <row r="191" spans="1:17" ht="15">
      <c r="A191" s="233">
        <v>429</v>
      </c>
      <c r="B191" s="234">
        <v>429163248</v>
      </c>
      <c r="C191" s="126" t="s">
        <v>514</v>
      </c>
      <c r="D191" s="124">
        <v>163</v>
      </c>
      <c r="E191" s="126" t="s">
        <v>190</v>
      </c>
      <c r="F191" s="126">
        <v>248</v>
      </c>
      <c r="G191" s="126" t="s">
        <v>275</v>
      </c>
      <c r="H191" s="364">
        <v>3.74</v>
      </c>
      <c r="I191" s="180">
        <v>3.74</v>
      </c>
      <c r="J191" s="232">
        <v>13364</v>
      </c>
      <c r="K191" s="232">
        <v>713</v>
      </c>
      <c r="L191" s="232">
        <v>0</v>
      </c>
      <c r="M191" s="232">
        <v>938</v>
      </c>
      <c r="N191" s="232">
        <v>15015</v>
      </c>
      <c r="O191" s="237"/>
      <c r="P191" s="382"/>
      <c r="Q191" s="382"/>
    </row>
    <row r="192" spans="1:17" ht="15">
      <c r="A192" s="233">
        <v>429</v>
      </c>
      <c r="B192" s="234">
        <v>429163258</v>
      </c>
      <c r="C192" s="126" t="s">
        <v>514</v>
      </c>
      <c r="D192" s="124">
        <v>163</v>
      </c>
      <c r="E192" s="126" t="s">
        <v>190</v>
      </c>
      <c r="F192" s="126">
        <v>258</v>
      </c>
      <c r="G192" s="126" t="s">
        <v>285</v>
      </c>
      <c r="H192" s="364">
        <v>23.86</v>
      </c>
      <c r="I192" s="180">
        <v>23.86</v>
      </c>
      <c r="J192" s="232">
        <v>13427</v>
      </c>
      <c r="K192" s="232">
        <v>4344</v>
      </c>
      <c r="L192" s="232">
        <v>0</v>
      </c>
      <c r="M192" s="232">
        <v>938</v>
      </c>
      <c r="N192" s="232">
        <v>18709</v>
      </c>
      <c r="O192" s="237"/>
      <c r="P192" s="382"/>
      <c r="Q192" s="382"/>
    </row>
    <row r="193" spans="1:17" ht="15">
      <c r="A193" s="233">
        <v>429</v>
      </c>
      <c r="B193" s="234">
        <v>429163262</v>
      </c>
      <c r="C193" s="126" t="s">
        <v>514</v>
      </c>
      <c r="D193" s="124">
        <v>163</v>
      </c>
      <c r="E193" s="126" t="s">
        <v>190</v>
      </c>
      <c r="F193" s="126">
        <v>262</v>
      </c>
      <c r="G193" s="126" t="s">
        <v>289</v>
      </c>
      <c r="H193" s="364">
        <v>7</v>
      </c>
      <c r="I193" s="180">
        <v>7</v>
      </c>
      <c r="J193" s="232">
        <v>14760</v>
      </c>
      <c r="K193" s="232">
        <v>5957</v>
      </c>
      <c r="L193" s="232">
        <v>0</v>
      </c>
      <c r="M193" s="232">
        <v>938</v>
      </c>
      <c r="N193" s="232">
        <v>21655</v>
      </c>
      <c r="O193" s="237"/>
      <c r="P193" s="382"/>
      <c r="Q193" s="382"/>
    </row>
    <row r="194" spans="1:17" ht="15">
      <c r="A194" s="233">
        <v>429</v>
      </c>
      <c r="B194" s="234">
        <v>429163291</v>
      </c>
      <c r="C194" s="126" t="s">
        <v>514</v>
      </c>
      <c r="D194" s="124">
        <v>163</v>
      </c>
      <c r="E194" s="126" t="s">
        <v>190</v>
      </c>
      <c r="F194" s="126">
        <v>291</v>
      </c>
      <c r="G194" s="126" t="s">
        <v>318</v>
      </c>
      <c r="H194" s="364">
        <v>4.71</v>
      </c>
      <c r="I194" s="180">
        <v>4.71</v>
      </c>
      <c r="J194" s="232">
        <v>14543</v>
      </c>
      <c r="K194" s="232">
        <v>5993</v>
      </c>
      <c r="L194" s="232">
        <v>0</v>
      </c>
      <c r="M194" s="232">
        <v>938</v>
      </c>
      <c r="N194" s="232">
        <v>21474</v>
      </c>
      <c r="O194" s="237"/>
      <c r="P194" s="382"/>
      <c r="Q194" s="382"/>
    </row>
    <row r="195" spans="1:17" ht="15">
      <c r="A195" s="233">
        <v>429</v>
      </c>
      <c r="B195" s="234">
        <v>429163347</v>
      </c>
      <c r="C195" s="126" t="s">
        <v>514</v>
      </c>
      <c r="D195" s="124">
        <v>163</v>
      </c>
      <c r="E195" s="126" t="s">
        <v>190</v>
      </c>
      <c r="F195" s="126">
        <v>347</v>
      </c>
      <c r="G195" s="126" t="s">
        <v>374</v>
      </c>
      <c r="H195" s="364">
        <v>2</v>
      </c>
      <c r="I195" s="180">
        <v>2</v>
      </c>
      <c r="J195" s="232">
        <v>9220</v>
      </c>
      <c r="K195" s="232">
        <v>4759</v>
      </c>
      <c r="L195" s="232">
        <v>0</v>
      </c>
      <c r="M195" s="232">
        <v>938</v>
      </c>
      <c r="N195" s="232">
        <v>14917</v>
      </c>
      <c r="O195" s="237"/>
      <c r="P195" s="382"/>
      <c r="Q195" s="382"/>
    </row>
    <row r="196" spans="1:17" ht="15">
      <c r="A196" s="233">
        <v>429</v>
      </c>
      <c r="B196" s="234">
        <v>429163773</v>
      </c>
      <c r="C196" s="126" t="s">
        <v>514</v>
      </c>
      <c r="D196" s="124">
        <v>163</v>
      </c>
      <c r="E196" s="126" t="s">
        <v>190</v>
      </c>
      <c r="F196" s="126">
        <v>773</v>
      </c>
      <c r="G196" s="126" t="s">
        <v>434</v>
      </c>
      <c r="H196" s="364">
        <v>1</v>
      </c>
      <c r="I196" s="180">
        <v>1</v>
      </c>
      <c r="J196" s="232">
        <v>13358</v>
      </c>
      <c r="K196" s="232">
        <v>8664</v>
      </c>
      <c r="L196" s="232">
        <v>0</v>
      </c>
      <c r="M196" s="232">
        <v>938</v>
      </c>
      <c r="N196" s="232">
        <v>22960</v>
      </c>
      <c r="O196" s="237"/>
      <c r="P196" s="382"/>
      <c r="Q196" s="382"/>
    </row>
    <row r="197" spans="1:17" ht="15">
      <c r="A197" s="233">
        <v>430</v>
      </c>
      <c r="B197" s="234">
        <v>430170025</v>
      </c>
      <c r="C197" s="126" t="s">
        <v>515</v>
      </c>
      <c r="D197" s="124">
        <v>170</v>
      </c>
      <c r="E197" s="126" t="s">
        <v>197</v>
      </c>
      <c r="F197" s="126">
        <v>25</v>
      </c>
      <c r="G197" s="126" t="s">
        <v>52</v>
      </c>
      <c r="H197" s="364">
        <v>3.96</v>
      </c>
      <c r="I197" s="180">
        <v>3.96</v>
      </c>
      <c r="J197" s="232">
        <v>10676</v>
      </c>
      <c r="K197" s="232">
        <v>4912</v>
      </c>
      <c r="L197" s="232">
        <v>0</v>
      </c>
      <c r="M197" s="232">
        <v>938</v>
      </c>
      <c r="N197" s="232">
        <v>16526</v>
      </c>
      <c r="O197" s="237"/>
      <c r="P197" s="382"/>
      <c r="Q197" s="382"/>
    </row>
    <row r="198" spans="1:17" ht="15">
      <c r="A198" s="233">
        <v>430</v>
      </c>
      <c r="B198" s="234">
        <v>430170064</v>
      </c>
      <c r="C198" s="126" t="s">
        <v>515</v>
      </c>
      <c r="D198" s="124">
        <v>170</v>
      </c>
      <c r="E198" s="126" t="s">
        <v>197</v>
      </c>
      <c r="F198" s="126">
        <v>64</v>
      </c>
      <c r="G198" s="126" t="s">
        <v>91</v>
      </c>
      <c r="H198" s="364">
        <v>81.31</v>
      </c>
      <c r="I198" s="180">
        <v>81.31</v>
      </c>
      <c r="J198" s="232">
        <v>11136</v>
      </c>
      <c r="K198" s="232">
        <v>1629</v>
      </c>
      <c r="L198" s="232">
        <v>0</v>
      </c>
      <c r="M198" s="232">
        <v>938</v>
      </c>
      <c r="N198" s="232">
        <v>13703</v>
      </c>
      <c r="O198" s="237"/>
      <c r="P198" s="382"/>
      <c r="Q198" s="382"/>
    </row>
    <row r="199" spans="1:17" ht="15">
      <c r="A199" s="233">
        <v>430</v>
      </c>
      <c r="B199" s="234">
        <v>430170096</v>
      </c>
      <c r="C199" s="126" t="s">
        <v>515</v>
      </c>
      <c r="D199" s="124">
        <v>170</v>
      </c>
      <c r="E199" s="126" t="s">
        <v>197</v>
      </c>
      <c r="F199" s="126">
        <v>96</v>
      </c>
      <c r="G199" s="126" t="s">
        <v>123</v>
      </c>
      <c r="H199" s="364">
        <v>0.9</v>
      </c>
      <c r="I199" s="180">
        <v>0.9</v>
      </c>
      <c r="J199" s="232">
        <v>12181.525940072441</v>
      </c>
      <c r="K199" s="232">
        <v>8262</v>
      </c>
      <c r="L199" s="232">
        <v>0</v>
      </c>
      <c r="M199" s="232">
        <v>938</v>
      </c>
      <c r="N199" s="232">
        <v>21381.525940072439</v>
      </c>
      <c r="O199" s="237"/>
      <c r="P199" s="382"/>
      <c r="Q199" s="382"/>
    </row>
    <row r="200" spans="1:17" ht="15">
      <c r="A200" s="233">
        <v>430</v>
      </c>
      <c r="B200" s="234">
        <v>430170100</v>
      </c>
      <c r="C200" s="126" t="s">
        <v>515</v>
      </c>
      <c r="D200" s="124">
        <v>170</v>
      </c>
      <c r="E200" s="126" t="s">
        <v>197</v>
      </c>
      <c r="F200" s="126">
        <v>100</v>
      </c>
      <c r="G200" s="126" t="s">
        <v>127</v>
      </c>
      <c r="H200" s="364">
        <v>11.29</v>
      </c>
      <c r="I200" s="180">
        <v>11.29</v>
      </c>
      <c r="J200" s="232">
        <v>11250</v>
      </c>
      <c r="K200" s="232">
        <v>4186</v>
      </c>
      <c r="L200" s="232">
        <v>0</v>
      </c>
      <c r="M200" s="232">
        <v>938</v>
      </c>
      <c r="N200" s="232">
        <v>16374</v>
      </c>
      <c r="O200" s="237"/>
      <c r="P200" s="382"/>
      <c r="Q200" s="382"/>
    </row>
    <row r="201" spans="1:17" ht="15">
      <c r="A201" s="233">
        <v>430</v>
      </c>
      <c r="B201" s="234">
        <v>430170101</v>
      </c>
      <c r="C201" s="126" t="s">
        <v>515</v>
      </c>
      <c r="D201" s="124">
        <v>170</v>
      </c>
      <c r="E201" s="126" t="s">
        <v>197</v>
      </c>
      <c r="F201" s="126">
        <v>101</v>
      </c>
      <c r="G201" s="126" t="s">
        <v>128</v>
      </c>
      <c r="H201" s="364">
        <v>2</v>
      </c>
      <c r="I201" s="180">
        <v>2</v>
      </c>
      <c r="J201" s="232">
        <v>10367</v>
      </c>
      <c r="K201" s="232">
        <v>3326</v>
      </c>
      <c r="L201" s="232">
        <v>0</v>
      </c>
      <c r="M201" s="232">
        <v>938</v>
      </c>
      <c r="N201" s="232">
        <v>14631</v>
      </c>
      <c r="O201" s="237"/>
      <c r="P201" s="382"/>
      <c r="Q201" s="382"/>
    </row>
    <row r="202" spans="1:17" ht="15">
      <c r="A202" s="233">
        <v>430</v>
      </c>
      <c r="B202" s="234">
        <v>430170110</v>
      </c>
      <c r="C202" s="126" t="s">
        <v>515</v>
      </c>
      <c r="D202" s="124">
        <v>170</v>
      </c>
      <c r="E202" s="126" t="s">
        <v>197</v>
      </c>
      <c r="F202" s="126">
        <v>110</v>
      </c>
      <c r="G202" s="126" t="s">
        <v>137</v>
      </c>
      <c r="H202" s="364">
        <v>17.98</v>
      </c>
      <c r="I202" s="180">
        <v>17.98</v>
      </c>
      <c r="J202" s="232">
        <v>11048</v>
      </c>
      <c r="K202" s="232">
        <v>3447</v>
      </c>
      <c r="L202" s="232">
        <v>0</v>
      </c>
      <c r="M202" s="232">
        <v>938</v>
      </c>
      <c r="N202" s="232">
        <v>15433</v>
      </c>
      <c r="O202" s="237"/>
      <c r="P202" s="382"/>
      <c r="Q202" s="382"/>
    </row>
    <row r="203" spans="1:17" ht="15">
      <c r="A203" s="233">
        <v>430</v>
      </c>
      <c r="B203" s="234">
        <v>430170136</v>
      </c>
      <c r="C203" s="126" t="s">
        <v>515</v>
      </c>
      <c r="D203" s="124">
        <v>170</v>
      </c>
      <c r="E203" s="126" t="s">
        <v>197</v>
      </c>
      <c r="F203" s="126">
        <v>136</v>
      </c>
      <c r="G203" s="126" t="s">
        <v>163</v>
      </c>
      <c r="H203" s="364">
        <v>2</v>
      </c>
      <c r="I203" s="180">
        <v>2</v>
      </c>
      <c r="J203" s="232">
        <v>9441</v>
      </c>
      <c r="K203" s="232">
        <v>3668</v>
      </c>
      <c r="L203" s="232">
        <v>0</v>
      </c>
      <c r="M203" s="232">
        <v>938</v>
      </c>
      <c r="N203" s="232">
        <v>14047</v>
      </c>
      <c r="O203" s="237"/>
      <c r="P203" s="382"/>
      <c r="Q203" s="382"/>
    </row>
    <row r="204" spans="1:17" ht="15">
      <c r="A204" s="233">
        <v>430</v>
      </c>
      <c r="B204" s="234">
        <v>430170139</v>
      </c>
      <c r="C204" s="126" t="s">
        <v>515</v>
      </c>
      <c r="D204" s="124">
        <v>170</v>
      </c>
      <c r="E204" s="126" t="s">
        <v>197</v>
      </c>
      <c r="F204" s="126">
        <v>139</v>
      </c>
      <c r="G204" s="126" t="s">
        <v>166</v>
      </c>
      <c r="H204" s="364">
        <v>6</v>
      </c>
      <c r="I204" s="180">
        <v>6</v>
      </c>
      <c r="J204" s="232">
        <v>10764</v>
      </c>
      <c r="K204" s="232">
        <v>3931</v>
      </c>
      <c r="L204" s="232">
        <v>0</v>
      </c>
      <c r="M204" s="232">
        <v>938</v>
      </c>
      <c r="N204" s="232">
        <v>15633</v>
      </c>
      <c r="O204" s="237"/>
      <c r="P204" s="382"/>
      <c r="Q204" s="382"/>
    </row>
    <row r="205" spans="1:17" ht="15">
      <c r="A205" s="233">
        <v>430</v>
      </c>
      <c r="B205" s="234">
        <v>430170141</v>
      </c>
      <c r="C205" s="126" t="s">
        <v>515</v>
      </c>
      <c r="D205" s="124">
        <v>170</v>
      </c>
      <c r="E205" s="126" t="s">
        <v>197</v>
      </c>
      <c r="F205" s="126">
        <v>141</v>
      </c>
      <c r="G205" s="126" t="s">
        <v>168</v>
      </c>
      <c r="H205" s="364">
        <v>191.94000000000003</v>
      </c>
      <c r="I205" s="180">
        <v>191.94000000000003</v>
      </c>
      <c r="J205" s="232">
        <v>10828</v>
      </c>
      <c r="K205" s="232">
        <v>5642</v>
      </c>
      <c r="L205" s="232">
        <v>0</v>
      </c>
      <c r="M205" s="232">
        <v>938</v>
      </c>
      <c r="N205" s="232">
        <v>17408</v>
      </c>
      <c r="O205" s="237"/>
      <c r="P205" s="382"/>
      <c r="Q205" s="382"/>
    </row>
    <row r="206" spans="1:17" ht="15">
      <c r="A206" s="233">
        <v>430</v>
      </c>
      <c r="B206" s="234">
        <v>430170153</v>
      </c>
      <c r="C206" s="126" t="s">
        <v>515</v>
      </c>
      <c r="D206" s="124">
        <v>170</v>
      </c>
      <c r="E206" s="126" t="s">
        <v>197</v>
      </c>
      <c r="F206" s="126">
        <v>153</v>
      </c>
      <c r="G206" s="126" t="s">
        <v>180</v>
      </c>
      <c r="H206" s="364">
        <v>0.97</v>
      </c>
      <c r="I206" s="180">
        <v>0.97</v>
      </c>
      <c r="J206" s="232">
        <v>11293</v>
      </c>
      <c r="K206" s="232">
        <v>29</v>
      </c>
      <c r="L206" s="232">
        <v>0</v>
      </c>
      <c r="M206" s="232">
        <v>938</v>
      </c>
      <c r="N206" s="232">
        <v>12260</v>
      </c>
      <c r="O206" s="237"/>
      <c r="P206" s="382"/>
      <c r="Q206" s="382"/>
    </row>
    <row r="207" spans="1:17" ht="15">
      <c r="A207" s="233">
        <v>430</v>
      </c>
      <c r="B207" s="234">
        <v>430170158</v>
      </c>
      <c r="C207" s="126" t="s">
        <v>515</v>
      </c>
      <c r="D207" s="124">
        <v>170</v>
      </c>
      <c r="E207" s="126" t="s">
        <v>197</v>
      </c>
      <c r="F207" s="126">
        <v>158</v>
      </c>
      <c r="G207" s="126" t="s">
        <v>185</v>
      </c>
      <c r="H207" s="364">
        <v>1</v>
      </c>
      <c r="I207" s="180">
        <v>1</v>
      </c>
      <c r="J207" s="232">
        <v>11293</v>
      </c>
      <c r="K207" s="232">
        <v>6832</v>
      </c>
      <c r="L207" s="232">
        <v>0</v>
      </c>
      <c r="M207" s="232">
        <v>938</v>
      </c>
      <c r="N207" s="232">
        <v>19063</v>
      </c>
      <c r="O207" s="237"/>
      <c r="P207" s="382"/>
      <c r="Q207" s="382"/>
    </row>
    <row r="208" spans="1:17" ht="15">
      <c r="A208" s="233">
        <v>430</v>
      </c>
      <c r="B208" s="234">
        <v>430170162</v>
      </c>
      <c r="C208" s="126" t="s">
        <v>515</v>
      </c>
      <c r="D208" s="124">
        <v>170</v>
      </c>
      <c r="E208" s="126" t="s">
        <v>197</v>
      </c>
      <c r="F208" s="126">
        <v>162</v>
      </c>
      <c r="G208" s="126" t="s">
        <v>189</v>
      </c>
      <c r="H208" s="364">
        <v>1</v>
      </c>
      <c r="I208" s="180">
        <v>1</v>
      </c>
      <c r="J208" s="232">
        <v>11116.235144927536</v>
      </c>
      <c r="K208" s="232">
        <v>2869</v>
      </c>
      <c r="L208" s="232">
        <v>0</v>
      </c>
      <c r="M208" s="232">
        <v>938</v>
      </c>
      <c r="N208" s="232">
        <v>14923.235144927536</v>
      </c>
      <c r="O208" s="237"/>
      <c r="P208" s="382"/>
      <c r="Q208" s="382"/>
    </row>
    <row r="209" spans="1:17" ht="15">
      <c r="A209" s="233">
        <v>430</v>
      </c>
      <c r="B209" s="234">
        <v>430170170</v>
      </c>
      <c r="C209" s="126" t="s">
        <v>515</v>
      </c>
      <c r="D209" s="124">
        <v>170</v>
      </c>
      <c r="E209" s="126" t="s">
        <v>197</v>
      </c>
      <c r="F209" s="126">
        <v>170</v>
      </c>
      <c r="G209" s="126" t="s">
        <v>197</v>
      </c>
      <c r="H209" s="364">
        <v>487.32000000000005</v>
      </c>
      <c r="I209" s="180">
        <v>487.32000000000005</v>
      </c>
      <c r="J209" s="232">
        <v>11333</v>
      </c>
      <c r="K209" s="232">
        <v>2913</v>
      </c>
      <c r="L209" s="232">
        <v>0</v>
      </c>
      <c r="M209" s="232">
        <v>938</v>
      </c>
      <c r="N209" s="232">
        <v>15184</v>
      </c>
      <c r="O209" s="237"/>
      <c r="P209" s="382"/>
      <c r="Q209" s="382"/>
    </row>
    <row r="210" spans="1:17" ht="15">
      <c r="A210" s="233">
        <v>430</v>
      </c>
      <c r="B210" s="234">
        <v>430170174</v>
      </c>
      <c r="C210" s="126" t="s">
        <v>515</v>
      </c>
      <c r="D210" s="124">
        <v>170</v>
      </c>
      <c r="E210" s="126" t="s">
        <v>197</v>
      </c>
      <c r="F210" s="126">
        <v>174</v>
      </c>
      <c r="G210" s="126" t="s">
        <v>201</v>
      </c>
      <c r="H210" s="364">
        <v>62.57</v>
      </c>
      <c r="I210" s="180">
        <v>62.57</v>
      </c>
      <c r="J210" s="232">
        <v>10672</v>
      </c>
      <c r="K210" s="232">
        <v>7643</v>
      </c>
      <c r="L210" s="232">
        <v>0</v>
      </c>
      <c r="M210" s="232">
        <v>938</v>
      </c>
      <c r="N210" s="232">
        <v>19253</v>
      </c>
      <c r="O210" s="237"/>
      <c r="P210" s="382"/>
      <c r="Q210" s="382"/>
    </row>
    <row r="211" spans="1:17" ht="15">
      <c r="A211" s="233">
        <v>430</v>
      </c>
      <c r="B211" s="234">
        <v>430170198</v>
      </c>
      <c r="C211" s="126" t="s">
        <v>515</v>
      </c>
      <c r="D211" s="124">
        <v>170</v>
      </c>
      <c r="E211" s="126" t="s">
        <v>197</v>
      </c>
      <c r="F211" s="126">
        <v>198</v>
      </c>
      <c r="G211" s="126" t="s">
        <v>225</v>
      </c>
      <c r="H211" s="364">
        <v>4</v>
      </c>
      <c r="I211" s="180">
        <v>4</v>
      </c>
      <c r="J211" s="232">
        <v>10367</v>
      </c>
      <c r="K211" s="232">
        <v>5298</v>
      </c>
      <c r="L211" s="232">
        <v>0</v>
      </c>
      <c r="M211" s="232">
        <v>938</v>
      </c>
      <c r="N211" s="232">
        <v>16603</v>
      </c>
      <c r="O211" s="237"/>
      <c r="P211" s="382"/>
      <c r="Q211" s="382"/>
    </row>
    <row r="212" spans="1:17" ht="15">
      <c r="A212" s="233">
        <v>430</v>
      </c>
      <c r="B212" s="234">
        <v>430170213</v>
      </c>
      <c r="C212" s="126" t="s">
        <v>515</v>
      </c>
      <c r="D212" s="124">
        <v>170</v>
      </c>
      <c r="E212" s="126" t="s">
        <v>197</v>
      </c>
      <c r="F212" s="126">
        <v>213</v>
      </c>
      <c r="G212" s="126" t="s">
        <v>240</v>
      </c>
      <c r="H212" s="364">
        <v>2.3199999999999998</v>
      </c>
      <c r="I212" s="180">
        <v>2.3199999999999998</v>
      </c>
      <c r="J212" s="232">
        <v>9441</v>
      </c>
      <c r="K212" s="232">
        <v>7617</v>
      </c>
      <c r="L212" s="232">
        <v>0</v>
      </c>
      <c r="M212" s="232">
        <v>938</v>
      </c>
      <c r="N212" s="232">
        <v>17996</v>
      </c>
      <c r="O212" s="237"/>
      <c r="P212" s="382"/>
      <c r="Q212" s="382"/>
    </row>
    <row r="213" spans="1:17" ht="15">
      <c r="A213" s="233">
        <v>430</v>
      </c>
      <c r="B213" s="234">
        <v>430170266</v>
      </c>
      <c r="C213" s="126" t="s">
        <v>515</v>
      </c>
      <c r="D213" s="124">
        <v>170</v>
      </c>
      <c r="E213" s="126" t="s">
        <v>197</v>
      </c>
      <c r="F213" s="126">
        <v>266</v>
      </c>
      <c r="G213" s="126" t="s">
        <v>293</v>
      </c>
      <c r="H213" s="364">
        <v>0.04</v>
      </c>
      <c r="I213" s="180">
        <v>0.04</v>
      </c>
      <c r="J213" s="232">
        <v>11293</v>
      </c>
      <c r="K213" s="232">
        <v>5799</v>
      </c>
      <c r="L213" s="232">
        <v>0</v>
      </c>
      <c r="M213" s="232">
        <v>938</v>
      </c>
      <c r="N213" s="232">
        <v>18030</v>
      </c>
      <c r="O213" s="237"/>
      <c r="P213" s="382"/>
      <c r="Q213" s="382"/>
    </row>
    <row r="214" spans="1:17" ht="15">
      <c r="A214" s="233">
        <v>430</v>
      </c>
      <c r="B214" s="234">
        <v>430170271</v>
      </c>
      <c r="C214" s="126" t="s">
        <v>515</v>
      </c>
      <c r="D214" s="124">
        <v>170</v>
      </c>
      <c r="E214" s="126" t="s">
        <v>197</v>
      </c>
      <c r="F214" s="126">
        <v>271</v>
      </c>
      <c r="G214" s="126" t="s">
        <v>298</v>
      </c>
      <c r="H214" s="364">
        <v>23.5</v>
      </c>
      <c r="I214" s="180">
        <v>23.5</v>
      </c>
      <c r="J214" s="232">
        <v>10739</v>
      </c>
      <c r="K214" s="232">
        <v>3118</v>
      </c>
      <c r="L214" s="232">
        <v>0</v>
      </c>
      <c r="M214" s="232">
        <v>938</v>
      </c>
      <c r="N214" s="232">
        <v>14795</v>
      </c>
      <c r="O214" s="237"/>
      <c r="P214" s="382"/>
      <c r="Q214" s="382"/>
    </row>
    <row r="215" spans="1:17" ht="15">
      <c r="A215" s="233">
        <v>430</v>
      </c>
      <c r="B215" s="234">
        <v>430170288</v>
      </c>
      <c r="C215" s="126" t="s">
        <v>515</v>
      </c>
      <c r="D215" s="124">
        <v>170</v>
      </c>
      <c r="E215" s="126" t="s">
        <v>197</v>
      </c>
      <c r="F215" s="126">
        <v>288</v>
      </c>
      <c r="G215" s="126" t="s">
        <v>315</v>
      </c>
      <c r="H215" s="364">
        <v>1</v>
      </c>
      <c r="I215" s="180">
        <v>1</v>
      </c>
      <c r="J215" s="232">
        <v>9441</v>
      </c>
      <c r="K215" s="232">
        <v>7617</v>
      </c>
      <c r="L215" s="232">
        <v>0</v>
      </c>
      <c r="M215" s="232">
        <v>938</v>
      </c>
      <c r="N215" s="232">
        <v>17996</v>
      </c>
      <c r="O215" s="237"/>
      <c r="P215" s="382"/>
      <c r="Q215" s="382"/>
    </row>
    <row r="216" spans="1:17" ht="15">
      <c r="A216" s="233">
        <v>430</v>
      </c>
      <c r="B216" s="234">
        <v>430170314</v>
      </c>
      <c r="C216" s="126" t="s">
        <v>515</v>
      </c>
      <c r="D216" s="124">
        <v>170</v>
      </c>
      <c r="E216" s="126" t="s">
        <v>197</v>
      </c>
      <c r="F216" s="126">
        <v>314</v>
      </c>
      <c r="G216" s="126" t="s">
        <v>341</v>
      </c>
      <c r="H216" s="364">
        <v>0.83</v>
      </c>
      <c r="I216" s="180">
        <v>0.83</v>
      </c>
      <c r="J216" s="232">
        <v>12893.87921159187</v>
      </c>
      <c r="K216" s="232">
        <v>10292</v>
      </c>
      <c r="L216" s="232">
        <v>0</v>
      </c>
      <c r="M216" s="232">
        <v>938</v>
      </c>
      <c r="N216" s="232">
        <v>24123.87921159187</v>
      </c>
      <c r="O216" s="237"/>
      <c r="P216" s="382"/>
      <c r="Q216" s="382"/>
    </row>
    <row r="217" spans="1:17" ht="15">
      <c r="A217" s="233">
        <v>430</v>
      </c>
      <c r="B217" s="234">
        <v>430170321</v>
      </c>
      <c r="C217" s="126" t="s">
        <v>515</v>
      </c>
      <c r="D217" s="124">
        <v>170</v>
      </c>
      <c r="E217" s="126" t="s">
        <v>197</v>
      </c>
      <c r="F217" s="126">
        <v>321</v>
      </c>
      <c r="G217" s="126" t="s">
        <v>348</v>
      </c>
      <c r="H217" s="364">
        <v>7.48</v>
      </c>
      <c r="I217" s="180">
        <v>7.48</v>
      </c>
      <c r="J217" s="232">
        <v>11901</v>
      </c>
      <c r="K217" s="232">
        <v>6143</v>
      </c>
      <c r="L217" s="232">
        <v>0</v>
      </c>
      <c r="M217" s="232">
        <v>938</v>
      </c>
      <c r="N217" s="232">
        <v>18982</v>
      </c>
      <c r="O217" s="237"/>
      <c r="P217" s="382"/>
      <c r="Q217" s="382"/>
    </row>
    <row r="218" spans="1:17" ht="15">
      <c r="A218" s="233">
        <v>430</v>
      </c>
      <c r="B218" s="234">
        <v>430170322</v>
      </c>
      <c r="C218" s="126" t="s">
        <v>515</v>
      </c>
      <c r="D218" s="124">
        <v>170</v>
      </c>
      <c r="E218" s="126" t="s">
        <v>197</v>
      </c>
      <c r="F218" s="126">
        <v>322</v>
      </c>
      <c r="G218" s="126" t="s">
        <v>349</v>
      </c>
      <c r="H218" s="364">
        <v>1</v>
      </c>
      <c r="I218" s="180">
        <v>1</v>
      </c>
      <c r="J218" s="232">
        <v>15542</v>
      </c>
      <c r="K218" s="232">
        <v>8984</v>
      </c>
      <c r="L218" s="232">
        <v>0</v>
      </c>
      <c r="M218" s="232">
        <v>938</v>
      </c>
      <c r="N218" s="232">
        <v>25464</v>
      </c>
      <c r="O218" s="237"/>
      <c r="P218" s="382"/>
      <c r="Q218" s="382"/>
    </row>
    <row r="219" spans="1:17" ht="15">
      <c r="A219" s="233">
        <v>430</v>
      </c>
      <c r="B219" s="234">
        <v>430170348</v>
      </c>
      <c r="C219" s="126" t="s">
        <v>515</v>
      </c>
      <c r="D219" s="124">
        <v>170</v>
      </c>
      <c r="E219" s="126" t="s">
        <v>197</v>
      </c>
      <c r="F219" s="126">
        <v>348</v>
      </c>
      <c r="G219" s="126" t="s">
        <v>375</v>
      </c>
      <c r="H219" s="364">
        <v>7.38</v>
      </c>
      <c r="I219" s="180">
        <v>7.38</v>
      </c>
      <c r="J219" s="232">
        <v>13716</v>
      </c>
      <c r="K219" s="232">
        <v>0</v>
      </c>
      <c r="L219" s="232">
        <v>0</v>
      </c>
      <c r="M219" s="232">
        <v>938</v>
      </c>
      <c r="N219" s="232">
        <v>14654</v>
      </c>
      <c r="O219" s="237"/>
      <c r="P219" s="382"/>
      <c r="Q219" s="382"/>
    </row>
    <row r="220" spans="1:17" ht="15">
      <c r="A220" s="233">
        <v>430</v>
      </c>
      <c r="B220" s="234">
        <v>430170600</v>
      </c>
      <c r="C220" s="126" t="s">
        <v>515</v>
      </c>
      <c r="D220" s="124">
        <v>170</v>
      </c>
      <c r="E220" s="126" t="s">
        <v>197</v>
      </c>
      <c r="F220" s="126">
        <v>600</v>
      </c>
      <c r="G220" s="126" t="s">
        <v>381</v>
      </c>
      <c r="H220" s="364">
        <v>0.99</v>
      </c>
      <c r="I220" s="180">
        <v>0.99</v>
      </c>
      <c r="J220" s="232">
        <v>11293.540591367186</v>
      </c>
      <c r="K220" s="232">
        <v>5208</v>
      </c>
      <c r="L220" s="232">
        <v>0</v>
      </c>
      <c r="M220" s="232">
        <v>938</v>
      </c>
      <c r="N220" s="232">
        <v>17439.540591367186</v>
      </c>
      <c r="O220" s="237"/>
      <c r="P220" s="382"/>
      <c r="Q220" s="382"/>
    </row>
    <row r="221" spans="1:17" ht="15">
      <c r="A221" s="233">
        <v>430</v>
      </c>
      <c r="B221" s="234">
        <v>430170616</v>
      </c>
      <c r="C221" s="126" t="s">
        <v>515</v>
      </c>
      <c r="D221" s="124">
        <v>170</v>
      </c>
      <c r="E221" s="126" t="s">
        <v>197</v>
      </c>
      <c r="F221" s="126">
        <v>616</v>
      </c>
      <c r="G221" s="126" t="s">
        <v>386</v>
      </c>
      <c r="H221" s="364">
        <v>1</v>
      </c>
      <c r="I221" s="180">
        <v>1</v>
      </c>
      <c r="J221" s="232">
        <v>11770.241333739343</v>
      </c>
      <c r="K221" s="232">
        <v>4121</v>
      </c>
      <c r="L221" s="232">
        <v>0</v>
      </c>
      <c r="M221" s="232">
        <v>938</v>
      </c>
      <c r="N221" s="232">
        <v>16829.241333739345</v>
      </c>
      <c r="O221" s="237"/>
      <c r="P221" s="382"/>
      <c r="Q221" s="382"/>
    </row>
    <row r="222" spans="1:17" ht="15">
      <c r="A222" s="233">
        <v>430</v>
      </c>
      <c r="B222" s="234">
        <v>430170620</v>
      </c>
      <c r="C222" s="126" t="s">
        <v>515</v>
      </c>
      <c r="D222" s="124">
        <v>170</v>
      </c>
      <c r="E222" s="126" t="s">
        <v>197</v>
      </c>
      <c r="F222" s="126">
        <v>620</v>
      </c>
      <c r="G222" s="126" t="s">
        <v>388</v>
      </c>
      <c r="H222" s="364">
        <v>10</v>
      </c>
      <c r="I222" s="180">
        <v>10</v>
      </c>
      <c r="J222" s="232">
        <v>11029</v>
      </c>
      <c r="K222" s="232">
        <v>6019</v>
      </c>
      <c r="L222" s="232">
        <v>0</v>
      </c>
      <c r="M222" s="232">
        <v>938</v>
      </c>
      <c r="N222" s="232">
        <v>17986</v>
      </c>
      <c r="O222" s="237"/>
      <c r="P222" s="382"/>
      <c r="Q222" s="382"/>
    </row>
    <row r="223" spans="1:17" ht="15">
      <c r="A223" s="233">
        <v>430</v>
      </c>
      <c r="B223" s="234">
        <v>430170673</v>
      </c>
      <c r="C223" s="126" t="s">
        <v>515</v>
      </c>
      <c r="D223" s="124">
        <v>170</v>
      </c>
      <c r="E223" s="126" t="s">
        <v>197</v>
      </c>
      <c r="F223" s="126">
        <v>673</v>
      </c>
      <c r="G223" s="126" t="s">
        <v>403</v>
      </c>
      <c r="H223" s="364">
        <v>1</v>
      </c>
      <c r="I223" s="180">
        <v>1</v>
      </c>
      <c r="J223" s="232">
        <v>9441</v>
      </c>
      <c r="K223" s="232">
        <v>6062</v>
      </c>
      <c r="L223" s="232">
        <v>0</v>
      </c>
      <c r="M223" s="232">
        <v>938</v>
      </c>
      <c r="N223" s="232">
        <v>16441</v>
      </c>
      <c r="O223" s="237"/>
      <c r="P223" s="382"/>
      <c r="Q223" s="382"/>
    </row>
    <row r="224" spans="1:17" ht="15">
      <c r="A224" s="233">
        <v>430</v>
      </c>
      <c r="B224" s="234">
        <v>430170690</v>
      </c>
      <c r="C224" s="126" t="s">
        <v>515</v>
      </c>
      <c r="D224" s="124">
        <v>170</v>
      </c>
      <c r="E224" s="126" t="s">
        <v>197</v>
      </c>
      <c r="F224" s="126">
        <v>690</v>
      </c>
      <c r="G224" s="126" t="s">
        <v>409</v>
      </c>
      <c r="H224" s="364">
        <v>0.95</v>
      </c>
      <c r="I224" s="180">
        <v>0.95</v>
      </c>
      <c r="J224" s="232">
        <v>9441</v>
      </c>
      <c r="K224" s="232">
        <v>3857</v>
      </c>
      <c r="L224" s="232">
        <v>0</v>
      </c>
      <c r="M224" s="232">
        <v>938</v>
      </c>
      <c r="N224" s="232">
        <v>14236</v>
      </c>
      <c r="O224" s="237"/>
      <c r="P224" s="382"/>
      <c r="Q224" s="382"/>
    </row>
    <row r="225" spans="1:17" ht="15">
      <c r="A225" s="233">
        <v>430</v>
      </c>
      <c r="B225" s="234">
        <v>430170695</v>
      </c>
      <c r="C225" s="126" t="s">
        <v>515</v>
      </c>
      <c r="D225" s="124">
        <v>170</v>
      </c>
      <c r="E225" s="126" t="s">
        <v>197</v>
      </c>
      <c r="F225" s="126">
        <v>695</v>
      </c>
      <c r="G225" s="126" t="s">
        <v>410</v>
      </c>
      <c r="H225" s="364">
        <v>1</v>
      </c>
      <c r="I225" s="180">
        <v>1</v>
      </c>
      <c r="J225" s="232">
        <v>11293</v>
      </c>
      <c r="K225" s="232">
        <v>7277</v>
      </c>
      <c r="L225" s="232">
        <v>0</v>
      </c>
      <c r="M225" s="232">
        <v>938</v>
      </c>
      <c r="N225" s="232">
        <v>19508</v>
      </c>
      <c r="O225" s="237"/>
      <c r="P225" s="382"/>
      <c r="Q225" s="382"/>
    </row>
    <row r="226" spans="1:17" ht="15">
      <c r="A226" s="233">
        <v>430</v>
      </c>
      <c r="B226" s="234">
        <v>430170710</v>
      </c>
      <c r="C226" s="126" t="s">
        <v>515</v>
      </c>
      <c r="D226" s="124">
        <v>170</v>
      </c>
      <c r="E226" s="126" t="s">
        <v>197</v>
      </c>
      <c r="F226" s="126">
        <v>710</v>
      </c>
      <c r="G226" s="126" t="s">
        <v>414</v>
      </c>
      <c r="H226" s="364">
        <v>4</v>
      </c>
      <c r="I226" s="180">
        <v>4</v>
      </c>
      <c r="J226" s="232">
        <v>10923</v>
      </c>
      <c r="K226" s="232">
        <v>5279</v>
      </c>
      <c r="L226" s="232">
        <v>0</v>
      </c>
      <c r="M226" s="232">
        <v>938</v>
      </c>
      <c r="N226" s="232">
        <v>17140</v>
      </c>
      <c r="O226" s="237"/>
      <c r="P226" s="382"/>
      <c r="Q226" s="382"/>
    </row>
    <row r="227" spans="1:17" ht="15">
      <c r="A227" s="233">
        <v>430</v>
      </c>
      <c r="B227" s="234">
        <v>430170725</v>
      </c>
      <c r="C227" s="126" t="s">
        <v>515</v>
      </c>
      <c r="D227" s="124">
        <v>170</v>
      </c>
      <c r="E227" s="126" t="s">
        <v>197</v>
      </c>
      <c r="F227" s="126">
        <v>725</v>
      </c>
      <c r="G227" s="126" t="s">
        <v>419</v>
      </c>
      <c r="H227" s="364">
        <v>16.350000000000001</v>
      </c>
      <c r="I227" s="180">
        <v>16.350000000000001</v>
      </c>
      <c r="J227" s="232">
        <v>10821</v>
      </c>
      <c r="K227" s="232">
        <v>3515</v>
      </c>
      <c r="L227" s="232">
        <v>0</v>
      </c>
      <c r="M227" s="232">
        <v>938</v>
      </c>
      <c r="N227" s="232">
        <v>15274</v>
      </c>
      <c r="O227" s="237"/>
      <c r="P227" s="382"/>
      <c r="Q227" s="382"/>
    </row>
    <row r="228" spans="1:17" ht="15">
      <c r="A228" s="233">
        <v>430</v>
      </c>
      <c r="B228" s="234">
        <v>430170730</v>
      </c>
      <c r="C228" s="126" t="s">
        <v>515</v>
      </c>
      <c r="D228" s="124">
        <v>170</v>
      </c>
      <c r="E228" s="126" t="s">
        <v>197</v>
      </c>
      <c r="F228" s="126">
        <v>730</v>
      </c>
      <c r="G228" s="126" t="s">
        <v>421</v>
      </c>
      <c r="H228" s="364">
        <v>7.3900000000000006</v>
      </c>
      <c r="I228" s="180">
        <v>7.3900000000000006</v>
      </c>
      <c r="J228" s="232">
        <v>12299</v>
      </c>
      <c r="K228" s="232">
        <v>4556</v>
      </c>
      <c r="L228" s="232">
        <v>0</v>
      </c>
      <c r="M228" s="232">
        <v>938</v>
      </c>
      <c r="N228" s="232">
        <v>17793</v>
      </c>
      <c r="O228" s="237"/>
      <c r="P228" s="382"/>
      <c r="Q228" s="382"/>
    </row>
    <row r="229" spans="1:17" ht="15">
      <c r="A229" s="233">
        <v>430</v>
      </c>
      <c r="B229" s="234">
        <v>430170735</v>
      </c>
      <c r="C229" s="126" t="s">
        <v>515</v>
      </c>
      <c r="D229" s="124">
        <v>170</v>
      </c>
      <c r="E229" s="126" t="s">
        <v>197</v>
      </c>
      <c r="F229" s="126">
        <v>735</v>
      </c>
      <c r="G229" s="126" t="s">
        <v>422</v>
      </c>
      <c r="H229" s="364">
        <v>2</v>
      </c>
      <c r="I229" s="180">
        <v>2</v>
      </c>
      <c r="J229" s="232">
        <v>10676</v>
      </c>
      <c r="K229" s="232">
        <v>5034</v>
      </c>
      <c r="L229" s="232">
        <v>0</v>
      </c>
      <c r="M229" s="232">
        <v>938</v>
      </c>
      <c r="N229" s="232">
        <v>16648</v>
      </c>
      <c r="O229" s="237"/>
      <c r="P229" s="382"/>
      <c r="Q229" s="382"/>
    </row>
    <row r="230" spans="1:17" ht="15">
      <c r="A230" s="233">
        <v>430</v>
      </c>
      <c r="B230" s="234">
        <v>430170775</v>
      </c>
      <c r="C230" s="126" t="s">
        <v>515</v>
      </c>
      <c r="D230" s="124">
        <v>170</v>
      </c>
      <c r="E230" s="126" t="s">
        <v>197</v>
      </c>
      <c r="F230" s="126">
        <v>775</v>
      </c>
      <c r="G230" s="126" t="s">
        <v>436</v>
      </c>
      <c r="H230" s="364">
        <v>2.8</v>
      </c>
      <c r="I230" s="180">
        <v>2.8</v>
      </c>
      <c r="J230" s="232">
        <v>10676</v>
      </c>
      <c r="K230" s="232">
        <v>3008</v>
      </c>
      <c r="L230" s="232">
        <v>0</v>
      </c>
      <c r="M230" s="232">
        <v>938</v>
      </c>
      <c r="N230" s="232">
        <v>14622</v>
      </c>
      <c r="O230" s="237"/>
      <c r="P230" s="382"/>
      <c r="Q230" s="382"/>
    </row>
    <row r="231" spans="1:17" ht="15">
      <c r="A231" s="233">
        <v>431</v>
      </c>
      <c r="B231" s="234">
        <v>431149079</v>
      </c>
      <c r="C231" s="126" t="s">
        <v>516</v>
      </c>
      <c r="D231" s="124">
        <v>149</v>
      </c>
      <c r="E231" s="126" t="s">
        <v>176</v>
      </c>
      <c r="F231" s="126">
        <v>79</v>
      </c>
      <c r="G231" s="126" t="s">
        <v>106</v>
      </c>
      <c r="H231" s="364">
        <v>1</v>
      </c>
      <c r="I231" s="180">
        <v>1</v>
      </c>
      <c r="J231" s="232">
        <v>11966</v>
      </c>
      <c r="K231" s="232">
        <v>32</v>
      </c>
      <c r="L231" s="232">
        <v>0</v>
      </c>
      <c r="M231" s="232">
        <v>938</v>
      </c>
      <c r="N231" s="232">
        <v>12936</v>
      </c>
      <c r="O231" s="237"/>
      <c r="P231" s="382"/>
      <c r="Q231" s="382"/>
    </row>
    <row r="232" spans="1:17" ht="15">
      <c r="A232" s="233">
        <v>431</v>
      </c>
      <c r="B232" s="234">
        <v>431149128</v>
      </c>
      <c r="C232" s="126" t="s">
        <v>516</v>
      </c>
      <c r="D232" s="124">
        <v>149</v>
      </c>
      <c r="E232" s="126" t="s">
        <v>176</v>
      </c>
      <c r="F232" s="126">
        <v>128</v>
      </c>
      <c r="G232" s="126" t="s">
        <v>155</v>
      </c>
      <c r="H232" s="364">
        <v>10.32</v>
      </c>
      <c r="I232" s="180">
        <v>10.32</v>
      </c>
      <c r="J232" s="232">
        <v>14119</v>
      </c>
      <c r="K232" s="232">
        <v>1271</v>
      </c>
      <c r="L232" s="232">
        <v>0</v>
      </c>
      <c r="M232" s="232">
        <v>938</v>
      </c>
      <c r="N232" s="232">
        <v>16328</v>
      </c>
      <c r="O232" s="237"/>
      <c r="P232" s="382"/>
      <c r="Q232" s="382"/>
    </row>
    <row r="233" spans="1:17" ht="15">
      <c r="A233" s="233">
        <v>431</v>
      </c>
      <c r="B233" s="234">
        <v>431149149</v>
      </c>
      <c r="C233" s="126" t="s">
        <v>516</v>
      </c>
      <c r="D233" s="124">
        <v>149</v>
      </c>
      <c r="E233" s="126" t="s">
        <v>176</v>
      </c>
      <c r="F233" s="126">
        <v>149</v>
      </c>
      <c r="G233" s="126" t="s">
        <v>176</v>
      </c>
      <c r="H233" s="364">
        <v>358.54000000000013</v>
      </c>
      <c r="I233" s="180">
        <v>358.54000000000013</v>
      </c>
      <c r="J233" s="232">
        <v>14126</v>
      </c>
      <c r="K233" s="232">
        <v>522</v>
      </c>
      <c r="L233" s="232">
        <v>713.93707815027585</v>
      </c>
      <c r="M233" s="232">
        <v>938</v>
      </c>
      <c r="N233" s="232">
        <v>16299.937078150277</v>
      </c>
      <c r="O233" s="237"/>
      <c r="P233" s="382"/>
      <c r="Q233" s="382"/>
    </row>
    <row r="234" spans="1:17" ht="15">
      <c r="A234" s="233">
        <v>431</v>
      </c>
      <c r="B234" s="234">
        <v>431149160</v>
      </c>
      <c r="C234" s="126" t="s">
        <v>516</v>
      </c>
      <c r="D234" s="124">
        <v>149</v>
      </c>
      <c r="E234" s="126" t="s">
        <v>176</v>
      </c>
      <c r="F234" s="126">
        <v>160</v>
      </c>
      <c r="G234" s="126" t="s">
        <v>187</v>
      </c>
      <c r="H234" s="364">
        <v>2.23</v>
      </c>
      <c r="I234" s="180">
        <v>2.23</v>
      </c>
      <c r="J234" s="232">
        <v>14498.69230261108</v>
      </c>
      <c r="K234" s="232">
        <v>187</v>
      </c>
      <c r="L234" s="232">
        <v>0</v>
      </c>
      <c r="M234" s="232">
        <v>938</v>
      </c>
      <c r="N234" s="232">
        <v>15623.69230261108</v>
      </c>
      <c r="O234" s="237"/>
      <c r="P234" s="382"/>
      <c r="Q234" s="382"/>
    </row>
    <row r="235" spans="1:17" ht="15">
      <c r="A235" s="233">
        <v>431</v>
      </c>
      <c r="B235" s="234">
        <v>431149181</v>
      </c>
      <c r="C235" s="126" t="s">
        <v>516</v>
      </c>
      <c r="D235" s="124">
        <v>149</v>
      </c>
      <c r="E235" s="126" t="s">
        <v>176</v>
      </c>
      <c r="F235" s="126">
        <v>181</v>
      </c>
      <c r="G235" s="126" t="s">
        <v>208</v>
      </c>
      <c r="H235" s="364">
        <v>20.68</v>
      </c>
      <c r="I235" s="180">
        <v>20.68</v>
      </c>
      <c r="J235" s="232">
        <v>12836</v>
      </c>
      <c r="K235" s="232">
        <v>446</v>
      </c>
      <c r="L235" s="232">
        <v>0</v>
      </c>
      <c r="M235" s="232">
        <v>938</v>
      </c>
      <c r="N235" s="232">
        <v>14220</v>
      </c>
      <c r="O235" s="237"/>
      <c r="P235" s="382"/>
      <c r="Q235" s="382"/>
    </row>
    <row r="236" spans="1:17" ht="15">
      <c r="A236" s="233">
        <v>431</v>
      </c>
      <c r="B236" s="234">
        <v>431149211</v>
      </c>
      <c r="C236" s="126" t="s">
        <v>516</v>
      </c>
      <c r="D236" s="124">
        <v>149</v>
      </c>
      <c r="E236" s="126" t="s">
        <v>176</v>
      </c>
      <c r="F236" s="126">
        <v>211</v>
      </c>
      <c r="G236" s="126" t="s">
        <v>238</v>
      </c>
      <c r="H236" s="364">
        <v>2</v>
      </c>
      <c r="I236" s="180">
        <v>2</v>
      </c>
      <c r="J236" s="232">
        <v>13458</v>
      </c>
      <c r="K236" s="232">
        <v>3396</v>
      </c>
      <c r="L236" s="232">
        <v>0</v>
      </c>
      <c r="M236" s="232">
        <v>938</v>
      </c>
      <c r="N236" s="232">
        <v>17792</v>
      </c>
      <c r="O236" s="237"/>
      <c r="P236" s="382"/>
      <c r="Q236" s="382"/>
    </row>
    <row r="237" spans="1:17" ht="15">
      <c r="A237" s="233">
        <v>432</v>
      </c>
      <c r="B237" s="234">
        <v>432712020</v>
      </c>
      <c r="C237" s="126" t="s">
        <v>517</v>
      </c>
      <c r="D237" s="124">
        <v>712</v>
      </c>
      <c r="E237" s="126" t="s">
        <v>415</v>
      </c>
      <c r="F237" s="126">
        <v>20</v>
      </c>
      <c r="G237" s="126" t="s">
        <v>47</v>
      </c>
      <c r="H237" s="364">
        <v>79.960000000000008</v>
      </c>
      <c r="I237" s="180">
        <v>79.960000000000008</v>
      </c>
      <c r="J237" s="232">
        <v>9897</v>
      </c>
      <c r="K237" s="232">
        <v>3093</v>
      </c>
      <c r="L237" s="232">
        <v>0</v>
      </c>
      <c r="M237" s="232">
        <v>938</v>
      </c>
      <c r="N237" s="232">
        <v>13928</v>
      </c>
      <c r="O237" s="237"/>
      <c r="P237" s="382"/>
      <c r="Q237" s="382"/>
    </row>
    <row r="238" spans="1:17" ht="15">
      <c r="A238" s="233">
        <v>432</v>
      </c>
      <c r="B238" s="234">
        <v>432712096</v>
      </c>
      <c r="C238" s="126" t="s">
        <v>517</v>
      </c>
      <c r="D238" s="124">
        <v>712</v>
      </c>
      <c r="E238" s="126" t="s">
        <v>415</v>
      </c>
      <c r="F238" s="126">
        <v>96</v>
      </c>
      <c r="G238" s="126" t="s">
        <v>123</v>
      </c>
      <c r="H238" s="364">
        <v>1</v>
      </c>
      <c r="I238" s="180">
        <v>1</v>
      </c>
      <c r="J238" s="232">
        <v>9220</v>
      </c>
      <c r="K238" s="232">
        <v>6254</v>
      </c>
      <c r="L238" s="232">
        <v>0</v>
      </c>
      <c r="M238" s="232">
        <v>938</v>
      </c>
      <c r="N238" s="232">
        <v>16412</v>
      </c>
      <c r="O238" s="237"/>
      <c r="P238" s="382"/>
      <c r="Q238" s="382"/>
    </row>
    <row r="239" spans="1:17" ht="15">
      <c r="A239" s="233">
        <v>432</v>
      </c>
      <c r="B239" s="234">
        <v>432712172</v>
      </c>
      <c r="C239" s="126" t="s">
        <v>517</v>
      </c>
      <c r="D239" s="124">
        <v>712</v>
      </c>
      <c r="E239" s="126" t="s">
        <v>415</v>
      </c>
      <c r="F239" s="126">
        <v>172</v>
      </c>
      <c r="G239" s="126" t="s">
        <v>199</v>
      </c>
      <c r="H239" s="364">
        <v>1</v>
      </c>
      <c r="I239" s="180">
        <v>1</v>
      </c>
      <c r="J239" s="232">
        <v>9220</v>
      </c>
      <c r="K239" s="232">
        <v>6704</v>
      </c>
      <c r="L239" s="232">
        <v>0</v>
      </c>
      <c r="M239" s="232">
        <v>938</v>
      </c>
      <c r="N239" s="232">
        <v>16862</v>
      </c>
      <c r="O239" s="237"/>
      <c r="P239" s="382"/>
      <c r="Q239" s="382"/>
    </row>
    <row r="240" spans="1:17" ht="15">
      <c r="A240" s="233">
        <v>432</v>
      </c>
      <c r="B240" s="234">
        <v>432712261</v>
      </c>
      <c r="C240" s="126" t="s">
        <v>517</v>
      </c>
      <c r="D240" s="124">
        <v>712</v>
      </c>
      <c r="E240" s="126" t="s">
        <v>415</v>
      </c>
      <c r="F240" s="126">
        <v>261</v>
      </c>
      <c r="G240" s="126" t="s">
        <v>288</v>
      </c>
      <c r="H240" s="364">
        <v>20.36</v>
      </c>
      <c r="I240" s="180">
        <v>20.36</v>
      </c>
      <c r="J240" s="232">
        <v>10236</v>
      </c>
      <c r="K240" s="232">
        <v>7651</v>
      </c>
      <c r="L240" s="232">
        <v>0</v>
      </c>
      <c r="M240" s="232">
        <v>938</v>
      </c>
      <c r="N240" s="232">
        <v>18825</v>
      </c>
      <c r="O240" s="237"/>
      <c r="P240" s="382"/>
      <c r="Q240" s="382"/>
    </row>
    <row r="241" spans="1:17" ht="15">
      <c r="A241" s="233">
        <v>432</v>
      </c>
      <c r="B241" s="234">
        <v>432712300</v>
      </c>
      <c r="C241" s="126" t="s">
        <v>517</v>
      </c>
      <c r="D241" s="124">
        <v>712</v>
      </c>
      <c r="E241" s="126" t="s">
        <v>415</v>
      </c>
      <c r="F241" s="126">
        <v>300</v>
      </c>
      <c r="G241" s="126" t="s">
        <v>327</v>
      </c>
      <c r="H241" s="364">
        <v>1</v>
      </c>
      <c r="I241" s="180">
        <v>1</v>
      </c>
      <c r="J241" s="232">
        <v>14035</v>
      </c>
      <c r="K241" s="232">
        <v>28108</v>
      </c>
      <c r="L241" s="232">
        <v>0</v>
      </c>
      <c r="M241" s="232">
        <v>938</v>
      </c>
      <c r="N241" s="232">
        <v>43081</v>
      </c>
      <c r="O241" s="237"/>
      <c r="P241" s="382"/>
      <c r="Q241" s="382"/>
    </row>
    <row r="242" spans="1:17" ht="15">
      <c r="A242" s="233">
        <v>432</v>
      </c>
      <c r="B242" s="234">
        <v>432712310</v>
      </c>
      <c r="C242" s="126" t="s">
        <v>517</v>
      </c>
      <c r="D242" s="124">
        <v>712</v>
      </c>
      <c r="E242" s="126" t="s">
        <v>415</v>
      </c>
      <c r="F242" s="126">
        <v>310</v>
      </c>
      <c r="G242" s="126" t="s">
        <v>337</v>
      </c>
      <c r="H242" s="364">
        <v>0.23</v>
      </c>
      <c r="I242" s="180">
        <v>0.23</v>
      </c>
      <c r="J242" s="232">
        <v>13330.379211106216</v>
      </c>
      <c r="K242" s="232">
        <v>4337</v>
      </c>
      <c r="L242" s="232">
        <v>0</v>
      </c>
      <c r="M242" s="232">
        <v>938</v>
      </c>
      <c r="N242" s="232">
        <v>18605.379211106214</v>
      </c>
      <c r="O242" s="237"/>
      <c r="P242" s="382"/>
      <c r="Q242" s="382"/>
    </row>
    <row r="243" spans="1:17" ht="15">
      <c r="A243" s="233">
        <v>432</v>
      </c>
      <c r="B243" s="234">
        <v>432712350</v>
      </c>
      <c r="C243" s="126" t="s">
        <v>517</v>
      </c>
      <c r="D243" s="124">
        <v>712</v>
      </c>
      <c r="E243" s="126" t="s">
        <v>415</v>
      </c>
      <c r="F243" s="126">
        <v>350</v>
      </c>
      <c r="G243" s="126" t="s">
        <v>377</v>
      </c>
      <c r="H243" s="364">
        <v>0.5</v>
      </c>
      <c r="I243" s="180">
        <v>0.5</v>
      </c>
      <c r="J243" s="232">
        <v>10582.617802238443</v>
      </c>
      <c r="K243" s="232">
        <v>9028</v>
      </c>
      <c r="L243" s="232">
        <v>0</v>
      </c>
      <c r="M243" s="232">
        <v>938</v>
      </c>
      <c r="N243" s="232">
        <v>20548.617802238441</v>
      </c>
      <c r="O243" s="237"/>
      <c r="P243" s="382"/>
      <c r="Q243" s="382"/>
    </row>
    <row r="244" spans="1:17" ht="15">
      <c r="A244" s="233">
        <v>432</v>
      </c>
      <c r="B244" s="234">
        <v>432712645</v>
      </c>
      <c r="C244" s="126" t="s">
        <v>517</v>
      </c>
      <c r="D244" s="124">
        <v>712</v>
      </c>
      <c r="E244" s="126" t="s">
        <v>415</v>
      </c>
      <c r="F244" s="126">
        <v>645</v>
      </c>
      <c r="G244" s="126" t="s">
        <v>394</v>
      </c>
      <c r="H244" s="364">
        <v>51.730000000000004</v>
      </c>
      <c r="I244" s="180">
        <v>51.730000000000004</v>
      </c>
      <c r="J244" s="232">
        <v>10574</v>
      </c>
      <c r="K244" s="232">
        <v>4995</v>
      </c>
      <c r="L244" s="232">
        <v>0</v>
      </c>
      <c r="M244" s="232">
        <v>938</v>
      </c>
      <c r="N244" s="232">
        <v>16507</v>
      </c>
      <c r="O244" s="237"/>
      <c r="P244" s="382"/>
      <c r="Q244" s="382"/>
    </row>
    <row r="245" spans="1:17" ht="15">
      <c r="A245" s="233">
        <v>432</v>
      </c>
      <c r="B245" s="234">
        <v>432712660</v>
      </c>
      <c r="C245" s="126" t="s">
        <v>517</v>
      </c>
      <c r="D245" s="124">
        <v>712</v>
      </c>
      <c r="E245" s="126" t="s">
        <v>415</v>
      </c>
      <c r="F245" s="126">
        <v>660</v>
      </c>
      <c r="G245" s="126" t="s">
        <v>398</v>
      </c>
      <c r="H245" s="364">
        <v>76.97</v>
      </c>
      <c r="I245" s="180">
        <v>76.97</v>
      </c>
      <c r="J245" s="232">
        <v>10468</v>
      </c>
      <c r="K245" s="232">
        <v>11186</v>
      </c>
      <c r="L245" s="232">
        <v>0</v>
      </c>
      <c r="M245" s="232">
        <v>938</v>
      </c>
      <c r="N245" s="232">
        <v>22592</v>
      </c>
      <c r="O245" s="237"/>
      <c r="P245" s="382"/>
      <c r="Q245" s="382"/>
    </row>
    <row r="246" spans="1:17" ht="15">
      <c r="A246" s="233">
        <v>432</v>
      </c>
      <c r="B246" s="234">
        <v>432712710</v>
      </c>
      <c r="C246" s="126" t="s">
        <v>517</v>
      </c>
      <c r="D246" s="124">
        <v>712</v>
      </c>
      <c r="E246" s="126" t="s">
        <v>415</v>
      </c>
      <c r="F246" s="126">
        <v>710</v>
      </c>
      <c r="G246" s="126" t="s">
        <v>414</v>
      </c>
      <c r="H246" s="364">
        <v>0.5</v>
      </c>
      <c r="I246" s="180">
        <v>0.5</v>
      </c>
      <c r="J246" s="232">
        <v>10760.516942463148</v>
      </c>
      <c r="K246" s="232">
        <v>5201</v>
      </c>
      <c r="L246" s="232">
        <v>0</v>
      </c>
      <c r="M246" s="232">
        <v>938</v>
      </c>
      <c r="N246" s="232">
        <v>16899.516942463146</v>
      </c>
      <c r="O246" s="237"/>
      <c r="P246" s="382"/>
      <c r="Q246" s="382"/>
    </row>
    <row r="247" spans="1:17" ht="15">
      <c r="A247" s="233">
        <v>432</v>
      </c>
      <c r="B247" s="234">
        <v>432712712</v>
      </c>
      <c r="C247" s="126" t="s">
        <v>517</v>
      </c>
      <c r="D247" s="124">
        <v>712</v>
      </c>
      <c r="E247" s="126" t="s">
        <v>415</v>
      </c>
      <c r="F247" s="126">
        <v>712</v>
      </c>
      <c r="G247" s="126" t="s">
        <v>415</v>
      </c>
      <c r="H247" s="364">
        <v>16</v>
      </c>
      <c r="I247" s="180">
        <v>16</v>
      </c>
      <c r="J247" s="232">
        <v>10250</v>
      </c>
      <c r="K247" s="232">
        <v>7484</v>
      </c>
      <c r="L247" s="232">
        <v>0</v>
      </c>
      <c r="M247" s="232">
        <v>938</v>
      </c>
      <c r="N247" s="232">
        <v>18672</v>
      </c>
      <c r="O247" s="237"/>
      <c r="P247" s="382"/>
      <c r="Q247" s="382"/>
    </row>
    <row r="248" spans="1:17" ht="15">
      <c r="A248" s="233">
        <v>435</v>
      </c>
      <c r="B248" s="234">
        <v>435301009</v>
      </c>
      <c r="C248" s="126" t="s">
        <v>518</v>
      </c>
      <c r="D248" s="124">
        <v>301</v>
      </c>
      <c r="E248" s="126" t="s">
        <v>328</v>
      </c>
      <c r="F248" s="126">
        <v>9</v>
      </c>
      <c r="G248" s="126" t="s">
        <v>36</v>
      </c>
      <c r="H248" s="364">
        <v>2</v>
      </c>
      <c r="I248" s="180">
        <v>2</v>
      </c>
      <c r="J248" s="232">
        <v>11023</v>
      </c>
      <c r="K248" s="232">
        <v>8022</v>
      </c>
      <c r="L248" s="232">
        <v>0</v>
      </c>
      <c r="M248" s="232">
        <v>938</v>
      </c>
      <c r="N248" s="232">
        <v>19983</v>
      </c>
      <c r="O248" s="237"/>
      <c r="P248" s="382"/>
      <c r="Q248" s="382"/>
    </row>
    <row r="249" spans="1:17" ht="15">
      <c r="A249" s="233">
        <v>435</v>
      </c>
      <c r="B249" s="234">
        <v>435301031</v>
      </c>
      <c r="C249" s="126" t="s">
        <v>518</v>
      </c>
      <c r="D249" s="124">
        <v>301</v>
      </c>
      <c r="E249" s="126" t="s">
        <v>328</v>
      </c>
      <c r="F249" s="126">
        <v>31</v>
      </c>
      <c r="G249" s="126" t="s">
        <v>58</v>
      </c>
      <c r="H249" s="364">
        <v>57.49</v>
      </c>
      <c r="I249" s="180">
        <v>57.49</v>
      </c>
      <c r="J249" s="232">
        <v>10561</v>
      </c>
      <c r="K249" s="232">
        <v>5647</v>
      </c>
      <c r="L249" s="232">
        <v>0</v>
      </c>
      <c r="M249" s="232">
        <v>938</v>
      </c>
      <c r="N249" s="232">
        <v>17146</v>
      </c>
      <c r="O249" s="237"/>
      <c r="P249" s="382"/>
      <c r="Q249" s="382"/>
    </row>
    <row r="250" spans="1:17" ht="15">
      <c r="A250" s="233">
        <v>435</v>
      </c>
      <c r="B250" s="234">
        <v>435301048</v>
      </c>
      <c r="C250" s="126" t="s">
        <v>518</v>
      </c>
      <c r="D250" s="124">
        <v>301</v>
      </c>
      <c r="E250" s="126" t="s">
        <v>328</v>
      </c>
      <c r="F250" s="126">
        <v>48</v>
      </c>
      <c r="G250" s="126" t="s">
        <v>75</v>
      </c>
      <c r="H250" s="364">
        <v>2</v>
      </c>
      <c r="I250" s="180">
        <v>2</v>
      </c>
      <c r="J250" s="232">
        <v>11023</v>
      </c>
      <c r="K250" s="232">
        <v>9861</v>
      </c>
      <c r="L250" s="232">
        <v>0</v>
      </c>
      <c r="M250" s="232">
        <v>938</v>
      </c>
      <c r="N250" s="232">
        <v>21822</v>
      </c>
      <c r="O250" s="237"/>
      <c r="P250" s="382"/>
      <c r="Q250" s="382"/>
    </row>
    <row r="251" spans="1:17" ht="15">
      <c r="A251" s="233">
        <v>435</v>
      </c>
      <c r="B251" s="234">
        <v>435301056</v>
      </c>
      <c r="C251" s="126" t="s">
        <v>518</v>
      </c>
      <c r="D251" s="124">
        <v>301</v>
      </c>
      <c r="E251" s="126" t="s">
        <v>328</v>
      </c>
      <c r="F251" s="126">
        <v>56</v>
      </c>
      <c r="G251" s="126" t="s">
        <v>83</v>
      </c>
      <c r="H251" s="364">
        <v>91.490000000000009</v>
      </c>
      <c r="I251" s="180">
        <v>91.490000000000009</v>
      </c>
      <c r="J251" s="232">
        <v>10573</v>
      </c>
      <c r="K251" s="232">
        <v>4028</v>
      </c>
      <c r="L251" s="232">
        <v>0</v>
      </c>
      <c r="M251" s="232">
        <v>938</v>
      </c>
      <c r="N251" s="232">
        <v>15539</v>
      </c>
      <c r="O251" s="237"/>
      <c r="P251" s="382"/>
      <c r="Q251" s="382"/>
    </row>
    <row r="252" spans="1:17" ht="15">
      <c r="A252" s="233">
        <v>435</v>
      </c>
      <c r="B252" s="234">
        <v>435301079</v>
      </c>
      <c r="C252" s="126" t="s">
        <v>518</v>
      </c>
      <c r="D252" s="124">
        <v>301</v>
      </c>
      <c r="E252" s="126" t="s">
        <v>328</v>
      </c>
      <c r="F252" s="126">
        <v>79</v>
      </c>
      <c r="G252" s="126" t="s">
        <v>106</v>
      </c>
      <c r="H252" s="364">
        <v>156.05000000000001</v>
      </c>
      <c r="I252" s="180">
        <v>156.05000000000001</v>
      </c>
      <c r="J252" s="232">
        <v>10729</v>
      </c>
      <c r="K252" s="232">
        <v>28</v>
      </c>
      <c r="L252" s="232">
        <v>0</v>
      </c>
      <c r="M252" s="232">
        <v>938</v>
      </c>
      <c r="N252" s="232">
        <v>11695</v>
      </c>
      <c r="O252" s="237"/>
      <c r="P252" s="382"/>
      <c r="Q252" s="382"/>
    </row>
    <row r="253" spans="1:17" ht="15">
      <c r="A253" s="233">
        <v>435</v>
      </c>
      <c r="B253" s="234">
        <v>435301128</v>
      </c>
      <c r="C253" s="126" t="s">
        <v>518</v>
      </c>
      <c r="D253" s="124">
        <v>301</v>
      </c>
      <c r="E253" s="126" t="s">
        <v>328</v>
      </c>
      <c r="F253" s="126">
        <v>128</v>
      </c>
      <c r="G253" s="126" t="s">
        <v>155</v>
      </c>
      <c r="H253" s="364">
        <v>1</v>
      </c>
      <c r="I253" s="180">
        <v>1</v>
      </c>
      <c r="J253" s="232">
        <v>16192</v>
      </c>
      <c r="K253" s="232">
        <v>1457</v>
      </c>
      <c r="L253" s="232">
        <v>0</v>
      </c>
      <c r="M253" s="232">
        <v>938</v>
      </c>
      <c r="N253" s="232">
        <v>18587</v>
      </c>
      <c r="O253" s="237"/>
      <c r="P253" s="382"/>
      <c r="Q253" s="382"/>
    </row>
    <row r="254" spans="1:17" ht="15">
      <c r="A254" s="233">
        <v>435</v>
      </c>
      <c r="B254" s="234">
        <v>435301149</v>
      </c>
      <c r="C254" s="126" t="s">
        <v>518</v>
      </c>
      <c r="D254" s="124">
        <v>301</v>
      </c>
      <c r="E254" s="126" t="s">
        <v>328</v>
      </c>
      <c r="F254" s="126">
        <v>149</v>
      </c>
      <c r="G254" s="126" t="s">
        <v>176</v>
      </c>
      <c r="H254" s="364">
        <v>2.62</v>
      </c>
      <c r="I254" s="180">
        <v>2.62</v>
      </c>
      <c r="J254" s="232">
        <v>11023</v>
      </c>
      <c r="K254" s="232">
        <v>407</v>
      </c>
      <c r="L254" s="232">
        <v>0</v>
      </c>
      <c r="M254" s="232">
        <v>938</v>
      </c>
      <c r="N254" s="232">
        <v>12368</v>
      </c>
      <c r="O254" s="237"/>
      <c r="P254" s="382"/>
      <c r="Q254" s="382"/>
    </row>
    <row r="255" spans="1:17" ht="15">
      <c r="A255" s="233">
        <v>435</v>
      </c>
      <c r="B255" s="234">
        <v>435301160</v>
      </c>
      <c r="C255" s="126" t="s">
        <v>518</v>
      </c>
      <c r="D255" s="124">
        <v>301</v>
      </c>
      <c r="E255" s="126" t="s">
        <v>328</v>
      </c>
      <c r="F255" s="126">
        <v>160</v>
      </c>
      <c r="G255" s="126" t="s">
        <v>187</v>
      </c>
      <c r="H255" s="364">
        <v>300.52999999999997</v>
      </c>
      <c r="I255" s="180">
        <v>300.52999999999997</v>
      </c>
      <c r="J255" s="232">
        <v>11871</v>
      </c>
      <c r="K255" s="232">
        <v>153</v>
      </c>
      <c r="L255" s="232">
        <v>0</v>
      </c>
      <c r="M255" s="232">
        <v>938</v>
      </c>
      <c r="N255" s="232">
        <v>12962</v>
      </c>
      <c r="O255" s="237"/>
      <c r="P255" s="382"/>
      <c r="Q255" s="382"/>
    </row>
    <row r="256" spans="1:17" ht="15">
      <c r="A256" s="233">
        <v>435</v>
      </c>
      <c r="B256" s="234">
        <v>435301162</v>
      </c>
      <c r="C256" s="126" t="s">
        <v>518</v>
      </c>
      <c r="D256" s="124">
        <v>301</v>
      </c>
      <c r="E256" s="126" t="s">
        <v>328</v>
      </c>
      <c r="F256" s="126">
        <v>162</v>
      </c>
      <c r="G256" s="126" t="s">
        <v>189</v>
      </c>
      <c r="H256" s="364">
        <v>1</v>
      </c>
      <c r="I256" s="180">
        <v>1</v>
      </c>
      <c r="J256" s="232">
        <v>11023</v>
      </c>
      <c r="K256" s="232">
        <v>2845</v>
      </c>
      <c r="L256" s="232">
        <v>0</v>
      </c>
      <c r="M256" s="232">
        <v>938</v>
      </c>
      <c r="N256" s="232">
        <v>14806</v>
      </c>
      <c r="O256" s="237"/>
      <c r="P256" s="382"/>
      <c r="Q256" s="382"/>
    </row>
    <row r="257" spans="1:17" ht="15">
      <c r="A257" s="233">
        <v>435</v>
      </c>
      <c r="B257" s="234">
        <v>435301211</v>
      </c>
      <c r="C257" s="126" t="s">
        <v>518</v>
      </c>
      <c r="D257" s="124">
        <v>301</v>
      </c>
      <c r="E257" s="126" t="s">
        <v>328</v>
      </c>
      <c r="F257" s="126">
        <v>211</v>
      </c>
      <c r="G257" s="126" t="s">
        <v>238</v>
      </c>
      <c r="H257" s="364">
        <v>1</v>
      </c>
      <c r="I257" s="180">
        <v>1</v>
      </c>
      <c r="J257" s="232">
        <v>11023</v>
      </c>
      <c r="K257" s="232">
        <v>2782</v>
      </c>
      <c r="L257" s="232">
        <v>0</v>
      </c>
      <c r="M257" s="232">
        <v>938</v>
      </c>
      <c r="N257" s="232">
        <v>14743</v>
      </c>
      <c r="O257" s="237"/>
      <c r="P257" s="382"/>
      <c r="Q257" s="382"/>
    </row>
    <row r="258" spans="1:17" ht="15">
      <c r="A258" s="233">
        <v>435</v>
      </c>
      <c r="B258" s="234">
        <v>435301295</v>
      </c>
      <c r="C258" s="126" t="s">
        <v>518</v>
      </c>
      <c r="D258" s="124">
        <v>301</v>
      </c>
      <c r="E258" s="126" t="s">
        <v>328</v>
      </c>
      <c r="F258" s="126">
        <v>295</v>
      </c>
      <c r="G258" s="126" t="s">
        <v>322</v>
      </c>
      <c r="H258" s="364">
        <v>46.199999999999996</v>
      </c>
      <c r="I258" s="180">
        <v>46.199999999999996</v>
      </c>
      <c r="J258" s="232">
        <v>10409</v>
      </c>
      <c r="K258" s="232">
        <v>6427</v>
      </c>
      <c r="L258" s="232">
        <v>0</v>
      </c>
      <c r="M258" s="232">
        <v>938</v>
      </c>
      <c r="N258" s="232">
        <v>17774</v>
      </c>
      <c r="O258" s="237"/>
      <c r="P258" s="382"/>
      <c r="Q258" s="382"/>
    </row>
    <row r="259" spans="1:17" ht="15">
      <c r="A259" s="233">
        <v>435</v>
      </c>
      <c r="B259" s="234">
        <v>435301301</v>
      </c>
      <c r="C259" s="126" t="s">
        <v>518</v>
      </c>
      <c r="D259" s="124">
        <v>301</v>
      </c>
      <c r="E259" s="126" t="s">
        <v>328</v>
      </c>
      <c r="F259" s="126">
        <v>301</v>
      </c>
      <c r="G259" s="126" t="s">
        <v>328</v>
      </c>
      <c r="H259" s="364">
        <v>77.009999999999991</v>
      </c>
      <c r="I259" s="180">
        <v>77.009999999999991</v>
      </c>
      <c r="J259" s="232">
        <v>11453</v>
      </c>
      <c r="K259" s="232">
        <v>4259</v>
      </c>
      <c r="L259" s="232">
        <v>0</v>
      </c>
      <c r="M259" s="232">
        <v>938</v>
      </c>
      <c r="N259" s="232">
        <v>16650</v>
      </c>
      <c r="O259" s="237"/>
      <c r="P259" s="382"/>
      <c r="Q259" s="382"/>
    </row>
    <row r="260" spans="1:17" ht="15">
      <c r="A260" s="233">
        <v>435</v>
      </c>
      <c r="B260" s="234">
        <v>435301326</v>
      </c>
      <c r="C260" s="126" t="s">
        <v>518</v>
      </c>
      <c r="D260" s="124">
        <v>301</v>
      </c>
      <c r="E260" s="126" t="s">
        <v>328</v>
      </c>
      <c r="F260" s="126">
        <v>326</v>
      </c>
      <c r="G260" s="126" t="s">
        <v>353</v>
      </c>
      <c r="H260" s="364">
        <v>4.2200000000000006</v>
      </c>
      <c r="I260" s="180">
        <v>4.2200000000000006</v>
      </c>
      <c r="J260" s="232">
        <v>10099</v>
      </c>
      <c r="K260" s="232">
        <v>4242</v>
      </c>
      <c r="L260" s="232">
        <v>0</v>
      </c>
      <c r="M260" s="232">
        <v>938</v>
      </c>
      <c r="N260" s="232">
        <v>15279</v>
      </c>
      <c r="O260" s="237"/>
      <c r="P260" s="382"/>
      <c r="Q260" s="382"/>
    </row>
    <row r="261" spans="1:17" ht="15">
      <c r="A261" s="233">
        <v>435</v>
      </c>
      <c r="B261" s="234">
        <v>435301342</v>
      </c>
      <c r="C261" s="126" t="s">
        <v>518</v>
      </c>
      <c r="D261" s="124">
        <v>301</v>
      </c>
      <c r="E261" s="126" t="s">
        <v>328</v>
      </c>
      <c r="F261" s="126">
        <v>342</v>
      </c>
      <c r="G261" s="126" t="s">
        <v>369</v>
      </c>
      <c r="H261" s="364">
        <v>0.64</v>
      </c>
      <c r="I261" s="180">
        <v>0.64</v>
      </c>
      <c r="J261" s="232">
        <v>11347.29420702626</v>
      </c>
      <c r="K261" s="232">
        <v>9313</v>
      </c>
      <c r="L261" s="232">
        <v>0</v>
      </c>
      <c r="M261" s="232">
        <v>938</v>
      </c>
      <c r="N261" s="232">
        <v>21598.294207026258</v>
      </c>
      <c r="O261" s="237"/>
      <c r="P261" s="382"/>
      <c r="Q261" s="382"/>
    </row>
    <row r="262" spans="1:17" ht="15">
      <c r="A262" s="233">
        <v>435</v>
      </c>
      <c r="B262" s="234">
        <v>435301600</v>
      </c>
      <c r="C262" s="126" t="s">
        <v>518</v>
      </c>
      <c r="D262" s="124">
        <v>301</v>
      </c>
      <c r="E262" s="126" t="s">
        <v>328</v>
      </c>
      <c r="F262" s="126">
        <v>600</v>
      </c>
      <c r="G262" s="126" t="s">
        <v>381</v>
      </c>
      <c r="H262" s="364">
        <v>0.83</v>
      </c>
      <c r="I262" s="180">
        <v>0.83</v>
      </c>
      <c r="J262" s="232">
        <v>11293.540591367186</v>
      </c>
      <c r="K262" s="232">
        <v>5208</v>
      </c>
      <c r="L262" s="232">
        <v>0</v>
      </c>
      <c r="M262" s="232">
        <v>938</v>
      </c>
      <c r="N262" s="232">
        <v>17439.540591367186</v>
      </c>
      <c r="O262" s="237"/>
      <c r="P262" s="382"/>
      <c r="Q262" s="382"/>
    </row>
    <row r="263" spans="1:17" ht="15">
      <c r="A263" s="233">
        <v>435</v>
      </c>
      <c r="B263" s="234">
        <v>435301616</v>
      </c>
      <c r="C263" s="126" t="s">
        <v>518</v>
      </c>
      <c r="D263" s="124">
        <v>301</v>
      </c>
      <c r="E263" s="126" t="s">
        <v>328</v>
      </c>
      <c r="F263" s="126">
        <v>616</v>
      </c>
      <c r="G263" s="126" t="s">
        <v>386</v>
      </c>
      <c r="H263" s="364">
        <v>0.89</v>
      </c>
      <c r="I263" s="180">
        <v>0.89</v>
      </c>
      <c r="J263" s="232">
        <v>11770.241333739343</v>
      </c>
      <c r="K263" s="232">
        <v>4121</v>
      </c>
      <c r="L263" s="232">
        <v>0</v>
      </c>
      <c r="M263" s="232">
        <v>938</v>
      </c>
      <c r="N263" s="232">
        <v>16829.241333739345</v>
      </c>
      <c r="O263" s="237"/>
      <c r="P263" s="382"/>
      <c r="Q263" s="382"/>
    </row>
    <row r="264" spans="1:17" ht="15">
      <c r="A264" s="233">
        <v>435</v>
      </c>
      <c r="B264" s="234">
        <v>435301673</v>
      </c>
      <c r="C264" s="126" t="s">
        <v>518</v>
      </c>
      <c r="D264" s="124">
        <v>301</v>
      </c>
      <c r="E264" s="126" t="s">
        <v>328</v>
      </c>
      <c r="F264" s="126">
        <v>673</v>
      </c>
      <c r="G264" s="126" t="s">
        <v>403</v>
      </c>
      <c r="H264" s="364">
        <v>18</v>
      </c>
      <c r="I264" s="180">
        <v>18</v>
      </c>
      <c r="J264" s="232">
        <v>10820</v>
      </c>
      <c r="K264" s="232">
        <v>6947</v>
      </c>
      <c r="L264" s="232">
        <v>0</v>
      </c>
      <c r="M264" s="232">
        <v>938</v>
      </c>
      <c r="N264" s="232">
        <v>18705</v>
      </c>
      <c r="O264" s="237"/>
      <c r="P264" s="382"/>
      <c r="Q264" s="382"/>
    </row>
    <row r="265" spans="1:17" ht="15">
      <c r="A265" s="233">
        <v>435</v>
      </c>
      <c r="B265" s="234">
        <v>435301725</v>
      </c>
      <c r="C265" s="126" t="s">
        <v>518</v>
      </c>
      <c r="D265" s="124">
        <v>301</v>
      </c>
      <c r="E265" s="126" t="s">
        <v>328</v>
      </c>
      <c r="F265" s="126">
        <v>725</v>
      </c>
      <c r="G265" s="126" t="s">
        <v>419</v>
      </c>
      <c r="H265" s="364">
        <v>1</v>
      </c>
      <c r="I265" s="180">
        <v>1</v>
      </c>
      <c r="J265" s="232">
        <v>11081.280269630339</v>
      </c>
      <c r="K265" s="232">
        <v>3600</v>
      </c>
      <c r="L265" s="232">
        <v>0</v>
      </c>
      <c r="M265" s="232">
        <v>938</v>
      </c>
      <c r="N265" s="232">
        <v>15619.280269630339</v>
      </c>
      <c r="O265" s="237"/>
      <c r="P265" s="382"/>
      <c r="Q265" s="382"/>
    </row>
    <row r="266" spans="1:17" ht="15">
      <c r="A266" s="233">
        <v>435</v>
      </c>
      <c r="B266" s="234">
        <v>435301735</v>
      </c>
      <c r="C266" s="126" t="s">
        <v>518</v>
      </c>
      <c r="D266" s="124">
        <v>301</v>
      </c>
      <c r="E266" s="126" t="s">
        <v>328</v>
      </c>
      <c r="F266" s="126">
        <v>735</v>
      </c>
      <c r="G266" s="126" t="s">
        <v>422</v>
      </c>
      <c r="H266" s="364">
        <v>4.22</v>
      </c>
      <c r="I266" s="180">
        <v>4.22</v>
      </c>
      <c r="J266" s="232">
        <v>9821</v>
      </c>
      <c r="K266" s="232">
        <v>4630</v>
      </c>
      <c r="L266" s="232">
        <v>0</v>
      </c>
      <c r="M266" s="232">
        <v>938</v>
      </c>
      <c r="N266" s="232">
        <v>15389</v>
      </c>
      <c r="O266" s="237"/>
      <c r="P266" s="382"/>
      <c r="Q266" s="382"/>
    </row>
    <row r="267" spans="1:17" ht="15">
      <c r="A267" s="233">
        <v>436</v>
      </c>
      <c r="B267" s="234">
        <v>436049001</v>
      </c>
      <c r="C267" s="126" t="s">
        <v>519</v>
      </c>
      <c r="D267" s="124">
        <v>49</v>
      </c>
      <c r="E267" s="126" t="s">
        <v>76</v>
      </c>
      <c r="F267" s="126">
        <v>1</v>
      </c>
      <c r="G267" s="126" t="s">
        <v>28</v>
      </c>
      <c r="H267" s="364">
        <v>1</v>
      </c>
      <c r="I267" s="180">
        <v>1</v>
      </c>
      <c r="J267" s="232">
        <v>12097.490041605108</v>
      </c>
      <c r="K267" s="232">
        <v>2032</v>
      </c>
      <c r="L267" s="232">
        <v>0</v>
      </c>
      <c r="M267" s="232">
        <v>938</v>
      </c>
      <c r="N267" s="232">
        <v>15067.490041605108</v>
      </c>
      <c r="O267" s="237"/>
      <c r="P267" s="382"/>
      <c r="Q267" s="382"/>
    </row>
    <row r="268" spans="1:17" ht="15">
      <c r="A268" s="233">
        <v>436</v>
      </c>
      <c r="B268" s="234">
        <v>436049010</v>
      </c>
      <c r="C268" s="126" t="s">
        <v>519</v>
      </c>
      <c r="D268" s="124">
        <v>49</v>
      </c>
      <c r="E268" s="126" t="s">
        <v>76</v>
      </c>
      <c r="F268" s="126">
        <v>10</v>
      </c>
      <c r="G268" s="126" t="s">
        <v>37</v>
      </c>
      <c r="H268" s="364">
        <v>1</v>
      </c>
      <c r="I268" s="180">
        <v>1</v>
      </c>
      <c r="J268" s="232">
        <v>15301</v>
      </c>
      <c r="K268" s="232">
        <v>6828</v>
      </c>
      <c r="L268" s="232">
        <v>0</v>
      </c>
      <c r="M268" s="232">
        <v>938</v>
      </c>
      <c r="N268" s="232">
        <v>23067</v>
      </c>
      <c r="O268" s="237"/>
      <c r="P268" s="382"/>
      <c r="Q268" s="382"/>
    </row>
    <row r="269" spans="1:17" ht="15">
      <c r="A269" s="233">
        <v>436</v>
      </c>
      <c r="B269" s="234">
        <v>436049031</v>
      </c>
      <c r="C269" s="126" t="s">
        <v>519</v>
      </c>
      <c r="D269" s="124">
        <v>49</v>
      </c>
      <c r="E269" s="126" t="s">
        <v>76</v>
      </c>
      <c r="F269" s="126">
        <v>31</v>
      </c>
      <c r="G269" s="126" t="s">
        <v>58</v>
      </c>
      <c r="H269" s="364">
        <v>2</v>
      </c>
      <c r="I269" s="180">
        <v>2</v>
      </c>
      <c r="J269" s="232">
        <v>11130.36939861099</v>
      </c>
      <c r="K269" s="232">
        <v>5952</v>
      </c>
      <c r="L269" s="232">
        <v>0</v>
      </c>
      <c r="M269" s="232">
        <v>938</v>
      </c>
      <c r="N269" s="232">
        <v>18020.36939861099</v>
      </c>
      <c r="O269" s="237"/>
      <c r="P269" s="382"/>
      <c r="Q269" s="382"/>
    </row>
    <row r="270" spans="1:17" ht="15">
      <c r="A270" s="233">
        <v>436</v>
      </c>
      <c r="B270" s="234">
        <v>436049035</v>
      </c>
      <c r="C270" s="126" t="s">
        <v>519</v>
      </c>
      <c r="D270" s="124">
        <v>49</v>
      </c>
      <c r="E270" s="126" t="s">
        <v>76</v>
      </c>
      <c r="F270" s="126">
        <v>35</v>
      </c>
      <c r="G270" s="126" t="s">
        <v>62</v>
      </c>
      <c r="H270" s="364">
        <v>22.1</v>
      </c>
      <c r="I270" s="180">
        <v>22.1</v>
      </c>
      <c r="J270" s="232">
        <v>14827</v>
      </c>
      <c r="K270" s="232">
        <v>5731</v>
      </c>
      <c r="L270" s="232">
        <v>0</v>
      </c>
      <c r="M270" s="232">
        <v>938</v>
      </c>
      <c r="N270" s="232">
        <v>21496</v>
      </c>
      <c r="O270" s="237"/>
      <c r="P270" s="382"/>
      <c r="Q270" s="382"/>
    </row>
    <row r="271" spans="1:17" ht="15">
      <c r="A271" s="233">
        <v>436</v>
      </c>
      <c r="B271" s="234">
        <v>436049044</v>
      </c>
      <c r="C271" s="126" t="s">
        <v>519</v>
      </c>
      <c r="D271" s="124">
        <v>49</v>
      </c>
      <c r="E271" s="126" t="s">
        <v>76</v>
      </c>
      <c r="F271" s="126">
        <v>44</v>
      </c>
      <c r="G271" s="126" t="s">
        <v>71</v>
      </c>
      <c r="H271" s="364">
        <v>1</v>
      </c>
      <c r="I271" s="180">
        <v>1</v>
      </c>
      <c r="J271" s="232">
        <v>17996</v>
      </c>
      <c r="K271" s="232">
        <v>526</v>
      </c>
      <c r="L271" s="232">
        <v>0</v>
      </c>
      <c r="M271" s="232">
        <v>938</v>
      </c>
      <c r="N271" s="232">
        <v>19460</v>
      </c>
      <c r="O271" s="237"/>
      <c r="P271" s="382"/>
      <c r="Q271" s="382"/>
    </row>
    <row r="272" spans="1:17" ht="15">
      <c r="A272" s="233">
        <v>436</v>
      </c>
      <c r="B272" s="234">
        <v>436049049</v>
      </c>
      <c r="C272" s="126" t="s">
        <v>519</v>
      </c>
      <c r="D272" s="124">
        <v>49</v>
      </c>
      <c r="E272" s="126" t="s">
        <v>76</v>
      </c>
      <c r="F272" s="126">
        <v>49</v>
      </c>
      <c r="G272" s="126" t="s">
        <v>76</v>
      </c>
      <c r="H272" s="364">
        <v>196</v>
      </c>
      <c r="I272" s="180">
        <v>196</v>
      </c>
      <c r="J272" s="232">
        <v>14008</v>
      </c>
      <c r="K272" s="232">
        <v>17707</v>
      </c>
      <c r="L272" s="232">
        <v>0</v>
      </c>
      <c r="M272" s="232">
        <v>938</v>
      </c>
      <c r="N272" s="232">
        <v>32653</v>
      </c>
      <c r="O272" s="237"/>
      <c r="P272" s="382"/>
      <c r="Q272" s="382"/>
    </row>
    <row r="273" spans="1:17" ht="15">
      <c r="A273" s="233">
        <v>436</v>
      </c>
      <c r="B273" s="234">
        <v>436049057</v>
      </c>
      <c r="C273" s="126" t="s">
        <v>519</v>
      </c>
      <c r="D273" s="124">
        <v>49</v>
      </c>
      <c r="E273" s="126" t="s">
        <v>76</v>
      </c>
      <c r="F273" s="126">
        <v>57</v>
      </c>
      <c r="G273" s="126" t="s">
        <v>84</v>
      </c>
      <c r="H273" s="364">
        <v>6</v>
      </c>
      <c r="I273" s="180">
        <v>6</v>
      </c>
      <c r="J273" s="232">
        <v>14666</v>
      </c>
      <c r="K273" s="232">
        <v>425</v>
      </c>
      <c r="L273" s="232">
        <v>0</v>
      </c>
      <c r="M273" s="232">
        <v>938</v>
      </c>
      <c r="N273" s="232">
        <v>16029</v>
      </c>
      <c r="O273" s="237"/>
      <c r="P273" s="382"/>
      <c r="Q273" s="382"/>
    </row>
    <row r="274" spans="1:17" ht="15">
      <c r="A274" s="233">
        <v>436</v>
      </c>
      <c r="B274" s="234">
        <v>436049093</v>
      </c>
      <c r="C274" s="126" t="s">
        <v>519</v>
      </c>
      <c r="D274" s="124">
        <v>49</v>
      </c>
      <c r="E274" s="126" t="s">
        <v>76</v>
      </c>
      <c r="F274" s="126">
        <v>93</v>
      </c>
      <c r="G274" s="126" t="s">
        <v>120</v>
      </c>
      <c r="H274" s="364">
        <v>6</v>
      </c>
      <c r="I274" s="180">
        <v>6</v>
      </c>
      <c r="J274" s="232">
        <v>15017</v>
      </c>
      <c r="K274" s="232">
        <v>0</v>
      </c>
      <c r="L274" s="232">
        <v>0</v>
      </c>
      <c r="M274" s="232">
        <v>938</v>
      </c>
      <c r="N274" s="232">
        <v>15955</v>
      </c>
      <c r="O274" s="237"/>
      <c r="P274" s="382"/>
      <c r="Q274" s="382"/>
    </row>
    <row r="275" spans="1:17" ht="15">
      <c r="A275" s="233">
        <v>436</v>
      </c>
      <c r="B275" s="234">
        <v>436049133</v>
      </c>
      <c r="C275" s="126" t="s">
        <v>519</v>
      </c>
      <c r="D275" s="124">
        <v>49</v>
      </c>
      <c r="E275" s="126" t="s">
        <v>76</v>
      </c>
      <c r="F275" s="126">
        <v>133</v>
      </c>
      <c r="G275" s="126" t="s">
        <v>160</v>
      </c>
      <c r="H275" s="364">
        <v>1</v>
      </c>
      <c r="I275" s="180">
        <v>1</v>
      </c>
      <c r="J275" s="232">
        <v>11996</v>
      </c>
      <c r="K275" s="232">
        <v>1244</v>
      </c>
      <c r="L275" s="232">
        <v>0</v>
      </c>
      <c r="M275" s="232">
        <v>938</v>
      </c>
      <c r="N275" s="232">
        <v>14178</v>
      </c>
      <c r="O275" s="237"/>
      <c r="P275" s="382"/>
      <c r="Q275" s="382"/>
    </row>
    <row r="276" spans="1:17" ht="15">
      <c r="A276" s="233">
        <v>436</v>
      </c>
      <c r="B276" s="234">
        <v>436049149</v>
      </c>
      <c r="C276" s="126" t="s">
        <v>519</v>
      </c>
      <c r="D276" s="124">
        <v>49</v>
      </c>
      <c r="E276" s="126" t="s">
        <v>76</v>
      </c>
      <c r="F276" s="126">
        <v>149</v>
      </c>
      <c r="G276" s="126" t="s">
        <v>176</v>
      </c>
      <c r="H276" s="364">
        <v>1</v>
      </c>
      <c r="I276" s="180">
        <v>1</v>
      </c>
      <c r="J276" s="232">
        <v>11996</v>
      </c>
      <c r="K276" s="232">
        <v>443</v>
      </c>
      <c r="L276" s="232">
        <v>0</v>
      </c>
      <c r="M276" s="232">
        <v>938</v>
      </c>
      <c r="N276" s="232">
        <v>13377</v>
      </c>
      <c r="O276" s="237"/>
      <c r="P276" s="382"/>
      <c r="Q276" s="382"/>
    </row>
    <row r="277" spans="1:17" ht="15">
      <c r="A277" s="233">
        <v>436</v>
      </c>
      <c r="B277" s="234">
        <v>436049155</v>
      </c>
      <c r="C277" s="126" t="s">
        <v>519</v>
      </c>
      <c r="D277" s="124">
        <v>49</v>
      </c>
      <c r="E277" s="126" t="s">
        <v>76</v>
      </c>
      <c r="F277" s="126">
        <v>155</v>
      </c>
      <c r="G277" s="126" t="s">
        <v>182</v>
      </c>
      <c r="H277" s="364">
        <v>2</v>
      </c>
      <c r="I277" s="180">
        <v>2</v>
      </c>
      <c r="J277" s="232">
        <v>11006</v>
      </c>
      <c r="K277" s="232">
        <v>8944</v>
      </c>
      <c r="L277" s="232">
        <v>0</v>
      </c>
      <c r="M277" s="232">
        <v>938</v>
      </c>
      <c r="N277" s="232">
        <v>20888</v>
      </c>
      <c r="O277" s="237"/>
      <c r="P277" s="382"/>
      <c r="Q277" s="382"/>
    </row>
    <row r="278" spans="1:17" ht="15">
      <c r="A278" s="233">
        <v>436</v>
      </c>
      <c r="B278" s="234">
        <v>436049160</v>
      </c>
      <c r="C278" s="126" t="s">
        <v>519</v>
      </c>
      <c r="D278" s="124">
        <v>49</v>
      </c>
      <c r="E278" s="126" t="s">
        <v>76</v>
      </c>
      <c r="F278" s="126">
        <v>160</v>
      </c>
      <c r="G278" s="126" t="s">
        <v>187</v>
      </c>
      <c r="H278" s="364">
        <v>1</v>
      </c>
      <c r="I278" s="180">
        <v>1</v>
      </c>
      <c r="J278" s="232">
        <v>14498.69230261108</v>
      </c>
      <c r="K278" s="232">
        <v>187</v>
      </c>
      <c r="L278" s="232">
        <v>0</v>
      </c>
      <c r="M278" s="232">
        <v>938</v>
      </c>
      <c r="N278" s="232">
        <v>15623.69230261108</v>
      </c>
      <c r="O278" s="237"/>
      <c r="P278" s="382"/>
      <c r="Q278" s="382"/>
    </row>
    <row r="279" spans="1:17" ht="15">
      <c r="A279" s="233">
        <v>436</v>
      </c>
      <c r="B279" s="234">
        <v>436049163</v>
      </c>
      <c r="C279" s="126" t="s">
        <v>519</v>
      </c>
      <c r="D279" s="124">
        <v>49</v>
      </c>
      <c r="E279" s="126" t="s">
        <v>76</v>
      </c>
      <c r="F279" s="126">
        <v>163</v>
      </c>
      <c r="G279" s="126" t="s">
        <v>190</v>
      </c>
      <c r="H279" s="364">
        <v>4</v>
      </c>
      <c r="I279" s="180">
        <v>4</v>
      </c>
      <c r="J279" s="232">
        <v>11006</v>
      </c>
      <c r="K279" s="232">
        <v>0</v>
      </c>
      <c r="L279" s="232">
        <v>0</v>
      </c>
      <c r="M279" s="232">
        <v>938</v>
      </c>
      <c r="N279" s="232">
        <v>11944</v>
      </c>
      <c r="O279" s="237"/>
      <c r="P279" s="382"/>
      <c r="Q279" s="382"/>
    </row>
    <row r="280" spans="1:17" ht="15">
      <c r="A280" s="233">
        <v>436</v>
      </c>
      <c r="B280" s="234">
        <v>436049165</v>
      </c>
      <c r="C280" s="126" t="s">
        <v>519</v>
      </c>
      <c r="D280" s="124">
        <v>49</v>
      </c>
      <c r="E280" s="126" t="s">
        <v>76</v>
      </c>
      <c r="F280" s="126">
        <v>165</v>
      </c>
      <c r="G280" s="126" t="s">
        <v>192</v>
      </c>
      <c r="H280" s="364">
        <v>16</v>
      </c>
      <c r="I280" s="180">
        <v>16</v>
      </c>
      <c r="J280" s="232">
        <v>15142</v>
      </c>
      <c r="K280" s="232">
        <v>348</v>
      </c>
      <c r="L280" s="232">
        <v>0</v>
      </c>
      <c r="M280" s="232">
        <v>938</v>
      </c>
      <c r="N280" s="232">
        <v>16428</v>
      </c>
      <c r="O280" s="237"/>
      <c r="P280" s="382"/>
      <c r="Q280" s="382"/>
    </row>
    <row r="281" spans="1:17" ht="15">
      <c r="A281" s="233">
        <v>436</v>
      </c>
      <c r="B281" s="234">
        <v>436049176</v>
      </c>
      <c r="C281" s="126" t="s">
        <v>519</v>
      </c>
      <c r="D281" s="124">
        <v>49</v>
      </c>
      <c r="E281" s="126" t="s">
        <v>76</v>
      </c>
      <c r="F281" s="126">
        <v>176</v>
      </c>
      <c r="G281" s="126" t="s">
        <v>203</v>
      </c>
      <c r="H281" s="364">
        <v>13</v>
      </c>
      <c r="I281" s="180">
        <v>13</v>
      </c>
      <c r="J281" s="232">
        <v>13915</v>
      </c>
      <c r="K281" s="232">
        <v>5857</v>
      </c>
      <c r="L281" s="232">
        <v>0</v>
      </c>
      <c r="M281" s="232">
        <v>938</v>
      </c>
      <c r="N281" s="232">
        <v>20710</v>
      </c>
      <c r="O281" s="237"/>
      <c r="P281" s="382"/>
      <c r="Q281" s="382"/>
    </row>
    <row r="282" spans="1:17" ht="15">
      <c r="A282" s="233">
        <v>436</v>
      </c>
      <c r="B282" s="234">
        <v>436049199</v>
      </c>
      <c r="C282" s="126" t="s">
        <v>519</v>
      </c>
      <c r="D282" s="124">
        <v>49</v>
      </c>
      <c r="E282" s="126" t="s">
        <v>76</v>
      </c>
      <c r="F282" s="126">
        <v>199</v>
      </c>
      <c r="G282" s="126" t="s">
        <v>226</v>
      </c>
      <c r="H282" s="364">
        <v>1</v>
      </c>
      <c r="I282" s="180">
        <v>1</v>
      </c>
      <c r="J282" s="232">
        <v>16291</v>
      </c>
      <c r="K282" s="232">
        <v>12011</v>
      </c>
      <c r="L282" s="232">
        <v>0</v>
      </c>
      <c r="M282" s="232">
        <v>938</v>
      </c>
      <c r="N282" s="232">
        <v>29240</v>
      </c>
      <c r="O282" s="237"/>
      <c r="P282" s="382"/>
      <c r="Q282" s="382"/>
    </row>
    <row r="283" spans="1:17" ht="15">
      <c r="A283" s="233">
        <v>436</v>
      </c>
      <c r="B283" s="234">
        <v>436049244</v>
      </c>
      <c r="C283" s="126" t="s">
        <v>519</v>
      </c>
      <c r="D283" s="124">
        <v>49</v>
      </c>
      <c r="E283" s="126" t="s">
        <v>76</v>
      </c>
      <c r="F283" s="126">
        <v>244</v>
      </c>
      <c r="G283" s="126" t="s">
        <v>271</v>
      </c>
      <c r="H283" s="364">
        <v>2</v>
      </c>
      <c r="I283" s="180">
        <v>2</v>
      </c>
      <c r="J283" s="232">
        <v>13413</v>
      </c>
      <c r="K283" s="232">
        <v>4021</v>
      </c>
      <c r="L283" s="232">
        <v>0</v>
      </c>
      <c r="M283" s="232">
        <v>938</v>
      </c>
      <c r="N283" s="232">
        <v>18372</v>
      </c>
      <c r="O283" s="237"/>
      <c r="P283" s="382"/>
      <c r="Q283" s="382"/>
    </row>
    <row r="284" spans="1:17" ht="15">
      <c r="A284" s="233">
        <v>436</v>
      </c>
      <c r="B284" s="234">
        <v>436049248</v>
      </c>
      <c r="C284" s="126" t="s">
        <v>519</v>
      </c>
      <c r="D284" s="124">
        <v>49</v>
      </c>
      <c r="E284" s="126" t="s">
        <v>76</v>
      </c>
      <c r="F284" s="126">
        <v>248</v>
      </c>
      <c r="G284" s="126" t="s">
        <v>275</v>
      </c>
      <c r="H284" s="364">
        <v>4</v>
      </c>
      <c r="I284" s="180">
        <v>4</v>
      </c>
      <c r="J284" s="232">
        <v>14501</v>
      </c>
      <c r="K284" s="232">
        <v>773</v>
      </c>
      <c r="L284" s="232">
        <v>0</v>
      </c>
      <c r="M284" s="232">
        <v>938</v>
      </c>
      <c r="N284" s="232">
        <v>16212</v>
      </c>
      <c r="O284" s="237"/>
      <c r="P284" s="382"/>
      <c r="Q284" s="382"/>
    </row>
    <row r="285" spans="1:17" ht="15">
      <c r="A285" s="233">
        <v>436</v>
      </c>
      <c r="B285" s="234">
        <v>436049274</v>
      </c>
      <c r="C285" s="126" t="s">
        <v>519</v>
      </c>
      <c r="D285" s="124">
        <v>49</v>
      </c>
      <c r="E285" s="126" t="s">
        <v>76</v>
      </c>
      <c r="F285" s="126">
        <v>274</v>
      </c>
      <c r="G285" s="126" t="s">
        <v>301</v>
      </c>
      <c r="H285" s="364">
        <v>5</v>
      </c>
      <c r="I285" s="180">
        <v>5</v>
      </c>
      <c r="J285" s="232">
        <v>15257</v>
      </c>
      <c r="K285" s="232">
        <v>6171</v>
      </c>
      <c r="L285" s="232">
        <v>0</v>
      </c>
      <c r="M285" s="232">
        <v>938</v>
      </c>
      <c r="N285" s="232">
        <v>22366</v>
      </c>
      <c r="O285" s="237"/>
      <c r="P285" s="382"/>
      <c r="Q285" s="382"/>
    </row>
    <row r="286" spans="1:17" ht="15">
      <c r="A286" s="233">
        <v>436</v>
      </c>
      <c r="B286" s="234">
        <v>436049308</v>
      </c>
      <c r="C286" s="126" t="s">
        <v>519</v>
      </c>
      <c r="D286" s="124">
        <v>49</v>
      </c>
      <c r="E286" s="126" t="s">
        <v>76</v>
      </c>
      <c r="F286" s="126">
        <v>308</v>
      </c>
      <c r="G286" s="126" t="s">
        <v>335</v>
      </c>
      <c r="H286" s="364">
        <v>2</v>
      </c>
      <c r="I286" s="180">
        <v>2</v>
      </c>
      <c r="J286" s="232">
        <v>15515</v>
      </c>
      <c r="K286" s="232">
        <v>7423</v>
      </c>
      <c r="L286" s="232">
        <v>0</v>
      </c>
      <c r="M286" s="232">
        <v>938</v>
      </c>
      <c r="N286" s="232">
        <v>23876</v>
      </c>
      <c r="O286" s="237"/>
      <c r="P286" s="382"/>
      <c r="Q286" s="382"/>
    </row>
    <row r="287" spans="1:17" ht="15">
      <c r="A287" s="233">
        <v>436</v>
      </c>
      <c r="B287" s="234">
        <v>436049336</v>
      </c>
      <c r="C287" s="126" t="s">
        <v>519</v>
      </c>
      <c r="D287" s="124">
        <v>49</v>
      </c>
      <c r="E287" s="126" t="s">
        <v>76</v>
      </c>
      <c r="F287" s="126">
        <v>336</v>
      </c>
      <c r="G287" s="126" t="s">
        <v>363</v>
      </c>
      <c r="H287" s="364">
        <v>1</v>
      </c>
      <c r="I287" s="180">
        <v>1</v>
      </c>
      <c r="J287" s="232">
        <v>11996</v>
      </c>
      <c r="K287" s="232">
        <v>2916</v>
      </c>
      <c r="L287" s="232">
        <v>0</v>
      </c>
      <c r="M287" s="232">
        <v>938</v>
      </c>
      <c r="N287" s="232">
        <v>15850</v>
      </c>
      <c r="O287" s="237"/>
      <c r="P287" s="382"/>
      <c r="Q287" s="382"/>
    </row>
    <row r="288" spans="1:17" ht="15">
      <c r="A288" s="233">
        <v>437</v>
      </c>
      <c r="B288" s="234">
        <v>437035035</v>
      </c>
      <c r="C288" s="126" t="s">
        <v>574</v>
      </c>
      <c r="D288" s="124">
        <v>35</v>
      </c>
      <c r="E288" s="126" t="s">
        <v>62</v>
      </c>
      <c r="F288" s="126">
        <v>35</v>
      </c>
      <c r="G288" s="126" t="s">
        <v>62</v>
      </c>
      <c r="H288" s="364">
        <v>210.57</v>
      </c>
      <c r="I288" s="180">
        <v>210.57</v>
      </c>
      <c r="J288" s="232">
        <v>17154</v>
      </c>
      <c r="K288" s="232">
        <v>6630</v>
      </c>
      <c r="L288" s="232">
        <v>1287.9897421285084</v>
      </c>
      <c r="M288" s="232">
        <v>938</v>
      </c>
      <c r="N288" s="232">
        <v>26009.98974212851</v>
      </c>
      <c r="O288" s="237"/>
      <c r="P288" s="382"/>
      <c r="Q288" s="382"/>
    </row>
    <row r="289" spans="1:17" ht="15">
      <c r="A289" s="233">
        <v>437</v>
      </c>
      <c r="B289" s="234">
        <v>437035044</v>
      </c>
      <c r="C289" s="126" t="s">
        <v>574</v>
      </c>
      <c r="D289" s="124">
        <v>35</v>
      </c>
      <c r="E289" s="126" t="s">
        <v>62</v>
      </c>
      <c r="F289" s="126">
        <v>44</v>
      </c>
      <c r="G289" s="126" t="s">
        <v>71</v>
      </c>
      <c r="H289" s="364">
        <v>1</v>
      </c>
      <c r="I289" s="180">
        <v>1</v>
      </c>
      <c r="J289" s="232">
        <v>15325.586625321792</v>
      </c>
      <c r="K289" s="232">
        <v>448</v>
      </c>
      <c r="L289" s="232">
        <v>0</v>
      </c>
      <c r="M289" s="232">
        <v>938</v>
      </c>
      <c r="N289" s="232">
        <v>16711.58662532179</v>
      </c>
      <c r="O289" s="237"/>
      <c r="P289" s="382"/>
      <c r="Q289" s="382"/>
    </row>
    <row r="290" spans="1:17" ht="15">
      <c r="A290" s="233">
        <v>437</v>
      </c>
      <c r="B290" s="234">
        <v>437035050</v>
      </c>
      <c r="C290" s="126" t="s">
        <v>574</v>
      </c>
      <c r="D290" s="124">
        <v>35</v>
      </c>
      <c r="E290" s="126" t="s">
        <v>62</v>
      </c>
      <c r="F290" s="126">
        <v>50</v>
      </c>
      <c r="G290" s="126" t="s">
        <v>77</v>
      </c>
      <c r="H290" s="364">
        <v>1</v>
      </c>
      <c r="I290" s="180">
        <v>1</v>
      </c>
      <c r="J290" s="232">
        <v>16162</v>
      </c>
      <c r="K290" s="232">
        <v>7353</v>
      </c>
      <c r="L290" s="232">
        <v>0</v>
      </c>
      <c r="M290" s="232">
        <v>938</v>
      </c>
      <c r="N290" s="232">
        <v>24453</v>
      </c>
      <c r="O290" s="237"/>
      <c r="P290" s="382"/>
      <c r="Q290" s="382"/>
    </row>
    <row r="291" spans="1:17" ht="15">
      <c r="A291" s="233">
        <v>437</v>
      </c>
      <c r="B291" s="234">
        <v>437035073</v>
      </c>
      <c r="C291" s="126" t="s">
        <v>574</v>
      </c>
      <c r="D291" s="124">
        <v>35</v>
      </c>
      <c r="E291" s="126" t="s">
        <v>62</v>
      </c>
      <c r="F291" s="126">
        <v>73</v>
      </c>
      <c r="G291" s="126" t="s">
        <v>100</v>
      </c>
      <c r="H291" s="364">
        <v>0.82</v>
      </c>
      <c r="I291" s="180">
        <v>0.82</v>
      </c>
      <c r="J291" s="232">
        <v>11858.665468201854</v>
      </c>
      <c r="K291" s="232">
        <v>8995</v>
      </c>
      <c r="L291" s="232">
        <v>0</v>
      </c>
      <c r="M291" s="232">
        <v>938</v>
      </c>
      <c r="N291" s="232">
        <v>21791.665468201856</v>
      </c>
      <c r="O291" s="237"/>
      <c r="P291" s="382"/>
      <c r="Q291" s="382"/>
    </row>
    <row r="292" spans="1:17" ht="15">
      <c r="A292" s="233">
        <v>437</v>
      </c>
      <c r="B292" s="234">
        <v>437035189</v>
      </c>
      <c r="C292" s="126" t="s">
        <v>574</v>
      </c>
      <c r="D292" s="124">
        <v>35</v>
      </c>
      <c r="E292" s="126" t="s">
        <v>62</v>
      </c>
      <c r="F292" s="126">
        <v>189</v>
      </c>
      <c r="G292" s="126" t="s">
        <v>216</v>
      </c>
      <c r="H292" s="364">
        <v>1</v>
      </c>
      <c r="I292" s="180">
        <v>1</v>
      </c>
      <c r="J292" s="232">
        <v>11082.30779281106</v>
      </c>
      <c r="K292" s="232">
        <v>3979</v>
      </c>
      <c r="L292" s="232">
        <v>0</v>
      </c>
      <c r="M292" s="232">
        <v>938</v>
      </c>
      <c r="N292" s="232">
        <v>15999.30779281106</v>
      </c>
      <c r="O292" s="237"/>
      <c r="P292" s="382"/>
      <c r="Q292" s="382"/>
    </row>
    <row r="293" spans="1:17" ht="15">
      <c r="A293" s="233">
        <v>437</v>
      </c>
      <c r="B293" s="234">
        <v>437035244</v>
      </c>
      <c r="C293" s="126" t="s">
        <v>574</v>
      </c>
      <c r="D293" s="124">
        <v>35</v>
      </c>
      <c r="E293" s="126" t="s">
        <v>62</v>
      </c>
      <c r="F293" s="126">
        <v>244</v>
      </c>
      <c r="G293" s="126" t="s">
        <v>271</v>
      </c>
      <c r="H293" s="364">
        <v>3.57</v>
      </c>
      <c r="I293" s="180">
        <v>3.57</v>
      </c>
      <c r="J293" s="232">
        <v>13712.576661316996</v>
      </c>
      <c r="K293" s="232">
        <v>4111</v>
      </c>
      <c r="L293" s="232">
        <v>0</v>
      </c>
      <c r="M293" s="232">
        <v>938</v>
      </c>
      <c r="N293" s="232">
        <v>18761.576661316998</v>
      </c>
      <c r="O293" s="237"/>
      <c r="P293" s="382"/>
      <c r="Q293" s="382"/>
    </row>
    <row r="294" spans="1:17" ht="15">
      <c r="A294" s="233">
        <v>438</v>
      </c>
      <c r="B294" s="234">
        <v>438035035</v>
      </c>
      <c r="C294" s="126" t="s">
        <v>520</v>
      </c>
      <c r="D294" s="124">
        <v>35</v>
      </c>
      <c r="E294" s="126" t="s">
        <v>62</v>
      </c>
      <c r="F294" s="126">
        <v>35</v>
      </c>
      <c r="G294" s="126" t="s">
        <v>62</v>
      </c>
      <c r="H294" s="364">
        <v>325.78000000000003</v>
      </c>
      <c r="I294" s="180">
        <v>325.78000000000003</v>
      </c>
      <c r="J294" s="232">
        <v>15246</v>
      </c>
      <c r="K294" s="232">
        <v>5893</v>
      </c>
      <c r="L294" s="232">
        <v>0</v>
      </c>
      <c r="M294" s="232">
        <v>938</v>
      </c>
      <c r="N294" s="232">
        <v>22077</v>
      </c>
      <c r="O294" s="237"/>
      <c r="P294" s="382"/>
      <c r="Q294" s="382"/>
    </row>
    <row r="295" spans="1:17" ht="15">
      <c r="A295" s="233">
        <v>438</v>
      </c>
      <c r="B295" s="234">
        <v>438035040</v>
      </c>
      <c r="C295" s="126" t="s">
        <v>520</v>
      </c>
      <c r="D295" s="124">
        <v>35</v>
      </c>
      <c r="E295" s="126" t="s">
        <v>62</v>
      </c>
      <c r="F295" s="126">
        <v>40</v>
      </c>
      <c r="G295" s="126" t="s">
        <v>67</v>
      </c>
      <c r="H295" s="364">
        <v>1</v>
      </c>
      <c r="I295" s="180">
        <v>1</v>
      </c>
      <c r="J295" s="232">
        <v>11768.9727779491</v>
      </c>
      <c r="K295" s="232">
        <v>3335</v>
      </c>
      <c r="L295" s="232">
        <v>0</v>
      </c>
      <c r="M295" s="232">
        <v>938</v>
      </c>
      <c r="N295" s="232">
        <v>16041.9727779491</v>
      </c>
      <c r="O295" s="237"/>
      <c r="P295" s="382"/>
      <c r="Q295" s="382"/>
    </row>
    <row r="296" spans="1:17" ht="15">
      <c r="A296" s="233">
        <v>438</v>
      </c>
      <c r="B296" s="234">
        <v>438035044</v>
      </c>
      <c r="C296" s="126" t="s">
        <v>520</v>
      </c>
      <c r="D296" s="124">
        <v>35</v>
      </c>
      <c r="E296" s="126" t="s">
        <v>62</v>
      </c>
      <c r="F296" s="126">
        <v>44</v>
      </c>
      <c r="G296" s="126" t="s">
        <v>71</v>
      </c>
      <c r="H296" s="364">
        <v>6</v>
      </c>
      <c r="I296" s="180">
        <v>6</v>
      </c>
      <c r="J296" s="232">
        <v>16232</v>
      </c>
      <c r="K296" s="232">
        <v>475</v>
      </c>
      <c r="L296" s="232">
        <v>0</v>
      </c>
      <c r="M296" s="232">
        <v>938</v>
      </c>
      <c r="N296" s="232">
        <v>17645</v>
      </c>
      <c r="O296" s="237"/>
      <c r="P296" s="382"/>
      <c r="Q296" s="382"/>
    </row>
    <row r="297" spans="1:17" ht="15">
      <c r="A297" s="233">
        <v>438</v>
      </c>
      <c r="B297" s="234">
        <v>438035050</v>
      </c>
      <c r="C297" s="126" t="s">
        <v>520</v>
      </c>
      <c r="D297" s="124">
        <v>35</v>
      </c>
      <c r="E297" s="126" t="s">
        <v>62</v>
      </c>
      <c r="F297" s="126">
        <v>50</v>
      </c>
      <c r="G297" s="126" t="s">
        <v>77</v>
      </c>
      <c r="H297" s="364">
        <v>1</v>
      </c>
      <c r="I297" s="180">
        <v>1</v>
      </c>
      <c r="J297" s="232">
        <v>11551</v>
      </c>
      <c r="K297" s="232">
        <v>5255</v>
      </c>
      <c r="L297" s="232">
        <v>0</v>
      </c>
      <c r="M297" s="232">
        <v>938</v>
      </c>
      <c r="N297" s="232">
        <v>17744</v>
      </c>
      <c r="O297" s="237"/>
      <c r="P297" s="382"/>
      <c r="Q297" s="382"/>
    </row>
    <row r="298" spans="1:17" ht="15">
      <c r="A298" s="233">
        <v>438</v>
      </c>
      <c r="B298" s="234">
        <v>438035243</v>
      </c>
      <c r="C298" s="126" t="s">
        <v>520</v>
      </c>
      <c r="D298" s="124">
        <v>35</v>
      </c>
      <c r="E298" s="126" t="s">
        <v>62</v>
      </c>
      <c r="F298" s="126">
        <v>243</v>
      </c>
      <c r="G298" s="126" t="s">
        <v>270</v>
      </c>
      <c r="H298" s="364">
        <v>1.1200000000000001</v>
      </c>
      <c r="I298" s="180">
        <v>1.1200000000000001</v>
      </c>
      <c r="J298" s="232">
        <v>12712</v>
      </c>
      <c r="K298" s="232">
        <v>1923</v>
      </c>
      <c r="L298" s="232">
        <v>0</v>
      </c>
      <c r="M298" s="232">
        <v>938</v>
      </c>
      <c r="N298" s="232">
        <v>15573</v>
      </c>
      <c r="O298" s="237"/>
      <c r="P298" s="382"/>
      <c r="Q298" s="382"/>
    </row>
    <row r="299" spans="1:17" ht="15">
      <c r="A299" s="233">
        <v>438</v>
      </c>
      <c r="B299" s="234">
        <v>438035244</v>
      </c>
      <c r="C299" s="126" t="s">
        <v>520</v>
      </c>
      <c r="D299" s="124">
        <v>35</v>
      </c>
      <c r="E299" s="126" t="s">
        <v>62</v>
      </c>
      <c r="F299" s="126">
        <v>244</v>
      </c>
      <c r="G299" s="126" t="s">
        <v>271</v>
      </c>
      <c r="H299" s="364">
        <v>5.379999999999999</v>
      </c>
      <c r="I299" s="180">
        <v>5.379999999999999</v>
      </c>
      <c r="J299" s="232">
        <v>16674</v>
      </c>
      <c r="K299" s="232">
        <v>4999</v>
      </c>
      <c r="L299" s="232">
        <v>0</v>
      </c>
      <c r="M299" s="232">
        <v>938</v>
      </c>
      <c r="N299" s="232">
        <v>22611</v>
      </c>
      <c r="O299" s="237"/>
      <c r="P299" s="382"/>
      <c r="Q299" s="382"/>
    </row>
    <row r="300" spans="1:17" ht="15">
      <c r="A300" s="233">
        <v>438</v>
      </c>
      <c r="B300" s="234">
        <v>438035346</v>
      </c>
      <c r="C300" s="126" t="s">
        <v>520</v>
      </c>
      <c r="D300" s="124">
        <v>35</v>
      </c>
      <c r="E300" s="126" t="s">
        <v>62</v>
      </c>
      <c r="F300" s="126">
        <v>346</v>
      </c>
      <c r="G300" s="126" t="s">
        <v>373</v>
      </c>
      <c r="H300" s="364">
        <v>1</v>
      </c>
      <c r="I300" s="180">
        <v>1</v>
      </c>
      <c r="J300" s="232">
        <v>12292.345203985318</v>
      </c>
      <c r="K300" s="232">
        <v>2242</v>
      </c>
      <c r="L300" s="232">
        <v>0</v>
      </c>
      <c r="M300" s="232">
        <v>938</v>
      </c>
      <c r="N300" s="232">
        <v>15472.345203985318</v>
      </c>
      <c r="O300" s="237"/>
      <c r="P300" s="382"/>
      <c r="Q300" s="382"/>
    </row>
    <row r="301" spans="1:17" ht="15">
      <c r="A301" s="233">
        <v>439</v>
      </c>
      <c r="B301" s="234">
        <v>439035035</v>
      </c>
      <c r="C301" s="126" t="s">
        <v>521</v>
      </c>
      <c r="D301" s="124">
        <v>35</v>
      </c>
      <c r="E301" s="126" t="s">
        <v>62</v>
      </c>
      <c r="F301" s="126">
        <v>35</v>
      </c>
      <c r="G301" s="126" t="s">
        <v>62</v>
      </c>
      <c r="H301" s="364">
        <v>425.24</v>
      </c>
      <c r="I301" s="180">
        <v>425.24</v>
      </c>
      <c r="J301" s="232">
        <v>14236</v>
      </c>
      <c r="K301" s="232">
        <v>5503</v>
      </c>
      <c r="L301" s="232">
        <v>0</v>
      </c>
      <c r="M301" s="232">
        <v>938</v>
      </c>
      <c r="N301" s="232">
        <v>20677</v>
      </c>
      <c r="O301" s="237"/>
      <c r="P301" s="382"/>
      <c r="Q301" s="382"/>
    </row>
    <row r="302" spans="1:17" ht="15">
      <c r="A302" s="233">
        <v>439</v>
      </c>
      <c r="B302" s="234">
        <v>439035044</v>
      </c>
      <c r="C302" s="126" t="s">
        <v>521</v>
      </c>
      <c r="D302" s="124">
        <v>35</v>
      </c>
      <c r="E302" s="126" t="s">
        <v>62</v>
      </c>
      <c r="F302" s="126">
        <v>44</v>
      </c>
      <c r="G302" s="126" t="s">
        <v>71</v>
      </c>
      <c r="H302" s="364">
        <v>2.86</v>
      </c>
      <c r="I302" s="180">
        <v>2.86</v>
      </c>
      <c r="J302" s="232">
        <v>16115</v>
      </c>
      <c r="K302" s="232">
        <v>471</v>
      </c>
      <c r="L302" s="232">
        <v>0</v>
      </c>
      <c r="M302" s="232">
        <v>938</v>
      </c>
      <c r="N302" s="232">
        <v>17524</v>
      </c>
      <c r="O302" s="237"/>
      <c r="P302" s="382"/>
      <c r="Q302" s="382"/>
    </row>
    <row r="303" spans="1:17" ht="15">
      <c r="A303" s="233">
        <v>439</v>
      </c>
      <c r="B303" s="234">
        <v>439035050</v>
      </c>
      <c r="C303" s="126" t="s">
        <v>521</v>
      </c>
      <c r="D303" s="124">
        <v>35</v>
      </c>
      <c r="E303" s="126" t="s">
        <v>62</v>
      </c>
      <c r="F303" s="126">
        <v>50</v>
      </c>
      <c r="G303" s="126" t="s">
        <v>77</v>
      </c>
      <c r="H303" s="364">
        <v>1</v>
      </c>
      <c r="I303" s="180">
        <v>1</v>
      </c>
      <c r="J303" s="232">
        <v>11568.768235992578</v>
      </c>
      <c r="K303" s="232">
        <v>5263</v>
      </c>
      <c r="L303" s="232">
        <v>0</v>
      </c>
      <c r="M303" s="232">
        <v>938</v>
      </c>
      <c r="N303" s="232">
        <v>17769.768235992578</v>
      </c>
      <c r="O303" s="237"/>
      <c r="P303" s="382"/>
      <c r="Q303" s="382"/>
    </row>
    <row r="304" spans="1:17" ht="15">
      <c r="A304" s="233">
        <v>439</v>
      </c>
      <c r="B304" s="234">
        <v>439035073</v>
      </c>
      <c r="C304" s="126" t="s">
        <v>521</v>
      </c>
      <c r="D304" s="124">
        <v>35</v>
      </c>
      <c r="E304" s="126" t="s">
        <v>62</v>
      </c>
      <c r="F304" s="126">
        <v>73</v>
      </c>
      <c r="G304" s="126" t="s">
        <v>100</v>
      </c>
      <c r="H304" s="364">
        <v>4.82</v>
      </c>
      <c r="I304" s="180">
        <v>4.82</v>
      </c>
      <c r="J304" s="232">
        <v>11679</v>
      </c>
      <c r="K304" s="232">
        <v>8858</v>
      </c>
      <c r="L304" s="232">
        <v>0</v>
      </c>
      <c r="M304" s="232">
        <v>938</v>
      </c>
      <c r="N304" s="232">
        <v>21475</v>
      </c>
      <c r="O304" s="237"/>
      <c r="P304" s="382"/>
      <c r="Q304" s="382"/>
    </row>
    <row r="305" spans="1:17" ht="15">
      <c r="A305" s="233">
        <v>439</v>
      </c>
      <c r="B305" s="234">
        <v>439035088</v>
      </c>
      <c r="C305" s="126" t="s">
        <v>521</v>
      </c>
      <c r="D305" s="124">
        <v>35</v>
      </c>
      <c r="E305" s="126" t="s">
        <v>62</v>
      </c>
      <c r="F305" s="126">
        <v>88</v>
      </c>
      <c r="G305" s="126" t="s">
        <v>115</v>
      </c>
      <c r="H305" s="364">
        <v>0.9</v>
      </c>
      <c r="I305" s="180">
        <v>0.9</v>
      </c>
      <c r="J305" s="232">
        <v>11069.702010080047</v>
      </c>
      <c r="K305" s="232">
        <v>3747</v>
      </c>
      <c r="L305" s="232">
        <v>0</v>
      </c>
      <c r="M305" s="232">
        <v>938</v>
      </c>
      <c r="N305" s="232">
        <v>15754.702010080047</v>
      </c>
      <c r="O305" s="237"/>
      <c r="P305" s="382"/>
      <c r="Q305" s="382"/>
    </row>
    <row r="306" spans="1:17" ht="15">
      <c r="A306" s="233">
        <v>439</v>
      </c>
      <c r="B306" s="234">
        <v>439035244</v>
      </c>
      <c r="C306" s="126" t="s">
        <v>521</v>
      </c>
      <c r="D306" s="124">
        <v>35</v>
      </c>
      <c r="E306" s="126" t="s">
        <v>62</v>
      </c>
      <c r="F306" s="126">
        <v>244</v>
      </c>
      <c r="G306" s="126" t="s">
        <v>271</v>
      </c>
      <c r="H306" s="364">
        <v>2.9</v>
      </c>
      <c r="I306" s="180">
        <v>2.9</v>
      </c>
      <c r="J306" s="232">
        <v>13259</v>
      </c>
      <c r="K306" s="232">
        <v>3975</v>
      </c>
      <c r="L306" s="232">
        <v>0</v>
      </c>
      <c r="M306" s="232">
        <v>938</v>
      </c>
      <c r="N306" s="232">
        <v>18172</v>
      </c>
      <c r="O306" s="237"/>
      <c r="P306" s="382"/>
      <c r="Q306" s="382"/>
    </row>
    <row r="307" spans="1:17" ht="15">
      <c r="A307" s="233">
        <v>439</v>
      </c>
      <c r="B307" s="234">
        <v>439035284</v>
      </c>
      <c r="C307" s="126" t="s">
        <v>521</v>
      </c>
      <c r="D307" s="124">
        <v>35</v>
      </c>
      <c r="E307" s="126" t="s">
        <v>62</v>
      </c>
      <c r="F307" s="126">
        <v>284</v>
      </c>
      <c r="G307" s="126" t="s">
        <v>311</v>
      </c>
      <c r="H307" s="364">
        <v>2</v>
      </c>
      <c r="I307" s="180">
        <v>2</v>
      </c>
      <c r="J307" s="232">
        <v>14653</v>
      </c>
      <c r="K307" s="232">
        <v>6483</v>
      </c>
      <c r="L307" s="232">
        <v>0</v>
      </c>
      <c r="M307" s="232">
        <v>938</v>
      </c>
      <c r="N307" s="232">
        <v>22074</v>
      </c>
      <c r="O307" s="237"/>
      <c r="P307" s="382"/>
      <c r="Q307" s="382"/>
    </row>
    <row r="308" spans="1:17" ht="15">
      <c r="A308" s="233">
        <v>439</v>
      </c>
      <c r="B308" s="234">
        <v>439035285</v>
      </c>
      <c r="C308" s="126" t="s">
        <v>521</v>
      </c>
      <c r="D308" s="124">
        <v>35</v>
      </c>
      <c r="E308" s="126" t="s">
        <v>62</v>
      </c>
      <c r="F308" s="126">
        <v>285</v>
      </c>
      <c r="G308" s="126" t="s">
        <v>312</v>
      </c>
      <c r="H308" s="364">
        <v>2</v>
      </c>
      <c r="I308" s="180">
        <v>2</v>
      </c>
      <c r="J308" s="232">
        <v>12691.419891937852</v>
      </c>
      <c r="K308" s="232">
        <v>3733</v>
      </c>
      <c r="L308" s="232">
        <v>0</v>
      </c>
      <c r="M308" s="232">
        <v>938</v>
      </c>
      <c r="N308" s="232">
        <v>17362.419891937854</v>
      </c>
      <c r="O308" s="237"/>
      <c r="P308" s="382"/>
      <c r="Q308" s="382"/>
    </row>
    <row r="309" spans="1:17" ht="15">
      <c r="A309" s="233">
        <v>439</v>
      </c>
      <c r="B309" s="234">
        <v>439035347</v>
      </c>
      <c r="C309" s="126" t="s">
        <v>521</v>
      </c>
      <c r="D309" s="124">
        <v>35</v>
      </c>
      <c r="E309" s="126" t="s">
        <v>62</v>
      </c>
      <c r="F309" s="126">
        <v>347</v>
      </c>
      <c r="G309" s="126" t="s">
        <v>374</v>
      </c>
      <c r="H309" s="364">
        <v>2</v>
      </c>
      <c r="I309" s="180">
        <v>2</v>
      </c>
      <c r="J309" s="232">
        <v>12513.419490401462</v>
      </c>
      <c r="K309" s="232">
        <v>6459</v>
      </c>
      <c r="L309" s="232">
        <v>0</v>
      </c>
      <c r="M309" s="232">
        <v>938</v>
      </c>
      <c r="N309" s="232">
        <v>19910.419490401462</v>
      </c>
      <c r="O309" s="237"/>
      <c r="P309" s="382"/>
      <c r="Q309" s="382"/>
    </row>
    <row r="310" spans="1:17" ht="15">
      <c r="A310" s="233">
        <v>439</v>
      </c>
      <c r="B310" s="234">
        <v>439035775</v>
      </c>
      <c r="C310" s="126" t="s">
        <v>521</v>
      </c>
      <c r="D310" s="124">
        <v>35</v>
      </c>
      <c r="E310" s="126" t="s">
        <v>62</v>
      </c>
      <c r="F310" s="126">
        <v>775</v>
      </c>
      <c r="G310" s="126" t="s">
        <v>436</v>
      </c>
      <c r="H310" s="364">
        <v>0.63000000000000012</v>
      </c>
      <c r="I310" s="180">
        <v>0.63000000000000012</v>
      </c>
      <c r="J310" s="232">
        <v>10876.363956599287</v>
      </c>
      <c r="K310" s="232">
        <v>3065</v>
      </c>
      <c r="L310" s="232">
        <v>0</v>
      </c>
      <c r="M310" s="232">
        <v>938</v>
      </c>
      <c r="N310" s="232">
        <v>14879.363956599287</v>
      </c>
      <c r="O310" s="237"/>
      <c r="P310" s="382"/>
      <c r="Q310" s="382"/>
    </row>
    <row r="311" spans="1:17" ht="15">
      <c r="A311" s="233">
        <v>440</v>
      </c>
      <c r="B311" s="234">
        <v>440149128</v>
      </c>
      <c r="C311" s="126" t="s">
        <v>522</v>
      </c>
      <c r="D311" s="124">
        <v>149</v>
      </c>
      <c r="E311" s="126" t="s">
        <v>176</v>
      </c>
      <c r="F311" s="126">
        <v>128</v>
      </c>
      <c r="G311" s="126" t="s">
        <v>155</v>
      </c>
      <c r="H311" s="364">
        <v>5</v>
      </c>
      <c r="I311" s="180">
        <v>5</v>
      </c>
      <c r="J311" s="232">
        <v>11059</v>
      </c>
      <c r="K311" s="232">
        <v>995</v>
      </c>
      <c r="L311" s="232">
        <v>0</v>
      </c>
      <c r="M311" s="232">
        <v>938</v>
      </c>
      <c r="N311" s="232">
        <v>12992</v>
      </c>
      <c r="O311" s="237"/>
      <c r="P311" s="382"/>
      <c r="Q311" s="382"/>
    </row>
    <row r="312" spans="1:17" ht="15">
      <c r="A312" s="233">
        <v>440</v>
      </c>
      <c r="B312" s="234">
        <v>440149149</v>
      </c>
      <c r="C312" s="126" t="s">
        <v>522</v>
      </c>
      <c r="D312" s="124">
        <v>149</v>
      </c>
      <c r="E312" s="126" t="s">
        <v>176</v>
      </c>
      <c r="F312" s="126">
        <v>149</v>
      </c>
      <c r="G312" s="126" t="s">
        <v>176</v>
      </c>
      <c r="H312" s="364">
        <v>369.53</v>
      </c>
      <c r="I312" s="180">
        <v>369.53</v>
      </c>
      <c r="J312" s="232">
        <v>14101</v>
      </c>
      <c r="K312" s="232">
        <v>521</v>
      </c>
      <c r="L312" s="232">
        <v>369.82383027088468</v>
      </c>
      <c r="M312" s="232">
        <v>938</v>
      </c>
      <c r="N312" s="232">
        <v>15929.823830270885</v>
      </c>
      <c r="O312" s="237"/>
      <c r="P312" s="382"/>
      <c r="Q312" s="382"/>
    </row>
    <row r="313" spans="1:17" ht="15">
      <c r="A313" s="233">
        <v>440</v>
      </c>
      <c r="B313" s="234">
        <v>440149181</v>
      </c>
      <c r="C313" s="126" t="s">
        <v>522</v>
      </c>
      <c r="D313" s="124">
        <v>149</v>
      </c>
      <c r="E313" s="126" t="s">
        <v>176</v>
      </c>
      <c r="F313" s="126">
        <v>181</v>
      </c>
      <c r="G313" s="126" t="s">
        <v>208</v>
      </c>
      <c r="H313" s="364">
        <v>21</v>
      </c>
      <c r="I313" s="180">
        <v>21</v>
      </c>
      <c r="J313" s="232">
        <v>12673</v>
      </c>
      <c r="K313" s="232">
        <v>440</v>
      </c>
      <c r="L313" s="232">
        <v>0</v>
      </c>
      <c r="M313" s="232">
        <v>938</v>
      </c>
      <c r="N313" s="232">
        <v>14051</v>
      </c>
      <c r="O313" s="237"/>
      <c r="P313" s="382"/>
      <c r="Q313" s="382"/>
    </row>
    <row r="314" spans="1:17" ht="15">
      <c r="A314" s="233">
        <v>440</v>
      </c>
      <c r="B314" s="234">
        <v>440149211</v>
      </c>
      <c r="C314" s="126" t="s">
        <v>522</v>
      </c>
      <c r="D314" s="124">
        <v>149</v>
      </c>
      <c r="E314" s="126" t="s">
        <v>176</v>
      </c>
      <c r="F314" s="126">
        <v>211</v>
      </c>
      <c r="G314" s="126" t="s">
        <v>238</v>
      </c>
      <c r="H314" s="364">
        <v>2</v>
      </c>
      <c r="I314" s="180">
        <v>2</v>
      </c>
      <c r="J314" s="232">
        <v>13583</v>
      </c>
      <c r="K314" s="232">
        <v>3428</v>
      </c>
      <c r="L314" s="232">
        <v>0</v>
      </c>
      <c r="M314" s="232">
        <v>938</v>
      </c>
      <c r="N314" s="232">
        <v>17949</v>
      </c>
      <c r="O314" s="237"/>
      <c r="P314" s="382"/>
      <c r="Q314" s="382"/>
    </row>
    <row r="315" spans="1:17" ht="15">
      <c r="A315" s="233">
        <v>440</v>
      </c>
      <c r="B315" s="234">
        <v>440149745</v>
      </c>
      <c r="C315" s="126" t="s">
        <v>522</v>
      </c>
      <c r="D315" s="124">
        <v>149</v>
      </c>
      <c r="E315" s="126" t="s">
        <v>176</v>
      </c>
      <c r="F315" s="126">
        <v>745</v>
      </c>
      <c r="G315" s="126" t="s">
        <v>424</v>
      </c>
      <c r="H315" s="364">
        <v>1</v>
      </c>
      <c r="I315" s="180">
        <v>1</v>
      </c>
      <c r="J315" s="232">
        <v>9567</v>
      </c>
      <c r="K315" s="232">
        <v>4521</v>
      </c>
      <c r="L315" s="232">
        <v>0</v>
      </c>
      <c r="M315" s="232">
        <v>938</v>
      </c>
      <c r="N315" s="232">
        <v>15026</v>
      </c>
      <c r="O315" s="237"/>
      <c r="P315" s="382"/>
      <c r="Q315" s="382"/>
    </row>
    <row r="316" spans="1:17" ht="15">
      <c r="A316" s="233">
        <v>441</v>
      </c>
      <c r="B316" s="234">
        <v>441281005</v>
      </c>
      <c r="C316" s="126" t="s">
        <v>624</v>
      </c>
      <c r="D316" s="124">
        <v>281</v>
      </c>
      <c r="E316" s="126" t="s">
        <v>308</v>
      </c>
      <c r="F316" s="126">
        <v>5</v>
      </c>
      <c r="G316" s="126" t="s">
        <v>32</v>
      </c>
      <c r="H316" s="364">
        <v>1</v>
      </c>
      <c r="I316" s="180">
        <v>1</v>
      </c>
      <c r="J316" s="232">
        <v>14156</v>
      </c>
      <c r="K316" s="232">
        <v>6991</v>
      </c>
      <c r="L316" s="232">
        <v>0</v>
      </c>
      <c r="M316" s="232">
        <v>938</v>
      </c>
      <c r="N316" s="232">
        <v>22085</v>
      </c>
      <c r="O316" s="237"/>
      <c r="P316" s="382"/>
      <c r="Q316" s="382"/>
    </row>
    <row r="317" spans="1:17" ht="15">
      <c r="A317" s="233">
        <v>441</v>
      </c>
      <c r="B317" s="234">
        <v>441281061</v>
      </c>
      <c r="C317" s="126" t="s">
        <v>624</v>
      </c>
      <c r="D317" s="124">
        <v>281</v>
      </c>
      <c r="E317" s="126" t="s">
        <v>308</v>
      </c>
      <c r="F317" s="126">
        <v>61</v>
      </c>
      <c r="G317" s="126" t="s">
        <v>88</v>
      </c>
      <c r="H317" s="364">
        <v>4.43</v>
      </c>
      <c r="I317" s="180">
        <v>4.43</v>
      </c>
      <c r="J317" s="232">
        <v>14649</v>
      </c>
      <c r="K317" s="232">
        <v>903</v>
      </c>
      <c r="L317" s="232">
        <v>0</v>
      </c>
      <c r="M317" s="232">
        <v>938</v>
      </c>
      <c r="N317" s="232">
        <v>16490</v>
      </c>
      <c r="O317" s="237"/>
      <c r="P317" s="382"/>
      <c r="Q317" s="382"/>
    </row>
    <row r="318" spans="1:17" ht="15">
      <c r="A318" s="233">
        <v>441</v>
      </c>
      <c r="B318" s="234">
        <v>441281087</v>
      </c>
      <c r="C318" s="126" t="s">
        <v>624</v>
      </c>
      <c r="D318" s="124">
        <v>281</v>
      </c>
      <c r="E318" s="126" t="s">
        <v>308</v>
      </c>
      <c r="F318" s="126">
        <v>87</v>
      </c>
      <c r="G318" s="126" t="s">
        <v>114</v>
      </c>
      <c r="H318" s="364">
        <v>1.42</v>
      </c>
      <c r="I318" s="180">
        <v>1.42</v>
      </c>
      <c r="J318" s="232">
        <v>13532</v>
      </c>
      <c r="K318" s="232">
        <v>5853</v>
      </c>
      <c r="L318" s="232">
        <v>0</v>
      </c>
      <c r="M318" s="232">
        <v>938</v>
      </c>
      <c r="N318" s="232">
        <v>20323</v>
      </c>
      <c r="O318" s="237"/>
      <c r="P318" s="382"/>
      <c r="Q318" s="382"/>
    </row>
    <row r="319" spans="1:17" ht="15">
      <c r="A319" s="233">
        <v>441</v>
      </c>
      <c r="B319" s="234">
        <v>441281137</v>
      </c>
      <c r="C319" s="126" t="s">
        <v>624</v>
      </c>
      <c r="D319" s="124">
        <v>281</v>
      </c>
      <c r="E319" s="126" t="s">
        <v>308</v>
      </c>
      <c r="F319" s="126">
        <v>137</v>
      </c>
      <c r="G319" s="126" t="s">
        <v>164</v>
      </c>
      <c r="H319" s="364">
        <v>2</v>
      </c>
      <c r="I319" s="180">
        <v>2</v>
      </c>
      <c r="J319" s="232">
        <v>15294</v>
      </c>
      <c r="K319" s="232">
        <v>0</v>
      </c>
      <c r="L319" s="232">
        <v>0</v>
      </c>
      <c r="M319" s="232">
        <v>938</v>
      </c>
      <c r="N319" s="232">
        <v>16232</v>
      </c>
      <c r="O319" s="237"/>
      <c r="P319" s="382"/>
      <c r="Q319" s="382"/>
    </row>
    <row r="320" spans="1:17" ht="15">
      <c r="A320" s="233">
        <v>441</v>
      </c>
      <c r="B320" s="234">
        <v>441281159</v>
      </c>
      <c r="C320" s="126" t="s">
        <v>624</v>
      </c>
      <c r="D320" s="124">
        <v>281</v>
      </c>
      <c r="E320" s="126" t="s">
        <v>308</v>
      </c>
      <c r="F320" s="126">
        <v>159</v>
      </c>
      <c r="G320" s="126" t="s">
        <v>186</v>
      </c>
      <c r="H320" s="364">
        <v>0.3</v>
      </c>
      <c r="I320" s="180">
        <v>0.3</v>
      </c>
      <c r="J320" s="232">
        <v>14940</v>
      </c>
      <c r="K320" s="232">
        <v>7214</v>
      </c>
      <c r="L320" s="232">
        <v>0</v>
      </c>
      <c r="M320" s="232">
        <v>938</v>
      </c>
      <c r="N320" s="232">
        <v>23092</v>
      </c>
      <c r="O320" s="237"/>
      <c r="P320" s="382"/>
      <c r="Q320" s="382"/>
    </row>
    <row r="321" spans="1:17" ht="15">
      <c r="A321" s="233">
        <v>441</v>
      </c>
      <c r="B321" s="234">
        <v>441281161</v>
      </c>
      <c r="C321" s="126" t="s">
        <v>624</v>
      </c>
      <c r="D321" s="124">
        <v>281</v>
      </c>
      <c r="E321" s="126" t="s">
        <v>308</v>
      </c>
      <c r="F321" s="126">
        <v>161</v>
      </c>
      <c r="G321" s="126" t="s">
        <v>188</v>
      </c>
      <c r="H321" s="364">
        <v>2</v>
      </c>
      <c r="I321" s="180">
        <v>2</v>
      </c>
      <c r="J321" s="232">
        <v>12352</v>
      </c>
      <c r="K321" s="232">
        <v>5205</v>
      </c>
      <c r="L321" s="232">
        <v>0</v>
      </c>
      <c r="M321" s="232">
        <v>938</v>
      </c>
      <c r="N321" s="232">
        <v>18495</v>
      </c>
      <c r="O321" s="237"/>
      <c r="P321" s="382"/>
      <c r="Q321" s="382"/>
    </row>
    <row r="322" spans="1:17" ht="15">
      <c r="A322" s="233">
        <v>441</v>
      </c>
      <c r="B322" s="234">
        <v>441281191</v>
      </c>
      <c r="C322" s="126" t="s">
        <v>624</v>
      </c>
      <c r="D322" s="124">
        <v>281</v>
      </c>
      <c r="E322" s="126" t="s">
        <v>308</v>
      </c>
      <c r="F322" s="126">
        <v>191</v>
      </c>
      <c r="G322" s="126" t="s">
        <v>218</v>
      </c>
      <c r="H322" s="364">
        <v>1</v>
      </c>
      <c r="I322" s="180">
        <v>1</v>
      </c>
      <c r="J322" s="232">
        <v>9567</v>
      </c>
      <c r="K322" s="232">
        <v>3289</v>
      </c>
      <c r="L322" s="232">
        <v>0</v>
      </c>
      <c r="M322" s="232">
        <v>938</v>
      </c>
      <c r="N322" s="232">
        <v>13794</v>
      </c>
      <c r="O322" s="237"/>
      <c r="P322" s="382"/>
      <c r="Q322" s="382"/>
    </row>
    <row r="323" spans="1:17" ht="15">
      <c r="A323" s="233">
        <v>441</v>
      </c>
      <c r="B323" s="234">
        <v>441281281</v>
      </c>
      <c r="C323" s="126" t="s">
        <v>624</v>
      </c>
      <c r="D323" s="124">
        <v>281</v>
      </c>
      <c r="E323" s="126" t="s">
        <v>308</v>
      </c>
      <c r="F323" s="126">
        <v>281</v>
      </c>
      <c r="G323" s="126" t="s">
        <v>308</v>
      </c>
      <c r="H323" s="364">
        <v>1507.64</v>
      </c>
      <c r="I323" s="180">
        <v>1507.64</v>
      </c>
      <c r="J323" s="232">
        <v>13108</v>
      </c>
      <c r="K323" s="232">
        <v>0</v>
      </c>
      <c r="L323" s="232">
        <v>0</v>
      </c>
      <c r="M323" s="232">
        <v>938</v>
      </c>
      <c r="N323" s="232">
        <v>14046</v>
      </c>
      <c r="O323" s="237"/>
      <c r="P323" s="382"/>
      <c r="Q323" s="382"/>
    </row>
    <row r="324" spans="1:17" ht="15">
      <c r="A324" s="233">
        <v>441</v>
      </c>
      <c r="B324" s="234">
        <v>441281325</v>
      </c>
      <c r="C324" s="126" t="s">
        <v>624</v>
      </c>
      <c r="D324" s="124">
        <v>281</v>
      </c>
      <c r="E324" s="126" t="s">
        <v>308</v>
      </c>
      <c r="F324" s="126">
        <v>325</v>
      </c>
      <c r="G324" s="126" t="s">
        <v>352</v>
      </c>
      <c r="H324" s="364">
        <v>1</v>
      </c>
      <c r="I324" s="180">
        <v>1</v>
      </c>
      <c r="J324" s="232">
        <v>9567</v>
      </c>
      <c r="K324" s="232">
        <v>1337</v>
      </c>
      <c r="L324" s="232">
        <v>0</v>
      </c>
      <c r="M324" s="232">
        <v>938</v>
      </c>
      <c r="N324" s="232">
        <v>11842</v>
      </c>
      <c r="O324" s="237"/>
      <c r="P324" s="382"/>
      <c r="Q324" s="382"/>
    </row>
    <row r="325" spans="1:17" ht="15">
      <c r="A325" s="233">
        <v>441</v>
      </c>
      <c r="B325" s="234">
        <v>441281332</v>
      </c>
      <c r="C325" s="126" t="s">
        <v>624</v>
      </c>
      <c r="D325" s="124">
        <v>281</v>
      </c>
      <c r="E325" s="126" t="s">
        <v>308</v>
      </c>
      <c r="F325" s="126">
        <v>332</v>
      </c>
      <c r="G325" s="126" t="s">
        <v>359</v>
      </c>
      <c r="H325" s="364">
        <v>1.51</v>
      </c>
      <c r="I325" s="180">
        <v>1.51</v>
      </c>
      <c r="J325" s="232">
        <v>14389</v>
      </c>
      <c r="K325" s="232">
        <v>1088</v>
      </c>
      <c r="L325" s="232">
        <v>0</v>
      </c>
      <c r="M325" s="232">
        <v>938</v>
      </c>
      <c r="N325" s="232">
        <v>16415</v>
      </c>
      <c r="O325" s="237"/>
      <c r="P325" s="382"/>
      <c r="Q325" s="382"/>
    </row>
    <row r="326" spans="1:17" ht="15">
      <c r="A326" s="233">
        <v>441</v>
      </c>
      <c r="B326" s="234">
        <v>441281680</v>
      </c>
      <c r="C326" s="126" t="s">
        <v>624</v>
      </c>
      <c r="D326" s="124">
        <v>281</v>
      </c>
      <c r="E326" s="126" t="s">
        <v>308</v>
      </c>
      <c r="F326" s="126">
        <v>680</v>
      </c>
      <c r="G326" s="126" t="s">
        <v>406</v>
      </c>
      <c r="H326" s="364">
        <v>2</v>
      </c>
      <c r="I326" s="180">
        <v>2</v>
      </c>
      <c r="J326" s="232">
        <v>13458</v>
      </c>
      <c r="K326" s="232">
        <v>5074</v>
      </c>
      <c r="L326" s="232">
        <v>0</v>
      </c>
      <c r="M326" s="232">
        <v>938</v>
      </c>
      <c r="N326" s="232">
        <v>19470</v>
      </c>
      <c r="O326" s="237"/>
      <c r="P326" s="382"/>
      <c r="Q326" s="382"/>
    </row>
    <row r="327" spans="1:17" ht="15">
      <c r="A327" s="233">
        <v>444</v>
      </c>
      <c r="B327" s="234">
        <v>444035035</v>
      </c>
      <c r="C327" s="126" t="s">
        <v>524</v>
      </c>
      <c r="D327" s="124">
        <v>35</v>
      </c>
      <c r="E327" s="126" t="s">
        <v>62</v>
      </c>
      <c r="F327" s="126">
        <v>35</v>
      </c>
      <c r="G327" s="126" t="s">
        <v>62</v>
      </c>
      <c r="H327" s="364">
        <v>747.9799999999999</v>
      </c>
      <c r="I327" s="180">
        <v>747.9799999999999</v>
      </c>
      <c r="J327" s="232">
        <v>14586</v>
      </c>
      <c r="K327" s="232">
        <v>5638</v>
      </c>
      <c r="L327" s="232">
        <v>0</v>
      </c>
      <c r="M327" s="232">
        <v>938</v>
      </c>
      <c r="N327" s="232">
        <v>21162</v>
      </c>
      <c r="O327" s="237"/>
      <c r="P327" s="382"/>
      <c r="Q327" s="382"/>
    </row>
    <row r="328" spans="1:17" ht="15">
      <c r="A328" s="233">
        <v>444</v>
      </c>
      <c r="B328" s="234">
        <v>444035044</v>
      </c>
      <c r="C328" s="126" t="s">
        <v>524</v>
      </c>
      <c r="D328" s="124">
        <v>35</v>
      </c>
      <c r="E328" s="126" t="s">
        <v>62</v>
      </c>
      <c r="F328" s="126">
        <v>44</v>
      </c>
      <c r="G328" s="126" t="s">
        <v>71</v>
      </c>
      <c r="H328" s="364">
        <v>9.83</v>
      </c>
      <c r="I328" s="180">
        <v>9.83</v>
      </c>
      <c r="J328" s="232">
        <v>16066</v>
      </c>
      <c r="K328" s="232">
        <v>470</v>
      </c>
      <c r="L328" s="232">
        <v>0</v>
      </c>
      <c r="M328" s="232">
        <v>938</v>
      </c>
      <c r="N328" s="232">
        <v>17474</v>
      </c>
      <c r="O328" s="237"/>
      <c r="P328" s="382"/>
      <c r="Q328" s="382"/>
    </row>
    <row r="329" spans="1:17" ht="15">
      <c r="A329" s="233">
        <v>444</v>
      </c>
      <c r="B329" s="234">
        <v>444035049</v>
      </c>
      <c r="C329" s="126" t="s">
        <v>524</v>
      </c>
      <c r="D329" s="124">
        <v>35</v>
      </c>
      <c r="E329" s="126" t="s">
        <v>62</v>
      </c>
      <c r="F329" s="126">
        <v>49</v>
      </c>
      <c r="G329" s="126" t="s">
        <v>76</v>
      </c>
      <c r="H329" s="364">
        <v>2.2800000000000002</v>
      </c>
      <c r="I329" s="180">
        <v>2.2800000000000002</v>
      </c>
      <c r="J329" s="232">
        <v>14084.970244312848</v>
      </c>
      <c r="K329" s="232">
        <v>17804</v>
      </c>
      <c r="L329" s="232">
        <v>0</v>
      </c>
      <c r="M329" s="232">
        <v>938</v>
      </c>
      <c r="N329" s="232">
        <v>32826.970244312848</v>
      </c>
      <c r="O329" s="237"/>
      <c r="P329" s="382"/>
      <c r="Q329" s="382"/>
    </row>
    <row r="330" spans="1:17" ht="15">
      <c r="A330" s="233">
        <v>444</v>
      </c>
      <c r="B330" s="234">
        <v>444035057</v>
      </c>
      <c r="C330" s="126" t="s">
        <v>524</v>
      </c>
      <c r="D330" s="124">
        <v>35</v>
      </c>
      <c r="E330" s="126" t="s">
        <v>62</v>
      </c>
      <c r="F330" s="126">
        <v>57</v>
      </c>
      <c r="G330" s="126" t="s">
        <v>84</v>
      </c>
      <c r="H330" s="364">
        <v>1</v>
      </c>
      <c r="I330" s="180">
        <v>1</v>
      </c>
      <c r="J330" s="232">
        <v>16078.110139055938</v>
      </c>
      <c r="K330" s="232">
        <v>466</v>
      </c>
      <c r="L330" s="232">
        <v>0</v>
      </c>
      <c r="M330" s="232">
        <v>938</v>
      </c>
      <c r="N330" s="232">
        <v>17482.110139055938</v>
      </c>
      <c r="O330" s="237"/>
      <c r="P330" s="382"/>
      <c r="Q330" s="382"/>
    </row>
    <row r="331" spans="1:17" ht="15">
      <c r="A331" s="233">
        <v>444</v>
      </c>
      <c r="B331" s="234">
        <v>444035073</v>
      </c>
      <c r="C331" s="126" t="s">
        <v>524</v>
      </c>
      <c r="D331" s="124">
        <v>35</v>
      </c>
      <c r="E331" s="126" t="s">
        <v>62</v>
      </c>
      <c r="F331" s="126">
        <v>73</v>
      </c>
      <c r="G331" s="126" t="s">
        <v>100</v>
      </c>
      <c r="H331" s="364">
        <v>2</v>
      </c>
      <c r="I331" s="180">
        <v>2</v>
      </c>
      <c r="J331" s="232">
        <v>11693</v>
      </c>
      <c r="K331" s="232">
        <v>8869</v>
      </c>
      <c r="L331" s="232">
        <v>0</v>
      </c>
      <c r="M331" s="232">
        <v>938</v>
      </c>
      <c r="N331" s="232">
        <v>21500</v>
      </c>
      <c r="O331" s="237"/>
      <c r="P331" s="382"/>
      <c r="Q331" s="382"/>
    </row>
    <row r="332" spans="1:17" ht="15">
      <c r="A332" s="233">
        <v>444</v>
      </c>
      <c r="B332" s="234">
        <v>444035133</v>
      </c>
      <c r="C332" s="126" t="s">
        <v>524</v>
      </c>
      <c r="D332" s="124">
        <v>35</v>
      </c>
      <c r="E332" s="126" t="s">
        <v>62</v>
      </c>
      <c r="F332" s="126">
        <v>133</v>
      </c>
      <c r="G332" s="126" t="s">
        <v>160</v>
      </c>
      <c r="H332" s="364">
        <v>4</v>
      </c>
      <c r="I332" s="180">
        <v>4</v>
      </c>
      <c r="J332" s="232">
        <v>16379</v>
      </c>
      <c r="K332" s="232">
        <v>1698</v>
      </c>
      <c r="L332" s="232">
        <v>0</v>
      </c>
      <c r="M332" s="232">
        <v>938</v>
      </c>
      <c r="N332" s="232">
        <v>19015</v>
      </c>
      <c r="O332" s="237"/>
      <c r="P332" s="382"/>
      <c r="Q332" s="382"/>
    </row>
    <row r="333" spans="1:17" ht="15">
      <c r="A333" s="233">
        <v>444</v>
      </c>
      <c r="B333" s="234">
        <v>444035163</v>
      </c>
      <c r="C333" s="126" t="s">
        <v>524</v>
      </c>
      <c r="D333" s="124">
        <v>35</v>
      </c>
      <c r="E333" s="126" t="s">
        <v>62</v>
      </c>
      <c r="F333" s="126">
        <v>163</v>
      </c>
      <c r="G333" s="126" t="s">
        <v>190</v>
      </c>
      <c r="H333" s="364">
        <v>1</v>
      </c>
      <c r="I333" s="180">
        <v>1</v>
      </c>
      <c r="J333" s="232">
        <v>15734</v>
      </c>
      <c r="K333" s="232">
        <v>0</v>
      </c>
      <c r="L333" s="232">
        <v>0</v>
      </c>
      <c r="M333" s="232">
        <v>938</v>
      </c>
      <c r="N333" s="232">
        <v>16672</v>
      </c>
      <c r="O333" s="237"/>
      <c r="P333" s="382"/>
      <c r="Q333" s="382"/>
    </row>
    <row r="334" spans="1:17" ht="15">
      <c r="A334" s="233">
        <v>444</v>
      </c>
      <c r="B334" s="234">
        <v>444035189</v>
      </c>
      <c r="C334" s="126" t="s">
        <v>524</v>
      </c>
      <c r="D334" s="124">
        <v>35</v>
      </c>
      <c r="E334" s="126" t="s">
        <v>62</v>
      </c>
      <c r="F334" s="126">
        <v>189</v>
      </c>
      <c r="G334" s="126" t="s">
        <v>216</v>
      </c>
      <c r="H334" s="364">
        <v>0.49</v>
      </c>
      <c r="I334" s="180">
        <v>0.49</v>
      </c>
      <c r="J334" s="232">
        <v>11789</v>
      </c>
      <c r="K334" s="232">
        <v>4233</v>
      </c>
      <c r="L334" s="232">
        <v>0</v>
      </c>
      <c r="M334" s="232">
        <v>938</v>
      </c>
      <c r="N334" s="232">
        <v>16960</v>
      </c>
      <c r="O334" s="237"/>
      <c r="P334" s="382"/>
      <c r="Q334" s="382"/>
    </row>
    <row r="335" spans="1:17" ht="15">
      <c r="A335" s="233">
        <v>444</v>
      </c>
      <c r="B335" s="234">
        <v>444035212</v>
      </c>
      <c r="C335" s="126" t="s">
        <v>524</v>
      </c>
      <c r="D335" s="124">
        <v>35</v>
      </c>
      <c r="E335" s="126" t="s">
        <v>62</v>
      </c>
      <c r="F335" s="126">
        <v>212</v>
      </c>
      <c r="G335" s="126" t="s">
        <v>239</v>
      </c>
      <c r="H335" s="364">
        <v>1</v>
      </c>
      <c r="I335" s="180">
        <v>1</v>
      </c>
      <c r="J335" s="232">
        <v>16162</v>
      </c>
      <c r="K335" s="232">
        <v>4124</v>
      </c>
      <c r="L335" s="232">
        <v>0</v>
      </c>
      <c r="M335" s="232">
        <v>938</v>
      </c>
      <c r="N335" s="232">
        <v>21224</v>
      </c>
      <c r="O335" s="237"/>
      <c r="P335" s="382"/>
      <c r="Q335" s="382"/>
    </row>
    <row r="336" spans="1:17" ht="15">
      <c r="A336" s="233">
        <v>444</v>
      </c>
      <c r="B336" s="234">
        <v>444035220</v>
      </c>
      <c r="C336" s="126" t="s">
        <v>524</v>
      </c>
      <c r="D336" s="124">
        <v>35</v>
      </c>
      <c r="E336" s="126" t="s">
        <v>62</v>
      </c>
      <c r="F336" s="126">
        <v>220</v>
      </c>
      <c r="G336" s="126" t="s">
        <v>247</v>
      </c>
      <c r="H336" s="364">
        <v>1</v>
      </c>
      <c r="I336" s="180">
        <v>1</v>
      </c>
      <c r="J336" s="232">
        <v>10227</v>
      </c>
      <c r="K336" s="232">
        <v>4642</v>
      </c>
      <c r="L336" s="232">
        <v>0</v>
      </c>
      <c r="M336" s="232">
        <v>938</v>
      </c>
      <c r="N336" s="232">
        <v>15807</v>
      </c>
      <c r="O336" s="237"/>
      <c r="P336" s="382"/>
      <c r="Q336" s="382"/>
    </row>
    <row r="337" spans="1:17" ht="15">
      <c r="A337" s="233">
        <v>444</v>
      </c>
      <c r="B337" s="234">
        <v>444035243</v>
      </c>
      <c r="C337" s="126" t="s">
        <v>524</v>
      </c>
      <c r="D337" s="124">
        <v>35</v>
      </c>
      <c r="E337" s="126" t="s">
        <v>62</v>
      </c>
      <c r="F337" s="126">
        <v>243</v>
      </c>
      <c r="G337" s="126" t="s">
        <v>270</v>
      </c>
      <c r="H337" s="364">
        <v>2.61</v>
      </c>
      <c r="I337" s="180">
        <v>2.61</v>
      </c>
      <c r="J337" s="232">
        <v>14464</v>
      </c>
      <c r="K337" s="232">
        <v>2188</v>
      </c>
      <c r="L337" s="232">
        <v>0</v>
      </c>
      <c r="M337" s="232">
        <v>938</v>
      </c>
      <c r="N337" s="232">
        <v>17590</v>
      </c>
      <c r="O337" s="237"/>
      <c r="P337" s="382"/>
      <c r="Q337" s="382"/>
    </row>
    <row r="338" spans="1:17" ht="15">
      <c r="A338" s="233">
        <v>444</v>
      </c>
      <c r="B338" s="234">
        <v>444035244</v>
      </c>
      <c r="C338" s="126" t="s">
        <v>524</v>
      </c>
      <c r="D338" s="124">
        <v>35</v>
      </c>
      <c r="E338" s="126" t="s">
        <v>62</v>
      </c>
      <c r="F338" s="126">
        <v>244</v>
      </c>
      <c r="G338" s="126" t="s">
        <v>271</v>
      </c>
      <c r="H338" s="364">
        <v>9</v>
      </c>
      <c r="I338" s="180">
        <v>9</v>
      </c>
      <c r="J338" s="232">
        <v>15420</v>
      </c>
      <c r="K338" s="232">
        <v>4623</v>
      </c>
      <c r="L338" s="232">
        <v>0</v>
      </c>
      <c r="M338" s="232">
        <v>938</v>
      </c>
      <c r="N338" s="232">
        <v>20981</v>
      </c>
      <c r="O338" s="237"/>
      <c r="P338" s="382"/>
      <c r="Q338" s="382"/>
    </row>
    <row r="339" spans="1:17" ht="15">
      <c r="A339" s="233">
        <v>444</v>
      </c>
      <c r="B339" s="234">
        <v>444035284</v>
      </c>
      <c r="C339" s="126" t="s">
        <v>524</v>
      </c>
      <c r="D339" s="124">
        <v>35</v>
      </c>
      <c r="E339" s="126" t="s">
        <v>62</v>
      </c>
      <c r="F339" s="126">
        <v>284</v>
      </c>
      <c r="G339" s="126" t="s">
        <v>311</v>
      </c>
      <c r="H339" s="364">
        <v>1</v>
      </c>
      <c r="I339" s="180">
        <v>1</v>
      </c>
      <c r="J339" s="232">
        <v>14299</v>
      </c>
      <c r="K339" s="232">
        <v>6326</v>
      </c>
      <c r="L339" s="232">
        <v>0</v>
      </c>
      <c r="M339" s="232">
        <v>938</v>
      </c>
      <c r="N339" s="232">
        <v>21563</v>
      </c>
      <c r="O339" s="237"/>
      <c r="P339" s="382"/>
      <c r="Q339" s="382"/>
    </row>
    <row r="340" spans="1:17" ht="15">
      <c r="A340" s="233">
        <v>444</v>
      </c>
      <c r="B340" s="234">
        <v>444035336</v>
      </c>
      <c r="C340" s="126" t="s">
        <v>524</v>
      </c>
      <c r="D340" s="124">
        <v>35</v>
      </c>
      <c r="E340" s="126" t="s">
        <v>62</v>
      </c>
      <c r="F340" s="126">
        <v>336</v>
      </c>
      <c r="G340" s="126" t="s">
        <v>363</v>
      </c>
      <c r="H340" s="364">
        <v>7</v>
      </c>
      <c r="I340" s="180">
        <v>7</v>
      </c>
      <c r="J340" s="232">
        <v>12855</v>
      </c>
      <c r="K340" s="232">
        <v>3125</v>
      </c>
      <c r="L340" s="232">
        <v>0</v>
      </c>
      <c r="M340" s="232">
        <v>938</v>
      </c>
      <c r="N340" s="232">
        <v>16918</v>
      </c>
      <c r="O340" s="237"/>
      <c r="P340" s="382"/>
      <c r="Q340" s="382"/>
    </row>
    <row r="341" spans="1:17" ht="15">
      <c r="A341" s="233">
        <v>444</v>
      </c>
      <c r="B341" s="234">
        <v>444035625</v>
      </c>
      <c r="C341" s="126" t="s">
        <v>524</v>
      </c>
      <c r="D341" s="124">
        <v>35</v>
      </c>
      <c r="E341" s="126" t="s">
        <v>62</v>
      </c>
      <c r="F341" s="126">
        <v>625</v>
      </c>
      <c r="G341" s="126" t="s">
        <v>390</v>
      </c>
      <c r="H341" s="364">
        <v>3</v>
      </c>
      <c r="I341" s="180">
        <v>3</v>
      </c>
      <c r="J341" s="232">
        <v>11145.183549394053</v>
      </c>
      <c r="K341" s="232">
        <v>1708</v>
      </c>
      <c r="L341" s="232">
        <v>0</v>
      </c>
      <c r="M341" s="232">
        <v>938</v>
      </c>
      <c r="N341" s="232">
        <v>13791.183549394053</v>
      </c>
      <c r="O341" s="237"/>
      <c r="P341" s="382"/>
      <c r="Q341" s="382"/>
    </row>
    <row r="342" spans="1:17" ht="15">
      <c r="A342" s="233">
        <v>445</v>
      </c>
      <c r="B342" s="234">
        <v>445348017</v>
      </c>
      <c r="C342" s="126" t="s">
        <v>525</v>
      </c>
      <c r="D342" s="124">
        <v>348</v>
      </c>
      <c r="E342" s="126" t="s">
        <v>375</v>
      </c>
      <c r="F342" s="126">
        <v>17</v>
      </c>
      <c r="G342" s="126" t="s">
        <v>44</v>
      </c>
      <c r="H342" s="364">
        <v>4</v>
      </c>
      <c r="I342" s="180">
        <v>4</v>
      </c>
      <c r="J342" s="232">
        <v>13870</v>
      </c>
      <c r="K342" s="232">
        <v>4073</v>
      </c>
      <c r="L342" s="232">
        <v>0</v>
      </c>
      <c r="M342" s="232">
        <v>938</v>
      </c>
      <c r="N342" s="232">
        <v>18881</v>
      </c>
      <c r="O342" s="237"/>
      <c r="P342" s="382"/>
      <c r="Q342" s="382"/>
    </row>
    <row r="343" spans="1:17" ht="15">
      <c r="A343" s="233">
        <v>445</v>
      </c>
      <c r="B343" s="234">
        <v>445348064</v>
      </c>
      <c r="C343" s="126" t="s">
        <v>525</v>
      </c>
      <c r="D343" s="124">
        <v>348</v>
      </c>
      <c r="E343" s="126" t="s">
        <v>375</v>
      </c>
      <c r="F343" s="126">
        <v>64</v>
      </c>
      <c r="G343" s="126" t="s">
        <v>91</v>
      </c>
      <c r="H343" s="364">
        <v>1</v>
      </c>
      <c r="I343" s="180">
        <v>1</v>
      </c>
      <c r="J343" s="232">
        <v>11023</v>
      </c>
      <c r="K343" s="232">
        <v>1613</v>
      </c>
      <c r="L343" s="232">
        <v>0</v>
      </c>
      <c r="M343" s="232">
        <v>938</v>
      </c>
      <c r="N343" s="232">
        <v>13574</v>
      </c>
      <c r="O343" s="237"/>
      <c r="P343" s="382"/>
      <c r="Q343" s="382"/>
    </row>
    <row r="344" spans="1:17" ht="15">
      <c r="A344" s="233">
        <v>445</v>
      </c>
      <c r="B344" s="234">
        <v>445348097</v>
      </c>
      <c r="C344" s="126" t="s">
        <v>525</v>
      </c>
      <c r="D344" s="124">
        <v>348</v>
      </c>
      <c r="E344" s="126" t="s">
        <v>375</v>
      </c>
      <c r="F344" s="126">
        <v>97</v>
      </c>
      <c r="G344" s="126" t="s">
        <v>124</v>
      </c>
      <c r="H344" s="364">
        <v>1</v>
      </c>
      <c r="I344" s="180">
        <v>1</v>
      </c>
      <c r="J344" s="232">
        <v>17287</v>
      </c>
      <c r="K344" s="232">
        <v>0</v>
      </c>
      <c r="L344" s="232">
        <v>0</v>
      </c>
      <c r="M344" s="232">
        <v>938</v>
      </c>
      <c r="N344" s="232">
        <v>18225</v>
      </c>
      <c r="O344" s="237"/>
      <c r="P344" s="382"/>
      <c r="Q344" s="382"/>
    </row>
    <row r="345" spans="1:17" ht="15">
      <c r="A345" s="233">
        <v>445</v>
      </c>
      <c r="B345" s="234">
        <v>445348110</v>
      </c>
      <c r="C345" s="126" t="s">
        <v>525</v>
      </c>
      <c r="D345" s="124">
        <v>348</v>
      </c>
      <c r="E345" s="126" t="s">
        <v>375</v>
      </c>
      <c r="F345" s="126">
        <v>110</v>
      </c>
      <c r="G345" s="126" t="s">
        <v>137</v>
      </c>
      <c r="H345" s="364">
        <v>1</v>
      </c>
      <c r="I345" s="180">
        <v>1</v>
      </c>
      <c r="J345" s="232">
        <v>14286</v>
      </c>
      <c r="K345" s="232">
        <v>4457</v>
      </c>
      <c r="L345" s="232">
        <v>0</v>
      </c>
      <c r="M345" s="232">
        <v>938</v>
      </c>
      <c r="N345" s="232">
        <v>19681</v>
      </c>
      <c r="O345" s="237"/>
      <c r="P345" s="382"/>
      <c r="Q345" s="382"/>
    </row>
    <row r="346" spans="1:17" ht="15">
      <c r="A346" s="233">
        <v>445</v>
      </c>
      <c r="B346" s="234">
        <v>445348151</v>
      </c>
      <c r="C346" s="126" t="s">
        <v>525</v>
      </c>
      <c r="D346" s="124">
        <v>348</v>
      </c>
      <c r="E346" s="126" t="s">
        <v>375</v>
      </c>
      <c r="F346" s="126">
        <v>151</v>
      </c>
      <c r="G346" s="126" t="s">
        <v>178</v>
      </c>
      <c r="H346" s="364">
        <v>18.52</v>
      </c>
      <c r="I346" s="180">
        <v>18.52</v>
      </c>
      <c r="J346" s="232">
        <v>13011</v>
      </c>
      <c r="K346" s="232">
        <v>2144</v>
      </c>
      <c r="L346" s="232">
        <v>0</v>
      </c>
      <c r="M346" s="232">
        <v>938</v>
      </c>
      <c r="N346" s="232">
        <v>16093</v>
      </c>
      <c r="O346" s="237"/>
      <c r="P346" s="382"/>
      <c r="Q346" s="382"/>
    </row>
    <row r="347" spans="1:17" ht="15">
      <c r="A347" s="233">
        <v>445</v>
      </c>
      <c r="B347" s="234">
        <v>445348153</v>
      </c>
      <c r="C347" s="126" t="s">
        <v>525</v>
      </c>
      <c r="D347" s="124">
        <v>348</v>
      </c>
      <c r="E347" s="126" t="s">
        <v>375</v>
      </c>
      <c r="F347" s="126">
        <v>153</v>
      </c>
      <c r="G347" s="126" t="s">
        <v>180</v>
      </c>
      <c r="H347" s="364">
        <v>2</v>
      </c>
      <c r="I347" s="180">
        <v>2</v>
      </c>
      <c r="J347" s="232">
        <v>13589.676151919864</v>
      </c>
      <c r="K347" s="232">
        <v>35</v>
      </c>
      <c r="L347" s="232">
        <v>0</v>
      </c>
      <c r="M347" s="232">
        <v>938</v>
      </c>
      <c r="N347" s="232">
        <v>14562.676151919864</v>
      </c>
      <c r="O347" s="237"/>
      <c r="P347" s="382"/>
      <c r="Q347" s="382"/>
    </row>
    <row r="348" spans="1:17" ht="15">
      <c r="A348" s="233">
        <v>445</v>
      </c>
      <c r="B348" s="234">
        <v>445348170</v>
      </c>
      <c r="C348" s="126" t="s">
        <v>525</v>
      </c>
      <c r="D348" s="124">
        <v>348</v>
      </c>
      <c r="E348" s="126" t="s">
        <v>375</v>
      </c>
      <c r="F348" s="126">
        <v>170</v>
      </c>
      <c r="G348" s="126" t="s">
        <v>197</v>
      </c>
      <c r="H348" s="364">
        <v>1</v>
      </c>
      <c r="I348" s="180">
        <v>1</v>
      </c>
      <c r="J348" s="232">
        <v>13209.911833378144</v>
      </c>
      <c r="K348" s="232">
        <v>3395</v>
      </c>
      <c r="L348" s="232">
        <v>0</v>
      </c>
      <c r="M348" s="232">
        <v>938</v>
      </c>
      <c r="N348" s="232">
        <v>17542.911833378144</v>
      </c>
      <c r="O348" s="237"/>
      <c r="P348" s="382"/>
      <c r="Q348" s="382"/>
    </row>
    <row r="349" spans="1:17" ht="15">
      <c r="A349" s="233">
        <v>445</v>
      </c>
      <c r="B349" s="234">
        <v>445348186</v>
      </c>
      <c r="C349" s="126" t="s">
        <v>525</v>
      </c>
      <c r="D349" s="124">
        <v>348</v>
      </c>
      <c r="E349" s="126" t="s">
        <v>375</v>
      </c>
      <c r="F349" s="126">
        <v>186</v>
      </c>
      <c r="G349" s="126" t="s">
        <v>213</v>
      </c>
      <c r="H349" s="364">
        <v>7.98</v>
      </c>
      <c r="I349" s="180">
        <v>7.98</v>
      </c>
      <c r="J349" s="232">
        <v>13110</v>
      </c>
      <c r="K349" s="232">
        <v>5238</v>
      </c>
      <c r="L349" s="232">
        <v>0</v>
      </c>
      <c r="M349" s="232">
        <v>938</v>
      </c>
      <c r="N349" s="232">
        <v>19286</v>
      </c>
      <c r="O349" s="237"/>
      <c r="P349" s="382"/>
      <c r="Q349" s="382"/>
    </row>
    <row r="350" spans="1:17" ht="15">
      <c r="A350" s="233">
        <v>445</v>
      </c>
      <c r="B350" s="234">
        <v>445348214</v>
      </c>
      <c r="C350" s="126" t="s">
        <v>525</v>
      </c>
      <c r="D350" s="124">
        <v>348</v>
      </c>
      <c r="E350" s="126" t="s">
        <v>375</v>
      </c>
      <c r="F350" s="126">
        <v>214</v>
      </c>
      <c r="G350" s="126" t="s">
        <v>241</v>
      </c>
      <c r="H350" s="364">
        <v>1</v>
      </c>
      <c r="I350" s="180">
        <v>1</v>
      </c>
      <c r="J350" s="232">
        <v>11896.361720217499</v>
      </c>
      <c r="K350" s="232">
        <v>2881</v>
      </c>
      <c r="L350" s="232">
        <v>0</v>
      </c>
      <c r="M350" s="232">
        <v>938</v>
      </c>
      <c r="N350" s="232">
        <v>15715.361720217499</v>
      </c>
      <c r="O350" s="237"/>
      <c r="P350" s="382"/>
      <c r="Q350" s="382"/>
    </row>
    <row r="351" spans="1:17" ht="15">
      <c r="A351" s="233">
        <v>445</v>
      </c>
      <c r="B351" s="234">
        <v>445348226</v>
      </c>
      <c r="C351" s="126" t="s">
        <v>525</v>
      </c>
      <c r="D351" s="124">
        <v>348</v>
      </c>
      <c r="E351" s="126" t="s">
        <v>375</v>
      </c>
      <c r="F351" s="126">
        <v>226</v>
      </c>
      <c r="G351" s="126" t="s">
        <v>253</v>
      </c>
      <c r="H351" s="364">
        <v>28.22</v>
      </c>
      <c r="I351" s="180">
        <v>28.22</v>
      </c>
      <c r="J351" s="232">
        <v>12342</v>
      </c>
      <c r="K351" s="232">
        <v>2251</v>
      </c>
      <c r="L351" s="232">
        <v>0</v>
      </c>
      <c r="M351" s="232">
        <v>938</v>
      </c>
      <c r="N351" s="232">
        <v>15531</v>
      </c>
      <c r="O351" s="237"/>
      <c r="P351" s="382"/>
      <c r="Q351" s="382"/>
    </row>
    <row r="352" spans="1:17" ht="15">
      <c r="A352" s="233">
        <v>445</v>
      </c>
      <c r="B352" s="234">
        <v>445348271</v>
      </c>
      <c r="C352" s="126" t="s">
        <v>525</v>
      </c>
      <c r="D352" s="124">
        <v>348</v>
      </c>
      <c r="E352" s="126" t="s">
        <v>375</v>
      </c>
      <c r="F352" s="126">
        <v>271</v>
      </c>
      <c r="G352" s="126" t="s">
        <v>298</v>
      </c>
      <c r="H352" s="364">
        <v>2</v>
      </c>
      <c r="I352" s="180">
        <v>2</v>
      </c>
      <c r="J352" s="232">
        <v>12564</v>
      </c>
      <c r="K352" s="232">
        <v>3648</v>
      </c>
      <c r="L352" s="232">
        <v>0</v>
      </c>
      <c r="M352" s="232">
        <v>938</v>
      </c>
      <c r="N352" s="232">
        <v>17150</v>
      </c>
      <c r="O352" s="237"/>
      <c r="P352" s="382"/>
      <c r="Q352" s="382"/>
    </row>
    <row r="353" spans="1:17" ht="15">
      <c r="A353" s="233">
        <v>445</v>
      </c>
      <c r="B353" s="234">
        <v>445348277</v>
      </c>
      <c r="C353" s="126" t="s">
        <v>525</v>
      </c>
      <c r="D353" s="124">
        <v>348</v>
      </c>
      <c r="E353" s="126" t="s">
        <v>375</v>
      </c>
      <c r="F353" s="126">
        <v>277</v>
      </c>
      <c r="G353" s="126" t="s">
        <v>304</v>
      </c>
      <c r="H353" s="364">
        <v>1.05</v>
      </c>
      <c r="I353" s="180">
        <v>1.05</v>
      </c>
      <c r="J353" s="232">
        <v>15039</v>
      </c>
      <c r="K353" s="232">
        <v>608</v>
      </c>
      <c r="L353" s="232">
        <v>0</v>
      </c>
      <c r="M353" s="232">
        <v>938</v>
      </c>
      <c r="N353" s="232">
        <v>16585</v>
      </c>
      <c r="O353" s="237"/>
      <c r="P353" s="382"/>
      <c r="Q353" s="382"/>
    </row>
    <row r="354" spans="1:17" ht="15">
      <c r="A354" s="233">
        <v>445</v>
      </c>
      <c r="B354" s="234">
        <v>445348290</v>
      </c>
      <c r="C354" s="126" t="s">
        <v>525</v>
      </c>
      <c r="D354" s="124">
        <v>348</v>
      </c>
      <c r="E354" s="126" t="s">
        <v>375</v>
      </c>
      <c r="F354" s="126">
        <v>290</v>
      </c>
      <c r="G354" s="126" t="s">
        <v>317</v>
      </c>
      <c r="H354" s="364">
        <v>1</v>
      </c>
      <c r="I354" s="180">
        <v>1</v>
      </c>
      <c r="J354" s="232">
        <v>9220</v>
      </c>
      <c r="K354" s="232">
        <v>4363</v>
      </c>
      <c r="L354" s="232">
        <v>0</v>
      </c>
      <c r="M354" s="232">
        <v>938</v>
      </c>
      <c r="N354" s="232">
        <v>14521</v>
      </c>
      <c r="O354" s="237"/>
      <c r="P354" s="382"/>
      <c r="Q354" s="382"/>
    </row>
    <row r="355" spans="1:17" ht="15">
      <c r="A355" s="233">
        <v>445</v>
      </c>
      <c r="B355" s="234">
        <v>445348316</v>
      </c>
      <c r="C355" s="126" t="s">
        <v>525</v>
      </c>
      <c r="D355" s="124">
        <v>348</v>
      </c>
      <c r="E355" s="126" t="s">
        <v>375</v>
      </c>
      <c r="F355" s="126">
        <v>316</v>
      </c>
      <c r="G355" s="126" t="s">
        <v>343</v>
      </c>
      <c r="H355" s="364">
        <v>10.379999999999999</v>
      </c>
      <c r="I355" s="180">
        <v>10.379999999999999</v>
      </c>
      <c r="J355" s="232">
        <v>12439</v>
      </c>
      <c r="K355" s="232">
        <v>1521</v>
      </c>
      <c r="L355" s="232">
        <v>0</v>
      </c>
      <c r="M355" s="232">
        <v>938</v>
      </c>
      <c r="N355" s="232">
        <v>14898</v>
      </c>
      <c r="O355" s="237"/>
      <c r="P355" s="382"/>
      <c r="Q355" s="382"/>
    </row>
    <row r="356" spans="1:17" ht="15">
      <c r="A356" s="233">
        <v>445</v>
      </c>
      <c r="B356" s="234">
        <v>445348322</v>
      </c>
      <c r="C356" s="126" t="s">
        <v>525</v>
      </c>
      <c r="D356" s="124">
        <v>348</v>
      </c>
      <c r="E356" s="126" t="s">
        <v>375</v>
      </c>
      <c r="F356" s="126">
        <v>322</v>
      </c>
      <c r="G356" s="126" t="s">
        <v>349</v>
      </c>
      <c r="H356" s="364">
        <v>2</v>
      </c>
      <c r="I356" s="180">
        <v>2</v>
      </c>
      <c r="J356" s="232">
        <v>14526</v>
      </c>
      <c r="K356" s="232">
        <v>8397</v>
      </c>
      <c r="L356" s="232">
        <v>0</v>
      </c>
      <c r="M356" s="232">
        <v>938</v>
      </c>
      <c r="N356" s="232">
        <v>23861</v>
      </c>
      <c r="O356" s="237"/>
      <c r="P356" s="382"/>
      <c r="Q356" s="382"/>
    </row>
    <row r="357" spans="1:17" ht="15">
      <c r="A357" s="233">
        <v>445</v>
      </c>
      <c r="B357" s="234">
        <v>445348348</v>
      </c>
      <c r="C357" s="126" t="s">
        <v>525</v>
      </c>
      <c r="D357" s="124">
        <v>348</v>
      </c>
      <c r="E357" s="126" t="s">
        <v>375</v>
      </c>
      <c r="F357" s="126">
        <v>348</v>
      </c>
      <c r="G357" s="126" t="s">
        <v>375</v>
      </c>
      <c r="H357" s="364">
        <v>1310.9999999999998</v>
      </c>
      <c r="I357" s="180">
        <v>1310.9999999999998</v>
      </c>
      <c r="J357" s="232">
        <v>13818</v>
      </c>
      <c r="K357" s="232">
        <v>0</v>
      </c>
      <c r="L357" s="232">
        <v>929.99694889397426</v>
      </c>
      <c r="M357" s="232">
        <v>938</v>
      </c>
      <c r="N357" s="232">
        <v>15685.996948893975</v>
      </c>
      <c r="O357" s="237"/>
      <c r="P357" s="382"/>
      <c r="Q357" s="382"/>
    </row>
    <row r="358" spans="1:17" ht="15">
      <c r="A358" s="233">
        <v>445</v>
      </c>
      <c r="B358" s="234">
        <v>445348620</v>
      </c>
      <c r="C358" s="126" t="s">
        <v>525</v>
      </c>
      <c r="D358" s="124">
        <v>348</v>
      </c>
      <c r="E358" s="126" t="s">
        <v>375</v>
      </c>
      <c r="F358" s="126">
        <v>620</v>
      </c>
      <c r="G358" s="126" t="s">
        <v>388</v>
      </c>
      <c r="H358" s="364">
        <v>0.89</v>
      </c>
      <c r="I358" s="180">
        <v>0.89</v>
      </c>
      <c r="J358" s="232">
        <v>10948.730655066533</v>
      </c>
      <c r="K358" s="232">
        <v>5976</v>
      </c>
      <c r="L358" s="232">
        <v>0</v>
      </c>
      <c r="M358" s="232">
        <v>938</v>
      </c>
      <c r="N358" s="232">
        <v>17862.730655066531</v>
      </c>
      <c r="O358" s="237"/>
      <c r="P358" s="382"/>
      <c r="Q358" s="382"/>
    </row>
    <row r="359" spans="1:17" ht="15">
      <c r="A359" s="233">
        <v>445</v>
      </c>
      <c r="B359" s="234">
        <v>445348658</v>
      </c>
      <c r="C359" s="126" t="s">
        <v>525</v>
      </c>
      <c r="D359" s="124">
        <v>348</v>
      </c>
      <c r="E359" s="126" t="s">
        <v>375</v>
      </c>
      <c r="F359" s="126">
        <v>658</v>
      </c>
      <c r="G359" s="126" t="s">
        <v>397</v>
      </c>
      <c r="H359" s="364">
        <v>6.55</v>
      </c>
      <c r="I359" s="180">
        <v>6.55</v>
      </c>
      <c r="J359" s="232">
        <v>11202</v>
      </c>
      <c r="K359" s="232">
        <v>2696</v>
      </c>
      <c r="L359" s="232">
        <v>0</v>
      </c>
      <c r="M359" s="232">
        <v>938</v>
      </c>
      <c r="N359" s="232">
        <v>14836</v>
      </c>
      <c r="O359" s="237"/>
      <c r="P359" s="382"/>
      <c r="Q359" s="382"/>
    </row>
    <row r="360" spans="1:17" ht="15">
      <c r="A360" s="233">
        <v>445</v>
      </c>
      <c r="B360" s="234">
        <v>445348753</v>
      </c>
      <c r="C360" s="126" t="s">
        <v>525</v>
      </c>
      <c r="D360" s="124">
        <v>348</v>
      </c>
      <c r="E360" s="126" t="s">
        <v>375</v>
      </c>
      <c r="F360" s="126">
        <v>753</v>
      </c>
      <c r="G360" s="126" t="s">
        <v>426</v>
      </c>
      <c r="H360" s="364">
        <v>2.98</v>
      </c>
      <c r="I360" s="180">
        <v>2.98</v>
      </c>
      <c r="J360" s="232">
        <v>11023</v>
      </c>
      <c r="K360" s="232">
        <v>4475</v>
      </c>
      <c r="L360" s="232">
        <v>0</v>
      </c>
      <c r="M360" s="232">
        <v>938</v>
      </c>
      <c r="N360" s="232">
        <v>16436</v>
      </c>
      <c r="O360" s="237"/>
      <c r="P360" s="382"/>
      <c r="Q360" s="382"/>
    </row>
    <row r="361" spans="1:17" ht="15">
      <c r="A361" s="233">
        <v>445</v>
      </c>
      <c r="B361" s="234">
        <v>445348767</v>
      </c>
      <c r="C361" s="126" t="s">
        <v>525</v>
      </c>
      <c r="D361" s="124">
        <v>348</v>
      </c>
      <c r="E361" s="126" t="s">
        <v>375</v>
      </c>
      <c r="F361" s="126">
        <v>767</v>
      </c>
      <c r="G361" s="126" t="s">
        <v>432</v>
      </c>
      <c r="H361" s="364">
        <v>2</v>
      </c>
      <c r="I361" s="180">
        <v>2</v>
      </c>
      <c r="J361" s="232">
        <v>10122</v>
      </c>
      <c r="K361" s="232">
        <v>2167</v>
      </c>
      <c r="L361" s="232">
        <v>0</v>
      </c>
      <c r="M361" s="232">
        <v>938</v>
      </c>
      <c r="N361" s="232">
        <v>13227</v>
      </c>
      <c r="O361" s="237"/>
      <c r="P361" s="382"/>
      <c r="Q361" s="382"/>
    </row>
    <row r="362" spans="1:17" ht="15">
      <c r="A362" s="233">
        <v>445</v>
      </c>
      <c r="B362" s="234">
        <v>445348775</v>
      </c>
      <c r="C362" s="126" t="s">
        <v>525</v>
      </c>
      <c r="D362" s="124">
        <v>348</v>
      </c>
      <c r="E362" s="126" t="s">
        <v>375</v>
      </c>
      <c r="F362" s="126">
        <v>775</v>
      </c>
      <c r="G362" s="126" t="s">
        <v>436</v>
      </c>
      <c r="H362" s="364">
        <v>17.38</v>
      </c>
      <c r="I362" s="180">
        <v>17.38</v>
      </c>
      <c r="J362" s="232">
        <v>10552</v>
      </c>
      <c r="K362" s="232">
        <v>2973</v>
      </c>
      <c r="L362" s="232">
        <v>0</v>
      </c>
      <c r="M362" s="232">
        <v>938</v>
      </c>
      <c r="N362" s="232">
        <v>14463</v>
      </c>
      <c r="O362" s="237"/>
      <c r="P362" s="382"/>
      <c r="Q362" s="382"/>
    </row>
    <row r="363" spans="1:17" ht="15">
      <c r="A363" s="233">
        <v>446</v>
      </c>
      <c r="B363" s="234">
        <v>446099001</v>
      </c>
      <c r="C363" s="126" t="s">
        <v>526</v>
      </c>
      <c r="D363" s="124">
        <v>99</v>
      </c>
      <c r="E363" s="126" t="s">
        <v>126</v>
      </c>
      <c r="F363" s="126">
        <v>1</v>
      </c>
      <c r="G363" s="126" t="s">
        <v>28</v>
      </c>
      <c r="H363" s="364">
        <v>1</v>
      </c>
      <c r="I363" s="180">
        <v>1</v>
      </c>
      <c r="J363" s="232">
        <v>14733</v>
      </c>
      <c r="K363" s="232">
        <v>2475</v>
      </c>
      <c r="L363" s="232">
        <v>0</v>
      </c>
      <c r="M363" s="232">
        <v>938</v>
      </c>
      <c r="N363" s="232">
        <v>18146</v>
      </c>
      <c r="O363" s="237"/>
      <c r="P363" s="382"/>
      <c r="Q363" s="382"/>
    </row>
    <row r="364" spans="1:17" ht="15">
      <c r="A364" s="233">
        <v>446</v>
      </c>
      <c r="B364" s="234">
        <v>446099016</v>
      </c>
      <c r="C364" s="126" t="s">
        <v>526</v>
      </c>
      <c r="D364" s="124">
        <v>99</v>
      </c>
      <c r="E364" s="126" t="s">
        <v>126</v>
      </c>
      <c r="F364" s="126">
        <v>16</v>
      </c>
      <c r="G364" s="126" t="s">
        <v>43</v>
      </c>
      <c r="H364" s="364">
        <v>301.65999999999997</v>
      </c>
      <c r="I364" s="180">
        <v>301.65999999999997</v>
      </c>
      <c r="J364" s="232">
        <v>11467</v>
      </c>
      <c r="K364" s="232">
        <v>648</v>
      </c>
      <c r="L364" s="232">
        <v>0</v>
      </c>
      <c r="M364" s="232">
        <v>938</v>
      </c>
      <c r="N364" s="232">
        <v>13053</v>
      </c>
      <c r="O364" s="237"/>
      <c r="P364" s="382"/>
      <c r="Q364" s="382"/>
    </row>
    <row r="365" spans="1:17" ht="15">
      <c r="A365" s="233">
        <v>446</v>
      </c>
      <c r="B365" s="234">
        <v>446099018</v>
      </c>
      <c r="C365" s="126" t="s">
        <v>526</v>
      </c>
      <c r="D365" s="124">
        <v>99</v>
      </c>
      <c r="E365" s="126" t="s">
        <v>126</v>
      </c>
      <c r="F365" s="126">
        <v>18</v>
      </c>
      <c r="G365" s="126" t="s">
        <v>45</v>
      </c>
      <c r="H365" s="364">
        <v>7</v>
      </c>
      <c r="I365" s="180">
        <v>7</v>
      </c>
      <c r="J365" s="232">
        <v>13142</v>
      </c>
      <c r="K365" s="232">
        <v>8818</v>
      </c>
      <c r="L365" s="232">
        <v>0</v>
      </c>
      <c r="M365" s="232">
        <v>938</v>
      </c>
      <c r="N365" s="232">
        <v>22898</v>
      </c>
      <c r="O365" s="237"/>
      <c r="P365" s="382"/>
      <c r="Q365" s="382"/>
    </row>
    <row r="366" spans="1:17" ht="15">
      <c r="A366" s="233">
        <v>446</v>
      </c>
      <c r="B366" s="234">
        <v>446099025</v>
      </c>
      <c r="C366" s="126" t="s">
        <v>526</v>
      </c>
      <c r="D366" s="124">
        <v>99</v>
      </c>
      <c r="E366" s="126" t="s">
        <v>126</v>
      </c>
      <c r="F366" s="126">
        <v>25</v>
      </c>
      <c r="G366" s="126" t="s">
        <v>52</v>
      </c>
      <c r="H366" s="364">
        <v>0.9</v>
      </c>
      <c r="I366" s="180">
        <v>0.9</v>
      </c>
      <c r="J366" s="232">
        <v>11358.004926739928</v>
      </c>
      <c r="K366" s="232">
        <v>5226</v>
      </c>
      <c r="L366" s="232">
        <v>0</v>
      </c>
      <c r="M366" s="232">
        <v>938</v>
      </c>
      <c r="N366" s="232">
        <v>17522.00492673993</v>
      </c>
      <c r="O366" s="237"/>
      <c r="P366" s="382"/>
      <c r="Q366" s="382"/>
    </row>
    <row r="367" spans="1:17" ht="15">
      <c r="A367" s="233">
        <v>446</v>
      </c>
      <c r="B367" s="234">
        <v>446099027</v>
      </c>
      <c r="C367" s="126" t="s">
        <v>526</v>
      </c>
      <c r="D367" s="124">
        <v>99</v>
      </c>
      <c r="E367" s="126" t="s">
        <v>126</v>
      </c>
      <c r="F367" s="126">
        <v>27</v>
      </c>
      <c r="G367" s="126" t="s">
        <v>54</v>
      </c>
      <c r="H367" s="364">
        <v>1</v>
      </c>
      <c r="I367" s="180">
        <v>1</v>
      </c>
      <c r="J367" s="232">
        <v>9981</v>
      </c>
      <c r="K367" s="232">
        <v>2041</v>
      </c>
      <c r="L367" s="232">
        <v>0</v>
      </c>
      <c r="M367" s="232">
        <v>938</v>
      </c>
      <c r="N367" s="232">
        <v>12960</v>
      </c>
      <c r="O367" s="237"/>
      <c r="P367" s="382"/>
      <c r="Q367" s="382"/>
    </row>
    <row r="368" spans="1:17" ht="15">
      <c r="A368" s="233">
        <v>446</v>
      </c>
      <c r="B368" s="234">
        <v>446099035</v>
      </c>
      <c r="C368" s="126" t="s">
        <v>526</v>
      </c>
      <c r="D368" s="124">
        <v>99</v>
      </c>
      <c r="E368" s="126" t="s">
        <v>126</v>
      </c>
      <c r="F368" s="126">
        <v>35</v>
      </c>
      <c r="G368" s="126" t="s">
        <v>62</v>
      </c>
      <c r="H368" s="364">
        <v>4</v>
      </c>
      <c r="I368" s="180">
        <v>4</v>
      </c>
      <c r="J368" s="232">
        <v>18153</v>
      </c>
      <c r="K368" s="232">
        <v>7017</v>
      </c>
      <c r="L368" s="232">
        <v>0</v>
      </c>
      <c r="M368" s="232">
        <v>938</v>
      </c>
      <c r="N368" s="232">
        <v>26108</v>
      </c>
      <c r="O368" s="237"/>
      <c r="P368" s="382"/>
      <c r="Q368" s="382"/>
    </row>
    <row r="369" spans="1:17" ht="15">
      <c r="A369" s="233">
        <v>446</v>
      </c>
      <c r="B369" s="234">
        <v>446099040</v>
      </c>
      <c r="C369" s="126" t="s">
        <v>526</v>
      </c>
      <c r="D369" s="124">
        <v>99</v>
      </c>
      <c r="E369" s="126" t="s">
        <v>126</v>
      </c>
      <c r="F369" s="126">
        <v>40</v>
      </c>
      <c r="G369" s="126" t="s">
        <v>67</v>
      </c>
      <c r="H369" s="364">
        <v>4</v>
      </c>
      <c r="I369" s="180">
        <v>4</v>
      </c>
      <c r="J369" s="232">
        <v>11768.9727779491</v>
      </c>
      <c r="K369" s="232">
        <v>3335</v>
      </c>
      <c r="L369" s="232">
        <v>0</v>
      </c>
      <c r="M369" s="232">
        <v>938</v>
      </c>
      <c r="N369" s="232">
        <v>16041.9727779491</v>
      </c>
      <c r="O369" s="237"/>
      <c r="P369" s="382"/>
      <c r="Q369" s="382"/>
    </row>
    <row r="370" spans="1:17" ht="15">
      <c r="A370" s="233">
        <v>446</v>
      </c>
      <c r="B370" s="234">
        <v>446099044</v>
      </c>
      <c r="C370" s="126" t="s">
        <v>526</v>
      </c>
      <c r="D370" s="124">
        <v>99</v>
      </c>
      <c r="E370" s="126" t="s">
        <v>126</v>
      </c>
      <c r="F370" s="126">
        <v>44</v>
      </c>
      <c r="G370" s="126" t="s">
        <v>71</v>
      </c>
      <c r="H370" s="364">
        <v>627.70000000000005</v>
      </c>
      <c r="I370" s="180">
        <v>627.70000000000005</v>
      </c>
      <c r="J370" s="232">
        <v>13513</v>
      </c>
      <c r="K370" s="232">
        <v>395</v>
      </c>
      <c r="L370" s="232">
        <v>0</v>
      </c>
      <c r="M370" s="232">
        <v>938</v>
      </c>
      <c r="N370" s="232">
        <v>14846</v>
      </c>
      <c r="O370" s="237"/>
      <c r="P370" s="382"/>
      <c r="Q370" s="382"/>
    </row>
    <row r="371" spans="1:17" ht="15">
      <c r="A371" s="233">
        <v>446</v>
      </c>
      <c r="B371" s="234">
        <v>446099050</v>
      </c>
      <c r="C371" s="126" t="s">
        <v>526</v>
      </c>
      <c r="D371" s="124">
        <v>99</v>
      </c>
      <c r="E371" s="126" t="s">
        <v>126</v>
      </c>
      <c r="F371" s="126">
        <v>50</v>
      </c>
      <c r="G371" s="126" t="s">
        <v>77</v>
      </c>
      <c r="H371" s="364">
        <v>7</v>
      </c>
      <c r="I371" s="180">
        <v>7</v>
      </c>
      <c r="J371" s="232">
        <v>11348</v>
      </c>
      <c r="K371" s="232">
        <v>5163</v>
      </c>
      <c r="L371" s="232">
        <v>0</v>
      </c>
      <c r="M371" s="232">
        <v>938</v>
      </c>
      <c r="N371" s="232">
        <v>17449</v>
      </c>
      <c r="O371" s="237"/>
      <c r="P371" s="382"/>
      <c r="Q371" s="382"/>
    </row>
    <row r="372" spans="1:17" ht="15">
      <c r="A372" s="233">
        <v>446</v>
      </c>
      <c r="B372" s="234">
        <v>446099073</v>
      </c>
      <c r="C372" s="126" t="s">
        <v>526</v>
      </c>
      <c r="D372" s="124">
        <v>99</v>
      </c>
      <c r="E372" s="126" t="s">
        <v>126</v>
      </c>
      <c r="F372" s="126">
        <v>73</v>
      </c>
      <c r="G372" s="126" t="s">
        <v>100</v>
      </c>
      <c r="H372" s="364">
        <v>3</v>
      </c>
      <c r="I372" s="180">
        <v>3</v>
      </c>
      <c r="J372" s="232">
        <v>14269</v>
      </c>
      <c r="K372" s="232">
        <v>10823</v>
      </c>
      <c r="L372" s="232">
        <v>0</v>
      </c>
      <c r="M372" s="232">
        <v>938</v>
      </c>
      <c r="N372" s="232">
        <v>26030</v>
      </c>
      <c r="O372" s="237"/>
      <c r="P372" s="382"/>
      <c r="Q372" s="382"/>
    </row>
    <row r="373" spans="1:17" ht="15">
      <c r="A373" s="233">
        <v>446</v>
      </c>
      <c r="B373" s="234">
        <v>446099083</v>
      </c>
      <c r="C373" s="126" t="s">
        <v>526</v>
      </c>
      <c r="D373" s="124">
        <v>99</v>
      </c>
      <c r="E373" s="126" t="s">
        <v>126</v>
      </c>
      <c r="F373" s="126">
        <v>83</v>
      </c>
      <c r="G373" s="126" t="s">
        <v>110</v>
      </c>
      <c r="H373" s="364">
        <v>2</v>
      </c>
      <c r="I373" s="180">
        <v>2</v>
      </c>
      <c r="J373" s="232">
        <v>11937</v>
      </c>
      <c r="K373" s="232">
        <v>2281</v>
      </c>
      <c r="L373" s="232">
        <v>0</v>
      </c>
      <c r="M373" s="232">
        <v>938</v>
      </c>
      <c r="N373" s="232">
        <v>15156</v>
      </c>
      <c r="O373" s="237"/>
      <c r="P373" s="382"/>
      <c r="Q373" s="382"/>
    </row>
    <row r="374" spans="1:17" ht="15">
      <c r="A374" s="233">
        <v>446</v>
      </c>
      <c r="B374" s="234">
        <v>446099088</v>
      </c>
      <c r="C374" s="126" t="s">
        <v>526</v>
      </c>
      <c r="D374" s="124">
        <v>99</v>
      </c>
      <c r="E374" s="126" t="s">
        <v>126</v>
      </c>
      <c r="F374" s="126">
        <v>88</v>
      </c>
      <c r="G374" s="126" t="s">
        <v>115</v>
      </c>
      <c r="H374" s="364">
        <v>13</v>
      </c>
      <c r="I374" s="180">
        <v>13</v>
      </c>
      <c r="J374" s="232">
        <v>12622</v>
      </c>
      <c r="K374" s="232">
        <v>4272</v>
      </c>
      <c r="L374" s="232">
        <v>0</v>
      </c>
      <c r="M374" s="232">
        <v>938</v>
      </c>
      <c r="N374" s="232">
        <v>17832</v>
      </c>
      <c r="O374" s="237"/>
      <c r="P374" s="382"/>
      <c r="Q374" s="382"/>
    </row>
    <row r="375" spans="1:17" ht="15">
      <c r="A375" s="233">
        <v>446</v>
      </c>
      <c r="B375" s="234">
        <v>446099095</v>
      </c>
      <c r="C375" s="126" t="s">
        <v>526</v>
      </c>
      <c r="D375" s="124">
        <v>99</v>
      </c>
      <c r="E375" s="126" t="s">
        <v>126</v>
      </c>
      <c r="F375" s="126">
        <v>95</v>
      </c>
      <c r="G375" s="126" t="s">
        <v>122</v>
      </c>
      <c r="H375" s="364">
        <v>1.6</v>
      </c>
      <c r="I375" s="180">
        <v>1.6</v>
      </c>
      <c r="J375" s="232">
        <v>15088.768258785944</v>
      </c>
      <c r="K375" s="232">
        <v>0</v>
      </c>
      <c r="L375" s="232">
        <v>0</v>
      </c>
      <c r="M375" s="232">
        <v>938</v>
      </c>
      <c r="N375" s="232">
        <v>16026.768258785944</v>
      </c>
      <c r="O375" s="237"/>
      <c r="P375" s="382"/>
      <c r="Q375" s="382"/>
    </row>
    <row r="376" spans="1:17" ht="15">
      <c r="A376" s="233">
        <v>446</v>
      </c>
      <c r="B376" s="234">
        <v>446099099</v>
      </c>
      <c r="C376" s="126" t="s">
        <v>526</v>
      </c>
      <c r="D376" s="124">
        <v>99</v>
      </c>
      <c r="E376" s="126" t="s">
        <v>126</v>
      </c>
      <c r="F376" s="126">
        <v>99</v>
      </c>
      <c r="G376" s="126" t="s">
        <v>126</v>
      </c>
      <c r="H376" s="364">
        <v>103.09</v>
      </c>
      <c r="I376" s="180">
        <v>103.09</v>
      </c>
      <c r="J376" s="232">
        <v>11554</v>
      </c>
      <c r="K376" s="232">
        <v>6668</v>
      </c>
      <c r="L376" s="232">
        <v>0</v>
      </c>
      <c r="M376" s="232">
        <v>938</v>
      </c>
      <c r="N376" s="232">
        <v>19160</v>
      </c>
      <c r="O376" s="237"/>
      <c r="P376" s="382"/>
      <c r="Q376" s="382"/>
    </row>
    <row r="377" spans="1:17" ht="15">
      <c r="A377" s="233">
        <v>446</v>
      </c>
      <c r="B377" s="234">
        <v>446099101</v>
      </c>
      <c r="C377" s="126" t="s">
        <v>526</v>
      </c>
      <c r="D377" s="124">
        <v>99</v>
      </c>
      <c r="E377" s="126" t="s">
        <v>126</v>
      </c>
      <c r="F377" s="126">
        <v>101</v>
      </c>
      <c r="G377" s="126" t="s">
        <v>128</v>
      </c>
      <c r="H377" s="364">
        <v>1</v>
      </c>
      <c r="I377" s="180">
        <v>1</v>
      </c>
      <c r="J377" s="232">
        <v>9662</v>
      </c>
      <c r="K377" s="232">
        <v>3100</v>
      </c>
      <c r="L377" s="232">
        <v>0</v>
      </c>
      <c r="M377" s="232">
        <v>938</v>
      </c>
      <c r="N377" s="232">
        <v>13700</v>
      </c>
      <c r="O377" s="237"/>
      <c r="P377" s="382"/>
      <c r="Q377" s="382"/>
    </row>
    <row r="378" spans="1:17" ht="15">
      <c r="A378" s="233">
        <v>446</v>
      </c>
      <c r="B378" s="234">
        <v>446099133</v>
      </c>
      <c r="C378" s="126" t="s">
        <v>526</v>
      </c>
      <c r="D378" s="124">
        <v>99</v>
      </c>
      <c r="E378" s="126" t="s">
        <v>126</v>
      </c>
      <c r="F378" s="126">
        <v>133</v>
      </c>
      <c r="G378" s="126" t="s">
        <v>160</v>
      </c>
      <c r="H378" s="364">
        <v>3</v>
      </c>
      <c r="I378" s="180">
        <v>3</v>
      </c>
      <c r="J378" s="232">
        <v>13716</v>
      </c>
      <c r="K378" s="232">
        <v>1422</v>
      </c>
      <c r="L378" s="232">
        <v>0</v>
      </c>
      <c r="M378" s="232">
        <v>938</v>
      </c>
      <c r="N378" s="232">
        <v>16076</v>
      </c>
      <c r="O378" s="237"/>
      <c r="P378" s="382"/>
      <c r="Q378" s="382"/>
    </row>
    <row r="379" spans="1:17" ht="15">
      <c r="A379" s="233">
        <v>446</v>
      </c>
      <c r="B379" s="234">
        <v>446099136</v>
      </c>
      <c r="C379" s="126" t="s">
        <v>526</v>
      </c>
      <c r="D379" s="124">
        <v>99</v>
      </c>
      <c r="E379" s="126" t="s">
        <v>126</v>
      </c>
      <c r="F379" s="126">
        <v>136</v>
      </c>
      <c r="G379" s="126" t="s">
        <v>163</v>
      </c>
      <c r="H379" s="364">
        <v>0.14000000000000001</v>
      </c>
      <c r="I379" s="180">
        <v>0.14000000000000001</v>
      </c>
      <c r="J379" s="232">
        <v>10878.544676067588</v>
      </c>
      <c r="K379" s="232">
        <v>4226</v>
      </c>
      <c r="L379" s="232">
        <v>0</v>
      </c>
      <c r="M379" s="232">
        <v>938</v>
      </c>
      <c r="N379" s="232">
        <v>16042.544676067588</v>
      </c>
      <c r="O379" s="237"/>
      <c r="P379" s="382"/>
      <c r="Q379" s="382"/>
    </row>
    <row r="380" spans="1:17" ht="15">
      <c r="A380" s="233">
        <v>446</v>
      </c>
      <c r="B380" s="234">
        <v>446099167</v>
      </c>
      <c r="C380" s="126" t="s">
        <v>526</v>
      </c>
      <c r="D380" s="124">
        <v>99</v>
      </c>
      <c r="E380" s="126" t="s">
        <v>126</v>
      </c>
      <c r="F380" s="126">
        <v>167</v>
      </c>
      <c r="G380" s="126" t="s">
        <v>194</v>
      </c>
      <c r="H380" s="364">
        <v>65.13000000000001</v>
      </c>
      <c r="I380" s="180">
        <v>65.13000000000001</v>
      </c>
      <c r="J380" s="232">
        <v>11807</v>
      </c>
      <c r="K380" s="232">
        <v>5968</v>
      </c>
      <c r="L380" s="232">
        <v>0</v>
      </c>
      <c r="M380" s="232">
        <v>938</v>
      </c>
      <c r="N380" s="232">
        <v>18713</v>
      </c>
      <c r="O380" s="237"/>
      <c r="P380" s="382"/>
      <c r="Q380" s="382"/>
    </row>
    <row r="381" spans="1:17" ht="15">
      <c r="A381" s="233">
        <v>446</v>
      </c>
      <c r="B381" s="234">
        <v>446099175</v>
      </c>
      <c r="C381" s="126" t="s">
        <v>526</v>
      </c>
      <c r="D381" s="124">
        <v>99</v>
      </c>
      <c r="E381" s="126" t="s">
        <v>126</v>
      </c>
      <c r="F381" s="126">
        <v>175</v>
      </c>
      <c r="G381" s="126" t="s">
        <v>202</v>
      </c>
      <c r="H381" s="364">
        <v>1.52</v>
      </c>
      <c r="I381" s="180">
        <v>1.52</v>
      </c>
      <c r="J381" s="232">
        <v>10860.740439868472</v>
      </c>
      <c r="K381" s="232">
        <v>6311</v>
      </c>
      <c r="L381" s="232">
        <v>0</v>
      </c>
      <c r="M381" s="232">
        <v>938</v>
      </c>
      <c r="N381" s="232">
        <v>18109.740439868474</v>
      </c>
      <c r="O381" s="237"/>
      <c r="P381" s="382"/>
      <c r="Q381" s="382"/>
    </row>
    <row r="382" spans="1:17" ht="15">
      <c r="A382" s="233">
        <v>446</v>
      </c>
      <c r="B382" s="234">
        <v>446099177</v>
      </c>
      <c r="C382" s="126" t="s">
        <v>526</v>
      </c>
      <c r="D382" s="124">
        <v>99</v>
      </c>
      <c r="E382" s="126" t="s">
        <v>126</v>
      </c>
      <c r="F382" s="126">
        <v>177</v>
      </c>
      <c r="G382" s="126" t="s">
        <v>204</v>
      </c>
      <c r="H382" s="364">
        <v>2</v>
      </c>
      <c r="I382" s="180">
        <v>2</v>
      </c>
      <c r="J382" s="232">
        <v>14818</v>
      </c>
      <c r="K382" s="232">
        <v>7433</v>
      </c>
      <c r="L382" s="232">
        <v>0</v>
      </c>
      <c r="M382" s="232">
        <v>938</v>
      </c>
      <c r="N382" s="232">
        <v>23189</v>
      </c>
      <c r="O382" s="237"/>
      <c r="P382" s="382"/>
      <c r="Q382" s="382"/>
    </row>
    <row r="383" spans="1:17" ht="15">
      <c r="A383" s="233">
        <v>446</v>
      </c>
      <c r="B383" s="234">
        <v>446099182</v>
      </c>
      <c r="C383" s="126" t="s">
        <v>526</v>
      </c>
      <c r="D383" s="124">
        <v>99</v>
      </c>
      <c r="E383" s="126" t="s">
        <v>126</v>
      </c>
      <c r="F383" s="126">
        <v>182</v>
      </c>
      <c r="G383" s="126" t="s">
        <v>209</v>
      </c>
      <c r="H383" s="364">
        <v>4</v>
      </c>
      <c r="I383" s="180">
        <v>4</v>
      </c>
      <c r="J383" s="232">
        <v>11788</v>
      </c>
      <c r="K383" s="232">
        <v>2828</v>
      </c>
      <c r="L383" s="232">
        <v>0</v>
      </c>
      <c r="M383" s="232">
        <v>938</v>
      </c>
      <c r="N383" s="232">
        <v>15554</v>
      </c>
      <c r="O383" s="237"/>
      <c r="P383" s="382"/>
      <c r="Q383" s="382"/>
    </row>
    <row r="384" spans="1:17" ht="15">
      <c r="A384" s="233">
        <v>446</v>
      </c>
      <c r="B384" s="234">
        <v>446099187</v>
      </c>
      <c r="C384" s="126" t="s">
        <v>526</v>
      </c>
      <c r="D384" s="124">
        <v>99</v>
      </c>
      <c r="E384" s="126" t="s">
        <v>126</v>
      </c>
      <c r="F384" s="126">
        <v>187</v>
      </c>
      <c r="G384" s="126" t="s">
        <v>214</v>
      </c>
      <c r="H384" s="364">
        <v>2</v>
      </c>
      <c r="I384" s="180">
        <v>2</v>
      </c>
      <c r="J384" s="232">
        <v>16758</v>
      </c>
      <c r="K384" s="232">
        <v>11349</v>
      </c>
      <c r="L384" s="232">
        <v>0</v>
      </c>
      <c r="M384" s="232">
        <v>938</v>
      </c>
      <c r="N384" s="232">
        <v>29045</v>
      </c>
      <c r="O384" s="237"/>
      <c r="P384" s="382"/>
      <c r="Q384" s="382"/>
    </row>
    <row r="385" spans="1:17" ht="15">
      <c r="A385" s="233">
        <v>446</v>
      </c>
      <c r="B385" s="234">
        <v>446099208</v>
      </c>
      <c r="C385" s="126" t="s">
        <v>526</v>
      </c>
      <c r="D385" s="124">
        <v>99</v>
      </c>
      <c r="E385" s="126" t="s">
        <v>126</v>
      </c>
      <c r="F385" s="126">
        <v>208</v>
      </c>
      <c r="G385" s="126" t="s">
        <v>235</v>
      </c>
      <c r="H385" s="364">
        <v>2.1</v>
      </c>
      <c r="I385" s="180">
        <v>2.1</v>
      </c>
      <c r="J385" s="232">
        <v>14143</v>
      </c>
      <c r="K385" s="232">
        <v>7579</v>
      </c>
      <c r="L385" s="232">
        <v>0</v>
      </c>
      <c r="M385" s="232">
        <v>938</v>
      </c>
      <c r="N385" s="232">
        <v>22660</v>
      </c>
      <c r="O385" s="237"/>
      <c r="P385" s="382"/>
      <c r="Q385" s="382"/>
    </row>
    <row r="386" spans="1:17" ht="15">
      <c r="A386" s="233">
        <v>446</v>
      </c>
      <c r="B386" s="234">
        <v>446099212</v>
      </c>
      <c r="C386" s="126" t="s">
        <v>526</v>
      </c>
      <c r="D386" s="124">
        <v>99</v>
      </c>
      <c r="E386" s="126" t="s">
        <v>126</v>
      </c>
      <c r="F386" s="126">
        <v>212</v>
      </c>
      <c r="G386" s="126" t="s">
        <v>239</v>
      </c>
      <c r="H386" s="364">
        <v>140.54999999999998</v>
      </c>
      <c r="I386" s="180">
        <v>140.54999999999998</v>
      </c>
      <c r="J386" s="232">
        <v>11245</v>
      </c>
      <c r="K386" s="232">
        <v>2869</v>
      </c>
      <c r="L386" s="232">
        <v>0</v>
      </c>
      <c r="M386" s="232">
        <v>938</v>
      </c>
      <c r="N386" s="232">
        <v>15052</v>
      </c>
      <c r="O386" s="237"/>
      <c r="P386" s="382"/>
      <c r="Q386" s="382"/>
    </row>
    <row r="387" spans="1:17" ht="15">
      <c r="A387" s="233">
        <v>446</v>
      </c>
      <c r="B387" s="234">
        <v>446099218</v>
      </c>
      <c r="C387" s="126" t="s">
        <v>526</v>
      </c>
      <c r="D387" s="124">
        <v>99</v>
      </c>
      <c r="E387" s="126" t="s">
        <v>126</v>
      </c>
      <c r="F387" s="126">
        <v>218</v>
      </c>
      <c r="G387" s="126" t="s">
        <v>245</v>
      </c>
      <c r="H387" s="364">
        <v>65.490000000000009</v>
      </c>
      <c r="I387" s="180">
        <v>65.490000000000009</v>
      </c>
      <c r="J387" s="232">
        <v>11220</v>
      </c>
      <c r="K387" s="232">
        <v>4533</v>
      </c>
      <c r="L387" s="232">
        <v>0</v>
      </c>
      <c r="M387" s="232">
        <v>938</v>
      </c>
      <c r="N387" s="232">
        <v>16691</v>
      </c>
      <c r="O387" s="237"/>
      <c r="P387" s="382"/>
      <c r="Q387" s="382"/>
    </row>
    <row r="388" spans="1:17" ht="15">
      <c r="A388" s="233">
        <v>446</v>
      </c>
      <c r="B388" s="234">
        <v>446099220</v>
      </c>
      <c r="C388" s="126" t="s">
        <v>526</v>
      </c>
      <c r="D388" s="124">
        <v>99</v>
      </c>
      <c r="E388" s="126" t="s">
        <v>126</v>
      </c>
      <c r="F388" s="126">
        <v>220</v>
      </c>
      <c r="G388" s="126" t="s">
        <v>247</v>
      </c>
      <c r="H388" s="364">
        <v>40.14</v>
      </c>
      <c r="I388" s="180">
        <v>40.14</v>
      </c>
      <c r="J388" s="232">
        <v>12662</v>
      </c>
      <c r="K388" s="232">
        <v>5747</v>
      </c>
      <c r="L388" s="232">
        <v>0</v>
      </c>
      <c r="M388" s="232">
        <v>938</v>
      </c>
      <c r="N388" s="232">
        <v>19347</v>
      </c>
      <c r="O388" s="237"/>
      <c r="P388" s="382"/>
      <c r="Q388" s="382"/>
    </row>
    <row r="389" spans="1:17" ht="15">
      <c r="A389" s="233">
        <v>446</v>
      </c>
      <c r="B389" s="234">
        <v>446099238</v>
      </c>
      <c r="C389" s="126" t="s">
        <v>526</v>
      </c>
      <c r="D389" s="124">
        <v>99</v>
      </c>
      <c r="E389" s="126" t="s">
        <v>126</v>
      </c>
      <c r="F389" s="126">
        <v>238</v>
      </c>
      <c r="G389" s="126" t="s">
        <v>265</v>
      </c>
      <c r="H389" s="364">
        <v>25.5</v>
      </c>
      <c r="I389" s="180">
        <v>25.5</v>
      </c>
      <c r="J389" s="232">
        <v>11305</v>
      </c>
      <c r="K389" s="232">
        <v>4759</v>
      </c>
      <c r="L389" s="232">
        <v>0</v>
      </c>
      <c r="M389" s="232">
        <v>938</v>
      </c>
      <c r="N389" s="232">
        <v>17002</v>
      </c>
      <c r="O389" s="237"/>
      <c r="P389" s="382"/>
      <c r="Q389" s="382"/>
    </row>
    <row r="390" spans="1:17" ht="15">
      <c r="A390" s="233">
        <v>446</v>
      </c>
      <c r="B390" s="234">
        <v>446099244</v>
      </c>
      <c r="C390" s="126" t="s">
        <v>526</v>
      </c>
      <c r="D390" s="124">
        <v>99</v>
      </c>
      <c r="E390" s="126" t="s">
        <v>126</v>
      </c>
      <c r="F390" s="126">
        <v>244</v>
      </c>
      <c r="G390" s="126" t="s">
        <v>271</v>
      </c>
      <c r="H390" s="364">
        <v>27.9</v>
      </c>
      <c r="I390" s="180">
        <v>27.9</v>
      </c>
      <c r="J390" s="232">
        <v>15002</v>
      </c>
      <c r="K390" s="232">
        <v>4497</v>
      </c>
      <c r="L390" s="232">
        <v>0</v>
      </c>
      <c r="M390" s="232">
        <v>938</v>
      </c>
      <c r="N390" s="232">
        <v>20437</v>
      </c>
      <c r="O390" s="237"/>
      <c r="P390" s="382"/>
      <c r="Q390" s="382"/>
    </row>
    <row r="391" spans="1:17" ht="15">
      <c r="A391" s="233">
        <v>446</v>
      </c>
      <c r="B391" s="234">
        <v>446099265</v>
      </c>
      <c r="C391" s="126" t="s">
        <v>526</v>
      </c>
      <c r="D391" s="124">
        <v>99</v>
      </c>
      <c r="E391" s="126" t="s">
        <v>126</v>
      </c>
      <c r="F391" s="126">
        <v>265</v>
      </c>
      <c r="G391" s="126" t="s">
        <v>292</v>
      </c>
      <c r="H391" s="364">
        <v>2</v>
      </c>
      <c r="I391" s="180">
        <v>2</v>
      </c>
      <c r="J391" s="232">
        <v>11161.566015625</v>
      </c>
      <c r="K391" s="232">
        <v>5066</v>
      </c>
      <c r="L391" s="232">
        <v>0</v>
      </c>
      <c r="M391" s="232">
        <v>938</v>
      </c>
      <c r="N391" s="232">
        <v>17165.566015625001</v>
      </c>
      <c r="O391" s="237"/>
      <c r="P391" s="382"/>
      <c r="Q391" s="382"/>
    </row>
    <row r="392" spans="1:17" ht="15">
      <c r="A392" s="233">
        <v>446</v>
      </c>
      <c r="B392" s="234">
        <v>446099266</v>
      </c>
      <c r="C392" s="126" t="s">
        <v>526</v>
      </c>
      <c r="D392" s="124">
        <v>99</v>
      </c>
      <c r="E392" s="126" t="s">
        <v>126</v>
      </c>
      <c r="F392" s="126">
        <v>266</v>
      </c>
      <c r="G392" s="126" t="s">
        <v>293</v>
      </c>
      <c r="H392" s="364">
        <v>12.82</v>
      </c>
      <c r="I392" s="180">
        <v>12.82</v>
      </c>
      <c r="J392" s="232">
        <v>11762</v>
      </c>
      <c r="K392" s="232">
        <v>6039</v>
      </c>
      <c r="L392" s="232">
        <v>0</v>
      </c>
      <c r="M392" s="232">
        <v>938</v>
      </c>
      <c r="N392" s="232">
        <v>18739</v>
      </c>
      <c r="O392" s="237"/>
      <c r="P392" s="382"/>
      <c r="Q392" s="382"/>
    </row>
    <row r="393" spans="1:17" ht="15">
      <c r="A393" s="233">
        <v>446</v>
      </c>
      <c r="B393" s="234">
        <v>446099285</v>
      </c>
      <c r="C393" s="126" t="s">
        <v>526</v>
      </c>
      <c r="D393" s="124">
        <v>99</v>
      </c>
      <c r="E393" s="126" t="s">
        <v>126</v>
      </c>
      <c r="F393" s="126">
        <v>285</v>
      </c>
      <c r="G393" s="126" t="s">
        <v>312</v>
      </c>
      <c r="H393" s="364">
        <v>100.68</v>
      </c>
      <c r="I393" s="180">
        <v>100.68</v>
      </c>
      <c r="J393" s="232">
        <v>11508</v>
      </c>
      <c r="K393" s="232">
        <v>3385</v>
      </c>
      <c r="L393" s="232">
        <v>0</v>
      </c>
      <c r="M393" s="232">
        <v>938</v>
      </c>
      <c r="N393" s="232">
        <v>15831</v>
      </c>
      <c r="O393" s="237"/>
      <c r="P393" s="382"/>
      <c r="Q393" s="382"/>
    </row>
    <row r="394" spans="1:17" ht="15">
      <c r="A394" s="233">
        <v>446</v>
      </c>
      <c r="B394" s="234">
        <v>446099293</v>
      </c>
      <c r="C394" s="126" t="s">
        <v>526</v>
      </c>
      <c r="D394" s="124">
        <v>99</v>
      </c>
      <c r="E394" s="126" t="s">
        <v>126</v>
      </c>
      <c r="F394" s="126">
        <v>293</v>
      </c>
      <c r="G394" s="126" t="s">
        <v>320</v>
      </c>
      <c r="H394" s="364">
        <v>22.45</v>
      </c>
      <c r="I394" s="180">
        <v>22.45</v>
      </c>
      <c r="J394" s="232">
        <v>14560</v>
      </c>
      <c r="K394" s="232">
        <v>635</v>
      </c>
      <c r="L394" s="232">
        <v>0</v>
      </c>
      <c r="M394" s="232">
        <v>938</v>
      </c>
      <c r="N394" s="232">
        <v>16133</v>
      </c>
      <c r="O394" s="237"/>
      <c r="P394" s="382"/>
      <c r="Q394" s="382"/>
    </row>
    <row r="395" spans="1:17" ht="15">
      <c r="A395" s="233">
        <v>446</v>
      </c>
      <c r="B395" s="234">
        <v>446099307</v>
      </c>
      <c r="C395" s="126" t="s">
        <v>526</v>
      </c>
      <c r="D395" s="124">
        <v>99</v>
      </c>
      <c r="E395" s="126" t="s">
        <v>126</v>
      </c>
      <c r="F395" s="126">
        <v>307</v>
      </c>
      <c r="G395" s="126" t="s">
        <v>334</v>
      </c>
      <c r="H395" s="364">
        <v>21.58</v>
      </c>
      <c r="I395" s="180">
        <v>21.58</v>
      </c>
      <c r="J395" s="232">
        <v>12388</v>
      </c>
      <c r="K395" s="232">
        <v>5593</v>
      </c>
      <c r="L395" s="232">
        <v>0</v>
      </c>
      <c r="M395" s="232">
        <v>938</v>
      </c>
      <c r="N395" s="232">
        <v>18919</v>
      </c>
      <c r="O395" s="237"/>
      <c r="P395" s="382"/>
      <c r="Q395" s="382"/>
    </row>
    <row r="396" spans="1:17" ht="15">
      <c r="A396" s="233">
        <v>446</v>
      </c>
      <c r="B396" s="234">
        <v>446099310</v>
      </c>
      <c r="C396" s="126" t="s">
        <v>526</v>
      </c>
      <c r="D396" s="124">
        <v>99</v>
      </c>
      <c r="E396" s="126" t="s">
        <v>126</v>
      </c>
      <c r="F396" s="126">
        <v>310</v>
      </c>
      <c r="G396" s="126" t="s">
        <v>337</v>
      </c>
      <c r="H396" s="364">
        <v>1</v>
      </c>
      <c r="I396" s="180">
        <v>1</v>
      </c>
      <c r="J396" s="232">
        <v>15479</v>
      </c>
      <c r="K396" s="232">
        <v>5036</v>
      </c>
      <c r="L396" s="232">
        <v>0</v>
      </c>
      <c r="M396" s="232">
        <v>938</v>
      </c>
      <c r="N396" s="232">
        <v>21453</v>
      </c>
      <c r="O396" s="237"/>
      <c r="P396" s="382"/>
      <c r="Q396" s="382"/>
    </row>
    <row r="397" spans="1:17" ht="15">
      <c r="A397" s="233">
        <v>446</v>
      </c>
      <c r="B397" s="234">
        <v>446099323</v>
      </c>
      <c r="C397" s="126" t="s">
        <v>526</v>
      </c>
      <c r="D397" s="124">
        <v>99</v>
      </c>
      <c r="E397" s="126" t="s">
        <v>126</v>
      </c>
      <c r="F397" s="126">
        <v>323</v>
      </c>
      <c r="G397" s="126" t="s">
        <v>350</v>
      </c>
      <c r="H397" s="364">
        <v>5</v>
      </c>
      <c r="I397" s="180">
        <v>5</v>
      </c>
      <c r="J397" s="232">
        <v>10420</v>
      </c>
      <c r="K397" s="232">
        <v>3561</v>
      </c>
      <c r="L397" s="232">
        <v>0</v>
      </c>
      <c r="M397" s="232">
        <v>938</v>
      </c>
      <c r="N397" s="232">
        <v>14919</v>
      </c>
      <c r="O397" s="237"/>
      <c r="P397" s="382"/>
      <c r="Q397" s="382"/>
    </row>
    <row r="398" spans="1:17" ht="15">
      <c r="A398" s="233">
        <v>446</v>
      </c>
      <c r="B398" s="234">
        <v>446099336</v>
      </c>
      <c r="C398" s="126" t="s">
        <v>526</v>
      </c>
      <c r="D398" s="124">
        <v>99</v>
      </c>
      <c r="E398" s="126" t="s">
        <v>126</v>
      </c>
      <c r="F398" s="126">
        <v>336</v>
      </c>
      <c r="G398" s="126" t="s">
        <v>363</v>
      </c>
      <c r="H398" s="364">
        <v>1.52</v>
      </c>
      <c r="I398" s="180">
        <v>1.52</v>
      </c>
      <c r="J398" s="232">
        <v>9662</v>
      </c>
      <c r="K398" s="232">
        <v>2349</v>
      </c>
      <c r="L398" s="232">
        <v>0</v>
      </c>
      <c r="M398" s="232">
        <v>938</v>
      </c>
      <c r="N398" s="232">
        <v>12949</v>
      </c>
      <c r="O398" s="237"/>
      <c r="P398" s="382"/>
      <c r="Q398" s="382"/>
    </row>
    <row r="399" spans="1:17" ht="15">
      <c r="A399" s="233">
        <v>446</v>
      </c>
      <c r="B399" s="234">
        <v>446099350</v>
      </c>
      <c r="C399" s="126" t="s">
        <v>526</v>
      </c>
      <c r="D399" s="124">
        <v>99</v>
      </c>
      <c r="E399" s="126" t="s">
        <v>126</v>
      </c>
      <c r="F399" s="126">
        <v>350</v>
      </c>
      <c r="G399" s="126" t="s">
        <v>377</v>
      </c>
      <c r="H399" s="364">
        <v>6.08</v>
      </c>
      <c r="I399" s="180">
        <v>6.08</v>
      </c>
      <c r="J399" s="232">
        <v>12682</v>
      </c>
      <c r="K399" s="232">
        <v>10819</v>
      </c>
      <c r="L399" s="232">
        <v>0</v>
      </c>
      <c r="M399" s="232">
        <v>938</v>
      </c>
      <c r="N399" s="232">
        <v>24439</v>
      </c>
      <c r="O399" s="237"/>
      <c r="P399" s="382"/>
      <c r="Q399" s="382"/>
    </row>
    <row r="400" spans="1:17" ht="15">
      <c r="A400" s="233">
        <v>446</v>
      </c>
      <c r="B400" s="234">
        <v>446099625</v>
      </c>
      <c r="C400" s="126" t="s">
        <v>526</v>
      </c>
      <c r="D400" s="124">
        <v>99</v>
      </c>
      <c r="E400" s="126" t="s">
        <v>126</v>
      </c>
      <c r="F400" s="126">
        <v>625</v>
      </c>
      <c r="G400" s="126" t="s">
        <v>390</v>
      </c>
      <c r="H400" s="364">
        <v>14.42</v>
      </c>
      <c r="I400" s="180">
        <v>14.42</v>
      </c>
      <c r="J400" s="232">
        <v>13037</v>
      </c>
      <c r="K400" s="232">
        <v>1998</v>
      </c>
      <c r="L400" s="232">
        <v>0</v>
      </c>
      <c r="M400" s="232">
        <v>938</v>
      </c>
      <c r="N400" s="232">
        <v>15973</v>
      </c>
      <c r="O400" s="237"/>
      <c r="P400" s="382"/>
      <c r="Q400" s="382"/>
    </row>
    <row r="401" spans="1:17" ht="15">
      <c r="A401" s="233">
        <v>446</v>
      </c>
      <c r="B401" s="234">
        <v>446099650</v>
      </c>
      <c r="C401" s="126" t="s">
        <v>526</v>
      </c>
      <c r="D401" s="124">
        <v>99</v>
      </c>
      <c r="E401" s="126" t="s">
        <v>126</v>
      </c>
      <c r="F401" s="126">
        <v>650</v>
      </c>
      <c r="G401" s="126" t="s">
        <v>395</v>
      </c>
      <c r="H401" s="364">
        <v>1</v>
      </c>
      <c r="I401" s="180">
        <v>1</v>
      </c>
      <c r="J401" s="232">
        <v>12174</v>
      </c>
      <c r="K401" s="232">
        <v>4077</v>
      </c>
      <c r="L401" s="232">
        <v>0</v>
      </c>
      <c r="M401" s="232">
        <v>938</v>
      </c>
      <c r="N401" s="232">
        <v>17189</v>
      </c>
      <c r="O401" s="237"/>
      <c r="P401" s="382"/>
      <c r="Q401" s="382"/>
    </row>
    <row r="402" spans="1:17" ht="15">
      <c r="A402" s="233">
        <v>446</v>
      </c>
      <c r="B402" s="234">
        <v>446099665</v>
      </c>
      <c r="C402" s="126" t="s">
        <v>526</v>
      </c>
      <c r="D402" s="124">
        <v>99</v>
      </c>
      <c r="E402" s="126" t="s">
        <v>126</v>
      </c>
      <c r="F402" s="126">
        <v>665</v>
      </c>
      <c r="G402" s="126" t="s">
        <v>400</v>
      </c>
      <c r="H402" s="364">
        <v>2</v>
      </c>
      <c r="I402" s="180">
        <v>2</v>
      </c>
      <c r="J402" s="232">
        <v>10033</v>
      </c>
      <c r="K402" s="232">
        <v>2028</v>
      </c>
      <c r="L402" s="232">
        <v>0</v>
      </c>
      <c r="M402" s="232">
        <v>938</v>
      </c>
      <c r="N402" s="232">
        <v>12999</v>
      </c>
      <c r="O402" s="237"/>
      <c r="P402" s="382"/>
      <c r="Q402" s="382"/>
    </row>
    <row r="403" spans="1:17" ht="15">
      <c r="A403" s="233">
        <v>446</v>
      </c>
      <c r="B403" s="234">
        <v>446099690</v>
      </c>
      <c r="C403" s="126" t="s">
        <v>526</v>
      </c>
      <c r="D403" s="124">
        <v>99</v>
      </c>
      <c r="E403" s="126" t="s">
        <v>126</v>
      </c>
      <c r="F403" s="126">
        <v>690</v>
      </c>
      <c r="G403" s="126" t="s">
        <v>409</v>
      </c>
      <c r="H403" s="364">
        <v>14.22</v>
      </c>
      <c r="I403" s="180">
        <v>14.22</v>
      </c>
      <c r="J403" s="232">
        <v>11979</v>
      </c>
      <c r="K403" s="232">
        <v>4894</v>
      </c>
      <c r="L403" s="232">
        <v>0</v>
      </c>
      <c r="M403" s="232">
        <v>938</v>
      </c>
      <c r="N403" s="232">
        <v>17811</v>
      </c>
      <c r="O403" s="237"/>
      <c r="P403" s="382"/>
      <c r="Q403" s="382"/>
    </row>
    <row r="404" spans="1:17" ht="15">
      <c r="A404" s="233">
        <v>446</v>
      </c>
      <c r="B404" s="234">
        <v>446099763</v>
      </c>
      <c r="C404" s="126" t="s">
        <v>526</v>
      </c>
      <c r="D404" s="124">
        <v>99</v>
      </c>
      <c r="E404" s="126" t="s">
        <v>126</v>
      </c>
      <c r="F404" s="126">
        <v>763</v>
      </c>
      <c r="G404" s="126" t="s">
        <v>429</v>
      </c>
      <c r="H404" s="364">
        <v>1</v>
      </c>
      <c r="I404" s="180">
        <v>1</v>
      </c>
      <c r="J404" s="232">
        <v>11564</v>
      </c>
      <c r="K404" s="232">
        <v>2914</v>
      </c>
      <c r="L404" s="232">
        <v>0</v>
      </c>
      <c r="M404" s="232">
        <v>938</v>
      </c>
      <c r="N404" s="232">
        <v>15416</v>
      </c>
      <c r="O404" s="237"/>
      <c r="P404" s="382"/>
      <c r="Q404" s="382"/>
    </row>
    <row r="405" spans="1:17" ht="15">
      <c r="A405" s="233">
        <v>446</v>
      </c>
      <c r="B405" s="234">
        <v>446099780</v>
      </c>
      <c r="C405" s="126" t="s">
        <v>526</v>
      </c>
      <c r="D405" s="124">
        <v>99</v>
      </c>
      <c r="E405" s="126" t="s">
        <v>126</v>
      </c>
      <c r="F405" s="126">
        <v>780</v>
      </c>
      <c r="G405" s="126" t="s">
        <v>438</v>
      </c>
      <c r="H405" s="364">
        <v>1.82</v>
      </c>
      <c r="I405" s="180">
        <v>1.82</v>
      </c>
      <c r="J405" s="232">
        <v>11356.910617913836</v>
      </c>
      <c r="K405" s="232">
        <v>3176</v>
      </c>
      <c r="L405" s="232">
        <v>0</v>
      </c>
      <c r="M405" s="232">
        <v>938</v>
      </c>
      <c r="N405" s="232">
        <v>15470.910617913836</v>
      </c>
      <c r="O405" s="237"/>
      <c r="P405" s="382"/>
      <c r="Q405" s="382"/>
    </row>
    <row r="406" spans="1:17" ht="15">
      <c r="A406" s="233">
        <v>447</v>
      </c>
      <c r="B406" s="234">
        <v>447101025</v>
      </c>
      <c r="C406" s="126" t="s">
        <v>527</v>
      </c>
      <c r="D406" s="124">
        <v>101</v>
      </c>
      <c r="E406" s="126" t="s">
        <v>128</v>
      </c>
      <c r="F406" s="126">
        <v>25</v>
      </c>
      <c r="G406" s="126" t="s">
        <v>52</v>
      </c>
      <c r="H406" s="364">
        <v>159.59</v>
      </c>
      <c r="I406" s="180">
        <v>159.59</v>
      </c>
      <c r="J406" s="232">
        <v>10938</v>
      </c>
      <c r="K406" s="232">
        <v>5033</v>
      </c>
      <c r="L406" s="232">
        <v>0</v>
      </c>
      <c r="M406" s="232">
        <v>938</v>
      </c>
      <c r="N406" s="232">
        <v>16909</v>
      </c>
      <c r="O406" s="237"/>
      <c r="P406" s="382"/>
      <c r="Q406" s="382"/>
    </row>
    <row r="407" spans="1:17" ht="15">
      <c r="A407" s="233">
        <v>447</v>
      </c>
      <c r="B407" s="234">
        <v>447101050</v>
      </c>
      <c r="C407" s="126" t="s">
        <v>527</v>
      </c>
      <c r="D407" s="124">
        <v>101</v>
      </c>
      <c r="E407" s="126" t="s">
        <v>128</v>
      </c>
      <c r="F407" s="126">
        <v>50</v>
      </c>
      <c r="G407" s="126" t="s">
        <v>77</v>
      </c>
      <c r="H407" s="364">
        <v>1</v>
      </c>
      <c r="I407" s="180">
        <v>1</v>
      </c>
      <c r="J407" s="232">
        <v>9994</v>
      </c>
      <c r="K407" s="232">
        <v>4547</v>
      </c>
      <c r="L407" s="232">
        <v>0</v>
      </c>
      <c r="M407" s="232">
        <v>938</v>
      </c>
      <c r="N407" s="232">
        <v>15479</v>
      </c>
      <c r="O407" s="237"/>
      <c r="P407" s="382"/>
      <c r="Q407" s="382"/>
    </row>
    <row r="408" spans="1:17" ht="15">
      <c r="A408" s="233">
        <v>447</v>
      </c>
      <c r="B408" s="234">
        <v>447101100</v>
      </c>
      <c r="C408" s="126" t="s">
        <v>527</v>
      </c>
      <c r="D408" s="124">
        <v>101</v>
      </c>
      <c r="E408" s="126" t="s">
        <v>128</v>
      </c>
      <c r="F408" s="126">
        <v>100</v>
      </c>
      <c r="G408" s="126" t="s">
        <v>127</v>
      </c>
      <c r="H408" s="364">
        <v>2.5</v>
      </c>
      <c r="I408" s="180">
        <v>2.5</v>
      </c>
      <c r="J408" s="232">
        <v>15231</v>
      </c>
      <c r="K408" s="232">
        <v>5668</v>
      </c>
      <c r="L408" s="232">
        <v>0</v>
      </c>
      <c r="M408" s="232">
        <v>938</v>
      </c>
      <c r="N408" s="232">
        <v>21837</v>
      </c>
      <c r="O408" s="237"/>
      <c r="P408" s="382"/>
      <c r="Q408" s="382"/>
    </row>
    <row r="409" spans="1:17" ht="15">
      <c r="A409" s="233">
        <v>447</v>
      </c>
      <c r="B409" s="234">
        <v>447101101</v>
      </c>
      <c r="C409" s="126" t="s">
        <v>527</v>
      </c>
      <c r="D409" s="124">
        <v>101</v>
      </c>
      <c r="E409" s="126" t="s">
        <v>128</v>
      </c>
      <c r="F409" s="126">
        <v>101</v>
      </c>
      <c r="G409" s="126" t="s">
        <v>128</v>
      </c>
      <c r="H409" s="364">
        <v>337.71</v>
      </c>
      <c r="I409" s="180">
        <v>337.71</v>
      </c>
      <c r="J409" s="232">
        <v>10320</v>
      </c>
      <c r="K409" s="232">
        <v>3311</v>
      </c>
      <c r="L409" s="232">
        <v>0</v>
      </c>
      <c r="M409" s="232">
        <v>938</v>
      </c>
      <c r="N409" s="232">
        <v>14569</v>
      </c>
      <c r="O409" s="237"/>
      <c r="P409" s="382"/>
      <c r="Q409" s="382"/>
    </row>
    <row r="410" spans="1:17" ht="15">
      <c r="A410" s="233">
        <v>447</v>
      </c>
      <c r="B410" s="234">
        <v>447101136</v>
      </c>
      <c r="C410" s="126" t="s">
        <v>527</v>
      </c>
      <c r="D410" s="124">
        <v>101</v>
      </c>
      <c r="E410" s="126" t="s">
        <v>128</v>
      </c>
      <c r="F410" s="126">
        <v>136</v>
      </c>
      <c r="G410" s="126" t="s">
        <v>163</v>
      </c>
      <c r="H410" s="364">
        <v>5</v>
      </c>
      <c r="I410" s="180">
        <v>5</v>
      </c>
      <c r="J410" s="232">
        <v>10412</v>
      </c>
      <c r="K410" s="232">
        <v>4045</v>
      </c>
      <c r="L410" s="232">
        <v>0</v>
      </c>
      <c r="M410" s="232">
        <v>938</v>
      </c>
      <c r="N410" s="232">
        <v>15395</v>
      </c>
      <c r="O410" s="237"/>
      <c r="P410" s="382"/>
      <c r="Q410" s="382"/>
    </row>
    <row r="411" spans="1:17" ht="15">
      <c r="A411" s="233">
        <v>447</v>
      </c>
      <c r="B411" s="234">
        <v>447101138</v>
      </c>
      <c r="C411" s="126" t="s">
        <v>527</v>
      </c>
      <c r="D411" s="124">
        <v>101</v>
      </c>
      <c r="E411" s="126" t="s">
        <v>128</v>
      </c>
      <c r="F411" s="126">
        <v>138</v>
      </c>
      <c r="G411" s="126" t="s">
        <v>165</v>
      </c>
      <c r="H411" s="364">
        <v>4.6400000000000006</v>
      </c>
      <c r="I411" s="180">
        <v>4.6400000000000006</v>
      </c>
      <c r="J411" s="232">
        <v>11466</v>
      </c>
      <c r="K411" s="232">
        <v>5893</v>
      </c>
      <c r="L411" s="232">
        <v>0</v>
      </c>
      <c r="M411" s="232">
        <v>938</v>
      </c>
      <c r="N411" s="232">
        <v>18297</v>
      </c>
      <c r="O411" s="237"/>
      <c r="P411" s="382"/>
      <c r="Q411" s="382"/>
    </row>
    <row r="412" spans="1:17" ht="15">
      <c r="A412" s="233">
        <v>447</v>
      </c>
      <c r="B412" s="234">
        <v>447101167</v>
      </c>
      <c r="C412" s="126" t="s">
        <v>527</v>
      </c>
      <c r="D412" s="124">
        <v>101</v>
      </c>
      <c r="E412" s="126" t="s">
        <v>128</v>
      </c>
      <c r="F412" s="126">
        <v>167</v>
      </c>
      <c r="G412" s="126" t="s">
        <v>194</v>
      </c>
      <c r="H412" s="364">
        <v>1.24</v>
      </c>
      <c r="I412" s="180">
        <v>1.24</v>
      </c>
      <c r="J412" s="232">
        <v>12100</v>
      </c>
      <c r="K412" s="232">
        <v>6116</v>
      </c>
      <c r="L412" s="232">
        <v>0</v>
      </c>
      <c r="M412" s="232">
        <v>938</v>
      </c>
      <c r="N412" s="232">
        <v>19154</v>
      </c>
      <c r="O412" s="237"/>
      <c r="P412" s="382"/>
      <c r="Q412" s="382"/>
    </row>
    <row r="413" spans="1:17" ht="15">
      <c r="A413" s="233">
        <v>447</v>
      </c>
      <c r="B413" s="234">
        <v>447101175</v>
      </c>
      <c r="C413" s="126" t="s">
        <v>527</v>
      </c>
      <c r="D413" s="124">
        <v>101</v>
      </c>
      <c r="E413" s="126" t="s">
        <v>128</v>
      </c>
      <c r="F413" s="126">
        <v>175</v>
      </c>
      <c r="G413" s="126" t="s">
        <v>202</v>
      </c>
      <c r="H413" s="364">
        <v>3</v>
      </c>
      <c r="I413" s="180">
        <v>3</v>
      </c>
      <c r="J413" s="232">
        <v>15358</v>
      </c>
      <c r="K413" s="232">
        <v>8925</v>
      </c>
      <c r="L413" s="232">
        <v>0</v>
      </c>
      <c r="M413" s="232">
        <v>938</v>
      </c>
      <c r="N413" s="232">
        <v>25221</v>
      </c>
      <c r="O413" s="237"/>
      <c r="P413" s="382"/>
      <c r="Q413" s="382"/>
    </row>
    <row r="414" spans="1:17" ht="15">
      <c r="A414" s="233">
        <v>447</v>
      </c>
      <c r="B414" s="234">
        <v>447101177</v>
      </c>
      <c r="C414" s="126" t="s">
        <v>527</v>
      </c>
      <c r="D414" s="124">
        <v>101</v>
      </c>
      <c r="E414" s="126" t="s">
        <v>128</v>
      </c>
      <c r="F414" s="126">
        <v>177</v>
      </c>
      <c r="G414" s="126" t="s">
        <v>204</v>
      </c>
      <c r="H414" s="364">
        <v>18.060000000000002</v>
      </c>
      <c r="I414" s="180">
        <v>18.060000000000002</v>
      </c>
      <c r="J414" s="232">
        <v>10842</v>
      </c>
      <c r="K414" s="232">
        <v>5438</v>
      </c>
      <c r="L414" s="232">
        <v>0</v>
      </c>
      <c r="M414" s="232">
        <v>938</v>
      </c>
      <c r="N414" s="232">
        <v>17218</v>
      </c>
      <c r="O414" s="237"/>
      <c r="P414" s="382"/>
      <c r="Q414" s="382"/>
    </row>
    <row r="415" spans="1:17" ht="15">
      <c r="A415" s="233">
        <v>447</v>
      </c>
      <c r="B415" s="234">
        <v>447101185</v>
      </c>
      <c r="C415" s="126" t="s">
        <v>527</v>
      </c>
      <c r="D415" s="124">
        <v>101</v>
      </c>
      <c r="E415" s="126" t="s">
        <v>128</v>
      </c>
      <c r="F415" s="126">
        <v>185</v>
      </c>
      <c r="G415" s="126" t="s">
        <v>212</v>
      </c>
      <c r="H415" s="364">
        <v>110.81000000000002</v>
      </c>
      <c r="I415" s="180">
        <v>110.81000000000002</v>
      </c>
      <c r="J415" s="232">
        <v>12016</v>
      </c>
      <c r="K415" s="232">
        <v>1898</v>
      </c>
      <c r="L415" s="232">
        <v>0</v>
      </c>
      <c r="M415" s="232">
        <v>938</v>
      </c>
      <c r="N415" s="232">
        <v>14852</v>
      </c>
      <c r="O415" s="237"/>
      <c r="P415" s="382"/>
      <c r="Q415" s="382"/>
    </row>
    <row r="416" spans="1:17" ht="15">
      <c r="A416" s="233">
        <v>447</v>
      </c>
      <c r="B416" s="234">
        <v>447101187</v>
      </c>
      <c r="C416" s="126" t="s">
        <v>527</v>
      </c>
      <c r="D416" s="124">
        <v>101</v>
      </c>
      <c r="E416" s="126" t="s">
        <v>128</v>
      </c>
      <c r="F416" s="126">
        <v>187</v>
      </c>
      <c r="G416" s="126" t="s">
        <v>214</v>
      </c>
      <c r="H416" s="364">
        <v>3</v>
      </c>
      <c r="I416" s="180">
        <v>3</v>
      </c>
      <c r="J416" s="232">
        <v>10949</v>
      </c>
      <c r="K416" s="232">
        <v>7415</v>
      </c>
      <c r="L416" s="232">
        <v>0</v>
      </c>
      <c r="M416" s="232">
        <v>938</v>
      </c>
      <c r="N416" s="232">
        <v>19302</v>
      </c>
      <c r="O416" s="237"/>
      <c r="P416" s="382"/>
      <c r="Q416" s="382"/>
    </row>
    <row r="417" spans="1:17" ht="15">
      <c r="A417" s="233">
        <v>447</v>
      </c>
      <c r="B417" s="234">
        <v>447101208</v>
      </c>
      <c r="C417" s="126" t="s">
        <v>527</v>
      </c>
      <c r="D417" s="124">
        <v>101</v>
      </c>
      <c r="E417" s="126" t="s">
        <v>128</v>
      </c>
      <c r="F417" s="126">
        <v>208</v>
      </c>
      <c r="G417" s="126" t="s">
        <v>235</v>
      </c>
      <c r="H417" s="364">
        <v>10</v>
      </c>
      <c r="I417" s="180">
        <v>10</v>
      </c>
      <c r="J417" s="232">
        <v>10226</v>
      </c>
      <c r="K417" s="232">
        <v>5480</v>
      </c>
      <c r="L417" s="232">
        <v>0</v>
      </c>
      <c r="M417" s="232">
        <v>938</v>
      </c>
      <c r="N417" s="232">
        <v>16644</v>
      </c>
      <c r="O417" s="237"/>
      <c r="P417" s="382"/>
      <c r="Q417" s="382"/>
    </row>
    <row r="418" spans="1:17" ht="15">
      <c r="A418" s="233">
        <v>447</v>
      </c>
      <c r="B418" s="234">
        <v>447101212</v>
      </c>
      <c r="C418" s="126" t="s">
        <v>527</v>
      </c>
      <c r="D418" s="124">
        <v>101</v>
      </c>
      <c r="E418" s="126" t="s">
        <v>128</v>
      </c>
      <c r="F418" s="126">
        <v>212</v>
      </c>
      <c r="G418" s="126" t="s">
        <v>239</v>
      </c>
      <c r="H418" s="364">
        <v>3</v>
      </c>
      <c r="I418" s="180">
        <v>3</v>
      </c>
      <c r="J418" s="232">
        <v>10813</v>
      </c>
      <c r="K418" s="232">
        <v>2759</v>
      </c>
      <c r="L418" s="232">
        <v>0</v>
      </c>
      <c r="M418" s="232">
        <v>938</v>
      </c>
      <c r="N418" s="232">
        <v>14510</v>
      </c>
      <c r="O418" s="237"/>
      <c r="P418" s="382"/>
      <c r="Q418" s="382"/>
    </row>
    <row r="419" spans="1:17" ht="15">
      <c r="A419" s="233">
        <v>447</v>
      </c>
      <c r="B419" s="234">
        <v>447101214</v>
      </c>
      <c r="C419" s="126" t="s">
        <v>527</v>
      </c>
      <c r="D419" s="124">
        <v>101</v>
      </c>
      <c r="E419" s="126" t="s">
        <v>128</v>
      </c>
      <c r="F419" s="126">
        <v>214</v>
      </c>
      <c r="G419" s="126" t="s">
        <v>241</v>
      </c>
      <c r="H419" s="364">
        <v>1</v>
      </c>
      <c r="I419" s="180">
        <v>1</v>
      </c>
      <c r="J419" s="232">
        <v>17370</v>
      </c>
      <c r="K419" s="232">
        <v>4207</v>
      </c>
      <c r="L419" s="232">
        <v>0</v>
      </c>
      <c r="M419" s="232">
        <v>938</v>
      </c>
      <c r="N419" s="232">
        <v>22515</v>
      </c>
      <c r="O419" s="237"/>
      <c r="P419" s="382"/>
      <c r="Q419" s="382"/>
    </row>
    <row r="420" spans="1:17" ht="15">
      <c r="A420" s="233">
        <v>447</v>
      </c>
      <c r="B420" s="234">
        <v>447101220</v>
      </c>
      <c r="C420" s="126" t="s">
        <v>527</v>
      </c>
      <c r="D420" s="124">
        <v>101</v>
      </c>
      <c r="E420" s="126" t="s">
        <v>128</v>
      </c>
      <c r="F420" s="126">
        <v>220</v>
      </c>
      <c r="G420" s="126" t="s">
        <v>247</v>
      </c>
      <c r="H420" s="364">
        <v>2</v>
      </c>
      <c r="I420" s="180">
        <v>2</v>
      </c>
      <c r="J420" s="232">
        <v>9902</v>
      </c>
      <c r="K420" s="232">
        <v>4495</v>
      </c>
      <c r="L420" s="232">
        <v>0</v>
      </c>
      <c r="M420" s="232">
        <v>938</v>
      </c>
      <c r="N420" s="232">
        <v>15335</v>
      </c>
      <c r="O420" s="237"/>
      <c r="P420" s="382"/>
      <c r="Q420" s="382"/>
    </row>
    <row r="421" spans="1:17" ht="15">
      <c r="A421" s="233">
        <v>447</v>
      </c>
      <c r="B421" s="234">
        <v>447101238</v>
      </c>
      <c r="C421" s="126" t="s">
        <v>527</v>
      </c>
      <c r="D421" s="124">
        <v>101</v>
      </c>
      <c r="E421" s="126" t="s">
        <v>128</v>
      </c>
      <c r="F421" s="126">
        <v>238</v>
      </c>
      <c r="G421" s="126" t="s">
        <v>265</v>
      </c>
      <c r="H421" s="364">
        <v>23.75</v>
      </c>
      <c r="I421" s="180">
        <v>23.75</v>
      </c>
      <c r="J421" s="232">
        <v>10334</v>
      </c>
      <c r="K421" s="232">
        <v>4350</v>
      </c>
      <c r="L421" s="232">
        <v>0</v>
      </c>
      <c r="M421" s="232">
        <v>938</v>
      </c>
      <c r="N421" s="232">
        <v>15622</v>
      </c>
      <c r="O421" s="237"/>
      <c r="P421" s="382"/>
      <c r="Q421" s="382"/>
    </row>
    <row r="422" spans="1:17" ht="15">
      <c r="A422" s="233">
        <v>447</v>
      </c>
      <c r="B422" s="234">
        <v>447101266</v>
      </c>
      <c r="C422" s="126" t="s">
        <v>527</v>
      </c>
      <c r="D422" s="124">
        <v>101</v>
      </c>
      <c r="E422" s="126" t="s">
        <v>128</v>
      </c>
      <c r="F422" s="126">
        <v>266</v>
      </c>
      <c r="G422" s="126" t="s">
        <v>293</v>
      </c>
      <c r="H422" s="364">
        <v>1</v>
      </c>
      <c r="I422" s="180">
        <v>1</v>
      </c>
      <c r="J422" s="232">
        <v>11131.769860754825</v>
      </c>
      <c r="K422" s="232">
        <v>5716</v>
      </c>
      <c r="L422" s="232">
        <v>0</v>
      </c>
      <c r="M422" s="232">
        <v>938</v>
      </c>
      <c r="N422" s="232">
        <v>17785.769860754823</v>
      </c>
      <c r="O422" s="237"/>
      <c r="P422" s="382"/>
      <c r="Q422" s="382"/>
    </row>
    <row r="423" spans="1:17" ht="15">
      <c r="A423" s="233">
        <v>447</v>
      </c>
      <c r="B423" s="234">
        <v>447101307</v>
      </c>
      <c r="C423" s="126" t="s">
        <v>527</v>
      </c>
      <c r="D423" s="124">
        <v>101</v>
      </c>
      <c r="E423" s="126" t="s">
        <v>128</v>
      </c>
      <c r="F423" s="126">
        <v>307</v>
      </c>
      <c r="G423" s="126" t="s">
        <v>334</v>
      </c>
      <c r="H423" s="364">
        <v>4.92</v>
      </c>
      <c r="I423" s="180">
        <v>4.92</v>
      </c>
      <c r="J423" s="232">
        <v>12226</v>
      </c>
      <c r="K423" s="232">
        <v>5520</v>
      </c>
      <c r="L423" s="232">
        <v>0</v>
      </c>
      <c r="M423" s="232">
        <v>938</v>
      </c>
      <c r="N423" s="232">
        <v>18684</v>
      </c>
      <c r="O423" s="237"/>
      <c r="P423" s="382"/>
      <c r="Q423" s="382"/>
    </row>
    <row r="424" spans="1:17" ht="15">
      <c r="A424" s="233">
        <v>447</v>
      </c>
      <c r="B424" s="234">
        <v>447101350</v>
      </c>
      <c r="C424" s="126" t="s">
        <v>527</v>
      </c>
      <c r="D424" s="124">
        <v>101</v>
      </c>
      <c r="E424" s="126" t="s">
        <v>128</v>
      </c>
      <c r="F424" s="126">
        <v>350</v>
      </c>
      <c r="G424" s="126" t="s">
        <v>377</v>
      </c>
      <c r="H424" s="364">
        <v>47.53</v>
      </c>
      <c r="I424" s="180">
        <v>47.53</v>
      </c>
      <c r="J424" s="232">
        <v>10723</v>
      </c>
      <c r="K424" s="232">
        <v>9148</v>
      </c>
      <c r="L424" s="232">
        <v>0</v>
      </c>
      <c r="M424" s="232">
        <v>938</v>
      </c>
      <c r="N424" s="232">
        <v>20809</v>
      </c>
      <c r="O424" s="237"/>
      <c r="P424" s="382"/>
      <c r="Q424" s="382"/>
    </row>
    <row r="425" spans="1:17" ht="15">
      <c r="A425" s="233">
        <v>447</v>
      </c>
      <c r="B425" s="234">
        <v>447101622</v>
      </c>
      <c r="C425" s="126" t="s">
        <v>527</v>
      </c>
      <c r="D425" s="124">
        <v>101</v>
      </c>
      <c r="E425" s="126" t="s">
        <v>128</v>
      </c>
      <c r="F425" s="126">
        <v>622</v>
      </c>
      <c r="G425" s="126" t="s">
        <v>389</v>
      </c>
      <c r="H425" s="364">
        <v>56.15</v>
      </c>
      <c r="I425" s="180">
        <v>56.15</v>
      </c>
      <c r="J425" s="232">
        <v>11270</v>
      </c>
      <c r="K425" s="232">
        <v>2425</v>
      </c>
      <c r="L425" s="232">
        <v>0</v>
      </c>
      <c r="M425" s="232">
        <v>938</v>
      </c>
      <c r="N425" s="232">
        <v>14633</v>
      </c>
      <c r="O425" s="237"/>
      <c r="P425" s="382"/>
      <c r="Q425" s="382"/>
    </row>
    <row r="426" spans="1:17" ht="15">
      <c r="A426" s="233">
        <v>447</v>
      </c>
      <c r="B426" s="234">
        <v>447101690</v>
      </c>
      <c r="C426" s="126" t="s">
        <v>527</v>
      </c>
      <c r="D426" s="124">
        <v>101</v>
      </c>
      <c r="E426" s="126" t="s">
        <v>128</v>
      </c>
      <c r="F426" s="126">
        <v>690</v>
      </c>
      <c r="G426" s="126" t="s">
        <v>409</v>
      </c>
      <c r="H426" s="364">
        <v>11.379999999999999</v>
      </c>
      <c r="I426" s="180">
        <v>11.379999999999999</v>
      </c>
      <c r="J426" s="232">
        <v>9625</v>
      </c>
      <c r="K426" s="232">
        <v>3932</v>
      </c>
      <c r="L426" s="232">
        <v>0</v>
      </c>
      <c r="M426" s="232">
        <v>938</v>
      </c>
      <c r="N426" s="232">
        <v>14495</v>
      </c>
      <c r="O426" s="237"/>
      <c r="P426" s="382"/>
      <c r="Q426" s="382"/>
    </row>
    <row r="427" spans="1:17" ht="15">
      <c r="A427" s="233">
        <v>447</v>
      </c>
      <c r="B427" s="234">
        <v>447101710</v>
      </c>
      <c r="C427" s="126" t="s">
        <v>527</v>
      </c>
      <c r="D427" s="124">
        <v>101</v>
      </c>
      <c r="E427" s="126" t="s">
        <v>128</v>
      </c>
      <c r="F427" s="126">
        <v>710</v>
      </c>
      <c r="G427" s="126" t="s">
        <v>414</v>
      </c>
      <c r="H427" s="364">
        <v>11.879999999999999</v>
      </c>
      <c r="I427" s="180">
        <v>11.879999999999999</v>
      </c>
      <c r="J427" s="232">
        <v>11294</v>
      </c>
      <c r="K427" s="232">
        <v>5458</v>
      </c>
      <c r="L427" s="232">
        <v>0</v>
      </c>
      <c r="M427" s="232">
        <v>938</v>
      </c>
      <c r="N427" s="232">
        <v>17690</v>
      </c>
      <c r="O427" s="237"/>
      <c r="P427" s="382"/>
      <c r="Q427" s="382"/>
    </row>
    <row r="428" spans="1:17" ht="15">
      <c r="A428" s="233">
        <v>449</v>
      </c>
      <c r="B428" s="234">
        <v>449035035</v>
      </c>
      <c r="C428" s="126" t="s">
        <v>528</v>
      </c>
      <c r="D428" s="124">
        <v>35</v>
      </c>
      <c r="E428" s="126" t="s">
        <v>62</v>
      </c>
      <c r="F428" s="126">
        <v>35</v>
      </c>
      <c r="G428" s="126" t="s">
        <v>62</v>
      </c>
      <c r="H428" s="364">
        <v>680.05999999999972</v>
      </c>
      <c r="I428" s="180">
        <v>680.05999999999972</v>
      </c>
      <c r="J428" s="232">
        <v>13372</v>
      </c>
      <c r="K428" s="232">
        <v>5169</v>
      </c>
      <c r="L428" s="232">
        <v>0</v>
      </c>
      <c r="M428" s="232">
        <v>938</v>
      </c>
      <c r="N428" s="232">
        <v>19479</v>
      </c>
      <c r="O428" s="237"/>
      <c r="P428" s="382"/>
      <c r="Q428" s="382"/>
    </row>
    <row r="429" spans="1:17" ht="15">
      <c r="A429" s="233">
        <v>449</v>
      </c>
      <c r="B429" s="234">
        <v>449035044</v>
      </c>
      <c r="C429" s="126" t="s">
        <v>528</v>
      </c>
      <c r="D429" s="124">
        <v>35</v>
      </c>
      <c r="E429" s="126" t="s">
        <v>62</v>
      </c>
      <c r="F429" s="126">
        <v>44</v>
      </c>
      <c r="G429" s="126" t="s">
        <v>71</v>
      </c>
      <c r="H429" s="364">
        <v>2</v>
      </c>
      <c r="I429" s="180">
        <v>2</v>
      </c>
      <c r="J429" s="232">
        <v>13104</v>
      </c>
      <c r="K429" s="232">
        <v>383</v>
      </c>
      <c r="L429" s="232">
        <v>0</v>
      </c>
      <c r="M429" s="232">
        <v>938</v>
      </c>
      <c r="N429" s="232">
        <v>14425</v>
      </c>
      <c r="O429" s="237"/>
      <c r="P429" s="382"/>
      <c r="Q429" s="382"/>
    </row>
    <row r="430" spans="1:17" ht="15">
      <c r="A430" s="233">
        <v>449</v>
      </c>
      <c r="B430" s="234">
        <v>449035050</v>
      </c>
      <c r="C430" s="126" t="s">
        <v>528</v>
      </c>
      <c r="D430" s="124">
        <v>35</v>
      </c>
      <c r="E430" s="126" t="s">
        <v>62</v>
      </c>
      <c r="F430" s="126">
        <v>50</v>
      </c>
      <c r="G430" s="126" t="s">
        <v>77</v>
      </c>
      <c r="H430" s="364">
        <v>2</v>
      </c>
      <c r="I430" s="180">
        <v>2</v>
      </c>
      <c r="J430" s="232">
        <v>11568.768235992578</v>
      </c>
      <c r="K430" s="232">
        <v>5263</v>
      </c>
      <c r="L430" s="232">
        <v>0</v>
      </c>
      <c r="M430" s="232">
        <v>938</v>
      </c>
      <c r="N430" s="232">
        <v>17769.768235992578</v>
      </c>
      <c r="O430" s="237"/>
      <c r="P430" s="382"/>
      <c r="Q430" s="382"/>
    </row>
    <row r="431" spans="1:17" ht="15">
      <c r="A431" s="233">
        <v>449</v>
      </c>
      <c r="B431" s="234">
        <v>449035073</v>
      </c>
      <c r="C431" s="126" t="s">
        <v>528</v>
      </c>
      <c r="D431" s="124">
        <v>35</v>
      </c>
      <c r="E431" s="126" t="s">
        <v>62</v>
      </c>
      <c r="F431" s="126">
        <v>73</v>
      </c>
      <c r="G431" s="126" t="s">
        <v>100</v>
      </c>
      <c r="H431" s="364">
        <v>2.06</v>
      </c>
      <c r="I431" s="180">
        <v>2.06</v>
      </c>
      <c r="J431" s="232">
        <v>15270</v>
      </c>
      <c r="K431" s="232">
        <v>11582</v>
      </c>
      <c r="L431" s="232">
        <v>0</v>
      </c>
      <c r="M431" s="232">
        <v>938</v>
      </c>
      <c r="N431" s="232">
        <v>27790</v>
      </c>
      <c r="O431" s="237"/>
      <c r="P431" s="382"/>
      <c r="Q431" s="382"/>
    </row>
    <row r="432" spans="1:17" ht="15">
      <c r="A432" s="233">
        <v>449</v>
      </c>
      <c r="B432" s="234">
        <v>449035133</v>
      </c>
      <c r="C432" s="126" t="s">
        <v>528</v>
      </c>
      <c r="D432" s="124">
        <v>35</v>
      </c>
      <c r="E432" s="126" t="s">
        <v>62</v>
      </c>
      <c r="F432" s="126">
        <v>133</v>
      </c>
      <c r="G432" s="126" t="s">
        <v>160</v>
      </c>
      <c r="H432" s="364">
        <v>1</v>
      </c>
      <c r="I432" s="180">
        <v>1</v>
      </c>
      <c r="J432" s="232">
        <v>13127.223686996198</v>
      </c>
      <c r="K432" s="232">
        <v>1361</v>
      </c>
      <c r="L432" s="232">
        <v>0</v>
      </c>
      <c r="M432" s="232">
        <v>938</v>
      </c>
      <c r="N432" s="232">
        <v>15426.223686996198</v>
      </c>
      <c r="O432" s="237"/>
      <c r="P432" s="382"/>
      <c r="Q432" s="382"/>
    </row>
    <row r="433" spans="1:17" ht="15">
      <c r="A433" s="233">
        <v>449</v>
      </c>
      <c r="B433" s="234">
        <v>449035189</v>
      </c>
      <c r="C433" s="126" t="s">
        <v>528</v>
      </c>
      <c r="D433" s="124">
        <v>35</v>
      </c>
      <c r="E433" s="126" t="s">
        <v>62</v>
      </c>
      <c r="F433" s="126">
        <v>189</v>
      </c>
      <c r="G433" s="126" t="s">
        <v>216</v>
      </c>
      <c r="H433" s="364">
        <v>2</v>
      </c>
      <c r="I433" s="180">
        <v>2</v>
      </c>
      <c r="J433" s="232">
        <v>11082.30779281106</v>
      </c>
      <c r="K433" s="232">
        <v>3979</v>
      </c>
      <c r="L433" s="232">
        <v>0</v>
      </c>
      <c r="M433" s="232">
        <v>938</v>
      </c>
      <c r="N433" s="232">
        <v>15999.30779281106</v>
      </c>
      <c r="O433" s="237"/>
      <c r="P433" s="382"/>
      <c r="Q433" s="382"/>
    </row>
    <row r="434" spans="1:17" ht="15">
      <c r="A434" s="233">
        <v>449</v>
      </c>
      <c r="B434" s="234">
        <v>449035243</v>
      </c>
      <c r="C434" s="126" t="s">
        <v>528</v>
      </c>
      <c r="D434" s="124">
        <v>35</v>
      </c>
      <c r="E434" s="126" t="s">
        <v>62</v>
      </c>
      <c r="F434" s="126">
        <v>243</v>
      </c>
      <c r="G434" s="126" t="s">
        <v>270</v>
      </c>
      <c r="H434" s="364">
        <v>2</v>
      </c>
      <c r="I434" s="180">
        <v>2</v>
      </c>
      <c r="J434" s="232">
        <v>14398</v>
      </c>
      <c r="K434" s="232">
        <v>2178</v>
      </c>
      <c r="L434" s="232">
        <v>0</v>
      </c>
      <c r="M434" s="232">
        <v>938</v>
      </c>
      <c r="N434" s="232">
        <v>17514</v>
      </c>
      <c r="O434" s="237"/>
      <c r="P434" s="382"/>
      <c r="Q434" s="382"/>
    </row>
    <row r="435" spans="1:17" ht="15">
      <c r="A435" s="233">
        <v>449</v>
      </c>
      <c r="B435" s="234">
        <v>449035244</v>
      </c>
      <c r="C435" s="126" t="s">
        <v>528</v>
      </c>
      <c r="D435" s="124">
        <v>35</v>
      </c>
      <c r="E435" s="126" t="s">
        <v>62</v>
      </c>
      <c r="F435" s="126">
        <v>244</v>
      </c>
      <c r="G435" s="126" t="s">
        <v>271</v>
      </c>
      <c r="H435" s="364">
        <v>6</v>
      </c>
      <c r="I435" s="180">
        <v>6</v>
      </c>
      <c r="J435" s="232">
        <v>13540</v>
      </c>
      <c r="K435" s="232">
        <v>4059</v>
      </c>
      <c r="L435" s="232">
        <v>0</v>
      </c>
      <c r="M435" s="232">
        <v>938</v>
      </c>
      <c r="N435" s="232">
        <v>18537</v>
      </c>
      <c r="O435" s="237"/>
      <c r="P435" s="382"/>
      <c r="Q435" s="382"/>
    </row>
    <row r="436" spans="1:17" ht="15">
      <c r="A436" s="233">
        <v>449</v>
      </c>
      <c r="B436" s="234">
        <v>449035285</v>
      </c>
      <c r="C436" s="126" t="s">
        <v>528</v>
      </c>
      <c r="D436" s="124">
        <v>35</v>
      </c>
      <c r="E436" s="126" t="s">
        <v>62</v>
      </c>
      <c r="F436" s="126">
        <v>285</v>
      </c>
      <c r="G436" s="126" t="s">
        <v>312</v>
      </c>
      <c r="H436" s="364">
        <v>2</v>
      </c>
      <c r="I436" s="180">
        <v>2</v>
      </c>
      <c r="J436" s="232">
        <v>11789</v>
      </c>
      <c r="K436" s="232">
        <v>3467</v>
      </c>
      <c r="L436" s="232">
        <v>0</v>
      </c>
      <c r="M436" s="232">
        <v>938</v>
      </c>
      <c r="N436" s="232">
        <v>16194</v>
      </c>
      <c r="O436" s="237"/>
      <c r="P436" s="382"/>
      <c r="Q436" s="382"/>
    </row>
    <row r="437" spans="1:17" ht="15">
      <c r="A437" s="233">
        <v>449</v>
      </c>
      <c r="B437" s="234">
        <v>449035336</v>
      </c>
      <c r="C437" s="126" t="s">
        <v>528</v>
      </c>
      <c r="D437" s="124">
        <v>35</v>
      </c>
      <c r="E437" s="126" t="s">
        <v>62</v>
      </c>
      <c r="F437" s="126">
        <v>336</v>
      </c>
      <c r="G437" s="126" t="s">
        <v>363</v>
      </c>
      <c r="H437" s="364">
        <v>1</v>
      </c>
      <c r="I437" s="180">
        <v>1</v>
      </c>
      <c r="J437" s="232">
        <v>11789</v>
      </c>
      <c r="K437" s="232">
        <v>2866</v>
      </c>
      <c r="L437" s="232">
        <v>0</v>
      </c>
      <c r="M437" s="232">
        <v>938</v>
      </c>
      <c r="N437" s="232">
        <v>15593</v>
      </c>
      <c r="O437" s="237"/>
      <c r="P437" s="382"/>
      <c r="Q437" s="382"/>
    </row>
    <row r="438" spans="1:17" ht="15">
      <c r="A438" s="233">
        <v>449</v>
      </c>
      <c r="B438" s="234">
        <v>449035347</v>
      </c>
      <c r="C438" s="126" t="s">
        <v>528</v>
      </c>
      <c r="D438" s="124">
        <v>35</v>
      </c>
      <c r="E438" s="126" t="s">
        <v>62</v>
      </c>
      <c r="F438" s="126">
        <v>347</v>
      </c>
      <c r="G438" s="126" t="s">
        <v>374</v>
      </c>
      <c r="H438" s="364">
        <v>1</v>
      </c>
      <c r="I438" s="180">
        <v>1</v>
      </c>
      <c r="J438" s="232">
        <v>14646</v>
      </c>
      <c r="K438" s="232">
        <v>7560</v>
      </c>
      <c r="L438" s="232">
        <v>0</v>
      </c>
      <c r="M438" s="232">
        <v>938</v>
      </c>
      <c r="N438" s="232">
        <v>23144</v>
      </c>
      <c r="O438" s="237"/>
      <c r="P438" s="382"/>
      <c r="Q438" s="382"/>
    </row>
    <row r="439" spans="1:17" ht="15">
      <c r="A439" s="233">
        <v>449</v>
      </c>
      <c r="B439" s="234">
        <v>449035625</v>
      </c>
      <c r="C439" s="126" t="s">
        <v>528</v>
      </c>
      <c r="D439" s="124">
        <v>35</v>
      </c>
      <c r="E439" s="126" t="s">
        <v>62</v>
      </c>
      <c r="F439" s="126">
        <v>625</v>
      </c>
      <c r="G439" s="126" t="s">
        <v>390</v>
      </c>
      <c r="H439" s="364">
        <v>1</v>
      </c>
      <c r="I439" s="180">
        <v>1</v>
      </c>
      <c r="J439" s="232">
        <v>11145.183549394053</v>
      </c>
      <c r="K439" s="232">
        <v>1708</v>
      </c>
      <c r="L439" s="232">
        <v>0</v>
      </c>
      <c r="M439" s="232">
        <v>938</v>
      </c>
      <c r="N439" s="232">
        <v>13791.183549394053</v>
      </c>
      <c r="O439" s="237"/>
      <c r="P439" s="382"/>
      <c r="Q439" s="382"/>
    </row>
    <row r="440" spans="1:17" ht="15">
      <c r="A440" s="233">
        <v>450</v>
      </c>
      <c r="B440" s="234">
        <v>450086008</v>
      </c>
      <c r="C440" s="126" t="s">
        <v>529</v>
      </c>
      <c r="D440" s="124">
        <v>86</v>
      </c>
      <c r="E440" s="126" t="s">
        <v>113</v>
      </c>
      <c r="F440" s="126">
        <v>8</v>
      </c>
      <c r="G440" s="126" t="s">
        <v>35</v>
      </c>
      <c r="H440" s="364">
        <v>4</v>
      </c>
      <c r="I440" s="180">
        <v>4</v>
      </c>
      <c r="J440" s="232">
        <v>9428</v>
      </c>
      <c r="K440" s="232">
        <v>9754</v>
      </c>
      <c r="L440" s="232">
        <v>0</v>
      </c>
      <c r="M440" s="232">
        <v>938</v>
      </c>
      <c r="N440" s="232">
        <v>20120</v>
      </c>
      <c r="O440" s="237"/>
      <c r="P440" s="382"/>
      <c r="Q440" s="382"/>
    </row>
    <row r="441" spans="1:17" ht="15">
      <c r="A441" s="233">
        <v>450</v>
      </c>
      <c r="B441" s="234">
        <v>450086074</v>
      </c>
      <c r="C441" s="126" t="s">
        <v>529</v>
      </c>
      <c r="D441" s="124">
        <v>86</v>
      </c>
      <c r="E441" s="126" t="s">
        <v>113</v>
      </c>
      <c r="F441" s="126">
        <v>74</v>
      </c>
      <c r="G441" s="126" t="s">
        <v>101</v>
      </c>
      <c r="H441" s="364">
        <v>0.5</v>
      </c>
      <c r="I441" s="180">
        <v>0.5</v>
      </c>
      <c r="J441" s="232">
        <v>10905.605392491467</v>
      </c>
      <c r="K441" s="232">
        <v>10000</v>
      </c>
      <c r="L441" s="232">
        <v>0</v>
      </c>
      <c r="M441" s="232">
        <v>938</v>
      </c>
      <c r="N441" s="232">
        <v>21843.605392491467</v>
      </c>
      <c r="O441" s="237"/>
      <c r="P441" s="382"/>
      <c r="Q441" s="382"/>
    </row>
    <row r="442" spans="1:17" ht="15">
      <c r="A442" s="233">
        <v>450</v>
      </c>
      <c r="B442" s="234">
        <v>450086086</v>
      </c>
      <c r="C442" s="126" t="s">
        <v>529</v>
      </c>
      <c r="D442" s="124">
        <v>86</v>
      </c>
      <c r="E442" s="126" t="s">
        <v>113</v>
      </c>
      <c r="F442" s="126">
        <v>86</v>
      </c>
      <c r="G442" s="126" t="s">
        <v>113</v>
      </c>
      <c r="H442" s="364">
        <v>70.830000000000013</v>
      </c>
      <c r="I442" s="180">
        <v>70.830000000000013</v>
      </c>
      <c r="J442" s="232">
        <v>10809</v>
      </c>
      <c r="K442" s="232">
        <v>1570</v>
      </c>
      <c r="L442" s="232">
        <v>0</v>
      </c>
      <c r="M442" s="232">
        <v>938</v>
      </c>
      <c r="N442" s="232">
        <v>13317</v>
      </c>
      <c r="O442" s="237"/>
      <c r="P442" s="382"/>
      <c r="Q442" s="382"/>
    </row>
    <row r="443" spans="1:17" ht="15">
      <c r="A443" s="233">
        <v>450</v>
      </c>
      <c r="B443" s="234">
        <v>450086117</v>
      </c>
      <c r="C443" s="126" t="s">
        <v>529</v>
      </c>
      <c r="D443" s="124">
        <v>86</v>
      </c>
      <c r="E443" s="126" t="s">
        <v>113</v>
      </c>
      <c r="F443" s="126">
        <v>117</v>
      </c>
      <c r="G443" s="126" t="s">
        <v>144</v>
      </c>
      <c r="H443" s="364">
        <v>1</v>
      </c>
      <c r="I443" s="180">
        <v>1</v>
      </c>
      <c r="J443" s="232">
        <v>11426</v>
      </c>
      <c r="K443" s="232">
        <v>5546</v>
      </c>
      <c r="L443" s="232">
        <v>0</v>
      </c>
      <c r="M443" s="232">
        <v>938</v>
      </c>
      <c r="N443" s="232">
        <v>17910</v>
      </c>
      <c r="O443" s="237"/>
      <c r="P443" s="382"/>
      <c r="Q443" s="382"/>
    </row>
    <row r="444" spans="1:17" ht="15">
      <c r="A444" s="233">
        <v>450</v>
      </c>
      <c r="B444" s="234">
        <v>450086127</v>
      </c>
      <c r="C444" s="126" t="s">
        <v>529</v>
      </c>
      <c r="D444" s="124">
        <v>86</v>
      </c>
      <c r="E444" s="126" t="s">
        <v>113</v>
      </c>
      <c r="F444" s="126">
        <v>127</v>
      </c>
      <c r="G444" s="126" t="s">
        <v>154</v>
      </c>
      <c r="H444" s="364">
        <v>2</v>
      </c>
      <c r="I444" s="180">
        <v>2</v>
      </c>
      <c r="J444" s="232">
        <v>9480</v>
      </c>
      <c r="K444" s="232">
        <v>4843</v>
      </c>
      <c r="L444" s="232">
        <v>0</v>
      </c>
      <c r="M444" s="232">
        <v>938</v>
      </c>
      <c r="N444" s="232">
        <v>15261</v>
      </c>
      <c r="O444" s="237"/>
      <c r="P444" s="382"/>
      <c r="Q444" s="382"/>
    </row>
    <row r="445" spans="1:17" ht="15">
      <c r="A445" s="233">
        <v>450</v>
      </c>
      <c r="B445" s="234">
        <v>450086137</v>
      </c>
      <c r="C445" s="126" t="s">
        <v>529</v>
      </c>
      <c r="D445" s="124">
        <v>86</v>
      </c>
      <c r="E445" s="126" t="s">
        <v>113</v>
      </c>
      <c r="F445" s="126">
        <v>137</v>
      </c>
      <c r="G445" s="126" t="s">
        <v>164</v>
      </c>
      <c r="H445" s="364">
        <v>0.57999999999999996</v>
      </c>
      <c r="I445" s="180">
        <v>0.57999999999999996</v>
      </c>
      <c r="J445" s="232">
        <v>9394</v>
      </c>
      <c r="K445" s="232">
        <v>0</v>
      </c>
      <c r="L445" s="232">
        <v>0</v>
      </c>
      <c r="M445" s="232">
        <v>938</v>
      </c>
      <c r="N445" s="232">
        <v>10332</v>
      </c>
      <c r="O445" s="237"/>
      <c r="P445" s="382"/>
      <c r="Q445" s="382"/>
    </row>
    <row r="446" spans="1:17" ht="15">
      <c r="A446" s="233">
        <v>450</v>
      </c>
      <c r="B446" s="234">
        <v>450086210</v>
      </c>
      <c r="C446" s="126" t="s">
        <v>529</v>
      </c>
      <c r="D446" s="124">
        <v>86</v>
      </c>
      <c r="E446" s="126" t="s">
        <v>113</v>
      </c>
      <c r="F446" s="126">
        <v>210</v>
      </c>
      <c r="G446" s="126" t="s">
        <v>237</v>
      </c>
      <c r="H446" s="364">
        <v>101.68</v>
      </c>
      <c r="I446" s="180">
        <v>101.68</v>
      </c>
      <c r="J446" s="232">
        <v>10086</v>
      </c>
      <c r="K446" s="232">
        <v>4138</v>
      </c>
      <c r="L446" s="232">
        <v>0</v>
      </c>
      <c r="M446" s="232">
        <v>938</v>
      </c>
      <c r="N446" s="232">
        <v>15162</v>
      </c>
      <c r="O446" s="237"/>
      <c r="P446" s="382"/>
      <c r="Q446" s="382"/>
    </row>
    <row r="447" spans="1:17" ht="15">
      <c r="A447" s="233">
        <v>450</v>
      </c>
      <c r="B447" s="234">
        <v>450086275</v>
      </c>
      <c r="C447" s="126" t="s">
        <v>529</v>
      </c>
      <c r="D447" s="124">
        <v>86</v>
      </c>
      <c r="E447" s="126" t="s">
        <v>113</v>
      </c>
      <c r="F447" s="126">
        <v>275</v>
      </c>
      <c r="G447" s="126" t="s">
        <v>302</v>
      </c>
      <c r="H447" s="364">
        <v>5</v>
      </c>
      <c r="I447" s="180">
        <v>5</v>
      </c>
      <c r="J447" s="232">
        <v>10301</v>
      </c>
      <c r="K447" s="232">
        <v>4515</v>
      </c>
      <c r="L447" s="232">
        <v>0</v>
      </c>
      <c r="M447" s="232">
        <v>938</v>
      </c>
      <c r="N447" s="232">
        <v>15754</v>
      </c>
      <c r="O447" s="237"/>
      <c r="P447" s="382"/>
      <c r="Q447" s="382"/>
    </row>
    <row r="448" spans="1:17" ht="15">
      <c r="A448" s="233">
        <v>450</v>
      </c>
      <c r="B448" s="234">
        <v>450086278</v>
      </c>
      <c r="C448" s="126" t="s">
        <v>529</v>
      </c>
      <c r="D448" s="124">
        <v>86</v>
      </c>
      <c r="E448" s="126" t="s">
        <v>113</v>
      </c>
      <c r="F448" s="126">
        <v>278</v>
      </c>
      <c r="G448" s="126" t="s">
        <v>305</v>
      </c>
      <c r="H448" s="364">
        <v>9.25</v>
      </c>
      <c r="I448" s="180">
        <v>9.25</v>
      </c>
      <c r="J448" s="232">
        <v>12302</v>
      </c>
      <c r="K448" s="232">
        <v>2806</v>
      </c>
      <c r="L448" s="232">
        <v>0</v>
      </c>
      <c r="M448" s="232">
        <v>938</v>
      </c>
      <c r="N448" s="232">
        <v>16046</v>
      </c>
      <c r="O448" s="237"/>
      <c r="P448" s="382"/>
      <c r="Q448" s="382"/>
    </row>
    <row r="449" spans="1:17" ht="15">
      <c r="A449" s="233">
        <v>450</v>
      </c>
      <c r="B449" s="234">
        <v>450086327</v>
      </c>
      <c r="C449" s="126" t="s">
        <v>529</v>
      </c>
      <c r="D449" s="124">
        <v>86</v>
      </c>
      <c r="E449" s="126" t="s">
        <v>113</v>
      </c>
      <c r="F449" s="126">
        <v>327</v>
      </c>
      <c r="G449" s="126" t="s">
        <v>354</v>
      </c>
      <c r="H449" s="364">
        <v>3</v>
      </c>
      <c r="I449" s="180">
        <v>3</v>
      </c>
      <c r="J449" s="232">
        <v>9567</v>
      </c>
      <c r="K449" s="232">
        <v>11248</v>
      </c>
      <c r="L449" s="232">
        <v>0</v>
      </c>
      <c r="M449" s="232">
        <v>938</v>
      </c>
      <c r="N449" s="232">
        <v>21753</v>
      </c>
      <c r="O449" s="237"/>
      <c r="P449" s="382"/>
      <c r="Q449" s="382"/>
    </row>
    <row r="450" spans="1:17" ht="15">
      <c r="A450" s="233">
        <v>450</v>
      </c>
      <c r="B450" s="234">
        <v>450086337</v>
      </c>
      <c r="C450" s="126" t="s">
        <v>529</v>
      </c>
      <c r="D450" s="124">
        <v>86</v>
      </c>
      <c r="E450" s="126" t="s">
        <v>113</v>
      </c>
      <c r="F450" s="126">
        <v>337</v>
      </c>
      <c r="G450" s="126" t="s">
        <v>364</v>
      </c>
      <c r="H450" s="364">
        <v>2</v>
      </c>
      <c r="I450" s="180">
        <v>2</v>
      </c>
      <c r="J450" s="232">
        <v>14028</v>
      </c>
      <c r="K450" s="232">
        <v>18365</v>
      </c>
      <c r="L450" s="232">
        <v>0</v>
      </c>
      <c r="M450" s="232">
        <v>938</v>
      </c>
      <c r="N450" s="232">
        <v>33331</v>
      </c>
      <c r="O450" s="237"/>
      <c r="P450" s="382"/>
      <c r="Q450" s="382"/>
    </row>
    <row r="451" spans="1:17" ht="15">
      <c r="A451" s="233">
        <v>450</v>
      </c>
      <c r="B451" s="234">
        <v>450086340</v>
      </c>
      <c r="C451" s="126" t="s">
        <v>529</v>
      </c>
      <c r="D451" s="124">
        <v>86</v>
      </c>
      <c r="E451" s="126" t="s">
        <v>113</v>
      </c>
      <c r="F451" s="126">
        <v>340</v>
      </c>
      <c r="G451" s="126" t="s">
        <v>367</v>
      </c>
      <c r="H451" s="364">
        <v>6</v>
      </c>
      <c r="I451" s="180">
        <v>6</v>
      </c>
      <c r="J451" s="232">
        <v>9948</v>
      </c>
      <c r="K451" s="232">
        <v>6644</v>
      </c>
      <c r="L451" s="232">
        <v>0</v>
      </c>
      <c r="M451" s="232">
        <v>938</v>
      </c>
      <c r="N451" s="232">
        <v>17530</v>
      </c>
      <c r="O451" s="237"/>
      <c r="P451" s="382"/>
      <c r="Q451" s="382"/>
    </row>
    <row r="452" spans="1:17" ht="15">
      <c r="A452" s="233">
        <v>450</v>
      </c>
      <c r="B452" s="234">
        <v>450086605</v>
      </c>
      <c r="C452" s="126" t="s">
        <v>529</v>
      </c>
      <c r="D452" s="124">
        <v>86</v>
      </c>
      <c r="E452" s="126" t="s">
        <v>113</v>
      </c>
      <c r="F452" s="126">
        <v>605</v>
      </c>
      <c r="G452" s="126" t="s">
        <v>383</v>
      </c>
      <c r="H452" s="364">
        <v>3.98</v>
      </c>
      <c r="I452" s="180">
        <v>3.98</v>
      </c>
      <c r="J452" s="232">
        <v>9220</v>
      </c>
      <c r="K452" s="232">
        <v>6675</v>
      </c>
      <c r="L452" s="232">
        <v>0</v>
      </c>
      <c r="M452" s="232">
        <v>938</v>
      </c>
      <c r="N452" s="232">
        <v>16833</v>
      </c>
      <c r="O452" s="237"/>
      <c r="P452" s="382"/>
      <c r="Q452" s="382"/>
    </row>
    <row r="453" spans="1:17" ht="15">
      <c r="A453" s="233">
        <v>450</v>
      </c>
      <c r="B453" s="234">
        <v>450086670</v>
      </c>
      <c r="C453" s="126" t="s">
        <v>529</v>
      </c>
      <c r="D453" s="124">
        <v>86</v>
      </c>
      <c r="E453" s="126" t="s">
        <v>113</v>
      </c>
      <c r="F453" s="126">
        <v>670</v>
      </c>
      <c r="G453" s="126" t="s">
        <v>401</v>
      </c>
      <c r="H453" s="364">
        <v>0.5</v>
      </c>
      <c r="I453" s="180">
        <v>0.5</v>
      </c>
      <c r="J453" s="232">
        <v>11860.017285714284</v>
      </c>
      <c r="K453" s="232">
        <v>9008</v>
      </c>
      <c r="L453" s="232">
        <v>0</v>
      </c>
      <c r="M453" s="232">
        <v>938</v>
      </c>
      <c r="N453" s="232">
        <v>21806.017285714282</v>
      </c>
      <c r="O453" s="237"/>
      <c r="P453" s="382"/>
      <c r="Q453" s="382"/>
    </row>
    <row r="454" spans="1:17" ht="15">
      <c r="A454" s="233">
        <v>450</v>
      </c>
      <c r="B454" s="234">
        <v>450086683</v>
      </c>
      <c r="C454" s="126" t="s">
        <v>529</v>
      </c>
      <c r="D454" s="124">
        <v>86</v>
      </c>
      <c r="E454" s="126" t="s">
        <v>113</v>
      </c>
      <c r="F454" s="126">
        <v>683</v>
      </c>
      <c r="G454" s="126" t="s">
        <v>407</v>
      </c>
      <c r="H454" s="364">
        <v>7</v>
      </c>
      <c r="I454" s="180">
        <v>7</v>
      </c>
      <c r="J454" s="232">
        <v>9220</v>
      </c>
      <c r="K454" s="232">
        <v>7477</v>
      </c>
      <c r="L454" s="232">
        <v>0</v>
      </c>
      <c r="M454" s="232">
        <v>938</v>
      </c>
      <c r="N454" s="232">
        <v>17635</v>
      </c>
      <c r="O454" s="237"/>
      <c r="P454" s="382"/>
      <c r="Q454" s="382"/>
    </row>
    <row r="455" spans="1:17" ht="15">
      <c r="A455" s="233">
        <v>453</v>
      </c>
      <c r="B455" s="234">
        <v>453137005</v>
      </c>
      <c r="C455" s="126" t="s">
        <v>530</v>
      </c>
      <c r="D455" s="124">
        <v>137</v>
      </c>
      <c r="E455" s="126" t="s">
        <v>164</v>
      </c>
      <c r="F455" s="126">
        <v>5</v>
      </c>
      <c r="G455" s="126" t="s">
        <v>32</v>
      </c>
      <c r="H455" s="364">
        <v>3</v>
      </c>
      <c r="I455" s="180">
        <v>3</v>
      </c>
      <c r="J455" s="232">
        <v>14205</v>
      </c>
      <c r="K455" s="232">
        <v>7016</v>
      </c>
      <c r="L455" s="232">
        <v>0</v>
      </c>
      <c r="M455" s="232">
        <v>938</v>
      </c>
      <c r="N455" s="232">
        <v>22159</v>
      </c>
      <c r="O455" s="237"/>
      <c r="P455" s="382"/>
      <c r="Q455" s="382"/>
    </row>
    <row r="456" spans="1:17" ht="15">
      <c r="A456" s="233">
        <v>453</v>
      </c>
      <c r="B456" s="234">
        <v>453137008</v>
      </c>
      <c r="C456" s="126" t="s">
        <v>530</v>
      </c>
      <c r="D456" s="124">
        <v>137</v>
      </c>
      <c r="E456" s="126" t="s">
        <v>164</v>
      </c>
      <c r="F456" s="126">
        <v>8</v>
      </c>
      <c r="G456" s="126" t="s">
        <v>35</v>
      </c>
      <c r="H456" s="364">
        <v>0.5</v>
      </c>
      <c r="I456" s="180">
        <v>0.5</v>
      </c>
      <c r="J456" s="232">
        <v>12215.595885167466</v>
      </c>
      <c r="K456" s="232">
        <v>12638</v>
      </c>
      <c r="L456" s="232">
        <v>0</v>
      </c>
      <c r="M456" s="232">
        <v>938</v>
      </c>
      <c r="N456" s="232">
        <v>25791.595885167466</v>
      </c>
      <c r="O456" s="237"/>
      <c r="P456" s="382"/>
      <c r="Q456" s="382"/>
    </row>
    <row r="457" spans="1:17" ht="15">
      <c r="A457" s="233">
        <v>453</v>
      </c>
      <c r="B457" s="234">
        <v>453137061</v>
      </c>
      <c r="C457" s="126" t="s">
        <v>530</v>
      </c>
      <c r="D457" s="124">
        <v>137</v>
      </c>
      <c r="E457" s="126" t="s">
        <v>164</v>
      </c>
      <c r="F457" s="126">
        <v>61</v>
      </c>
      <c r="G457" s="126" t="s">
        <v>88</v>
      </c>
      <c r="H457" s="364">
        <v>63.470000000000006</v>
      </c>
      <c r="I457" s="180">
        <v>63.470000000000006</v>
      </c>
      <c r="J457" s="232">
        <v>13943</v>
      </c>
      <c r="K457" s="232">
        <v>860</v>
      </c>
      <c r="L457" s="232">
        <v>0</v>
      </c>
      <c r="M457" s="232">
        <v>938</v>
      </c>
      <c r="N457" s="232">
        <v>15741</v>
      </c>
      <c r="O457" s="237"/>
      <c r="P457" s="382"/>
      <c r="Q457" s="382"/>
    </row>
    <row r="458" spans="1:17" ht="15">
      <c r="A458" s="233">
        <v>453</v>
      </c>
      <c r="B458" s="234">
        <v>453137086</v>
      </c>
      <c r="C458" s="126" t="s">
        <v>530</v>
      </c>
      <c r="D458" s="124">
        <v>137</v>
      </c>
      <c r="E458" s="126" t="s">
        <v>164</v>
      </c>
      <c r="F458" s="126">
        <v>86</v>
      </c>
      <c r="G458" s="126" t="s">
        <v>113</v>
      </c>
      <c r="H458" s="364">
        <v>2.5</v>
      </c>
      <c r="I458" s="180">
        <v>2.5</v>
      </c>
      <c r="J458" s="232">
        <v>13974</v>
      </c>
      <c r="K458" s="232">
        <v>2030</v>
      </c>
      <c r="L458" s="232">
        <v>0</v>
      </c>
      <c r="M458" s="232">
        <v>938</v>
      </c>
      <c r="N458" s="232">
        <v>16942</v>
      </c>
      <c r="O458" s="237"/>
      <c r="P458" s="382"/>
      <c r="Q458" s="382"/>
    </row>
    <row r="459" spans="1:17" ht="15">
      <c r="A459" s="233">
        <v>453</v>
      </c>
      <c r="B459" s="234">
        <v>453137111</v>
      </c>
      <c r="C459" s="126" t="s">
        <v>530</v>
      </c>
      <c r="D459" s="124">
        <v>137</v>
      </c>
      <c r="E459" s="126" t="s">
        <v>164</v>
      </c>
      <c r="F459" s="126">
        <v>111</v>
      </c>
      <c r="G459" s="126" t="s">
        <v>138</v>
      </c>
      <c r="H459" s="364">
        <v>1</v>
      </c>
      <c r="I459" s="180">
        <v>1</v>
      </c>
      <c r="J459" s="232">
        <v>14028</v>
      </c>
      <c r="K459" s="232">
        <v>3260</v>
      </c>
      <c r="L459" s="232">
        <v>0</v>
      </c>
      <c r="M459" s="232">
        <v>938</v>
      </c>
      <c r="N459" s="232">
        <v>18226</v>
      </c>
      <c r="O459" s="237"/>
      <c r="P459" s="382"/>
      <c r="Q459" s="382"/>
    </row>
    <row r="460" spans="1:17" ht="15">
      <c r="A460" s="233">
        <v>453</v>
      </c>
      <c r="B460" s="234">
        <v>453137114</v>
      </c>
      <c r="C460" s="126" t="s">
        <v>530</v>
      </c>
      <c r="D460" s="124">
        <v>137</v>
      </c>
      <c r="E460" s="126" t="s">
        <v>164</v>
      </c>
      <c r="F460" s="126">
        <v>114</v>
      </c>
      <c r="G460" s="126" t="s">
        <v>141</v>
      </c>
      <c r="H460" s="364">
        <v>2</v>
      </c>
      <c r="I460" s="180">
        <v>2</v>
      </c>
      <c r="J460" s="232">
        <v>14736</v>
      </c>
      <c r="K460" s="232">
        <v>2848</v>
      </c>
      <c r="L460" s="232">
        <v>0</v>
      </c>
      <c r="M460" s="232">
        <v>938</v>
      </c>
      <c r="N460" s="232">
        <v>18522</v>
      </c>
      <c r="O460" s="237"/>
      <c r="P460" s="382"/>
      <c r="Q460" s="382"/>
    </row>
    <row r="461" spans="1:17" ht="15">
      <c r="A461" s="233">
        <v>453</v>
      </c>
      <c r="B461" s="234">
        <v>453137137</v>
      </c>
      <c r="C461" s="126" t="s">
        <v>530</v>
      </c>
      <c r="D461" s="124">
        <v>137</v>
      </c>
      <c r="E461" s="126" t="s">
        <v>164</v>
      </c>
      <c r="F461" s="126">
        <v>137</v>
      </c>
      <c r="G461" s="126" t="s">
        <v>164</v>
      </c>
      <c r="H461" s="364">
        <v>461.18999999999988</v>
      </c>
      <c r="I461" s="180">
        <v>461.18999999999988</v>
      </c>
      <c r="J461" s="232">
        <v>14349</v>
      </c>
      <c r="K461" s="232">
        <v>0</v>
      </c>
      <c r="L461" s="232">
        <v>1008.5149287712226</v>
      </c>
      <c r="M461" s="232">
        <v>938</v>
      </c>
      <c r="N461" s="232">
        <v>16295.514928771223</v>
      </c>
      <c r="O461" s="237"/>
      <c r="P461" s="382"/>
      <c r="Q461" s="382"/>
    </row>
    <row r="462" spans="1:17" ht="15">
      <c r="A462" s="233">
        <v>453</v>
      </c>
      <c r="B462" s="234">
        <v>453137161</v>
      </c>
      <c r="C462" s="126" t="s">
        <v>530</v>
      </c>
      <c r="D462" s="124">
        <v>137</v>
      </c>
      <c r="E462" s="126" t="s">
        <v>164</v>
      </c>
      <c r="F462" s="126">
        <v>161</v>
      </c>
      <c r="G462" s="126" t="s">
        <v>188</v>
      </c>
      <c r="H462" s="364">
        <v>1</v>
      </c>
      <c r="I462" s="180">
        <v>1</v>
      </c>
      <c r="J462" s="232">
        <v>9394</v>
      </c>
      <c r="K462" s="232">
        <v>3958</v>
      </c>
      <c r="L462" s="232">
        <v>0</v>
      </c>
      <c r="M462" s="232">
        <v>938</v>
      </c>
      <c r="N462" s="232">
        <v>14290</v>
      </c>
      <c r="O462" s="237"/>
      <c r="P462" s="382"/>
      <c r="Q462" s="382"/>
    </row>
    <row r="463" spans="1:17" ht="15">
      <c r="A463" s="233">
        <v>453</v>
      </c>
      <c r="B463" s="234">
        <v>453137210</v>
      </c>
      <c r="C463" s="126" t="s">
        <v>530</v>
      </c>
      <c r="D463" s="124">
        <v>137</v>
      </c>
      <c r="E463" s="126" t="s">
        <v>164</v>
      </c>
      <c r="F463" s="126">
        <v>210</v>
      </c>
      <c r="G463" s="126" t="s">
        <v>237</v>
      </c>
      <c r="H463" s="364">
        <v>2.5</v>
      </c>
      <c r="I463" s="180">
        <v>2.5</v>
      </c>
      <c r="J463" s="232">
        <v>13573</v>
      </c>
      <c r="K463" s="232">
        <v>5568</v>
      </c>
      <c r="L463" s="232">
        <v>0</v>
      </c>
      <c r="M463" s="232">
        <v>938</v>
      </c>
      <c r="N463" s="232">
        <v>20079</v>
      </c>
      <c r="O463" s="237"/>
      <c r="P463" s="382"/>
      <c r="Q463" s="382"/>
    </row>
    <row r="464" spans="1:17" ht="15">
      <c r="A464" s="233">
        <v>453</v>
      </c>
      <c r="B464" s="234">
        <v>453137227</v>
      </c>
      <c r="C464" s="126" t="s">
        <v>530</v>
      </c>
      <c r="D464" s="124">
        <v>137</v>
      </c>
      <c r="E464" s="126" t="s">
        <v>164</v>
      </c>
      <c r="F464" s="126">
        <v>227</v>
      </c>
      <c r="G464" s="126" t="s">
        <v>254</v>
      </c>
      <c r="H464" s="364">
        <v>1.53</v>
      </c>
      <c r="I464" s="180">
        <v>1.53</v>
      </c>
      <c r="J464" s="232">
        <v>16958</v>
      </c>
      <c r="K464" s="232">
        <v>4882</v>
      </c>
      <c r="L464" s="232">
        <v>0</v>
      </c>
      <c r="M464" s="232">
        <v>938</v>
      </c>
      <c r="N464" s="232">
        <v>22778</v>
      </c>
      <c r="O464" s="237"/>
      <c r="P464" s="382"/>
      <c r="Q464" s="382"/>
    </row>
    <row r="465" spans="1:17" ht="15">
      <c r="A465" s="233">
        <v>453</v>
      </c>
      <c r="B465" s="234">
        <v>453137278</v>
      </c>
      <c r="C465" s="126" t="s">
        <v>530</v>
      </c>
      <c r="D465" s="124">
        <v>137</v>
      </c>
      <c r="E465" s="126" t="s">
        <v>164</v>
      </c>
      <c r="F465" s="126">
        <v>278</v>
      </c>
      <c r="G465" s="126" t="s">
        <v>305</v>
      </c>
      <c r="H465" s="364">
        <v>4.5</v>
      </c>
      <c r="I465" s="180">
        <v>4.5</v>
      </c>
      <c r="J465" s="232">
        <v>13386</v>
      </c>
      <c r="K465" s="232">
        <v>3053</v>
      </c>
      <c r="L465" s="232">
        <v>0</v>
      </c>
      <c r="M465" s="232">
        <v>938</v>
      </c>
      <c r="N465" s="232">
        <v>17377</v>
      </c>
      <c r="O465" s="237"/>
      <c r="P465" s="382"/>
      <c r="Q465" s="382"/>
    </row>
    <row r="466" spans="1:17" ht="15">
      <c r="A466" s="233">
        <v>453</v>
      </c>
      <c r="B466" s="234">
        <v>453137281</v>
      </c>
      <c r="C466" s="126" t="s">
        <v>530</v>
      </c>
      <c r="D466" s="124">
        <v>137</v>
      </c>
      <c r="E466" s="126" t="s">
        <v>164</v>
      </c>
      <c r="F466" s="126">
        <v>281</v>
      </c>
      <c r="G466" s="126" t="s">
        <v>308</v>
      </c>
      <c r="H466" s="364">
        <v>86.690000000000055</v>
      </c>
      <c r="I466" s="180">
        <v>86.690000000000055</v>
      </c>
      <c r="J466" s="232">
        <v>14160</v>
      </c>
      <c r="K466" s="232">
        <v>0</v>
      </c>
      <c r="L466" s="232">
        <v>0</v>
      </c>
      <c r="M466" s="232">
        <v>938</v>
      </c>
      <c r="N466" s="232">
        <v>15098</v>
      </c>
      <c r="O466" s="237"/>
      <c r="P466" s="382"/>
      <c r="Q466" s="382"/>
    </row>
    <row r="467" spans="1:17" ht="15">
      <c r="A467" s="233">
        <v>453</v>
      </c>
      <c r="B467" s="234">
        <v>453137325</v>
      </c>
      <c r="C467" s="126" t="s">
        <v>530</v>
      </c>
      <c r="D467" s="124">
        <v>137</v>
      </c>
      <c r="E467" s="126" t="s">
        <v>164</v>
      </c>
      <c r="F467" s="126">
        <v>325</v>
      </c>
      <c r="G467" s="126" t="s">
        <v>352</v>
      </c>
      <c r="H467" s="364">
        <v>3.5600000000000005</v>
      </c>
      <c r="I467" s="180">
        <v>3.5600000000000005</v>
      </c>
      <c r="J467" s="232">
        <v>14576</v>
      </c>
      <c r="K467" s="232">
        <v>2036</v>
      </c>
      <c r="L467" s="232">
        <v>0</v>
      </c>
      <c r="M467" s="232">
        <v>938</v>
      </c>
      <c r="N467" s="232">
        <v>17550</v>
      </c>
      <c r="O467" s="237"/>
      <c r="P467" s="382"/>
      <c r="Q467" s="382"/>
    </row>
    <row r="468" spans="1:17" ht="15">
      <c r="A468" s="233">
        <v>453</v>
      </c>
      <c r="B468" s="234">
        <v>453137332</v>
      </c>
      <c r="C468" s="126" t="s">
        <v>530</v>
      </c>
      <c r="D468" s="124">
        <v>137</v>
      </c>
      <c r="E468" s="126" t="s">
        <v>164</v>
      </c>
      <c r="F468" s="126">
        <v>332</v>
      </c>
      <c r="G468" s="126" t="s">
        <v>359</v>
      </c>
      <c r="H468" s="364">
        <v>12.399999999999999</v>
      </c>
      <c r="I468" s="180">
        <v>12.399999999999999</v>
      </c>
      <c r="J468" s="232">
        <v>13759</v>
      </c>
      <c r="K468" s="232">
        <v>1040</v>
      </c>
      <c r="L468" s="232">
        <v>0</v>
      </c>
      <c r="M468" s="232">
        <v>938</v>
      </c>
      <c r="N468" s="232">
        <v>15737</v>
      </c>
      <c r="O468" s="237"/>
      <c r="P468" s="382"/>
      <c r="Q468" s="382"/>
    </row>
    <row r="469" spans="1:17" ht="15">
      <c r="A469" s="233">
        <v>453</v>
      </c>
      <c r="B469" s="234">
        <v>453137680</v>
      </c>
      <c r="C469" s="126" t="s">
        <v>530</v>
      </c>
      <c r="D469" s="124">
        <v>137</v>
      </c>
      <c r="E469" s="126" t="s">
        <v>164</v>
      </c>
      <c r="F469" s="126">
        <v>680</v>
      </c>
      <c r="G469" s="126" t="s">
        <v>406</v>
      </c>
      <c r="H469" s="364">
        <v>2</v>
      </c>
      <c r="I469" s="180">
        <v>2</v>
      </c>
      <c r="J469" s="232">
        <v>9543</v>
      </c>
      <c r="K469" s="232">
        <v>3598</v>
      </c>
      <c r="L469" s="232">
        <v>0</v>
      </c>
      <c r="M469" s="232">
        <v>938</v>
      </c>
      <c r="N469" s="232">
        <v>14079</v>
      </c>
      <c r="O469" s="237"/>
      <c r="P469" s="382"/>
      <c r="Q469" s="382"/>
    </row>
    <row r="470" spans="1:17" ht="15">
      <c r="A470" s="233">
        <v>454</v>
      </c>
      <c r="B470" s="234">
        <v>454149009</v>
      </c>
      <c r="C470" s="126" t="s">
        <v>531</v>
      </c>
      <c r="D470" s="124">
        <v>149</v>
      </c>
      <c r="E470" s="126" t="s">
        <v>176</v>
      </c>
      <c r="F470" s="126">
        <v>9</v>
      </c>
      <c r="G470" s="126" t="s">
        <v>36</v>
      </c>
      <c r="H470" s="364">
        <v>7</v>
      </c>
      <c r="I470" s="180">
        <v>7</v>
      </c>
      <c r="J470" s="232">
        <v>12345</v>
      </c>
      <c r="K470" s="232">
        <v>8984</v>
      </c>
      <c r="L470" s="232">
        <v>0</v>
      </c>
      <c r="M470" s="232">
        <v>938</v>
      </c>
      <c r="N470" s="232">
        <v>22267</v>
      </c>
      <c r="O470" s="237"/>
      <c r="P470" s="382"/>
      <c r="Q470" s="382"/>
    </row>
    <row r="471" spans="1:17" ht="15">
      <c r="A471" s="233">
        <v>454</v>
      </c>
      <c r="B471" s="234">
        <v>454149103</v>
      </c>
      <c r="C471" s="126" t="s">
        <v>531</v>
      </c>
      <c r="D471" s="124">
        <v>149</v>
      </c>
      <c r="E471" s="126" t="s">
        <v>176</v>
      </c>
      <c r="F471" s="126">
        <v>103</v>
      </c>
      <c r="G471" s="126" t="s">
        <v>130</v>
      </c>
      <c r="H471" s="364">
        <v>4</v>
      </c>
      <c r="I471" s="180">
        <v>4</v>
      </c>
      <c r="J471" s="232">
        <v>15396</v>
      </c>
      <c r="K471" s="232">
        <v>446</v>
      </c>
      <c r="L471" s="232">
        <v>0</v>
      </c>
      <c r="M471" s="232">
        <v>938</v>
      </c>
      <c r="N471" s="232">
        <v>16780</v>
      </c>
      <c r="O471" s="237"/>
      <c r="P471" s="382"/>
      <c r="Q471" s="382"/>
    </row>
    <row r="472" spans="1:17" ht="15">
      <c r="A472" s="233">
        <v>454</v>
      </c>
      <c r="B472" s="234">
        <v>454149128</v>
      </c>
      <c r="C472" s="126" t="s">
        <v>531</v>
      </c>
      <c r="D472" s="124">
        <v>149</v>
      </c>
      <c r="E472" s="126" t="s">
        <v>176</v>
      </c>
      <c r="F472" s="126">
        <v>128</v>
      </c>
      <c r="G472" s="126" t="s">
        <v>155</v>
      </c>
      <c r="H472" s="364">
        <v>16</v>
      </c>
      <c r="I472" s="180">
        <v>16</v>
      </c>
      <c r="J472" s="232">
        <v>14762</v>
      </c>
      <c r="K472" s="232">
        <v>1328</v>
      </c>
      <c r="L472" s="232">
        <v>0</v>
      </c>
      <c r="M472" s="232">
        <v>938</v>
      </c>
      <c r="N472" s="232">
        <v>17028</v>
      </c>
      <c r="O472" s="237"/>
      <c r="P472" s="382"/>
      <c r="Q472" s="382"/>
    </row>
    <row r="473" spans="1:17" ht="15">
      <c r="A473" s="233">
        <v>454</v>
      </c>
      <c r="B473" s="234">
        <v>454149149</v>
      </c>
      <c r="C473" s="126" t="s">
        <v>531</v>
      </c>
      <c r="D473" s="124">
        <v>149</v>
      </c>
      <c r="E473" s="126" t="s">
        <v>176</v>
      </c>
      <c r="F473" s="126">
        <v>149</v>
      </c>
      <c r="G473" s="126" t="s">
        <v>176</v>
      </c>
      <c r="H473" s="364">
        <v>703.10999999999967</v>
      </c>
      <c r="I473" s="180">
        <v>703.10999999999967</v>
      </c>
      <c r="J473" s="232">
        <v>15044</v>
      </c>
      <c r="K473" s="232">
        <v>556</v>
      </c>
      <c r="L473" s="232">
        <v>98.128315626288966</v>
      </c>
      <c r="M473" s="232">
        <v>938</v>
      </c>
      <c r="N473" s="232">
        <v>16636.128315626287</v>
      </c>
      <c r="O473" s="237"/>
      <c r="P473" s="382"/>
      <c r="Q473" s="382"/>
    </row>
    <row r="474" spans="1:17" ht="15">
      <c r="A474" s="233">
        <v>454</v>
      </c>
      <c r="B474" s="234">
        <v>454149181</v>
      </c>
      <c r="C474" s="126" t="s">
        <v>531</v>
      </c>
      <c r="D474" s="124">
        <v>149</v>
      </c>
      <c r="E474" s="126" t="s">
        <v>176</v>
      </c>
      <c r="F474" s="126">
        <v>181</v>
      </c>
      <c r="G474" s="126" t="s">
        <v>208</v>
      </c>
      <c r="H474" s="364">
        <v>61.9</v>
      </c>
      <c r="I474" s="180">
        <v>61.9</v>
      </c>
      <c r="J474" s="232">
        <v>13856</v>
      </c>
      <c r="K474" s="232">
        <v>481</v>
      </c>
      <c r="L474" s="232">
        <v>0</v>
      </c>
      <c r="M474" s="232">
        <v>938</v>
      </c>
      <c r="N474" s="232">
        <v>15275</v>
      </c>
      <c r="O474" s="237"/>
      <c r="P474" s="382"/>
      <c r="Q474" s="382"/>
    </row>
    <row r="475" spans="1:17" ht="15">
      <c r="A475" s="233">
        <v>454</v>
      </c>
      <c r="B475" s="234">
        <v>454149211</v>
      </c>
      <c r="C475" s="126" t="s">
        <v>531</v>
      </c>
      <c r="D475" s="124">
        <v>149</v>
      </c>
      <c r="E475" s="126" t="s">
        <v>176</v>
      </c>
      <c r="F475" s="126">
        <v>211</v>
      </c>
      <c r="G475" s="126" t="s">
        <v>238</v>
      </c>
      <c r="H475" s="364">
        <v>3</v>
      </c>
      <c r="I475" s="180">
        <v>3</v>
      </c>
      <c r="J475" s="232">
        <v>13631</v>
      </c>
      <c r="K475" s="232">
        <v>3440</v>
      </c>
      <c r="L475" s="232">
        <v>0</v>
      </c>
      <c r="M475" s="232">
        <v>938</v>
      </c>
      <c r="N475" s="232">
        <v>18009</v>
      </c>
      <c r="O475" s="237"/>
      <c r="P475" s="382"/>
      <c r="Q475" s="382"/>
    </row>
    <row r="476" spans="1:17" ht="15">
      <c r="A476" s="233">
        <v>455</v>
      </c>
      <c r="B476" s="234">
        <v>455128007</v>
      </c>
      <c r="C476" s="126" t="s">
        <v>532</v>
      </c>
      <c r="D476" s="124">
        <v>128</v>
      </c>
      <c r="E476" s="126" t="s">
        <v>155</v>
      </c>
      <c r="F476" s="126">
        <v>7</v>
      </c>
      <c r="G476" s="126" t="s">
        <v>34</v>
      </c>
      <c r="H476" s="364">
        <v>2</v>
      </c>
      <c r="I476" s="180">
        <v>2</v>
      </c>
      <c r="J476" s="232">
        <v>14004</v>
      </c>
      <c r="K476" s="232">
        <v>7336</v>
      </c>
      <c r="L476" s="232">
        <v>0</v>
      </c>
      <c r="M476" s="232">
        <v>938</v>
      </c>
      <c r="N476" s="232">
        <v>22278</v>
      </c>
      <c r="O476" s="237"/>
      <c r="P476" s="382"/>
      <c r="Q476" s="382"/>
    </row>
    <row r="477" spans="1:17" ht="15">
      <c r="A477" s="233">
        <v>455</v>
      </c>
      <c r="B477" s="234">
        <v>455128128</v>
      </c>
      <c r="C477" s="126" t="s">
        <v>532</v>
      </c>
      <c r="D477" s="124">
        <v>128</v>
      </c>
      <c r="E477" s="126" t="s">
        <v>155</v>
      </c>
      <c r="F477" s="126">
        <v>128</v>
      </c>
      <c r="G477" s="126" t="s">
        <v>155</v>
      </c>
      <c r="H477" s="364">
        <v>291.92999999999995</v>
      </c>
      <c r="I477" s="180">
        <v>291.92999999999995</v>
      </c>
      <c r="J477" s="232">
        <v>11364</v>
      </c>
      <c r="K477" s="232">
        <v>1023</v>
      </c>
      <c r="L477" s="232">
        <v>0</v>
      </c>
      <c r="M477" s="232">
        <v>938</v>
      </c>
      <c r="N477" s="232">
        <v>13325</v>
      </c>
      <c r="O477" s="237"/>
      <c r="P477" s="382"/>
      <c r="Q477" s="382"/>
    </row>
    <row r="478" spans="1:17" ht="15">
      <c r="A478" s="233">
        <v>455</v>
      </c>
      <c r="B478" s="234">
        <v>455128149</v>
      </c>
      <c r="C478" s="126" t="s">
        <v>532</v>
      </c>
      <c r="D478" s="124">
        <v>128</v>
      </c>
      <c r="E478" s="126" t="s">
        <v>155</v>
      </c>
      <c r="F478" s="126">
        <v>149</v>
      </c>
      <c r="G478" s="126" t="s">
        <v>176</v>
      </c>
      <c r="H478" s="364">
        <v>4</v>
      </c>
      <c r="I478" s="180">
        <v>4</v>
      </c>
      <c r="J478" s="232">
        <v>14953</v>
      </c>
      <c r="K478" s="232">
        <v>553</v>
      </c>
      <c r="L478" s="232">
        <v>0</v>
      </c>
      <c r="M478" s="232">
        <v>938</v>
      </c>
      <c r="N478" s="232">
        <v>16444</v>
      </c>
      <c r="O478" s="237"/>
      <c r="P478" s="382"/>
      <c r="Q478" s="382"/>
    </row>
    <row r="479" spans="1:17" ht="15">
      <c r="A479" s="233">
        <v>455</v>
      </c>
      <c r="B479" s="234">
        <v>455128181</v>
      </c>
      <c r="C479" s="126" t="s">
        <v>532</v>
      </c>
      <c r="D479" s="124">
        <v>128</v>
      </c>
      <c r="E479" s="126" t="s">
        <v>155</v>
      </c>
      <c r="F479" s="126">
        <v>181</v>
      </c>
      <c r="G479" s="126" t="s">
        <v>208</v>
      </c>
      <c r="H479" s="364">
        <v>3</v>
      </c>
      <c r="I479" s="180">
        <v>3</v>
      </c>
      <c r="J479" s="232">
        <v>9567</v>
      </c>
      <c r="K479" s="232">
        <v>332</v>
      </c>
      <c r="L479" s="232">
        <v>0</v>
      </c>
      <c r="M479" s="232">
        <v>938</v>
      </c>
      <c r="N479" s="232">
        <v>10837</v>
      </c>
      <c r="O479" s="237"/>
      <c r="P479" s="382"/>
      <c r="Q479" s="382"/>
    </row>
    <row r="480" spans="1:17" ht="15">
      <c r="A480" s="233">
        <v>455</v>
      </c>
      <c r="B480" s="234">
        <v>455128745</v>
      </c>
      <c r="C480" s="126" t="s">
        <v>532</v>
      </c>
      <c r="D480" s="124">
        <v>128</v>
      </c>
      <c r="E480" s="126" t="s">
        <v>155</v>
      </c>
      <c r="F480" s="126">
        <v>745</v>
      </c>
      <c r="G480" s="126" t="s">
        <v>424</v>
      </c>
      <c r="H480" s="364">
        <v>3.4400000000000004</v>
      </c>
      <c r="I480" s="180">
        <v>3.4400000000000004</v>
      </c>
      <c r="J480" s="232">
        <v>13384</v>
      </c>
      <c r="K480" s="232">
        <v>6324</v>
      </c>
      <c r="L480" s="232">
        <v>0</v>
      </c>
      <c r="M480" s="232">
        <v>938</v>
      </c>
      <c r="N480" s="232">
        <v>20646</v>
      </c>
      <c r="O480" s="237"/>
      <c r="P480" s="382"/>
      <c r="Q480" s="382"/>
    </row>
    <row r="481" spans="1:17" ht="15">
      <c r="A481" s="233">
        <v>456</v>
      </c>
      <c r="B481" s="234">
        <v>456160009</v>
      </c>
      <c r="C481" s="126" t="s">
        <v>533</v>
      </c>
      <c r="D481" s="124">
        <v>160</v>
      </c>
      <c r="E481" s="126" t="s">
        <v>187</v>
      </c>
      <c r="F481" s="126">
        <v>9</v>
      </c>
      <c r="G481" s="126" t="s">
        <v>36</v>
      </c>
      <c r="H481" s="364">
        <v>2</v>
      </c>
      <c r="I481" s="180">
        <v>2</v>
      </c>
      <c r="J481" s="232">
        <v>9369</v>
      </c>
      <c r="K481" s="232">
        <v>6818</v>
      </c>
      <c r="L481" s="232">
        <v>0</v>
      </c>
      <c r="M481" s="232">
        <v>938</v>
      </c>
      <c r="N481" s="232">
        <v>17125</v>
      </c>
      <c r="O481" s="237"/>
      <c r="P481" s="382"/>
      <c r="Q481" s="382"/>
    </row>
    <row r="482" spans="1:17" ht="15">
      <c r="A482" s="233">
        <v>456</v>
      </c>
      <c r="B482" s="234">
        <v>456160031</v>
      </c>
      <c r="C482" s="126" t="s">
        <v>533</v>
      </c>
      <c r="D482" s="124">
        <v>160</v>
      </c>
      <c r="E482" s="126" t="s">
        <v>187</v>
      </c>
      <c r="F482" s="126">
        <v>31</v>
      </c>
      <c r="G482" s="126" t="s">
        <v>58</v>
      </c>
      <c r="H482" s="364">
        <v>8</v>
      </c>
      <c r="I482" s="180">
        <v>8</v>
      </c>
      <c r="J482" s="232">
        <v>13525</v>
      </c>
      <c r="K482" s="232">
        <v>7232</v>
      </c>
      <c r="L482" s="232">
        <v>0</v>
      </c>
      <c r="M482" s="232">
        <v>938</v>
      </c>
      <c r="N482" s="232">
        <v>21695</v>
      </c>
      <c r="O482" s="237"/>
      <c r="P482" s="382"/>
      <c r="Q482" s="382"/>
    </row>
    <row r="483" spans="1:17" ht="15">
      <c r="A483" s="233">
        <v>456</v>
      </c>
      <c r="B483" s="234">
        <v>456160056</v>
      </c>
      <c r="C483" s="126" t="s">
        <v>533</v>
      </c>
      <c r="D483" s="124">
        <v>160</v>
      </c>
      <c r="E483" s="126" t="s">
        <v>187</v>
      </c>
      <c r="F483" s="126">
        <v>56</v>
      </c>
      <c r="G483" s="126" t="s">
        <v>83</v>
      </c>
      <c r="H483" s="364">
        <v>8</v>
      </c>
      <c r="I483" s="180">
        <v>8</v>
      </c>
      <c r="J483" s="232">
        <v>15014</v>
      </c>
      <c r="K483" s="232">
        <v>5720</v>
      </c>
      <c r="L483" s="232">
        <v>0</v>
      </c>
      <c r="M483" s="232">
        <v>938</v>
      </c>
      <c r="N483" s="232">
        <v>21672</v>
      </c>
      <c r="O483" s="237"/>
      <c r="P483" s="382"/>
      <c r="Q483" s="382"/>
    </row>
    <row r="484" spans="1:17" ht="15">
      <c r="A484" s="233">
        <v>456</v>
      </c>
      <c r="B484" s="234">
        <v>456160079</v>
      </c>
      <c r="C484" s="126" t="s">
        <v>533</v>
      </c>
      <c r="D484" s="124">
        <v>160</v>
      </c>
      <c r="E484" s="126" t="s">
        <v>187</v>
      </c>
      <c r="F484" s="126">
        <v>79</v>
      </c>
      <c r="G484" s="126" t="s">
        <v>106</v>
      </c>
      <c r="H484" s="364">
        <v>47.93</v>
      </c>
      <c r="I484" s="180">
        <v>47.93</v>
      </c>
      <c r="J484" s="232">
        <v>13473</v>
      </c>
      <c r="K484" s="232">
        <v>36</v>
      </c>
      <c r="L484" s="232">
        <v>0</v>
      </c>
      <c r="M484" s="232">
        <v>938</v>
      </c>
      <c r="N484" s="232">
        <v>14447</v>
      </c>
      <c r="O484" s="237"/>
      <c r="P484" s="382"/>
      <c r="Q484" s="382"/>
    </row>
    <row r="485" spans="1:17" ht="15">
      <c r="A485" s="233">
        <v>456</v>
      </c>
      <c r="B485" s="234">
        <v>456160097</v>
      </c>
      <c r="C485" s="126" t="s">
        <v>533</v>
      </c>
      <c r="D485" s="124">
        <v>160</v>
      </c>
      <c r="E485" s="126" t="s">
        <v>187</v>
      </c>
      <c r="F485" s="126">
        <v>97</v>
      </c>
      <c r="G485" s="126" t="s">
        <v>124</v>
      </c>
      <c r="H485" s="364">
        <v>2</v>
      </c>
      <c r="I485" s="180">
        <v>2</v>
      </c>
      <c r="J485" s="232">
        <v>14342.365843373494</v>
      </c>
      <c r="K485" s="232">
        <v>0</v>
      </c>
      <c r="L485" s="232">
        <v>0</v>
      </c>
      <c r="M485" s="232">
        <v>938</v>
      </c>
      <c r="N485" s="232">
        <v>15280.365843373494</v>
      </c>
      <c r="O485" s="237"/>
      <c r="P485" s="382"/>
      <c r="Q485" s="382"/>
    </row>
    <row r="486" spans="1:17" ht="15">
      <c r="A486" s="233">
        <v>456</v>
      </c>
      <c r="B486" s="234">
        <v>456160128</v>
      </c>
      <c r="C486" s="126" t="s">
        <v>533</v>
      </c>
      <c r="D486" s="124">
        <v>160</v>
      </c>
      <c r="E486" s="126" t="s">
        <v>187</v>
      </c>
      <c r="F486" s="126">
        <v>128</v>
      </c>
      <c r="G486" s="126" t="s">
        <v>155</v>
      </c>
      <c r="H486" s="364">
        <v>1</v>
      </c>
      <c r="I486" s="180">
        <v>1</v>
      </c>
      <c r="J486" s="232">
        <v>13622</v>
      </c>
      <c r="K486" s="232">
        <v>1226</v>
      </c>
      <c r="L486" s="232">
        <v>0</v>
      </c>
      <c r="M486" s="232">
        <v>938</v>
      </c>
      <c r="N486" s="232">
        <v>15786</v>
      </c>
      <c r="O486" s="237"/>
      <c r="P486" s="382"/>
      <c r="Q486" s="382"/>
    </row>
    <row r="487" spans="1:17" ht="15">
      <c r="A487" s="233">
        <v>456</v>
      </c>
      <c r="B487" s="234">
        <v>456160149</v>
      </c>
      <c r="C487" s="126" t="s">
        <v>533</v>
      </c>
      <c r="D487" s="124">
        <v>160</v>
      </c>
      <c r="E487" s="126" t="s">
        <v>187</v>
      </c>
      <c r="F487" s="126">
        <v>149</v>
      </c>
      <c r="G487" s="126" t="s">
        <v>176</v>
      </c>
      <c r="H487" s="364">
        <v>4</v>
      </c>
      <c r="I487" s="180">
        <v>4</v>
      </c>
      <c r="J487" s="232">
        <v>15806</v>
      </c>
      <c r="K487" s="232">
        <v>584</v>
      </c>
      <c r="L487" s="232">
        <v>0</v>
      </c>
      <c r="M487" s="232">
        <v>938</v>
      </c>
      <c r="N487" s="232">
        <v>17328</v>
      </c>
      <c r="O487" s="237"/>
      <c r="P487" s="382"/>
      <c r="Q487" s="382"/>
    </row>
    <row r="488" spans="1:17" ht="15">
      <c r="A488" s="233">
        <v>456</v>
      </c>
      <c r="B488" s="234">
        <v>456160153</v>
      </c>
      <c r="C488" s="126" t="s">
        <v>533</v>
      </c>
      <c r="D488" s="124">
        <v>160</v>
      </c>
      <c r="E488" s="126" t="s">
        <v>187</v>
      </c>
      <c r="F488" s="126">
        <v>153</v>
      </c>
      <c r="G488" s="126" t="s">
        <v>180</v>
      </c>
      <c r="H488" s="364">
        <v>2</v>
      </c>
      <c r="I488" s="180">
        <v>2</v>
      </c>
      <c r="J488" s="232">
        <v>15585</v>
      </c>
      <c r="K488" s="232">
        <v>40</v>
      </c>
      <c r="L488" s="232">
        <v>0</v>
      </c>
      <c r="M488" s="232">
        <v>938</v>
      </c>
      <c r="N488" s="232">
        <v>16563</v>
      </c>
      <c r="O488" s="237"/>
      <c r="P488" s="382"/>
      <c r="Q488" s="382"/>
    </row>
    <row r="489" spans="1:17" ht="15">
      <c r="A489" s="233">
        <v>456</v>
      </c>
      <c r="B489" s="234">
        <v>456160160</v>
      </c>
      <c r="C489" s="126" t="s">
        <v>533</v>
      </c>
      <c r="D489" s="124">
        <v>160</v>
      </c>
      <c r="E489" s="126" t="s">
        <v>187</v>
      </c>
      <c r="F489" s="126">
        <v>160</v>
      </c>
      <c r="G489" s="126" t="s">
        <v>187</v>
      </c>
      <c r="H489" s="364">
        <v>723.13999999999987</v>
      </c>
      <c r="I489" s="180">
        <v>723.13999999999987</v>
      </c>
      <c r="J489" s="232">
        <v>15287</v>
      </c>
      <c r="K489" s="232">
        <v>197</v>
      </c>
      <c r="L489" s="232">
        <v>0</v>
      </c>
      <c r="M489" s="232">
        <v>938</v>
      </c>
      <c r="N489" s="232">
        <v>16422</v>
      </c>
      <c r="O489" s="237"/>
      <c r="P489" s="382"/>
      <c r="Q489" s="382"/>
    </row>
    <row r="490" spans="1:17" ht="15">
      <c r="A490" s="233">
        <v>456</v>
      </c>
      <c r="B490" s="234">
        <v>456160163</v>
      </c>
      <c r="C490" s="126" t="s">
        <v>533</v>
      </c>
      <c r="D490" s="124">
        <v>160</v>
      </c>
      <c r="E490" s="126" t="s">
        <v>187</v>
      </c>
      <c r="F490" s="126">
        <v>163</v>
      </c>
      <c r="G490" s="126" t="s">
        <v>190</v>
      </c>
      <c r="H490" s="364">
        <v>1</v>
      </c>
      <c r="I490" s="180">
        <v>1</v>
      </c>
      <c r="J490" s="232">
        <v>15641.433168570762</v>
      </c>
      <c r="K490" s="232">
        <v>0</v>
      </c>
      <c r="L490" s="232">
        <v>0</v>
      </c>
      <c r="M490" s="232">
        <v>938</v>
      </c>
      <c r="N490" s="232">
        <v>16579.433168570762</v>
      </c>
      <c r="O490" s="237"/>
      <c r="P490" s="382"/>
      <c r="Q490" s="382"/>
    </row>
    <row r="491" spans="1:17" ht="15">
      <c r="A491" s="233">
        <v>456</v>
      </c>
      <c r="B491" s="234">
        <v>456160170</v>
      </c>
      <c r="C491" s="126" t="s">
        <v>533</v>
      </c>
      <c r="D491" s="124">
        <v>160</v>
      </c>
      <c r="E491" s="126" t="s">
        <v>187</v>
      </c>
      <c r="F491" s="126">
        <v>170</v>
      </c>
      <c r="G491" s="126" t="s">
        <v>197</v>
      </c>
      <c r="H491" s="364">
        <v>2</v>
      </c>
      <c r="I491" s="180">
        <v>2</v>
      </c>
      <c r="J491" s="232">
        <v>16781</v>
      </c>
      <c r="K491" s="232">
        <v>4313</v>
      </c>
      <c r="L491" s="232">
        <v>0</v>
      </c>
      <c r="M491" s="232">
        <v>938</v>
      </c>
      <c r="N491" s="232">
        <v>22032</v>
      </c>
      <c r="O491" s="237"/>
      <c r="P491" s="382"/>
      <c r="Q491" s="382"/>
    </row>
    <row r="492" spans="1:17" ht="15">
      <c r="A492" s="233">
        <v>456</v>
      </c>
      <c r="B492" s="234">
        <v>456160181</v>
      </c>
      <c r="C492" s="126" t="s">
        <v>533</v>
      </c>
      <c r="D492" s="124">
        <v>160</v>
      </c>
      <c r="E492" s="126" t="s">
        <v>187</v>
      </c>
      <c r="F492" s="126">
        <v>181</v>
      </c>
      <c r="G492" s="126" t="s">
        <v>208</v>
      </c>
      <c r="H492" s="364">
        <v>0.43</v>
      </c>
      <c r="I492" s="180">
        <v>0.43</v>
      </c>
      <c r="J492" s="232">
        <v>13208.088471996456</v>
      </c>
      <c r="K492" s="232">
        <v>459</v>
      </c>
      <c r="L492" s="232">
        <v>0</v>
      </c>
      <c r="M492" s="232">
        <v>938</v>
      </c>
      <c r="N492" s="232">
        <v>14605.088471996456</v>
      </c>
      <c r="O492" s="237"/>
      <c r="P492" s="382"/>
      <c r="Q492" s="382"/>
    </row>
    <row r="493" spans="1:17" ht="15">
      <c r="A493" s="233">
        <v>456</v>
      </c>
      <c r="B493" s="234">
        <v>456160295</v>
      </c>
      <c r="C493" s="126" t="s">
        <v>533</v>
      </c>
      <c r="D493" s="124">
        <v>160</v>
      </c>
      <c r="E493" s="126" t="s">
        <v>187</v>
      </c>
      <c r="F493" s="126">
        <v>295</v>
      </c>
      <c r="G493" s="126" t="s">
        <v>322</v>
      </c>
      <c r="H493" s="364">
        <v>8</v>
      </c>
      <c r="I493" s="180">
        <v>8</v>
      </c>
      <c r="J493" s="232">
        <v>12608</v>
      </c>
      <c r="K493" s="232">
        <v>7785</v>
      </c>
      <c r="L493" s="232">
        <v>0</v>
      </c>
      <c r="M493" s="232">
        <v>938</v>
      </c>
      <c r="N493" s="232">
        <v>21331</v>
      </c>
      <c r="O493" s="237"/>
      <c r="P493" s="382"/>
      <c r="Q493" s="382"/>
    </row>
    <row r="494" spans="1:17" ht="15">
      <c r="A494" s="233">
        <v>456</v>
      </c>
      <c r="B494" s="234">
        <v>456160301</v>
      </c>
      <c r="C494" s="126" t="s">
        <v>533</v>
      </c>
      <c r="D494" s="124">
        <v>160</v>
      </c>
      <c r="E494" s="126" t="s">
        <v>187</v>
      </c>
      <c r="F494" s="126">
        <v>301</v>
      </c>
      <c r="G494" s="126" t="s">
        <v>328</v>
      </c>
      <c r="H494" s="364">
        <v>2.88</v>
      </c>
      <c r="I494" s="180">
        <v>2.88</v>
      </c>
      <c r="J494" s="232">
        <v>11193.419784747848</v>
      </c>
      <c r="K494" s="232">
        <v>4162</v>
      </c>
      <c r="L494" s="232">
        <v>0</v>
      </c>
      <c r="M494" s="232">
        <v>938</v>
      </c>
      <c r="N494" s="232">
        <v>16293.419784747848</v>
      </c>
      <c r="O494" s="237"/>
      <c r="P494" s="382"/>
      <c r="Q494" s="382"/>
    </row>
    <row r="495" spans="1:17" ht="15">
      <c r="A495" s="233">
        <v>456</v>
      </c>
      <c r="B495" s="234">
        <v>456160616</v>
      </c>
      <c r="C495" s="126" t="s">
        <v>533</v>
      </c>
      <c r="D495" s="124">
        <v>160</v>
      </c>
      <c r="E495" s="126" t="s">
        <v>187</v>
      </c>
      <c r="F495" s="126">
        <v>616</v>
      </c>
      <c r="G495" s="126" t="s">
        <v>386</v>
      </c>
      <c r="H495" s="364">
        <v>2</v>
      </c>
      <c r="I495" s="180">
        <v>2</v>
      </c>
      <c r="J495" s="232">
        <v>16427</v>
      </c>
      <c r="K495" s="232">
        <v>5752</v>
      </c>
      <c r="L495" s="232">
        <v>0</v>
      </c>
      <c r="M495" s="232">
        <v>938</v>
      </c>
      <c r="N495" s="232">
        <v>23117</v>
      </c>
      <c r="O495" s="237"/>
      <c r="P495" s="382"/>
      <c r="Q495" s="382"/>
    </row>
    <row r="496" spans="1:17" ht="15">
      <c r="A496" s="233">
        <v>456</v>
      </c>
      <c r="B496" s="234">
        <v>456160735</v>
      </c>
      <c r="C496" s="126" t="s">
        <v>533</v>
      </c>
      <c r="D496" s="124">
        <v>160</v>
      </c>
      <c r="E496" s="126" t="s">
        <v>187</v>
      </c>
      <c r="F496" s="126">
        <v>735</v>
      </c>
      <c r="G496" s="126" t="s">
        <v>422</v>
      </c>
      <c r="H496" s="364">
        <v>3</v>
      </c>
      <c r="I496" s="180">
        <v>3</v>
      </c>
      <c r="J496" s="232">
        <v>12382</v>
      </c>
      <c r="K496" s="232">
        <v>5838</v>
      </c>
      <c r="L496" s="232">
        <v>0</v>
      </c>
      <c r="M496" s="232">
        <v>938</v>
      </c>
      <c r="N496" s="232">
        <v>19158</v>
      </c>
      <c r="O496" s="237"/>
      <c r="P496" s="382"/>
      <c r="Q496" s="382"/>
    </row>
    <row r="497" spans="1:17" ht="15">
      <c r="A497" s="233">
        <v>458</v>
      </c>
      <c r="B497" s="234">
        <v>458160031</v>
      </c>
      <c r="C497" s="126" t="s">
        <v>534</v>
      </c>
      <c r="D497" s="124">
        <v>160</v>
      </c>
      <c r="E497" s="126" t="s">
        <v>187</v>
      </c>
      <c r="F497" s="126">
        <v>31</v>
      </c>
      <c r="G497" s="126" t="s">
        <v>58</v>
      </c>
      <c r="H497" s="364">
        <v>2.5099999999999998</v>
      </c>
      <c r="I497" s="180">
        <v>2.5099999999999998</v>
      </c>
      <c r="J497" s="232">
        <v>15088</v>
      </c>
      <c r="K497" s="232">
        <v>8068</v>
      </c>
      <c r="L497" s="232">
        <v>0</v>
      </c>
      <c r="M497" s="232">
        <v>938</v>
      </c>
      <c r="N497" s="232">
        <v>24094</v>
      </c>
      <c r="O497" s="237"/>
      <c r="P497" s="382"/>
      <c r="Q497" s="382"/>
    </row>
    <row r="498" spans="1:17" ht="15">
      <c r="A498" s="233">
        <v>458</v>
      </c>
      <c r="B498" s="234">
        <v>458160056</v>
      </c>
      <c r="C498" s="126" t="s">
        <v>534</v>
      </c>
      <c r="D498" s="124">
        <v>160</v>
      </c>
      <c r="E498" s="126" t="s">
        <v>187</v>
      </c>
      <c r="F498" s="126">
        <v>56</v>
      </c>
      <c r="G498" s="126" t="s">
        <v>83</v>
      </c>
      <c r="H498" s="364">
        <v>4.13</v>
      </c>
      <c r="I498" s="180">
        <v>4.13</v>
      </c>
      <c r="J498" s="232">
        <v>15014</v>
      </c>
      <c r="K498" s="232">
        <v>5720</v>
      </c>
      <c r="L498" s="232">
        <v>0</v>
      </c>
      <c r="M498" s="232">
        <v>938</v>
      </c>
      <c r="N498" s="232">
        <v>21672</v>
      </c>
      <c r="O498" s="237"/>
      <c r="P498" s="382"/>
      <c r="Q498" s="382"/>
    </row>
    <row r="499" spans="1:17" ht="15">
      <c r="A499" s="233">
        <v>458</v>
      </c>
      <c r="B499" s="234">
        <v>458160079</v>
      </c>
      <c r="C499" s="126" t="s">
        <v>534</v>
      </c>
      <c r="D499" s="124">
        <v>160</v>
      </c>
      <c r="E499" s="126" t="s">
        <v>187</v>
      </c>
      <c r="F499" s="126">
        <v>79</v>
      </c>
      <c r="G499" s="126" t="s">
        <v>106</v>
      </c>
      <c r="H499" s="364">
        <v>9.7799999999999994</v>
      </c>
      <c r="I499" s="180">
        <v>9.7799999999999994</v>
      </c>
      <c r="J499" s="232">
        <v>13254</v>
      </c>
      <c r="K499" s="232">
        <v>35</v>
      </c>
      <c r="L499" s="232">
        <v>0</v>
      </c>
      <c r="M499" s="232">
        <v>938</v>
      </c>
      <c r="N499" s="232">
        <v>14227</v>
      </c>
      <c r="O499" s="237"/>
      <c r="P499" s="382"/>
      <c r="Q499" s="382"/>
    </row>
    <row r="500" spans="1:17" ht="15">
      <c r="A500" s="233">
        <v>458</v>
      </c>
      <c r="B500" s="234">
        <v>458160160</v>
      </c>
      <c r="C500" s="126" t="s">
        <v>534</v>
      </c>
      <c r="D500" s="124">
        <v>160</v>
      </c>
      <c r="E500" s="126" t="s">
        <v>187</v>
      </c>
      <c r="F500" s="126">
        <v>160</v>
      </c>
      <c r="G500" s="126" t="s">
        <v>187</v>
      </c>
      <c r="H500" s="364">
        <v>67.570000000000007</v>
      </c>
      <c r="I500" s="180">
        <v>67.570000000000007</v>
      </c>
      <c r="J500" s="232">
        <v>15608</v>
      </c>
      <c r="K500" s="232">
        <v>201</v>
      </c>
      <c r="L500" s="232">
        <v>0</v>
      </c>
      <c r="M500" s="232">
        <v>938</v>
      </c>
      <c r="N500" s="232">
        <v>16747</v>
      </c>
      <c r="O500" s="237"/>
      <c r="P500" s="382"/>
      <c r="Q500" s="382"/>
    </row>
    <row r="501" spans="1:17" ht="15">
      <c r="A501" s="233">
        <v>458</v>
      </c>
      <c r="B501" s="234">
        <v>458160181</v>
      </c>
      <c r="C501" s="126" t="s">
        <v>534</v>
      </c>
      <c r="D501" s="124">
        <v>160</v>
      </c>
      <c r="E501" s="126" t="s">
        <v>187</v>
      </c>
      <c r="F501" s="126">
        <v>181</v>
      </c>
      <c r="G501" s="126" t="s">
        <v>208</v>
      </c>
      <c r="H501" s="364">
        <v>0.16</v>
      </c>
      <c r="I501" s="180">
        <v>0.16</v>
      </c>
      <c r="J501" s="232">
        <v>13208.088471996456</v>
      </c>
      <c r="K501" s="232">
        <v>459</v>
      </c>
      <c r="L501" s="232">
        <v>0</v>
      </c>
      <c r="M501" s="232">
        <v>938</v>
      </c>
      <c r="N501" s="232">
        <v>14605.088471996456</v>
      </c>
      <c r="O501" s="237"/>
      <c r="P501" s="382"/>
      <c r="Q501" s="382"/>
    </row>
    <row r="502" spans="1:17" ht="15">
      <c r="A502" s="233">
        <v>458</v>
      </c>
      <c r="B502" s="234">
        <v>458160211</v>
      </c>
      <c r="C502" s="126" t="s">
        <v>534</v>
      </c>
      <c r="D502" s="124">
        <v>160</v>
      </c>
      <c r="E502" s="126" t="s">
        <v>187</v>
      </c>
      <c r="F502" s="126">
        <v>211</v>
      </c>
      <c r="G502" s="126" t="s">
        <v>238</v>
      </c>
      <c r="H502" s="364">
        <v>0.83</v>
      </c>
      <c r="I502" s="180">
        <v>0.83</v>
      </c>
      <c r="J502" s="232">
        <v>11136.775560869564</v>
      </c>
      <c r="K502" s="232">
        <v>2810</v>
      </c>
      <c r="L502" s="232">
        <v>0</v>
      </c>
      <c r="M502" s="232">
        <v>938</v>
      </c>
      <c r="N502" s="232">
        <v>14884.775560869564</v>
      </c>
      <c r="O502" s="237"/>
      <c r="P502" s="382"/>
      <c r="Q502" s="382"/>
    </row>
    <row r="503" spans="1:17" ht="15">
      <c r="A503" s="233">
        <v>458</v>
      </c>
      <c r="B503" s="234">
        <v>458160295</v>
      </c>
      <c r="C503" s="126" t="s">
        <v>534</v>
      </c>
      <c r="D503" s="124">
        <v>160</v>
      </c>
      <c r="E503" s="126" t="s">
        <v>187</v>
      </c>
      <c r="F503" s="126">
        <v>295</v>
      </c>
      <c r="G503" s="126" t="s">
        <v>322</v>
      </c>
      <c r="H503" s="364">
        <v>4.95</v>
      </c>
      <c r="I503" s="180">
        <v>4.95</v>
      </c>
      <c r="J503" s="232">
        <v>11051.234127764126</v>
      </c>
      <c r="K503" s="232">
        <v>6824</v>
      </c>
      <c r="L503" s="232">
        <v>0</v>
      </c>
      <c r="M503" s="232">
        <v>938</v>
      </c>
      <c r="N503" s="232">
        <v>18813.234127764124</v>
      </c>
      <c r="O503" s="237"/>
      <c r="P503" s="382"/>
      <c r="Q503" s="382"/>
    </row>
    <row r="504" spans="1:17" ht="15">
      <c r="A504" s="233">
        <v>458</v>
      </c>
      <c r="B504" s="234">
        <v>458160735</v>
      </c>
      <c r="C504" s="126" t="s">
        <v>534</v>
      </c>
      <c r="D504" s="124">
        <v>160</v>
      </c>
      <c r="E504" s="126" t="s">
        <v>187</v>
      </c>
      <c r="F504" s="126">
        <v>735</v>
      </c>
      <c r="G504" s="126" t="s">
        <v>422</v>
      </c>
      <c r="H504" s="364">
        <v>1</v>
      </c>
      <c r="I504" s="180">
        <v>1</v>
      </c>
      <c r="J504" s="232">
        <v>11191.885967903709</v>
      </c>
      <c r="K504" s="232">
        <v>5277</v>
      </c>
      <c r="L504" s="232">
        <v>0</v>
      </c>
      <c r="M504" s="232">
        <v>938</v>
      </c>
      <c r="N504" s="232">
        <v>17406.885967903709</v>
      </c>
      <c r="O504" s="237"/>
      <c r="P504" s="382"/>
      <c r="Q504" s="382"/>
    </row>
    <row r="505" spans="1:17" ht="15">
      <c r="A505" s="233">
        <v>463</v>
      </c>
      <c r="B505" s="234">
        <v>463035035</v>
      </c>
      <c r="C505" s="126" t="s">
        <v>535</v>
      </c>
      <c r="D505" s="124">
        <v>35</v>
      </c>
      <c r="E505" s="126" t="s">
        <v>62</v>
      </c>
      <c r="F505" s="126">
        <v>35</v>
      </c>
      <c r="G505" s="126" t="s">
        <v>62</v>
      </c>
      <c r="H505" s="364">
        <v>568.28</v>
      </c>
      <c r="I505" s="180">
        <v>568.28</v>
      </c>
      <c r="J505" s="232">
        <v>15513</v>
      </c>
      <c r="K505" s="232">
        <v>5996</v>
      </c>
      <c r="L505" s="232">
        <v>0</v>
      </c>
      <c r="M505" s="232">
        <v>938</v>
      </c>
      <c r="N505" s="232">
        <v>22447</v>
      </c>
      <c r="O505" s="237"/>
      <c r="P505" s="382"/>
      <c r="Q505" s="382"/>
    </row>
    <row r="506" spans="1:17" ht="15">
      <c r="A506" s="233">
        <v>463</v>
      </c>
      <c r="B506" s="234">
        <v>463035044</v>
      </c>
      <c r="C506" s="126" t="s">
        <v>535</v>
      </c>
      <c r="D506" s="124">
        <v>35</v>
      </c>
      <c r="E506" s="126" t="s">
        <v>62</v>
      </c>
      <c r="F506" s="126">
        <v>44</v>
      </c>
      <c r="G506" s="126" t="s">
        <v>71</v>
      </c>
      <c r="H506" s="364">
        <v>7.08</v>
      </c>
      <c r="I506" s="180">
        <v>7.08</v>
      </c>
      <c r="J506" s="232">
        <v>16115</v>
      </c>
      <c r="K506" s="232">
        <v>471</v>
      </c>
      <c r="L506" s="232">
        <v>0</v>
      </c>
      <c r="M506" s="232">
        <v>938</v>
      </c>
      <c r="N506" s="232">
        <v>17524</v>
      </c>
      <c r="O506" s="237"/>
      <c r="P506" s="382"/>
      <c r="Q506" s="382"/>
    </row>
    <row r="507" spans="1:17" ht="15">
      <c r="A507" s="233">
        <v>463</v>
      </c>
      <c r="B507" s="234">
        <v>463035133</v>
      </c>
      <c r="C507" s="126" t="s">
        <v>535</v>
      </c>
      <c r="D507" s="124">
        <v>35</v>
      </c>
      <c r="E507" s="126" t="s">
        <v>62</v>
      </c>
      <c r="F507" s="126">
        <v>133</v>
      </c>
      <c r="G507" s="126" t="s">
        <v>160</v>
      </c>
      <c r="H507" s="364">
        <v>1</v>
      </c>
      <c r="I507" s="180">
        <v>1</v>
      </c>
      <c r="J507" s="232">
        <v>15598</v>
      </c>
      <c r="K507" s="232">
        <v>1617</v>
      </c>
      <c r="L507" s="232">
        <v>0</v>
      </c>
      <c r="M507" s="232">
        <v>938</v>
      </c>
      <c r="N507" s="232">
        <v>18153</v>
      </c>
      <c r="O507" s="237"/>
      <c r="P507" s="382"/>
      <c r="Q507" s="382"/>
    </row>
    <row r="508" spans="1:17" ht="15">
      <c r="A508" s="233">
        <v>463</v>
      </c>
      <c r="B508" s="234">
        <v>463035207</v>
      </c>
      <c r="C508" s="126" t="s">
        <v>535</v>
      </c>
      <c r="D508" s="124">
        <v>35</v>
      </c>
      <c r="E508" s="126" t="s">
        <v>62</v>
      </c>
      <c r="F508" s="126">
        <v>207</v>
      </c>
      <c r="G508" s="126" t="s">
        <v>234</v>
      </c>
      <c r="H508" s="364">
        <v>1</v>
      </c>
      <c r="I508" s="180">
        <v>1</v>
      </c>
      <c r="J508" s="232">
        <v>14140</v>
      </c>
      <c r="K508" s="232">
        <v>11013</v>
      </c>
      <c r="L508" s="232">
        <v>0</v>
      </c>
      <c r="M508" s="232">
        <v>938</v>
      </c>
      <c r="N508" s="232">
        <v>26091</v>
      </c>
      <c r="O508" s="237"/>
      <c r="P508" s="382"/>
      <c r="Q508" s="382"/>
    </row>
    <row r="509" spans="1:17" ht="15">
      <c r="A509" s="233">
        <v>463</v>
      </c>
      <c r="B509" s="234">
        <v>463035219</v>
      </c>
      <c r="C509" s="126" t="s">
        <v>535</v>
      </c>
      <c r="D509" s="124">
        <v>35</v>
      </c>
      <c r="E509" s="126" t="s">
        <v>62</v>
      </c>
      <c r="F509" s="126">
        <v>219</v>
      </c>
      <c r="G509" s="126" t="s">
        <v>246</v>
      </c>
      <c r="H509" s="364">
        <v>1</v>
      </c>
      <c r="I509" s="180">
        <v>1</v>
      </c>
      <c r="J509" s="232">
        <v>10920.233089527594</v>
      </c>
      <c r="K509" s="232">
        <v>5583</v>
      </c>
      <c r="L509" s="232">
        <v>0</v>
      </c>
      <c r="M509" s="232">
        <v>938</v>
      </c>
      <c r="N509" s="232">
        <v>17441.233089527595</v>
      </c>
      <c r="O509" s="237"/>
      <c r="P509" s="382"/>
      <c r="Q509" s="382"/>
    </row>
    <row r="510" spans="1:17" ht="15">
      <c r="A510" s="233">
        <v>463</v>
      </c>
      <c r="B510" s="234">
        <v>463035220</v>
      </c>
      <c r="C510" s="126" t="s">
        <v>535</v>
      </c>
      <c r="D510" s="124">
        <v>35</v>
      </c>
      <c r="E510" s="126" t="s">
        <v>62</v>
      </c>
      <c r="F510" s="126">
        <v>220</v>
      </c>
      <c r="G510" s="126" t="s">
        <v>247</v>
      </c>
      <c r="H510" s="364">
        <v>3</v>
      </c>
      <c r="I510" s="180">
        <v>3</v>
      </c>
      <c r="J510" s="232">
        <v>12437</v>
      </c>
      <c r="K510" s="232">
        <v>5645</v>
      </c>
      <c r="L510" s="232">
        <v>0</v>
      </c>
      <c r="M510" s="232">
        <v>938</v>
      </c>
      <c r="N510" s="232">
        <v>19020</v>
      </c>
      <c r="O510" s="237"/>
      <c r="P510" s="382"/>
      <c r="Q510" s="382"/>
    </row>
    <row r="511" spans="1:17" ht="15">
      <c r="A511" s="233">
        <v>463</v>
      </c>
      <c r="B511" s="234">
        <v>463035243</v>
      </c>
      <c r="C511" s="126" t="s">
        <v>535</v>
      </c>
      <c r="D511" s="124">
        <v>35</v>
      </c>
      <c r="E511" s="126" t="s">
        <v>62</v>
      </c>
      <c r="F511" s="126">
        <v>243</v>
      </c>
      <c r="G511" s="126" t="s">
        <v>270</v>
      </c>
      <c r="H511" s="364">
        <v>2.93</v>
      </c>
      <c r="I511" s="180">
        <v>2.93</v>
      </c>
      <c r="J511" s="232">
        <v>15598</v>
      </c>
      <c r="K511" s="232">
        <v>2359</v>
      </c>
      <c r="L511" s="232">
        <v>0</v>
      </c>
      <c r="M511" s="232">
        <v>938</v>
      </c>
      <c r="N511" s="232">
        <v>18895</v>
      </c>
      <c r="O511" s="237"/>
      <c r="P511" s="382"/>
      <c r="Q511" s="382"/>
    </row>
    <row r="512" spans="1:17" ht="15">
      <c r="A512" s="233">
        <v>463</v>
      </c>
      <c r="B512" s="234">
        <v>463035244</v>
      </c>
      <c r="C512" s="126" t="s">
        <v>535</v>
      </c>
      <c r="D512" s="124">
        <v>35</v>
      </c>
      <c r="E512" s="126" t="s">
        <v>62</v>
      </c>
      <c r="F512" s="126">
        <v>244</v>
      </c>
      <c r="G512" s="126" t="s">
        <v>271</v>
      </c>
      <c r="H512" s="364">
        <v>7</v>
      </c>
      <c r="I512" s="180">
        <v>7</v>
      </c>
      <c r="J512" s="232">
        <v>13488</v>
      </c>
      <c r="K512" s="232">
        <v>4044</v>
      </c>
      <c r="L512" s="232">
        <v>0</v>
      </c>
      <c r="M512" s="232">
        <v>938</v>
      </c>
      <c r="N512" s="232">
        <v>18470</v>
      </c>
      <c r="O512" s="237"/>
      <c r="P512" s="382"/>
      <c r="Q512" s="382"/>
    </row>
    <row r="513" spans="1:17" ht="15">
      <c r="A513" s="233">
        <v>463</v>
      </c>
      <c r="B513" s="234">
        <v>463035248</v>
      </c>
      <c r="C513" s="126" t="s">
        <v>535</v>
      </c>
      <c r="D513" s="124">
        <v>35</v>
      </c>
      <c r="E513" s="126" t="s">
        <v>62</v>
      </c>
      <c r="F513" s="126">
        <v>248</v>
      </c>
      <c r="G513" s="126" t="s">
        <v>275</v>
      </c>
      <c r="H513" s="364">
        <v>0</v>
      </c>
      <c r="I513" s="180">
        <v>0</v>
      </c>
      <c r="J513" s="232">
        <v>15375.864597523821</v>
      </c>
      <c r="K513" s="232">
        <v>820</v>
      </c>
      <c r="L513" s="232">
        <v>0</v>
      </c>
      <c r="M513" s="232">
        <v>938</v>
      </c>
      <c r="N513" s="232">
        <v>17133.864597523821</v>
      </c>
      <c r="O513" s="237"/>
      <c r="P513" s="382"/>
      <c r="Q513" s="382"/>
    </row>
    <row r="514" spans="1:17" ht="15">
      <c r="A514" s="233">
        <v>463</v>
      </c>
      <c r="B514" s="234">
        <v>463035251</v>
      </c>
      <c r="C514" s="126" t="s">
        <v>535</v>
      </c>
      <c r="D514" s="124">
        <v>35</v>
      </c>
      <c r="E514" s="126" t="s">
        <v>62</v>
      </c>
      <c r="F514" s="126">
        <v>251</v>
      </c>
      <c r="G514" s="126" t="s">
        <v>278</v>
      </c>
      <c r="H514" s="364">
        <v>2</v>
      </c>
      <c r="I514" s="180">
        <v>2</v>
      </c>
      <c r="J514" s="232">
        <v>13166.078201545979</v>
      </c>
      <c r="K514" s="232">
        <v>2785</v>
      </c>
      <c r="L514" s="232">
        <v>0</v>
      </c>
      <c r="M514" s="232">
        <v>938</v>
      </c>
      <c r="N514" s="232">
        <v>16889.078201545977</v>
      </c>
      <c r="O514" s="237"/>
      <c r="P514" s="382"/>
      <c r="Q514" s="382"/>
    </row>
    <row r="515" spans="1:17" ht="15">
      <c r="A515" s="233">
        <v>463</v>
      </c>
      <c r="B515" s="234">
        <v>463035285</v>
      </c>
      <c r="C515" s="126" t="s">
        <v>535</v>
      </c>
      <c r="D515" s="124">
        <v>35</v>
      </c>
      <c r="E515" s="126" t="s">
        <v>62</v>
      </c>
      <c r="F515" s="126">
        <v>285</v>
      </c>
      <c r="G515" s="126" t="s">
        <v>312</v>
      </c>
      <c r="H515" s="364">
        <v>3.4800000000000004</v>
      </c>
      <c r="I515" s="180">
        <v>3.4800000000000004</v>
      </c>
      <c r="J515" s="232">
        <v>13981</v>
      </c>
      <c r="K515" s="232">
        <v>4112</v>
      </c>
      <c r="L515" s="232">
        <v>0</v>
      </c>
      <c r="M515" s="232">
        <v>938</v>
      </c>
      <c r="N515" s="232">
        <v>19031</v>
      </c>
      <c r="O515" s="237"/>
      <c r="P515" s="382"/>
      <c r="Q515" s="382"/>
    </row>
    <row r="516" spans="1:17" ht="15">
      <c r="A516" s="233">
        <v>463</v>
      </c>
      <c r="B516" s="234">
        <v>463035293</v>
      </c>
      <c r="C516" s="126" t="s">
        <v>535</v>
      </c>
      <c r="D516" s="124">
        <v>35</v>
      </c>
      <c r="E516" s="126" t="s">
        <v>62</v>
      </c>
      <c r="F516" s="126">
        <v>293</v>
      </c>
      <c r="G516" s="126" t="s">
        <v>320</v>
      </c>
      <c r="H516" s="364">
        <v>2</v>
      </c>
      <c r="I516" s="180">
        <v>2</v>
      </c>
      <c r="J516" s="232">
        <v>13008</v>
      </c>
      <c r="K516" s="232">
        <v>568</v>
      </c>
      <c r="L516" s="232">
        <v>0</v>
      </c>
      <c r="M516" s="232">
        <v>938</v>
      </c>
      <c r="N516" s="232">
        <v>14514</v>
      </c>
      <c r="O516" s="237"/>
      <c r="P516" s="382"/>
      <c r="Q516" s="382"/>
    </row>
    <row r="517" spans="1:17" ht="15">
      <c r="A517" s="233">
        <v>463</v>
      </c>
      <c r="B517" s="234">
        <v>463035336</v>
      </c>
      <c r="C517" s="126" t="s">
        <v>535</v>
      </c>
      <c r="D517" s="124">
        <v>35</v>
      </c>
      <c r="E517" s="126" t="s">
        <v>62</v>
      </c>
      <c r="F517" s="126">
        <v>336</v>
      </c>
      <c r="G517" s="126" t="s">
        <v>363</v>
      </c>
      <c r="H517" s="364">
        <v>0.86</v>
      </c>
      <c r="I517" s="180">
        <v>0.86</v>
      </c>
      <c r="J517" s="232">
        <v>10037</v>
      </c>
      <c r="K517" s="232">
        <v>2440</v>
      </c>
      <c r="L517" s="232">
        <v>0</v>
      </c>
      <c r="M517" s="232">
        <v>938</v>
      </c>
      <c r="N517" s="232">
        <v>13415</v>
      </c>
      <c r="O517" s="237"/>
      <c r="P517" s="382"/>
      <c r="Q517" s="382"/>
    </row>
    <row r="518" spans="1:17" ht="15">
      <c r="A518" s="233">
        <v>463</v>
      </c>
      <c r="B518" s="234">
        <v>463035725</v>
      </c>
      <c r="C518" s="126" t="s">
        <v>535</v>
      </c>
      <c r="D518" s="124">
        <v>35</v>
      </c>
      <c r="E518" s="126" t="s">
        <v>62</v>
      </c>
      <c r="F518" s="126">
        <v>725</v>
      </c>
      <c r="G518" s="126" t="s">
        <v>419</v>
      </c>
      <c r="H518" s="364">
        <v>1</v>
      </c>
      <c r="I518" s="180">
        <v>1</v>
      </c>
      <c r="J518" s="232">
        <v>11081.280269630339</v>
      </c>
      <c r="K518" s="232">
        <v>3600</v>
      </c>
      <c r="L518" s="232">
        <v>0</v>
      </c>
      <c r="M518" s="232">
        <v>938</v>
      </c>
      <c r="N518" s="232">
        <v>15619.280269630339</v>
      </c>
      <c r="O518" s="237"/>
      <c r="P518" s="382"/>
      <c r="Q518" s="382"/>
    </row>
    <row r="519" spans="1:17" ht="15">
      <c r="A519" s="233">
        <v>464</v>
      </c>
      <c r="B519" s="234">
        <v>464168030</v>
      </c>
      <c r="C519" s="126" t="s">
        <v>536</v>
      </c>
      <c r="D519" s="124">
        <v>168</v>
      </c>
      <c r="E519" s="126" t="s">
        <v>195</v>
      </c>
      <c r="F519" s="126">
        <v>30</v>
      </c>
      <c r="G519" s="126" t="s">
        <v>57</v>
      </c>
      <c r="H519" s="364">
        <v>3.66</v>
      </c>
      <c r="I519" s="180">
        <v>3.66</v>
      </c>
      <c r="J519" s="232">
        <v>12310</v>
      </c>
      <c r="K519" s="232">
        <v>3067</v>
      </c>
      <c r="L519" s="232">
        <v>0</v>
      </c>
      <c r="M519" s="232">
        <v>938</v>
      </c>
      <c r="N519" s="232">
        <v>16315</v>
      </c>
      <c r="O519" s="237"/>
      <c r="P519" s="382"/>
      <c r="Q519" s="382"/>
    </row>
    <row r="520" spans="1:17" ht="15">
      <c r="A520" s="233">
        <v>464</v>
      </c>
      <c r="B520" s="234">
        <v>464168163</v>
      </c>
      <c r="C520" s="126" t="s">
        <v>536</v>
      </c>
      <c r="D520" s="124">
        <v>168</v>
      </c>
      <c r="E520" s="126" t="s">
        <v>195</v>
      </c>
      <c r="F520" s="126">
        <v>163</v>
      </c>
      <c r="G520" s="126" t="s">
        <v>190</v>
      </c>
      <c r="H520" s="364">
        <v>29.62</v>
      </c>
      <c r="I520" s="180">
        <v>29.62</v>
      </c>
      <c r="J520" s="232">
        <v>12255</v>
      </c>
      <c r="K520" s="232">
        <v>0</v>
      </c>
      <c r="L520" s="232">
        <v>0</v>
      </c>
      <c r="M520" s="232">
        <v>938</v>
      </c>
      <c r="N520" s="232">
        <v>13193</v>
      </c>
      <c r="O520" s="237"/>
      <c r="P520" s="382"/>
      <c r="Q520" s="382"/>
    </row>
    <row r="521" spans="1:17" ht="15">
      <c r="A521" s="233">
        <v>464</v>
      </c>
      <c r="B521" s="234">
        <v>464168168</v>
      </c>
      <c r="C521" s="126" t="s">
        <v>536</v>
      </c>
      <c r="D521" s="124">
        <v>168</v>
      </c>
      <c r="E521" s="126" t="s">
        <v>195</v>
      </c>
      <c r="F521" s="126">
        <v>168</v>
      </c>
      <c r="G521" s="126" t="s">
        <v>195</v>
      </c>
      <c r="H521" s="364">
        <v>112.26</v>
      </c>
      <c r="I521" s="180">
        <v>112.26</v>
      </c>
      <c r="J521" s="232">
        <v>10262</v>
      </c>
      <c r="K521" s="232">
        <v>7062</v>
      </c>
      <c r="L521" s="232">
        <v>0</v>
      </c>
      <c r="M521" s="232">
        <v>938</v>
      </c>
      <c r="N521" s="232">
        <v>18262</v>
      </c>
      <c r="O521" s="237"/>
      <c r="P521" s="382"/>
      <c r="Q521" s="382"/>
    </row>
    <row r="522" spans="1:17" ht="15">
      <c r="A522" s="233">
        <v>464</v>
      </c>
      <c r="B522" s="234">
        <v>464168196</v>
      </c>
      <c r="C522" s="126" t="s">
        <v>536</v>
      </c>
      <c r="D522" s="124">
        <v>168</v>
      </c>
      <c r="E522" s="126" t="s">
        <v>195</v>
      </c>
      <c r="F522" s="126">
        <v>196</v>
      </c>
      <c r="G522" s="126" t="s">
        <v>223</v>
      </c>
      <c r="H522" s="364">
        <v>9</v>
      </c>
      <c r="I522" s="180">
        <v>9</v>
      </c>
      <c r="J522" s="232">
        <v>9350</v>
      </c>
      <c r="K522" s="232">
        <v>5489</v>
      </c>
      <c r="L522" s="232">
        <v>0</v>
      </c>
      <c r="M522" s="232">
        <v>938</v>
      </c>
      <c r="N522" s="232">
        <v>15777</v>
      </c>
      <c r="O522" s="237"/>
      <c r="P522" s="382"/>
      <c r="Q522" s="382"/>
    </row>
    <row r="523" spans="1:17" ht="15">
      <c r="A523" s="233">
        <v>464</v>
      </c>
      <c r="B523" s="234">
        <v>464168229</v>
      </c>
      <c r="C523" s="126" t="s">
        <v>536</v>
      </c>
      <c r="D523" s="124">
        <v>168</v>
      </c>
      <c r="E523" s="126" t="s">
        <v>195</v>
      </c>
      <c r="F523" s="126">
        <v>229</v>
      </c>
      <c r="G523" s="126" t="s">
        <v>256</v>
      </c>
      <c r="H523" s="364">
        <v>3</v>
      </c>
      <c r="I523" s="180">
        <v>3</v>
      </c>
      <c r="J523" s="232">
        <v>11580</v>
      </c>
      <c r="K523" s="232">
        <v>1204</v>
      </c>
      <c r="L523" s="232">
        <v>0</v>
      </c>
      <c r="M523" s="232">
        <v>938</v>
      </c>
      <c r="N523" s="232">
        <v>13722</v>
      </c>
      <c r="O523" s="237"/>
      <c r="P523" s="382"/>
      <c r="Q523" s="382"/>
    </row>
    <row r="524" spans="1:17" ht="15">
      <c r="A524" s="233">
        <v>464</v>
      </c>
      <c r="B524" s="234">
        <v>464168248</v>
      </c>
      <c r="C524" s="126" t="s">
        <v>536</v>
      </c>
      <c r="D524" s="124">
        <v>168</v>
      </c>
      <c r="E524" s="126" t="s">
        <v>195</v>
      </c>
      <c r="F524" s="126">
        <v>248</v>
      </c>
      <c r="G524" s="126" t="s">
        <v>275</v>
      </c>
      <c r="H524" s="364">
        <v>2</v>
      </c>
      <c r="I524" s="180">
        <v>2</v>
      </c>
      <c r="J524" s="232">
        <v>14692</v>
      </c>
      <c r="K524" s="232">
        <v>783</v>
      </c>
      <c r="L524" s="232">
        <v>0</v>
      </c>
      <c r="M524" s="232">
        <v>938</v>
      </c>
      <c r="N524" s="232">
        <v>16413</v>
      </c>
      <c r="O524" s="237"/>
      <c r="P524" s="382"/>
      <c r="Q524" s="382"/>
    </row>
    <row r="525" spans="1:17" ht="15">
      <c r="A525" s="233">
        <v>464</v>
      </c>
      <c r="B525" s="234">
        <v>464168258</v>
      </c>
      <c r="C525" s="126" t="s">
        <v>536</v>
      </c>
      <c r="D525" s="124">
        <v>168</v>
      </c>
      <c r="E525" s="126" t="s">
        <v>195</v>
      </c>
      <c r="F525" s="126">
        <v>258</v>
      </c>
      <c r="G525" s="126" t="s">
        <v>285</v>
      </c>
      <c r="H525" s="364">
        <v>9</v>
      </c>
      <c r="I525" s="180">
        <v>9</v>
      </c>
      <c r="J525" s="232">
        <v>11151</v>
      </c>
      <c r="K525" s="232">
        <v>3608</v>
      </c>
      <c r="L525" s="232">
        <v>0</v>
      </c>
      <c r="M525" s="232">
        <v>938</v>
      </c>
      <c r="N525" s="232">
        <v>15697</v>
      </c>
      <c r="O525" s="237"/>
      <c r="P525" s="382"/>
      <c r="Q525" s="382"/>
    </row>
    <row r="526" spans="1:17" ht="15">
      <c r="A526" s="233">
        <v>464</v>
      </c>
      <c r="B526" s="234">
        <v>464168291</v>
      </c>
      <c r="C526" s="126" t="s">
        <v>536</v>
      </c>
      <c r="D526" s="124">
        <v>168</v>
      </c>
      <c r="E526" s="126" t="s">
        <v>195</v>
      </c>
      <c r="F526" s="126">
        <v>291</v>
      </c>
      <c r="G526" s="126" t="s">
        <v>318</v>
      </c>
      <c r="H526" s="364">
        <v>58.49</v>
      </c>
      <c r="I526" s="180">
        <v>58.49</v>
      </c>
      <c r="J526" s="232">
        <v>10025</v>
      </c>
      <c r="K526" s="232">
        <v>4131</v>
      </c>
      <c r="L526" s="232">
        <v>0</v>
      </c>
      <c r="M526" s="232">
        <v>938</v>
      </c>
      <c r="N526" s="232">
        <v>15094</v>
      </c>
      <c r="O526" s="237"/>
      <c r="P526" s="382"/>
      <c r="Q526" s="382"/>
    </row>
    <row r="527" spans="1:17" ht="15">
      <c r="A527" s="233">
        <v>466</v>
      </c>
      <c r="B527" s="234">
        <v>466700700</v>
      </c>
      <c r="C527" s="126" t="s">
        <v>537</v>
      </c>
      <c r="D527" s="124">
        <v>700</v>
      </c>
      <c r="E527" s="126" t="s">
        <v>412</v>
      </c>
      <c r="F527" s="126">
        <v>700</v>
      </c>
      <c r="G527" s="126" t="s">
        <v>412</v>
      </c>
      <c r="H527" s="364">
        <v>34.120000000000005</v>
      </c>
      <c r="I527" s="180">
        <v>34.120000000000005</v>
      </c>
      <c r="J527" s="232">
        <v>13406</v>
      </c>
      <c r="K527" s="232">
        <v>11594</v>
      </c>
      <c r="L527" s="232">
        <v>0</v>
      </c>
      <c r="M527" s="232">
        <v>938</v>
      </c>
      <c r="N527" s="232">
        <v>25938</v>
      </c>
      <c r="O527" s="237"/>
      <c r="P527" s="382"/>
      <c r="Q527" s="382"/>
    </row>
    <row r="528" spans="1:17" ht="15">
      <c r="A528" s="233">
        <v>466</v>
      </c>
      <c r="B528" s="234">
        <v>466774089</v>
      </c>
      <c r="C528" s="126" t="s">
        <v>537</v>
      </c>
      <c r="D528" s="124">
        <v>774</v>
      </c>
      <c r="E528" s="126" t="s">
        <v>435</v>
      </c>
      <c r="F528" s="126">
        <v>89</v>
      </c>
      <c r="G528" s="126" t="s">
        <v>116</v>
      </c>
      <c r="H528" s="364">
        <v>24.5</v>
      </c>
      <c r="I528" s="180">
        <v>24.5</v>
      </c>
      <c r="J528" s="232">
        <v>12384</v>
      </c>
      <c r="K528" s="232">
        <v>16218</v>
      </c>
      <c r="L528" s="232">
        <v>0</v>
      </c>
      <c r="M528" s="232">
        <v>938</v>
      </c>
      <c r="N528" s="232">
        <v>29540</v>
      </c>
      <c r="O528" s="237"/>
      <c r="P528" s="382"/>
      <c r="Q528" s="382"/>
    </row>
    <row r="529" spans="1:17" ht="15">
      <c r="A529" s="233">
        <v>466</v>
      </c>
      <c r="B529" s="234">
        <v>466774096</v>
      </c>
      <c r="C529" s="126" t="s">
        <v>537</v>
      </c>
      <c r="D529" s="124">
        <v>774</v>
      </c>
      <c r="E529" s="126" t="s">
        <v>435</v>
      </c>
      <c r="F529" s="126">
        <v>96</v>
      </c>
      <c r="G529" s="126" t="s">
        <v>123</v>
      </c>
      <c r="H529" s="364">
        <v>10</v>
      </c>
      <c r="I529" s="180">
        <v>10</v>
      </c>
      <c r="J529" s="232">
        <v>10938</v>
      </c>
      <c r="K529" s="232">
        <v>7419</v>
      </c>
      <c r="L529" s="232">
        <v>0</v>
      </c>
      <c r="M529" s="232">
        <v>938</v>
      </c>
      <c r="N529" s="232">
        <v>19295</v>
      </c>
      <c r="O529" s="237"/>
      <c r="P529" s="382"/>
      <c r="Q529" s="382"/>
    </row>
    <row r="530" spans="1:17" ht="15">
      <c r="A530" s="233">
        <v>466</v>
      </c>
      <c r="B530" s="234">
        <v>466774221</v>
      </c>
      <c r="C530" s="126" t="s">
        <v>537</v>
      </c>
      <c r="D530" s="124">
        <v>774</v>
      </c>
      <c r="E530" s="126" t="s">
        <v>435</v>
      </c>
      <c r="F530" s="126">
        <v>221</v>
      </c>
      <c r="G530" s="126" t="s">
        <v>248</v>
      </c>
      <c r="H530" s="364">
        <v>33.68</v>
      </c>
      <c r="I530" s="180">
        <v>33.68</v>
      </c>
      <c r="J530" s="232">
        <v>12350</v>
      </c>
      <c r="K530" s="232">
        <v>15402</v>
      </c>
      <c r="L530" s="232">
        <v>0</v>
      </c>
      <c r="M530" s="232">
        <v>938</v>
      </c>
      <c r="N530" s="232">
        <v>28690</v>
      </c>
      <c r="O530" s="237"/>
      <c r="P530" s="382"/>
      <c r="Q530" s="382"/>
    </row>
    <row r="531" spans="1:17" ht="15">
      <c r="A531" s="233">
        <v>466</v>
      </c>
      <c r="B531" s="234">
        <v>466774296</v>
      </c>
      <c r="C531" s="126" t="s">
        <v>537</v>
      </c>
      <c r="D531" s="124">
        <v>774</v>
      </c>
      <c r="E531" s="126" t="s">
        <v>435</v>
      </c>
      <c r="F531" s="126">
        <v>296</v>
      </c>
      <c r="G531" s="126" t="s">
        <v>323</v>
      </c>
      <c r="H531" s="364">
        <v>34.650000000000006</v>
      </c>
      <c r="I531" s="180">
        <v>34.650000000000006</v>
      </c>
      <c r="J531" s="232">
        <v>11569</v>
      </c>
      <c r="K531" s="232">
        <v>17493</v>
      </c>
      <c r="L531" s="232">
        <v>0</v>
      </c>
      <c r="M531" s="232">
        <v>938</v>
      </c>
      <c r="N531" s="232">
        <v>30000</v>
      </c>
      <c r="O531" s="237"/>
      <c r="P531" s="382"/>
      <c r="Q531" s="382"/>
    </row>
    <row r="532" spans="1:17" ht="15">
      <c r="A532" s="233">
        <v>466</v>
      </c>
      <c r="B532" s="234">
        <v>466774774</v>
      </c>
      <c r="C532" s="126" t="s">
        <v>537</v>
      </c>
      <c r="D532" s="124">
        <v>774</v>
      </c>
      <c r="E532" s="126" t="s">
        <v>435</v>
      </c>
      <c r="F532" s="126">
        <v>774</v>
      </c>
      <c r="G532" s="126" t="s">
        <v>435</v>
      </c>
      <c r="H532" s="364">
        <v>37.630000000000003</v>
      </c>
      <c r="I532" s="180">
        <v>37.630000000000003</v>
      </c>
      <c r="J532" s="232">
        <v>11070</v>
      </c>
      <c r="K532" s="232">
        <v>20148</v>
      </c>
      <c r="L532" s="232">
        <v>0</v>
      </c>
      <c r="M532" s="232">
        <v>938</v>
      </c>
      <c r="N532" s="232">
        <v>32156</v>
      </c>
      <c r="O532" s="237"/>
      <c r="P532" s="382"/>
      <c r="Q532" s="382"/>
    </row>
    <row r="533" spans="1:17" ht="15">
      <c r="A533" s="233">
        <v>469</v>
      </c>
      <c r="B533" s="234">
        <v>469035018</v>
      </c>
      <c r="C533" s="126" t="s">
        <v>538</v>
      </c>
      <c r="D533" s="124">
        <v>35</v>
      </c>
      <c r="E533" s="126" t="s">
        <v>62</v>
      </c>
      <c r="F533" s="126">
        <v>18</v>
      </c>
      <c r="G533" s="126" t="s">
        <v>45</v>
      </c>
      <c r="H533" s="364">
        <v>2</v>
      </c>
      <c r="I533" s="180">
        <v>2</v>
      </c>
      <c r="J533" s="232">
        <v>15998</v>
      </c>
      <c r="K533" s="232">
        <v>10734</v>
      </c>
      <c r="L533" s="232">
        <v>0</v>
      </c>
      <c r="M533" s="232">
        <v>938</v>
      </c>
      <c r="N533" s="232">
        <v>27670</v>
      </c>
      <c r="O533" s="237"/>
      <c r="P533" s="382"/>
      <c r="Q533" s="382"/>
    </row>
    <row r="534" spans="1:17" ht="15">
      <c r="A534" s="233">
        <v>469</v>
      </c>
      <c r="B534" s="234">
        <v>469035035</v>
      </c>
      <c r="C534" s="126" t="s">
        <v>538</v>
      </c>
      <c r="D534" s="124">
        <v>35</v>
      </c>
      <c r="E534" s="126" t="s">
        <v>62</v>
      </c>
      <c r="F534" s="126">
        <v>35</v>
      </c>
      <c r="G534" s="126" t="s">
        <v>62</v>
      </c>
      <c r="H534" s="364">
        <v>1157.7800000000007</v>
      </c>
      <c r="I534" s="180">
        <v>1157.7800000000007</v>
      </c>
      <c r="J534" s="232">
        <v>15525</v>
      </c>
      <c r="K534" s="232">
        <v>6001</v>
      </c>
      <c r="L534" s="232">
        <v>0</v>
      </c>
      <c r="M534" s="232">
        <v>938</v>
      </c>
      <c r="N534" s="232">
        <v>22464</v>
      </c>
      <c r="O534" s="237"/>
      <c r="P534" s="382"/>
      <c r="Q534" s="382"/>
    </row>
    <row r="535" spans="1:17" ht="15">
      <c r="A535" s="233">
        <v>469</v>
      </c>
      <c r="B535" s="234">
        <v>469035040</v>
      </c>
      <c r="C535" s="126" t="s">
        <v>538</v>
      </c>
      <c r="D535" s="124">
        <v>35</v>
      </c>
      <c r="E535" s="126" t="s">
        <v>62</v>
      </c>
      <c r="F535" s="126">
        <v>40</v>
      </c>
      <c r="G535" s="126" t="s">
        <v>67</v>
      </c>
      <c r="H535" s="364">
        <v>1</v>
      </c>
      <c r="I535" s="180">
        <v>1</v>
      </c>
      <c r="J535" s="232">
        <v>11768.9727779491</v>
      </c>
      <c r="K535" s="232">
        <v>3335</v>
      </c>
      <c r="L535" s="232">
        <v>0</v>
      </c>
      <c r="M535" s="232">
        <v>938</v>
      </c>
      <c r="N535" s="232">
        <v>16041.9727779491</v>
      </c>
      <c r="O535" s="237"/>
      <c r="P535" s="382"/>
      <c r="Q535" s="382"/>
    </row>
    <row r="536" spans="1:17" ht="15">
      <c r="A536" s="233">
        <v>469</v>
      </c>
      <c r="B536" s="234">
        <v>469035044</v>
      </c>
      <c r="C536" s="126" t="s">
        <v>538</v>
      </c>
      <c r="D536" s="124">
        <v>35</v>
      </c>
      <c r="E536" s="126" t="s">
        <v>62</v>
      </c>
      <c r="F536" s="126">
        <v>44</v>
      </c>
      <c r="G536" s="126" t="s">
        <v>71</v>
      </c>
      <c r="H536" s="364">
        <v>11.889999999999999</v>
      </c>
      <c r="I536" s="180">
        <v>11.889999999999999</v>
      </c>
      <c r="J536" s="232">
        <v>17286</v>
      </c>
      <c r="K536" s="232">
        <v>506</v>
      </c>
      <c r="L536" s="232">
        <v>0</v>
      </c>
      <c r="M536" s="232">
        <v>938</v>
      </c>
      <c r="N536" s="232">
        <v>18730</v>
      </c>
      <c r="O536" s="237"/>
      <c r="P536" s="382"/>
      <c r="Q536" s="382"/>
    </row>
    <row r="537" spans="1:17" ht="15">
      <c r="A537" s="233">
        <v>469</v>
      </c>
      <c r="B537" s="234">
        <v>469035049</v>
      </c>
      <c r="C537" s="126" t="s">
        <v>538</v>
      </c>
      <c r="D537" s="124">
        <v>35</v>
      </c>
      <c r="E537" s="126" t="s">
        <v>62</v>
      </c>
      <c r="F537" s="126">
        <v>49</v>
      </c>
      <c r="G537" s="126" t="s">
        <v>76</v>
      </c>
      <c r="H537" s="364">
        <v>1.49</v>
      </c>
      <c r="I537" s="180">
        <v>1.49</v>
      </c>
      <c r="J537" s="232">
        <v>14084.970244312848</v>
      </c>
      <c r="K537" s="232">
        <v>17804</v>
      </c>
      <c r="L537" s="232">
        <v>0</v>
      </c>
      <c r="M537" s="232">
        <v>938</v>
      </c>
      <c r="N537" s="232">
        <v>32826.970244312848</v>
      </c>
      <c r="O537" s="237"/>
      <c r="P537" s="382"/>
      <c r="Q537" s="382"/>
    </row>
    <row r="538" spans="1:17" ht="15">
      <c r="A538" s="233">
        <v>469</v>
      </c>
      <c r="B538" s="234">
        <v>469035050</v>
      </c>
      <c r="C538" s="126" t="s">
        <v>538</v>
      </c>
      <c r="D538" s="124">
        <v>35</v>
      </c>
      <c r="E538" s="126" t="s">
        <v>62</v>
      </c>
      <c r="F538" s="126">
        <v>50</v>
      </c>
      <c r="G538" s="126" t="s">
        <v>77</v>
      </c>
      <c r="H538" s="364">
        <v>2.66</v>
      </c>
      <c r="I538" s="180">
        <v>2.66</v>
      </c>
      <c r="J538" s="232">
        <v>11568.768235992578</v>
      </c>
      <c r="K538" s="232">
        <v>5263</v>
      </c>
      <c r="L538" s="232">
        <v>0</v>
      </c>
      <c r="M538" s="232">
        <v>938</v>
      </c>
      <c r="N538" s="232">
        <v>17769.768235992578</v>
      </c>
      <c r="O538" s="237"/>
      <c r="P538" s="382"/>
      <c r="Q538" s="382"/>
    </row>
    <row r="539" spans="1:17" ht="15">
      <c r="A539" s="233">
        <v>469</v>
      </c>
      <c r="B539" s="234">
        <v>469035073</v>
      </c>
      <c r="C539" s="126" t="s">
        <v>538</v>
      </c>
      <c r="D539" s="124">
        <v>35</v>
      </c>
      <c r="E539" s="126" t="s">
        <v>62</v>
      </c>
      <c r="F539" s="126">
        <v>73</v>
      </c>
      <c r="G539" s="126" t="s">
        <v>100</v>
      </c>
      <c r="H539" s="364">
        <v>1.79</v>
      </c>
      <c r="I539" s="180">
        <v>1.79</v>
      </c>
      <c r="J539" s="232">
        <v>14679</v>
      </c>
      <c r="K539" s="232">
        <v>11134</v>
      </c>
      <c r="L539" s="232">
        <v>0</v>
      </c>
      <c r="M539" s="232">
        <v>938</v>
      </c>
      <c r="N539" s="232">
        <v>26751</v>
      </c>
      <c r="O539" s="237"/>
      <c r="P539" s="382"/>
      <c r="Q539" s="382"/>
    </row>
    <row r="540" spans="1:17" ht="15">
      <c r="A540" s="233">
        <v>469</v>
      </c>
      <c r="B540" s="234">
        <v>469035093</v>
      </c>
      <c r="C540" s="126" t="s">
        <v>538</v>
      </c>
      <c r="D540" s="124">
        <v>35</v>
      </c>
      <c r="E540" s="126" t="s">
        <v>62</v>
      </c>
      <c r="F540" s="126">
        <v>93</v>
      </c>
      <c r="G540" s="126" t="s">
        <v>120</v>
      </c>
      <c r="H540" s="364">
        <v>2</v>
      </c>
      <c r="I540" s="180">
        <v>2</v>
      </c>
      <c r="J540" s="232">
        <v>16098.567388663556</v>
      </c>
      <c r="K540" s="232">
        <v>0</v>
      </c>
      <c r="L540" s="232">
        <v>0</v>
      </c>
      <c r="M540" s="232">
        <v>938</v>
      </c>
      <c r="N540" s="232">
        <v>17036.567388663556</v>
      </c>
      <c r="O540" s="237"/>
      <c r="P540" s="382"/>
      <c r="Q540" s="382"/>
    </row>
    <row r="541" spans="1:17" ht="15">
      <c r="A541" s="233">
        <v>469</v>
      </c>
      <c r="B541" s="234">
        <v>469035095</v>
      </c>
      <c r="C541" s="126" t="s">
        <v>538</v>
      </c>
      <c r="D541" s="124">
        <v>35</v>
      </c>
      <c r="E541" s="126" t="s">
        <v>62</v>
      </c>
      <c r="F541" s="126">
        <v>95</v>
      </c>
      <c r="G541" s="126" t="s">
        <v>122</v>
      </c>
      <c r="H541" s="364">
        <v>1</v>
      </c>
      <c r="I541" s="180">
        <v>1</v>
      </c>
      <c r="J541" s="232">
        <v>15088.768258785944</v>
      </c>
      <c r="K541" s="232">
        <v>0</v>
      </c>
      <c r="L541" s="232">
        <v>0</v>
      </c>
      <c r="M541" s="232">
        <v>938</v>
      </c>
      <c r="N541" s="232">
        <v>16026.768258785944</v>
      </c>
      <c r="O541" s="237"/>
      <c r="P541" s="382"/>
      <c r="Q541" s="382"/>
    </row>
    <row r="542" spans="1:17" ht="15">
      <c r="A542" s="233">
        <v>469</v>
      </c>
      <c r="B542" s="234">
        <v>469035133</v>
      </c>
      <c r="C542" s="126" t="s">
        <v>538</v>
      </c>
      <c r="D542" s="124">
        <v>35</v>
      </c>
      <c r="E542" s="126" t="s">
        <v>62</v>
      </c>
      <c r="F542" s="126">
        <v>133</v>
      </c>
      <c r="G542" s="126" t="s">
        <v>160</v>
      </c>
      <c r="H542" s="364">
        <v>0.95</v>
      </c>
      <c r="I542" s="180">
        <v>0.95</v>
      </c>
      <c r="J542" s="232">
        <v>13127.223686996198</v>
      </c>
      <c r="K542" s="232">
        <v>1361</v>
      </c>
      <c r="L542" s="232">
        <v>0</v>
      </c>
      <c r="M542" s="232">
        <v>938</v>
      </c>
      <c r="N542" s="232">
        <v>15426.223686996198</v>
      </c>
      <c r="O542" s="237"/>
      <c r="P542" s="382"/>
      <c r="Q542" s="382"/>
    </row>
    <row r="543" spans="1:17" ht="15">
      <c r="A543" s="233">
        <v>469</v>
      </c>
      <c r="B543" s="234">
        <v>469035165</v>
      </c>
      <c r="C543" s="126" t="s">
        <v>538</v>
      </c>
      <c r="D543" s="124">
        <v>35</v>
      </c>
      <c r="E543" s="126" t="s">
        <v>62</v>
      </c>
      <c r="F543" s="126">
        <v>165</v>
      </c>
      <c r="G543" s="126" t="s">
        <v>192</v>
      </c>
      <c r="H543" s="364">
        <v>0.03</v>
      </c>
      <c r="I543" s="180">
        <v>0.03</v>
      </c>
      <c r="J543" s="232">
        <v>19669</v>
      </c>
      <c r="K543" s="232">
        <v>452</v>
      </c>
      <c r="L543" s="232">
        <v>0</v>
      </c>
      <c r="M543" s="232">
        <v>938</v>
      </c>
      <c r="N543" s="232">
        <v>21059</v>
      </c>
      <c r="O543" s="237"/>
      <c r="P543" s="382"/>
      <c r="Q543" s="382"/>
    </row>
    <row r="544" spans="1:17" ht="15">
      <c r="A544" s="233">
        <v>469</v>
      </c>
      <c r="B544" s="234">
        <v>469035176</v>
      </c>
      <c r="C544" s="126" t="s">
        <v>538</v>
      </c>
      <c r="D544" s="124">
        <v>35</v>
      </c>
      <c r="E544" s="126" t="s">
        <v>62</v>
      </c>
      <c r="F544" s="126">
        <v>176</v>
      </c>
      <c r="G544" s="126" t="s">
        <v>203</v>
      </c>
      <c r="H544" s="364">
        <v>1</v>
      </c>
      <c r="I544" s="180">
        <v>1</v>
      </c>
      <c r="J544" s="232">
        <v>13403.843683167193</v>
      </c>
      <c r="K544" s="232">
        <v>5642</v>
      </c>
      <c r="L544" s="232">
        <v>0</v>
      </c>
      <c r="M544" s="232">
        <v>938</v>
      </c>
      <c r="N544" s="232">
        <v>19983.843683167193</v>
      </c>
      <c r="O544" s="237"/>
      <c r="P544" s="382"/>
      <c r="Q544" s="382"/>
    </row>
    <row r="545" spans="1:17" ht="15">
      <c r="A545" s="233">
        <v>469</v>
      </c>
      <c r="B545" s="234">
        <v>469035189</v>
      </c>
      <c r="C545" s="126" t="s">
        <v>538</v>
      </c>
      <c r="D545" s="124">
        <v>35</v>
      </c>
      <c r="E545" s="126" t="s">
        <v>62</v>
      </c>
      <c r="F545" s="126">
        <v>189</v>
      </c>
      <c r="G545" s="126" t="s">
        <v>216</v>
      </c>
      <c r="H545" s="364">
        <v>2.42</v>
      </c>
      <c r="I545" s="180">
        <v>2.42</v>
      </c>
      <c r="J545" s="232">
        <v>14521</v>
      </c>
      <c r="K545" s="232">
        <v>5214</v>
      </c>
      <c r="L545" s="232">
        <v>0</v>
      </c>
      <c r="M545" s="232">
        <v>938</v>
      </c>
      <c r="N545" s="232">
        <v>20673</v>
      </c>
      <c r="O545" s="237"/>
      <c r="P545" s="382"/>
      <c r="Q545" s="382"/>
    </row>
    <row r="546" spans="1:17" ht="15">
      <c r="A546" s="233">
        <v>469</v>
      </c>
      <c r="B546" s="234">
        <v>469035207</v>
      </c>
      <c r="C546" s="126" t="s">
        <v>538</v>
      </c>
      <c r="D546" s="124">
        <v>35</v>
      </c>
      <c r="E546" s="126" t="s">
        <v>62</v>
      </c>
      <c r="F546" s="126">
        <v>207</v>
      </c>
      <c r="G546" s="126" t="s">
        <v>234</v>
      </c>
      <c r="H546" s="364">
        <v>1</v>
      </c>
      <c r="I546" s="180">
        <v>1</v>
      </c>
      <c r="J546" s="232">
        <v>16082</v>
      </c>
      <c r="K546" s="232">
        <v>12526</v>
      </c>
      <c r="L546" s="232">
        <v>0</v>
      </c>
      <c r="M546" s="232">
        <v>938</v>
      </c>
      <c r="N546" s="232">
        <v>29546</v>
      </c>
      <c r="O546" s="237"/>
      <c r="P546" s="382"/>
      <c r="Q546" s="382"/>
    </row>
    <row r="547" spans="1:17" ht="15">
      <c r="A547" s="233">
        <v>469</v>
      </c>
      <c r="B547" s="234">
        <v>469035220</v>
      </c>
      <c r="C547" s="126" t="s">
        <v>538</v>
      </c>
      <c r="D547" s="124">
        <v>35</v>
      </c>
      <c r="E547" s="126" t="s">
        <v>62</v>
      </c>
      <c r="F547" s="126">
        <v>220</v>
      </c>
      <c r="G547" s="126" t="s">
        <v>247</v>
      </c>
      <c r="H547" s="364">
        <v>3.1399999999999997</v>
      </c>
      <c r="I547" s="180">
        <v>3.1399999999999997</v>
      </c>
      <c r="J547" s="232">
        <v>14646</v>
      </c>
      <c r="K547" s="232">
        <v>6648</v>
      </c>
      <c r="L547" s="232">
        <v>0</v>
      </c>
      <c r="M547" s="232">
        <v>938</v>
      </c>
      <c r="N547" s="232">
        <v>22232</v>
      </c>
      <c r="O547" s="237"/>
      <c r="P547" s="382"/>
      <c r="Q547" s="382"/>
    </row>
    <row r="548" spans="1:17" ht="15">
      <c r="A548" s="233">
        <v>469</v>
      </c>
      <c r="B548" s="234">
        <v>469035243</v>
      </c>
      <c r="C548" s="126" t="s">
        <v>538</v>
      </c>
      <c r="D548" s="124">
        <v>35</v>
      </c>
      <c r="E548" s="126" t="s">
        <v>62</v>
      </c>
      <c r="F548" s="126">
        <v>243</v>
      </c>
      <c r="G548" s="126" t="s">
        <v>270</v>
      </c>
      <c r="H548" s="364">
        <v>3.23</v>
      </c>
      <c r="I548" s="180">
        <v>3.23</v>
      </c>
      <c r="J548" s="232">
        <v>14498.641533609803</v>
      </c>
      <c r="K548" s="232">
        <v>2193</v>
      </c>
      <c r="L548" s="232">
        <v>0</v>
      </c>
      <c r="M548" s="232">
        <v>938</v>
      </c>
      <c r="N548" s="232">
        <v>17629.641533609803</v>
      </c>
      <c r="O548" s="237"/>
      <c r="P548" s="382"/>
      <c r="Q548" s="382"/>
    </row>
    <row r="549" spans="1:17" ht="15">
      <c r="A549" s="233">
        <v>469</v>
      </c>
      <c r="B549" s="234">
        <v>469035244</v>
      </c>
      <c r="C549" s="126" t="s">
        <v>538</v>
      </c>
      <c r="D549" s="124">
        <v>35</v>
      </c>
      <c r="E549" s="126" t="s">
        <v>62</v>
      </c>
      <c r="F549" s="126">
        <v>244</v>
      </c>
      <c r="G549" s="126" t="s">
        <v>271</v>
      </c>
      <c r="H549" s="364">
        <v>8.49</v>
      </c>
      <c r="I549" s="180">
        <v>8.49</v>
      </c>
      <c r="J549" s="232">
        <v>14187</v>
      </c>
      <c r="K549" s="232">
        <v>4253</v>
      </c>
      <c r="L549" s="232">
        <v>0</v>
      </c>
      <c r="M549" s="232">
        <v>938</v>
      </c>
      <c r="N549" s="232">
        <v>19378</v>
      </c>
      <c r="O549" s="237"/>
      <c r="P549" s="382"/>
      <c r="Q549" s="382"/>
    </row>
    <row r="550" spans="1:17" ht="15">
      <c r="A550" s="233">
        <v>469</v>
      </c>
      <c r="B550" s="234">
        <v>469035285</v>
      </c>
      <c r="C550" s="126" t="s">
        <v>538</v>
      </c>
      <c r="D550" s="124">
        <v>35</v>
      </c>
      <c r="E550" s="126" t="s">
        <v>62</v>
      </c>
      <c r="F550" s="126">
        <v>285</v>
      </c>
      <c r="G550" s="126" t="s">
        <v>312</v>
      </c>
      <c r="H550" s="364">
        <v>4</v>
      </c>
      <c r="I550" s="180">
        <v>4</v>
      </c>
      <c r="J550" s="232">
        <v>12691.419891937852</v>
      </c>
      <c r="K550" s="232">
        <v>3733</v>
      </c>
      <c r="L550" s="232">
        <v>0</v>
      </c>
      <c r="M550" s="232">
        <v>938</v>
      </c>
      <c r="N550" s="232">
        <v>17362.419891937854</v>
      </c>
      <c r="O550" s="237"/>
      <c r="P550" s="382"/>
      <c r="Q550" s="382"/>
    </row>
    <row r="551" spans="1:17" ht="15">
      <c r="A551" s="233">
        <v>469</v>
      </c>
      <c r="B551" s="234">
        <v>469035293</v>
      </c>
      <c r="C551" s="126" t="s">
        <v>538</v>
      </c>
      <c r="D551" s="124">
        <v>35</v>
      </c>
      <c r="E551" s="126" t="s">
        <v>62</v>
      </c>
      <c r="F551" s="126">
        <v>293</v>
      </c>
      <c r="G551" s="126" t="s">
        <v>320</v>
      </c>
      <c r="H551" s="364">
        <v>3</v>
      </c>
      <c r="I551" s="180">
        <v>3</v>
      </c>
      <c r="J551" s="232">
        <v>17350</v>
      </c>
      <c r="K551" s="232">
        <v>757</v>
      </c>
      <c r="L551" s="232">
        <v>0</v>
      </c>
      <c r="M551" s="232">
        <v>938</v>
      </c>
      <c r="N551" s="232">
        <v>19045</v>
      </c>
      <c r="O551" s="237"/>
      <c r="P551" s="382"/>
      <c r="Q551" s="382"/>
    </row>
    <row r="552" spans="1:17" ht="15">
      <c r="A552" s="233">
        <v>470</v>
      </c>
      <c r="B552" s="234">
        <v>470165009</v>
      </c>
      <c r="C552" s="126" t="s">
        <v>539</v>
      </c>
      <c r="D552" s="124">
        <v>165</v>
      </c>
      <c r="E552" s="126" t="s">
        <v>192</v>
      </c>
      <c r="F552" s="126">
        <v>9</v>
      </c>
      <c r="G552" s="126" t="s">
        <v>36</v>
      </c>
      <c r="H552" s="364">
        <v>4</v>
      </c>
      <c r="I552" s="180">
        <v>4</v>
      </c>
      <c r="J552" s="232">
        <v>9583</v>
      </c>
      <c r="K552" s="232">
        <v>6974</v>
      </c>
      <c r="L552" s="232">
        <v>0</v>
      </c>
      <c r="M552" s="232">
        <v>938</v>
      </c>
      <c r="N552" s="232">
        <v>17495</v>
      </c>
      <c r="O552" s="237"/>
      <c r="P552" s="382"/>
      <c r="Q552" s="382"/>
    </row>
    <row r="553" spans="1:17" ht="15">
      <c r="A553" s="233">
        <v>470</v>
      </c>
      <c r="B553" s="234">
        <v>470165010</v>
      </c>
      <c r="C553" s="126" t="s">
        <v>539</v>
      </c>
      <c r="D553" s="124">
        <v>165</v>
      </c>
      <c r="E553" s="126" t="s">
        <v>192</v>
      </c>
      <c r="F553" s="126">
        <v>10</v>
      </c>
      <c r="G553" s="126" t="s">
        <v>37</v>
      </c>
      <c r="H553" s="364">
        <v>4</v>
      </c>
      <c r="I553" s="180">
        <v>4</v>
      </c>
      <c r="J553" s="232">
        <v>9804</v>
      </c>
      <c r="K553" s="232">
        <v>4375</v>
      </c>
      <c r="L553" s="232">
        <v>0</v>
      </c>
      <c r="M553" s="232">
        <v>938</v>
      </c>
      <c r="N553" s="232">
        <v>15117</v>
      </c>
      <c r="O553" s="237"/>
      <c r="P553" s="382"/>
      <c r="Q553" s="382"/>
    </row>
    <row r="554" spans="1:17" ht="15">
      <c r="A554" s="233">
        <v>470</v>
      </c>
      <c r="B554" s="234">
        <v>470165031</v>
      </c>
      <c r="C554" s="126" t="s">
        <v>539</v>
      </c>
      <c r="D554" s="124">
        <v>165</v>
      </c>
      <c r="E554" s="126" t="s">
        <v>192</v>
      </c>
      <c r="F554" s="126">
        <v>31</v>
      </c>
      <c r="G554" s="126" t="s">
        <v>58</v>
      </c>
      <c r="H554" s="364">
        <v>2</v>
      </c>
      <c r="I554" s="180">
        <v>2</v>
      </c>
      <c r="J554" s="232">
        <v>9674</v>
      </c>
      <c r="K554" s="232">
        <v>5173</v>
      </c>
      <c r="L554" s="232">
        <v>0</v>
      </c>
      <c r="M554" s="232">
        <v>938</v>
      </c>
      <c r="N554" s="232">
        <v>15785</v>
      </c>
      <c r="O554" s="237"/>
      <c r="P554" s="382"/>
      <c r="Q554" s="382"/>
    </row>
    <row r="555" spans="1:17" ht="15">
      <c r="A555" s="233">
        <v>470</v>
      </c>
      <c r="B555" s="234">
        <v>470165035</v>
      </c>
      <c r="C555" s="126" t="s">
        <v>539</v>
      </c>
      <c r="D555" s="124">
        <v>165</v>
      </c>
      <c r="E555" s="126" t="s">
        <v>192</v>
      </c>
      <c r="F555" s="126">
        <v>35</v>
      </c>
      <c r="G555" s="126" t="s">
        <v>62</v>
      </c>
      <c r="H555" s="364">
        <v>4.5</v>
      </c>
      <c r="I555" s="180">
        <v>4.5</v>
      </c>
      <c r="J555" s="232">
        <v>12500</v>
      </c>
      <c r="K555" s="232">
        <v>4832</v>
      </c>
      <c r="L555" s="232">
        <v>0</v>
      </c>
      <c r="M555" s="232">
        <v>938</v>
      </c>
      <c r="N555" s="232">
        <v>18270</v>
      </c>
      <c r="O555" s="237"/>
      <c r="P555" s="382"/>
      <c r="Q555" s="382"/>
    </row>
    <row r="556" spans="1:17" ht="15">
      <c r="A556" s="233">
        <v>470</v>
      </c>
      <c r="B556" s="234">
        <v>470165057</v>
      </c>
      <c r="C556" s="126" t="s">
        <v>539</v>
      </c>
      <c r="D556" s="124">
        <v>165</v>
      </c>
      <c r="E556" s="126" t="s">
        <v>192</v>
      </c>
      <c r="F556" s="126">
        <v>57</v>
      </c>
      <c r="G556" s="126" t="s">
        <v>84</v>
      </c>
      <c r="H556" s="364">
        <v>3.66</v>
      </c>
      <c r="I556" s="180">
        <v>3.66</v>
      </c>
      <c r="J556" s="232">
        <v>16078.110139055938</v>
      </c>
      <c r="K556" s="232">
        <v>466</v>
      </c>
      <c r="L556" s="232">
        <v>0</v>
      </c>
      <c r="M556" s="232">
        <v>938</v>
      </c>
      <c r="N556" s="232">
        <v>17482.110139055938</v>
      </c>
      <c r="O556" s="237"/>
      <c r="P556" s="382"/>
      <c r="Q556" s="382"/>
    </row>
    <row r="557" spans="1:17" ht="15">
      <c r="A557" s="233">
        <v>470</v>
      </c>
      <c r="B557" s="234">
        <v>470165071</v>
      </c>
      <c r="C557" s="126" t="s">
        <v>539</v>
      </c>
      <c r="D557" s="124">
        <v>165</v>
      </c>
      <c r="E557" s="126" t="s">
        <v>192</v>
      </c>
      <c r="F557" s="126">
        <v>71</v>
      </c>
      <c r="G557" s="126" t="s">
        <v>98</v>
      </c>
      <c r="H557" s="364">
        <v>3</v>
      </c>
      <c r="I557" s="180">
        <v>3</v>
      </c>
      <c r="J557" s="232">
        <v>10234</v>
      </c>
      <c r="K557" s="232">
        <v>4686</v>
      </c>
      <c r="L557" s="232">
        <v>0</v>
      </c>
      <c r="M557" s="232">
        <v>938</v>
      </c>
      <c r="N557" s="232">
        <v>15858</v>
      </c>
      <c r="O557" s="237"/>
      <c r="P557" s="382"/>
      <c r="Q557" s="382"/>
    </row>
    <row r="558" spans="1:17" ht="15">
      <c r="A558" s="233">
        <v>470</v>
      </c>
      <c r="B558" s="234">
        <v>470165093</v>
      </c>
      <c r="C558" s="126" t="s">
        <v>539</v>
      </c>
      <c r="D558" s="124">
        <v>165</v>
      </c>
      <c r="E558" s="126" t="s">
        <v>192</v>
      </c>
      <c r="F558" s="126">
        <v>93</v>
      </c>
      <c r="G558" s="126" t="s">
        <v>120</v>
      </c>
      <c r="H558" s="364">
        <v>200.65</v>
      </c>
      <c r="I558" s="180">
        <v>200.65</v>
      </c>
      <c r="J558" s="232">
        <v>12107</v>
      </c>
      <c r="K558" s="232">
        <v>0</v>
      </c>
      <c r="L558" s="232">
        <v>0</v>
      </c>
      <c r="M558" s="232">
        <v>938</v>
      </c>
      <c r="N558" s="232">
        <v>13045</v>
      </c>
      <c r="O558" s="237"/>
      <c r="P558" s="382"/>
      <c r="Q558" s="382"/>
    </row>
    <row r="559" spans="1:17" ht="15">
      <c r="A559" s="233">
        <v>470</v>
      </c>
      <c r="B559" s="234">
        <v>470165097</v>
      </c>
      <c r="C559" s="126" t="s">
        <v>539</v>
      </c>
      <c r="D559" s="124">
        <v>165</v>
      </c>
      <c r="E559" s="126" t="s">
        <v>192</v>
      </c>
      <c r="F559" s="126">
        <v>97</v>
      </c>
      <c r="G559" s="126" t="s">
        <v>124</v>
      </c>
      <c r="H559" s="364">
        <v>0.71</v>
      </c>
      <c r="I559" s="180">
        <v>0.71</v>
      </c>
      <c r="J559" s="232">
        <v>14342.365843373494</v>
      </c>
      <c r="K559" s="232">
        <v>0</v>
      </c>
      <c r="L559" s="232">
        <v>0</v>
      </c>
      <c r="M559" s="232">
        <v>938</v>
      </c>
      <c r="N559" s="232">
        <v>15280.365843373494</v>
      </c>
      <c r="O559" s="237"/>
      <c r="P559" s="382"/>
      <c r="Q559" s="382"/>
    </row>
    <row r="560" spans="1:17" ht="15">
      <c r="A560" s="233">
        <v>470</v>
      </c>
      <c r="B560" s="234">
        <v>470165128</v>
      </c>
      <c r="C560" s="126" t="s">
        <v>539</v>
      </c>
      <c r="D560" s="124">
        <v>165</v>
      </c>
      <c r="E560" s="126" t="s">
        <v>192</v>
      </c>
      <c r="F560" s="126">
        <v>128</v>
      </c>
      <c r="G560" s="126" t="s">
        <v>155</v>
      </c>
      <c r="H560" s="364">
        <v>3.4599999999999995</v>
      </c>
      <c r="I560" s="180">
        <v>3.4599999999999995</v>
      </c>
      <c r="J560" s="232">
        <v>16696</v>
      </c>
      <c r="K560" s="232">
        <v>1503</v>
      </c>
      <c r="L560" s="232">
        <v>0</v>
      </c>
      <c r="M560" s="232">
        <v>938</v>
      </c>
      <c r="N560" s="232">
        <v>19137</v>
      </c>
      <c r="O560" s="237"/>
      <c r="P560" s="382"/>
      <c r="Q560" s="382"/>
    </row>
    <row r="561" spans="1:17" ht="15">
      <c r="A561" s="233">
        <v>470</v>
      </c>
      <c r="B561" s="234">
        <v>470165149</v>
      </c>
      <c r="C561" s="126" t="s">
        <v>539</v>
      </c>
      <c r="D561" s="124">
        <v>165</v>
      </c>
      <c r="E561" s="126" t="s">
        <v>192</v>
      </c>
      <c r="F561" s="126">
        <v>149</v>
      </c>
      <c r="G561" s="126" t="s">
        <v>176</v>
      </c>
      <c r="H561" s="364">
        <v>1</v>
      </c>
      <c r="I561" s="180">
        <v>1</v>
      </c>
      <c r="J561" s="232">
        <v>17010</v>
      </c>
      <c r="K561" s="232">
        <v>629</v>
      </c>
      <c r="L561" s="232">
        <v>0</v>
      </c>
      <c r="M561" s="232">
        <v>938</v>
      </c>
      <c r="N561" s="232">
        <v>18577</v>
      </c>
      <c r="O561" s="237"/>
      <c r="P561" s="382"/>
      <c r="Q561" s="382"/>
    </row>
    <row r="562" spans="1:17" ht="15">
      <c r="A562" s="233">
        <v>470</v>
      </c>
      <c r="B562" s="234">
        <v>470165163</v>
      </c>
      <c r="C562" s="126" t="s">
        <v>539</v>
      </c>
      <c r="D562" s="124">
        <v>165</v>
      </c>
      <c r="E562" s="126" t="s">
        <v>192</v>
      </c>
      <c r="F562" s="126">
        <v>163</v>
      </c>
      <c r="G562" s="126" t="s">
        <v>190</v>
      </c>
      <c r="H562" s="364">
        <v>30.88</v>
      </c>
      <c r="I562" s="180">
        <v>30.88</v>
      </c>
      <c r="J562" s="232">
        <v>12894</v>
      </c>
      <c r="K562" s="232">
        <v>0</v>
      </c>
      <c r="L562" s="232">
        <v>0</v>
      </c>
      <c r="M562" s="232">
        <v>938</v>
      </c>
      <c r="N562" s="232">
        <v>13832</v>
      </c>
      <c r="O562" s="237"/>
      <c r="P562" s="382"/>
      <c r="Q562" s="382"/>
    </row>
    <row r="563" spans="1:17" ht="15">
      <c r="A563" s="233">
        <v>470</v>
      </c>
      <c r="B563" s="234">
        <v>470165164</v>
      </c>
      <c r="C563" s="126" t="s">
        <v>539</v>
      </c>
      <c r="D563" s="124">
        <v>165</v>
      </c>
      <c r="E563" s="126" t="s">
        <v>192</v>
      </c>
      <c r="F563" s="126">
        <v>164</v>
      </c>
      <c r="G563" s="126" t="s">
        <v>191</v>
      </c>
      <c r="H563" s="364">
        <v>4.88</v>
      </c>
      <c r="I563" s="180">
        <v>4.88</v>
      </c>
      <c r="J563" s="232">
        <v>11697</v>
      </c>
      <c r="K563" s="232">
        <v>5596</v>
      </c>
      <c r="L563" s="232">
        <v>0</v>
      </c>
      <c r="M563" s="232">
        <v>938</v>
      </c>
      <c r="N563" s="232">
        <v>18231</v>
      </c>
      <c r="O563" s="237"/>
      <c r="P563" s="382"/>
      <c r="Q563" s="382"/>
    </row>
    <row r="564" spans="1:17" ht="15">
      <c r="A564" s="233">
        <v>470</v>
      </c>
      <c r="B564" s="234">
        <v>470165165</v>
      </c>
      <c r="C564" s="126" t="s">
        <v>539</v>
      </c>
      <c r="D564" s="124">
        <v>165</v>
      </c>
      <c r="E564" s="126" t="s">
        <v>192</v>
      </c>
      <c r="F564" s="126">
        <v>165</v>
      </c>
      <c r="G564" s="126" t="s">
        <v>192</v>
      </c>
      <c r="H564" s="364">
        <v>476.38000000000005</v>
      </c>
      <c r="I564" s="180">
        <v>476.38000000000005</v>
      </c>
      <c r="J564" s="232">
        <v>12081</v>
      </c>
      <c r="K564" s="232">
        <v>278</v>
      </c>
      <c r="L564" s="232">
        <v>252.75620303119356</v>
      </c>
      <c r="M564" s="232">
        <v>938</v>
      </c>
      <c r="N564" s="232">
        <v>13549.756203031193</v>
      </c>
      <c r="O564" s="237"/>
      <c r="P564" s="382"/>
      <c r="Q564" s="382"/>
    </row>
    <row r="565" spans="1:17" ht="15">
      <c r="A565" s="233">
        <v>470</v>
      </c>
      <c r="B565" s="234">
        <v>470165176</v>
      </c>
      <c r="C565" s="126" t="s">
        <v>539</v>
      </c>
      <c r="D565" s="124">
        <v>165</v>
      </c>
      <c r="E565" s="126" t="s">
        <v>192</v>
      </c>
      <c r="F565" s="126">
        <v>176</v>
      </c>
      <c r="G565" s="126" t="s">
        <v>203</v>
      </c>
      <c r="H565" s="364">
        <v>253.22</v>
      </c>
      <c r="I565" s="180">
        <v>253.22</v>
      </c>
      <c r="J565" s="232">
        <v>11388</v>
      </c>
      <c r="K565" s="232">
        <v>4793</v>
      </c>
      <c r="L565" s="232">
        <v>0</v>
      </c>
      <c r="M565" s="232">
        <v>938</v>
      </c>
      <c r="N565" s="232">
        <v>17119</v>
      </c>
      <c r="O565" s="237"/>
      <c r="P565" s="382"/>
      <c r="Q565" s="382"/>
    </row>
    <row r="566" spans="1:17" ht="15">
      <c r="A566" s="233">
        <v>470</v>
      </c>
      <c r="B566" s="234">
        <v>470165178</v>
      </c>
      <c r="C566" s="126" t="s">
        <v>539</v>
      </c>
      <c r="D566" s="124">
        <v>165</v>
      </c>
      <c r="E566" s="126" t="s">
        <v>192</v>
      </c>
      <c r="F566" s="126">
        <v>178</v>
      </c>
      <c r="G566" s="126" t="s">
        <v>205</v>
      </c>
      <c r="H566" s="364">
        <v>227.53999999999996</v>
      </c>
      <c r="I566" s="180">
        <v>227.53999999999996</v>
      </c>
      <c r="J566" s="232">
        <v>10673</v>
      </c>
      <c r="K566" s="232">
        <v>2294</v>
      </c>
      <c r="L566" s="232">
        <v>0</v>
      </c>
      <c r="M566" s="232">
        <v>938</v>
      </c>
      <c r="N566" s="232">
        <v>13905</v>
      </c>
      <c r="O566" s="237"/>
      <c r="P566" s="382"/>
      <c r="Q566" s="382"/>
    </row>
    <row r="567" spans="1:17" ht="15">
      <c r="A567" s="233">
        <v>470</v>
      </c>
      <c r="B567" s="234">
        <v>470165184</v>
      </c>
      <c r="C567" s="126" t="s">
        <v>539</v>
      </c>
      <c r="D567" s="124">
        <v>165</v>
      </c>
      <c r="E567" s="126" t="s">
        <v>192</v>
      </c>
      <c r="F567" s="126">
        <v>184</v>
      </c>
      <c r="G567" s="126" t="s">
        <v>211</v>
      </c>
      <c r="H567" s="364">
        <v>1</v>
      </c>
      <c r="I567" s="180">
        <v>1</v>
      </c>
      <c r="J567" s="232">
        <v>9734</v>
      </c>
      <c r="K567" s="232">
        <v>8127</v>
      </c>
      <c r="L567" s="232">
        <v>0</v>
      </c>
      <c r="M567" s="232">
        <v>938</v>
      </c>
      <c r="N567" s="232">
        <v>18799</v>
      </c>
      <c r="O567" s="237"/>
      <c r="P567" s="382"/>
      <c r="Q567" s="382"/>
    </row>
    <row r="568" spans="1:17" ht="15">
      <c r="A568" s="233">
        <v>470</v>
      </c>
      <c r="B568" s="234">
        <v>470165207</v>
      </c>
      <c r="C568" s="126" t="s">
        <v>539</v>
      </c>
      <c r="D568" s="124">
        <v>165</v>
      </c>
      <c r="E568" s="126" t="s">
        <v>192</v>
      </c>
      <c r="F568" s="126">
        <v>207</v>
      </c>
      <c r="G568" s="126" t="s">
        <v>234</v>
      </c>
      <c r="H568" s="364">
        <v>1</v>
      </c>
      <c r="I568" s="180">
        <v>1</v>
      </c>
      <c r="J568" s="232">
        <v>11623.258486675473</v>
      </c>
      <c r="K568" s="232">
        <v>9053</v>
      </c>
      <c r="L568" s="232">
        <v>0</v>
      </c>
      <c r="M568" s="232">
        <v>938</v>
      </c>
      <c r="N568" s="232">
        <v>21614.258486675473</v>
      </c>
      <c r="O568" s="237"/>
      <c r="P568" s="382"/>
      <c r="Q568" s="382"/>
    </row>
    <row r="569" spans="1:17" ht="15">
      <c r="A569" s="233">
        <v>470</v>
      </c>
      <c r="B569" s="234">
        <v>470165217</v>
      </c>
      <c r="C569" s="126" t="s">
        <v>539</v>
      </c>
      <c r="D569" s="124">
        <v>165</v>
      </c>
      <c r="E569" s="126" t="s">
        <v>192</v>
      </c>
      <c r="F569" s="126">
        <v>217</v>
      </c>
      <c r="G569" s="126" t="s">
        <v>244</v>
      </c>
      <c r="H569" s="364">
        <v>1</v>
      </c>
      <c r="I569" s="180">
        <v>1</v>
      </c>
      <c r="J569" s="232">
        <v>11356</v>
      </c>
      <c r="K569" s="232">
        <v>6844</v>
      </c>
      <c r="L569" s="232">
        <v>0</v>
      </c>
      <c r="M569" s="232">
        <v>938</v>
      </c>
      <c r="N569" s="232">
        <v>19138</v>
      </c>
      <c r="O569" s="237"/>
      <c r="P569" s="382"/>
      <c r="Q569" s="382"/>
    </row>
    <row r="570" spans="1:17" ht="15">
      <c r="A570" s="233">
        <v>470</v>
      </c>
      <c r="B570" s="234">
        <v>470165229</v>
      </c>
      <c r="C570" s="126" t="s">
        <v>539</v>
      </c>
      <c r="D570" s="124">
        <v>165</v>
      </c>
      <c r="E570" s="126" t="s">
        <v>192</v>
      </c>
      <c r="F570" s="126">
        <v>229</v>
      </c>
      <c r="G570" s="126" t="s">
        <v>256</v>
      </c>
      <c r="H570" s="364">
        <v>9.81</v>
      </c>
      <c r="I570" s="180">
        <v>9.81</v>
      </c>
      <c r="J570" s="232">
        <v>10327</v>
      </c>
      <c r="K570" s="232">
        <v>1074</v>
      </c>
      <c r="L570" s="232">
        <v>0</v>
      </c>
      <c r="M570" s="232">
        <v>938</v>
      </c>
      <c r="N570" s="232">
        <v>12339</v>
      </c>
      <c r="O570" s="237"/>
      <c r="P570" s="382"/>
      <c r="Q570" s="382"/>
    </row>
    <row r="571" spans="1:17" ht="15">
      <c r="A571" s="233">
        <v>470</v>
      </c>
      <c r="B571" s="234">
        <v>470165246</v>
      </c>
      <c r="C571" s="126" t="s">
        <v>539</v>
      </c>
      <c r="D571" s="124">
        <v>165</v>
      </c>
      <c r="E571" s="126" t="s">
        <v>192</v>
      </c>
      <c r="F571" s="126">
        <v>246</v>
      </c>
      <c r="G571" s="126" t="s">
        <v>273</v>
      </c>
      <c r="H571" s="364">
        <v>1</v>
      </c>
      <c r="I571" s="180">
        <v>1</v>
      </c>
      <c r="J571" s="232">
        <v>10605</v>
      </c>
      <c r="K571" s="232">
        <v>4150</v>
      </c>
      <c r="L571" s="232">
        <v>0</v>
      </c>
      <c r="M571" s="232">
        <v>938</v>
      </c>
      <c r="N571" s="232">
        <v>15693</v>
      </c>
      <c r="O571" s="237"/>
      <c r="P571" s="382"/>
      <c r="Q571" s="382"/>
    </row>
    <row r="572" spans="1:17" ht="15">
      <c r="A572" s="233">
        <v>470</v>
      </c>
      <c r="B572" s="234">
        <v>470165248</v>
      </c>
      <c r="C572" s="126" t="s">
        <v>539</v>
      </c>
      <c r="D572" s="124">
        <v>165</v>
      </c>
      <c r="E572" s="126" t="s">
        <v>192</v>
      </c>
      <c r="F572" s="126">
        <v>248</v>
      </c>
      <c r="G572" s="126" t="s">
        <v>275</v>
      </c>
      <c r="H572" s="364">
        <v>33.730000000000004</v>
      </c>
      <c r="I572" s="180">
        <v>33.730000000000004</v>
      </c>
      <c r="J572" s="232">
        <v>12292</v>
      </c>
      <c r="K572" s="232">
        <v>655</v>
      </c>
      <c r="L572" s="232">
        <v>0</v>
      </c>
      <c r="M572" s="232">
        <v>938</v>
      </c>
      <c r="N572" s="232">
        <v>13885</v>
      </c>
      <c r="O572" s="237"/>
      <c r="P572" s="382"/>
      <c r="Q572" s="382"/>
    </row>
    <row r="573" spans="1:17" ht="15">
      <c r="A573" s="233">
        <v>470</v>
      </c>
      <c r="B573" s="234">
        <v>470165262</v>
      </c>
      <c r="C573" s="126" t="s">
        <v>539</v>
      </c>
      <c r="D573" s="124">
        <v>165</v>
      </c>
      <c r="E573" s="126" t="s">
        <v>192</v>
      </c>
      <c r="F573" s="126">
        <v>262</v>
      </c>
      <c r="G573" s="126" t="s">
        <v>289</v>
      </c>
      <c r="H573" s="364">
        <v>92.350000000000023</v>
      </c>
      <c r="I573" s="180">
        <v>92.350000000000023</v>
      </c>
      <c r="J573" s="232">
        <v>11005</v>
      </c>
      <c r="K573" s="232">
        <v>4441</v>
      </c>
      <c r="L573" s="232">
        <v>0</v>
      </c>
      <c r="M573" s="232">
        <v>938</v>
      </c>
      <c r="N573" s="232">
        <v>16384</v>
      </c>
      <c r="O573" s="237"/>
      <c r="P573" s="382"/>
      <c r="Q573" s="382"/>
    </row>
    <row r="574" spans="1:17" ht="15">
      <c r="A574" s="233">
        <v>470</v>
      </c>
      <c r="B574" s="234">
        <v>470165274</v>
      </c>
      <c r="C574" s="126" t="s">
        <v>539</v>
      </c>
      <c r="D574" s="124">
        <v>165</v>
      </c>
      <c r="E574" s="126" t="s">
        <v>192</v>
      </c>
      <c r="F574" s="126">
        <v>274</v>
      </c>
      <c r="G574" s="126" t="s">
        <v>301</v>
      </c>
      <c r="H574" s="364">
        <v>1.5</v>
      </c>
      <c r="I574" s="180">
        <v>1.5</v>
      </c>
      <c r="J574" s="232">
        <v>10839</v>
      </c>
      <c r="K574" s="232">
        <v>4384</v>
      </c>
      <c r="L574" s="232">
        <v>0</v>
      </c>
      <c r="M574" s="232">
        <v>938</v>
      </c>
      <c r="N574" s="232">
        <v>16161</v>
      </c>
      <c r="O574" s="237"/>
      <c r="P574" s="382"/>
      <c r="Q574" s="382"/>
    </row>
    <row r="575" spans="1:17" ht="15">
      <c r="A575" s="233">
        <v>470</v>
      </c>
      <c r="B575" s="234">
        <v>470165284</v>
      </c>
      <c r="C575" s="126" t="s">
        <v>539</v>
      </c>
      <c r="D575" s="124">
        <v>165</v>
      </c>
      <c r="E575" s="126" t="s">
        <v>192</v>
      </c>
      <c r="F575" s="126">
        <v>284</v>
      </c>
      <c r="G575" s="126" t="s">
        <v>311</v>
      </c>
      <c r="H575" s="364">
        <v>138.07</v>
      </c>
      <c r="I575" s="180">
        <v>138.07</v>
      </c>
      <c r="J575" s="232">
        <v>10614</v>
      </c>
      <c r="K575" s="232">
        <v>4696</v>
      </c>
      <c r="L575" s="232">
        <v>0</v>
      </c>
      <c r="M575" s="232">
        <v>938</v>
      </c>
      <c r="N575" s="232">
        <v>16248</v>
      </c>
      <c r="O575" s="237"/>
      <c r="P575" s="382"/>
      <c r="Q575" s="382"/>
    </row>
    <row r="576" spans="1:17" ht="15">
      <c r="A576" s="233">
        <v>470</v>
      </c>
      <c r="B576" s="234">
        <v>470165305</v>
      </c>
      <c r="C576" s="126" t="s">
        <v>539</v>
      </c>
      <c r="D576" s="124">
        <v>165</v>
      </c>
      <c r="E576" s="126" t="s">
        <v>192</v>
      </c>
      <c r="F576" s="126">
        <v>305</v>
      </c>
      <c r="G576" s="126" t="s">
        <v>332</v>
      </c>
      <c r="H576" s="364">
        <v>69.209999999999994</v>
      </c>
      <c r="I576" s="180">
        <v>69.209999999999994</v>
      </c>
      <c r="J576" s="232">
        <v>10585</v>
      </c>
      <c r="K576" s="232">
        <v>4695</v>
      </c>
      <c r="L576" s="232">
        <v>0</v>
      </c>
      <c r="M576" s="232">
        <v>938</v>
      </c>
      <c r="N576" s="232">
        <v>16218</v>
      </c>
      <c r="O576" s="237"/>
      <c r="P576" s="382"/>
      <c r="Q576" s="382"/>
    </row>
    <row r="577" spans="1:17" ht="15">
      <c r="A577" s="233">
        <v>470</v>
      </c>
      <c r="B577" s="234">
        <v>470165342</v>
      </c>
      <c r="C577" s="126" t="s">
        <v>539</v>
      </c>
      <c r="D577" s="124">
        <v>165</v>
      </c>
      <c r="E577" s="126" t="s">
        <v>192</v>
      </c>
      <c r="F577" s="126">
        <v>342</v>
      </c>
      <c r="G577" s="126" t="s">
        <v>369</v>
      </c>
      <c r="H577" s="364">
        <v>3</v>
      </c>
      <c r="I577" s="180">
        <v>3</v>
      </c>
      <c r="J577" s="232">
        <v>9674</v>
      </c>
      <c r="K577" s="232">
        <v>7939</v>
      </c>
      <c r="L577" s="232">
        <v>0</v>
      </c>
      <c r="M577" s="232">
        <v>938</v>
      </c>
      <c r="N577" s="232">
        <v>18551</v>
      </c>
      <c r="O577" s="237"/>
      <c r="P577" s="382"/>
      <c r="Q577" s="382"/>
    </row>
    <row r="578" spans="1:17" ht="15">
      <c r="A578" s="233">
        <v>470</v>
      </c>
      <c r="B578" s="234">
        <v>470165344</v>
      </c>
      <c r="C578" s="126" t="s">
        <v>539</v>
      </c>
      <c r="D578" s="124">
        <v>165</v>
      </c>
      <c r="E578" s="126" t="s">
        <v>192</v>
      </c>
      <c r="F578" s="126">
        <v>344</v>
      </c>
      <c r="G578" s="126" t="s">
        <v>371</v>
      </c>
      <c r="H578" s="364">
        <v>4</v>
      </c>
      <c r="I578" s="180">
        <v>4</v>
      </c>
      <c r="J578" s="232">
        <v>9493</v>
      </c>
      <c r="K578" s="232">
        <v>4031</v>
      </c>
      <c r="L578" s="232">
        <v>0</v>
      </c>
      <c r="M578" s="232">
        <v>938</v>
      </c>
      <c r="N578" s="232">
        <v>14462</v>
      </c>
      <c r="O578" s="237"/>
      <c r="P578" s="382"/>
      <c r="Q578" s="382"/>
    </row>
    <row r="579" spans="1:17" ht="15">
      <c r="A579" s="233">
        <v>470</v>
      </c>
      <c r="B579" s="234">
        <v>470165346</v>
      </c>
      <c r="C579" s="126" t="s">
        <v>539</v>
      </c>
      <c r="D579" s="124">
        <v>165</v>
      </c>
      <c r="E579" s="126" t="s">
        <v>192</v>
      </c>
      <c r="F579" s="126">
        <v>346</v>
      </c>
      <c r="G579" s="126" t="s">
        <v>373</v>
      </c>
      <c r="H579" s="364">
        <v>1</v>
      </c>
      <c r="I579" s="180">
        <v>1</v>
      </c>
      <c r="J579" s="232">
        <v>16886</v>
      </c>
      <c r="K579" s="232">
        <v>3080</v>
      </c>
      <c r="L579" s="232">
        <v>0</v>
      </c>
      <c r="M579" s="232">
        <v>938</v>
      </c>
      <c r="N579" s="232">
        <v>20904</v>
      </c>
      <c r="O579" s="237"/>
      <c r="P579" s="382"/>
      <c r="Q579" s="382"/>
    </row>
    <row r="580" spans="1:17" ht="15">
      <c r="A580" s="233">
        <v>470</v>
      </c>
      <c r="B580" s="234">
        <v>470165347</v>
      </c>
      <c r="C580" s="126" t="s">
        <v>539</v>
      </c>
      <c r="D580" s="124">
        <v>165</v>
      </c>
      <c r="E580" s="126" t="s">
        <v>192</v>
      </c>
      <c r="F580" s="126">
        <v>347</v>
      </c>
      <c r="G580" s="126" t="s">
        <v>374</v>
      </c>
      <c r="H580" s="364">
        <v>7.89</v>
      </c>
      <c r="I580" s="180">
        <v>7.89</v>
      </c>
      <c r="J580" s="232">
        <v>10964</v>
      </c>
      <c r="K580" s="232">
        <v>5659</v>
      </c>
      <c r="L580" s="232">
        <v>0</v>
      </c>
      <c r="M580" s="232">
        <v>938</v>
      </c>
      <c r="N580" s="232">
        <v>17561</v>
      </c>
      <c r="O580" s="237"/>
      <c r="P580" s="382"/>
      <c r="Q580" s="382"/>
    </row>
    <row r="581" spans="1:17" ht="15">
      <c r="A581" s="233">
        <v>470</v>
      </c>
      <c r="B581" s="234">
        <v>470165705</v>
      </c>
      <c r="C581" s="126" t="s">
        <v>539</v>
      </c>
      <c r="D581" s="124">
        <v>165</v>
      </c>
      <c r="E581" s="126" t="s">
        <v>192</v>
      </c>
      <c r="F581" s="126">
        <v>705</v>
      </c>
      <c r="G581" s="126" t="s">
        <v>413</v>
      </c>
      <c r="H581" s="364">
        <v>2</v>
      </c>
      <c r="I581" s="180">
        <v>2</v>
      </c>
      <c r="J581" s="232">
        <v>10735</v>
      </c>
      <c r="K581" s="232">
        <v>7120</v>
      </c>
      <c r="L581" s="232">
        <v>0</v>
      </c>
      <c r="M581" s="232">
        <v>938</v>
      </c>
      <c r="N581" s="232">
        <v>18793</v>
      </c>
      <c r="O581" s="237"/>
      <c r="P581" s="382"/>
      <c r="Q581" s="382"/>
    </row>
    <row r="582" spans="1:17" ht="15">
      <c r="A582" s="233">
        <v>470</v>
      </c>
      <c r="B582" s="234">
        <v>470165773</v>
      </c>
      <c r="C582" s="126" t="s">
        <v>539</v>
      </c>
      <c r="D582" s="124">
        <v>165</v>
      </c>
      <c r="E582" s="126" t="s">
        <v>192</v>
      </c>
      <c r="F582" s="126">
        <v>773</v>
      </c>
      <c r="G582" s="126" t="s">
        <v>434</v>
      </c>
      <c r="H582" s="364">
        <v>0.5</v>
      </c>
      <c r="I582" s="180">
        <v>0.5</v>
      </c>
      <c r="J582" s="232">
        <v>11714.818834433476</v>
      </c>
      <c r="K582" s="232">
        <v>7598</v>
      </c>
      <c r="L582" s="232">
        <v>0</v>
      </c>
      <c r="M582" s="232">
        <v>938</v>
      </c>
      <c r="N582" s="232">
        <v>20250.818834433478</v>
      </c>
      <c r="O582" s="237"/>
      <c r="P582" s="382"/>
      <c r="Q582" s="382"/>
    </row>
    <row r="583" spans="1:17" ht="15">
      <c r="A583" s="233">
        <v>474</v>
      </c>
      <c r="B583" s="234">
        <v>474097057</v>
      </c>
      <c r="C583" s="126" t="s">
        <v>540</v>
      </c>
      <c r="D583" s="124">
        <v>97</v>
      </c>
      <c r="E583" s="126" t="s">
        <v>124</v>
      </c>
      <c r="F583" s="126">
        <v>57</v>
      </c>
      <c r="G583" s="126" t="s">
        <v>84</v>
      </c>
      <c r="H583" s="364">
        <v>1</v>
      </c>
      <c r="I583" s="180">
        <v>1</v>
      </c>
      <c r="J583" s="232">
        <v>14692</v>
      </c>
      <c r="K583" s="232">
        <v>425</v>
      </c>
      <c r="L583" s="232">
        <v>0</v>
      </c>
      <c r="M583" s="232">
        <v>938</v>
      </c>
      <c r="N583" s="232">
        <v>16055</v>
      </c>
      <c r="O583" s="237"/>
      <c r="P583" s="382"/>
      <c r="Q583" s="382"/>
    </row>
    <row r="584" spans="1:17" ht="15">
      <c r="A584" s="233">
        <v>474</v>
      </c>
      <c r="B584" s="234">
        <v>474097064</v>
      </c>
      <c r="C584" s="126" t="s">
        <v>540</v>
      </c>
      <c r="D584" s="124">
        <v>97</v>
      </c>
      <c r="E584" s="126" t="s">
        <v>124</v>
      </c>
      <c r="F584" s="126">
        <v>64</v>
      </c>
      <c r="G584" s="126" t="s">
        <v>91</v>
      </c>
      <c r="H584" s="364">
        <v>1.7899999999999998</v>
      </c>
      <c r="I584" s="180">
        <v>1.7899999999999998</v>
      </c>
      <c r="J584" s="232">
        <v>9220</v>
      </c>
      <c r="K584" s="232">
        <v>1349</v>
      </c>
      <c r="L584" s="232">
        <v>0</v>
      </c>
      <c r="M584" s="232">
        <v>938</v>
      </c>
      <c r="N584" s="232">
        <v>11507</v>
      </c>
      <c r="O584" s="237"/>
      <c r="P584" s="382"/>
      <c r="Q584" s="382"/>
    </row>
    <row r="585" spans="1:17" ht="15">
      <c r="A585" s="233">
        <v>474</v>
      </c>
      <c r="B585" s="234">
        <v>474097097</v>
      </c>
      <c r="C585" s="126" t="s">
        <v>540</v>
      </c>
      <c r="D585" s="124">
        <v>97</v>
      </c>
      <c r="E585" s="126" t="s">
        <v>124</v>
      </c>
      <c r="F585" s="126">
        <v>97</v>
      </c>
      <c r="G585" s="126" t="s">
        <v>124</v>
      </c>
      <c r="H585" s="364">
        <v>221.30999999999995</v>
      </c>
      <c r="I585" s="180">
        <v>221.30999999999995</v>
      </c>
      <c r="J585" s="232">
        <v>13954</v>
      </c>
      <c r="K585" s="232">
        <v>0</v>
      </c>
      <c r="L585" s="232">
        <v>0</v>
      </c>
      <c r="M585" s="232">
        <v>938</v>
      </c>
      <c r="N585" s="232">
        <v>14892</v>
      </c>
      <c r="O585" s="237"/>
      <c r="P585" s="382"/>
      <c r="Q585" s="382"/>
    </row>
    <row r="586" spans="1:17" ht="15">
      <c r="A586" s="233">
        <v>474</v>
      </c>
      <c r="B586" s="234">
        <v>474097103</v>
      </c>
      <c r="C586" s="126" t="s">
        <v>540</v>
      </c>
      <c r="D586" s="124">
        <v>97</v>
      </c>
      <c r="E586" s="126" t="s">
        <v>124</v>
      </c>
      <c r="F586" s="126">
        <v>103</v>
      </c>
      <c r="G586" s="126" t="s">
        <v>130</v>
      </c>
      <c r="H586" s="364">
        <v>16.060000000000002</v>
      </c>
      <c r="I586" s="180">
        <v>16.060000000000002</v>
      </c>
      <c r="J586" s="232">
        <v>13130</v>
      </c>
      <c r="K586" s="232">
        <v>380</v>
      </c>
      <c r="L586" s="232">
        <v>0</v>
      </c>
      <c r="M586" s="232">
        <v>938</v>
      </c>
      <c r="N586" s="232">
        <v>14448</v>
      </c>
      <c r="O586" s="237"/>
      <c r="P586" s="382"/>
      <c r="Q586" s="382"/>
    </row>
    <row r="587" spans="1:17" ht="15">
      <c r="A587" s="233">
        <v>474</v>
      </c>
      <c r="B587" s="234">
        <v>474097141</v>
      </c>
      <c r="C587" s="126" t="s">
        <v>540</v>
      </c>
      <c r="D587" s="124">
        <v>97</v>
      </c>
      <c r="E587" s="126" t="s">
        <v>124</v>
      </c>
      <c r="F587" s="126">
        <v>141</v>
      </c>
      <c r="G587" s="126" t="s">
        <v>168</v>
      </c>
      <c r="H587" s="364">
        <v>0.09</v>
      </c>
      <c r="I587" s="180">
        <v>0.09</v>
      </c>
      <c r="J587" s="232">
        <v>12015.790118750001</v>
      </c>
      <c r="K587" s="232">
        <v>6261</v>
      </c>
      <c r="L587" s="232">
        <v>0</v>
      </c>
      <c r="M587" s="232">
        <v>938</v>
      </c>
      <c r="N587" s="232">
        <v>19214.790118750003</v>
      </c>
      <c r="O587" s="237"/>
      <c r="P587" s="382"/>
      <c r="Q587" s="382"/>
    </row>
    <row r="588" spans="1:17" ht="15">
      <c r="A588" s="233">
        <v>474</v>
      </c>
      <c r="B588" s="234">
        <v>474097153</v>
      </c>
      <c r="C588" s="126" t="s">
        <v>540</v>
      </c>
      <c r="D588" s="124">
        <v>97</v>
      </c>
      <c r="E588" s="126" t="s">
        <v>124</v>
      </c>
      <c r="F588" s="126">
        <v>153</v>
      </c>
      <c r="G588" s="126" t="s">
        <v>180</v>
      </c>
      <c r="H588" s="364">
        <v>40.57</v>
      </c>
      <c r="I588" s="180">
        <v>40.57</v>
      </c>
      <c r="J588" s="232">
        <v>12051</v>
      </c>
      <c r="K588" s="232">
        <v>31</v>
      </c>
      <c r="L588" s="232">
        <v>0</v>
      </c>
      <c r="M588" s="232">
        <v>938</v>
      </c>
      <c r="N588" s="232">
        <v>13020</v>
      </c>
      <c r="O588" s="237"/>
      <c r="P588" s="382"/>
      <c r="Q588" s="382"/>
    </row>
    <row r="589" spans="1:17" ht="15">
      <c r="A589" s="233">
        <v>474</v>
      </c>
      <c r="B589" s="234">
        <v>474097155</v>
      </c>
      <c r="C589" s="126" t="s">
        <v>540</v>
      </c>
      <c r="D589" s="124">
        <v>97</v>
      </c>
      <c r="E589" s="126" t="s">
        <v>124</v>
      </c>
      <c r="F589" s="126">
        <v>155</v>
      </c>
      <c r="G589" s="126" t="s">
        <v>182</v>
      </c>
      <c r="H589" s="364">
        <v>0.45</v>
      </c>
      <c r="I589" s="180">
        <v>0.45</v>
      </c>
      <c r="J589" s="232">
        <v>11546.55810546978</v>
      </c>
      <c r="K589" s="232">
        <v>9383</v>
      </c>
      <c r="L589" s="232">
        <v>0</v>
      </c>
      <c r="M589" s="232">
        <v>938</v>
      </c>
      <c r="N589" s="232">
        <v>21867.55810546978</v>
      </c>
      <c r="O589" s="237"/>
      <c r="P589" s="382"/>
      <c r="Q589" s="382"/>
    </row>
    <row r="590" spans="1:17" ht="15">
      <c r="A590" s="233">
        <v>474</v>
      </c>
      <c r="B590" s="234">
        <v>474097162</v>
      </c>
      <c r="C590" s="126" t="s">
        <v>540</v>
      </c>
      <c r="D590" s="124">
        <v>97</v>
      </c>
      <c r="E590" s="126" t="s">
        <v>124</v>
      </c>
      <c r="F590" s="126">
        <v>162</v>
      </c>
      <c r="G590" s="126" t="s">
        <v>189</v>
      </c>
      <c r="H590" s="364">
        <v>15</v>
      </c>
      <c r="I590" s="180">
        <v>15</v>
      </c>
      <c r="J590" s="232">
        <v>10678</v>
      </c>
      <c r="K590" s="232">
        <v>2756</v>
      </c>
      <c r="L590" s="232">
        <v>0</v>
      </c>
      <c r="M590" s="232">
        <v>938</v>
      </c>
      <c r="N590" s="232">
        <v>14372</v>
      </c>
      <c r="O590" s="237"/>
      <c r="P590" s="382"/>
      <c r="Q590" s="382"/>
    </row>
    <row r="591" spans="1:17" ht="15">
      <c r="A591" s="233">
        <v>474</v>
      </c>
      <c r="B591" s="234">
        <v>474097290</v>
      </c>
      <c r="C591" s="126" t="s">
        <v>540</v>
      </c>
      <c r="D591" s="124">
        <v>97</v>
      </c>
      <c r="E591" s="126" t="s">
        <v>124</v>
      </c>
      <c r="F591" s="126">
        <v>290</v>
      </c>
      <c r="G591" s="126" t="s">
        <v>317</v>
      </c>
      <c r="H591" s="364">
        <v>0.5</v>
      </c>
      <c r="I591" s="180">
        <v>0.5</v>
      </c>
      <c r="J591" s="232">
        <v>10891.299880668257</v>
      </c>
      <c r="K591" s="232">
        <v>5154</v>
      </c>
      <c r="L591" s="232">
        <v>0</v>
      </c>
      <c r="M591" s="232">
        <v>938</v>
      </c>
      <c r="N591" s="232">
        <v>16983.299880668259</v>
      </c>
      <c r="O591" s="237"/>
      <c r="P591" s="382"/>
      <c r="Q591" s="382"/>
    </row>
    <row r="592" spans="1:17" ht="15">
      <c r="A592" s="233">
        <v>474</v>
      </c>
      <c r="B592" s="234">
        <v>474097322</v>
      </c>
      <c r="C592" s="126" t="s">
        <v>540</v>
      </c>
      <c r="D592" s="124">
        <v>97</v>
      </c>
      <c r="E592" s="126" t="s">
        <v>124</v>
      </c>
      <c r="F592" s="126">
        <v>322</v>
      </c>
      <c r="G592" s="126" t="s">
        <v>349</v>
      </c>
      <c r="H592" s="364">
        <v>1</v>
      </c>
      <c r="I592" s="180">
        <v>1</v>
      </c>
      <c r="J592" s="232">
        <v>10122</v>
      </c>
      <c r="K592" s="232">
        <v>5851</v>
      </c>
      <c r="L592" s="232">
        <v>0</v>
      </c>
      <c r="M592" s="232">
        <v>938</v>
      </c>
      <c r="N592" s="232">
        <v>16911</v>
      </c>
      <c r="O592" s="237"/>
      <c r="P592" s="382"/>
      <c r="Q592" s="382"/>
    </row>
    <row r="593" spans="1:17" ht="15">
      <c r="A593" s="233">
        <v>474</v>
      </c>
      <c r="B593" s="234">
        <v>474097343</v>
      </c>
      <c r="C593" s="126" t="s">
        <v>540</v>
      </c>
      <c r="D593" s="124">
        <v>97</v>
      </c>
      <c r="E593" s="126" t="s">
        <v>124</v>
      </c>
      <c r="F593" s="126">
        <v>343</v>
      </c>
      <c r="G593" s="126" t="s">
        <v>370</v>
      </c>
      <c r="H593" s="364">
        <v>15.469999999999999</v>
      </c>
      <c r="I593" s="180">
        <v>15.469999999999999</v>
      </c>
      <c r="J593" s="232">
        <v>12183</v>
      </c>
      <c r="K593" s="232">
        <v>947</v>
      </c>
      <c r="L593" s="232">
        <v>0</v>
      </c>
      <c r="M593" s="232">
        <v>938</v>
      </c>
      <c r="N593" s="232">
        <v>14068</v>
      </c>
      <c r="O593" s="237"/>
      <c r="P593" s="382"/>
      <c r="Q593" s="382"/>
    </row>
    <row r="594" spans="1:17" ht="15">
      <c r="A594" s="233">
        <v>474</v>
      </c>
      <c r="B594" s="234">
        <v>474097610</v>
      </c>
      <c r="C594" s="126" t="s">
        <v>540</v>
      </c>
      <c r="D594" s="124">
        <v>97</v>
      </c>
      <c r="E594" s="126" t="s">
        <v>124</v>
      </c>
      <c r="F594" s="126">
        <v>610</v>
      </c>
      <c r="G594" s="126" t="s">
        <v>384</v>
      </c>
      <c r="H594" s="364">
        <v>7.4399999999999995</v>
      </c>
      <c r="I594" s="180">
        <v>7.4399999999999995</v>
      </c>
      <c r="J594" s="232">
        <v>12257</v>
      </c>
      <c r="K594" s="232">
        <v>2843</v>
      </c>
      <c r="L594" s="232">
        <v>0</v>
      </c>
      <c r="M594" s="232">
        <v>938</v>
      </c>
      <c r="N594" s="232">
        <v>16038</v>
      </c>
      <c r="O594" s="237"/>
      <c r="P594" s="382"/>
      <c r="Q594" s="382"/>
    </row>
    <row r="595" spans="1:17" ht="15">
      <c r="A595" s="233">
        <v>474</v>
      </c>
      <c r="B595" s="234">
        <v>474097615</v>
      </c>
      <c r="C595" s="126" t="s">
        <v>540</v>
      </c>
      <c r="D595" s="124">
        <v>97</v>
      </c>
      <c r="E595" s="126" t="s">
        <v>124</v>
      </c>
      <c r="F595" s="126">
        <v>615</v>
      </c>
      <c r="G595" s="126" t="s">
        <v>385</v>
      </c>
      <c r="H595" s="364">
        <v>2</v>
      </c>
      <c r="I595" s="180">
        <v>2</v>
      </c>
      <c r="J595" s="232">
        <v>12746</v>
      </c>
      <c r="K595" s="232">
        <v>1031</v>
      </c>
      <c r="L595" s="232">
        <v>0</v>
      </c>
      <c r="M595" s="232">
        <v>938</v>
      </c>
      <c r="N595" s="232">
        <v>14715</v>
      </c>
      <c r="O595" s="237"/>
      <c r="P595" s="382"/>
      <c r="Q595" s="382"/>
    </row>
    <row r="596" spans="1:17" ht="15">
      <c r="A596" s="233">
        <v>474</v>
      </c>
      <c r="B596" s="234">
        <v>474097616</v>
      </c>
      <c r="C596" s="126" t="s">
        <v>540</v>
      </c>
      <c r="D596" s="124">
        <v>97</v>
      </c>
      <c r="E596" s="126" t="s">
        <v>124</v>
      </c>
      <c r="F596" s="126">
        <v>616</v>
      </c>
      <c r="G596" s="126" t="s">
        <v>386</v>
      </c>
      <c r="H596" s="364">
        <v>1.5</v>
      </c>
      <c r="I596" s="180">
        <v>1.5</v>
      </c>
      <c r="J596" s="232">
        <v>10122</v>
      </c>
      <c r="K596" s="232">
        <v>3544</v>
      </c>
      <c r="L596" s="232">
        <v>0</v>
      </c>
      <c r="M596" s="232">
        <v>938</v>
      </c>
      <c r="N596" s="232">
        <v>14604</v>
      </c>
      <c r="O596" s="237"/>
      <c r="P596" s="382"/>
      <c r="Q596" s="382"/>
    </row>
    <row r="597" spans="1:17" ht="15">
      <c r="A597" s="233">
        <v>474</v>
      </c>
      <c r="B597" s="234">
        <v>474097620</v>
      </c>
      <c r="C597" s="126" t="s">
        <v>540</v>
      </c>
      <c r="D597" s="124">
        <v>97</v>
      </c>
      <c r="E597" s="126" t="s">
        <v>124</v>
      </c>
      <c r="F597" s="126">
        <v>620</v>
      </c>
      <c r="G597" s="126" t="s">
        <v>388</v>
      </c>
      <c r="H597" s="364">
        <v>1.3399999999999999</v>
      </c>
      <c r="I597" s="180">
        <v>1.3399999999999999</v>
      </c>
      <c r="J597" s="232">
        <v>10948.730655066533</v>
      </c>
      <c r="K597" s="232">
        <v>5976</v>
      </c>
      <c r="L597" s="232">
        <v>0</v>
      </c>
      <c r="M597" s="232">
        <v>938</v>
      </c>
      <c r="N597" s="232">
        <v>17862.730655066531</v>
      </c>
      <c r="O597" s="237"/>
      <c r="P597" s="382"/>
      <c r="Q597" s="382"/>
    </row>
    <row r="598" spans="1:17" ht="15">
      <c r="A598" s="233">
        <v>474</v>
      </c>
      <c r="B598" s="234">
        <v>474097673</v>
      </c>
      <c r="C598" s="126" t="s">
        <v>540</v>
      </c>
      <c r="D598" s="124">
        <v>97</v>
      </c>
      <c r="E598" s="126" t="s">
        <v>124</v>
      </c>
      <c r="F598" s="126">
        <v>673</v>
      </c>
      <c r="G598" s="126" t="s">
        <v>403</v>
      </c>
      <c r="H598" s="364">
        <v>1</v>
      </c>
      <c r="I598" s="180">
        <v>1</v>
      </c>
      <c r="J598" s="232">
        <v>9220</v>
      </c>
      <c r="K598" s="232">
        <v>5920</v>
      </c>
      <c r="L598" s="232">
        <v>0</v>
      </c>
      <c r="M598" s="232">
        <v>938</v>
      </c>
      <c r="N598" s="232">
        <v>16078</v>
      </c>
      <c r="O598" s="237"/>
      <c r="P598" s="382"/>
      <c r="Q598" s="382"/>
    </row>
    <row r="599" spans="1:17" ht="15">
      <c r="A599" s="233">
        <v>474</v>
      </c>
      <c r="B599" s="234">
        <v>474097720</v>
      </c>
      <c r="C599" s="126" t="s">
        <v>540</v>
      </c>
      <c r="D599" s="124">
        <v>97</v>
      </c>
      <c r="E599" s="126" t="s">
        <v>124</v>
      </c>
      <c r="F599" s="126">
        <v>720</v>
      </c>
      <c r="G599" s="126" t="s">
        <v>418</v>
      </c>
      <c r="H599" s="364">
        <v>8.84</v>
      </c>
      <c r="I599" s="180">
        <v>8.84</v>
      </c>
      <c r="J599" s="232">
        <v>12798</v>
      </c>
      <c r="K599" s="232">
        <v>2815</v>
      </c>
      <c r="L599" s="232">
        <v>0</v>
      </c>
      <c r="M599" s="232">
        <v>938</v>
      </c>
      <c r="N599" s="232">
        <v>16551</v>
      </c>
      <c r="O599" s="237"/>
      <c r="P599" s="382"/>
      <c r="Q599" s="382"/>
    </row>
    <row r="600" spans="1:17" ht="15">
      <c r="A600" s="233">
        <v>474</v>
      </c>
      <c r="B600" s="234">
        <v>474097735</v>
      </c>
      <c r="C600" s="126" t="s">
        <v>540</v>
      </c>
      <c r="D600" s="124">
        <v>97</v>
      </c>
      <c r="E600" s="126" t="s">
        <v>124</v>
      </c>
      <c r="F600" s="126">
        <v>735</v>
      </c>
      <c r="G600" s="126" t="s">
        <v>422</v>
      </c>
      <c r="H600" s="364">
        <v>13.26</v>
      </c>
      <c r="I600" s="180">
        <v>13.26</v>
      </c>
      <c r="J600" s="232">
        <v>12755</v>
      </c>
      <c r="K600" s="232">
        <v>6014</v>
      </c>
      <c r="L600" s="232">
        <v>0</v>
      </c>
      <c r="M600" s="232">
        <v>938</v>
      </c>
      <c r="N600" s="232">
        <v>19707</v>
      </c>
      <c r="O600" s="237"/>
      <c r="P600" s="382"/>
      <c r="Q600" s="382"/>
    </row>
    <row r="601" spans="1:17" ht="15">
      <c r="A601" s="233">
        <v>474</v>
      </c>
      <c r="B601" s="234">
        <v>474097753</v>
      </c>
      <c r="C601" s="126" t="s">
        <v>540</v>
      </c>
      <c r="D601" s="124">
        <v>97</v>
      </c>
      <c r="E601" s="126" t="s">
        <v>124</v>
      </c>
      <c r="F601" s="126">
        <v>753</v>
      </c>
      <c r="G601" s="126" t="s">
        <v>426</v>
      </c>
      <c r="H601" s="364">
        <v>2.5</v>
      </c>
      <c r="I601" s="180">
        <v>2.5</v>
      </c>
      <c r="J601" s="232">
        <v>10302</v>
      </c>
      <c r="K601" s="232">
        <v>4182</v>
      </c>
      <c r="L601" s="232">
        <v>0</v>
      </c>
      <c r="M601" s="232">
        <v>938</v>
      </c>
      <c r="N601" s="232">
        <v>15422</v>
      </c>
      <c r="O601" s="237"/>
      <c r="P601" s="382"/>
      <c r="Q601" s="382"/>
    </row>
    <row r="602" spans="1:17" ht="15">
      <c r="A602" s="233">
        <v>474</v>
      </c>
      <c r="B602" s="234">
        <v>474097775</v>
      </c>
      <c r="C602" s="126" t="s">
        <v>540</v>
      </c>
      <c r="D602" s="124">
        <v>97</v>
      </c>
      <c r="E602" s="126" t="s">
        <v>124</v>
      </c>
      <c r="F602" s="126">
        <v>775</v>
      </c>
      <c r="G602" s="126" t="s">
        <v>436</v>
      </c>
      <c r="H602" s="364">
        <v>2.06</v>
      </c>
      <c r="I602" s="180">
        <v>2.06</v>
      </c>
      <c r="J602" s="232">
        <v>9671</v>
      </c>
      <c r="K602" s="232">
        <v>2725</v>
      </c>
      <c r="L602" s="232">
        <v>0</v>
      </c>
      <c r="M602" s="232">
        <v>938</v>
      </c>
      <c r="N602" s="232">
        <v>13334</v>
      </c>
      <c r="O602" s="237"/>
      <c r="P602" s="382"/>
      <c r="Q602" s="382"/>
    </row>
    <row r="603" spans="1:17" ht="15">
      <c r="A603" s="233">
        <v>478</v>
      </c>
      <c r="B603" s="234">
        <v>478352010</v>
      </c>
      <c r="C603" s="126" t="s">
        <v>541</v>
      </c>
      <c r="D603" s="124">
        <v>352</v>
      </c>
      <c r="E603" s="126" t="s">
        <v>379</v>
      </c>
      <c r="F603" s="126">
        <v>10</v>
      </c>
      <c r="G603" s="126" t="s">
        <v>37</v>
      </c>
      <c r="H603" s="364">
        <v>0.5</v>
      </c>
      <c r="I603" s="180">
        <v>0.5</v>
      </c>
      <c r="J603" s="232">
        <v>11037.098343910211</v>
      </c>
      <c r="K603" s="232">
        <v>4926</v>
      </c>
      <c r="L603" s="232">
        <v>0</v>
      </c>
      <c r="M603" s="232">
        <v>938</v>
      </c>
      <c r="N603" s="232">
        <v>16901.098343910213</v>
      </c>
      <c r="O603" s="237"/>
      <c r="P603" s="382"/>
      <c r="Q603" s="382"/>
    </row>
    <row r="604" spans="1:17" ht="15">
      <c r="A604" s="233">
        <v>478</v>
      </c>
      <c r="B604" s="234">
        <v>478352023</v>
      </c>
      <c r="C604" s="126" t="s">
        <v>541</v>
      </c>
      <c r="D604" s="124">
        <v>352</v>
      </c>
      <c r="E604" s="126" t="s">
        <v>379</v>
      </c>
      <c r="F604" s="126">
        <v>23</v>
      </c>
      <c r="G604" s="126" t="s">
        <v>50</v>
      </c>
      <c r="H604" s="364">
        <v>0.13</v>
      </c>
      <c r="I604" s="180">
        <v>0.13</v>
      </c>
      <c r="J604" s="232">
        <v>11600.40115556059</v>
      </c>
      <c r="K604" s="232">
        <v>6744</v>
      </c>
      <c r="L604" s="232">
        <v>0</v>
      </c>
      <c r="M604" s="232">
        <v>938</v>
      </c>
      <c r="N604" s="232">
        <v>19282.40115556059</v>
      </c>
      <c r="O604" s="237"/>
      <c r="P604" s="382"/>
      <c r="Q604" s="382"/>
    </row>
    <row r="605" spans="1:17" ht="15">
      <c r="A605" s="233">
        <v>478</v>
      </c>
      <c r="B605" s="234">
        <v>478352031</v>
      </c>
      <c r="C605" s="126" t="s">
        <v>541</v>
      </c>
      <c r="D605" s="124">
        <v>352</v>
      </c>
      <c r="E605" s="126" t="s">
        <v>379</v>
      </c>
      <c r="F605" s="126">
        <v>31</v>
      </c>
      <c r="G605" s="126" t="s">
        <v>58</v>
      </c>
      <c r="H605" s="364">
        <v>0.5</v>
      </c>
      <c r="I605" s="180">
        <v>0.5</v>
      </c>
      <c r="J605" s="232">
        <v>11130.36939861099</v>
      </c>
      <c r="K605" s="232">
        <v>5952</v>
      </c>
      <c r="L605" s="232">
        <v>0</v>
      </c>
      <c r="M605" s="232">
        <v>938</v>
      </c>
      <c r="N605" s="232">
        <v>18020.36939861099</v>
      </c>
      <c r="O605" s="237"/>
      <c r="P605" s="382"/>
      <c r="Q605" s="382"/>
    </row>
    <row r="606" spans="1:17" ht="15">
      <c r="A606" s="233">
        <v>478</v>
      </c>
      <c r="B606" s="234">
        <v>478352056</v>
      </c>
      <c r="C606" s="126" t="s">
        <v>541</v>
      </c>
      <c r="D606" s="124">
        <v>352</v>
      </c>
      <c r="E606" s="126" t="s">
        <v>379</v>
      </c>
      <c r="F606" s="126">
        <v>56</v>
      </c>
      <c r="G606" s="126" t="s">
        <v>83</v>
      </c>
      <c r="H606" s="364">
        <v>1</v>
      </c>
      <c r="I606" s="180">
        <v>1</v>
      </c>
      <c r="J606" s="232">
        <v>10969.50478410008</v>
      </c>
      <c r="K606" s="232">
        <v>4179</v>
      </c>
      <c r="L606" s="232">
        <v>0</v>
      </c>
      <c r="M606" s="232">
        <v>938</v>
      </c>
      <c r="N606" s="232">
        <v>16086.50478410008</v>
      </c>
      <c r="O606" s="237"/>
      <c r="P606" s="382"/>
      <c r="Q606" s="382"/>
    </row>
    <row r="607" spans="1:17" ht="15">
      <c r="A607" s="233">
        <v>478</v>
      </c>
      <c r="B607" s="234">
        <v>478352064</v>
      </c>
      <c r="C607" s="126" t="s">
        <v>541</v>
      </c>
      <c r="D607" s="124">
        <v>352</v>
      </c>
      <c r="E607" s="126" t="s">
        <v>379</v>
      </c>
      <c r="F607" s="126">
        <v>64</v>
      </c>
      <c r="G607" s="126" t="s">
        <v>91</v>
      </c>
      <c r="H607" s="364">
        <v>2</v>
      </c>
      <c r="I607" s="180">
        <v>2</v>
      </c>
      <c r="J607" s="232">
        <v>11023</v>
      </c>
      <c r="K607" s="232">
        <v>1613</v>
      </c>
      <c r="L607" s="232">
        <v>0</v>
      </c>
      <c r="M607" s="232">
        <v>938</v>
      </c>
      <c r="N607" s="232">
        <v>13574</v>
      </c>
      <c r="O607" s="237"/>
      <c r="P607" s="382"/>
      <c r="Q607" s="382"/>
    </row>
    <row r="608" spans="1:17" ht="15">
      <c r="A608" s="233">
        <v>478</v>
      </c>
      <c r="B608" s="234">
        <v>478352067</v>
      </c>
      <c r="C608" s="126" t="s">
        <v>541</v>
      </c>
      <c r="D608" s="124">
        <v>352</v>
      </c>
      <c r="E608" s="126" t="s">
        <v>379</v>
      </c>
      <c r="F608" s="126">
        <v>67</v>
      </c>
      <c r="G608" s="126" t="s">
        <v>94</v>
      </c>
      <c r="H608" s="364">
        <v>2</v>
      </c>
      <c r="I608" s="180">
        <v>2</v>
      </c>
      <c r="J608" s="232">
        <v>9220</v>
      </c>
      <c r="K608" s="232">
        <v>9583</v>
      </c>
      <c r="L608" s="232">
        <v>0</v>
      </c>
      <c r="M608" s="232">
        <v>938</v>
      </c>
      <c r="N608" s="232">
        <v>19741</v>
      </c>
      <c r="O608" s="237"/>
      <c r="P608" s="382"/>
      <c r="Q608" s="382"/>
    </row>
    <row r="609" spans="1:17" ht="15">
      <c r="A609" s="233">
        <v>478</v>
      </c>
      <c r="B609" s="234">
        <v>478352097</v>
      </c>
      <c r="C609" s="126" t="s">
        <v>541</v>
      </c>
      <c r="D609" s="124">
        <v>352</v>
      </c>
      <c r="E609" s="126" t="s">
        <v>379</v>
      </c>
      <c r="F609" s="126">
        <v>97</v>
      </c>
      <c r="G609" s="126" t="s">
        <v>124</v>
      </c>
      <c r="H609" s="364">
        <v>9.4799999999999986</v>
      </c>
      <c r="I609" s="180">
        <v>9.4799999999999986</v>
      </c>
      <c r="J609" s="232">
        <v>13378</v>
      </c>
      <c r="K609" s="232">
        <v>0</v>
      </c>
      <c r="L609" s="232">
        <v>0</v>
      </c>
      <c r="M609" s="232">
        <v>938</v>
      </c>
      <c r="N609" s="232">
        <v>14316</v>
      </c>
      <c r="O609" s="237"/>
      <c r="P609" s="382"/>
      <c r="Q609" s="382"/>
    </row>
    <row r="610" spans="1:17" ht="15">
      <c r="A610" s="233">
        <v>478</v>
      </c>
      <c r="B610" s="234">
        <v>478352107</v>
      </c>
      <c r="C610" s="126" t="s">
        <v>541</v>
      </c>
      <c r="D610" s="124">
        <v>352</v>
      </c>
      <c r="E610" s="126" t="s">
        <v>379</v>
      </c>
      <c r="F610" s="126">
        <v>107</v>
      </c>
      <c r="G610" s="126" t="s">
        <v>134</v>
      </c>
      <c r="H610" s="364">
        <v>0.5</v>
      </c>
      <c r="I610" s="180">
        <v>0.5</v>
      </c>
      <c r="J610" s="232">
        <v>13040.331219231024</v>
      </c>
      <c r="K610" s="232">
        <v>4883</v>
      </c>
      <c r="L610" s="232">
        <v>0</v>
      </c>
      <c r="M610" s="232">
        <v>938</v>
      </c>
      <c r="N610" s="232">
        <v>18861.331219231026</v>
      </c>
      <c r="O610" s="237"/>
      <c r="P610" s="382"/>
      <c r="Q610" s="382"/>
    </row>
    <row r="611" spans="1:17" ht="15">
      <c r="A611" s="233">
        <v>478</v>
      </c>
      <c r="B611" s="234">
        <v>478352125</v>
      </c>
      <c r="C611" s="126" t="s">
        <v>541</v>
      </c>
      <c r="D611" s="124">
        <v>352</v>
      </c>
      <c r="E611" s="126" t="s">
        <v>379</v>
      </c>
      <c r="F611" s="126">
        <v>125</v>
      </c>
      <c r="G611" s="126" t="s">
        <v>152</v>
      </c>
      <c r="H611" s="364">
        <v>27</v>
      </c>
      <c r="I611" s="180">
        <v>27</v>
      </c>
      <c r="J611" s="232">
        <v>10772</v>
      </c>
      <c r="K611" s="232">
        <v>5977</v>
      </c>
      <c r="L611" s="232">
        <v>0</v>
      </c>
      <c r="M611" s="232">
        <v>938</v>
      </c>
      <c r="N611" s="232">
        <v>17687</v>
      </c>
      <c r="O611" s="237"/>
      <c r="P611" s="382"/>
      <c r="Q611" s="382"/>
    </row>
    <row r="612" spans="1:17" ht="15">
      <c r="A612" s="233">
        <v>478</v>
      </c>
      <c r="B612" s="234">
        <v>478352141</v>
      </c>
      <c r="C612" s="126" t="s">
        <v>541</v>
      </c>
      <c r="D612" s="124">
        <v>352</v>
      </c>
      <c r="E612" s="126" t="s">
        <v>379</v>
      </c>
      <c r="F612" s="126">
        <v>141</v>
      </c>
      <c r="G612" s="126" t="s">
        <v>168</v>
      </c>
      <c r="H612" s="364">
        <v>5</v>
      </c>
      <c r="I612" s="180">
        <v>5</v>
      </c>
      <c r="J612" s="232">
        <v>9941</v>
      </c>
      <c r="K612" s="232">
        <v>5180</v>
      </c>
      <c r="L612" s="232">
        <v>0</v>
      </c>
      <c r="M612" s="232">
        <v>938</v>
      </c>
      <c r="N612" s="232">
        <v>16059</v>
      </c>
      <c r="O612" s="237"/>
      <c r="P612" s="382"/>
      <c r="Q612" s="382"/>
    </row>
    <row r="613" spans="1:17" ht="15">
      <c r="A613" s="233">
        <v>478</v>
      </c>
      <c r="B613" s="234">
        <v>478352153</v>
      </c>
      <c r="C613" s="126" t="s">
        <v>541</v>
      </c>
      <c r="D613" s="124">
        <v>352</v>
      </c>
      <c r="E613" s="126" t="s">
        <v>379</v>
      </c>
      <c r="F613" s="126">
        <v>153</v>
      </c>
      <c r="G613" s="126" t="s">
        <v>180</v>
      </c>
      <c r="H613" s="364">
        <v>45.14</v>
      </c>
      <c r="I613" s="180">
        <v>45.14</v>
      </c>
      <c r="J613" s="232">
        <v>11083</v>
      </c>
      <c r="K613" s="232">
        <v>28</v>
      </c>
      <c r="L613" s="232">
        <v>0</v>
      </c>
      <c r="M613" s="232">
        <v>938</v>
      </c>
      <c r="N613" s="232">
        <v>12049</v>
      </c>
      <c r="O613" s="237"/>
      <c r="P613" s="382"/>
      <c r="Q613" s="382"/>
    </row>
    <row r="614" spans="1:17" ht="15">
      <c r="A614" s="233">
        <v>478</v>
      </c>
      <c r="B614" s="234">
        <v>478352158</v>
      </c>
      <c r="C614" s="126" t="s">
        <v>541</v>
      </c>
      <c r="D614" s="124">
        <v>352</v>
      </c>
      <c r="E614" s="126" t="s">
        <v>379</v>
      </c>
      <c r="F614" s="126">
        <v>158</v>
      </c>
      <c r="G614" s="126" t="s">
        <v>185</v>
      </c>
      <c r="H614" s="364">
        <v>48.97999999999999</v>
      </c>
      <c r="I614" s="180">
        <v>48.97999999999999</v>
      </c>
      <c r="J614" s="232">
        <v>10962</v>
      </c>
      <c r="K614" s="232">
        <v>6631</v>
      </c>
      <c r="L614" s="232">
        <v>0</v>
      </c>
      <c r="M614" s="232">
        <v>938</v>
      </c>
      <c r="N614" s="232">
        <v>18531</v>
      </c>
      <c r="O614" s="237"/>
      <c r="P614" s="382"/>
      <c r="Q614" s="382"/>
    </row>
    <row r="615" spans="1:17" ht="15">
      <c r="A615" s="233">
        <v>478</v>
      </c>
      <c r="B615" s="234">
        <v>478352162</v>
      </c>
      <c r="C615" s="126" t="s">
        <v>541</v>
      </c>
      <c r="D615" s="124">
        <v>352</v>
      </c>
      <c r="E615" s="126" t="s">
        <v>379</v>
      </c>
      <c r="F615" s="126">
        <v>162</v>
      </c>
      <c r="G615" s="126" t="s">
        <v>189</v>
      </c>
      <c r="H615" s="364">
        <v>12</v>
      </c>
      <c r="I615" s="180">
        <v>12</v>
      </c>
      <c r="J615" s="232">
        <v>10150</v>
      </c>
      <c r="K615" s="232">
        <v>2620</v>
      </c>
      <c r="L615" s="232">
        <v>0</v>
      </c>
      <c r="M615" s="232">
        <v>938</v>
      </c>
      <c r="N615" s="232">
        <v>13708</v>
      </c>
      <c r="O615" s="237"/>
      <c r="P615" s="382"/>
      <c r="Q615" s="382"/>
    </row>
    <row r="616" spans="1:17" ht="15">
      <c r="A616" s="233">
        <v>478</v>
      </c>
      <c r="B616" s="234">
        <v>478352170</v>
      </c>
      <c r="C616" s="126" t="s">
        <v>541</v>
      </c>
      <c r="D616" s="124">
        <v>352</v>
      </c>
      <c r="E616" s="126" t="s">
        <v>379</v>
      </c>
      <c r="F616" s="126">
        <v>170</v>
      </c>
      <c r="G616" s="126" t="s">
        <v>197</v>
      </c>
      <c r="H616" s="364">
        <v>3.5</v>
      </c>
      <c r="I616" s="180">
        <v>3.5</v>
      </c>
      <c r="J616" s="232">
        <v>13209.911833378144</v>
      </c>
      <c r="K616" s="232">
        <v>3395</v>
      </c>
      <c r="L616" s="232">
        <v>0</v>
      </c>
      <c r="M616" s="232">
        <v>938</v>
      </c>
      <c r="N616" s="232">
        <v>17542.911833378144</v>
      </c>
      <c r="O616" s="237"/>
      <c r="P616" s="382"/>
      <c r="Q616" s="382"/>
    </row>
    <row r="617" spans="1:17" ht="15">
      <c r="A617" s="233">
        <v>478</v>
      </c>
      <c r="B617" s="234">
        <v>478352174</v>
      </c>
      <c r="C617" s="126" t="s">
        <v>541</v>
      </c>
      <c r="D617" s="124">
        <v>352</v>
      </c>
      <c r="E617" s="126" t="s">
        <v>379</v>
      </c>
      <c r="F617" s="126">
        <v>174</v>
      </c>
      <c r="G617" s="126" t="s">
        <v>201</v>
      </c>
      <c r="H617" s="364">
        <v>8.5</v>
      </c>
      <c r="I617" s="180">
        <v>8.5</v>
      </c>
      <c r="J617" s="232">
        <v>10843</v>
      </c>
      <c r="K617" s="232">
        <v>7766</v>
      </c>
      <c r="L617" s="232">
        <v>0</v>
      </c>
      <c r="M617" s="232">
        <v>938</v>
      </c>
      <c r="N617" s="232">
        <v>19547</v>
      </c>
      <c r="O617" s="237"/>
      <c r="P617" s="382"/>
      <c r="Q617" s="382"/>
    </row>
    <row r="618" spans="1:17" ht="15">
      <c r="A618" s="233">
        <v>478</v>
      </c>
      <c r="B618" s="234">
        <v>478352207</v>
      </c>
      <c r="C618" s="126" t="s">
        <v>541</v>
      </c>
      <c r="D618" s="124">
        <v>352</v>
      </c>
      <c r="E618" s="126" t="s">
        <v>379</v>
      </c>
      <c r="F618" s="126">
        <v>207</v>
      </c>
      <c r="G618" s="126" t="s">
        <v>234</v>
      </c>
      <c r="H618" s="364">
        <v>0.02</v>
      </c>
      <c r="I618" s="180">
        <v>0.02</v>
      </c>
      <c r="J618" s="232">
        <v>11623.258486675473</v>
      </c>
      <c r="K618" s="232">
        <v>9053</v>
      </c>
      <c r="L618" s="232">
        <v>0</v>
      </c>
      <c r="M618" s="232">
        <v>938</v>
      </c>
      <c r="N618" s="232">
        <v>21614.258486675473</v>
      </c>
      <c r="O618" s="237"/>
      <c r="P618" s="382"/>
      <c r="Q618" s="382"/>
    </row>
    <row r="619" spans="1:17" ht="15">
      <c r="A619" s="233">
        <v>478</v>
      </c>
      <c r="B619" s="234">
        <v>478352288</v>
      </c>
      <c r="C619" s="126" t="s">
        <v>541</v>
      </c>
      <c r="D619" s="124">
        <v>352</v>
      </c>
      <c r="E619" s="126" t="s">
        <v>379</v>
      </c>
      <c r="F619" s="126">
        <v>288</v>
      </c>
      <c r="G619" s="126" t="s">
        <v>315</v>
      </c>
      <c r="H619" s="364">
        <v>1.1000000000000001</v>
      </c>
      <c r="I619" s="180">
        <v>1.1000000000000001</v>
      </c>
      <c r="J619" s="232">
        <v>9220</v>
      </c>
      <c r="K619" s="232">
        <v>7439</v>
      </c>
      <c r="L619" s="232">
        <v>0</v>
      </c>
      <c r="M619" s="232">
        <v>938</v>
      </c>
      <c r="N619" s="232">
        <v>17597</v>
      </c>
      <c r="O619" s="237"/>
      <c r="P619" s="382"/>
      <c r="Q619" s="382"/>
    </row>
    <row r="620" spans="1:17" ht="15">
      <c r="A620" s="233">
        <v>478</v>
      </c>
      <c r="B620" s="234">
        <v>478352290</v>
      </c>
      <c r="C620" s="126" t="s">
        <v>541</v>
      </c>
      <c r="D620" s="124">
        <v>352</v>
      </c>
      <c r="E620" s="126" t="s">
        <v>379</v>
      </c>
      <c r="F620" s="126">
        <v>290</v>
      </c>
      <c r="G620" s="126" t="s">
        <v>317</v>
      </c>
      <c r="H620" s="364">
        <v>0.5</v>
      </c>
      <c r="I620" s="180">
        <v>0.5</v>
      </c>
      <c r="J620" s="232">
        <v>10891.299880668257</v>
      </c>
      <c r="K620" s="232">
        <v>5154</v>
      </c>
      <c r="L620" s="232">
        <v>0</v>
      </c>
      <c r="M620" s="232">
        <v>938</v>
      </c>
      <c r="N620" s="232">
        <v>16983.299880668259</v>
      </c>
      <c r="O620" s="237"/>
      <c r="P620" s="382"/>
      <c r="Q620" s="382"/>
    </row>
    <row r="621" spans="1:17" ht="15">
      <c r="A621" s="233">
        <v>478</v>
      </c>
      <c r="B621" s="234">
        <v>478352295</v>
      </c>
      <c r="C621" s="126" t="s">
        <v>541</v>
      </c>
      <c r="D621" s="124">
        <v>352</v>
      </c>
      <c r="E621" s="126" t="s">
        <v>379</v>
      </c>
      <c r="F621" s="126">
        <v>295</v>
      </c>
      <c r="G621" s="126" t="s">
        <v>322</v>
      </c>
      <c r="H621" s="364">
        <v>0.5</v>
      </c>
      <c r="I621" s="180">
        <v>0.5</v>
      </c>
      <c r="J621" s="232">
        <v>11051.234127764126</v>
      </c>
      <c r="K621" s="232">
        <v>6824</v>
      </c>
      <c r="L621" s="232">
        <v>0</v>
      </c>
      <c r="M621" s="232">
        <v>938</v>
      </c>
      <c r="N621" s="232">
        <v>18813.234127764124</v>
      </c>
      <c r="O621" s="237"/>
      <c r="P621" s="382"/>
      <c r="Q621" s="382"/>
    </row>
    <row r="622" spans="1:17" ht="15">
      <c r="A622" s="233">
        <v>478</v>
      </c>
      <c r="B622" s="234">
        <v>478352321</v>
      </c>
      <c r="C622" s="126" t="s">
        <v>541</v>
      </c>
      <c r="D622" s="124">
        <v>352</v>
      </c>
      <c r="E622" s="126" t="s">
        <v>379</v>
      </c>
      <c r="F622" s="126">
        <v>321</v>
      </c>
      <c r="G622" s="126" t="s">
        <v>348</v>
      </c>
      <c r="H622" s="364">
        <v>1</v>
      </c>
      <c r="I622" s="180">
        <v>1</v>
      </c>
      <c r="J622" s="232">
        <v>11044.380300968334</v>
      </c>
      <c r="K622" s="232">
        <v>5701</v>
      </c>
      <c r="L622" s="232">
        <v>0</v>
      </c>
      <c r="M622" s="232">
        <v>938</v>
      </c>
      <c r="N622" s="232">
        <v>17683.380300968332</v>
      </c>
      <c r="O622" s="237"/>
      <c r="P622" s="382"/>
      <c r="Q622" s="382"/>
    </row>
    <row r="623" spans="1:17" ht="15">
      <c r="A623" s="233">
        <v>478</v>
      </c>
      <c r="B623" s="234">
        <v>478352322</v>
      </c>
      <c r="C623" s="126" t="s">
        <v>541</v>
      </c>
      <c r="D623" s="124">
        <v>352</v>
      </c>
      <c r="E623" s="126" t="s">
        <v>379</v>
      </c>
      <c r="F623" s="126">
        <v>322</v>
      </c>
      <c r="G623" s="126" t="s">
        <v>349</v>
      </c>
      <c r="H623" s="364">
        <v>0.86</v>
      </c>
      <c r="I623" s="180">
        <v>0.86</v>
      </c>
      <c r="J623" s="232">
        <v>9220</v>
      </c>
      <c r="K623" s="232">
        <v>5330</v>
      </c>
      <c r="L623" s="232">
        <v>0</v>
      </c>
      <c r="M623" s="232">
        <v>938</v>
      </c>
      <c r="N623" s="232">
        <v>15488</v>
      </c>
      <c r="O623" s="237"/>
      <c r="P623" s="382"/>
      <c r="Q623" s="382"/>
    </row>
    <row r="624" spans="1:17" ht="15">
      <c r="A624" s="233">
        <v>478</v>
      </c>
      <c r="B624" s="234">
        <v>478352326</v>
      </c>
      <c r="C624" s="126" t="s">
        <v>541</v>
      </c>
      <c r="D624" s="124">
        <v>352</v>
      </c>
      <c r="E624" s="126" t="s">
        <v>379</v>
      </c>
      <c r="F624" s="126">
        <v>326</v>
      </c>
      <c r="G624" s="126" t="s">
        <v>353</v>
      </c>
      <c r="H624" s="364">
        <v>3</v>
      </c>
      <c r="I624" s="180">
        <v>3</v>
      </c>
      <c r="J624" s="232">
        <v>10122</v>
      </c>
      <c r="K624" s="232">
        <v>4251</v>
      </c>
      <c r="L624" s="232">
        <v>0</v>
      </c>
      <c r="M624" s="232">
        <v>938</v>
      </c>
      <c r="N624" s="232">
        <v>15311</v>
      </c>
      <c r="O624" s="237"/>
      <c r="P624" s="382"/>
      <c r="Q624" s="382"/>
    </row>
    <row r="625" spans="1:17" ht="15">
      <c r="A625" s="233">
        <v>478</v>
      </c>
      <c r="B625" s="234">
        <v>478352343</v>
      </c>
      <c r="C625" s="126" t="s">
        <v>541</v>
      </c>
      <c r="D625" s="124">
        <v>352</v>
      </c>
      <c r="E625" s="126" t="s">
        <v>379</v>
      </c>
      <c r="F625" s="126">
        <v>343</v>
      </c>
      <c r="G625" s="126" t="s">
        <v>370</v>
      </c>
      <c r="H625" s="364">
        <v>0.19</v>
      </c>
      <c r="I625" s="180">
        <v>0.19</v>
      </c>
      <c r="J625" s="232">
        <v>12620.429836321122</v>
      </c>
      <c r="K625" s="232">
        <v>981</v>
      </c>
      <c r="L625" s="232">
        <v>0</v>
      </c>
      <c r="M625" s="232">
        <v>938</v>
      </c>
      <c r="N625" s="232">
        <v>14539.429836321122</v>
      </c>
      <c r="O625" s="237"/>
      <c r="P625" s="382"/>
      <c r="Q625" s="382"/>
    </row>
    <row r="626" spans="1:17" ht="15">
      <c r="A626" s="233">
        <v>478</v>
      </c>
      <c r="B626" s="234">
        <v>478352348</v>
      </c>
      <c r="C626" s="126" t="s">
        <v>541</v>
      </c>
      <c r="D626" s="124">
        <v>352</v>
      </c>
      <c r="E626" s="126" t="s">
        <v>379</v>
      </c>
      <c r="F626" s="126">
        <v>348</v>
      </c>
      <c r="G626" s="126" t="s">
        <v>375</v>
      </c>
      <c r="H626" s="364">
        <v>9.08</v>
      </c>
      <c r="I626" s="180">
        <v>9.08</v>
      </c>
      <c r="J626" s="232">
        <v>12396</v>
      </c>
      <c r="K626" s="232">
        <v>0</v>
      </c>
      <c r="L626" s="232">
        <v>0</v>
      </c>
      <c r="M626" s="232">
        <v>938</v>
      </c>
      <c r="N626" s="232">
        <v>13334</v>
      </c>
      <c r="O626" s="237"/>
      <c r="P626" s="382"/>
      <c r="Q626" s="382"/>
    </row>
    <row r="627" spans="1:17" ht="15">
      <c r="A627" s="233">
        <v>478</v>
      </c>
      <c r="B627" s="234">
        <v>478352352</v>
      </c>
      <c r="C627" s="126" t="s">
        <v>541</v>
      </c>
      <c r="D627" s="124">
        <v>352</v>
      </c>
      <c r="E627" s="126" t="s">
        <v>379</v>
      </c>
      <c r="F627" s="126">
        <v>352</v>
      </c>
      <c r="G627" s="126" t="s">
        <v>379</v>
      </c>
      <c r="H627" s="364">
        <v>8.5</v>
      </c>
      <c r="I627" s="180">
        <v>8.5</v>
      </c>
      <c r="J627" s="232">
        <v>12306</v>
      </c>
      <c r="K627" s="232">
        <v>6828</v>
      </c>
      <c r="L627" s="232">
        <v>0</v>
      </c>
      <c r="M627" s="232">
        <v>938</v>
      </c>
      <c r="N627" s="232">
        <v>20072</v>
      </c>
      <c r="O627" s="237"/>
      <c r="P627" s="382"/>
      <c r="Q627" s="382"/>
    </row>
    <row r="628" spans="1:17" ht="15">
      <c r="A628" s="233">
        <v>478</v>
      </c>
      <c r="B628" s="234">
        <v>478352600</v>
      </c>
      <c r="C628" s="126" t="s">
        <v>541</v>
      </c>
      <c r="D628" s="124">
        <v>352</v>
      </c>
      <c r="E628" s="126" t="s">
        <v>379</v>
      </c>
      <c r="F628" s="126">
        <v>600</v>
      </c>
      <c r="G628" s="126" t="s">
        <v>381</v>
      </c>
      <c r="H628" s="364">
        <v>34.459999999999994</v>
      </c>
      <c r="I628" s="180">
        <v>34.459999999999994</v>
      </c>
      <c r="J628" s="232">
        <v>10453</v>
      </c>
      <c r="K628" s="232">
        <v>4820</v>
      </c>
      <c r="L628" s="232">
        <v>0</v>
      </c>
      <c r="M628" s="232">
        <v>938</v>
      </c>
      <c r="N628" s="232">
        <v>16211</v>
      </c>
      <c r="O628" s="237"/>
      <c r="P628" s="382"/>
      <c r="Q628" s="382"/>
    </row>
    <row r="629" spans="1:17" ht="15">
      <c r="A629" s="233">
        <v>478</v>
      </c>
      <c r="B629" s="234">
        <v>478352610</v>
      </c>
      <c r="C629" s="126" t="s">
        <v>541</v>
      </c>
      <c r="D629" s="124">
        <v>352</v>
      </c>
      <c r="E629" s="126" t="s">
        <v>379</v>
      </c>
      <c r="F629" s="126">
        <v>610</v>
      </c>
      <c r="G629" s="126" t="s">
        <v>384</v>
      </c>
      <c r="H629" s="364">
        <v>7.5</v>
      </c>
      <c r="I629" s="180">
        <v>7.5</v>
      </c>
      <c r="J629" s="232">
        <v>11115</v>
      </c>
      <c r="K629" s="232">
        <v>2578</v>
      </c>
      <c r="L629" s="232">
        <v>0</v>
      </c>
      <c r="M629" s="232">
        <v>938</v>
      </c>
      <c r="N629" s="232">
        <v>14631</v>
      </c>
      <c r="O629" s="237"/>
      <c r="P629" s="382"/>
      <c r="Q629" s="382"/>
    </row>
    <row r="630" spans="1:17" ht="15">
      <c r="A630" s="233">
        <v>478</v>
      </c>
      <c r="B630" s="234">
        <v>478352616</v>
      </c>
      <c r="C630" s="126" t="s">
        <v>541</v>
      </c>
      <c r="D630" s="124">
        <v>352</v>
      </c>
      <c r="E630" s="126" t="s">
        <v>379</v>
      </c>
      <c r="F630" s="126">
        <v>616</v>
      </c>
      <c r="G630" s="126" t="s">
        <v>386</v>
      </c>
      <c r="H630" s="364">
        <v>52.99</v>
      </c>
      <c r="I630" s="180">
        <v>52.99</v>
      </c>
      <c r="J630" s="232">
        <v>11033</v>
      </c>
      <c r="K630" s="232">
        <v>3863</v>
      </c>
      <c r="L630" s="232">
        <v>0</v>
      </c>
      <c r="M630" s="232">
        <v>938</v>
      </c>
      <c r="N630" s="232">
        <v>15834</v>
      </c>
      <c r="O630" s="237"/>
      <c r="P630" s="382"/>
      <c r="Q630" s="382"/>
    </row>
    <row r="631" spans="1:17" ht="15">
      <c r="A631" s="233">
        <v>478</v>
      </c>
      <c r="B631" s="234">
        <v>478352620</v>
      </c>
      <c r="C631" s="126" t="s">
        <v>541</v>
      </c>
      <c r="D631" s="124">
        <v>352</v>
      </c>
      <c r="E631" s="126" t="s">
        <v>379</v>
      </c>
      <c r="F631" s="126">
        <v>620</v>
      </c>
      <c r="G631" s="126" t="s">
        <v>388</v>
      </c>
      <c r="H631" s="364">
        <v>1.37</v>
      </c>
      <c r="I631" s="180">
        <v>1.37</v>
      </c>
      <c r="J631" s="232">
        <v>11023</v>
      </c>
      <c r="K631" s="232">
        <v>6016</v>
      </c>
      <c r="L631" s="232">
        <v>0</v>
      </c>
      <c r="M631" s="232">
        <v>938</v>
      </c>
      <c r="N631" s="232">
        <v>17977</v>
      </c>
      <c r="O631" s="237"/>
      <c r="P631" s="382"/>
      <c r="Q631" s="382"/>
    </row>
    <row r="632" spans="1:17" ht="15">
      <c r="A632" s="233">
        <v>478</v>
      </c>
      <c r="B632" s="234">
        <v>478352640</v>
      </c>
      <c r="C632" s="126" t="s">
        <v>541</v>
      </c>
      <c r="D632" s="124">
        <v>352</v>
      </c>
      <c r="E632" s="126" t="s">
        <v>379</v>
      </c>
      <c r="F632" s="126">
        <v>640</v>
      </c>
      <c r="G632" s="126" t="s">
        <v>393</v>
      </c>
      <c r="H632" s="364">
        <v>1</v>
      </c>
      <c r="I632" s="180">
        <v>1</v>
      </c>
      <c r="J632" s="232">
        <v>11023</v>
      </c>
      <c r="K632" s="232">
        <v>8338</v>
      </c>
      <c r="L632" s="232">
        <v>0</v>
      </c>
      <c r="M632" s="232">
        <v>938</v>
      </c>
      <c r="N632" s="232">
        <v>20299</v>
      </c>
      <c r="O632" s="237"/>
      <c r="P632" s="382"/>
      <c r="Q632" s="382"/>
    </row>
    <row r="633" spans="1:17" ht="15">
      <c r="A633" s="233">
        <v>478</v>
      </c>
      <c r="B633" s="234">
        <v>478352673</v>
      </c>
      <c r="C633" s="126" t="s">
        <v>541</v>
      </c>
      <c r="D633" s="124">
        <v>352</v>
      </c>
      <c r="E633" s="126" t="s">
        <v>379</v>
      </c>
      <c r="F633" s="126">
        <v>673</v>
      </c>
      <c r="G633" s="126" t="s">
        <v>403</v>
      </c>
      <c r="H633" s="364">
        <v>22</v>
      </c>
      <c r="I633" s="180">
        <v>22</v>
      </c>
      <c r="J633" s="232">
        <v>10609</v>
      </c>
      <c r="K633" s="232">
        <v>6812</v>
      </c>
      <c r="L633" s="232">
        <v>0</v>
      </c>
      <c r="M633" s="232">
        <v>938</v>
      </c>
      <c r="N633" s="232">
        <v>18359</v>
      </c>
      <c r="O633" s="237"/>
      <c r="P633" s="382"/>
      <c r="Q633" s="382"/>
    </row>
    <row r="634" spans="1:17" ht="15">
      <c r="A634" s="233">
        <v>478</v>
      </c>
      <c r="B634" s="234">
        <v>478352695</v>
      </c>
      <c r="C634" s="126" t="s">
        <v>541</v>
      </c>
      <c r="D634" s="124">
        <v>352</v>
      </c>
      <c r="E634" s="126" t="s">
        <v>379</v>
      </c>
      <c r="F634" s="126">
        <v>695</v>
      </c>
      <c r="G634" s="126" t="s">
        <v>410</v>
      </c>
      <c r="H634" s="364">
        <v>1</v>
      </c>
      <c r="I634" s="180">
        <v>1</v>
      </c>
      <c r="J634" s="232">
        <v>11023</v>
      </c>
      <c r="K634" s="232">
        <v>7103</v>
      </c>
      <c r="L634" s="232">
        <v>0</v>
      </c>
      <c r="M634" s="232">
        <v>938</v>
      </c>
      <c r="N634" s="232">
        <v>19064</v>
      </c>
      <c r="O634" s="237"/>
      <c r="P634" s="382"/>
      <c r="Q634" s="382"/>
    </row>
    <row r="635" spans="1:17" ht="15">
      <c r="A635" s="233">
        <v>478</v>
      </c>
      <c r="B635" s="234">
        <v>478352720</v>
      </c>
      <c r="C635" s="126" t="s">
        <v>541</v>
      </c>
      <c r="D635" s="124">
        <v>352</v>
      </c>
      <c r="E635" s="126" t="s">
        <v>379</v>
      </c>
      <c r="F635" s="126">
        <v>720</v>
      </c>
      <c r="G635" s="126" t="s">
        <v>418</v>
      </c>
      <c r="H635" s="364">
        <v>3</v>
      </c>
      <c r="I635" s="180">
        <v>3</v>
      </c>
      <c r="J635" s="232">
        <v>9821</v>
      </c>
      <c r="K635" s="232">
        <v>2160</v>
      </c>
      <c r="L635" s="232">
        <v>0</v>
      </c>
      <c r="M635" s="232">
        <v>938</v>
      </c>
      <c r="N635" s="232">
        <v>12919</v>
      </c>
      <c r="O635" s="237"/>
      <c r="P635" s="382"/>
      <c r="Q635" s="382"/>
    </row>
    <row r="636" spans="1:17" ht="15">
      <c r="A636" s="233">
        <v>478</v>
      </c>
      <c r="B636" s="234">
        <v>478352725</v>
      </c>
      <c r="C636" s="126" t="s">
        <v>541</v>
      </c>
      <c r="D636" s="124">
        <v>352</v>
      </c>
      <c r="E636" s="126" t="s">
        <v>379</v>
      </c>
      <c r="F636" s="126">
        <v>725</v>
      </c>
      <c r="G636" s="126" t="s">
        <v>419</v>
      </c>
      <c r="H636" s="364">
        <v>15.98</v>
      </c>
      <c r="I636" s="180">
        <v>15.98</v>
      </c>
      <c r="J636" s="232">
        <v>10723</v>
      </c>
      <c r="K636" s="232">
        <v>3484</v>
      </c>
      <c r="L636" s="232">
        <v>0</v>
      </c>
      <c r="M636" s="232">
        <v>938</v>
      </c>
      <c r="N636" s="232">
        <v>15145</v>
      </c>
      <c r="O636" s="237"/>
      <c r="P636" s="382"/>
      <c r="Q636" s="382"/>
    </row>
    <row r="637" spans="1:17" ht="15">
      <c r="A637" s="233">
        <v>478</v>
      </c>
      <c r="B637" s="234">
        <v>478352735</v>
      </c>
      <c r="C637" s="126" t="s">
        <v>541</v>
      </c>
      <c r="D637" s="124">
        <v>352</v>
      </c>
      <c r="E637" s="126" t="s">
        <v>379</v>
      </c>
      <c r="F637" s="126">
        <v>735</v>
      </c>
      <c r="G637" s="126" t="s">
        <v>422</v>
      </c>
      <c r="H637" s="364">
        <v>29.46</v>
      </c>
      <c r="I637" s="180">
        <v>29.46</v>
      </c>
      <c r="J637" s="232">
        <v>11169</v>
      </c>
      <c r="K637" s="232">
        <v>5266</v>
      </c>
      <c r="L637" s="232">
        <v>0</v>
      </c>
      <c r="M637" s="232">
        <v>938</v>
      </c>
      <c r="N637" s="232">
        <v>17373</v>
      </c>
      <c r="O637" s="237"/>
      <c r="P637" s="382"/>
      <c r="Q637" s="382"/>
    </row>
    <row r="638" spans="1:17" ht="15">
      <c r="A638" s="233">
        <v>478</v>
      </c>
      <c r="B638" s="234">
        <v>478352753</v>
      </c>
      <c r="C638" s="126" t="s">
        <v>541</v>
      </c>
      <c r="D638" s="124">
        <v>352</v>
      </c>
      <c r="E638" s="126" t="s">
        <v>379</v>
      </c>
      <c r="F638" s="126">
        <v>753</v>
      </c>
      <c r="G638" s="126" t="s">
        <v>426</v>
      </c>
      <c r="H638" s="364">
        <v>4</v>
      </c>
      <c r="I638" s="180">
        <v>4</v>
      </c>
      <c r="J638" s="232">
        <v>11466</v>
      </c>
      <c r="K638" s="232">
        <v>4655</v>
      </c>
      <c r="L638" s="232">
        <v>0</v>
      </c>
      <c r="M638" s="232">
        <v>938</v>
      </c>
      <c r="N638" s="232">
        <v>17059</v>
      </c>
      <c r="O638" s="237"/>
      <c r="P638" s="382"/>
      <c r="Q638" s="382"/>
    </row>
    <row r="639" spans="1:17" ht="15">
      <c r="A639" s="233">
        <v>478</v>
      </c>
      <c r="B639" s="234">
        <v>478352770</v>
      </c>
      <c r="C639" s="126" t="s">
        <v>541</v>
      </c>
      <c r="D639" s="124">
        <v>352</v>
      </c>
      <c r="E639" s="126" t="s">
        <v>379</v>
      </c>
      <c r="F639" s="126">
        <v>770</v>
      </c>
      <c r="G639" s="126" t="s">
        <v>433</v>
      </c>
      <c r="H639" s="364">
        <v>0.5</v>
      </c>
      <c r="I639" s="180">
        <v>0.5</v>
      </c>
      <c r="J639" s="232">
        <v>11023</v>
      </c>
      <c r="K639" s="232">
        <v>1968</v>
      </c>
      <c r="L639" s="232">
        <v>0</v>
      </c>
      <c r="M639" s="232">
        <v>938</v>
      </c>
      <c r="N639" s="232">
        <v>13929</v>
      </c>
      <c r="O639" s="237"/>
      <c r="P639" s="382"/>
      <c r="Q639" s="382"/>
    </row>
    <row r="640" spans="1:17" ht="15">
      <c r="A640" s="233">
        <v>478</v>
      </c>
      <c r="B640" s="234">
        <v>478352775</v>
      </c>
      <c r="C640" s="126" t="s">
        <v>541</v>
      </c>
      <c r="D640" s="124">
        <v>352</v>
      </c>
      <c r="E640" s="126" t="s">
        <v>379</v>
      </c>
      <c r="F640" s="126">
        <v>775</v>
      </c>
      <c r="G640" s="126" t="s">
        <v>436</v>
      </c>
      <c r="H640" s="364">
        <v>18</v>
      </c>
      <c r="I640" s="180">
        <v>18</v>
      </c>
      <c r="J640" s="232">
        <v>10288</v>
      </c>
      <c r="K640" s="232">
        <v>2899</v>
      </c>
      <c r="L640" s="232">
        <v>0</v>
      </c>
      <c r="M640" s="232">
        <v>938</v>
      </c>
      <c r="N640" s="232">
        <v>14125</v>
      </c>
      <c r="O640" s="237"/>
      <c r="P640" s="382"/>
      <c r="Q640" s="382"/>
    </row>
    <row r="641" spans="1:17" ht="15">
      <c r="A641" s="233">
        <v>479</v>
      </c>
      <c r="B641" s="234">
        <v>479278005</v>
      </c>
      <c r="C641" s="126" t="s">
        <v>542</v>
      </c>
      <c r="D641" s="124">
        <v>278</v>
      </c>
      <c r="E641" s="126" t="s">
        <v>305</v>
      </c>
      <c r="F641" s="126">
        <v>5</v>
      </c>
      <c r="G641" s="126" t="s">
        <v>32</v>
      </c>
      <c r="H641" s="364">
        <v>3.9299999999999997</v>
      </c>
      <c r="I641" s="180">
        <v>3.9299999999999997</v>
      </c>
      <c r="J641" s="232">
        <v>11590</v>
      </c>
      <c r="K641" s="232">
        <v>5724</v>
      </c>
      <c r="L641" s="232">
        <v>0</v>
      </c>
      <c r="M641" s="232">
        <v>938</v>
      </c>
      <c r="N641" s="232">
        <v>18252</v>
      </c>
      <c r="O641" s="237"/>
      <c r="P641" s="382"/>
      <c r="Q641" s="382"/>
    </row>
    <row r="642" spans="1:17" ht="15">
      <c r="A642" s="233">
        <v>479</v>
      </c>
      <c r="B642" s="234">
        <v>479278024</v>
      </c>
      <c r="C642" s="126" t="s">
        <v>542</v>
      </c>
      <c r="D642" s="124">
        <v>278</v>
      </c>
      <c r="E642" s="126" t="s">
        <v>305</v>
      </c>
      <c r="F642" s="126">
        <v>24</v>
      </c>
      <c r="G642" s="126" t="s">
        <v>51</v>
      </c>
      <c r="H642" s="364">
        <v>20.96</v>
      </c>
      <c r="I642" s="180">
        <v>20.96</v>
      </c>
      <c r="J642" s="232">
        <v>10831</v>
      </c>
      <c r="K642" s="232">
        <v>2856</v>
      </c>
      <c r="L642" s="232">
        <v>0</v>
      </c>
      <c r="M642" s="232">
        <v>938</v>
      </c>
      <c r="N642" s="232">
        <v>14625</v>
      </c>
      <c r="O642" s="237"/>
      <c r="P642" s="382"/>
      <c r="Q642" s="382"/>
    </row>
    <row r="643" spans="1:17" ht="15">
      <c r="A643" s="233">
        <v>479</v>
      </c>
      <c r="B643" s="234">
        <v>479278061</v>
      </c>
      <c r="C643" s="126" t="s">
        <v>542</v>
      </c>
      <c r="D643" s="124">
        <v>278</v>
      </c>
      <c r="E643" s="126" t="s">
        <v>305</v>
      </c>
      <c r="F643" s="126">
        <v>61</v>
      </c>
      <c r="G643" s="126" t="s">
        <v>88</v>
      </c>
      <c r="H643" s="364">
        <v>31.310000000000002</v>
      </c>
      <c r="I643" s="180">
        <v>31.310000000000002</v>
      </c>
      <c r="J643" s="232">
        <v>13367</v>
      </c>
      <c r="K643" s="232">
        <v>824</v>
      </c>
      <c r="L643" s="232">
        <v>0</v>
      </c>
      <c r="M643" s="232">
        <v>938</v>
      </c>
      <c r="N643" s="232">
        <v>15129</v>
      </c>
      <c r="O643" s="237"/>
      <c r="P643" s="382"/>
      <c r="Q643" s="382"/>
    </row>
    <row r="644" spans="1:17" ht="15">
      <c r="A644" s="233">
        <v>479</v>
      </c>
      <c r="B644" s="234">
        <v>479278086</v>
      </c>
      <c r="C644" s="126" t="s">
        <v>542</v>
      </c>
      <c r="D644" s="124">
        <v>278</v>
      </c>
      <c r="E644" s="126" t="s">
        <v>305</v>
      </c>
      <c r="F644" s="126">
        <v>86</v>
      </c>
      <c r="G644" s="126" t="s">
        <v>113</v>
      </c>
      <c r="H644" s="364">
        <v>17.509999999999998</v>
      </c>
      <c r="I644" s="180">
        <v>17.509999999999998</v>
      </c>
      <c r="J644" s="232">
        <v>10675</v>
      </c>
      <c r="K644" s="232">
        <v>1551</v>
      </c>
      <c r="L644" s="232">
        <v>0</v>
      </c>
      <c r="M644" s="232">
        <v>938</v>
      </c>
      <c r="N644" s="232">
        <v>13164</v>
      </c>
      <c r="O644" s="237"/>
      <c r="P644" s="382"/>
      <c r="Q644" s="382"/>
    </row>
    <row r="645" spans="1:17" ht="15">
      <c r="A645" s="233">
        <v>479</v>
      </c>
      <c r="B645" s="234">
        <v>479278087</v>
      </c>
      <c r="C645" s="126" t="s">
        <v>542</v>
      </c>
      <c r="D645" s="124">
        <v>278</v>
      </c>
      <c r="E645" s="126" t="s">
        <v>305</v>
      </c>
      <c r="F645" s="126">
        <v>87</v>
      </c>
      <c r="G645" s="126" t="s">
        <v>114</v>
      </c>
      <c r="H645" s="364">
        <v>5</v>
      </c>
      <c r="I645" s="180">
        <v>5</v>
      </c>
      <c r="J645" s="232">
        <v>11802</v>
      </c>
      <c r="K645" s="232">
        <v>5104</v>
      </c>
      <c r="L645" s="232">
        <v>0</v>
      </c>
      <c r="M645" s="232">
        <v>938</v>
      </c>
      <c r="N645" s="232">
        <v>17844</v>
      </c>
      <c r="O645" s="237"/>
      <c r="P645" s="382"/>
      <c r="Q645" s="382"/>
    </row>
    <row r="646" spans="1:17" ht="15">
      <c r="A646" s="233">
        <v>479</v>
      </c>
      <c r="B646" s="234">
        <v>479278091</v>
      </c>
      <c r="C646" s="126" t="s">
        <v>542</v>
      </c>
      <c r="D646" s="124">
        <v>278</v>
      </c>
      <c r="E646" s="126" t="s">
        <v>305</v>
      </c>
      <c r="F646" s="126">
        <v>91</v>
      </c>
      <c r="G646" s="126" t="s">
        <v>118</v>
      </c>
      <c r="H646" s="364">
        <v>1</v>
      </c>
      <c r="I646" s="180">
        <v>1</v>
      </c>
      <c r="J646" s="232">
        <v>11023</v>
      </c>
      <c r="K646" s="232">
        <v>14277</v>
      </c>
      <c r="L646" s="232">
        <v>0</v>
      </c>
      <c r="M646" s="232">
        <v>938</v>
      </c>
      <c r="N646" s="232">
        <v>26238</v>
      </c>
      <c r="O646" s="237"/>
      <c r="P646" s="382"/>
      <c r="Q646" s="382"/>
    </row>
    <row r="647" spans="1:17" ht="15">
      <c r="A647" s="233">
        <v>479</v>
      </c>
      <c r="B647" s="234">
        <v>479278111</v>
      </c>
      <c r="C647" s="126" t="s">
        <v>542</v>
      </c>
      <c r="D647" s="124">
        <v>278</v>
      </c>
      <c r="E647" s="126" t="s">
        <v>305</v>
      </c>
      <c r="F647" s="126">
        <v>111</v>
      </c>
      <c r="G647" s="126" t="s">
        <v>138</v>
      </c>
      <c r="H647" s="364">
        <v>8.9</v>
      </c>
      <c r="I647" s="180">
        <v>8.9</v>
      </c>
      <c r="J647" s="232">
        <v>12500</v>
      </c>
      <c r="K647" s="232">
        <v>2905</v>
      </c>
      <c r="L647" s="232">
        <v>0</v>
      </c>
      <c r="M647" s="232">
        <v>938</v>
      </c>
      <c r="N647" s="232">
        <v>16343</v>
      </c>
      <c r="O647" s="237"/>
      <c r="P647" s="382"/>
      <c r="Q647" s="382"/>
    </row>
    <row r="648" spans="1:17" ht="15">
      <c r="A648" s="233">
        <v>479</v>
      </c>
      <c r="B648" s="234">
        <v>479278114</v>
      </c>
      <c r="C648" s="126" t="s">
        <v>542</v>
      </c>
      <c r="D648" s="124">
        <v>278</v>
      </c>
      <c r="E648" s="126" t="s">
        <v>305</v>
      </c>
      <c r="F648" s="126">
        <v>114</v>
      </c>
      <c r="G648" s="126" t="s">
        <v>141</v>
      </c>
      <c r="H648" s="364">
        <v>2</v>
      </c>
      <c r="I648" s="180">
        <v>2</v>
      </c>
      <c r="J648" s="232">
        <v>11023</v>
      </c>
      <c r="K648" s="232">
        <v>2130</v>
      </c>
      <c r="L648" s="232">
        <v>0</v>
      </c>
      <c r="M648" s="232">
        <v>938</v>
      </c>
      <c r="N648" s="232">
        <v>14091</v>
      </c>
      <c r="O648" s="237"/>
      <c r="P648" s="382"/>
      <c r="Q648" s="382"/>
    </row>
    <row r="649" spans="1:17" ht="15">
      <c r="A649" s="233">
        <v>479</v>
      </c>
      <c r="B649" s="234">
        <v>479278117</v>
      </c>
      <c r="C649" s="126" t="s">
        <v>542</v>
      </c>
      <c r="D649" s="124">
        <v>278</v>
      </c>
      <c r="E649" s="126" t="s">
        <v>305</v>
      </c>
      <c r="F649" s="126">
        <v>117</v>
      </c>
      <c r="G649" s="126" t="s">
        <v>144</v>
      </c>
      <c r="H649" s="364">
        <v>12</v>
      </c>
      <c r="I649" s="180">
        <v>12</v>
      </c>
      <c r="J649" s="232">
        <v>11521</v>
      </c>
      <c r="K649" s="232">
        <v>5592</v>
      </c>
      <c r="L649" s="232">
        <v>0</v>
      </c>
      <c r="M649" s="232">
        <v>938</v>
      </c>
      <c r="N649" s="232">
        <v>18051</v>
      </c>
      <c r="O649" s="237"/>
      <c r="P649" s="382"/>
      <c r="Q649" s="382"/>
    </row>
    <row r="650" spans="1:17" ht="15">
      <c r="A650" s="233">
        <v>479</v>
      </c>
      <c r="B650" s="234">
        <v>479278127</v>
      </c>
      <c r="C650" s="126" t="s">
        <v>542</v>
      </c>
      <c r="D650" s="124">
        <v>278</v>
      </c>
      <c r="E650" s="126" t="s">
        <v>305</v>
      </c>
      <c r="F650" s="126">
        <v>127</v>
      </c>
      <c r="G650" s="126" t="s">
        <v>154</v>
      </c>
      <c r="H650" s="364">
        <v>7</v>
      </c>
      <c r="I650" s="180">
        <v>7</v>
      </c>
      <c r="J650" s="232">
        <v>11567</v>
      </c>
      <c r="K650" s="232">
        <v>5910</v>
      </c>
      <c r="L650" s="232">
        <v>0</v>
      </c>
      <c r="M650" s="232">
        <v>938</v>
      </c>
      <c r="N650" s="232">
        <v>18415</v>
      </c>
      <c r="O650" s="237"/>
      <c r="P650" s="382"/>
      <c r="Q650" s="382"/>
    </row>
    <row r="651" spans="1:17" ht="15">
      <c r="A651" s="233">
        <v>479</v>
      </c>
      <c r="B651" s="234">
        <v>479278137</v>
      </c>
      <c r="C651" s="126" t="s">
        <v>542</v>
      </c>
      <c r="D651" s="124">
        <v>278</v>
      </c>
      <c r="E651" s="126" t="s">
        <v>305</v>
      </c>
      <c r="F651" s="126">
        <v>137</v>
      </c>
      <c r="G651" s="126" t="s">
        <v>164</v>
      </c>
      <c r="H651" s="364">
        <v>25.580000000000002</v>
      </c>
      <c r="I651" s="180">
        <v>25.580000000000002</v>
      </c>
      <c r="J651" s="232">
        <v>11849</v>
      </c>
      <c r="K651" s="232">
        <v>0</v>
      </c>
      <c r="L651" s="232">
        <v>0</v>
      </c>
      <c r="M651" s="232">
        <v>938</v>
      </c>
      <c r="N651" s="232">
        <v>12787</v>
      </c>
      <c r="O651" s="237"/>
      <c r="P651" s="382"/>
      <c r="Q651" s="382"/>
    </row>
    <row r="652" spans="1:17" ht="15">
      <c r="A652" s="233">
        <v>479</v>
      </c>
      <c r="B652" s="234">
        <v>479278159</v>
      </c>
      <c r="C652" s="126" t="s">
        <v>542</v>
      </c>
      <c r="D652" s="124">
        <v>278</v>
      </c>
      <c r="E652" s="126" t="s">
        <v>305</v>
      </c>
      <c r="F652" s="126">
        <v>159</v>
      </c>
      <c r="G652" s="126" t="s">
        <v>186</v>
      </c>
      <c r="H652" s="364">
        <v>1</v>
      </c>
      <c r="I652" s="180">
        <v>1</v>
      </c>
      <c r="J652" s="232">
        <v>11023</v>
      </c>
      <c r="K652" s="232">
        <v>5322</v>
      </c>
      <c r="L652" s="232">
        <v>0</v>
      </c>
      <c r="M652" s="232">
        <v>938</v>
      </c>
      <c r="N652" s="232">
        <v>17283</v>
      </c>
      <c r="O652" s="237"/>
      <c r="P652" s="382"/>
      <c r="Q652" s="382"/>
    </row>
    <row r="653" spans="1:17" ht="15">
      <c r="A653" s="233">
        <v>479</v>
      </c>
      <c r="B653" s="234">
        <v>479278161</v>
      </c>
      <c r="C653" s="126" t="s">
        <v>542</v>
      </c>
      <c r="D653" s="124">
        <v>278</v>
      </c>
      <c r="E653" s="126" t="s">
        <v>305</v>
      </c>
      <c r="F653" s="126">
        <v>161</v>
      </c>
      <c r="G653" s="126" t="s">
        <v>188</v>
      </c>
      <c r="H653" s="364">
        <v>6.44</v>
      </c>
      <c r="I653" s="180">
        <v>6.44</v>
      </c>
      <c r="J653" s="232">
        <v>11555</v>
      </c>
      <c r="K653" s="232">
        <v>4869</v>
      </c>
      <c r="L653" s="232">
        <v>0</v>
      </c>
      <c r="M653" s="232">
        <v>938</v>
      </c>
      <c r="N653" s="232">
        <v>17362</v>
      </c>
      <c r="O653" s="237"/>
      <c r="P653" s="382"/>
      <c r="Q653" s="382"/>
    </row>
    <row r="654" spans="1:17" ht="15">
      <c r="A654" s="233">
        <v>479</v>
      </c>
      <c r="B654" s="234">
        <v>479278191</v>
      </c>
      <c r="C654" s="126" t="s">
        <v>542</v>
      </c>
      <c r="D654" s="124">
        <v>278</v>
      </c>
      <c r="E654" s="126" t="s">
        <v>305</v>
      </c>
      <c r="F654" s="126">
        <v>191</v>
      </c>
      <c r="G654" s="126" t="s">
        <v>218</v>
      </c>
      <c r="H654" s="364">
        <v>6.2</v>
      </c>
      <c r="I654" s="180">
        <v>6.2</v>
      </c>
      <c r="J654" s="232">
        <v>11194</v>
      </c>
      <c r="K654" s="232">
        <v>3848</v>
      </c>
      <c r="L654" s="232">
        <v>0</v>
      </c>
      <c r="M654" s="232">
        <v>938</v>
      </c>
      <c r="N654" s="232">
        <v>15980</v>
      </c>
      <c r="O654" s="237"/>
      <c r="P654" s="382"/>
      <c r="Q654" s="382"/>
    </row>
    <row r="655" spans="1:17" ht="15">
      <c r="A655" s="233">
        <v>479</v>
      </c>
      <c r="B655" s="234">
        <v>479278210</v>
      </c>
      <c r="C655" s="126" t="s">
        <v>542</v>
      </c>
      <c r="D655" s="124">
        <v>278</v>
      </c>
      <c r="E655" s="126" t="s">
        <v>305</v>
      </c>
      <c r="F655" s="126">
        <v>210</v>
      </c>
      <c r="G655" s="126" t="s">
        <v>237</v>
      </c>
      <c r="H655" s="364">
        <v>21.010000000000005</v>
      </c>
      <c r="I655" s="180">
        <v>21.010000000000005</v>
      </c>
      <c r="J655" s="232">
        <v>12276</v>
      </c>
      <c r="K655" s="232">
        <v>5036</v>
      </c>
      <c r="L655" s="232">
        <v>0</v>
      </c>
      <c r="M655" s="232">
        <v>938</v>
      </c>
      <c r="N655" s="232">
        <v>18250</v>
      </c>
      <c r="O655" s="237"/>
      <c r="P655" s="382"/>
      <c r="Q655" s="382"/>
    </row>
    <row r="656" spans="1:17" ht="15">
      <c r="A656" s="233">
        <v>479</v>
      </c>
      <c r="B656" s="234">
        <v>479278227</v>
      </c>
      <c r="C656" s="126" t="s">
        <v>542</v>
      </c>
      <c r="D656" s="124">
        <v>278</v>
      </c>
      <c r="E656" s="126" t="s">
        <v>305</v>
      </c>
      <c r="F656" s="126">
        <v>227</v>
      </c>
      <c r="G656" s="126" t="s">
        <v>254</v>
      </c>
      <c r="H656" s="364">
        <v>5.55</v>
      </c>
      <c r="I656" s="180">
        <v>5.55</v>
      </c>
      <c r="J656" s="232">
        <v>12132</v>
      </c>
      <c r="K656" s="232">
        <v>3492</v>
      </c>
      <c r="L656" s="232">
        <v>0</v>
      </c>
      <c r="M656" s="232">
        <v>938</v>
      </c>
      <c r="N656" s="232">
        <v>16562</v>
      </c>
      <c r="O656" s="237"/>
      <c r="P656" s="382"/>
      <c r="Q656" s="382"/>
    </row>
    <row r="657" spans="1:17" ht="15">
      <c r="A657" s="233">
        <v>479</v>
      </c>
      <c r="B657" s="234">
        <v>479278278</v>
      </c>
      <c r="C657" s="126" t="s">
        <v>542</v>
      </c>
      <c r="D657" s="124">
        <v>278</v>
      </c>
      <c r="E657" s="126" t="s">
        <v>305</v>
      </c>
      <c r="F657" s="126">
        <v>278</v>
      </c>
      <c r="G657" s="126" t="s">
        <v>305</v>
      </c>
      <c r="H657" s="364">
        <v>51.21</v>
      </c>
      <c r="I657" s="180">
        <v>51.21</v>
      </c>
      <c r="J657" s="232">
        <v>11790</v>
      </c>
      <c r="K657" s="232">
        <v>2689</v>
      </c>
      <c r="L657" s="232">
        <v>0</v>
      </c>
      <c r="M657" s="232">
        <v>938</v>
      </c>
      <c r="N657" s="232">
        <v>15417</v>
      </c>
      <c r="O657" s="237"/>
      <c r="P657" s="382"/>
      <c r="Q657" s="382"/>
    </row>
    <row r="658" spans="1:17" ht="15">
      <c r="A658" s="233">
        <v>479</v>
      </c>
      <c r="B658" s="234">
        <v>479278281</v>
      </c>
      <c r="C658" s="126" t="s">
        <v>542</v>
      </c>
      <c r="D658" s="124">
        <v>278</v>
      </c>
      <c r="E658" s="126" t="s">
        <v>305</v>
      </c>
      <c r="F658" s="126">
        <v>281</v>
      </c>
      <c r="G658" s="126" t="s">
        <v>308</v>
      </c>
      <c r="H658" s="364">
        <v>56.33</v>
      </c>
      <c r="I658" s="180">
        <v>56.33</v>
      </c>
      <c r="J658" s="232">
        <v>14179</v>
      </c>
      <c r="K658" s="232">
        <v>0</v>
      </c>
      <c r="L658" s="232">
        <v>0</v>
      </c>
      <c r="M658" s="232">
        <v>938</v>
      </c>
      <c r="N658" s="232">
        <v>15117</v>
      </c>
      <c r="O658" s="237"/>
      <c r="P658" s="382"/>
      <c r="Q658" s="382"/>
    </row>
    <row r="659" spans="1:17" ht="15">
      <c r="A659" s="233">
        <v>479</v>
      </c>
      <c r="B659" s="234">
        <v>479278309</v>
      </c>
      <c r="C659" s="126" t="s">
        <v>542</v>
      </c>
      <c r="D659" s="124">
        <v>278</v>
      </c>
      <c r="E659" s="126" t="s">
        <v>305</v>
      </c>
      <c r="F659" s="126">
        <v>309</v>
      </c>
      <c r="G659" s="126" t="s">
        <v>336</v>
      </c>
      <c r="H659" s="364">
        <v>4</v>
      </c>
      <c r="I659" s="180">
        <v>4</v>
      </c>
      <c r="J659" s="232">
        <v>12682</v>
      </c>
      <c r="K659" s="232">
        <v>1193</v>
      </c>
      <c r="L659" s="232">
        <v>0</v>
      </c>
      <c r="M659" s="232">
        <v>938</v>
      </c>
      <c r="N659" s="232">
        <v>14813</v>
      </c>
      <c r="O659" s="237"/>
      <c r="P659" s="382"/>
      <c r="Q659" s="382"/>
    </row>
    <row r="660" spans="1:17" ht="15">
      <c r="A660" s="233">
        <v>479</v>
      </c>
      <c r="B660" s="234">
        <v>479278325</v>
      </c>
      <c r="C660" s="126" t="s">
        <v>542</v>
      </c>
      <c r="D660" s="124">
        <v>278</v>
      </c>
      <c r="E660" s="126" t="s">
        <v>305</v>
      </c>
      <c r="F660" s="126">
        <v>325</v>
      </c>
      <c r="G660" s="126" t="s">
        <v>352</v>
      </c>
      <c r="H660" s="364">
        <v>17.11</v>
      </c>
      <c r="I660" s="180">
        <v>17.11</v>
      </c>
      <c r="J660" s="232">
        <v>12119</v>
      </c>
      <c r="K660" s="232">
        <v>1693</v>
      </c>
      <c r="L660" s="232">
        <v>0</v>
      </c>
      <c r="M660" s="232">
        <v>938</v>
      </c>
      <c r="N660" s="232">
        <v>14750</v>
      </c>
      <c r="O660" s="237"/>
      <c r="P660" s="382"/>
      <c r="Q660" s="382"/>
    </row>
    <row r="661" spans="1:17" ht="15">
      <c r="A661" s="233">
        <v>479</v>
      </c>
      <c r="B661" s="234">
        <v>479278332</v>
      </c>
      <c r="C661" s="126" t="s">
        <v>542</v>
      </c>
      <c r="D661" s="124">
        <v>278</v>
      </c>
      <c r="E661" s="126" t="s">
        <v>305</v>
      </c>
      <c r="F661" s="126">
        <v>332</v>
      </c>
      <c r="G661" s="126" t="s">
        <v>359</v>
      </c>
      <c r="H661" s="364">
        <v>10</v>
      </c>
      <c r="I661" s="180">
        <v>10</v>
      </c>
      <c r="J661" s="232">
        <v>12105</v>
      </c>
      <c r="K661" s="232">
        <v>915</v>
      </c>
      <c r="L661" s="232">
        <v>0</v>
      </c>
      <c r="M661" s="232">
        <v>938</v>
      </c>
      <c r="N661" s="232">
        <v>13958</v>
      </c>
      <c r="O661" s="237"/>
      <c r="P661" s="382"/>
      <c r="Q661" s="382"/>
    </row>
    <row r="662" spans="1:17" ht="15">
      <c r="A662" s="233">
        <v>479</v>
      </c>
      <c r="B662" s="234">
        <v>479278605</v>
      </c>
      <c r="C662" s="126" t="s">
        <v>542</v>
      </c>
      <c r="D662" s="124">
        <v>278</v>
      </c>
      <c r="E662" s="126" t="s">
        <v>305</v>
      </c>
      <c r="F662" s="126">
        <v>605</v>
      </c>
      <c r="G662" s="126" t="s">
        <v>383</v>
      </c>
      <c r="H662" s="364">
        <v>31.469999999999995</v>
      </c>
      <c r="I662" s="180">
        <v>31.469999999999995</v>
      </c>
      <c r="J662" s="232">
        <v>12050</v>
      </c>
      <c r="K662" s="232">
        <v>8724</v>
      </c>
      <c r="L662" s="232">
        <v>0</v>
      </c>
      <c r="M662" s="232">
        <v>938</v>
      </c>
      <c r="N662" s="232">
        <v>21712</v>
      </c>
      <c r="O662" s="237"/>
      <c r="P662" s="382"/>
      <c r="Q662" s="382"/>
    </row>
    <row r="663" spans="1:17" ht="15">
      <c r="A663" s="233">
        <v>479</v>
      </c>
      <c r="B663" s="234">
        <v>479278635</v>
      </c>
      <c r="C663" s="126" t="s">
        <v>542</v>
      </c>
      <c r="D663" s="124">
        <v>278</v>
      </c>
      <c r="E663" s="126" t="s">
        <v>305</v>
      </c>
      <c r="F663" s="126">
        <v>635</v>
      </c>
      <c r="G663" s="126" t="s">
        <v>392</v>
      </c>
      <c r="H663" s="364">
        <v>1</v>
      </c>
      <c r="I663" s="180">
        <v>1</v>
      </c>
      <c r="J663" s="232">
        <v>15661</v>
      </c>
      <c r="K663" s="232">
        <v>6329</v>
      </c>
      <c r="L663" s="232">
        <v>0</v>
      </c>
      <c r="M663" s="232">
        <v>938</v>
      </c>
      <c r="N663" s="232">
        <v>22928</v>
      </c>
      <c r="O663" s="237"/>
      <c r="P663" s="382"/>
      <c r="Q663" s="382"/>
    </row>
    <row r="664" spans="1:17" ht="15">
      <c r="A664" s="233">
        <v>479</v>
      </c>
      <c r="B664" s="234">
        <v>479278670</v>
      </c>
      <c r="C664" s="126" t="s">
        <v>542</v>
      </c>
      <c r="D664" s="124">
        <v>278</v>
      </c>
      <c r="E664" s="126" t="s">
        <v>305</v>
      </c>
      <c r="F664" s="126">
        <v>670</v>
      </c>
      <c r="G664" s="126" t="s">
        <v>401</v>
      </c>
      <c r="H664" s="364">
        <v>8.5399999999999991</v>
      </c>
      <c r="I664" s="180">
        <v>8.5399999999999991</v>
      </c>
      <c r="J664" s="232">
        <v>11589</v>
      </c>
      <c r="K664" s="232">
        <v>8803</v>
      </c>
      <c r="L664" s="232">
        <v>0</v>
      </c>
      <c r="M664" s="232">
        <v>938</v>
      </c>
      <c r="N664" s="232">
        <v>21330</v>
      </c>
      <c r="O664" s="237"/>
      <c r="P664" s="382"/>
      <c r="Q664" s="382"/>
    </row>
    <row r="665" spans="1:17" ht="15">
      <c r="A665" s="233">
        <v>479</v>
      </c>
      <c r="B665" s="234">
        <v>479278672</v>
      </c>
      <c r="C665" s="126" t="s">
        <v>542</v>
      </c>
      <c r="D665" s="124">
        <v>278</v>
      </c>
      <c r="E665" s="126" t="s">
        <v>305</v>
      </c>
      <c r="F665" s="126">
        <v>672</v>
      </c>
      <c r="G665" s="126" t="s">
        <v>402</v>
      </c>
      <c r="H665" s="364">
        <v>3</v>
      </c>
      <c r="I665" s="180">
        <v>3</v>
      </c>
      <c r="J665" s="232">
        <v>12913</v>
      </c>
      <c r="K665" s="232">
        <v>5199</v>
      </c>
      <c r="L665" s="232">
        <v>0</v>
      </c>
      <c r="M665" s="232">
        <v>938</v>
      </c>
      <c r="N665" s="232">
        <v>19050</v>
      </c>
      <c r="O665" s="237"/>
      <c r="P665" s="382"/>
      <c r="Q665" s="382"/>
    </row>
    <row r="666" spans="1:17" ht="15">
      <c r="A666" s="233">
        <v>479</v>
      </c>
      <c r="B666" s="234">
        <v>479278674</v>
      </c>
      <c r="C666" s="126" t="s">
        <v>542</v>
      </c>
      <c r="D666" s="124">
        <v>278</v>
      </c>
      <c r="E666" s="126" t="s">
        <v>305</v>
      </c>
      <c r="F666" s="126">
        <v>674</v>
      </c>
      <c r="G666" s="126" t="s">
        <v>404</v>
      </c>
      <c r="H666" s="364">
        <v>8.9</v>
      </c>
      <c r="I666" s="180">
        <v>8.9</v>
      </c>
      <c r="J666" s="232">
        <v>15655</v>
      </c>
      <c r="K666" s="232">
        <v>8498</v>
      </c>
      <c r="L666" s="232">
        <v>0</v>
      </c>
      <c r="M666" s="232">
        <v>938</v>
      </c>
      <c r="N666" s="232">
        <v>25091</v>
      </c>
      <c r="O666" s="237"/>
      <c r="P666" s="382"/>
      <c r="Q666" s="382"/>
    </row>
    <row r="667" spans="1:17" ht="15">
      <c r="A667" s="233">
        <v>479</v>
      </c>
      <c r="B667" s="234">
        <v>479278680</v>
      </c>
      <c r="C667" s="126" t="s">
        <v>542</v>
      </c>
      <c r="D667" s="124">
        <v>278</v>
      </c>
      <c r="E667" s="126" t="s">
        <v>305</v>
      </c>
      <c r="F667" s="126">
        <v>680</v>
      </c>
      <c r="G667" s="126" t="s">
        <v>406</v>
      </c>
      <c r="H667" s="364">
        <v>6.93</v>
      </c>
      <c r="I667" s="180">
        <v>6.93</v>
      </c>
      <c r="J667" s="232">
        <v>13056</v>
      </c>
      <c r="K667" s="232">
        <v>4923</v>
      </c>
      <c r="L667" s="232">
        <v>0</v>
      </c>
      <c r="M667" s="232">
        <v>938</v>
      </c>
      <c r="N667" s="232">
        <v>18917</v>
      </c>
      <c r="O667" s="237"/>
      <c r="P667" s="382"/>
      <c r="Q667" s="382"/>
    </row>
    <row r="668" spans="1:17" ht="15">
      <c r="A668" s="233">
        <v>479</v>
      </c>
      <c r="B668" s="234">
        <v>479278683</v>
      </c>
      <c r="C668" s="126" t="s">
        <v>542</v>
      </c>
      <c r="D668" s="124">
        <v>278</v>
      </c>
      <c r="E668" s="126" t="s">
        <v>305</v>
      </c>
      <c r="F668" s="126">
        <v>683</v>
      </c>
      <c r="G668" s="126" t="s">
        <v>407</v>
      </c>
      <c r="H668" s="364">
        <v>10</v>
      </c>
      <c r="I668" s="180">
        <v>10</v>
      </c>
      <c r="J668" s="232">
        <v>11107</v>
      </c>
      <c r="K668" s="232">
        <v>9007</v>
      </c>
      <c r="L668" s="232">
        <v>0</v>
      </c>
      <c r="M668" s="232">
        <v>938</v>
      </c>
      <c r="N668" s="232">
        <v>21052</v>
      </c>
      <c r="O668" s="237"/>
      <c r="P668" s="382"/>
      <c r="Q668" s="382"/>
    </row>
    <row r="669" spans="1:17" ht="15">
      <c r="A669" s="233">
        <v>479</v>
      </c>
      <c r="B669" s="234">
        <v>479278717</v>
      </c>
      <c r="C669" s="126" t="s">
        <v>542</v>
      </c>
      <c r="D669" s="124">
        <v>278</v>
      </c>
      <c r="E669" s="126" t="s">
        <v>305</v>
      </c>
      <c r="F669" s="126">
        <v>717</v>
      </c>
      <c r="G669" s="126" t="s">
        <v>417</v>
      </c>
      <c r="H669" s="364">
        <v>2</v>
      </c>
      <c r="I669" s="180">
        <v>2</v>
      </c>
      <c r="J669" s="232">
        <v>11856.64286764706</v>
      </c>
      <c r="K669" s="232">
        <v>4903</v>
      </c>
      <c r="L669" s="232">
        <v>0</v>
      </c>
      <c r="M669" s="232">
        <v>938</v>
      </c>
      <c r="N669" s="232">
        <v>17697.64286764706</v>
      </c>
      <c r="O669" s="237"/>
      <c r="P669" s="382"/>
      <c r="Q669" s="382"/>
    </row>
    <row r="670" spans="1:17" ht="15">
      <c r="A670" s="233">
        <v>479</v>
      </c>
      <c r="B670" s="234">
        <v>479278750</v>
      </c>
      <c r="C670" s="126" t="s">
        <v>542</v>
      </c>
      <c r="D670" s="124">
        <v>278</v>
      </c>
      <c r="E670" s="126" t="s">
        <v>305</v>
      </c>
      <c r="F670" s="126">
        <v>750</v>
      </c>
      <c r="G670" s="126" t="s">
        <v>425</v>
      </c>
      <c r="H670" s="364">
        <v>1</v>
      </c>
      <c r="I670" s="180">
        <v>1</v>
      </c>
      <c r="J670" s="232">
        <v>9220</v>
      </c>
      <c r="K670" s="232">
        <v>5838</v>
      </c>
      <c r="L670" s="232">
        <v>0</v>
      </c>
      <c r="M670" s="232">
        <v>938</v>
      </c>
      <c r="N670" s="232">
        <v>15996</v>
      </c>
      <c r="O670" s="237"/>
      <c r="P670" s="382"/>
      <c r="Q670" s="382"/>
    </row>
    <row r="671" spans="1:17" ht="15">
      <c r="A671" s="233">
        <v>479</v>
      </c>
      <c r="B671" s="234">
        <v>479278753</v>
      </c>
      <c r="C671" s="126" t="s">
        <v>542</v>
      </c>
      <c r="D671" s="124">
        <v>278</v>
      </c>
      <c r="E671" s="126" t="s">
        <v>305</v>
      </c>
      <c r="F671" s="126">
        <v>753</v>
      </c>
      <c r="G671" s="126" t="s">
        <v>426</v>
      </c>
      <c r="H671" s="364">
        <v>1</v>
      </c>
      <c r="I671" s="180">
        <v>1</v>
      </c>
      <c r="J671" s="232">
        <v>11793.585444096136</v>
      </c>
      <c r="K671" s="232">
        <v>4788</v>
      </c>
      <c r="L671" s="232">
        <v>0</v>
      </c>
      <c r="M671" s="232">
        <v>938</v>
      </c>
      <c r="N671" s="232">
        <v>17519.585444096134</v>
      </c>
      <c r="O671" s="237"/>
      <c r="P671" s="382"/>
      <c r="Q671" s="382"/>
    </row>
    <row r="672" spans="1:17" ht="15">
      <c r="A672" s="233">
        <v>479</v>
      </c>
      <c r="B672" s="234">
        <v>479278755</v>
      </c>
      <c r="C672" s="126" t="s">
        <v>542</v>
      </c>
      <c r="D672" s="124">
        <v>278</v>
      </c>
      <c r="E672" s="126" t="s">
        <v>305</v>
      </c>
      <c r="F672" s="126">
        <v>755</v>
      </c>
      <c r="G672" s="126" t="s">
        <v>427</v>
      </c>
      <c r="H672" s="364">
        <v>4</v>
      </c>
      <c r="I672" s="180">
        <v>4</v>
      </c>
      <c r="J672" s="232">
        <v>9821</v>
      </c>
      <c r="K672" s="232">
        <v>4590</v>
      </c>
      <c r="L672" s="232">
        <v>0</v>
      </c>
      <c r="M672" s="232">
        <v>938</v>
      </c>
      <c r="N672" s="232">
        <v>15349</v>
      </c>
      <c r="O672" s="237"/>
      <c r="P672" s="382"/>
      <c r="Q672" s="382"/>
    </row>
    <row r="673" spans="1:17" ht="15">
      <c r="A673" s="233">
        <v>479</v>
      </c>
      <c r="B673" s="234">
        <v>479278766</v>
      </c>
      <c r="C673" s="126" t="s">
        <v>542</v>
      </c>
      <c r="D673" s="124">
        <v>278</v>
      </c>
      <c r="E673" s="126" t="s">
        <v>305</v>
      </c>
      <c r="F673" s="126">
        <v>766</v>
      </c>
      <c r="G673" s="126" t="s">
        <v>431</v>
      </c>
      <c r="H673" s="364">
        <v>2</v>
      </c>
      <c r="I673" s="180">
        <v>2</v>
      </c>
      <c r="J673" s="232">
        <v>11023</v>
      </c>
      <c r="K673" s="232">
        <v>3890</v>
      </c>
      <c r="L673" s="232">
        <v>0</v>
      </c>
      <c r="M673" s="232">
        <v>938</v>
      </c>
      <c r="N673" s="232">
        <v>15851</v>
      </c>
      <c r="O673" s="237"/>
      <c r="P673" s="382"/>
      <c r="Q673" s="382"/>
    </row>
    <row r="674" spans="1:17" ht="15">
      <c r="A674" s="233">
        <v>481</v>
      </c>
      <c r="B674" s="234">
        <v>481035001</v>
      </c>
      <c r="C674" s="126" t="s">
        <v>543</v>
      </c>
      <c r="D674" s="124">
        <v>35</v>
      </c>
      <c r="E674" s="126" t="s">
        <v>62</v>
      </c>
      <c r="F674" s="126">
        <v>1</v>
      </c>
      <c r="G674" s="126" t="s">
        <v>28</v>
      </c>
      <c r="H674" s="364">
        <v>1</v>
      </c>
      <c r="I674" s="180">
        <v>1</v>
      </c>
      <c r="J674" s="232">
        <v>12097.490041605108</v>
      </c>
      <c r="K674" s="232">
        <v>2032</v>
      </c>
      <c r="L674" s="232">
        <v>0</v>
      </c>
      <c r="M674" s="232">
        <v>938</v>
      </c>
      <c r="N674" s="232">
        <v>15067.490041605108</v>
      </c>
      <c r="O674" s="237"/>
      <c r="P674" s="382"/>
      <c r="Q674" s="382"/>
    </row>
    <row r="675" spans="1:17" ht="15">
      <c r="A675" s="233">
        <v>481</v>
      </c>
      <c r="B675" s="234">
        <v>481035016</v>
      </c>
      <c r="C675" s="126" t="s">
        <v>543</v>
      </c>
      <c r="D675" s="124">
        <v>35</v>
      </c>
      <c r="E675" s="126" t="s">
        <v>62</v>
      </c>
      <c r="F675" s="126">
        <v>16</v>
      </c>
      <c r="G675" s="126" t="s">
        <v>43</v>
      </c>
      <c r="H675" s="364">
        <v>2</v>
      </c>
      <c r="I675" s="180">
        <v>2</v>
      </c>
      <c r="J675" s="232">
        <v>10227</v>
      </c>
      <c r="K675" s="232">
        <v>578</v>
      </c>
      <c r="L675" s="232">
        <v>0</v>
      </c>
      <c r="M675" s="232">
        <v>938</v>
      </c>
      <c r="N675" s="232">
        <v>11743</v>
      </c>
      <c r="O675" s="237"/>
      <c r="P675" s="382"/>
      <c r="Q675" s="382"/>
    </row>
    <row r="676" spans="1:17" ht="15">
      <c r="A676" s="233">
        <v>481</v>
      </c>
      <c r="B676" s="234">
        <v>481035018</v>
      </c>
      <c r="C676" s="126" t="s">
        <v>543</v>
      </c>
      <c r="D676" s="124">
        <v>35</v>
      </c>
      <c r="E676" s="126" t="s">
        <v>62</v>
      </c>
      <c r="F676" s="126">
        <v>18</v>
      </c>
      <c r="G676" s="126" t="s">
        <v>45</v>
      </c>
      <c r="H676" s="364">
        <v>3</v>
      </c>
      <c r="I676" s="180">
        <v>3</v>
      </c>
      <c r="J676" s="232">
        <v>10227</v>
      </c>
      <c r="K676" s="232">
        <v>6862</v>
      </c>
      <c r="L676" s="232">
        <v>0</v>
      </c>
      <c r="M676" s="232">
        <v>938</v>
      </c>
      <c r="N676" s="232">
        <v>18027</v>
      </c>
      <c r="O676" s="237"/>
      <c r="P676" s="382"/>
      <c r="Q676" s="382"/>
    </row>
    <row r="677" spans="1:17" ht="15">
      <c r="A677" s="233">
        <v>481</v>
      </c>
      <c r="B677" s="234">
        <v>481035035</v>
      </c>
      <c r="C677" s="126" t="s">
        <v>543</v>
      </c>
      <c r="D677" s="124">
        <v>35</v>
      </c>
      <c r="E677" s="126" t="s">
        <v>62</v>
      </c>
      <c r="F677" s="126">
        <v>35</v>
      </c>
      <c r="G677" s="126" t="s">
        <v>62</v>
      </c>
      <c r="H677" s="364">
        <v>859.33000000000027</v>
      </c>
      <c r="I677" s="180">
        <v>859.33000000000027</v>
      </c>
      <c r="J677" s="232">
        <v>14960</v>
      </c>
      <c r="K677" s="232">
        <v>5782</v>
      </c>
      <c r="L677" s="232">
        <v>0</v>
      </c>
      <c r="M677" s="232">
        <v>938</v>
      </c>
      <c r="N677" s="232">
        <v>21680</v>
      </c>
      <c r="O677" s="237"/>
      <c r="P677" s="382"/>
      <c r="Q677" s="382"/>
    </row>
    <row r="678" spans="1:17" ht="15">
      <c r="A678" s="233">
        <v>481</v>
      </c>
      <c r="B678" s="234">
        <v>481035040</v>
      </c>
      <c r="C678" s="126" t="s">
        <v>543</v>
      </c>
      <c r="D678" s="124">
        <v>35</v>
      </c>
      <c r="E678" s="126" t="s">
        <v>62</v>
      </c>
      <c r="F678" s="126">
        <v>40</v>
      </c>
      <c r="G678" s="126" t="s">
        <v>67</v>
      </c>
      <c r="H678" s="364">
        <v>2.25</v>
      </c>
      <c r="I678" s="180">
        <v>2.25</v>
      </c>
      <c r="J678" s="232">
        <v>11768.9727779491</v>
      </c>
      <c r="K678" s="232">
        <v>3335</v>
      </c>
      <c r="L678" s="232">
        <v>0</v>
      </c>
      <c r="M678" s="232">
        <v>938</v>
      </c>
      <c r="N678" s="232">
        <v>16041.9727779491</v>
      </c>
      <c r="O678" s="237"/>
      <c r="P678" s="382"/>
      <c r="Q678" s="382"/>
    </row>
    <row r="679" spans="1:17" ht="15">
      <c r="A679" s="233">
        <v>481</v>
      </c>
      <c r="B679" s="234">
        <v>481035044</v>
      </c>
      <c r="C679" s="126" t="s">
        <v>543</v>
      </c>
      <c r="D679" s="124">
        <v>35</v>
      </c>
      <c r="E679" s="126" t="s">
        <v>62</v>
      </c>
      <c r="F679" s="126">
        <v>44</v>
      </c>
      <c r="G679" s="126" t="s">
        <v>71</v>
      </c>
      <c r="H679" s="364">
        <v>10.96</v>
      </c>
      <c r="I679" s="180">
        <v>10.96</v>
      </c>
      <c r="J679" s="232">
        <v>15483</v>
      </c>
      <c r="K679" s="232">
        <v>453</v>
      </c>
      <c r="L679" s="232">
        <v>0</v>
      </c>
      <c r="M679" s="232">
        <v>938</v>
      </c>
      <c r="N679" s="232">
        <v>16874</v>
      </c>
      <c r="O679" s="237"/>
      <c r="P679" s="382"/>
      <c r="Q679" s="382"/>
    </row>
    <row r="680" spans="1:17" ht="15">
      <c r="A680" s="233">
        <v>481</v>
      </c>
      <c r="B680" s="234">
        <v>481035050</v>
      </c>
      <c r="C680" s="126" t="s">
        <v>543</v>
      </c>
      <c r="D680" s="124">
        <v>35</v>
      </c>
      <c r="E680" s="126" t="s">
        <v>62</v>
      </c>
      <c r="F680" s="126">
        <v>50</v>
      </c>
      <c r="G680" s="126" t="s">
        <v>77</v>
      </c>
      <c r="H680" s="364">
        <v>2</v>
      </c>
      <c r="I680" s="180">
        <v>2</v>
      </c>
      <c r="J680" s="232">
        <v>12400</v>
      </c>
      <c r="K680" s="232">
        <v>5642</v>
      </c>
      <c r="L680" s="232">
        <v>0</v>
      </c>
      <c r="M680" s="232">
        <v>938</v>
      </c>
      <c r="N680" s="232">
        <v>18980</v>
      </c>
      <c r="O680" s="237"/>
      <c r="P680" s="382"/>
      <c r="Q680" s="382"/>
    </row>
    <row r="681" spans="1:17" ht="15">
      <c r="A681" s="233">
        <v>481</v>
      </c>
      <c r="B681" s="234">
        <v>481035057</v>
      </c>
      <c r="C681" s="126" t="s">
        <v>543</v>
      </c>
      <c r="D681" s="124">
        <v>35</v>
      </c>
      <c r="E681" s="126" t="s">
        <v>62</v>
      </c>
      <c r="F681" s="126">
        <v>57</v>
      </c>
      <c r="G681" s="126" t="s">
        <v>84</v>
      </c>
      <c r="H681" s="364">
        <v>0.96</v>
      </c>
      <c r="I681" s="180">
        <v>0.96</v>
      </c>
      <c r="J681" s="232">
        <v>10396</v>
      </c>
      <c r="K681" s="232">
        <v>301</v>
      </c>
      <c r="L681" s="232">
        <v>0</v>
      </c>
      <c r="M681" s="232">
        <v>938</v>
      </c>
      <c r="N681" s="232">
        <v>11635</v>
      </c>
      <c r="O681" s="237"/>
      <c r="P681" s="382"/>
      <c r="Q681" s="382"/>
    </row>
    <row r="682" spans="1:17" ht="15">
      <c r="A682" s="233">
        <v>481</v>
      </c>
      <c r="B682" s="234">
        <v>481035073</v>
      </c>
      <c r="C682" s="126" t="s">
        <v>543</v>
      </c>
      <c r="D682" s="124">
        <v>35</v>
      </c>
      <c r="E682" s="126" t="s">
        <v>62</v>
      </c>
      <c r="F682" s="126">
        <v>73</v>
      </c>
      <c r="G682" s="126" t="s">
        <v>100</v>
      </c>
      <c r="H682" s="364">
        <v>4</v>
      </c>
      <c r="I682" s="180">
        <v>4</v>
      </c>
      <c r="J682" s="232">
        <v>11289</v>
      </c>
      <c r="K682" s="232">
        <v>8563</v>
      </c>
      <c r="L682" s="232">
        <v>0</v>
      </c>
      <c r="M682" s="232">
        <v>938</v>
      </c>
      <c r="N682" s="232">
        <v>20790</v>
      </c>
      <c r="O682" s="237"/>
      <c r="P682" s="382"/>
      <c r="Q682" s="382"/>
    </row>
    <row r="683" spans="1:17" ht="15">
      <c r="A683" s="233">
        <v>481</v>
      </c>
      <c r="B683" s="234">
        <v>481035101</v>
      </c>
      <c r="C683" s="126" t="s">
        <v>543</v>
      </c>
      <c r="D683" s="124">
        <v>35</v>
      </c>
      <c r="E683" s="126" t="s">
        <v>62</v>
      </c>
      <c r="F683" s="126">
        <v>101</v>
      </c>
      <c r="G683" s="126" t="s">
        <v>128</v>
      </c>
      <c r="H683" s="364">
        <v>1</v>
      </c>
      <c r="I683" s="180">
        <v>1</v>
      </c>
      <c r="J683" s="232">
        <v>11294.266084467121</v>
      </c>
      <c r="K683" s="232">
        <v>3624</v>
      </c>
      <c r="L683" s="232">
        <v>0</v>
      </c>
      <c r="M683" s="232">
        <v>938</v>
      </c>
      <c r="N683" s="232">
        <v>15856.266084467121</v>
      </c>
      <c r="O683" s="237"/>
      <c r="P683" s="382"/>
      <c r="Q683" s="382"/>
    </row>
    <row r="684" spans="1:17" ht="15">
      <c r="A684" s="233">
        <v>481</v>
      </c>
      <c r="B684" s="234">
        <v>481035155</v>
      </c>
      <c r="C684" s="126" t="s">
        <v>543</v>
      </c>
      <c r="D684" s="124">
        <v>35</v>
      </c>
      <c r="E684" s="126" t="s">
        <v>62</v>
      </c>
      <c r="F684" s="126">
        <v>155</v>
      </c>
      <c r="G684" s="126" t="s">
        <v>182</v>
      </c>
      <c r="H684" s="364">
        <v>4</v>
      </c>
      <c r="I684" s="180">
        <v>4</v>
      </c>
      <c r="J684" s="232">
        <v>11546.55810546978</v>
      </c>
      <c r="K684" s="232">
        <v>9383</v>
      </c>
      <c r="L684" s="232">
        <v>0</v>
      </c>
      <c r="M684" s="232">
        <v>938</v>
      </c>
      <c r="N684" s="232">
        <v>21867.55810546978</v>
      </c>
      <c r="O684" s="237"/>
      <c r="P684" s="382"/>
      <c r="Q684" s="382"/>
    </row>
    <row r="685" spans="1:17" ht="15">
      <c r="A685" s="233">
        <v>481</v>
      </c>
      <c r="B685" s="234">
        <v>481035181</v>
      </c>
      <c r="C685" s="126" t="s">
        <v>543</v>
      </c>
      <c r="D685" s="124">
        <v>35</v>
      </c>
      <c r="E685" s="126" t="s">
        <v>62</v>
      </c>
      <c r="F685" s="126">
        <v>181</v>
      </c>
      <c r="G685" s="126" t="s">
        <v>208</v>
      </c>
      <c r="H685" s="364">
        <v>1</v>
      </c>
      <c r="I685" s="180">
        <v>1</v>
      </c>
      <c r="J685" s="232">
        <v>13208.088471996456</v>
      </c>
      <c r="K685" s="232">
        <v>459</v>
      </c>
      <c r="L685" s="232">
        <v>0</v>
      </c>
      <c r="M685" s="232">
        <v>938</v>
      </c>
      <c r="N685" s="232">
        <v>14605.088471996456</v>
      </c>
      <c r="O685" s="237"/>
      <c r="P685" s="382"/>
      <c r="Q685" s="382"/>
    </row>
    <row r="686" spans="1:17" ht="15">
      <c r="A686" s="233">
        <v>481</v>
      </c>
      <c r="B686" s="234">
        <v>481035189</v>
      </c>
      <c r="C686" s="126" t="s">
        <v>543</v>
      </c>
      <c r="D686" s="124">
        <v>35</v>
      </c>
      <c r="E686" s="126" t="s">
        <v>62</v>
      </c>
      <c r="F686" s="126">
        <v>189</v>
      </c>
      <c r="G686" s="126" t="s">
        <v>216</v>
      </c>
      <c r="H686" s="364">
        <v>0.71</v>
      </c>
      <c r="I686" s="180">
        <v>0.71</v>
      </c>
      <c r="J686" s="232">
        <v>11471</v>
      </c>
      <c r="K686" s="232">
        <v>4119</v>
      </c>
      <c r="L686" s="232">
        <v>0</v>
      </c>
      <c r="M686" s="232">
        <v>938</v>
      </c>
      <c r="N686" s="232">
        <v>16528</v>
      </c>
      <c r="O686" s="237"/>
      <c r="P686" s="382"/>
      <c r="Q686" s="382"/>
    </row>
    <row r="687" spans="1:17" ht="15">
      <c r="A687" s="233">
        <v>481</v>
      </c>
      <c r="B687" s="234">
        <v>481035212</v>
      </c>
      <c r="C687" s="126" t="s">
        <v>543</v>
      </c>
      <c r="D687" s="124">
        <v>35</v>
      </c>
      <c r="E687" s="126" t="s">
        <v>62</v>
      </c>
      <c r="F687" s="126">
        <v>212</v>
      </c>
      <c r="G687" s="126" t="s">
        <v>239</v>
      </c>
      <c r="H687" s="364">
        <v>1</v>
      </c>
      <c r="I687" s="180">
        <v>1</v>
      </c>
      <c r="J687" s="232">
        <v>10227</v>
      </c>
      <c r="K687" s="232">
        <v>2609</v>
      </c>
      <c r="L687" s="232">
        <v>0</v>
      </c>
      <c r="M687" s="232">
        <v>938</v>
      </c>
      <c r="N687" s="232">
        <v>13774</v>
      </c>
      <c r="O687" s="237"/>
      <c r="P687" s="382"/>
      <c r="Q687" s="382"/>
    </row>
    <row r="688" spans="1:17" ht="15">
      <c r="A688" s="233">
        <v>481</v>
      </c>
      <c r="B688" s="234">
        <v>481035218</v>
      </c>
      <c r="C688" s="126" t="s">
        <v>543</v>
      </c>
      <c r="D688" s="124">
        <v>35</v>
      </c>
      <c r="E688" s="126" t="s">
        <v>62</v>
      </c>
      <c r="F688" s="126">
        <v>218</v>
      </c>
      <c r="G688" s="126" t="s">
        <v>245</v>
      </c>
      <c r="H688" s="364">
        <v>1</v>
      </c>
      <c r="I688" s="180">
        <v>1</v>
      </c>
      <c r="J688" s="232">
        <v>10227</v>
      </c>
      <c r="K688" s="232">
        <v>4132</v>
      </c>
      <c r="L688" s="232">
        <v>0</v>
      </c>
      <c r="M688" s="232">
        <v>938</v>
      </c>
      <c r="N688" s="232">
        <v>15297</v>
      </c>
      <c r="O688" s="237"/>
      <c r="P688" s="382"/>
      <c r="Q688" s="382"/>
    </row>
    <row r="689" spans="1:17" ht="15">
      <c r="A689" s="233">
        <v>481</v>
      </c>
      <c r="B689" s="234">
        <v>481035220</v>
      </c>
      <c r="C689" s="126" t="s">
        <v>543</v>
      </c>
      <c r="D689" s="124">
        <v>35</v>
      </c>
      <c r="E689" s="126" t="s">
        <v>62</v>
      </c>
      <c r="F689" s="126">
        <v>220</v>
      </c>
      <c r="G689" s="126" t="s">
        <v>247</v>
      </c>
      <c r="H689" s="364">
        <v>6.96</v>
      </c>
      <c r="I689" s="180">
        <v>6.96</v>
      </c>
      <c r="J689" s="232">
        <v>10448</v>
      </c>
      <c r="K689" s="232">
        <v>4742</v>
      </c>
      <c r="L689" s="232">
        <v>0</v>
      </c>
      <c r="M689" s="232">
        <v>938</v>
      </c>
      <c r="N689" s="232">
        <v>16128</v>
      </c>
      <c r="O689" s="237"/>
      <c r="P689" s="382"/>
      <c r="Q689" s="382"/>
    </row>
    <row r="690" spans="1:17" ht="15">
      <c r="A690" s="233">
        <v>481</v>
      </c>
      <c r="B690" s="234">
        <v>481035243</v>
      </c>
      <c r="C690" s="126" t="s">
        <v>543</v>
      </c>
      <c r="D690" s="124">
        <v>35</v>
      </c>
      <c r="E690" s="126" t="s">
        <v>62</v>
      </c>
      <c r="F690" s="126">
        <v>243</v>
      </c>
      <c r="G690" s="126" t="s">
        <v>270</v>
      </c>
      <c r="H690" s="364">
        <v>1.62</v>
      </c>
      <c r="I690" s="180">
        <v>1.62</v>
      </c>
      <c r="J690" s="232">
        <v>15471</v>
      </c>
      <c r="K690" s="232">
        <v>2340</v>
      </c>
      <c r="L690" s="232">
        <v>0</v>
      </c>
      <c r="M690" s="232">
        <v>938</v>
      </c>
      <c r="N690" s="232">
        <v>18749</v>
      </c>
      <c r="O690" s="237"/>
      <c r="P690" s="382"/>
      <c r="Q690" s="382"/>
    </row>
    <row r="691" spans="1:17" ht="15">
      <c r="A691" s="233">
        <v>481</v>
      </c>
      <c r="B691" s="234">
        <v>481035244</v>
      </c>
      <c r="C691" s="126" t="s">
        <v>543</v>
      </c>
      <c r="D691" s="124">
        <v>35</v>
      </c>
      <c r="E691" s="126" t="s">
        <v>62</v>
      </c>
      <c r="F691" s="126">
        <v>244</v>
      </c>
      <c r="G691" s="126" t="s">
        <v>271</v>
      </c>
      <c r="H691" s="364">
        <v>18.920000000000002</v>
      </c>
      <c r="I691" s="180">
        <v>18.920000000000002</v>
      </c>
      <c r="J691" s="232">
        <v>13523</v>
      </c>
      <c r="K691" s="232">
        <v>4054</v>
      </c>
      <c r="L691" s="232">
        <v>0</v>
      </c>
      <c r="M691" s="232">
        <v>938</v>
      </c>
      <c r="N691" s="232">
        <v>18515</v>
      </c>
      <c r="O691" s="237"/>
      <c r="P691" s="382"/>
      <c r="Q691" s="382"/>
    </row>
    <row r="692" spans="1:17" ht="15">
      <c r="A692" s="233">
        <v>481</v>
      </c>
      <c r="B692" s="234">
        <v>481035251</v>
      </c>
      <c r="C692" s="126" t="s">
        <v>543</v>
      </c>
      <c r="D692" s="124">
        <v>35</v>
      </c>
      <c r="E692" s="126" t="s">
        <v>62</v>
      </c>
      <c r="F692" s="126">
        <v>251</v>
      </c>
      <c r="G692" s="126" t="s">
        <v>278</v>
      </c>
      <c r="H692" s="364">
        <v>1</v>
      </c>
      <c r="I692" s="180">
        <v>1</v>
      </c>
      <c r="J692" s="232">
        <v>15408</v>
      </c>
      <c r="K692" s="232">
        <v>3259</v>
      </c>
      <c r="L692" s="232">
        <v>0</v>
      </c>
      <c r="M692" s="232">
        <v>938</v>
      </c>
      <c r="N692" s="232">
        <v>19605</v>
      </c>
      <c r="O692" s="237"/>
      <c r="P692" s="382"/>
      <c r="Q692" s="382"/>
    </row>
    <row r="693" spans="1:17" ht="15">
      <c r="A693" s="233">
        <v>481</v>
      </c>
      <c r="B693" s="234">
        <v>481035285</v>
      </c>
      <c r="C693" s="126" t="s">
        <v>543</v>
      </c>
      <c r="D693" s="124">
        <v>35</v>
      </c>
      <c r="E693" s="126" t="s">
        <v>62</v>
      </c>
      <c r="F693" s="126">
        <v>285</v>
      </c>
      <c r="G693" s="126" t="s">
        <v>312</v>
      </c>
      <c r="H693" s="364">
        <v>9.1</v>
      </c>
      <c r="I693" s="180">
        <v>9.1</v>
      </c>
      <c r="J693" s="232">
        <v>11965</v>
      </c>
      <c r="K693" s="232">
        <v>3519</v>
      </c>
      <c r="L693" s="232">
        <v>0</v>
      </c>
      <c r="M693" s="232">
        <v>938</v>
      </c>
      <c r="N693" s="232">
        <v>16422</v>
      </c>
      <c r="O693" s="237"/>
      <c r="P693" s="382"/>
      <c r="Q693" s="382"/>
    </row>
    <row r="694" spans="1:17" ht="15">
      <c r="A694" s="233">
        <v>481</v>
      </c>
      <c r="B694" s="234">
        <v>481035307</v>
      </c>
      <c r="C694" s="126" t="s">
        <v>543</v>
      </c>
      <c r="D694" s="124">
        <v>35</v>
      </c>
      <c r="E694" s="126" t="s">
        <v>62</v>
      </c>
      <c r="F694" s="126">
        <v>307</v>
      </c>
      <c r="G694" s="126" t="s">
        <v>334</v>
      </c>
      <c r="H694" s="364">
        <v>2</v>
      </c>
      <c r="I694" s="180">
        <v>2</v>
      </c>
      <c r="J694" s="232">
        <v>10227</v>
      </c>
      <c r="K694" s="232">
        <v>4617</v>
      </c>
      <c r="L694" s="232">
        <v>0</v>
      </c>
      <c r="M694" s="232">
        <v>938</v>
      </c>
      <c r="N694" s="232">
        <v>15782</v>
      </c>
      <c r="O694" s="237"/>
      <c r="P694" s="382"/>
      <c r="Q694" s="382"/>
    </row>
    <row r="695" spans="1:17" ht="15">
      <c r="A695" s="233">
        <v>481</v>
      </c>
      <c r="B695" s="234">
        <v>481035336</v>
      </c>
      <c r="C695" s="126" t="s">
        <v>543</v>
      </c>
      <c r="D695" s="124">
        <v>35</v>
      </c>
      <c r="E695" s="126" t="s">
        <v>62</v>
      </c>
      <c r="F695" s="126">
        <v>336</v>
      </c>
      <c r="G695" s="126" t="s">
        <v>363</v>
      </c>
      <c r="H695" s="364">
        <v>2</v>
      </c>
      <c r="I695" s="180">
        <v>2</v>
      </c>
      <c r="J695" s="232">
        <v>15217</v>
      </c>
      <c r="K695" s="232">
        <v>3699</v>
      </c>
      <c r="L695" s="232">
        <v>0</v>
      </c>
      <c r="M695" s="232">
        <v>938</v>
      </c>
      <c r="N695" s="232">
        <v>19854</v>
      </c>
      <c r="O695" s="237"/>
      <c r="P695" s="382"/>
      <c r="Q695" s="382"/>
    </row>
    <row r="696" spans="1:17" ht="15">
      <c r="A696" s="233">
        <v>482</v>
      </c>
      <c r="B696" s="234">
        <v>482204007</v>
      </c>
      <c r="C696" s="126" t="s">
        <v>544</v>
      </c>
      <c r="D696" s="124">
        <v>204</v>
      </c>
      <c r="E696" s="126" t="s">
        <v>231</v>
      </c>
      <c r="F696" s="126">
        <v>7</v>
      </c>
      <c r="G696" s="126" t="s">
        <v>34</v>
      </c>
      <c r="H696" s="364">
        <v>80.97</v>
      </c>
      <c r="I696" s="180">
        <v>80.97</v>
      </c>
      <c r="J696" s="232">
        <v>9827</v>
      </c>
      <c r="K696" s="232">
        <v>5148</v>
      </c>
      <c r="L696" s="232">
        <v>0</v>
      </c>
      <c r="M696" s="232">
        <v>938</v>
      </c>
      <c r="N696" s="232">
        <v>15913</v>
      </c>
      <c r="O696" s="237"/>
      <c r="P696" s="382"/>
      <c r="Q696" s="382"/>
    </row>
    <row r="697" spans="1:17" ht="15">
      <c r="A697" s="233">
        <v>482</v>
      </c>
      <c r="B697" s="234">
        <v>482204030</v>
      </c>
      <c r="C697" s="126" t="s">
        <v>544</v>
      </c>
      <c r="D697" s="124">
        <v>204</v>
      </c>
      <c r="E697" s="126" t="s">
        <v>231</v>
      </c>
      <c r="F697" s="126">
        <v>30</v>
      </c>
      <c r="G697" s="126" t="s">
        <v>57</v>
      </c>
      <c r="H697" s="364">
        <v>2</v>
      </c>
      <c r="I697" s="180">
        <v>2</v>
      </c>
      <c r="J697" s="232">
        <v>9394</v>
      </c>
      <c r="K697" s="232">
        <v>2340</v>
      </c>
      <c r="L697" s="232">
        <v>0</v>
      </c>
      <c r="M697" s="232">
        <v>938</v>
      </c>
      <c r="N697" s="232">
        <v>12672</v>
      </c>
      <c r="O697" s="237"/>
      <c r="P697" s="382"/>
      <c r="Q697" s="382"/>
    </row>
    <row r="698" spans="1:17" ht="15">
      <c r="A698" s="233">
        <v>482</v>
      </c>
      <c r="B698" s="234">
        <v>482204038</v>
      </c>
      <c r="C698" s="126" t="s">
        <v>544</v>
      </c>
      <c r="D698" s="124">
        <v>204</v>
      </c>
      <c r="E698" s="126" t="s">
        <v>231</v>
      </c>
      <c r="F698" s="126">
        <v>38</v>
      </c>
      <c r="G698" s="126" t="s">
        <v>65</v>
      </c>
      <c r="H698" s="364">
        <v>1</v>
      </c>
      <c r="I698" s="180">
        <v>1</v>
      </c>
      <c r="J698" s="232">
        <v>9518</v>
      </c>
      <c r="K698" s="232">
        <v>8130</v>
      </c>
      <c r="L698" s="232">
        <v>0</v>
      </c>
      <c r="M698" s="232">
        <v>938</v>
      </c>
      <c r="N698" s="232">
        <v>18586</v>
      </c>
      <c r="O698" s="237"/>
      <c r="P698" s="382"/>
      <c r="Q698" s="382"/>
    </row>
    <row r="699" spans="1:17" ht="15">
      <c r="A699" s="233">
        <v>482</v>
      </c>
      <c r="B699" s="234">
        <v>482204105</v>
      </c>
      <c r="C699" s="126" t="s">
        <v>544</v>
      </c>
      <c r="D699" s="124">
        <v>204</v>
      </c>
      <c r="E699" s="126" t="s">
        <v>231</v>
      </c>
      <c r="F699" s="126">
        <v>105</v>
      </c>
      <c r="G699" s="126" t="s">
        <v>132</v>
      </c>
      <c r="H699" s="364">
        <v>3</v>
      </c>
      <c r="I699" s="180">
        <v>3</v>
      </c>
      <c r="J699" s="232">
        <v>9567</v>
      </c>
      <c r="K699" s="232">
        <v>4421</v>
      </c>
      <c r="L699" s="232">
        <v>0</v>
      </c>
      <c r="M699" s="232">
        <v>938</v>
      </c>
      <c r="N699" s="232">
        <v>14926</v>
      </c>
      <c r="O699" s="237"/>
      <c r="P699" s="382"/>
      <c r="Q699" s="382"/>
    </row>
    <row r="700" spans="1:17" ht="15">
      <c r="A700" s="233">
        <v>482</v>
      </c>
      <c r="B700" s="234">
        <v>482204128</v>
      </c>
      <c r="C700" s="126" t="s">
        <v>544</v>
      </c>
      <c r="D700" s="124">
        <v>204</v>
      </c>
      <c r="E700" s="126" t="s">
        <v>231</v>
      </c>
      <c r="F700" s="126">
        <v>128</v>
      </c>
      <c r="G700" s="126" t="s">
        <v>155</v>
      </c>
      <c r="H700" s="364">
        <v>1</v>
      </c>
      <c r="I700" s="180">
        <v>1</v>
      </c>
      <c r="J700" s="232">
        <v>12782</v>
      </c>
      <c r="K700" s="232">
        <v>1150</v>
      </c>
      <c r="L700" s="232">
        <v>0</v>
      </c>
      <c r="M700" s="232">
        <v>938</v>
      </c>
      <c r="N700" s="232">
        <v>14870</v>
      </c>
      <c r="O700" s="237"/>
      <c r="P700" s="382"/>
      <c r="Q700" s="382"/>
    </row>
    <row r="701" spans="1:17" ht="15">
      <c r="A701" s="233">
        <v>482</v>
      </c>
      <c r="B701" s="234">
        <v>482204164</v>
      </c>
      <c r="C701" s="126" t="s">
        <v>544</v>
      </c>
      <c r="D701" s="124">
        <v>204</v>
      </c>
      <c r="E701" s="126" t="s">
        <v>231</v>
      </c>
      <c r="F701" s="126">
        <v>164</v>
      </c>
      <c r="G701" s="126" t="s">
        <v>191</v>
      </c>
      <c r="H701" s="364">
        <v>1</v>
      </c>
      <c r="I701" s="180">
        <v>1</v>
      </c>
      <c r="J701" s="232">
        <v>11001.68825251954</v>
      </c>
      <c r="K701" s="232">
        <v>5263</v>
      </c>
      <c r="L701" s="232">
        <v>0</v>
      </c>
      <c r="M701" s="232">
        <v>938</v>
      </c>
      <c r="N701" s="232">
        <v>17202.68825251954</v>
      </c>
      <c r="O701" s="237"/>
      <c r="P701" s="382"/>
      <c r="Q701" s="382"/>
    </row>
    <row r="702" spans="1:17" ht="15">
      <c r="A702" s="233">
        <v>482</v>
      </c>
      <c r="B702" s="234">
        <v>482204204</v>
      </c>
      <c r="C702" s="126" t="s">
        <v>544</v>
      </c>
      <c r="D702" s="124">
        <v>204</v>
      </c>
      <c r="E702" s="126" t="s">
        <v>231</v>
      </c>
      <c r="F702" s="126">
        <v>204</v>
      </c>
      <c r="G702" s="126" t="s">
        <v>231</v>
      </c>
      <c r="H702" s="364">
        <v>128.51999999999998</v>
      </c>
      <c r="I702" s="180">
        <v>128.51999999999998</v>
      </c>
      <c r="J702" s="232">
        <v>9806</v>
      </c>
      <c r="K702" s="232">
        <v>6399</v>
      </c>
      <c r="L702" s="232">
        <v>0</v>
      </c>
      <c r="M702" s="232">
        <v>938</v>
      </c>
      <c r="N702" s="232">
        <v>17143</v>
      </c>
      <c r="O702" s="237"/>
      <c r="P702" s="382"/>
      <c r="Q702" s="382"/>
    </row>
    <row r="703" spans="1:17" ht="15">
      <c r="A703" s="233">
        <v>482</v>
      </c>
      <c r="B703" s="234">
        <v>482204745</v>
      </c>
      <c r="C703" s="126" t="s">
        <v>544</v>
      </c>
      <c r="D703" s="124">
        <v>204</v>
      </c>
      <c r="E703" s="126" t="s">
        <v>231</v>
      </c>
      <c r="F703" s="126">
        <v>745</v>
      </c>
      <c r="G703" s="126" t="s">
        <v>424</v>
      </c>
      <c r="H703" s="364">
        <v>29.330000000000002</v>
      </c>
      <c r="I703" s="180">
        <v>29.330000000000002</v>
      </c>
      <c r="J703" s="232">
        <v>9809</v>
      </c>
      <c r="K703" s="232">
        <v>4635</v>
      </c>
      <c r="L703" s="232">
        <v>0</v>
      </c>
      <c r="M703" s="232">
        <v>938</v>
      </c>
      <c r="N703" s="232">
        <v>15382</v>
      </c>
      <c r="O703" s="237"/>
      <c r="P703" s="382"/>
      <c r="Q703" s="382"/>
    </row>
    <row r="704" spans="1:17" ht="15">
      <c r="A704" s="233">
        <v>482</v>
      </c>
      <c r="B704" s="234">
        <v>482204773</v>
      </c>
      <c r="C704" s="126" t="s">
        <v>544</v>
      </c>
      <c r="D704" s="124">
        <v>204</v>
      </c>
      <c r="E704" s="126" t="s">
        <v>231</v>
      </c>
      <c r="F704" s="126">
        <v>773</v>
      </c>
      <c r="G704" s="126" t="s">
        <v>434</v>
      </c>
      <c r="H704" s="364">
        <v>40.14</v>
      </c>
      <c r="I704" s="180">
        <v>40.14</v>
      </c>
      <c r="J704" s="232">
        <v>9840</v>
      </c>
      <c r="K704" s="232">
        <v>6382</v>
      </c>
      <c r="L704" s="232">
        <v>0</v>
      </c>
      <c r="M704" s="232">
        <v>938</v>
      </c>
      <c r="N704" s="232">
        <v>17160</v>
      </c>
      <c r="O704" s="237"/>
      <c r="P704" s="382"/>
      <c r="Q704" s="382"/>
    </row>
    <row r="705" spans="1:17" ht="15">
      <c r="A705" s="233">
        <v>483</v>
      </c>
      <c r="B705" s="234">
        <v>483239020</v>
      </c>
      <c r="C705" s="126" t="s">
        <v>545</v>
      </c>
      <c r="D705" s="124">
        <v>239</v>
      </c>
      <c r="E705" s="126" t="s">
        <v>266</v>
      </c>
      <c r="F705" s="126">
        <v>20</v>
      </c>
      <c r="G705" s="126" t="s">
        <v>47</v>
      </c>
      <c r="H705" s="364">
        <v>20.43</v>
      </c>
      <c r="I705" s="180">
        <v>20.43</v>
      </c>
      <c r="J705" s="232">
        <v>12797</v>
      </c>
      <c r="K705" s="232">
        <v>3999</v>
      </c>
      <c r="L705" s="232">
        <v>0</v>
      </c>
      <c r="M705" s="232">
        <v>938</v>
      </c>
      <c r="N705" s="232">
        <v>17734</v>
      </c>
      <c r="O705" s="237"/>
      <c r="P705" s="382"/>
      <c r="Q705" s="382"/>
    </row>
    <row r="706" spans="1:17" ht="15">
      <c r="A706" s="233">
        <v>483</v>
      </c>
      <c r="B706" s="234">
        <v>483239036</v>
      </c>
      <c r="C706" s="126" t="s">
        <v>545</v>
      </c>
      <c r="D706" s="124">
        <v>239</v>
      </c>
      <c r="E706" s="126" t="s">
        <v>266</v>
      </c>
      <c r="F706" s="126">
        <v>36</v>
      </c>
      <c r="G706" s="126" t="s">
        <v>63</v>
      </c>
      <c r="H706" s="364">
        <v>23.49</v>
      </c>
      <c r="I706" s="180">
        <v>23.49</v>
      </c>
      <c r="J706" s="232">
        <v>11882</v>
      </c>
      <c r="K706" s="232">
        <v>5906</v>
      </c>
      <c r="L706" s="232">
        <v>0</v>
      </c>
      <c r="M706" s="232">
        <v>938</v>
      </c>
      <c r="N706" s="232">
        <v>18726</v>
      </c>
      <c r="O706" s="237"/>
      <c r="P706" s="382"/>
      <c r="Q706" s="382"/>
    </row>
    <row r="707" spans="1:17" ht="15">
      <c r="A707" s="233">
        <v>483</v>
      </c>
      <c r="B707" s="234">
        <v>483239044</v>
      </c>
      <c r="C707" s="126" t="s">
        <v>545</v>
      </c>
      <c r="D707" s="124">
        <v>239</v>
      </c>
      <c r="E707" s="126" t="s">
        <v>266</v>
      </c>
      <c r="F707" s="126">
        <v>44</v>
      </c>
      <c r="G707" s="126" t="s">
        <v>71</v>
      </c>
      <c r="H707" s="364">
        <v>0.5</v>
      </c>
      <c r="I707" s="180">
        <v>0.5</v>
      </c>
      <c r="J707" s="232">
        <v>15325.586625321792</v>
      </c>
      <c r="K707" s="232">
        <v>448</v>
      </c>
      <c r="L707" s="232">
        <v>0</v>
      </c>
      <c r="M707" s="232">
        <v>938</v>
      </c>
      <c r="N707" s="232">
        <v>16711.58662532179</v>
      </c>
      <c r="O707" s="237"/>
      <c r="P707" s="382"/>
      <c r="Q707" s="382"/>
    </row>
    <row r="708" spans="1:17" ht="15">
      <c r="A708" s="233">
        <v>483</v>
      </c>
      <c r="B708" s="234">
        <v>483239052</v>
      </c>
      <c r="C708" s="126" t="s">
        <v>545</v>
      </c>
      <c r="D708" s="124">
        <v>239</v>
      </c>
      <c r="E708" s="126" t="s">
        <v>266</v>
      </c>
      <c r="F708" s="126">
        <v>52</v>
      </c>
      <c r="G708" s="126" t="s">
        <v>79</v>
      </c>
      <c r="H708" s="364">
        <v>39.479999999999997</v>
      </c>
      <c r="I708" s="180">
        <v>39.479999999999997</v>
      </c>
      <c r="J708" s="232">
        <v>10550</v>
      </c>
      <c r="K708" s="232">
        <v>4774</v>
      </c>
      <c r="L708" s="232">
        <v>0</v>
      </c>
      <c r="M708" s="232">
        <v>938</v>
      </c>
      <c r="N708" s="232">
        <v>16262</v>
      </c>
      <c r="O708" s="237"/>
      <c r="P708" s="382"/>
      <c r="Q708" s="382"/>
    </row>
    <row r="709" spans="1:17" ht="15">
      <c r="A709" s="233">
        <v>483</v>
      </c>
      <c r="B709" s="234">
        <v>483239082</v>
      </c>
      <c r="C709" s="126" t="s">
        <v>545</v>
      </c>
      <c r="D709" s="124">
        <v>239</v>
      </c>
      <c r="E709" s="126" t="s">
        <v>266</v>
      </c>
      <c r="F709" s="126">
        <v>82</v>
      </c>
      <c r="G709" s="126" t="s">
        <v>109</v>
      </c>
      <c r="H709" s="364">
        <v>6.09</v>
      </c>
      <c r="I709" s="180">
        <v>6.09</v>
      </c>
      <c r="J709" s="232">
        <v>10797</v>
      </c>
      <c r="K709" s="232">
        <v>5240</v>
      </c>
      <c r="L709" s="232">
        <v>0</v>
      </c>
      <c r="M709" s="232">
        <v>938</v>
      </c>
      <c r="N709" s="232">
        <v>16975</v>
      </c>
      <c r="O709" s="237"/>
      <c r="P709" s="382"/>
      <c r="Q709" s="382"/>
    </row>
    <row r="710" spans="1:17" ht="15">
      <c r="A710" s="233">
        <v>483</v>
      </c>
      <c r="B710" s="234">
        <v>483239083</v>
      </c>
      <c r="C710" s="126" t="s">
        <v>545</v>
      </c>
      <c r="D710" s="124">
        <v>239</v>
      </c>
      <c r="E710" s="126" t="s">
        <v>266</v>
      </c>
      <c r="F710" s="126">
        <v>83</v>
      </c>
      <c r="G710" s="126" t="s">
        <v>110</v>
      </c>
      <c r="H710" s="364">
        <v>1.8399999999999999</v>
      </c>
      <c r="I710" s="180">
        <v>1.8399999999999999</v>
      </c>
      <c r="J710" s="232">
        <v>11365</v>
      </c>
      <c r="K710" s="232">
        <v>2172</v>
      </c>
      <c r="L710" s="232">
        <v>0</v>
      </c>
      <c r="M710" s="232">
        <v>938</v>
      </c>
      <c r="N710" s="232">
        <v>14475</v>
      </c>
      <c r="O710" s="237"/>
      <c r="P710" s="382"/>
      <c r="Q710" s="382"/>
    </row>
    <row r="711" spans="1:17" ht="15">
      <c r="A711" s="233">
        <v>483</v>
      </c>
      <c r="B711" s="234">
        <v>483239096</v>
      </c>
      <c r="C711" s="126" t="s">
        <v>545</v>
      </c>
      <c r="D711" s="124">
        <v>239</v>
      </c>
      <c r="E711" s="126" t="s">
        <v>266</v>
      </c>
      <c r="F711" s="126">
        <v>96</v>
      </c>
      <c r="G711" s="126" t="s">
        <v>123</v>
      </c>
      <c r="H711" s="364">
        <v>1.83</v>
      </c>
      <c r="I711" s="180">
        <v>1.83</v>
      </c>
      <c r="J711" s="232">
        <v>11806</v>
      </c>
      <c r="K711" s="232">
        <v>8008</v>
      </c>
      <c r="L711" s="232">
        <v>0</v>
      </c>
      <c r="M711" s="232">
        <v>938</v>
      </c>
      <c r="N711" s="232">
        <v>20752</v>
      </c>
      <c r="O711" s="237"/>
      <c r="P711" s="382"/>
      <c r="Q711" s="382"/>
    </row>
    <row r="712" spans="1:17" ht="15">
      <c r="A712" s="233">
        <v>483</v>
      </c>
      <c r="B712" s="234">
        <v>483239118</v>
      </c>
      <c r="C712" s="126" t="s">
        <v>545</v>
      </c>
      <c r="D712" s="124">
        <v>239</v>
      </c>
      <c r="E712" s="126" t="s">
        <v>266</v>
      </c>
      <c r="F712" s="126">
        <v>118</v>
      </c>
      <c r="G712" s="126" t="s">
        <v>145</v>
      </c>
      <c r="H712" s="364">
        <v>1</v>
      </c>
      <c r="I712" s="180">
        <v>1</v>
      </c>
      <c r="J712" s="232">
        <v>13960</v>
      </c>
      <c r="K712" s="232">
        <v>3215</v>
      </c>
      <c r="L712" s="232">
        <v>0</v>
      </c>
      <c r="M712" s="232">
        <v>938</v>
      </c>
      <c r="N712" s="232">
        <v>18113</v>
      </c>
      <c r="O712" s="237"/>
      <c r="P712" s="382"/>
      <c r="Q712" s="382"/>
    </row>
    <row r="713" spans="1:17" ht="15">
      <c r="A713" s="233">
        <v>483</v>
      </c>
      <c r="B713" s="234">
        <v>483239131</v>
      </c>
      <c r="C713" s="126" t="s">
        <v>545</v>
      </c>
      <c r="D713" s="124">
        <v>239</v>
      </c>
      <c r="E713" s="126" t="s">
        <v>266</v>
      </c>
      <c r="F713" s="126">
        <v>131</v>
      </c>
      <c r="G713" s="126" t="s">
        <v>158</v>
      </c>
      <c r="H713" s="364">
        <v>1.49</v>
      </c>
      <c r="I713" s="180">
        <v>1.49</v>
      </c>
      <c r="J713" s="232">
        <v>11365</v>
      </c>
      <c r="K713" s="232">
        <v>5605</v>
      </c>
      <c r="L713" s="232">
        <v>0</v>
      </c>
      <c r="M713" s="232">
        <v>938</v>
      </c>
      <c r="N713" s="232">
        <v>17908</v>
      </c>
      <c r="O713" s="237"/>
      <c r="P713" s="382"/>
      <c r="Q713" s="382"/>
    </row>
    <row r="714" spans="1:17" ht="15">
      <c r="A714" s="233">
        <v>483</v>
      </c>
      <c r="B714" s="234">
        <v>483239145</v>
      </c>
      <c r="C714" s="126" t="s">
        <v>545</v>
      </c>
      <c r="D714" s="124">
        <v>239</v>
      </c>
      <c r="E714" s="126" t="s">
        <v>266</v>
      </c>
      <c r="F714" s="126">
        <v>145</v>
      </c>
      <c r="G714" s="126" t="s">
        <v>172</v>
      </c>
      <c r="H714" s="364">
        <v>13.89</v>
      </c>
      <c r="I714" s="180">
        <v>13.89</v>
      </c>
      <c r="J714" s="232">
        <v>10398</v>
      </c>
      <c r="K714" s="232">
        <v>2261</v>
      </c>
      <c r="L714" s="232">
        <v>0</v>
      </c>
      <c r="M714" s="232">
        <v>938</v>
      </c>
      <c r="N714" s="232">
        <v>13597</v>
      </c>
      <c r="O714" s="237"/>
      <c r="P714" s="382"/>
      <c r="Q714" s="382"/>
    </row>
    <row r="715" spans="1:17" ht="15">
      <c r="A715" s="233">
        <v>483</v>
      </c>
      <c r="B715" s="234">
        <v>483239171</v>
      </c>
      <c r="C715" s="126" t="s">
        <v>545</v>
      </c>
      <c r="D715" s="124">
        <v>239</v>
      </c>
      <c r="E715" s="126" t="s">
        <v>266</v>
      </c>
      <c r="F715" s="126">
        <v>171</v>
      </c>
      <c r="G715" s="126" t="s">
        <v>198</v>
      </c>
      <c r="H715" s="364">
        <v>14.97</v>
      </c>
      <c r="I715" s="180">
        <v>14.97</v>
      </c>
      <c r="J715" s="232">
        <v>11981</v>
      </c>
      <c r="K715" s="232">
        <v>4004</v>
      </c>
      <c r="L715" s="232">
        <v>0</v>
      </c>
      <c r="M715" s="232">
        <v>938</v>
      </c>
      <c r="N715" s="232">
        <v>16923</v>
      </c>
      <c r="O715" s="237"/>
      <c r="P715" s="382"/>
      <c r="Q715" s="382"/>
    </row>
    <row r="716" spans="1:17" ht="15">
      <c r="A716" s="233">
        <v>483</v>
      </c>
      <c r="B716" s="234">
        <v>483239172</v>
      </c>
      <c r="C716" s="126" t="s">
        <v>545</v>
      </c>
      <c r="D716" s="124">
        <v>239</v>
      </c>
      <c r="E716" s="126" t="s">
        <v>266</v>
      </c>
      <c r="F716" s="126">
        <v>172</v>
      </c>
      <c r="G716" s="126" t="s">
        <v>199</v>
      </c>
      <c r="H716" s="364">
        <v>4.8499999999999996</v>
      </c>
      <c r="I716" s="180">
        <v>4.8499999999999996</v>
      </c>
      <c r="J716" s="232">
        <v>12818</v>
      </c>
      <c r="K716" s="232">
        <v>9320</v>
      </c>
      <c r="L716" s="232">
        <v>0</v>
      </c>
      <c r="M716" s="232">
        <v>938</v>
      </c>
      <c r="N716" s="232">
        <v>23076</v>
      </c>
      <c r="O716" s="237"/>
      <c r="P716" s="382"/>
      <c r="Q716" s="382"/>
    </row>
    <row r="717" spans="1:17" ht="15">
      <c r="A717" s="233">
        <v>483</v>
      </c>
      <c r="B717" s="234">
        <v>483239182</v>
      </c>
      <c r="C717" s="126" t="s">
        <v>545</v>
      </c>
      <c r="D717" s="124">
        <v>239</v>
      </c>
      <c r="E717" s="126" t="s">
        <v>266</v>
      </c>
      <c r="F717" s="126">
        <v>182</v>
      </c>
      <c r="G717" s="126" t="s">
        <v>209</v>
      </c>
      <c r="H717" s="364">
        <v>37.32</v>
      </c>
      <c r="I717" s="180">
        <v>37.32</v>
      </c>
      <c r="J717" s="232">
        <v>11487</v>
      </c>
      <c r="K717" s="232">
        <v>2756</v>
      </c>
      <c r="L717" s="232">
        <v>0</v>
      </c>
      <c r="M717" s="232">
        <v>938</v>
      </c>
      <c r="N717" s="232">
        <v>15181</v>
      </c>
      <c r="O717" s="237"/>
      <c r="P717" s="382"/>
      <c r="Q717" s="382"/>
    </row>
    <row r="718" spans="1:17" ht="15">
      <c r="A718" s="233">
        <v>483</v>
      </c>
      <c r="B718" s="234">
        <v>483239219</v>
      </c>
      <c r="C718" s="126" t="s">
        <v>545</v>
      </c>
      <c r="D718" s="124">
        <v>239</v>
      </c>
      <c r="E718" s="126" t="s">
        <v>266</v>
      </c>
      <c r="F718" s="126">
        <v>219</v>
      </c>
      <c r="G718" s="126" t="s">
        <v>246</v>
      </c>
      <c r="H718" s="364">
        <v>1</v>
      </c>
      <c r="I718" s="180">
        <v>1</v>
      </c>
      <c r="J718" s="232">
        <v>10920.233089527594</v>
      </c>
      <c r="K718" s="232">
        <v>5583</v>
      </c>
      <c r="L718" s="232">
        <v>0</v>
      </c>
      <c r="M718" s="232">
        <v>938</v>
      </c>
      <c r="N718" s="232">
        <v>17441.233089527595</v>
      </c>
      <c r="O718" s="237"/>
      <c r="P718" s="382"/>
      <c r="Q718" s="382"/>
    </row>
    <row r="719" spans="1:17" ht="15">
      <c r="A719" s="233">
        <v>483</v>
      </c>
      <c r="B719" s="234">
        <v>483239231</v>
      </c>
      <c r="C719" s="126" t="s">
        <v>545</v>
      </c>
      <c r="D719" s="124">
        <v>239</v>
      </c>
      <c r="E719" s="126" t="s">
        <v>266</v>
      </c>
      <c r="F719" s="126">
        <v>231</v>
      </c>
      <c r="G719" s="126" t="s">
        <v>258</v>
      </c>
      <c r="H719" s="364">
        <v>16.04</v>
      </c>
      <c r="I719" s="180">
        <v>16.04</v>
      </c>
      <c r="J719" s="232">
        <v>12497</v>
      </c>
      <c r="K719" s="232">
        <v>3622</v>
      </c>
      <c r="L719" s="232">
        <v>0</v>
      </c>
      <c r="M719" s="232">
        <v>938</v>
      </c>
      <c r="N719" s="232">
        <v>17057</v>
      </c>
      <c r="O719" s="237"/>
      <c r="P719" s="382"/>
      <c r="Q719" s="382"/>
    </row>
    <row r="720" spans="1:17" ht="15">
      <c r="A720" s="233">
        <v>483</v>
      </c>
      <c r="B720" s="234">
        <v>483239239</v>
      </c>
      <c r="C720" s="126" t="s">
        <v>545</v>
      </c>
      <c r="D720" s="124">
        <v>239</v>
      </c>
      <c r="E720" s="126" t="s">
        <v>266</v>
      </c>
      <c r="F720" s="126">
        <v>239</v>
      </c>
      <c r="G720" s="126" t="s">
        <v>266</v>
      </c>
      <c r="H720" s="364">
        <v>329.43</v>
      </c>
      <c r="I720" s="180">
        <v>329.43</v>
      </c>
      <c r="J720" s="232">
        <v>11143</v>
      </c>
      <c r="K720" s="232">
        <v>3965</v>
      </c>
      <c r="L720" s="232">
        <v>0</v>
      </c>
      <c r="M720" s="232">
        <v>938</v>
      </c>
      <c r="N720" s="232">
        <v>16046</v>
      </c>
      <c r="O720" s="237"/>
      <c r="P720" s="382"/>
      <c r="Q720" s="382"/>
    </row>
    <row r="721" spans="1:17" ht="15">
      <c r="A721" s="233">
        <v>483</v>
      </c>
      <c r="B721" s="234">
        <v>483239250</v>
      </c>
      <c r="C721" s="126" t="s">
        <v>545</v>
      </c>
      <c r="D721" s="124">
        <v>239</v>
      </c>
      <c r="E721" s="126" t="s">
        <v>266</v>
      </c>
      <c r="F721" s="126">
        <v>250</v>
      </c>
      <c r="G721" s="126" t="s">
        <v>277</v>
      </c>
      <c r="H721" s="364">
        <v>1</v>
      </c>
      <c r="I721" s="180">
        <v>1</v>
      </c>
      <c r="J721" s="232">
        <v>10864.565383022773</v>
      </c>
      <c r="K721" s="232">
        <v>4430</v>
      </c>
      <c r="L721" s="232">
        <v>0</v>
      </c>
      <c r="M721" s="232">
        <v>938</v>
      </c>
      <c r="N721" s="232">
        <v>16232.565383022773</v>
      </c>
      <c r="O721" s="237"/>
      <c r="P721" s="382"/>
      <c r="Q721" s="382"/>
    </row>
    <row r="722" spans="1:17" ht="15">
      <c r="A722" s="233">
        <v>483</v>
      </c>
      <c r="B722" s="234">
        <v>483239251</v>
      </c>
      <c r="C722" s="126" t="s">
        <v>545</v>
      </c>
      <c r="D722" s="124">
        <v>239</v>
      </c>
      <c r="E722" s="126" t="s">
        <v>266</v>
      </c>
      <c r="F722" s="126">
        <v>251</v>
      </c>
      <c r="G722" s="126" t="s">
        <v>278</v>
      </c>
      <c r="H722" s="364">
        <v>1</v>
      </c>
      <c r="I722" s="180">
        <v>1</v>
      </c>
      <c r="J722" s="232">
        <v>13166.078201545979</v>
      </c>
      <c r="K722" s="232">
        <v>2785</v>
      </c>
      <c r="L722" s="232">
        <v>0</v>
      </c>
      <c r="M722" s="232">
        <v>938</v>
      </c>
      <c r="N722" s="232">
        <v>16889.078201545977</v>
      </c>
      <c r="O722" s="237"/>
      <c r="P722" s="382"/>
      <c r="Q722" s="382"/>
    </row>
    <row r="723" spans="1:17" ht="15">
      <c r="A723" s="233">
        <v>483</v>
      </c>
      <c r="B723" s="234">
        <v>483239261</v>
      </c>
      <c r="C723" s="126" t="s">
        <v>545</v>
      </c>
      <c r="D723" s="124">
        <v>239</v>
      </c>
      <c r="E723" s="126" t="s">
        <v>266</v>
      </c>
      <c r="F723" s="126">
        <v>261</v>
      </c>
      <c r="G723" s="126" t="s">
        <v>288</v>
      </c>
      <c r="H723" s="364">
        <v>13.38</v>
      </c>
      <c r="I723" s="180">
        <v>13.38</v>
      </c>
      <c r="J723" s="232">
        <v>10537</v>
      </c>
      <c r="K723" s="232">
        <v>7876</v>
      </c>
      <c r="L723" s="232">
        <v>0</v>
      </c>
      <c r="M723" s="232">
        <v>938</v>
      </c>
      <c r="N723" s="232">
        <v>19351</v>
      </c>
      <c r="O723" s="237"/>
      <c r="P723" s="382"/>
      <c r="Q723" s="382"/>
    </row>
    <row r="724" spans="1:17" ht="15">
      <c r="A724" s="233">
        <v>483</v>
      </c>
      <c r="B724" s="234">
        <v>483239264</v>
      </c>
      <c r="C724" s="126" t="s">
        <v>545</v>
      </c>
      <c r="D724" s="124">
        <v>239</v>
      </c>
      <c r="E724" s="126" t="s">
        <v>266</v>
      </c>
      <c r="F724" s="126">
        <v>264</v>
      </c>
      <c r="G724" s="126" t="s">
        <v>291</v>
      </c>
      <c r="H724" s="364">
        <v>0.3</v>
      </c>
      <c r="I724" s="180">
        <v>0.3</v>
      </c>
      <c r="J724" s="232">
        <v>11073.231402182793</v>
      </c>
      <c r="K724" s="232">
        <v>5741</v>
      </c>
      <c r="L724" s="232">
        <v>0</v>
      </c>
      <c r="M724" s="232">
        <v>938</v>
      </c>
      <c r="N724" s="232">
        <v>17752.231402182791</v>
      </c>
      <c r="O724" s="237"/>
      <c r="P724" s="382"/>
      <c r="Q724" s="382"/>
    </row>
    <row r="725" spans="1:17" ht="15">
      <c r="A725" s="233">
        <v>483</v>
      </c>
      <c r="B725" s="234">
        <v>483239293</v>
      </c>
      <c r="C725" s="126" t="s">
        <v>545</v>
      </c>
      <c r="D725" s="124">
        <v>239</v>
      </c>
      <c r="E725" s="126" t="s">
        <v>266</v>
      </c>
      <c r="F725" s="126">
        <v>293</v>
      </c>
      <c r="G725" s="126" t="s">
        <v>320</v>
      </c>
      <c r="H725" s="364">
        <v>1</v>
      </c>
      <c r="I725" s="180">
        <v>1</v>
      </c>
      <c r="J725" s="232">
        <v>16710</v>
      </c>
      <c r="K725" s="232">
        <v>729</v>
      </c>
      <c r="L725" s="232">
        <v>0</v>
      </c>
      <c r="M725" s="232">
        <v>938</v>
      </c>
      <c r="N725" s="232">
        <v>18377</v>
      </c>
      <c r="O725" s="237"/>
      <c r="P725" s="382"/>
      <c r="Q725" s="382"/>
    </row>
    <row r="726" spans="1:17" ht="15">
      <c r="A726" s="233">
        <v>483</v>
      </c>
      <c r="B726" s="234">
        <v>483239310</v>
      </c>
      <c r="C726" s="126" t="s">
        <v>545</v>
      </c>
      <c r="D726" s="124">
        <v>239</v>
      </c>
      <c r="E726" s="126" t="s">
        <v>266</v>
      </c>
      <c r="F726" s="126">
        <v>310</v>
      </c>
      <c r="G726" s="126" t="s">
        <v>337</v>
      </c>
      <c r="H726" s="364">
        <v>67.87</v>
      </c>
      <c r="I726" s="180">
        <v>67.87</v>
      </c>
      <c r="J726" s="232">
        <v>12482</v>
      </c>
      <c r="K726" s="232">
        <v>4061</v>
      </c>
      <c r="L726" s="232">
        <v>0</v>
      </c>
      <c r="M726" s="232">
        <v>938</v>
      </c>
      <c r="N726" s="232">
        <v>17481</v>
      </c>
      <c r="O726" s="237"/>
      <c r="P726" s="382"/>
      <c r="Q726" s="382"/>
    </row>
    <row r="727" spans="1:17" ht="15">
      <c r="A727" s="233">
        <v>483</v>
      </c>
      <c r="B727" s="234">
        <v>483239336</v>
      </c>
      <c r="C727" s="126" t="s">
        <v>545</v>
      </c>
      <c r="D727" s="124">
        <v>239</v>
      </c>
      <c r="E727" s="126" t="s">
        <v>266</v>
      </c>
      <c r="F727" s="126">
        <v>336</v>
      </c>
      <c r="G727" s="126" t="s">
        <v>363</v>
      </c>
      <c r="H727" s="364">
        <v>1</v>
      </c>
      <c r="I727" s="180">
        <v>1</v>
      </c>
      <c r="J727" s="232">
        <v>13763</v>
      </c>
      <c r="K727" s="232">
        <v>3346</v>
      </c>
      <c r="L727" s="232">
        <v>0</v>
      </c>
      <c r="M727" s="232">
        <v>938</v>
      </c>
      <c r="N727" s="232">
        <v>18047</v>
      </c>
      <c r="O727" s="237"/>
      <c r="P727" s="382"/>
      <c r="Q727" s="382"/>
    </row>
    <row r="728" spans="1:17" ht="15">
      <c r="A728" s="233">
        <v>483</v>
      </c>
      <c r="B728" s="234">
        <v>483239625</v>
      </c>
      <c r="C728" s="126" t="s">
        <v>545</v>
      </c>
      <c r="D728" s="124">
        <v>239</v>
      </c>
      <c r="E728" s="126" t="s">
        <v>266</v>
      </c>
      <c r="F728" s="126">
        <v>625</v>
      </c>
      <c r="G728" s="126" t="s">
        <v>390</v>
      </c>
      <c r="H728" s="364">
        <v>3</v>
      </c>
      <c r="I728" s="180">
        <v>3</v>
      </c>
      <c r="J728" s="232">
        <v>11365</v>
      </c>
      <c r="K728" s="232">
        <v>1742</v>
      </c>
      <c r="L728" s="232">
        <v>0</v>
      </c>
      <c r="M728" s="232">
        <v>938</v>
      </c>
      <c r="N728" s="232">
        <v>14045</v>
      </c>
      <c r="O728" s="237"/>
      <c r="P728" s="382"/>
      <c r="Q728" s="382"/>
    </row>
    <row r="729" spans="1:17" ht="15">
      <c r="A729" s="233">
        <v>483</v>
      </c>
      <c r="B729" s="234">
        <v>483239645</v>
      </c>
      <c r="C729" s="126" t="s">
        <v>545</v>
      </c>
      <c r="D729" s="124">
        <v>239</v>
      </c>
      <c r="E729" s="126" t="s">
        <v>266</v>
      </c>
      <c r="F729" s="126">
        <v>645</v>
      </c>
      <c r="G729" s="126" t="s">
        <v>394</v>
      </c>
      <c r="H729" s="364">
        <v>1</v>
      </c>
      <c r="I729" s="180">
        <v>1</v>
      </c>
      <c r="J729" s="232">
        <v>12739.128770700636</v>
      </c>
      <c r="K729" s="232">
        <v>6018</v>
      </c>
      <c r="L729" s="232">
        <v>0</v>
      </c>
      <c r="M729" s="232">
        <v>938</v>
      </c>
      <c r="N729" s="232">
        <v>19695.128770700634</v>
      </c>
      <c r="O729" s="237"/>
      <c r="P729" s="382"/>
      <c r="Q729" s="382"/>
    </row>
    <row r="730" spans="1:17" ht="15">
      <c r="A730" s="233">
        <v>483</v>
      </c>
      <c r="B730" s="234">
        <v>483239665</v>
      </c>
      <c r="C730" s="126" t="s">
        <v>545</v>
      </c>
      <c r="D730" s="124">
        <v>239</v>
      </c>
      <c r="E730" s="126" t="s">
        <v>266</v>
      </c>
      <c r="F730" s="126">
        <v>665</v>
      </c>
      <c r="G730" s="126" t="s">
        <v>400</v>
      </c>
      <c r="H730" s="364">
        <v>7</v>
      </c>
      <c r="I730" s="180">
        <v>7</v>
      </c>
      <c r="J730" s="232">
        <v>13130</v>
      </c>
      <c r="K730" s="232">
        <v>2654</v>
      </c>
      <c r="L730" s="232">
        <v>0</v>
      </c>
      <c r="M730" s="232">
        <v>938</v>
      </c>
      <c r="N730" s="232">
        <v>16722</v>
      </c>
      <c r="O730" s="237"/>
      <c r="P730" s="382"/>
      <c r="Q730" s="382"/>
    </row>
    <row r="731" spans="1:17" ht="15">
      <c r="A731" s="233">
        <v>483</v>
      </c>
      <c r="B731" s="234">
        <v>483239740</v>
      </c>
      <c r="C731" s="126" t="s">
        <v>545</v>
      </c>
      <c r="D731" s="124">
        <v>239</v>
      </c>
      <c r="E731" s="126" t="s">
        <v>266</v>
      </c>
      <c r="F731" s="126">
        <v>740</v>
      </c>
      <c r="G731" s="126" t="s">
        <v>423</v>
      </c>
      <c r="H731" s="364">
        <v>1.1200000000000001</v>
      </c>
      <c r="I731" s="180">
        <v>1.1200000000000001</v>
      </c>
      <c r="J731" s="232">
        <v>11445</v>
      </c>
      <c r="K731" s="232">
        <v>6094</v>
      </c>
      <c r="L731" s="232">
        <v>0</v>
      </c>
      <c r="M731" s="232">
        <v>938</v>
      </c>
      <c r="N731" s="232">
        <v>18477</v>
      </c>
      <c r="O731" s="237"/>
      <c r="P731" s="382"/>
      <c r="Q731" s="382"/>
    </row>
    <row r="732" spans="1:17" ht="15">
      <c r="A732" s="233">
        <v>483</v>
      </c>
      <c r="B732" s="234">
        <v>483239760</v>
      </c>
      <c r="C732" s="126" t="s">
        <v>545</v>
      </c>
      <c r="D732" s="124">
        <v>239</v>
      </c>
      <c r="E732" s="126" t="s">
        <v>266</v>
      </c>
      <c r="F732" s="126">
        <v>760</v>
      </c>
      <c r="G732" s="126" t="s">
        <v>428</v>
      </c>
      <c r="H732" s="364">
        <v>39</v>
      </c>
      <c r="I732" s="180">
        <v>39</v>
      </c>
      <c r="J732" s="232">
        <v>11261</v>
      </c>
      <c r="K732" s="232">
        <v>2679</v>
      </c>
      <c r="L732" s="232">
        <v>0</v>
      </c>
      <c r="M732" s="232">
        <v>938</v>
      </c>
      <c r="N732" s="232">
        <v>14878</v>
      </c>
      <c r="O732" s="237"/>
      <c r="P732" s="382"/>
      <c r="Q732" s="382"/>
    </row>
    <row r="733" spans="1:17" ht="15">
      <c r="A733" s="233">
        <v>484</v>
      </c>
      <c r="B733" s="234">
        <v>484035001</v>
      </c>
      <c r="C733" s="126" t="s">
        <v>546</v>
      </c>
      <c r="D733" s="124">
        <v>35</v>
      </c>
      <c r="E733" s="126" t="s">
        <v>62</v>
      </c>
      <c r="F733" s="126">
        <v>1</v>
      </c>
      <c r="G733" s="126" t="s">
        <v>28</v>
      </c>
      <c r="H733" s="364">
        <v>1</v>
      </c>
      <c r="I733" s="180">
        <v>1</v>
      </c>
      <c r="J733" s="232">
        <v>12097.490041605108</v>
      </c>
      <c r="K733" s="232">
        <v>2032</v>
      </c>
      <c r="L733" s="232">
        <v>0</v>
      </c>
      <c r="M733" s="232">
        <v>938</v>
      </c>
      <c r="N733" s="232">
        <v>15067.490041605108</v>
      </c>
      <c r="O733" s="237"/>
      <c r="P733" s="382"/>
      <c r="Q733" s="382"/>
    </row>
    <row r="734" spans="1:17" ht="15">
      <c r="A734" s="233">
        <v>484</v>
      </c>
      <c r="B734" s="234">
        <v>484035016</v>
      </c>
      <c r="C734" s="126" t="s">
        <v>546</v>
      </c>
      <c r="D734" s="124">
        <v>35</v>
      </c>
      <c r="E734" s="126" t="s">
        <v>62</v>
      </c>
      <c r="F734" s="126">
        <v>16</v>
      </c>
      <c r="G734" s="126" t="s">
        <v>43</v>
      </c>
      <c r="H734" s="364">
        <v>1</v>
      </c>
      <c r="I734" s="180">
        <v>1</v>
      </c>
      <c r="J734" s="232">
        <v>15217</v>
      </c>
      <c r="K734" s="232">
        <v>860</v>
      </c>
      <c r="L734" s="232">
        <v>0</v>
      </c>
      <c r="M734" s="232">
        <v>938</v>
      </c>
      <c r="N734" s="232">
        <v>17015</v>
      </c>
      <c r="O734" s="237"/>
      <c r="P734" s="382"/>
      <c r="Q734" s="382"/>
    </row>
    <row r="735" spans="1:17" ht="15">
      <c r="A735" s="233">
        <v>484</v>
      </c>
      <c r="B735" s="234">
        <v>484035035</v>
      </c>
      <c r="C735" s="126" t="s">
        <v>546</v>
      </c>
      <c r="D735" s="124">
        <v>35</v>
      </c>
      <c r="E735" s="126" t="s">
        <v>62</v>
      </c>
      <c r="F735" s="126">
        <v>35</v>
      </c>
      <c r="G735" s="126" t="s">
        <v>62</v>
      </c>
      <c r="H735" s="364">
        <v>1458.3100000000009</v>
      </c>
      <c r="I735" s="180">
        <v>1458.3100000000009</v>
      </c>
      <c r="J735" s="232">
        <v>15659</v>
      </c>
      <c r="K735" s="232">
        <v>6053</v>
      </c>
      <c r="L735" s="232">
        <v>0</v>
      </c>
      <c r="M735" s="232">
        <v>938</v>
      </c>
      <c r="N735" s="232">
        <v>22650</v>
      </c>
      <c r="O735" s="237"/>
      <c r="P735" s="382"/>
      <c r="Q735" s="382"/>
    </row>
    <row r="736" spans="1:17" ht="15">
      <c r="A736" s="233">
        <v>484</v>
      </c>
      <c r="B736" s="234">
        <v>484035044</v>
      </c>
      <c r="C736" s="126" t="s">
        <v>546</v>
      </c>
      <c r="D736" s="124">
        <v>35</v>
      </c>
      <c r="E736" s="126" t="s">
        <v>62</v>
      </c>
      <c r="F736" s="126">
        <v>44</v>
      </c>
      <c r="G736" s="126" t="s">
        <v>71</v>
      </c>
      <c r="H736" s="364">
        <v>4.66</v>
      </c>
      <c r="I736" s="180">
        <v>4.66</v>
      </c>
      <c r="J736" s="232">
        <v>16896</v>
      </c>
      <c r="K736" s="232">
        <v>494</v>
      </c>
      <c r="L736" s="232">
        <v>0</v>
      </c>
      <c r="M736" s="232">
        <v>938</v>
      </c>
      <c r="N736" s="232">
        <v>18328</v>
      </c>
      <c r="O736" s="237"/>
      <c r="P736" s="382"/>
      <c r="Q736" s="382"/>
    </row>
    <row r="737" spans="1:17" ht="15">
      <c r="A737" s="233">
        <v>484</v>
      </c>
      <c r="B737" s="234">
        <v>484035046</v>
      </c>
      <c r="C737" s="126" t="s">
        <v>546</v>
      </c>
      <c r="D737" s="124">
        <v>35</v>
      </c>
      <c r="E737" s="126" t="s">
        <v>62</v>
      </c>
      <c r="F737" s="126">
        <v>46</v>
      </c>
      <c r="G737" s="126" t="s">
        <v>73</v>
      </c>
      <c r="H737" s="364">
        <v>1</v>
      </c>
      <c r="I737" s="180">
        <v>1</v>
      </c>
      <c r="J737" s="232">
        <v>9846</v>
      </c>
      <c r="K737" s="232">
        <v>10254</v>
      </c>
      <c r="L737" s="232">
        <v>0</v>
      </c>
      <c r="M737" s="232">
        <v>938</v>
      </c>
      <c r="N737" s="232">
        <v>21038</v>
      </c>
      <c r="O737" s="237"/>
      <c r="P737" s="382"/>
      <c r="Q737" s="382"/>
    </row>
    <row r="738" spans="1:17" ht="15">
      <c r="A738" s="233">
        <v>484</v>
      </c>
      <c r="B738" s="234">
        <v>484035050</v>
      </c>
      <c r="C738" s="126" t="s">
        <v>546</v>
      </c>
      <c r="D738" s="124">
        <v>35</v>
      </c>
      <c r="E738" s="126" t="s">
        <v>62</v>
      </c>
      <c r="F738" s="126">
        <v>50</v>
      </c>
      <c r="G738" s="126" t="s">
        <v>77</v>
      </c>
      <c r="H738" s="364">
        <v>1.8</v>
      </c>
      <c r="I738" s="180">
        <v>1.8</v>
      </c>
      <c r="J738" s="232">
        <v>18481</v>
      </c>
      <c r="K738" s="232">
        <v>8408</v>
      </c>
      <c r="L738" s="232">
        <v>0</v>
      </c>
      <c r="M738" s="232">
        <v>938</v>
      </c>
      <c r="N738" s="232">
        <v>27827</v>
      </c>
      <c r="O738" s="237"/>
      <c r="P738" s="382"/>
      <c r="Q738" s="382"/>
    </row>
    <row r="739" spans="1:17" ht="15">
      <c r="A739" s="233">
        <v>484</v>
      </c>
      <c r="B739" s="234">
        <v>484035093</v>
      </c>
      <c r="C739" s="126" t="s">
        <v>546</v>
      </c>
      <c r="D739" s="124">
        <v>35</v>
      </c>
      <c r="E739" s="126" t="s">
        <v>62</v>
      </c>
      <c r="F739" s="126">
        <v>93</v>
      </c>
      <c r="G739" s="126" t="s">
        <v>120</v>
      </c>
      <c r="H739" s="364">
        <v>1.26</v>
      </c>
      <c r="I739" s="180">
        <v>1.26</v>
      </c>
      <c r="J739" s="232">
        <v>15571</v>
      </c>
      <c r="K739" s="232">
        <v>0</v>
      </c>
      <c r="L739" s="232">
        <v>0</v>
      </c>
      <c r="M739" s="232">
        <v>938</v>
      </c>
      <c r="N739" s="232">
        <v>16509</v>
      </c>
      <c r="O739" s="237"/>
      <c r="P739" s="382"/>
      <c r="Q739" s="382"/>
    </row>
    <row r="740" spans="1:17" ht="15">
      <c r="A740" s="233">
        <v>484</v>
      </c>
      <c r="B740" s="234">
        <v>484035133</v>
      </c>
      <c r="C740" s="126" t="s">
        <v>546</v>
      </c>
      <c r="D740" s="124">
        <v>35</v>
      </c>
      <c r="E740" s="126" t="s">
        <v>62</v>
      </c>
      <c r="F740" s="126">
        <v>133</v>
      </c>
      <c r="G740" s="126" t="s">
        <v>160</v>
      </c>
      <c r="H740" s="364">
        <v>7.0000000000000007E-2</v>
      </c>
      <c r="I740" s="180">
        <v>7.0000000000000007E-2</v>
      </c>
      <c r="J740" s="232">
        <v>13127.223686996198</v>
      </c>
      <c r="K740" s="232">
        <v>1361</v>
      </c>
      <c r="L740" s="232">
        <v>0</v>
      </c>
      <c r="M740" s="232">
        <v>938</v>
      </c>
      <c r="N740" s="232">
        <v>15426.223686996198</v>
      </c>
      <c r="O740" s="237"/>
      <c r="P740" s="382"/>
      <c r="Q740" s="382"/>
    </row>
    <row r="741" spans="1:17" ht="15">
      <c r="A741" s="233">
        <v>484</v>
      </c>
      <c r="B741" s="234">
        <v>484035163</v>
      </c>
      <c r="C741" s="126" t="s">
        <v>546</v>
      </c>
      <c r="D741" s="124">
        <v>35</v>
      </c>
      <c r="E741" s="126" t="s">
        <v>62</v>
      </c>
      <c r="F741" s="126">
        <v>163</v>
      </c>
      <c r="G741" s="126" t="s">
        <v>190</v>
      </c>
      <c r="H741" s="364">
        <v>2</v>
      </c>
      <c r="I741" s="180">
        <v>2</v>
      </c>
      <c r="J741" s="232">
        <v>15641.433168570762</v>
      </c>
      <c r="K741" s="232">
        <v>0</v>
      </c>
      <c r="L741" s="232">
        <v>0</v>
      </c>
      <c r="M741" s="232">
        <v>938</v>
      </c>
      <c r="N741" s="232">
        <v>16579.433168570762</v>
      </c>
      <c r="O741" s="237"/>
      <c r="P741" s="382"/>
      <c r="Q741" s="382"/>
    </row>
    <row r="742" spans="1:17" ht="15">
      <c r="A742" s="233">
        <v>484</v>
      </c>
      <c r="B742" s="234">
        <v>484035165</v>
      </c>
      <c r="C742" s="126" t="s">
        <v>546</v>
      </c>
      <c r="D742" s="124">
        <v>35</v>
      </c>
      <c r="E742" s="126" t="s">
        <v>62</v>
      </c>
      <c r="F742" s="126">
        <v>165</v>
      </c>
      <c r="G742" s="126" t="s">
        <v>192</v>
      </c>
      <c r="H742" s="364">
        <v>1</v>
      </c>
      <c r="I742" s="180">
        <v>1</v>
      </c>
      <c r="J742" s="232">
        <v>14133.249005012281</v>
      </c>
      <c r="K742" s="232">
        <v>325</v>
      </c>
      <c r="L742" s="232">
        <v>0</v>
      </c>
      <c r="M742" s="232">
        <v>938</v>
      </c>
      <c r="N742" s="232">
        <v>15396.249005012281</v>
      </c>
      <c r="O742" s="237"/>
      <c r="P742" s="382"/>
      <c r="Q742" s="382"/>
    </row>
    <row r="743" spans="1:17" ht="15">
      <c r="A743" s="233">
        <v>484</v>
      </c>
      <c r="B743" s="234">
        <v>484035207</v>
      </c>
      <c r="C743" s="126" t="s">
        <v>546</v>
      </c>
      <c r="D743" s="124">
        <v>35</v>
      </c>
      <c r="E743" s="126" t="s">
        <v>62</v>
      </c>
      <c r="F743" s="126">
        <v>207</v>
      </c>
      <c r="G743" s="126" t="s">
        <v>234</v>
      </c>
      <c r="H743" s="364">
        <v>1</v>
      </c>
      <c r="I743" s="180">
        <v>1</v>
      </c>
      <c r="J743" s="232">
        <v>16082</v>
      </c>
      <c r="K743" s="232">
        <v>12526</v>
      </c>
      <c r="L743" s="232">
        <v>0</v>
      </c>
      <c r="M743" s="232">
        <v>938</v>
      </c>
      <c r="N743" s="232">
        <v>29546</v>
      </c>
      <c r="O743" s="237"/>
      <c r="P743" s="382"/>
      <c r="Q743" s="382"/>
    </row>
    <row r="744" spans="1:17" ht="15">
      <c r="A744" s="233">
        <v>484</v>
      </c>
      <c r="B744" s="234">
        <v>484035243</v>
      </c>
      <c r="C744" s="126" t="s">
        <v>546</v>
      </c>
      <c r="D744" s="124">
        <v>35</v>
      </c>
      <c r="E744" s="126" t="s">
        <v>62</v>
      </c>
      <c r="F744" s="126">
        <v>243</v>
      </c>
      <c r="G744" s="126" t="s">
        <v>270</v>
      </c>
      <c r="H744" s="364">
        <v>2.1</v>
      </c>
      <c r="I744" s="180">
        <v>2.1</v>
      </c>
      <c r="J744" s="232">
        <v>13802</v>
      </c>
      <c r="K744" s="232">
        <v>2087</v>
      </c>
      <c r="L744" s="232">
        <v>0</v>
      </c>
      <c r="M744" s="232">
        <v>938</v>
      </c>
      <c r="N744" s="232">
        <v>16827</v>
      </c>
      <c r="O744" s="237"/>
      <c r="P744" s="382"/>
      <c r="Q744" s="382"/>
    </row>
    <row r="745" spans="1:17" ht="15">
      <c r="A745" s="233">
        <v>484</v>
      </c>
      <c r="B745" s="234">
        <v>484035244</v>
      </c>
      <c r="C745" s="126" t="s">
        <v>546</v>
      </c>
      <c r="D745" s="124">
        <v>35</v>
      </c>
      <c r="E745" s="126" t="s">
        <v>62</v>
      </c>
      <c r="F745" s="126">
        <v>244</v>
      </c>
      <c r="G745" s="126" t="s">
        <v>271</v>
      </c>
      <c r="H745" s="364">
        <v>11.599999999999998</v>
      </c>
      <c r="I745" s="180">
        <v>11.599999999999998</v>
      </c>
      <c r="J745" s="232">
        <v>14583</v>
      </c>
      <c r="K745" s="232">
        <v>4372</v>
      </c>
      <c r="L745" s="232">
        <v>0</v>
      </c>
      <c r="M745" s="232">
        <v>938</v>
      </c>
      <c r="N745" s="232">
        <v>19893</v>
      </c>
      <c r="O745" s="237"/>
      <c r="P745" s="382"/>
      <c r="Q745" s="382"/>
    </row>
    <row r="746" spans="1:17" ht="15">
      <c r="A746" s="233">
        <v>484</v>
      </c>
      <c r="B746" s="234">
        <v>484035248</v>
      </c>
      <c r="C746" s="126" t="s">
        <v>546</v>
      </c>
      <c r="D746" s="124">
        <v>35</v>
      </c>
      <c r="E746" s="126" t="s">
        <v>62</v>
      </c>
      <c r="F746" s="126">
        <v>248</v>
      </c>
      <c r="G746" s="126" t="s">
        <v>275</v>
      </c>
      <c r="H746" s="364">
        <v>1</v>
      </c>
      <c r="I746" s="180">
        <v>1</v>
      </c>
      <c r="J746" s="232">
        <v>16115</v>
      </c>
      <c r="K746" s="232">
        <v>859</v>
      </c>
      <c r="L746" s="232">
        <v>0</v>
      </c>
      <c r="M746" s="232">
        <v>938</v>
      </c>
      <c r="N746" s="232">
        <v>17912</v>
      </c>
      <c r="O746" s="237"/>
      <c r="P746" s="382"/>
      <c r="Q746" s="382"/>
    </row>
    <row r="747" spans="1:17" ht="15">
      <c r="A747" s="233">
        <v>484</v>
      </c>
      <c r="B747" s="234">
        <v>484035251</v>
      </c>
      <c r="C747" s="126" t="s">
        <v>546</v>
      </c>
      <c r="D747" s="124">
        <v>35</v>
      </c>
      <c r="E747" s="126" t="s">
        <v>62</v>
      </c>
      <c r="F747" s="126">
        <v>251</v>
      </c>
      <c r="G747" s="126" t="s">
        <v>278</v>
      </c>
      <c r="H747" s="364">
        <v>0.05</v>
      </c>
      <c r="I747" s="180">
        <v>0.05</v>
      </c>
      <c r="J747" s="232">
        <v>9846</v>
      </c>
      <c r="K747" s="232">
        <v>2083</v>
      </c>
      <c r="L747" s="232">
        <v>0</v>
      </c>
      <c r="M747" s="232">
        <v>938</v>
      </c>
      <c r="N747" s="232">
        <v>12867</v>
      </c>
      <c r="O747" s="237"/>
      <c r="P747" s="382"/>
      <c r="Q747" s="382"/>
    </row>
    <row r="748" spans="1:17" ht="15">
      <c r="A748" s="233">
        <v>484</v>
      </c>
      <c r="B748" s="234">
        <v>484035285</v>
      </c>
      <c r="C748" s="126" t="s">
        <v>546</v>
      </c>
      <c r="D748" s="124">
        <v>35</v>
      </c>
      <c r="E748" s="126" t="s">
        <v>62</v>
      </c>
      <c r="F748" s="126">
        <v>285</v>
      </c>
      <c r="G748" s="126" t="s">
        <v>312</v>
      </c>
      <c r="H748" s="364">
        <v>7.7</v>
      </c>
      <c r="I748" s="180">
        <v>7.7</v>
      </c>
      <c r="J748" s="232">
        <v>11493</v>
      </c>
      <c r="K748" s="232">
        <v>3380</v>
      </c>
      <c r="L748" s="232">
        <v>0</v>
      </c>
      <c r="M748" s="232">
        <v>938</v>
      </c>
      <c r="N748" s="232">
        <v>15811</v>
      </c>
      <c r="O748" s="237"/>
      <c r="P748" s="382"/>
      <c r="Q748" s="382"/>
    </row>
    <row r="749" spans="1:17" ht="15">
      <c r="A749" s="233">
        <v>484</v>
      </c>
      <c r="B749" s="234">
        <v>484035314</v>
      </c>
      <c r="C749" s="126" t="s">
        <v>546</v>
      </c>
      <c r="D749" s="124">
        <v>35</v>
      </c>
      <c r="E749" s="126" t="s">
        <v>62</v>
      </c>
      <c r="F749" s="126">
        <v>314</v>
      </c>
      <c r="G749" s="126" t="s">
        <v>341</v>
      </c>
      <c r="H749" s="364">
        <v>3</v>
      </c>
      <c r="I749" s="180">
        <v>3</v>
      </c>
      <c r="J749" s="232">
        <v>14646</v>
      </c>
      <c r="K749" s="232">
        <v>11691</v>
      </c>
      <c r="L749" s="232">
        <v>0</v>
      </c>
      <c r="M749" s="232">
        <v>938</v>
      </c>
      <c r="N749" s="232">
        <v>27275</v>
      </c>
      <c r="O749" s="237"/>
      <c r="P749" s="382"/>
      <c r="Q749" s="382"/>
    </row>
    <row r="750" spans="1:17" ht="15">
      <c r="A750" s="233">
        <v>484</v>
      </c>
      <c r="B750" s="234">
        <v>484035336</v>
      </c>
      <c r="C750" s="126" t="s">
        <v>546</v>
      </c>
      <c r="D750" s="124">
        <v>35</v>
      </c>
      <c r="E750" s="126" t="s">
        <v>62</v>
      </c>
      <c r="F750" s="126">
        <v>336</v>
      </c>
      <c r="G750" s="126" t="s">
        <v>363</v>
      </c>
      <c r="H750" s="364">
        <v>2</v>
      </c>
      <c r="I750" s="180">
        <v>2</v>
      </c>
      <c r="J750" s="232">
        <v>12342</v>
      </c>
      <c r="K750" s="232">
        <v>3000</v>
      </c>
      <c r="L750" s="232">
        <v>0</v>
      </c>
      <c r="M750" s="232">
        <v>938</v>
      </c>
      <c r="N750" s="232">
        <v>16280</v>
      </c>
      <c r="O750" s="237"/>
      <c r="P750" s="382"/>
      <c r="Q750" s="382"/>
    </row>
    <row r="751" spans="1:17" ht="15">
      <c r="A751" s="233">
        <v>484</v>
      </c>
      <c r="B751" s="234">
        <v>484035690</v>
      </c>
      <c r="C751" s="126" t="s">
        <v>546</v>
      </c>
      <c r="D751" s="124">
        <v>35</v>
      </c>
      <c r="E751" s="126" t="s">
        <v>62</v>
      </c>
      <c r="F751" s="126">
        <v>690</v>
      </c>
      <c r="G751" s="126" t="s">
        <v>409</v>
      </c>
      <c r="H751" s="364">
        <v>1</v>
      </c>
      <c r="I751" s="180">
        <v>1</v>
      </c>
      <c r="J751" s="232">
        <v>11417.328448616601</v>
      </c>
      <c r="K751" s="232">
        <v>4665</v>
      </c>
      <c r="L751" s="232">
        <v>0</v>
      </c>
      <c r="M751" s="232">
        <v>938</v>
      </c>
      <c r="N751" s="232">
        <v>17020.328448616601</v>
      </c>
      <c r="O751" s="237"/>
      <c r="P751" s="382"/>
      <c r="Q751" s="382"/>
    </row>
    <row r="752" spans="1:17" ht="15">
      <c r="A752" s="233">
        <v>485</v>
      </c>
      <c r="B752" s="234">
        <v>485258030</v>
      </c>
      <c r="C752" s="126" t="s">
        <v>547</v>
      </c>
      <c r="D752" s="124">
        <v>258</v>
      </c>
      <c r="E752" s="126" t="s">
        <v>285</v>
      </c>
      <c r="F752" s="126">
        <v>30</v>
      </c>
      <c r="G752" s="126" t="s">
        <v>57</v>
      </c>
      <c r="H752" s="364">
        <v>1.22</v>
      </c>
      <c r="I752" s="180">
        <v>1.22</v>
      </c>
      <c r="J752" s="232">
        <v>14583</v>
      </c>
      <c r="K752" s="232">
        <v>3633</v>
      </c>
      <c r="L752" s="232">
        <v>0</v>
      </c>
      <c r="M752" s="232">
        <v>938</v>
      </c>
      <c r="N752" s="232">
        <v>19154</v>
      </c>
      <c r="O752" s="237"/>
      <c r="P752" s="382"/>
      <c r="Q752" s="382"/>
    </row>
    <row r="753" spans="1:17" ht="15">
      <c r="A753" s="233">
        <v>485</v>
      </c>
      <c r="B753" s="234">
        <v>485258071</v>
      </c>
      <c r="C753" s="126" t="s">
        <v>547</v>
      </c>
      <c r="D753" s="124">
        <v>258</v>
      </c>
      <c r="E753" s="126" t="s">
        <v>285</v>
      </c>
      <c r="F753" s="126">
        <v>71</v>
      </c>
      <c r="G753" s="126" t="s">
        <v>98</v>
      </c>
      <c r="H753" s="364">
        <v>2</v>
      </c>
      <c r="I753" s="180">
        <v>2</v>
      </c>
      <c r="J753" s="232">
        <v>11023</v>
      </c>
      <c r="K753" s="232">
        <v>5047</v>
      </c>
      <c r="L753" s="232">
        <v>0</v>
      </c>
      <c r="M753" s="232">
        <v>938</v>
      </c>
      <c r="N753" s="232">
        <v>17008</v>
      </c>
      <c r="O753" s="237"/>
      <c r="P753" s="382"/>
      <c r="Q753" s="382"/>
    </row>
    <row r="754" spans="1:17" ht="15">
      <c r="A754" s="233">
        <v>485</v>
      </c>
      <c r="B754" s="234">
        <v>485258079</v>
      </c>
      <c r="C754" s="126" t="s">
        <v>547</v>
      </c>
      <c r="D754" s="124">
        <v>258</v>
      </c>
      <c r="E754" s="126" t="s">
        <v>285</v>
      </c>
      <c r="F754" s="126">
        <v>79</v>
      </c>
      <c r="G754" s="126" t="s">
        <v>106</v>
      </c>
      <c r="H754" s="364">
        <v>2</v>
      </c>
      <c r="I754" s="180">
        <v>2</v>
      </c>
      <c r="J754" s="232">
        <v>11566.690873932695</v>
      </c>
      <c r="K754" s="232">
        <v>31</v>
      </c>
      <c r="L754" s="232">
        <v>0</v>
      </c>
      <c r="M754" s="232">
        <v>938</v>
      </c>
      <c r="N754" s="232">
        <v>12535.690873932695</v>
      </c>
      <c r="O754" s="237"/>
      <c r="P754" s="382"/>
      <c r="Q754" s="382"/>
    </row>
    <row r="755" spans="1:17" ht="15">
      <c r="A755" s="233">
        <v>485</v>
      </c>
      <c r="B755" s="234">
        <v>485258107</v>
      </c>
      <c r="C755" s="126" t="s">
        <v>547</v>
      </c>
      <c r="D755" s="124">
        <v>258</v>
      </c>
      <c r="E755" s="126" t="s">
        <v>285</v>
      </c>
      <c r="F755" s="126">
        <v>107</v>
      </c>
      <c r="G755" s="126" t="s">
        <v>134</v>
      </c>
      <c r="H755" s="364">
        <v>2</v>
      </c>
      <c r="I755" s="180">
        <v>2</v>
      </c>
      <c r="J755" s="232">
        <v>10122</v>
      </c>
      <c r="K755" s="232">
        <v>3790</v>
      </c>
      <c r="L755" s="232">
        <v>0</v>
      </c>
      <c r="M755" s="232">
        <v>938</v>
      </c>
      <c r="N755" s="232">
        <v>14850</v>
      </c>
      <c r="O755" s="237"/>
      <c r="P755" s="382"/>
      <c r="Q755" s="382"/>
    </row>
    <row r="756" spans="1:17" ht="15">
      <c r="A756" s="233">
        <v>485</v>
      </c>
      <c r="B756" s="234">
        <v>485258128</v>
      </c>
      <c r="C756" s="126" t="s">
        <v>547</v>
      </c>
      <c r="D756" s="124">
        <v>258</v>
      </c>
      <c r="E756" s="126" t="s">
        <v>285</v>
      </c>
      <c r="F756" s="126">
        <v>128</v>
      </c>
      <c r="G756" s="126" t="s">
        <v>155</v>
      </c>
      <c r="H756" s="364">
        <v>0.98</v>
      </c>
      <c r="I756" s="180">
        <v>0.98</v>
      </c>
      <c r="J756" s="232">
        <v>13272.044194055101</v>
      </c>
      <c r="K756" s="232">
        <v>1194</v>
      </c>
      <c r="L756" s="232">
        <v>0</v>
      </c>
      <c r="M756" s="232">
        <v>938</v>
      </c>
      <c r="N756" s="232">
        <v>15404.044194055101</v>
      </c>
      <c r="O756" s="237"/>
      <c r="P756" s="382"/>
      <c r="Q756" s="382"/>
    </row>
    <row r="757" spans="1:17" ht="15">
      <c r="A757" s="233">
        <v>485</v>
      </c>
      <c r="B757" s="234">
        <v>485258163</v>
      </c>
      <c r="C757" s="126" t="s">
        <v>547</v>
      </c>
      <c r="D757" s="124">
        <v>258</v>
      </c>
      <c r="E757" s="126" t="s">
        <v>285</v>
      </c>
      <c r="F757" s="126">
        <v>163</v>
      </c>
      <c r="G757" s="126" t="s">
        <v>190</v>
      </c>
      <c r="H757" s="364">
        <v>15.14</v>
      </c>
      <c r="I757" s="180">
        <v>15.14</v>
      </c>
      <c r="J757" s="232">
        <v>13244</v>
      </c>
      <c r="K757" s="232">
        <v>0</v>
      </c>
      <c r="L757" s="232">
        <v>0</v>
      </c>
      <c r="M757" s="232">
        <v>938</v>
      </c>
      <c r="N757" s="232">
        <v>14182</v>
      </c>
      <c r="O757" s="237"/>
      <c r="P757" s="382"/>
      <c r="Q757" s="382"/>
    </row>
    <row r="758" spans="1:17" ht="15">
      <c r="A758" s="233">
        <v>485</v>
      </c>
      <c r="B758" s="234">
        <v>485258181</v>
      </c>
      <c r="C758" s="126" t="s">
        <v>547</v>
      </c>
      <c r="D758" s="124">
        <v>258</v>
      </c>
      <c r="E758" s="126" t="s">
        <v>285</v>
      </c>
      <c r="F758" s="126">
        <v>181</v>
      </c>
      <c r="G758" s="126" t="s">
        <v>208</v>
      </c>
      <c r="H758" s="364">
        <v>0.61</v>
      </c>
      <c r="I758" s="180">
        <v>0.61</v>
      </c>
      <c r="J758" s="232">
        <v>13208.088471996456</v>
      </c>
      <c r="K758" s="232">
        <v>459</v>
      </c>
      <c r="L758" s="232">
        <v>0</v>
      </c>
      <c r="M758" s="232">
        <v>938</v>
      </c>
      <c r="N758" s="232">
        <v>14605.088471996456</v>
      </c>
      <c r="O758" s="237"/>
      <c r="P758" s="382"/>
      <c r="Q758" s="382"/>
    </row>
    <row r="759" spans="1:17" ht="15">
      <c r="A759" s="233">
        <v>485</v>
      </c>
      <c r="B759" s="234">
        <v>485258229</v>
      </c>
      <c r="C759" s="126" t="s">
        <v>547</v>
      </c>
      <c r="D759" s="124">
        <v>258</v>
      </c>
      <c r="E759" s="126" t="s">
        <v>285</v>
      </c>
      <c r="F759" s="126">
        <v>229</v>
      </c>
      <c r="G759" s="126" t="s">
        <v>256</v>
      </c>
      <c r="H759" s="364">
        <v>8.02</v>
      </c>
      <c r="I759" s="180">
        <v>8.02</v>
      </c>
      <c r="J759" s="232">
        <v>13724</v>
      </c>
      <c r="K759" s="232">
        <v>1427</v>
      </c>
      <c r="L759" s="232">
        <v>0</v>
      </c>
      <c r="M759" s="232">
        <v>938</v>
      </c>
      <c r="N759" s="232">
        <v>16089</v>
      </c>
      <c r="O759" s="237"/>
      <c r="P759" s="382"/>
      <c r="Q759" s="382"/>
    </row>
    <row r="760" spans="1:17" ht="15">
      <c r="A760" s="233">
        <v>485</v>
      </c>
      <c r="B760" s="234">
        <v>485258248</v>
      </c>
      <c r="C760" s="126" t="s">
        <v>547</v>
      </c>
      <c r="D760" s="124">
        <v>258</v>
      </c>
      <c r="E760" s="126" t="s">
        <v>285</v>
      </c>
      <c r="F760" s="126">
        <v>248</v>
      </c>
      <c r="G760" s="126" t="s">
        <v>275</v>
      </c>
      <c r="H760" s="364">
        <v>2</v>
      </c>
      <c r="I760" s="180">
        <v>2</v>
      </c>
      <c r="J760" s="232">
        <v>16496</v>
      </c>
      <c r="K760" s="232">
        <v>880</v>
      </c>
      <c r="L760" s="232">
        <v>0</v>
      </c>
      <c r="M760" s="232">
        <v>938</v>
      </c>
      <c r="N760" s="232">
        <v>18314</v>
      </c>
      <c r="O760" s="237"/>
      <c r="P760" s="382"/>
      <c r="Q760" s="382"/>
    </row>
    <row r="761" spans="1:17" ht="15">
      <c r="A761" s="233">
        <v>485</v>
      </c>
      <c r="B761" s="234">
        <v>485258258</v>
      </c>
      <c r="C761" s="126" t="s">
        <v>547</v>
      </c>
      <c r="D761" s="124">
        <v>258</v>
      </c>
      <c r="E761" s="126" t="s">
        <v>285</v>
      </c>
      <c r="F761" s="126">
        <v>258</v>
      </c>
      <c r="G761" s="126" t="s">
        <v>285</v>
      </c>
      <c r="H761" s="364">
        <v>443.61999999999989</v>
      </c>
      <c r="I761" s="180">
        <v>443.61999999999989</v>
      </c>
      <c r="J761" s="232">
        <v>12414</v>
      </c>
      <c r="K761" s="232">
        <v>4017</v>
      </c>
      <c r="L761" s="232">
        <v>0</v>
      </c>
      <c r="M761" s="232">
        <v>938</v>
      </c>
      <c r="N761" s="232">
        <v>17369</v>
      </c>
      <c r="O761" s="237"/>
      <c r="P761" s="382"/>
      <c r="Q761" s="382"/>
    </row>
    <row r="762" spans="1:17" ht="15">
      <c r="A762" s="233">
        <v>485</v>
      </c>
      <c r="B762" s="234">
        <v>485258291</v>
      </c>
      <c r="C762" s="126" t="s">
        <v>547</v>
      </c>
      <c r="D762" s="124">
        <v>258</v>
      </c>
      <c r="E762" s="126" t="s">
        <v>285</v>
      </c>
      <c r="F762" s="126">
        <v>291</v>
      </c>
      <c r="G762" s="126" t="s">
        <v>318</v>
      </c>
      <c r="H762" s="364">
        <v>9.61</v>
      </c>
      <c r="I762" s="180">
        <v>9.61</v>
      </c>
      <c r="J762" s="232">
        <v>13837</v>
      </c>
      <c r="K762" s="232">
        <v>5702</v>
      </c>
      <c r="L762" s="232">
        <v>0</v>
      </c>
      <c r="M762" s="232">
        <v>938</v>
      </c>
      <c r="N762" s="232">
        <v>20477</v>
      </c>
      <c r="O762" s="237"/>
      <c r="P762" s="382"/>
      <c r="Q762" s="382"/>
    </row>
    <row r="763" spans="1:17" ht="15">
      <c r="A763" s="233">
        <v>485</v>
      </c>
      <c r="B763" s="234">
        <v>485258295</v>
      </c>
      <c r="C763" s="126" t="s">
        <v>547</v>
      </c>
      <c r="D763" s="124">
        <v>258</v>
      </c>
      <c r="E763" s="126" t="s">
        <v>285</v>
      </c>
      <c r="F763" s="126">
        <v>295</v>
      </c>
      <c r="G763" s="126" t="s">
        <v>322</v>
      </c>
      <c r="H763" s="364">
        <v>2</v>
      </c>
      <c r="I763" s="180">
        <v>2</v>
      </c>
      <c r="J763" s="232">
        <v>11051.234127764126</v>
      </c>
      <c r="K763" s="232">
        <v>6824</v>
      </c>
      <c r="L763" s="232">
        <v>0</v>
      </c>
      <c r="M763" s="232">
        <v>938</v>
      </c>
      <c r="N763" s="232">
        <v>18813.234127764124</v>
      </c>
      <c r="O763" s="237"/>
      <c r="P763" s="382"/>
      <c r="Q763" s="382"/>
    </row>
    <row r="764" spans="1:17" ht="15">
      <c r="A764" s="233">
        <v>485</v>
      </c>
      <c r="B764" s="234">
        <v>485258305</v>
      </c>
      <c r="C764" s="126" t="s">
        <v>547</v>
      </c>
      <c r="D764" s="124">
        <v>258</v>
      </c>
      <c r="E764" s="126" t="s">
        <v>285</v>
      </c>
      <c r="F764" s="126">
        <v>305</v>
      </c>
      <c r="G764" s="126" t="s">
        <v>332</v>
      </c>
      <c r="H764" s="364">
        <v>1</v>
      </c>
      <c r="I764" s="180">
        <v>1</v>
      </c>
      <c r="J764" s="232">
        <v>9220</v>
      </c>
      <c r="K764" s="232">
        <v>4090</v>
      </c>
      <c r="L764" s="232">
        <v>0</v>
      </c>
      <c r="M764" s="232">
        <v>938</v>
      </c>
      <c r="N764" s="232">
        <v>14248</v>
      </c>
      <c r="O764" s="237"/>
      <c r="P764" s="382"/>
      <c r="Q764" s="382"/>
    </row>
    <row r="765" spans="1:17" ht="15">
      <c r="A765" s="233">
        <v>486</v>
      </c>
      <c r="B765" s="234">
        <v>486348017</v>
      </c>
      <c r="C765" s="126" t="s">
        <v>575</v>
      </c>
      <c r="D765" s="124">
        <v>348</v>
      </c>
      <c r="E765" s="126" t="s">
        <v>375</v>
      </c>
      <c r="F765" s="126">
        <v>17</v>
      </c>
      <c r="G765" s="126" t="s">
        <v>44</v>
      </c>
      <c r="H765" s="364">
        <v>3</v>
      </c>
      <c r="I765" s="180">
        <v>3</v>
      </c>
      <c r="J765" s="232">
        <v>14731</v>
      </c>
      <c r="K765" s="232">
        <v>4326</v>
      </c>
      <c r="L765" s="232">
        <v>0</v>
      </c>
      <c r="M765" s="232">
        <v>938</v>
      </c>
      <c r="N765" s="232">
        <v>19995</v>
      </c>
      <c r="O765" s="237"/>
      <c r="P765" s="382"/>
      <c r="Q765" s="382"/>
    </row>
    <row r="766" spans="1:17" ht="15">
      <c r="A766" s="233">
        <v>486</v>
      </c>
      <c r="B766" s="234">
        <v>486348151</v>
      </c>
      <c r="C766" s="126" t="s">
        <v>575</v>
      </c>
      <c r="D766" s="124">
        <v>348</v>
      </c>
      <c r="E766" s="126" t="s">
        <v>375</v>
      </c>
      <c r="F766" s="126">
        <v>151</v>
      </c>
      <c r="G766" s="126" t="s">
        <v>178</v>
      </c>
      <c r="H766" s="364">
        <v>2</v>
      </c>
      <c r="I766" s="180">
        <v>2</v>
      </c>
      <c r="J766" s="232">
        <v>14126</v>
      </c>
      <c r="K766" s="232">
        <v>2328</v>
      </c>
      <c r="L766" s="232">
        <v>0</v>
      </c>
      <c r="M766" s="232">
        <v>938</v>
      </c>
      <c r="N766" s="232">
        <v>17392</v>
      </c>
      <c r="O766" s="237"/>
      <c r="P766" s="382"/>
      <c r="Q766" s="382"/>
    </row>
    <row r="767" spans="1:17" ht="15">
      <c r="A767" s="233">
        <v>486</v>
      </c>
      <c r="B767" s="234">
        <v>486348153</v>
      </c>
      <c r="C767" s="126" t="s">
        <v>575</v>
      </c>
      <c r="D767" s="124">
        <v>348</v>
      </c>
      <c r="E767" s="126" t="s">
        <v>375</v>
      </c>
      <c r="F767" s="126">
        <v>153</v>
      </c>
      <c r="G767" s="126" t="s">
        <v>180</v>
      </c>
      <c r="H767" s="364">
        <v>1</v>
      </c>
      <c r="I767" s="180">
        <v>1</v>
      </c>
      <c r="J767" s="232">
        <v>9567</v>
      </c>
      <c r="K767" s="232">
        <v>24</v>
      </c>
      <c r="L767" s="232">
        <v>0</v>
      </c>
      <c r="M767" s="232">
        <v>938</v>
      </c>
      <c r="N767" s="232">
        <v>10529</v>
      </c>
      <c r="O767" s="237"/>
      <c r="P767" s="382"/>
      <c r="Q767" s="382"/>
    </row>
    <row r="768" spans="1:17" ht="15">
      <c r="A768" s="233">
        <v>486</v>
      </c>
      <c r="B768" s="234">
        <v>486348186</v>
      </c>
      <c r="C768" s="126" t="s">
        <v>575</v>
      </c>
      <c r="D768" s="124">
        <v>348</v>
      </c>
      <c r="E768" s="126" t="s">
        <v>375</v>
      </c>
      <c r="F768" s="126">
        <v>186</v>
      </c>
      <c r="G768" s="126" t="s">
        <v>213</v>
      </c>
      <c r="H768" s="364">
        <v>3</v>
      </c>
      <c r="I768" s="180">
        <v>3</v>
      </c>
      <c r="J768" s="232">
        <v>15124</v>
      </c>
      <c r="K768" s="232">
        <v>6043</v>
      </c>
      <c r="L768" s="232">
        <v>0</v>
      </c>
      <c r="M768" s="232">
        <v>938</v>
      </c>
      <c r="N768" s="232">
        <v>22105</v>
      </c>
      <c r="O768" s="237"/>
      <c r="P768" s="382"/>
      <c r="Q768" s="382"/>
    </row>
    <row r="769" spans="1:17" ht="15">
      <c r="A769" s="233">
        <v>486</v>
      </c>
      <c r="B769" s="234">
        <v>486348214</v>
      </c>
      <c r="C769" s="126" t="s">
        <v>575</v>
      </c>
      <c r="D769" s="124">
        <v>348</v>
      </c>
      <c r="E769" s="126" t="s">
        <v>375</v>
      </c>
      <c r="F769" s="126">
        <v>214</v>
      </c>
      <c r="G769" s="126" t="s">
        <v>241</v>
      </c>
      <c r="H769" s="364">
        <v>2</v>
      </c>
      <c r="I769" s="180">
        <v>2</v>
      </c>
      <c r="J769" s="232">
        <v>9394</v>
      </c>
      <c r="K769" s="232">
        <v>2275</v>
      </c>
      <c r="L769" s="232">
        <v>0</v>
      </c>
      <c r="M769" s="232">
        <v>938</v>
      </c>
      <c r="N769" s="232">
        <v>12607</v>
      </c>
      <c r="O769" s="237"/>
      <c r="P769" s="382"/>
      <c r="Q769" s="382"/>
    </row>
    <row r="770" spans="1:17" ht="15">
      <c r="A770" s="233">
        <v>486</v>
      </c>
      <c r="B770" s="234">
        <v>486348215</v>
      </c>
      <c r="C770" s="126" t="s">
        <v>575</v>
      </c>
      <c r="D770" s="124">
        <v>348</v>
      </c>
      <c r="E770" s="126" t="s">
        <v>375</v>
      </c>
      <c r="F770" s="126">
        <v>215</v>
      </c>
      <c r="G770" s="126" t="s">
        <v>242</v>
      </c>
      <c r="H770" s="364">
        <v>1</v>
      </c>
      <c r="I770" s="180">
        <v>1</v>
      </c>
      <c r="J770" s="232">
        <v>11978.322460732985</v>
      </c>
      <c r="K770" s="232">
        <v>2822</v>
      </c>
      <c r="L770" s="232">
        <v>0</v>
      </c>
      <c r="M770" s="232">
        <v>938</v>
      </c>
      <c r="N770" s="232">
        <v>15738.322460732985</v>
      </c>
      <c r="O770" s="237"/>
      <c r="P770" s="382"/>
      <c r="Q770" s="382"/>
    </row>
    <row r="771" spans="1:17" ht="15">
      <c r="A771" s="233">
        <v>486</v>
      </c>
      <c r="B771" s="234">
        <v>486348226</v>
      </c>
      <c r="C771" s="126" t="s">
        <v>575</v>
      </c>
      <c r="D771" s="124">
        <v>348</v>
      </c>
      <c r="E771" s="126" t="s">
        <v>375</v>
      </c>
      <c r="F771" s="126">
        <v>226</v>
      </c>
      <c r="G771" s="126" t="s">
        <v>253</v>
      </c>
      <c r="H771" s="364">
        <v>2.67</v>
      </c>
      <c r="I771" s="180">
        <v>2.67</v>
      </c>
      <c r="J771" s="232">
        <v>13858</v>
      </c>
      <c r="K771" s="232">
        <v>2528</v>
      </c>
      <c r="L771" s="232">
        <v>0</v>
      </c>
      <c r="M771" s="232">
        <v>938</v>
      </c>
      <c r="N771" s="232">
        <v>17324</v>
      </c>
      <c r="O771" s="237"/>
      <c r="P771" s="382"/>
      <c r="Q771" s="382"/>
    </row>
    <row r="772" spans="1:17" ht="15">
      <c r="A772" s="233">
        <v>486</v>
      </c>
      <c r="B772" s="234">
        <v>486348227</v>
      </c>
      <c r="C772" s="126" t="s">
        <v>575</v>
      </c>
      <c r="D772" s="124">
        <v>348</v>
      </c>
      <c r="E772" s="126" t="s">
        <v>375</v>
      </c>
      <c r="F772" s="126">
        <v>227</v>
      </c>
      <c r="G772" s="126" t="s">
        <v>254</v>
      </c>
      <c r="H772" s="364">
        <v>1</v>
      </c>
      <c r="I772" s="180">
        <v>1</v>
      </c>
      <c r="J772" s="232">
        <v>9567</v>
      </c>
      <c r="K772" s="232">
        <v>2754</v>
      </c>
      <c r="L772" s="232">
        <v>0</v>
      </c>
      <c r="M772" s="232">
        <v>938</v>
      </c>
      <c r="N772" s="232">
        <v>13259</v>
      </c>
      <c r="O772" s="237"/>
      <c r="P772" s="382"/>
      <c r="Q772" s="382"/>
    </row>
    <row r="773" spans="1:17" ht="15">
      <c r="A773" s="233">
        <v>486</v>
      </c>
      <c r="B773" s="234">
        <v>486348271</v>
      </c>
      <c r="C773" s="126" t="s">
        <v>575</v>
      </c>
      <c r="D773" s="124">
        <v>348</v>
      </c>
      <c r="E773" s="126" t="s">
        <v>375</v>
      </c>
      <c r="F773" s="126">
        <v>271</v>
      </c>
      <c r="G773" s="126" t="s">
        <v>298</v>
      </c>
      <c r="H773" s="364">
        <v>1.05</v>
      </c>
      <c r="I773" s="180">
        <v>1.05</v>
      </c>
      <c r="J773" s="232">
        <v>13384</v>
      </c>
      <c r="K773" s="232">
        <v>3886</v>
      </c>
      <c r="L773" s="232">
        <v>0</v>
      </c>
      <c r="M773" s="232">
        <v>938</v>
      </c>
      <c r="N773" s="232">
        <v>18208</v>
      </c>
      <c r="O773" s="237"/>
      <c r="P773" s="382"/>
      <c r="Q773" s="382"/>
    </row>
    <row r="774" spans="1:17" ht="15">
      <c r="A774" s="233">
        <v>486</v>
      </c>
      <c r="B774" s="234">
        <v>486348277</v>
      </c>
      <c r="C774" s="126" t="s">
        <v>575</v>
      </c>
      <c r="D774" s="124">
        <v>348</v>
      </c>
      <c r="E774" s="126" t="s">
        <v>375</v>
      </c>
      <c r="F774" s="126">
        <v>277</v>
      </c>
      <c r="G774" s="126" t="s">
        <v>304</v>
      </c>
      <c r="H774" s="364">
        <v>8.01</v>
      </c>
      <c r="I774" s="180">
        <v>8.01</v>
      </c>
      <c r="J774" s="232">
        <v>15453</v>
      </c>
      <c r="K774" s="232">
        <v>625</v>
      </c>
      <c r="L774" s="232">
        <v>0</v>
      </c>
      <c r="M774" s="232">
        <v>938</v>
      </c>
      <c r="N774" s="232">
        <v>17016</v>
      </c>
      <c r="O774" s="237"/>
      <c r="P774" s="382"/>
      <c r="Q774" s="382"/>
    </row>
    <row r="775" spans="1:17" ht="15">
      <c r="A775" s="233">
        <v>486</v>
      </c>
      <c r="B775" s="234">
        <v>486348316</v>
      </c>
      <c r="C775" s="126" t="s">
        <v>575</v>
      </c>
      <c r="D775" s="124">
        <v>348</v>
      </c>
      <c r="E775" s="126" t="s">
        <v>375</v>
      </c>
      <c r="F775" s="126">
        <v>316</v>
      </c>
      <c r="G775" s="126" t="s">
        <v>343</v>
      </c>
      <c r="H775" s="364">
        <v>3.99</v>
      </c>
      <c r="I775" s="180">
        <v>3.99</v>
      </c>
      <c r="J775" s="232">
        <v>15616</v>
      </c>
      <c r="K775" s="232">
        <v>1910</v>
      </c>
      <c r="L775" s="232">
        <v>0</v>
      </c>
      <c r="M775" s="232">
        <v>938</v>
      </c>
      <c r="N775" s="232">
        <v>18464</v>
      </c>
      <c r="O775" s="237"/>
      <c r="P775" s="382"/>
      <c r="Q775" s="382"/>
    </row>
    <row r="776" spans="1:17" ht="15">
      <c r="A776" s="233">
        <v>486</v>
      </c>
      <c r="B776" s="234">
        <v>486348348</v>
      </c>
      <c r="C776" s="126" t="s">
        <v>575</v>
      </c>
      <c r="D776" s="124">
        <v>348</v>
      </c>
      <c r="E776" s="126" t="s">
        <v>375</v>
      </c>
      <c r="F776" s="126">
        <v>348</v>
      </c>
      <c r="G776" s="126" t="s">
        <v>375</v>
      </c>
      <c r="H776" s="364">
        <v>617.2299999999999</v>
      </c>
      <c r="I776" s="180">
        <v>617.2299999999999</v>
      </c>
      <c r="J776" s="232">
        <v>14485</v>
      </c>
      <c r="K776" s="232">
        <v>0</v>
      </c>
      <c r="L776" s="232">
        <v>1514.6227095248123</v>
      </c>
      <c r="M776" s="232">
        <v>938</v>
      </c>
      <c r="N776" s="232">
        <v>16937.62270952481</v>
      </c>
      <c r="O776" s="237"/>
      <c r="P776" s="382"/>
      <c r="Q776" s="382"/>
    </row>
    <row r="777" spans="1:17" ht="15">
      <c r="A777" s="233">
        <v>486</v>
      </c>
      <c r="B777" s="234">
        <v>486348610</v>
      </c>
      <c r="C777" s="126" t="s">
        <v>575</v>
      </c>
      <c r="D777" s="124">
        <v>348</v>
      </c>
      <c r="E777" s="126" t="s">
        <v>375</v>
      </c>
      <c r="F777" s="126">
        <v>610</v>
      </c>
      <c r="G777" s="126" t="s">
        <v>384</v>
      </c>
      <c r="H777" s="364">
        <v>1</v>
      </c>
      <c r="I777" s="180">
        <v>1</v>
      </c>
      <c r="J777" s="232">
        <v>11197.102504578757</v>
      </c>
      <c r="K777" s="232">
        <v>2597</v>
      </c>
      <c r="L777" s="232">
        <v>0</v>
      </c>
      <c r="M777" s="232">
        <v>938</v>
      </c>
      <c r="N777" s="232">
        <v>14732.102504578757</v>
      </c>
      <c r="O777" s="237"/>
      <c r="P777" s="382"/>
      <c r="Q777" s="382"/>
    </row>
    <row r="778" spans="1:17" ht="15">
      <c r="A778" s="233">
        <v>486</v>
      </c>
      <c r="B778" s="234">
        <v>486348658</v>
      </c>
      <c r="C778" s="126" t="s">
        <v>575</v>
      </c>
      <c r="D778" s="124">
        <v>348</v>
      </c>
      <c r="E778" s="126" t="s">
        <v>375</v>
      </c>
      <c r="F778" s="126">
        <v>658</v>
      </c>
      <c r="G778" s="126" t="s">
        <v>397</v>
      </c>
      <c r="H778" s="364">
        <v>3</v>
      </c>
      <c r="I778" s="180">
        <v>3</v>
      </c>
      <c r="J778" s="232">
        <v>11449.909529658478</v>
      </c>
      <c r="K778" s="232">
        <v>2756</v>
      </c>
      <c r="L778" s="232">
        <v>0</v>
      </c>
      <c r="M778" s="232">
        <v>938</v>
      </c>
      <c r="N778" s="232">
        <v>15143.909529658478</v>
      </c>
      <c r="O778" s="237"/>
      <c r="P778" s="382"/>
      <c r="Q778" s="382"/>
    </row>
    <row r="779" spans="1:17" ht="15">
      <c r="A779" s="233">
        <v>486</v>
      </c>
      <c r="B779" s="234">
        <v>486348753</v>
      </c>
      <c r="C779" s="126" t="s">
        <v>575</v>
      </c>
      <c r="D779" s="124">
        <v>348</v>
      </c>
      <c r="E779" s="126" t="s">
        <v>375</v>
      </c>
      <c r="F779" s="126">
        <v>753</v>
      </c>
      <c r="G779" s="126" t="s">
        <v>426</v>
      </c>
      <c r="H779" s="364">
        <v>1</v>
      </c>
      <c r="I779" s="180">
        <v>1</v>
      </c>
      <c r="J779" s="232">
        <v>14028</v>
      </c>
      <c r="K779" s="232">
        <v>5695</v>
      </c>
      <c r="L779" s="232">
        <v>0</v>
      </c>
      <c r="M779" s="232">
        <v>938</v>
      </c>
      <c r="N779" s="232">
        <v>20661</v>
      </c>
      <c r="O779" s="237"/>
      <c r="P779" s="382"/>
      <c r="Q779" s="382"/>
    </row>
    <row r="780" spans="1:17" ht="15">
      <c r="A780" s="233">
        <v>486</v>
      </c>
      <c r="B780" s="234">
        <v>486348767</v>
      </c>
      <c r="C780" s="126" t="s">
        <v>575</v>
      </c>
      <c r="D780" s="124">
        <v>348</v>
      </c>
      <c r="E780" s="126" t="s">
        <v>375</v>
      </c>
      <c r="F780" s="126">
        <v>767</v>
      </c>
      <c r="G780" s="126" t="s">
        <v>432</v>
      </c>
      <c r="H780" s="364">
        <v>14.100000000000001</v>
      </c>
      <c r="I780" s="180">
        <v>14.100000000000001</v>
      </c>
      <c r="J780" s="232">
        <v>13640</v>
      </c>
      <c r="K780" s="232">
        <v>2921</v>
      </c>
      <c r="L780" s="232">
        <v>0</v>
      </c>
      <c r="M780" s="232">
        <v>938</v>
      </c>
      <c r="N780" s="232">
        <v>17499</v>
      </c>
      <c r="O780" s="237"/>
      <c r="P780" s="382"/>
      <c r="Q780" s="382"/>
    </row>
    <row r="781" spans="1:17" ht="15">
      <c r="A781" s="233">
        <v>486</v>
      </c>
      <c r="B781" s="234">
        <v>486348775</v>
      </c>
      <c r="C781" s="126" t="s">
        <v>575</v>
      </c>
      <c r="D781" s="124">
        <v>348</v>
      </c>
      <c r="E781" s="126" t="s">
        <v>375</v>
      </c>
      <c r="F781" s="126">
        <v>775</v>
      </c>
      <c r="G781" s="126" t="s">
        <v>436</v>
      </c>
      <c r="H781" s="364">
        <v>2</v>
      </c>
      <c r="I781" s="180">
        <v>2</v>
      </c>
      <c r="J781" s="232">
        <v>12762</v>
      </c>
      <c r="K781" s="232">
        <v>3596</v>
      </c>
      <c r="L781" s="232">
        <v>0</v>
      </c>
      <c r="M781" s="232">
        <v>938</v>
      </c>
      <c r="N781" s="232">
        <v>17296</v>
      </c>
      <c r="O781" s="237"/>
      <c r="P781" s="382"/>
      <c r="Q781" s="382"/>
    </row>
    <row r="782" spans="1:17" ht="15">
      <c r="A782" s="233">
        <v>487</v>
      </c>
      <c r="B782" s="234">
        <v>487049016</v>
      </c>
      <c r="C782" s="126" t="s">
        <v>548</v>
      </c>
      <c r="D782" s="124">
        <v>49</v>
      </c>
      <c r="E782" s="126" t="s">
        <v>76</v>
      </c>
      <c r="F782" s="126">
        <v>16</v>
      </c>
      <c r="G782" s="126" t="s">
        <v>43</v>
      </c>
      <c r="H782" s="364">
        <v>1</v>
      </c>
      <c r="I782" s="180">
        <v>1</v>
      </c>
      <c r="J782" s="232">
        <v>14357</v>
      </c>
      <c r="K782" s="232">
        <v>812</v>
      </c>
      <c r="L782" s="232">
        <v>0</v>
      </c>
      <c r="M782" s="232">
        <v>938</v>
      </c>
      <c r="N782" s="232">
        <v>16107</v>
      </c>
      <c r="O782" s="237"/>
      <c r="P782" s="382"/>
      <c r="Q782" s="382"/>
    </row>
    <row r="783" spans="1:17" ht="15">
      <c r="A783" s="233">
        <v>487</v>
      </c>
      <c r="B783" s="234">
        <v>487049018</v>
      </c>
      <c r="C783" s="126" t="s">
        <v>548</v>
      </c>
      <c r="D783" s="124">
        <v>49</v>
      </c>
      <c r="E783" s="126" t="s">
        <v>76</v>
      </c>
      <c r="F783" s="126">
        <v>18</v>
      </c>
      <c r="G783" s="126" t="s">
        <v>45</v>
      </c>
      <c r="H783" s="364">
        <v>1</v>
      </c>
      <c r="I783" s="180">
        <v>1</v>
      </c>
      <c r="J783" s="232">
        <v>10016</v>
      </c>
      <c r="K783" s="232">
        <v>6721</v>
      </c>
      <c r="L783" s="232">
        <v>0</v>
      </c>
      <c r="M783" s="232">
        <v>938</v>
      </c>
      <c r="N783" s="232">
        <v>17675</v>
      </c>
      <c r="O783" s="237"/>
      <c r="P783" s="382"/>
      <c r="Q783" s="382"/>
    </row>
    <row r="784" spans="1:17" ht="15">
      <c r="A784" s="233">
        <v>487</v>
      </c>
      <c r="B784" s="234">
        <v>487049035</v>
      </c>
      <c r="C784" s="126" t="s">
        <v>548</v>
      </c>
      <c r="D784" s="124">
        <v>49</v>
      </c>
      <c r="E784" s="126" t="s">
        <v>76</v>
      </c>
      <c r="F784" s="126">
        <v>35</v>
      </c>
      <c r="G784" s="126" t="s">
        <v>62</v>
      </c>
      <c r="H784" s="364">
        <v>36.71</v>
      </c>
      <c r="I784" s="180">
        <v>36.71</v>
      </c>
      <c r="J784" s="232">
        <v>16032</v>
      </c>
      <c r="K784" s="232">
        <v>6197</v>
      </c>
      <c r="L784" s="232">
        <v>0</v>
      </c>
      <c r="M784" s="232">
        <v>938</v>
      </c>
      <c r="N784" s="232">
        <v>23167</v>
      </c>
      <c r="O784" s="237"/>
      <c r="P784" s="382"/>
      <c r="Q784" s="382"/>
    </row>
    <row r="785" spans="1:17" ht="15">
      <c r="A785" s="233">
        <v>487</v>
      </c>
      <c r="B785" s="234">
        <v>487049044</v>
      </c>
      <c r="C785" s="126" t="s">
        <v>548</v>
      </c>
      <c r="D785" s="124">
        <v>49</v>
      </c>
      <c r="E785" s="126" t="s">
        <v>76</v>
      </c>
      <c r="F785" s="126">
        <v>44</v>
      </c>
      <c r="G785" s="126" t="s">
        <v>71</v>
      </c>
      <c r="H785" s="364">
        <v>7.85</v>
      </c>
      <c r="I785" s="180">
        <v>7.85</v>
      </c>
      <c r="J785" s="232">
        <v>16006</v>
      </c>
      <c r="K785" s="232">
        <v>468</v>
      </c>
      <c r="L785" s="232">
        <v>0</v>
      </c>
      <c r="M785" s="232">
        <v>938</v>
      </c>
      <c r="N785" s="232">
        <v>17412</v>
      </c>
      <c r="O785" s="237"/>
      <c r="P785" s="382"/>
      <c r="Q785" s="382"/>
    </row>
    <row r="786" spans="1:17" ht="15">
      <c r="A786" s="233">
        <v>487</v>
      </c>
      <c r="B786" s="234">
        <v>487049048</v>
      </c>
      <c r="C786" s="126" t="s">
        <v>548</v>
      </c>
      <c r="D786" s="124">
        <v>49</v>
      </c>
      <c r="E786" s="126" t="s">
        <v>76</v>
      </c>
      <c r="F786" s="126">
        <v>48</v>
      </c>
      <c r="G786" s="126" t="s">
        <v>75</v>
      </c>
      <c r="H786" s="364">
        <v>1</v>
      </c>
      <c r="I786" s="180">
        <v>1</v>
      </c>
      <c r="J786" s="232">
        <v>10016</v>
      </c>
      <c r="K786" s="232">
        <v>8960</v>
      </c>
      <c r="L786" s="232">
        <v>0</v>
      </c>
      <c r="M786" s="232">
        <v>938</v>
      </c>
      <c r="N786" s="232">
        <v>19914</v>
      </c>
      <c r="O786" s="237"/>
      <c r="P786" s="382"/>
      <c r="Q786" s="382"/>
    </row>
    <row r="787" spans="1:17" ht="15">
      <c r="A787" s="233">
        <v>487</v>
      </c>
      <c r="B787" s="234">
        <v>487049049</v>
      </c>
      <c r="C787" s="126" t="s">
        <v>548</v>
      </c>
      <c r="D787" s="124">
        <v>49</v>
      </c>
      <c r="E787" s="126" t="s">
        <v>76</v>
      </c>
      <c r="F787" s="126">
        <v>49</v>
      </c>
      <c r="G787" s="126" t="s">
        <v>76</v>
      </c>
      <c r="H787" s="364">
        <v>49.150000000000006</v>
      </c>
      <c r="I787" s="180">
        <v>49.150000000000006</v>
      </c>
      <c r="J787" s="232">
        <v>15044</v>
      </c>
      <c r="K787" s="232">
        <v>19016</v>
      </c>
      <c r="L787" s="232">
        <v>0</v>
      </c>
      <c r="M787" s="232">
        <v>938</v>
      </c>
      <c r="N787" s="232">
        <v>34998</v>
      </c>
      <c r="O787" s="237"/>
      <c r="P787" s="382"/>
      <c r="Q787" s="382"/>
    </row>
    <row r="788" spans="1:17" ht="15">
      <c r="A788" s="233">
        <v>487</v>
      </c>
      <c r="B788" s="234">
        <v>487049057</v>
      </c>
      <c r="C788" s="126" t="s">
        <v>548</v>
      </c>
      <c r="D788" s="124">
        <v>49</v>
      </c>
      <c r="E788" s="126" t="s">
        <v>76</v>
      </c>
      <c r="F788" s="126">
        <v>57</v>
      </c>
      <c r="G788" s="126" t="s">
        <v>84</v>
      </c>
      <c r="H788" s="364">
        <v>6</v>
      </c>
      <c r="I788" s="180">
        <v>6</v>
      </c>
      <c r="J788" s="232">
        <v>14756</v>
      </c>
      <c r="K788" s="232">
        <v>427</v>
      </c>
      <c r="L788" s="232">
        <v>0</v>
      </c>
      <c r="M788" s="232">
        <v>938</v>
      </c>
      <c r="N788" s="232">
        <v>16121</v>
      </c>
      <c r="O788" s="237"/>
      <c r="P788" s="382"/>
      <c r="Q788" s="382"/>
    </row>
    <row r="789" spans="1:17" ht="15">
      <c r="A789" s="233">
        <v>487</v>
      </c>
      <c r="B789" s="234">
        <v>487049065</v>
      </c>
      <c r="C789" s="126" t="s">
        <v>548</v>
      </c>
      <c r="D789" s="124">
        <v>49</v>
      </c>
      <c r="E789" s="126" t="s">
        <v>76</v>
      </c>
      <c r="F789" s="126">
        <v>65</v>
      </c>
      <c r="G789" s="126" t="s">
        <v>92</v>
      </c>
      <c r="H789" s="364">
        <v>1</v>
      </c>
      <c r="I789" s="180">
        <v>1</v>
      </c>
      <c r="J789" s="232">
        <v>10842.292969767441</v>
      </c>
      <c r="K789" s="232">
        <v>7831</v>
      </c>
      <c r="L789" s="232">
        <v>0</v>
      </c>
      <c r="M789" s="232">
        <v>938</v>
      </c>
      <c r="N789" s="232">
        <v>19611.292969767441</v>
      </c>
      <c r="O789" s="237"/>
      <c r="P789" s="382"/>
      <c r="Q789" s="382"/>
    </row>
    <row r="790" spans="1:17" ht="15">
      <c r="A790" s="233">
        <v>487</v>
      </c>
      <c r="B790" s="234">
        <v>487049093</v>
      </c>
      <c r="C790" s="126" t="s">
        <v>548</v>
      </c>
      <c r="D790" s="124">
        <v>49</v>
      </c>
      <c r="E790" s="126" t="s">
        <v>76</v>
      </c>
      <c r="F790" s="126">
        <v>93</v>
      </c>
      <c r="G790" s="126" t="s">
        <v>120</v>
      </c>
      <c r="H790" s="364">
        <v>60.37</v>
      </c>
      <c r="I790" s="180">
        <v>60.37</v>
      </c>
      <c r="J790" s="232">
        <v>14776</v>
      </c>
      <c r="K790" s="232">
        <v>0</v>
      </c>
      <c r="L790" s="232">
        <v>0</v>
      </c>
      <c r="M790" s="232">
        <v>938</v>
      </c>
      <c r="N790" s="232">
        <v>15714</v>
      </c>
      <c r="O790" s="237"/>
      <c r="P790" s="382"/>
      <c r="Q790" s="382"/>
    </row>
    <row r="791" spans="1:17" ht="15">
      <c r="A791" s="233">
        <v>487</v>
      </c>
      <c r="B791" s="234">
        <v>487049100</v>
      </c>
      <c r="C791" s="126" t="s">
        <v>548</v>
      </c>
      <c r="D791" s="124">
        <v>49</v>
      </c>
      <c r="E791" s="126" t="s">
        <v>76</v>
      </c>
      <c r="F791" s="126">
        <v>100</v>
      </c>
      <c r="G791" s="126" t="s">
        <v>127</v>
      </c>
      <c r="H791" s="364">
        <v>2</v>
      </c>
      <c r="I791" s="180">
        <v>2</v>
      </c>
      <c r="J791" s="232">
        <v>13340.27404662152</v>
      </c>
      <c r="K791" s="232">
        <v>4964</v>
      </c>
      <c r="L791" s="232">
        <v>0</v>
      </c>
      <c r="M791" s="232">
        <v>938</v>
      </c>
      <c r="N791" s="232">
        <v>19242.274046621518</v>
      </c>
      <c r="O791" s="237"/>
      <c r="P791" s="382"/>
      <c r="Q791" s="382"/>
    </row>
    <row r="792" spans="1:17" ht="15">
      <c r="A792" s="233">
        <v>487</v>
      </c>
      <c r="B792" s="234">
        <v>487049128</v>
      </c>
      <c r="C792" s="126" t="s">
        <v>548</v>
      </c>
      <c r="D792" s="124">
        <v>49</v>
      </c>
      <c r="E792" s="126" t="s">
        <v>76</v>
      </c>
      <c r="F792" s="126">
        <v>128</v>
      </c>
      <c r="G792" s="126" t="s">
        <v>155</v>
      </c>
      <c r="H792" s="364">
        <v>2</v>
      </c>
      <c r="I792" s="180">
        <v>2</v>
      </c>
      <c r="J792" s="232">
        <v>13840</v>
      </c>
      <c r="K792" s="232">
        <v>1246</v>
      </c>
      <c r="L792" s="232">
        <v>0</v>
      </c>
      <c r="M792" s="232">
        <v>938</v>
      </c>
      <c r="N792" s="232">
        <v>16024</v>
      </c>
      <c r="O792" s="237"/>
      <c r="P792" s="382"/>
      <c r="Q792" s="382"/>
    </row>
    <row r="793" spans="1:17" ht="15">
      <c r="A793" s="233">
        <v>487</v>
      </c>
      <c r="B793" s="234">
        <v>487049155</v>
      </c>
      <c r="C793" s="126" t="s">
        <v>548</v>
      </c>
      <c r="D793" s="124">
        <v>49</v>
      </c>
      <c r="E793" s="126" t="s">
        <v>76</v>
      </c>
      <c r="F793" s="126">
        <v>155</v>
      </c>
      <c r="G793" s="126" t="s">
        <v>182</v>
      </c>
      <c r="H793" s="364">
        <v>1</v>
      </c>
      <c r="I793" s="180">
        <v>1</v>
      </c>
      <c r="J793" s="232">
        <v>11996</v>
      </c>
      <c r="K793" s="232">
        <v>9748</v>
      </c>
      <c r="L793" s="232">
        <v>0</v>
      </c>
      <c r="M793" s="232">
        <v>938</v>
      </c>
      <c r="N793" s="232">
        <v>22682</v>
      </c>
      <c r="O793" s="237"/>
      <c r="P793" s="382"/>
      <c r="Q793" s="382"/>
    </row>
    <row r="794" spans="1:17" ht="15">
      <c r="A794" s="233">
        <v>487</v>
      </c>
      <c r="B794" s="234">
        <v>487049163</v>
      </c>
      <c r="C794" s="126" t="s">
        <v>548</v>
      </c>
      <c r="D794" s="124">
        <v>49</v>
      </c>
      <c r="E794" s="126" t="s">
        <v>76</v>
      </c>
      <c r="F794" s="126">
        <v>163</v>
      </c>
      <c r="G794" s="126" t="s">
        <v>190</v>
      </c>
      <c r="H794" s="364">
        <v>16</v>
      </c>
      <c r="I794" s="180">
        <v>16</v>
      </c>
      <c r="J794" s="232">
        <v>14797</v>
      </c>
      <c r="K794" s="232">
        <v>0</v>
      </c>
      <c r="L794" s="232">
        <v>0</v>
      </c>
      <c r="M794" s="232">
        <v>938</v>
      </c>
      <c r="N794" s="232">
        <v>15735</v>
      </c>
      <c r="O794" s="237"/>
      <c r="P794" s="382"/>
      <c r="Q794" s="382"/>
    </row>
    <row r="795" spans="1:17" ht="15">
      <c r="A795" s="233">
        <v>487</v>
      </c>
      <c r="B795" s="234">
        <v>487049165</v>
      </c>
      <c r="C795" s="126" t="s">
        <v>548</v>
      </c>
      <c r="D795" s="124">
        <v>49</v>
      </c>
      <c r="E795" s="126" t="s">
        <v>76</v>
      </c>
      <c r="F795" s="126">
        <v>165</v>
      </c>
      <c r="G795" s="126" t="s">
        <v>192</v>
      </c>
      <c r="H795" s="364">
        <v>50.27</v>
      </c>
      <c r="I795" s="180">
        <v>50.27</v>
      </c>
      <c r="J795" s="232">
        <v>14277</v>
      </c>
      <c r="K795" s="232">
        <v>328</v>
      </c>
      <c r="L795" s="232">
        <v>0</v>
      </c>
      <c r="M795" s="232">
        <v>938</v>
      </c>
      <c r="N795" s="232">
        <v>15543</v>
      </c>
      <c r="O795" s="237"/>
      <c r="P795" s="382"/>
      <c r="Q795" s="382"/>
    </row>
    <row r="796" spans="1:17" ht="15">
      <c r="A796" s="233">
        <v>487</v>
      </c>
      <c r="B796" s="234">
        <v>487049176</v>
      </c>
      <c r="C796" s="126" t="s">
        <v>548</v>
      </c>
      <c r="D796" s="124">
        <v>49</v>
      </c>
      <c r="E796" s="126" t="s">
        <v>76</v>
      </c>
      <c r="F796" s="126">
        <v>176</v>
      </c>
      <c r="G796" s="126" t="s">
        <v>203</v>
      </c>
      <c r="H796" s="364">
        <v>49.040000000000006</v>
      </c>
      <c r="I796" s="180">
        <v>49.040000000000006</v>
      </c>
      <c r="J796" s="232">
        <v>14429</v>
      </c>
      <c r="K796" s="232">
        <v>6073</v>
      </c>
      <c r="L796" s="232">
        <v>0</v>
      </c>
      <c r="M796" s="232">
        <v>938</v>
      </c>
      <c r="N796" s="232">
        <v>21440</v>
      </c>
      <c r="O796" s="237"/>
      <c r="P796" s="382"/>
      <c r="Q796" s="382"/>
    </row>
    <row r="797" spans="1:17" ht="15">
      <c r="A797" s="233">
        <v>487</v>
      </c>
      <c r="B797" s="234">
        <v>487049178</v>
      </c>
      <c r="C797" s="126" t="s">
        <v>548</v>
      </c>
      <c r="D797" s="124">
        <v>49</v>
      </c>
      <c r="E797" s="126" t="s">
        <v>76</v>
      </c>
      <c r="F797" s="126">
        <v>178</v>
      </c>
      <c r="G797" s="126" t="s">
        <v>205</v>
      </c>
      <c r="H797" s="364">
        <v>2.81</v>
      </c>
      <c r="I797" s="180">
        <v>2.81</v>
      </c>
      <c r="J797" s="232">
        <v>12821</v>
      </c>
      <c r="K797" s="232">
        <v>2756</v>
      </c>
      <c r="L797" s="232">
        <v>0</v>
      </c>
      <c r="M797" s="232">
        <v>938</v>
      </c>
      <c r="N797" s="232">
        <v>16515</v>
      </c>
      <c r="O797" s="237"/>
      <c r="P797" s="382"/>
      <c r="Q797" s="382"/>
    </row>
    <row r="798" spans="1:17" ht="15">
      <c r="A798" s="233">
        <v>487</v>
      </c>
      <c r="B798" s="234">
        <v>487049181</v>
      </c>
      <c r="C798" s="126" t="s">
        <v>548</v>
      </c>
      <c r="D798" s="124">
        <v>49</v>
      </c>
      <c r="E798" s="126" t="s">
        <v>76</v>
      </c>
      <c r="F798" s="126">
        <v>181</v>
      </c>
      <c r="G798" s="126" t="s">
        <v>208</v>
      </c>
      <c r="H798" s="364">
        <v>2</v>
      </c>
      <c r="I798" s="180">
        <v>2</v>
      </c>
      <c r="J798" s="232">
        <v>10016</v>
      </c>
      <c r="K798" s="232">
        <v>348</v>
      </c>
      <c r="L798" s="232">
        <v>0</v>
      </c>
      <c r="M798" s="232">
        <v>938</v>
      </c>
      <c r="N798" s="232">
        <v>11302</v>
      </c>
      <c r="O798" s="237"/>
      <c r="P798" s="382"/>
      <c r="Q798" s="382"/>
    </row>
    <row r="799" spans="1:17" ht="15">
      <c r="A799" s="233">
        <v>487</v>
      </c>
      <c r="B799" s="234">
        <v>487049229</v>
      </c>
      <c r="C799" s="126" t="s">
        <v>548</v>
      </c>
      <c r="D799" s="124">
        <v>49</v>
      </c>
      <c r="E799" s="126" t="s">
        <v>76</v>
      </c>
      <c r="F799" s="126">
        <v>229</v>
      </c>
      <c r="G799" s="126" t="s">
        <v>256</v>
      </c>
      <c r="H799" s="364">
        <v>1</v>
      </c>
      <c r="I799" s="180">
        <v>1</v>
      </c>
      <c r="J799" s="232">
        <v>10016</v>
      </c>
      <c r="K799" s="232">
        <v>1042</v>
      </c>
      <c r="L799" s="232">
        <v>0</v>
      </c>
      <c r="M799" s="232">
        <v>938</v>
      </c>
      <c r="N799" s="232">
        <v>11996</v>
      </c>
      <c r="O799" s="237"/>
      <c r="P799" s="382"/>
      <c r="Q799" s="382"/>
    </row>
    <row r="800" spans="1:17" ht="15">
      <c r="A800" s="233">
        <v>487</v>
      </c>
      <c r="B800" s="234">
        <v>487049244</v>
      </c>
      <c r="C800" s="126" t="s">
        <v>548</v>
      </c>
      <c r="D800" s="124">
        <v>49</v>
      </c>
      <c r="E800" s="126" t="s">
        <v>76</v>
      </c>
      <c r="F800" s="126">
        <v>244</v>
      </c>
      <c r="G800" s="126" t="s">
        <v>271</v>
      </c>
      <c r="H800" s="364">
        <v>7</v>
      </c>
      <c r="I800" s="180">
        <v>7</v>
      </c>
      <c r="J800" s="232">
        <v>15198</v>
      </c>
      <c r="K800" s="232">
        <v>4556</v>
      </c>
      <c r="L800" s="232">
        <v>0</v>
      </c>
      <c r="M800" s="232">
        <v>938</v>
      </c>
      <c r="N800" s="232">
        <v>20692</v>
      </c>
      <c r="O800" s="237"/>
      <c r="P800" s="382"/>
      <c r="Q800" s="382"/>
    </row>
    <row r="801" spans="1:17" ht="15">
      <c r="A801" s="233">
        <v>487</v>
      </c>
      <c r="B801" s="234">
        <v>487049248</v>
      </c>
      <c r="C801" s="126" t="s">
        <v>548</v>
      </c>
      <c r="D801" s="124">
        <v>49</v>
      </c>
      <c r="E801" s="126" t="s">
        <v>76</v>
      </c>
      <c r="F801" s="126">
        <v>248</v>
      </c>
      <c r="G801" s="126" t="s">
        <v>275</v>
      </c>
      <c r="H801" s="364">
        <v>16</v>
      </c>
      <c r="I801" s="180">
        <v>16</v>
      </c>
      <c r="J801" s="232">
        <v>15169</v>
      </c>
      <c r="K801" s="232">
        <v>809</v>
      </c>
      <c r="L801" s="232">
        <v>0</v>
      </c>
      <c r="M801" s="232">
        <v>938</v>
      </c>
      <c r="N801" s="232">
        <v>16916</v>
      </c>
      <c r="O801" s="237"/>
      <c r="P801" s="382"/>
      <c r="Q801" s="382"/>
    </row>
    <row r="802" spans="1:17" ht="15">
      <c r="A802" s="233">
        <v>487</v>
      </c>
      <c r="B802" s="234">
        <v>487049262</v>
      </c>
      <c r="C802" s="126" t="s">
        <v>548</v>
      </c>
      <c r="D802" s="124">
        <v>49</v>
      </c>
      <c r="E802" s="126" t="s">
        <v>76</v>
      </c>
      <c r="F802" s="126">
        <v>262</v>
      </c>
      <c r="G802" s="126" t="s">
        <v>289</v>
      </c>
      <c r="H802" s="364">
        <v>9</v>
      </c>
      <c r="I802" s="180">
        <v>9</v>
      </c>
      <c r="J802" s="232">
        <v>13945</v>
      </c>
      <c r="K802" s="232">
        <v>5628</v>
      </c>
      <c r="L802" s="232">
        <v>0</v>
      </c>
      <c r="M802" s="232">
        <v>938</v>
      </c>
      <c r="N802" s="232">
        <v>20511</v>
      </c>
      <c r="O802" s="237"/>
      <c r="P802" s="382"/>
      <c r="Q802" s="382"/>
    </row>
    <row r="803" spans="1:17" ht="15">
      <c r="A803" s="233">
        <v>487</v>
      </c>
      <c r="B803" s="234">
        <v>487049274</v>
      </c>
      <c r="C803" s="126" t="s">
        <v>548</v>
      </c>
      <c r="D803" s="124">
        <v>49</v>
      </c>
      <c r="E803" s="126" t="s">
        <v>76</v>
      </c>
      <c r="F803" s="126">
        <v>274</v>
      </c>
      <c r="G803" s="126" t="s">
        <v>301</v>
      </c>
      <c r="H803" s="364">
        <v>144.39000000000001</v>
      </c>
      <c r="I803" s="180">
        <v>144.39000000000001</v>
      </c>
      <c r="J803" s="232">
        <v>14534</v>
      </c>
      <c r="K803" s="232">
        <v>5879</v>
      </c>
      <c r="L803" s="232">
        <v>0</v>
      </c>
      <c r="M803" s="232">
        <v>938</v>
      </c>
      <c r="N803" s="232">
        <v>21351</v>
      </c>
      <c r="O803" s="237"/>
      <c r="P803" s="382"/>
      <c r="Q803" s="382"/>
    </row>
    <row r="804" spans="1:17" ht="15">
      <c r="A804" s="233">
        <v>487</v>
      </c>
      <c r="B804" s="234">
        <v>487049277</v>
      </c>
      <c r="C804" s="126" t="s">
        <v>548</v>
      </c>
      <c r="D804" s="124">
        <v>49</v>
      </c>
      <c r="E804" s="126" t="s">
        <v>76</v>
      </c>
      <c r="F804" s="126">
        <v>277</v>
      </c>
      <c r="G804" s="126" t="s">
        <v>304</v>
      </c>
      <c r="H804" s="364">
        <v>2.7600000000000002</v>
      </c>
      <c r="I804" s="180">
        <v>2.7600000000000002</v>
      </c>
      <c r="J804" s="232">
        <v>14469.586791855205</v>
      </c>
      <c r="K804" s="232">
        <v>585</v>
      </c>
      <c r="L804" s="232">
        <v>0</v>
      </c>
      <c r="M804" s="232">
        <v>938</v>
      </c>
      <c r="N804" s="232">
        <v>15992.586791855205</v>
      </c>
      <c r="O804" s="237"/>
      <c r="P804" s="382"/>
      <c r="Q804" s="382"/>
    </row>
    <row r="805" spans="1:17" ht="15">
      <c r="A805" s="233">
        <v>487</v>
      </c>
      <c r="B805" s="234">
        <v>487049284</v>
      </c>
      <c r="C805" s="126" t="s">
        <v>548</v>
      </c>
      <c r="D805" s="124">
        <v>49</v>
      </c>
      <c r="E805" s="126" t="s">
        <v>76</v>
      </c>
      <c r="F805" s="126">
        <v>284</v>
      </c>
      <c r="G805" s="126" t="s">
        <v>311</v>
      </c>
      <c r="H805" s="364">
        <v>1</v>
      </c>
      <c r="I805" s="180">
        <v>1</v>
      </c>
      <c r="J805" s="232">
        <v>14553</v>
      </c>
      <c r="K805" s="232">
        <v>6438</v>
      </c>
      <c r="L805" s="232">
        <v>0</v>
      </c>
      <c r="M805" s="232">
        <v>938</v>
      </c>
      <c r="N805" s="232">
        <v>21929</v>
      </c>
      <c r="O805" s="237"/>
      <c r="P805" s="382"/>
      <c r="Q805" s="382"/>
    </row>
    <row r="806" spans="1:17" ht="15">
      <c r="A806" s="233">
        <v>487</v>
      </c>
      <c r="B806" s="234">
        <v>487049285</v>
      </c>
      <c r="C806" s="126" t="s">
        <v>548</v>
      </c>
      <c r="D806" s="124">
        <v>49</v>
      </c>
      <c r="E806" s="126" t="s">
        <v>76</v>
      </c>
      <c r="F806" s="126">
        <v>285</v>
      </c>
      <c r="G806" s="126" t="s">
        <v>312</v>
      </c>
      <c r="H806" s="364">
        <v>3</v>
      </c>
      <c r="I806" s="180">
        <v>3</v>
      </c>
      <c r="J806" s="232">
        <v>10016</v>
      </c>
      <c r="K806" s="232">
        <v>2946</v>
      </c>
      <c r="L806" s="232">
        <v>0</v>
      </c>
      <c r="M806" s="232">
        <v>938</v>
      </c>
      <c r="N806" s="232">
        <v>13900</v>
      </c>
      <c r="O806" s="237"/>
      <c r="P806" s="382"/>
      <c r="Q806" s="382"/>
    </row>
    <row r="807" spans="1:17" ht="15">
      <c r="A807" s="233">
        <v>487</v>
      </c>
      <c r="B807" s="234">
        <v>487049305</v>
      </c>
      <c r="C807" s="126" t="s">
        <v>548</v>
      </c>
      <c r="D807" s="124">
        <v>49</v>
      </c>
      <c r="E807" s="126" t="s">
        <v>76</v>
      </c>
      <c r="F807" s="126">
        <v>305</v>
      </c>
      <c r="G807" s="126" t="s">
        <v>332</v>
      </c>
      <c r="H807" s="364">
        <v>1</v>
      </c>
      <c r="I807" s="180">
        <v>1</v>
      </c>
      <c r="J807" s="232">
        <v>16372</v>
      </c>
      <c r="K807" s="232">
        <v>7262</v>
      </c>
      <c r="L807" s="232">
        <v>0</v>
      </c>
      <c r="M807" s="232">
        <v>938</v>
      </c>
      <c r="N807" s="232">
        <v>24572</v>
      </c>
      <c r="O807" s="237"/>
      <c r="P807" s="382"/>
      <c r="Q807" s="382"/>
    </row>
    <row r="808" spans="1:17" ht="15">
      <c r="A808" s="233">
        <v>487</v>
      </c>
      <c r="B808" s="234">
        <v>487049308</v>
      </c>
      <c r="C808" s="126" t="s">
        <v>548</v>
      </c>
      <c r="D808" s="124">
        <v>49</v>
      </c>
      <c r="E808" s="126" t="s">
        <v>76</v>
      </c>
      <c r="F808" s="126">
        <v>308</v>
      </c>
      <c r="G808" s="126" t="s">
        <v>335</v>
      </c>
      <c r="H808" s="364">
        <v>4</v>
      </c>
      <c r="I808" s="180">
        <v>4</v>
      </c>
      <c r="J808" s="232">
        <v>13646</v>
      </c>
      <c r="K808" s="232">
        <v>6529</v>
      </c>
      <c r="L808" s="232">
        <v>0</v>
      </c>
      <c r="M808" s="232">
        <v>938</v>
      </c>
      <c r="N808" s="232">
        <v>21113</v>
      </c>
      <c r="O808" s="237"/>
      <c r="P808" s="382"/>
      <c r="Q808" s="382"/>
    </row>
    <row r="809" spans="1:17" ht="15">
      <c r="A809" s="233">
        <v>487</v>
      </c>
      <c r="B809" s="234">
        <v>487049314</v>
      </c>
      <c r="C809" s="126" t="s">
        <v>548</v>
      </c>
      <c r="D809" s="124">
        <v>49</v>
      </c>
      <c r="E809" s="126" t="s">
        <v>76</v>
      </c>
      <c r="F809" s="126">
        <v>314</v>
      </c>
      <c r="G809" s="126" t="s">
        <v>341</v>
      </c>
      <c r="H809" s="364">
        <v>1</v>
      </c>
      <c r="I809" s="180">
        <v>1</v>
      </c>
      <c r="J809" s="232">
        <v>16887</v>
      </c>
      <c r="K809" s="232">
        <v>13480</v>
      </c>
      <c r="L809" s="232">
        <v>0</v>
      </c>
      <c r="M809" s="232">
        <v>938</v>
      </c>
      <c r="N809" s="232">
        <v>31305</v>
      </c>
      <c r="O809" s="237"/>
      <c r="P809" s="382"/>
      <c r="Q809" s="382"/>
    </row>
    <row r="810" spans="1:17" ht="15">
      <c r="A810" s="233">
        <v>487</v>
      </c>
      <c r="B810" s="234">
        <v>487049347</v>
      </c>
      <c r="C810" s="126" t="s">
        <v>548</v>
      </c>
      <c r="D810" s="124">
        <v>49</v>
      </c>
      <c r="E810" s="126" t="s">
        <v>76</v>
      </c>
      <c r="F810" s="126">
        <v>347</v>
      </c>
      <c r="G810" s="126" t="s">
        <v>374</v>
      </c>
      <c r="H810" s="364">
        <v>7.49</v>
      </c>
      <c r="I810" s="180">
        <v>7.49</v>
      </c>
      <c r="J810" s="232">
        <v>12858</v>
      </c>
      <c r="K810" s="232">
        <v>6637</v>
      </c>
      <c r="L810" s="232">
        <v>0</v>
      </c>
      <c r="M810" s="232">
        <v>938</v>
      </c>
      <c r="N810" s="232">
        <v>20433</v>
      </c>
      <c r="O810" s="237"/>
      <c r="P810" s="382"/>
      <c r="Q810" s="382"/>
    </row>
    <row r="811" spans="1:17" ht="15">
      <c r="A811" s="233">
        <v>487</v>
      </c>
      <c r="B811" s="234">
        <v>487274010</v>
      </c>
      <c r="C811" s="126" t="s">
        <v>548</v>
      </c>
      <c r="D811" s="124">
        <v>274</v>
      </c>
      <c r="E811" s="126" t="s">
        <v>301</v>
      </c>
      <c r="F811" s="126">
        <v>10</v>
      </c>
      <c r="G811" s="126" t="s">
        <v>37</v>
      </c>
      <c r="H811" s="364">
        <v>7</v>
      </c>
      <c r="I811" s="180">
        <v>7</v>
      </c>
      <c r="J811" s="232">
        <v>14487</v>
      </c>
      <c r="K811" s="232">
        <v>6465</v>
      </c>
      <c r="L811" s="232">
        <v>0</v>
      </c>
      <c r="M811" s="232">
        <v>938</v>
      </c>
      <c r="N811" s="232">
        <v>21890</v>
      </c>
      <c r="O811" s="237"/>
      <c r="P811" s="382"/>
      <c r="Q811" s="382"/>
    </row>
    <row r="812" spans="1:17" ht="15">
      <c r="A812" s="233">
        <v>487</v>
      </c>
      <c r="B812" s="234">
        <v>487274016</v>
      </c>
      <c r="C812" s="126" t="s">
        <v>548</v>
      </c>
      <c r="D812" s="124">
        <v>274</v>
      </c>
      <c r="E812" s="126" t="s">
        <v>301</v>
      </c>
      <c r="F812" s="126">
        <v>16</v>
      </c>
      <c r="G812" s="126" t="s">
        <v>43</v>
      </c>
      <c r="H812" s="364">
        <v>1</v>
      </c>
      <c r="I812" s="180">
        <v>1</v>
      </c>
      <c r="J812" s="232">
        <v>9971</v>
      </c>
      <c r="K812" s="232">
        <v>564</v>
      </c>
      <c r="L812" s="232">
        <v>0</v>
      </c>
      <c r="M812" s="232">
        <v>938</v>
      </c>
      <c r="N812" s="232">
        <v>11473</v>
      </c>
      <c r="O812" s="237"/>
      <c r="P812" s="382"/>
      <c r="Q812" s="382"/>
    </row>
    <row r="813" spans="1:17" ht="15">
      <c r="A813" s="233">
        <v>487</v>
      </c>
      <c r="B813" s="234">
        <v>487274023</v>
      </c>
      <c r="C813" s="126" t="s">
        <v>548</v>
      </c>
      <c r="D813" s="124">
        <v>274</v>
      </c>
      <c r="E813" s="126" t="s">
        <v>301</v>
      </c>
      <c r="F813" s="126">
        <v>23</v>
      </c>
      <c r="G813" s="126" t="s">
        <v>50</v>
      </c>
      <c r="H813" s="364">
        <v>1</v>
      </c>
      <c r="I813" s="180">
        <v>1</v>
      </c>
      <c r="J813" s="232">
        <v>14096</v>
      </c>
      <c r="K813" s="232">
        <v>8195</v>
      </c>
      <c r="L813" s="232">
        <v>0</v>
      </c>
      <c r="M813" s="232">
        <v>938</v>
      </c>
      <c r="N813" s="232">
        <v>23229</v>
      </c>
      <c r="O813" s="237"/>
      <c r="P813" s="382"/>
      <c r="Q813" s="382"/>
    </row>
    <row r="814" spans="1:17" ht="15">
      <c r="A814" s="233">
        <v>487</v>
      </c>
      <c r="B814" s="234">
        <v>487274026</v>
      </c>
      <c r="C814" s="126" t="s">
        <v>548</v>
      </c>
      <c r="D814" s="124">
        <v>274</v>
      </c>
      <c r="E814" s="126" t="s">
        <v>301</v>
      </c>
      <c r="F814" s="126">
        <v>26</v>
      </c>
      <c r="G814" s="126" t="s">
        <v>53</v>
      </c>
      <c r="H814" s="364">
        <v>1</v>
      </c>
      <c r="I814" s="180">
        <v>1</v>
      </c>
      <c r="J814" s="232">
        <v>11180.958369384647</v>
      </c>
      <c r="K814" s="232">
        <v>4470</v>
      </c>
      <c r="L814" s="232">
        <v>0</v>
      </c>
      <c r="M814" s="232">
        <v>938</v>
      </c>
      <c r="N814" s="232">
        <v>16588.958369384647</v>
      </c>
      <c r="O814" s="237"/>
      <c r="P814" s="382"/>
      <c r="Q814" s="382"/>
    </row>
    <row r="815" spans="1:17" ht="15">
      <c r="A815" s="233">
        <v>487</v>
      </c>
      <c r="B815" s="234">
        <v>487274030</v>
      </c>
      <c r="C815" s="126" t="s">
        <v>548</v>
      </c>
      <c r="D815" s="124">
        <v>274</v>
      </c>
      <c r="E815" s="126" t="s">
        <v>301</v>
      </c>
      <c r="F815" s="126">
        <v>30</v>
      </c>
      <c r="G815" s="126" t="s">
        <v>57</v>
      </c>
      <c r="H815" s="364">
        <v>1</v>
      </c>
      <c r="I815" s="180">
        <v>1</v>
      </c>
      <c r="J815" s="232">
        <v>11689.947147192714</v>
      </c>
      <c r="K815" s="232">
        <v>2912</v>
      </c>
      <c r="L815" s="232">
        <v>0</v>
      </c>
      <c r="M815" s="232">
        <v>938</v>
      </c>
      <c r="N815" s="232">
        <v>15539.947147192714</v>
      </c>
      <c r="O815" s="237"/>
      <c r="P815" s="382"/>
      <c r="Q815" s="382"/>
    </row>
    <row r="816" spans="1:17" ht="15">
      <c r="A816" s="233">
        <v>487</v>
      </c>
      <c r="B816" s="234">
        <v>487274031</v>
      </c>
      <c r="C816" s="126" t="s">
        <v>548</v>
      </c>
      <c r="D816" s="124">
        <v>274</v>
      </c>
      <c r="E816" s="126" t="s">
        <v>301</v>
      </c>
      <c r="F816" s="126">
        <v>31</v>
      </c>
      <c r="G816" s="126" t="s">
        <v>58</v>
      </c>
      <c r="H816" s="364">
        <v>4</v>
      </c>
      <c r="I816" s="180">
        <v>4</v>
      </c>
      <c r="J816" s="232">
        <v>14850</v>
      </c>
      <c r="K816" s="232">
        <v>7941</v>
      </c>
      <c r="L816" s="232">
        <v>0</v>
      </c>
      <c r="M816" s="232">
        <v>938</v>
      </c>
      <c r="N816" s="232">
        <v>23729</v>
      </c>
      <c r="O816" s="237"/>
      <c r="P816" s="382"/>
      <c r="Q816" s="382"/>
    </row>
    <row r="817" spans="1:17" ht="15">
      <c r="A817" s="233">
        <v>487</v>
      </c>
      <c r="B817" s="234">
        <v>487274035</v>
      </c>
      <c r="C817" s="126" t="s">
        <v>548</v>
      </c>
      <c r="D817" s="124">
        <v>274</v>
      </c>
      <c r="E817" s="126" t="s">
        <v>301</v>
      </c>
      <c r="F817" s="126">
        <v>35</v>
      </c>
      <c r="G817" s="126" t="s">
        <v>62</v>
      </c>
      <c r="H817" s="364">
        <v>22.53</v>
      </c>
      <c r="I817" s="180">
        <v>22.53</v>
      </c>
      <c r="J817" s="232">
        <v>15443</v>
      </c>
      <c r="K817" s="232">
        <v>5969</v>
      </c>
      <c r="L817" s="232">
        <v>0</v>
      </c>
      <c r="M817" s="232">
        <v>938</v>
      </c>
      <c r="N817" s="232">
        <v>22350</v>
      </c>
      <c r="O817" s="237"/>
      <c r="P817" s="382"/>
      <c r="Q817" s="382"/>
    </row>
    <row r="818" spans="1:17" ht="15">
      <c r="A818" s="233">
        <v>487</v>
      </c>
      <c r="B818" s="234">
        <v>487274044</v>
      </c>
      <c r="C818" s="126" t="s">
        <v>548</v>
      </c>
      <c r="D818" s="124">
        <v>274</v>
      </c>
      <c r="E818" s="126" t="s">
        <v>301</v>
      </c>
      <c r="F818" s="126">
        <v>44</v>
      </c>
      <c r="G818" s="126" t="s">
        <v>71</v>
      </c>
      <c r="H818" s="364">
        <v>2</v>
      </c>
      <c r="I818" s="180">
        <v>2</v>
      </c>
      <c r="J818" s="232">
        <v>15672</v>
      </c>
      <c r="K818" s="232">
        <v>458</v>
      </c>
      <c r="L818" s="232">
        <v>0</v>
      </c>
      <c r="M818" s="232">
        <v>938</v>
      </c>
      <c r="N818" s="232">
        <v>17068</v>
      </c>
      <c r="O818" s="237"/>
      <c r="P818" s="382"/>
      <c r="Q818" s="382"/>
    </row>
    <row r="819" spans="1:17" ht="15">
      <c r="A819" s="233">
        <v>487</v>
      </c>
      <c r="B819" s="234">
        <v>487274048</v>
      </c>
      <c r="C819" s="126" t="s">
        <v>548</v>
      </c>
      <c r="D819" s="124">
        <v>274</v>
      </c>
      <c r="E819" s="126" t="s">
        <v>301</v>
      </c>
      <c r="F819" s="126">
        <v>48</v>
      </c>
      <c r="G819" s="126" t="s">
        <v>75</v>
      </c>
      <c r="H819" s="364">
        <v>2</v>
      </c>
      <c r="I819" s="180">
        <v>2</v>
      </c>
      <c r="J819" s="232">
        <v>13780</v>
      </c>
      <c r="K819" s="232">
        <v>12327</v>
      </c>
      <c r="L819" s="232">
        <v>0</v>
      </c>
      <c r="M819" s="232">
        <v>938</v>
      </c>
      <c r="N819" s="232">
        <v>27045</v>
      </c>
      <c r="O819" s="237"/>
      <c r="P819" s="382"/>
      <c r="Q819" s="382"/>
    </row>
    <row r="820" spans="1:17" ht="15">
      <c r="A820" s="233">
        <v>487</v>
      </c>
      <c r="B820" s="234">
        <v>487274049</v>
      </c>
      <c r="C820" s="126" t="s">
        <v>548</v>
      </c>
      <c r="D820" s="124">
        <v>274</v>
      </c>
      <c r="E820" s="126" t="s">
        <v>301</v>
      </c>
      <c r="F820" s="126">
        <v>49</v>
      </c>
      <c r="G820" s="126" t="s">
        <v>76</v>
      </c>
      <c r="H820" s="364">
        <v>72.960000000000008</v>
      </c>
      <c r="I820" s="180">
        <v>72.960000000000008</v>
      </c>
      <c r="J820" s="232">
        <v>14287</v>
      </c>
      <c r="K820" s="232">
        <v>18059</v>
      </c>
      <c r="L820" s="232">
        <v>0</v>
      </c>
      <c r="M820" s="232">
        <v>938</v>
      </c>
      <c r="N820" s="232">
        <v>33284</v>
      </c>
      <c r="O820" s="237"/>
      <c r="P820" s="382"/>
      <c r="Q820" s="382"/>
    </row>
    <row r="821" spans="1:17" ht="15">
      <c r="A821" s="233">
        <v>487</v>
      </c>
      <c r="B821" s="234">
        <v>487274057</v>
      </c>
      <c r="C821" s="126" t="s">
        <v>548</v>
      </c>
      <c r="D821" s="124">
        <v>274</v>
      </c>
      <c r="E821" s="126" t="s">
        <v>301</v>
      </c>
      <c r="F821" s="126">
        <v>57</v>
      </c>
      <c r="G821" s="126" t="s">
        <v>84</v>
      </c>
      <c r="H821" s="364">
        <v>17.399999999999999</v>
      </c>
      <c r="I821" s="180">
        <v>17.399999999999999</v>
      </c>
      <c r="J821" s="232">
        <v>13784</v>
      </c>
      <c r="K821" s="232">
        <v>399</v>
      </c>
      <c r="L821" s="232">
        <v>0</v>
      </c>
      <c r="M821" s="232">
        <v>938</v>
      </c>
      <c r="N821" s="232">
        <v>15121</v>
      </c>
      <c r="O821" s="237"/>
      <c r="P821" s="382"/>
      <c r="Q821" s="382"/>
    </row>
    <row r="822" spans="1:17" ht="15">
      <c r="A822" s="233">
        <v>487</v>
      </c>
      <c r="B822" s="234">
        <v>487274093</v>
      </c>
      <c r="C822" s="126" t="s">
        <v>548</v>
      </c>
      <c r="D822" s="124">
        <v>274</v>
      </c>
      <c r="E822" s="126" t="s">
        <v>301</v>
      </c>
      <c r="F822" s="126">
        <v>93</v>
      </c>
      <c r="G822" s="126" t="s">
        <v>120</v>
      </c>
      <c r="H822" s="364">
        <v>51.769999999999996</v>
      </c>
      <c r="I822" s="180">
        <v>51.769999999999996</v>
      </c>
      <c r="J822" s="232">
        <v>15301</v>
      </c>
      <c r="K822" s="232">
        <v>0</v>
      </c>
      <c r="L822" s="232">
        <v>0</v>
      </c>
      <c r="M822" s="232">
        <v>938</v>
      </c>
      <c r="N822" s="232">
        <v>16239</v>
      </c>
      <c r="O822" s="237"/>
      <c r="P822" s="382"/>
      <c r="Q822" s="382"/>
    </row>
    <row r="823" spans="1:17" ht="15">
      <c r="A823" s="233">
        <v>487</v>
      </c>
      <c r="B823" s="234">
        <v>487274095</v>
      </c>
      <c r="C823" s="126" t="s">
        <v>548</v>
      </c>
      <c r="D823" s="124">
        <v>274</v>
      </c>
      <c r="E823" s="126" t="s">
        <v>301</v>
      </c>
      <c r="F823" s="126">
        <v>95</v>
      </c>
      <c r="G823" s="126" t="s">
        <v>122</v>
      </c>
      <c r="H823" s="364">
        <v>1</v>
      </c>
      <c r="I823" s="180">
        <v>1</v>
      </c>
      <c r="J823" s="232">
        <v>16765</v>
      </c>
      <c r="K823" s="232">
        <v>0</v>
      </c>
      <c r="L823" s="232">
        <v>0</v>
      </c>
      <c r="M823" s="232">
        <v>938</v>
      </c>
      <c r="N823" s="232">
        <v>17703</v>
      </c>
      <c r="O823" s="237"/>
      <c r="P823" s="382"/>
      <c r="Q823" s="382"/>
    </row>
    <row r="824" spans="1:17" ht="15">
      <c r="A824" s="233">
        <v>487</v>
      </c>
      <c r="B824" s="234">
        <v>487274103</v>
      </c>
      <c r="C824" s="126" t="s">
        <v>548</v>
      </c>
      <c r="D824" s="124">
        <v>274</v>
      </c>
      <c r="E824" s="126" t="s">
        <v>301</v>
      </c>
      <c r="F824" s="126">
        <v>103</v>
      </c>
      <c r="G824" s="126" t="s">
        <v>130</v>
      </c>
      <c r="H824" s="364">
        <v>0.22</v>
      </c>
      <c r="I824" s="180">
        <v>0.22</v>
      </c>
      <c r="J824" s="232">
        <v>15380</v>
      </c>
      <c r="K824" s="232">
        <v>446</v>
      </c>
      <c r="L824" s="232">
        <v>0</v>
      </c>
      <c r="M824" s="232">
        <v>938</v>
      </c>
      <c r="N824" s="232">
        <v>16764</v>
      </c>
      <c r="O824" s="237"/>
      <c r="P824" s="382"/>
      <c r="Q824" s="382"/>
    </row>
    <row r="825" spans="1:17" ht="15">
      <c r="A825" s="233">
        <v>487</v>
      </c>
      <c r="B825" s="234">
        <v>487274128</v>
      </c>
      <c r="C825" s="126" t="s">
        <v>548</v>
      </c>
      <c r="D825" s="124">
        <v>274</v>
      </c>
      <c r="E825" s="126" t="s">
        <v>301</v>
      </c>
      <c r="F825" s="126">
        <v>128</v>
      </c>
      <c r="G825" s="126" t="s">
        <v>155</v>
      </c>
      <c r="H825" s="364">
        <v>4</v>
      </c>
      <c r="I825" s="180">
        <v>4</v>
      </c>
      <c r="J825" s="232">
        <v>9971</v>
      </c>
      <c r="K825" s="232">
        <v>897</v>
      </c>
      <c r="L825" s="232">
        <v>0</v>
      </c>
      <c r="M825" s="232">
        <v>938</v>
      </c>
      <c r="N825" s="232">
        <v>11806</v>
      </c>
      <c r="O825" s="237"/>
      <c r="P825" s="382"/>
      <c r="Q825" s="382"/>
    </row>
    <row r="826" spans="1:17" ht="15">
      <c r="A826" s="233">
        <v>487</v>
      </c>
      <c r="B826" s="234">
        <v>487274149</v>
      </c>
      <c r="C826" s="126" t="s">
        <v>548</v>
      </c>
      <c r="D826" s="124">
        <v>274</v>
      </c>
      <c r="E826" s="126" t="s">
        <v>301</v>
      </c>
      <c r="F826" s="126">
        <v>149</v>
      </c>
      <c r="G826" s="126" t="s">
        <v>176</v>
      </c>
      <c r="H826" s="364">
        <v>3</v>
      </c>
      <c r="I826" s="180">
        <v>3</v>
      </c>
      <c r="J826" s="232">
        <v>15697</v>
      </c>
      <c r="K826" s="232">
        <v>580</v>
      </c>
      <c r="L826" s="232">
        <v>0</v>
      </c>
      <c r="M826" s="232">
        <v>938</v>
      </c>
      <c r="N826" s="232">
        <v>17215</v>
      </c>
      <c r="O826" s="237"/>
      <c r="P826" s="382"/>
      <c r="Q826" s="382"/>
    </row>
    <row r="827" spans="1:17" ht="15">
      <c r="A827" s="233">
        <v>487</v>
      </c>
      <c r="B827" s="234">
        <v>487274160</v>
      </c>
      <c r="C827" s="126" t="s">
        <v>548</v>
      </c>
      <c r="D827" s="124">
        <v>274</v>
      </c>
      <c r="E827" s="126" t="s">
        <v>301</v>
      </c>
      <c r="F827" s="126">
        <v>160</v>
      </c>
      <c r="G827" s="126" t="s">
        <v>187</v>
      </c>
      <c r="H827" s="364">
        <v>1.87</v>
      </c>
      <c r="I827" s="180">
        <v>1.87</v>
      </c>
      <c r="J827" s="232">
        <v>14498.69230261108</v>
      </c>
      <c r="K827" s="232">
        <v>187</v>
      </c>
      <c r="L827" s="232">
        <v>0</v>
      </c>
      <c r="M827" s="232">
        <v>938</v>
      </c>
      <c r="N827" s="232">
        <v>15623.69230261108</v>
      </c>
      <c r="O827" s="237"/>
      <c r="P827" s="382"/>
      <c r="Q827" s="382"/>
    </row>
    <row r="828" spans="1:17" ht="15">
      <c r="A828" s="233">
        <v>487</v>
      </c>
      <c r="B828" s="234">
        <v>487274163</v>
      </c>
      <c r="C828" s="126" t="s">
        <v>548</v>
      </c>
      <c r="D828" s="124">
        <v>274</v>
      </c>
      <c r="E828" s="126" t="s">
        <v>301</v>
      </c>
      <c r="F828" s="126">
        <v>163</v>
      </c>
      <c r="G828" s="126" t="s">
        <v>190</v>
      </c>
      <c r="H828" s="364">
        <v>11</v>
      </c>
      <c r="I828" s="180">
        <v>11</v>
      </c>
      <c r="J828" s="232">
        <v>16227</v>
      </c>
      <c r="K828" s="232">
        <v>0</v>
      </c>
      <c r="L828" s="232">
        <v>0</v>
      </c>
      <c r="M828" s="232">
        <v>938</v>
      </c>
      <c r="N828" s="232">
        <v>17165</v>
      </c>
      <c r="O828" s="237"/>
      <c r="P828" s="382"/>
      <c r="Q828" s="382"/>
    </row>
    <row r="829" spans="1:17" ht="15">
      <c r="A829" s="233">
        <v>487</v>
      </c>
      <c r="B829" s="234">
        <v>487274165</v>
      </c>
      <c r="C829" s="126" t="s">
        <v>548</v>
      </c>
      <c r="D829" s="124">
        <v>274</v>
      </c>
      <c r="E829" s="126" t="s">
        <v>301</v>
      </c>
      <c r="F829" s="126">
        <v>165</v>
      </c>
      <c r="G829" s="126" t="s">
        <v>192</v>
      </c>
      <c r="H829" s="364">
        <v>34.51</v>
      </c>
      <c r="I829" s="180">
        <v>34.51</v>
      </c>
      <c r="J829" s="232">
        <v>14643</v>
      </c>
      <c r="K829" s="232">
        <v>336</v>
      </c>
      <c r="L829" s="232">
        <v>0</v>
      </c>
      <c r="M829" s="232">
        <v>938</v>
      </c>
      <c r="N829" s="232">
        <v>15917</v>
      </c>
      <c r="O829" s="237"/>
      <c r="P829" s="382"/>
      <c r="Q829" s="382"/>
    </row>
    <row r="830" spans="1:17" ht="15">
      <c r="A830" s="233">
        <v>487</v>
      </c>
      <c r="B830" s="234">
        <v>487274176</v>
      </c>
      <c r="C830" s="126" t="s">
        <v>548</v>
      </c>
      <c r="D830" s="124">
        <v>274</v>
      </c>
      <c r="E830" s="126" t="s">
        <v>301</v>
      </c>
      <c r="F830" s="126">
        <v>176</v>
      </c>
      <c r="G830" s="126" t="s">
        <v>203</v>
      </c>
      <c r="H830" s="364">
        <v>66.72</v>
      </c>
      <c r="I830" s="180">
        <v>66.72</v>
      </c>
      <c r="J830" s="232">
        <v>13915</v>
      </c>
      <c r="K830" s="232">
        <v>5857</v>
      </c>
      <c r="L830" s="232">
        <v>0</v>
      </c>
      <c r="M830" s="232">
        <v>938</v>
      </c>
      <c r="N830" s="232">
        <v>20710</v>
      </c>
      <c r="O830" s="237"/>
      <c r="P830" s="382"/>
      <c r="Q830" s="382"/>
    </row>
    <row r="831" spans="1:17" ht="15">
      <c r="A831" s="233">
        <v>487</v>
      </c>
      <c r="B831" s="234">
        <v>487274178</v>
      </c>
      <c r="C831" s="126" t="s">
        <v>548</v>
      </c>
      <c r="D831" s="124">
        <v>274</v>
      </c>
      <c r="E831" s="126" t="s">
        <v>301</v>
      </c>
      <c r="F831" s="126">
        <v>178</v>
      </c>
      <c r="G831" s="126" t="s">
        <v>205</v>
      </c>
      <c r="H831" s="364">
        <v>4.62</v>
      </c>
      <c r="I831" s="180">
        <v>4.62</v>
      </c>
      <c r="J831" s="232">
        <v>14207</v>
      </c>
      <c r="K831" s="232">
        <v>3054</v>
      </c>
      <c r="L831" s="232">
        <v>0</v>
      </c>
      <c r="M831" s="232">
        <v>938</v>
      </c>
      <c r="N831" s="232">
        <v>18199</v>
      </c>
      <c r="O831" s="237"/>
      <c r="P831" s="382"/>
      <c r="Q831" s="382"/>
    </row>
    <row r="832" spans="1:17" ht="15">
      <c r="A832" s="233">
        <v>487</v>
      </c>
      <c r="B832" s="234">
        <v>487274181</v>
      </c>
      <c r="C832" s="126" t="s">
        <v>548</v>
      </c>
      <c r="D832" s="124">
        <v>274</v>
      </c>
      <c r="E832" s="126" t="s">
        <v>301</v>
      </c>
      <c r="F832" s="126">
        <v>181</v>
      </c>
      <c r="G832" s="126" t="s">
        <v>208</v>
      </c>
      <c r="H832" s="364">
        <v>6.92</v>
      </c>
      <c r="I832" s="180">
        <v>6.92</v>
      </c>
      <c r="J832" s="232">
        <v>15195</v>
      </c>
      <c r="K832" s="232">
        <v>528</v>
      </c>
      <c r="L832" s="232">
        <v>0</v>
      </c>
      <c r="M832" s="232">
        <v>938</v>
      </c>
      <c r="N832" s="232">
        <v>16661</v>
      </c>
      <c r="O832" s="237"/>
      <c r="P832" s="382"/>
      <c r="Q832" s="382"/>
    </row>
    <row r="833" spans="1:17" ht="15">
      <c r="A833" s="233">
        <v>487</v>
      </c>
      <c r="B833" s="234">
        <v>487274182</v>
      </c>
      <c r="C833" s="126" t="s">
        <v>548</v>
      </c>
      <c r="D833" s="124">
        <v>274</v>
      </c>
      <c r="E833" s="126" t="s">
        <v>301</v>
      </c>
      <c r="F833" s="126">
        <v>182</v>
      </c>
      <c r="G833" s="126" t="s">
        <v>209</v>
      </c>
      <c r="H833" s="364">
        <v>3</v>
      </c>
      <c r="I833" s="180">
        <v>3</v>
      </c>
      <c r="J833" s="232">
        <v>9971</v>
      </c>
      <c r="K833" s="232">
        <v>2392</v>
      </c>
      <c r="L833" s="232">
        <v>0</v>
      </c>
      <c r="M833" s="232">
        <v>938</v>
      </c>
      <c r="N833" s="232">
        <v>13301</v>
      </c>
      <c r="O833" s="237"/>
      <c r="P833" s="382"/>
      <c r="Q833" s="382"/>
    </row>
    <row r="834" spans="1:17" ht="15">
      <c r="A834" s="233">
        <v>487</v>
      </c>
      <c r="B834" s="234">
        <v>487274220</v>
      </c>
      <c r="C834" s="126" t="s">
        <v>548</v>
      </c>
      <c r="D834" s="124">
        <v>274</v>
      </c>
      <c r="E834" s="126" t="s">
        <v>301</v>
      </c>
      <c r="F834" s="126">
        <v>220</v>
      </c>
      <c r="G834" s="126" t="s">
        <v>247</v>
      </c>
      <c r="H834" s="364">
        <v>1.3599999999999999</v>
      </c>
      <c r="I834" s="180">
        <v>1.3599999999999999</v>
      </c>
      <c r="J834" s="232">
        <v>14613</v>
      </c>
      <c r="K834" s="232">
        <v>6633</v>
      </c>
      <c r="L834" s="232">
        <v>0</v>
      </c>
      <c r="M834" s="232">
        <v>938</v>
      </c>
      <c r="N834" s="232">
        <v>22184</v>
      </c>
      <c r="O834" s="237"/>
      <c r="P834" s="382"/>
      <c r="Q834" s="382"/>
    </row>
    <row r="835" spans="1:17" ht="15">
      <c r="A835" s="233">
        <v>487</v>
      </c>
      <c r="B835" s="234">
        <v>487274229</v>
      </c>
      <c r="C835" s="126" t="s">
        <v>548</v>
      </c>
      <c r="D835" s="124">
        <v>274</v>
      </c>
      <c r="E835" s="126" t="s">
        <v>301</v>
      </c>
      <c r="F835" s="126">
        <v>229</v>
      </c>
      <c r="G835" s="126" t="s">
        <v>256</v>
      </c>
      <c r="H835" s="364">
        <v>4</v>
      </c>
      <c r="I835" s="180">
        <v>4</v>
      </c>
      <c r="J835" s="232">
        <v>11922</v>
      </c>
      <c r="K835" s="232">
        <v>1240</v>
      </c>
      <c r="L835" s="232">
        <v>0</v>
      </c>
      <c r="M835" s="232">
        <v>938</v>
      </c>
      <c r="N835" s="232">
        <v>14100</v>
      </c>
      <c r="O835" s="237"/>
      <c r="P835" s="382"/>
      <c r="Q835" s="382"/>
    </row>
    <row r="836" spans="1:17" ht="15">
      <c r="A836" s="233">
        <v>487</v>
      </c>
      <c r="B836" s="234">
        <v>487274244</v>
      </c>
      <c r="C836" s="126" t="s">
        <v>548</v>
      </c>
      <c r="D836" s="124">
        <v>274</v>
      </c>
      <c r="E836" s="126" t="s">
        <v>301</v>
      </c>
      <c r="F836" s="126">
        <v>244</v>
      </c>
      <c r="G836" s="126" t="s">
        <v>271</v>
      </c>
      <c r="H836" s="364">
        <v>1</v>
      </c>
      <c r="I836" s="180">
        <v>1</v>
      </c>
      <c r="J836" s="232">
        <v>15380</v>
      </c>
      <c r="K836" s="232">
        <v>4611</v>
      </c>
      <c r="L836" s="232">
        <v>0</v>
      </c>
      <c r="M836" s="232">
        <v>938</v>
      </c>
      <c r="N836" s="232">
        <v>20929</v>
      </c>
      <c r="O836" s="237"/>
      <c r="P836" s="382"/>
      <c r="Q836" s="382"/>
    </row>
    <row r="837" spans="1:17" ht="15">
      <c r="A837" s="233">
        <v>487</v>
      </c>
      <c r="B837" s="234">
        <v>487274248</v>
      </c>
      <c r="C837" s="126" t="s">
        <v>548</v>
      </c>
      <c r="D837" s="124">
        <v>274</v>
      </c>
      <c r="E837" s="126" t="s">
        <v>301</v>
      </c>
      <c r="F837" s="126">
        <v>248</v>
      </c>
      <c r="G837" s="126" t="s">
        <v>275</v>
      </c>
      <c r="H837" s="364">
        <v>29.05</v>
      </c>
      <c r="I837" s="180">
        <v>29.05</v>
      </c>
      <c r="J837" s="232">
        <v>12543</v>
      </c>
      <c r="K837" s="232">
        <v>669</v>
      </c>
      <c r="L837" s="232">
        <v>0</v>
      </c>
      <c r="M837" s="232">
        <v>938</v>
      </c>
      <c r="N837" s="232">
        <v>14150</v>
      </c>
      <c r="O837" s="237"/>
      <c r="P837" s="382"/>
      <c r="Q837" s="382"/>
    </row>
    <row r="838" spans="1:17" ht="15">
      <c r="A838" s="233">
        <v>487</v>
      </c>
      <c r="B838" s="234">
        <v>487274262</v>
      </c>
      <c r="C838" s="126" t="s">
        <v>548</v>
      </c>
      <c r="D838" s="124">
        <v>274</v>
      </c>
      <c r="E838" s="126" t="s">
        <v>301</v>
      </c>
      <c r="F838" s="126">
        <v>262</v>
      </c>
      <c r="G838" s="126" t="s">
        <v>289</v>
      </c>
      <c r="H838" s="364">
        <v>13</v>
      </c>
      <c r="I838" s="180">
        <v>13</v>
      </c>
      <c r="J838" s="232">
        <v>12684</v>
      </c>
      <c r="K838" s="232">
        <v>5119</v>
      </c>
      <c r="L838" s="232">
        <v>0</v>
      </c>
      <c r="M838" s="232">
        <v>938</v>
      </c>
      <c r="N838" s="232">
        <v>18741</v>
      </c>
      <c r="O838" s="237"/>
      <c r="P838" s="382"/>
      <c r="Q838" s="382"/>
    </row>
    <row r="839" spans="1:17" ht="15">
      <c r="A839" s="233">
        <v>487</v>
      </c>
      <c r="B839" s="234">
        <v>487274274</v>
      </c>
      <c r="C839" s="126" t="s">
        <v>548</v>
      </c>
      <c r="D839" s="124">
        <v>274</v>
      </c>
      <c r="E839" s="126" t="s">
        <v>301</v>
      </c>
      <c r="F839" s="126">
        <v>274</v>
      </c>
      <c r="G839" s="126" t="s">
        <v>301</v>
      </c>
      <c r="H839" s="364">
        <v>207.88</v>
      </c>
      <c r="I839" s="180">
        <v>207.88</v>
      </c>
      <c r="J839" s="232">
        <v>14325</v>
      </c>
      <c r="K839" s="232">
        <v>5794</v>
      </c>
      <c r="L839" s="232">
        <v>0</v>
      </c>
      <c r="M839" s="232">
        <v>938</v>
      </c>
      <c r="N839" s="232">
        <v>21057</v>
      </c>
      <c r="O839" s="237"/>
      <c r="P839" s="382"/>
      <c r="Q839" s="382"/>
    </row>
    <row r="840" spans="1:17" ht="15">
      <c r="A840" s="233">
        <v>487</v>
      </c>
      <c r="B840" s="234">
        <v>487274284</v>
      </c>
      <c r="C840" s="126" t="s">
        <v>548</v>
      </c>
      <c r="D840" s="124">
        <v>274</v>
      </c>
      <c r="E840" s="126" t="s">
        <v>301</v>
      </c>
      <c r="F840" s="126">
        <v>284</v>
      </c>
      <c r="G840" s="126" t="s">
        <v>311</v>
      </c>
      <c r="H840" s="364">
        <v>5.16</v>
      </c>
      <c r="I840" s="180">
        <v>5.16</v>
      </c>
      <c r="J840" s="232">
        <v>15119</v>
      </c>
      <c r="K840" s="232">
        <v>6689</v>
      </c>
      <c r="L840" s="232">
        <v>0</v>
      </c>
      <c r="M840" s="232">
        <v>938</v>
      </c>
      <c r="N840" s="232">
        <v>22746</v>
      </c>
      <c r="O840" s="237"/>
      <c r="P840" s="382"/>
      <c r="Q840" s="382"/>
    </row>
    <row r="841" spans="1:17" ht="15">
      <c r="A841" s="233">
        <v>487</v>
      </c>
      <c r="B841" s="234">
        <v>487274295</v>
      </c>
      <c r="C841" s="126" t="s">
        <v>548</v>
      </c>
      <c r="D841" s="124">
        <v>274</v>
      </c>
      <c r="E841" s="126" t="s">
        <v>301</v>
      </c>
      <c r="F841" s="126">
        <v>295</v>
      </c>
      <c r="G841" s="126" t="s">
        <v>322</v>
      </c>
      <c r="H841" s="364">
        <v>3.5299999999999994</v>
      </c>
      <c r="I841" s="180">
        <v>3.5299999999999994</v>
      </c>
      <c r="J841" s="232">
        <v>11051.234127764126</v>
      </c>
      <c r="K841" s="232">
        <v>6824</v>
      </c>
      <c r="L841" s="232">
        <v>0</v>
      </c>
      <c r="M841" s="232">
        <v>938</v>
      </c>
      <c r="N841" s="232">
        <v>18813.234127764124</v>
      </c>
      <c r="O841" s="237"/>
      <c r="P841" s="382"/>
      <c r="Q841" s="382"/>
    </row>
    <row r="842" spans="1:17" ht="15">
      <c r="A842" s="233">
        <v>487</v>
      </c>
      <c r="B842" s="234">
        <v>487274308</v>
      </c>
      <c r="C842" s="126" t="s">
        <v>548</v>
      </c>
      <c r="D842" s="124">
        <v>274</v>
      </c>
      <c r="E842" s="126" t="s">
        <v>301</v>
      </c>
      <c r="F842" s="126">
        <v>308</v>
      </c>
      <c r="G842" s="126" t="s">
        <v>335</v>
      </c>
      <c r="H842" s="364">
        <v>8.620000000000001</v>
      </c>
      <c r="I842" s="180">
        <v>8.620000000000001</v>
      </c>
      <c r="J842" s="232">
        <v>13155</v>
      </c>
      <c r="K842" s="232">
        <v>6294</v>
      </c>
      <c r="L842" s="232">
        <v>0</v>
      </c>
      <c r="M842" s="232">
        <v>938</v>
      </c>
      <c r="N842" s="232">
        <v>20387</v>
      </c>
      <c r="O842" s="237"/>
      <c r="P842" s="382"/>
      <c r="Q842" s="382"/>
    </row>
    <row r="843" spans="1:17" ht="15">
      <c r="A843" s="233">
        <v>487</v>
      </c>
      <c r="B843" s="234">
        <v>487274314</v>
      </c>
      <c r="C843" s="126" t="s">
        <v>548</v>
      </c>
      <c r="D843" s="124">
        <v>274</v>
      </c>
      <c r="E843" s="126" t="s">
        <v>301</v>
      </c>
      <c r="F843" s="126">
        <v>314</v>
      </c>
      <c r="G843" s="126" t="s">
        <v>341</v>
      </c>
      <c r="H843" s="364">
        <v>1</v>
      </c>
      <c r="I843" s="180">
        <v>1</v>
      </c>
      <c r="J843" s="232">
        <v>14639</v>
      </c>
      <c r="K843" s="232">
        <v>11685</v>
      </c>
      <c r="L843" s="232">
        <v>0</v>
      </c>
      <c r="M843" s="232">
        <v>938</v>
      </c>
      <c r="N843" s="232">
        <v>27262</v>
      </c>
      <c r="O843" s="237"/>
      <c r="P843" s="382"/>
      <c r="Q843" s="382"/>
    </row>
    <row r="844" spans="1:17" ht="15">
      <c r="A844" s="233">
        <v>487</v>
      </c>
      <c r="B844" s="234">
        <v>487274346</v>
      </c>
      <c r="C844" s="126" t="s">
        <v>548</v>
      </c>
      <c r="D844" s="124">
        <v>274</v>
      </c>
      <c r="E844" s="126" t="s">
        <v>301</v>
      </c>
      <c r="F844" s="126">
        <v>346</v>
      </c>
      <c r="G844" s="126" t="s">
        <v>373</v>
      </c>
      <c r="H844" s="364">
        <v>1</v>
      </c>
      <c r="I844" s="180">
        <v>1</v>
      </c>
      <c r="J844" s="232">
        <v>12475</v>
      </c>
      <c r="K844" s="232">
        <v>2275</v>
      </c>
      <c r="L844" s="232">
        <v>0</v>
      </c>
      <c r="M844" s="232">
        <v>938</v>
      </c>
      <c r="N844" s="232">
        <v>15688</v>
      </c>
      <c r="O844" s="237"/>
      <c r="P844" s="382"/>
      <c r="Q844" s="382"/>
    </row>
    <row r="845" spans="1:17" ht="15">
      <c r="A845" s="233">
        <v>487</v>
      </c>
      <c r="B845" s="234">
        <v>487274347</v>
      </c>
      <c r="C845" s="126" t="s">
        <v>548</v>
      </c>
      <c r="D845" s="124">
        <v>274</v>
      </c>
      <c r="E845" s="126" t="s">
        <v>301</v>
      </c>
      <c r="F845" s="126">
        <v>347</v>
      </c>
      <c r="G845" s="126" t="s">
        <v>374</v>
      </c>
      <c r="H845" s="364">
        <v>11.18</v>
      </c>
      <c r="I845" s="180">
        <v>11.18</v>
      </c>
      <c r="J845" s="232">
        <v>14006</v>
      </c>
      <c r="K845" s="232">
        <v>7229</v>
      </c>
      <c r="L845" s="232">
        <v>0</v>
      </c>
      <c r="M845" s="232">
        <v>938</v>
      </c>
      <c r="N845" s="232">
        <v>22173</v>
      </c>
      <c r="O845" s="237"/>
      <c r="P845" s="382"/>
      <c r="Q845" s="382"/>
    </row>
    <row r="846" spans="1:17" ht="15">
      <c r="A846" s="233">
        <v>488</v>
      </c>
      <c r="B846" s="234">
        <v>488219001</v>
      </c>
      <c r="C846" s="126" t="s">
        <v>460</v>
      </c>
      <c r="D846" s="124">
        <v>219</v>
      </c>
      <c r="E846" s="126" t="s">
        <v>246</v>
      </c>
      <c r="F846" s="126">
        <v>1</v>
      </c>
      <c r="G846" s="126" t="s">
        <v>28</v>
      </c>
      <c r="H846" s="364">
        <v>35.299999999999997</v>
      </c>
      <c r="I846" s="180">
        <v>35.299999999999997</v>
      </c>
      <c r="J846" s="232">
        <v>12036</v>
      </c>
      <c r="K846" s="232">
        <v>2022</v>
      </c>
      <c r="L846" s="232">
        <v>0</v>
      </c>
      <c r="M846" s="232">
        <v>938</v>
      </c>
      <c r="N846" s="232">
        <v>14996</v>
      </c>
      <c r="O846" s="237"/>
      <c r="P846" s="382"/>
      <c r="Q846" s="382"/>
    </row>
    <row r="847" spans="1:17" ht="15">
      <c r="A847" s="233">
        <v>488</v>
      </c>
      <c r="B847" s="234">
        <v>488219016</v>
      </c>
      <c r="C847" s="126" t="s">
        <v>460</v>
      </c>
      <c r="D847" s="124">
        <v>219</v>
      </c>
      <c r="E847" s="126" t="s">
        <v>246</v>
      </c>
      <c r="F847" s="126">
        <v>16</v>
      </c>
      <c r="G847" s="126" t="s">
        <v>43</v>
      </c>
      <c r="H847" s="364">
        <v>3</v>
      </c>
      <c r="I847" s="180">
        <v>3</v>
      </c>
      <c r="J847" s="232">
        <v>15270</v>
      </c>
      <c r="K847" s="232">
        <v>863</v>
      </c>
      <c r="L847" s="232">
        <v>0</v>
      </c>
      <c r="M847" s="232">
        <v>938</v>
      </c>
      <c r="N847" s="232">
        <v>17071</v>
      </c>
      <c r="O847" s="237"/>
      <c r="P847" s="382"/>
      <c r="Q847" s="382"/>
    </row>
    <row r="848" spans="1:17" ht="15">
      <c r="A848" s="233">
        <v>488</v>
      </c>
      <c r="B848" s="234">
        <v>488219035</v>
      </c>
      <c r="C848" s="126" t="s">
        <v>460</v>
      </c>
      <c r="D848" s="124">
        <v>219</v>
      </c>
      <c r="E848" s="126" t="s">
        <v>246</v>
      </c>
      <c r="F848" s="126">
        <v>35</v>
      </c>
      <c r="G848" s="126" t="s">
        <v>62</v>
      </c>
      <c r="H848" s="364">
        <v>2</v>
      </c>
      <c r="I848" s="180">
        <v>2</v>
      </c>
      <c r="J848" s="232">
        <v>15232</v>
      </c>
      <c r="K848" s="232">
        <v>5887</v>
      </c>
      <c r="L848" s="232">
        <v>0</v>
      </c>
      <c r="M848" s="232">
        <v>938</v>
      </c>
      <c r="N848" s="232">
        <v>22057</v>
      </c>
      <c r="O848" s="237"/>
      <c r="P848" s="382"/>
      <c r="Q848" s="382"/>
    </row>
    <row r="849" spans="1:17" ht="15">
      <c r="A849" s="233">
        <v>488</v>
      </c>
      <c r="B849" s="234">
        <v>488219040</v>
      </c>
      <c r="C849" s="126" t="s">
        <v>460</v>
      </c>
      <c r="D849" s="124">
        <v>219</v>
      </c>
      <c r="E849" s="126" t="s">
        <v>246</v>
      </c>
      <c r="F849" s="126">
        <v>40</v>
      </c>
      <c r="G849" s="126" t="s">
        <v>67</v>
      </c>
      <c r="H849" s="364">
        <v>7.3599999999999994</v>
      </c>
      <c r="I849" s="180">
        <v>7.3599999999999994</v>
      </c>
      <c r="J849" s="232">
        <v>14286</v>
      </c>
      <c r="K849" s="232">
        <v>4048</v>
      </c>
      <c r="L849" s="232">
        <v>0</v>
      </c>
      <c r="M849" s="232">
        <v>938</v>
      </c>
      <c r="N849" s="232">
        <v>19272</v>
      </c>
      <c r="O849" s="237"/>
      <c r="P849" s="382"/>
      <c r="Q849" s="382"/>
    </row>
    <row r="850" spans="1:17" ht="15">
      <c r="A850" s="233">
        <v>488</v>
      </c>
      <c r="B850" s="234">
        <v>488219044</v>
      </c>
      <c r="C850" s="126" t="s">
        <v>460</v>
      </c>
      <c r="D850" s="124">
        <v>219</v>
      </c>
      <c r="E850" s="126" t="s">
        <v>246</v>
      </c>
      <c r="F850" s="126">
        <v>44</v>
      </c>
      <c r="G850" s="126" t="s">
        <v>71</v>
      </c>
      <c r="H850" s="364">
        <v>137.76</v>
      </c>
      <c r="I850" s="180">
        <v>137.76</v>
      </c>
      <c r="J850" s="232">
        <v>13891</v>
      </c>
      <c r="K850" s="232">
        <v>406</v>
      </c>
      <c r="L850" s="232">
        <v>0</v>
      </c>
      <c r="M850" s="232">
        <v>938</v>
      </c>
      <c r="N850" s="232">
        <v>15235</v>
      </c>
      <c r="O850" s="237"/>
      <c r="P850" s="382"/>
      <c r="Q850" s="382"/>
    </row>
    <row r="851" spans="1:17" ht="15">
      <c r="A851" s="233">
        <v>488</v>
      </c>
      <c r="B851" s="234">
        <v>488219050</v>
      </c>
      <c r="C851" s="126" t="s">
        <v>460</v>
      </c>
      <c r="D851" s="124">
        <v>219</v>
      </c>
      <c r="E851" s="126" t="s">
        <v>246</v>
      </c>
      <c r="F851" s="126">
        <v>50</v>
      </c>
      <c r="G851" s="126" t="s">
        <v>77</v>
      </c>
      <c r="H851" s="364">
        <v>1</v>
      </c>
      <c r="I851" s="180">
        <v>1</v>
      </c>
      <c r="J851" s="232">
        <v>11568.768235992578</v>
      </c>
      <c r="K851" s="232">
        <v>5263</v>
      </c>
      <c r="L851" s="232">
        <v>0</v>
      </c>
      <c r="M851" s="232">
        <v>938</v>
      </c>
      <c r="N851" s="232">
        <v>17769.768235992578</v>
      </c>
      <c r="O851" s="237"/>
      <c r="P851" s="382"/>
      <c r="Q851" s="382"/>
    </row>
    <row r="852" spans="1:17" ht="15">
      <c r="A852" s="233">
        <v>488</v>
      </c>
      <c r="B852" s="234">
        <v>488219052</v>
      </c>
      <c r="C852" s="126" t="s">
        <v>460</v>
      </c>
      <c r="D852" s="124">
        <v>219</v>
      </c>
      <c r="E852" s="126" t="s">
        <v>246</v>
      </c>
      <c r="F852" s="126">
        <v>52</v>
      </c>
      <c r="G852" s="126" t="s">
        <v>79</v>
      </c>
      <c r="H852" s="364">
        <v>4</v>
      </c>
      <c r="I852" s="180">
        <v>4</v>
      </c>
      <c r="J852" s="232">
        <v>9869</v>
      </c>
      <c r="K852" s="232">
        <v>4466</v>
      </c>
      <c r="L852" s="232">
        <v>0</v>
      </c>
      <c r="M852" s="232">
        <v>938</v>
      </c>
      <c r="N852" s="232">
        <v>15273</v>
      </c>
      <c r="O852" s="237"/>
      <c r="P852" s="382"/>
      <c r="Q852" s="382"/>
    </row>
    <row r="853" spans="1:17" ht="15">
      <c r="A853" s="233">
        <v>488</v>
      </c>
      <c r="B853" s="234">
        <v>488219065</v>
      </c>
      <c r="C853" s="126" t="s">
        <v>460</v>
      </c>
      <c r="D853" s="124">
        <v>219</v>
      </c>
      <c r="E853" s="126" t="s">
        <v>246</v>
      </c>
      <c r="F853" s="126">
        <v>65</v>
      </c>
      <c r="G853" s="126" t="s">
        <v>92</v>
      </c>
      <c r="H853" s="364">
        <v>9.44</v>
      </c>
      <c r="I853" s="180">
        <v>9.44</v>
      </c>
      <c r="J853" s="232">
        <v>10813</v>
      </c>
      <c r="K853" s="232">
        <v>7810</v>
      </c>
      <c r="L853" s="232">
        <v>0</v>
      </c>
      <c r="M853" s="232">
        <v>938</v>
      </c>
      <c r="N853" s="232">
        <v>19561</v>
      </c>
      <c r="O853" s="237"/>
      <c r="P853" s="382"/>
      <c r="Q853" s="382"/>
    </row>
    <row r="854" spans="1:17" ht="15">
      <c r="A854" s="233">
        <v>488</v>
      </c>
      <c r="B854" s="234">
        <v>488219082</v>
      </c>
      <c r="C854" s="126" t="s">
        <v>460</v>
      </c>
      <c r="D854" s="124">
        <v>219</v>
      </c>
      <c r="E854" s="126" t="s">
        <v>246</v>
      </c>
      <c r="F854" s="126">
        <v>82</v>
      </c>
      <c r="G854" s="126" t="s">
        <v>109</v>
      </c>
      <c r="H854" s="364">
        <v>2.5099999999999998</v>
      </c>
      <c r="I854" s="180">
        <v>2.5099999999999998</v>
      </c>
      <c r="J854" s="232">
        <v>10588</v>
      </c>
      <c r="K854" s="232">
        <v>5139</v>
      </c>
      <c r="L854" s="232">
        <v>0</v>
      </c>
      <c r="M854" s="232">
        <v>938</v>
      </c>
      <c r="N854" s="232">
        <v>16665</v>
      </c>
      <c r="O854" s="237"/>
      <c r="P854" s="382"/>
      <c r="Q854" s="382"/>
    </row>
    <row r="855" spans="1:17" ht="15">
      <c r="A855" s="233">
        <v>488</v>
      </c>
      <c r="B855" s="234">
        <v>488219083</v>
      </c>
      <c r="C855" s="126" t="s">
        <v>460</v>
      </c>
      <c r="D855" s="124">
        <v>219</v>
      </c>
      <c r="E855" s="126" t="s">
        <v>246</v>
      </c>
      <c r="F855" s="126">
        <v>83</v>
      </c>
      <c r="G855" s="126" t="s">
        <v>110</v>
      </c>
      <c r="H855" s="364">
        <v>11.76</v>
      </c>
      <c r="I855" s="180">
        <v>11.76</v>
      </c>
      <c r="J855" s="232">
        <v>11402</v>
      </c>
      <c r="K855" s="232">
        <v>2179</v>
      </c>
      <c r="L855" s="232">
        <v>0</v>
      </c>
      <c r="M855" s="232">
        <v>938</v>
      </c>
      <c r="N855" s="232">
        <v>14519</v>
      </c>
      <c r="O855" s="237"/>
      <c r="P855" s="382"/>
      <c r="Q855" s="382"/>
    </row>
    <row r="856" spans="1:17" ht="15">
      <c r="A856" s="233">
        <v>488</v>
      </c>
      <c r="B856" s="234">
        <v>488219118</v>
      </c>
      <c r="C856" s="126" t="s">
        <v>460</v>
      </c>
      <c r="D856" s="124">
        <v>219</v>
      </c>
      <c r="E856" s="126" t="s">
        <v>246</v>
      </c>
      <c r="F856" s="126">
        <v>118</v>
      </c>
      <c r="G856" s="126" t="s">
        <v>145</v>
      </c>
      <c r="H856" s="364">
        <v>1.5</v>
      </c>
      <c r="I856" s="180">
        <v>1.5</v>
      </c>
      <c r="J856" s="232">
        <v>10009</v>
      </c>
      <c r="K856" s="232">
        <v>2305</v>
      </c>
      <c r="L856" s="232">
        <v>0</v>
      </c>
      <c r="M856" s="232">
        <v>938</v>
      </c>
      <c r="N856" s="232">
        <v>13252</v>
      </c>
      <c r="O856" s="237"/>
      <c r="P856" s="382"/>
      <c r="Q856" s="382"/>
    </row>
    <row r="857" spans="1:17" ht="15">
      <c r="A857" s="233">
        <v>488</v>
      </c>
      <c r="B857" s="234">
        <v>488219122</v>
      </c>
      <c r="C857" s="126" t="s">
        <v>460</v>
      </c>
      <c r="D857" s="124">
        <v>219</v>
      </c>
      <c r="E857" s="126" t="s">
        <v>246</v>
      </c>
      <c r="F857" s="126">
        <v>122</v>
      </c>
      <c r="G857" s="126" t="s">
        <v>149</v>
      </c>
      <c r="H857" s="364">
        <v>26.3</v>
      </c>
      <c r="I857" s="180">
        <v>26.3</v>
      </c>
      <c r="J857" s="232">
        <v>12278</v>
      </c>
      <c r="K857" s="232">
        <v>4010</v>
      </c>
      <c r="L857" s="232">
        <v>0</v>
      </c>
      <c r="M857" s="232">
        <v>938</v>
      </c>
      <c r="N857" s="232">
        <v>17226</v>
      </c>
      <c r="O857" s="237"/>
      <c r="P857" s="382"/>
      <c r="Q857" s="382"/>
    </row>
    <row r="858" spans="1:17" ht="15">
      <c r="A858" s="233">
        <v>488</v>
      </c>
      <c r="B858" s="234">
        <v>488219131</v>
      </c>
      <c r="C858" s="126" t="s">
        <v>460</v>
      </c>
      <c r="D858" s="124">
        <v>219</v>
      </c>
      <c r="E858" s="126" t="s">
        <v>246</v>
      </c>
      <c r="F858" s="126">
        <v>131</v>
      </c>
      <c r="G858" s="126" t="s">
        <v>158</v>
      </c>
      <c r="H858" s="364">
        <v>11.83</v>
      </c>
      <c r="I858" s="180">
        <v>11.83</v>
      </c>
      <c r="J858" s="232">
        <v>11362</v>
      </c>
      <c r="K858" s="232">
        <v>5604</v>
      </c>
      <c r="L858" s="232">
        <v>0</v>
      </c>
      <c r="M858" s="232">
        <v>938</v>
      </c>
      <c r="N858" s="232">
        <v>17904</v>
      </c>
      <c r="O858" s="237"/>
      <c r="P858" s="382"/>
      <c r="Q858" s="382"/>
    </row>
    <row r="859" spans="1:17" ht="15">
      <c r="A859" s="233">
        <v>488</v>
      </c>
      <c r="B859" s="234">
        <v>488219133</v>
      </c>
      <c r="C859" s="126" t="s">
        <v>460</v>
      </c>
      <c r="D859" s="124">
        <v>219</v>
      </c>
      <c r="E859" s="126" t="s">
        <v>246</v>
      </c>
      <c r="F859" s="126">
        <v>133</v>
      </c>
      <c r="G859" s="126" t="s">
        <v>160</v>
      </c>
      <c r="H859" s="364">
        <v>29.01</v>
      </c>
      <c r="I859" s="180">
        <v>29.01</v>
      </c>
      <c r="J859" s="232">
        <v>13009</v>
      </c>
      <c r="K859" s="232">
        <v>1349</v>
      </c>
      <c r="L859" s="232">
        <v>0</v>
      </c>
      <c r="M859" s="232">
        <v>938</v>
      </c>
      <c r="N859" s="232">
        <v>15296</v>
      </c>
      <c r="O859" s="237"/>
      <c r="P859" s="382"/>
      <c r="Q859" s="382"/>
    </row>
    <row r="860" spans="1:17" ht="15">
      <c r="A860" s="233">
        <v>488</v>
      </c>
      <c r="B860" s="234">
        <v>488219142</v>
      </c>
      <c r="C860" s="126" t="s">
        <v>460</v>
      </c>
      <c r="D860" s="124">
        <v>219</v>
      </c>
      <c r="E860" s="126" t="s">
        <v>246</v>
      </c>
      <c r="F860" s="126">
        <v>142</v>
      </c>
      <c r="G860" s="126" t="s">
        <v>169</v>
      </c>
      <c r="H860" s="364">
        <v>17.96</v>
      </c>
      <c r="I860" s="180">
        <v>17.96</v>
      </c>
      <c r="J860" s="232">
        <v>11092</v>
      </c>
      <c r="K860" s="232">
        <v>9636</v>
      </c>
      <c r="L860" s="232">
        <v>0</v>
      </c>
      <c r="M860" s="232">
        <v>938</v>
      </c>
      <c r="N860" s="232">
        <v>21666</v>
      </c>
      <c r="O860" s="237"/>
      <c r="P860" s="382"/>
      <c r="Q860" s="382"/>
    </row>
    <row r="861" spans="1:17" ht="15">
      <c r="A861" s="233">
        <v>488</v>
      </c>
      <c r="B861" s="234">
        <v>488219145</v>
      </c>
      <c r="C861" s="126" t="s">
        <v>460</v>
      </c>
      <c r="D861" s="124">
        <v>219</v>
      </c>
      <c r="E861" s="126" t="s">
        <v>246</v>
      </c>
      <c r="F861" s="126">
        <v>145</v>
      </c>
      <c r="G861" s="126" t="s">
        <v>172</v>
      </c>
      <c r="H861" s="364">
        <v>5.0199999999999996</v>
      </c>
      <c r="I861" s="180">
        <v>5.0199999999999996</v>
      </c>
      <c r="J861" s="232">
        <v>12488</v>
      </c>
      <c r="K861" s="232">
        <v>2715</v>
      </c>
      <c r="L861" s="232">
        <v>0</v>
      </c>
      <c r="M861" s="232">
        <v>938</v>
      </c>
      <c r="N861" s="232">
        <v>16141</v>
      </c>
      <c r="O861" s="237"/>
      <c r="P861" s="382"/>
      <c r="Q861" s="382"/>
    </row>
    <row r="862" spans="1:17" ht="15">
      <c r="A862" s="233">
        <v>488</v>
      </c>
      <c r="B862" s="234">
        <v>488219171</v>
      </c>
      <c r="C862" s="126" t="s">
        <v>460</v>
      </c>
      <c r="D862" s="124">
        <v>219</v>
      </c>
      <c r="E862" s="126" t="s">
        <v>246</v>
      </c>
      <c r="F862" s="126">
        <v>171</v>
      </c>
      <c r="G862" s="126" t="s">
        <v>198</v>
      </c>
      <c r="H862" s="364">
        <v>10</v>
      </c>
      <c r="I862" s="180">
        <v>10</v>
      </c>
      <c r="J862" s="232">
        <v>12049</v>
      </c>
      <c r="K862" s="232">
        <v>4027</v>
      </c>
      <c r="L862" s="232">
        <v>0</v>
      </c>
      <c r="M862" s="232">
        <v>938</v>
      </c>
      <c r="N862" s="232">
        <v>17014</v>
      </c>
      <c r="O862" s="237"/>
      <c r="P862" s="382"/>
      <c r="Q862" s="382"/>
    </row>
    <row r="863" spans="1:17" ht="15">
      <c r="A863" s="233">
        <v>488</v>
      </c>
      <c r="B863" s="234">
        <v>488219182</v>
      </c>
      <c r="C863" s="126" t="s">
        <v>460</v>
      </c>
      <c r="D863" s="124">
        <v>219</v>
      </c>
      <c r="E863" s="126" t="s">
        <v>246</v>
      </c>
      <c r="F863" s="126">
        <v>182</v>
      </c>
      <c r="G863" s="126" t="s">
        <v>209</v>
      </c>
      <c r="H863" s="364">
        <v>1</v>
      </c>
      <c r="I863" s="180">
        <v>1</v>
      </c>
      <c r="J863" s="232">
        <v>10009</v>
      </c>
      <c r="K863" s="232">
        <v>2401</v>
      </c>
      <c r="L863" s="232">
        <v>0</v>
      </c>
      <c r="M863" s="232">
        <v>938</v>
      </c>
      <c r="N863" s="232">
        <v>13348</v>
      </c>
      <c r="O863" s="237"/>
      <c r="P863" s="382"/>
      <c r="Q863" s="382"/>
    </row>
    <row r="864" spans="1:17" ht="15">
      <c r="A864" s="233">
        <v>488</v>
      </c>
      <c r="B864" s="234">
        <v>488219219</v>
      </c>
      <c r="C864" s="126" t="s">
        <v>460</v>
      </c>
      <c r="D864" s="124">
        <v>219</v>
      </c>
      <c r="E864" s="126" t="s">
        <v>246</v>
      </c>
      <c r="F864" s="126">
        <v>219</v>
      </c>
      <c r="G864" s="126" t="s">
        <v>246</v>
      </c>
      <c r="H864" s="364">
        <v>12.55</v>
      </c>
      <c r="I864" s="180">
        <v>12.55</v>
      </c>
      <c r="J864" s="232">
        <v>11669</v>
      </c>
      <c r="K864" s="232">
        <v>5966</v>
      </c>
      <c r="L864" s="232">
        <v>0</v>
      </c>
      <c r="M864" s="232">
        <v>938</v>
      </c>
      <c r="N864" s="232">
        <v>18573</v>
      </c>
      <c r="O864" s="237"/>
      <c r="P864" s="382"/>
      <c r="Q864" s="382"/>
    </row>
    <row r="865" spans="1:17" ht="15">
      <c r="A865" s="233">
        <v>488</v>
      </c>
      <c r="B865" s="234">
        <v>488219231</v>
      </c>
      <c r="C865" s="126" t="s">
        <v>460</v>
      </c>
      <c r="D865" s="124">
        <v>219</v>
      </c>
      <c r="E865" s="126" t="s">
        <v>246</v>
      </c>
      <c r="F865" s="126">
        <v>231</v>
      </c>
      <c r="G865" s="126" t="s">
        <v>258</v>
      </c>
      <c r="H865" s="364">
        <v>27.6</v>
      </c>
      <c r="I865" s="180">
        <v>27.6</v>
      </c>
      <c r="J865" s="232">
        <v>11672</v>
      </c>
      <c r="K865" s="232">
        <v>3383</v>
      </c>
      <c r="L865" s="232">
        <v>0</v>
      </c>
      <c r="M865" s="232">
        <v>938</v>
      </c>
      <c r="N865" s="232">
        <v>15993</v>
      </c>
      <c r="O865" s="237"/>
      <c r="P865" s="382"/>
      <c r="Q865" s="382"/>
    </row>
    <row r="866" spans="1:17" ht="15">
      <c r="A866" s="233">
        <v>488</v>
      </c>
      <c r="B866" s="234">
        <v>488219239</v>
      </c>
      <c r="C866" s="126" t="s">
        <v>460</v>
      </c>
      <c r="D866" s="124">
        <v>219</v>
      </c>
      <c r="E866" s="126" t="s">
        <v>246</v>
      </c>
      <c r="F866" s="126">
        <v>239</v>
      </c>
      <c r="G866" s="126" t="s">
        <v>266</v>
      </c>
      <c r="H866" s="364">
        <v>9.49</v>
      </c>
      <c r="I866" s="180">
        <v>9.49</v>
      </c>
      <c r="J866" s="232">
        <v>10081</v>
      </c>
      <c r="K866" s="232">
        <v>3587</v>
      </c>
      <c r="L866" s="232">
        <v>0</v>
      </c>
      <c r="M866" s="232">
        <v>938</v>
      </c>
      <c r="N866" s="232">
        <v>14606</v>
      </c>
      <c r="O866" s="237"/>
      <c r="P866" s="382"/>
      <c r="Q866" s="382"/>
    </row>
    <row r="867" spans="1:17" ht="15">
      <c r="A867" s="233">
        <v>488</v>
      </c>
      <c r="B867" s="234">
        <v>488219243</v>
      </c>
      <c r="C867" s="126" t="s">
        <v>460</v>
      </c>
      <c r="D867" s="124">
        <v>219</v>
      </c>
      <c r="E867" s="126" t="s">
        <v>246</v>
      </c>
      <c r="F867" s="126">
        <v>243</v>
      </c>
      <c r="G867" s="126" t="s">
        <v>270</v>
      </c>
      <c r="H867" s="364">
        <v>30.58</v>
      </c>
      <c r="I867" s="180">
        <v>30.58</v>
      </c>
      <c r="J867" s="232">
        <v>12314</v>
      </c>
      <c r="K867" s="232">
        <v>1862</v>
      </c>
      <c r="L867" s="232">
        <v>0</v>
      </c>
      <c r="M867" s="232">
        <v>938</v>
      </c>
      <c r="N867" s="232">
        <v>15114</v>
      </c>
      <c r="O867" s="237"/>
      <c r="P867" s="382"/>
      <c r="Q867" s="382"/>
    </row>
    <row r="868" spans="1:17" ht="15">
      <c r="A868" s="233">
        <v>488</v>
      </c>
      <c r="B868" s="234">
        <v>488219244</v>
      </c>
      <c r="C868" s="126" t="s">
        <v>460</v>
      </c>
      <c r="D868" s="124">
        <v>219</v>
      </c>
      <c r="E868" s="126" t="s">
        <v>246</v>
      </c>
      <c r="F868" s="126">
        <v>244</v>
      </c>
      <c r="G868" s="126" t="s">
        <v>271</v>
      </c>
      <c r="H868" s="364">
        <v>198.67000000000002</v>
      </c>
      <c r="I868" s="180">
        <v>198.67000000000002</v>
      </c>
      <c r="J868" s="232">
        <v>13186</v>
      </c>
      <c r="K868" s="232">
        <v>3953</v>
      </c>
      <c r="L868" s="232">
        <v>0</v>
      </c>
      <c r="M868" s="232">
        <v>938</v>
      </c>
      <c r="N868" s="232">
        <v>18077</v>
      </c>
      <c r="O868" s="237"/>
      <c r="P868" s="382"/>
      <c r="Q868" s="382"/>
    </row>
    <row r="869" spans="1:17" ht="15">
      <c r="A869" s="233">
        <v>488</v>
      </c>
      <c r="B869" s="234">
        <v>488219251</v>
      </c>
      <c r="C869" s="126" t="s">
        <v>460</v>
      </c>
      <c r="D869" s="124">
        <v>219</v>
      </c>
      <c r="E869" s="126" t="s">
        <v>246</v>
      </c>
      <c r="F869" s="126">
        <v>251</v>
      </c>
      <c r="G869" s="126" t="s">
        <v>278</v>
      </c>
      <c r="H869" s="364">
        <v>102.66999999999999</v>
      </c>
      <c r="I869" s="180">
        <v>102.66999999999999</v>
      </c>
      <c r="J869" s="232">
        <v>12121</v>
      </c>
      <c r="K869" s="232">
        <v>2564</v>
      </c>
      <c r="L869" s="232">
        <v>0</v>
      </c>
      <c r="M869" s="232">
        <v>938</v>
      </c>
      <c r="N869" s="232">
        <v>15623</v>
      </c>
      <c r="O869" s="237"/>
      <c r="P869" s="382"/>
      <c r="Q869" s="382"/>
    </row>
    <row r="870" spans="1:17" ht="15">
      <c r="A870" s="233">
        <v>488</v>
      </c>
      <c r="B870" s="234">
        <v>488219264</v>
      </c>
      <c r="C870" s="126" t="s">
        <v>460</v>
      </c>
      <c r="D870" s="124">
        <v>219</v>
      </c>
      <c r="E870" s="126" t="s">
        <v>246</v>
      </c>
      <c r="F870" s="126">
        <v>264</v>
      </c>
      <c r="G870" s="126" t="s">
        <v>291</v>
      </c>
      <c r="H870" s="364">
        <v>13.97</v>
      </c>
      <c r="I870" s="180">
        <v>13.97</v>
      </c>
      <c r="J870" s="232">
        <v>10817</v>
      </c>
      <c r="K870" s="232">
        <v>5608</v>
      </c>
      <c r="L870" s="232">
        <v>0</v>
      </c>
      <c r="M870" s="232">
        <v>938</v>
      </c>
      <c r="N870" s="232">
        <v>17363</v>
      </c>
      <c r="O870" s="237"/>
      <c r="P870" s="382"/>
      <c r="Q870" s="382"/>
    </row>
    <row r="871" spans="1:17" ht="15">
      <c r="A871" s="233">
        <v>488</v>
      </c>
      <c r="B871" s="234">
        <v>488219285</v>
      </c>
      <c r="C871" s="126" t="s">
        <v>460</v>
      </c>
      <c r="D871" s="124">
        <v>219</v>
      </c>
      <c r="E871" s="126" t="s">
        <v>246</v>
      </c>
      <c r="F871" s="126">
        <v>285</v>
      </c>
      <c r="G871" s="126" t="s">
        <v>312</v>
      </c>
      <c r="H871" s="364">
        <v>2.92</v>
      </c>
      <c r="I871" s="180">
        <v>2.92</v>
      </c>
      <c r="J871" s="232">
        <v>9640</v>
      </c>
      <c r="K871" s="232">
        <v>2835</v>
      </c>
      <c r="L871" s="232">
        <v>0</v>
      </c>
      <c r="M871" s="232">
        <v>938</v>
      </c>
      <c r="N871" s="232">
        <v>13413</v>
      </c>
      <c r="O871" s="237"/>
      <c r="P871" s="382"/>
      <c r="Q871" s="382"/>
    </row>
    <row r="872" spans="1:17" ht="15">
      <c r="A872" s="233">
        <v>488</v>
      </c>
      <c r="B872" s="234">
        <v>488219293</v>
      </c>
      <c r="C872" s="126" t="s">
        <v>460</v>
      </c>
      <c r="D872" s="124">
        <v>219</v>
      </c>
      <c r="E872" s="126" t="s">
        <v>246</v>
      </c>
      <c r="F872" s="126">
        <v>293</v>
      </c>
      <c r="G872" s="126" t="s">
        <v>320</v>
      </c>
      <c r="H872" s="364">
        <v>3.52</v>
      </c>
      <c r="I872" s="180">
        <v>3.52</v>
      </c>
      <c r="J872" s="232">
        <v>16205</v>
      </c>
      <c r="K872" s="232">
        <v>707</v>
      </c>
      <c r="L872" s="232">
        <v>0</v>
      </c>
      <c r="M872" s="232">
        <v>938</v>
      </c>
      <c r="N872" s="232">
        <v>17850</v>
      </c>
      <c r="O872" s="237"/>
      <c r="P872" s="382"/>
      <c r="Q872" s="382"/>
    </row>
    <row r="873" spans="1:17" ht="15">
      <c r="A873" s="233">
        <v>488</v>
      </c>
      <c r="B873" s="234">
        <v>488219336</v>
      </c>
      <c r="C873" s="126" t="s">
        <v>460</v>
      </c>
      <c r="D873" s="124">
        <v>219</v>
      </c>
      <c r="E873" s="126" t="s">
        <v>246</v>
      </c>
      <c r="F873" s="126">
        <v>336</v>
      </c>
      <c r="G873" s="126" t="s">
        <v>363</v>
      </c>
      <c r="H873" s="364">
        <v>273.37000000000012</v>
      </c>
      <c r="I873" s="180">
        <v>273.37000000000012</v>
      </c>
      <c r="J873" s="232">
        <v>12268</v>
      </c>
      <c r="K873" s="232">
        <v>2982</v>
      </c>
      <c r="L873" s="232">
        <v>0</v>
      </c>
      <c r="M873" s="232">
        <v>938</v>
      </c>
      <c r="N873" s="232">
        <v>16188</v>
      </c>
      <c r="O873" s="237"/>
      <c r="P873" s="382"/>
      <c r="Q873" s="382"/>
    </row>
    <row r="874" spans="1:17" ht="15">
      <c r="A874" s="233">
        <v>488</v>
      </c>
      <c r="B874" s="234">
        <v>488219625</v>
      </c>
      <c r="C874" s="126" t="s">
        <v>460</v>
      </c>
      <c r="D874" s="124">
        <v>219</v>
      </c>
      <c r="E874" s="126" t="s">
        <v>246</v>
      </c>
      <c r="F874" s="126">
        <v>625</v>
      </c>
      <c r="G874" s="126" t="s">
        <v>390</v>
      </c>
      <c r="H874" s="364">
        <v>1.38</v>
      </c>
      <c r="I874" s="180">
        <v>1.38</v>
      </c>
      <c r="J874" s="232">
        <v>13883</v>
      </c>
      <c r="K874" s="232">
        <v>2128</v>
      </c>
      <c r="L874" s="232">
        <v>0</v>
      </c>
      <c r="M874" s="232">
        <v>938</v>
      </c>
      <c r="N874" s="232">
        <v>16949</v>
      </c>
      <c r="O874" s="237"/>
      <c r="P874" s="382"/>
      <c r="Q874" s="382"/>
    </row>
    <row r="875" spans="1:17" ht="15">
      <c r="A875" s="233">
        <v>488</v>
      </c>
      <c r="B875" s="234">
        <v>488219760</v>
      </c>
      <c r="C875" s="126" t="s">
        <v>460</v>
      </c>
      <c r="D875" s="124">
        <v>219</v>
      </c>
      <c r="E875" s="126" t="s">
        <v>246</v>
      </c>
      <c r="F875" s="126">
        <v>760</v>
      </c>
      <c r="G875" s="126" t="s">
        <v>428</v>
      </c>
      <c r="H875" s="364">
        <v>6.3500000000000005</v>
      </c>
      <c r="I875" s="180">
        <v>6.3500000000000005</v>
      </c>
      <c r="J875" s="232">
        <v>11605</v>
      </c>
      <c r="K875" s="232">
        <v>2761</v>
      </c>
      <c r="L875" s="232">
        <v>0</v>
      </c>
      <c r="M875" s="232">
        <v>938</v>
      </c>
      <c r="N875" s="232">
        <v>15304</v>
      </c>
      <c r="O875" s="237"/>
      <c r="P875" s="382"/>
      <c r="Q875" s="382"/>
    </row>
    <row r="876" spans="1:17" ht="15">
      <c r="A876" s="233">
        <v>488</v>
      </c>
      <c r="B876" s="234">
        <v>488219780</v>
      </c>
      <c r="C876" s="126" t="s">
        <v>460</v>
      </c>
      <c r="D876" s="124">
        <v>219</v>
      </c>
      <c r="E876" s="126" t="s">
        <v>246</v>
      </c>
      <c r="F876" s="126">
        <v>780</v>
      </c>
      <c r="G876" s="126" t="s">
        <v>438</v>
      </c>
      <c r="H876" s="364">
        <v>43.92</v>
      </c>
      <c r="I876" s="180">
        <v>43.92</v>
      </c>
      <c r="J876" s="232">
        <v>11545</v>
      </c>
      <c r="K876" s="232">
        <v>3229</v>
      </c>
      <c r="L876" s="232">
        <v>0</v>
      </c>
      <c r="M876" s="232">
        <v>938</v>
      </c>
      <c r="N876" s="232">
        <v>15712</v>
      </c>
      <c r="O876" s="237"/>
      <c r="P876" s="382"/>
      <c r="Q876" s="382"/>
    </row>
    <row r="877" spans="1:17" ht="15">
      <c r="A877" s="233">
        <v>489</v>
      </c>
      <c r="B877" s="234">
        <v>489020020</v>
      </c>
      <c r="C877" s="126" t="s">
        <v>549</v>
      </c>
      <c r="D877" s="124">
        <v>20</v>
      </c>
      <c r="E877" s="126" t="s">
        <v>47</v>
      </c>
      <c r="F877" s="126">
        <v>20</v>
      </c>
      <c r="G877" s="126" t="s">
        <v>47</v>
      </c>
      <c r="H877" s="364">
        <v>226.28</v>
      </c>
      <c r="I877" s="180">
        <v>226.28</v>
      </c>
      <c r="J877" s="232">
        <v>12202</v>
      </c>
      <c r="K877" s="232">
        <v>3813</v>
      </c>
      <c r="L877" s="232">
        <v>0</v>
      </c>
      <c r="M877" s="232">
        <v>938</v>
      </c>
      <c r="N877" s="232">
        <v>16953</v>
      </c>
      <c r="O877" s="237"/>
      <c r="P877" s="382"/>
      <c r="Q877" s="382"/>
    </row>
    <row r="878" spans="1:17" ht="15">
      <c r="A878" s="233">
        <v>489</v>
      </c>
      <c r="B878" s="234">
        <v>489020036</v>
      </c>
      <c r="C878" s="126" t="s">
        <v>549</v>
      </c>
      <c r="D878" s="124">
        <v>20</v>
      </c>
      <c r="E878" s="126" t="s">
        <v>47</v>
      </c>
      <c r="F878" s="126">
        <v>36</v>
      </c>
      <c r="G878" s="126" t="s">
        <v>63</v>
      </c>
      <c r="H878" s="364">
        <v>94.69</v>
      </c>
      <c r="I878" s="180">
        <v>94.69</v>
      </c>
      <c r="J878" s="232">
        <v>11774</v>
      </c>
      <c r="K878" s="232">
        <v>5852</v>
      </c>
      <c r="L878" s="232">
        <v>0</v>
      </c>
      <c r="M878" s="232">
        <v>938</v>
      </c>
      <c r="N878" s="232">
        <v>18564</v>
      </c>
      <c r="O878" s="237"/>
      <c r="P878" s="382"/>
      <c r="Q878" s="382"/>
    </row>
    <row r="879" spans="1:17" ht="15">
      <c r="A879" s="233">
        <v>489</v>
      </c>
      <c r="B879" s="234">
        <v>489020052</v>
      </c>
      <c r="C879" s="126" t="s">
        <v>549</v>
      </c>
      <c r="D879" s="124">
        <v>20</v>
      </c>
      <c r="E879" s="126" t="s">
        <v>47</v>
      </c>
      <c r="F879" s="126">
        <v>52</v>
      </c>
      <c r="G879" s="126" t="s">
        <v>79</v>
      </c>
      <c r="H879" s="364">
        <v>4</v>
      </c>
      <c r="I879" s="180">
        <v>4</v>
      </c>
      <c r="J879" s="232">
        <v>12403</v>
      </c>
      <c r="K879" s="232">
        <v>5613</v>
      </c>
      <c r="L879" s="232">
        <v>0</v>
      </c>
      <c r="M879" s="232">
        <v>938</v>
      </c>
      <c r="N879" s="232">
        <v>18954</v>
      </c>
      <c r="O879" s="237"/>
      <c r="P879" s="382"/>
      <c r="Q879" s="382"/>
    </row>
    <row r="880" spans="1:17" ht="15">
      <c r="A880" s="233">
        <v>489</v>
      </c>
      <c r="B880" s="234">
        <v>489020096</v>
      </c>
      <c r="C880" s="126" t="s">
        <v>549</v>
      </c>
      <c r="D880" s="124">
        <v>20</v>
      </c>
      <c r="E880" s="126" t="s">
        <v>47</v>
      </c>
      <c r="F880" s="126">
        <v>96</v>
      </c>
      <c r="G880" s="126" t="s">
        <v>123</v>
      </c>
      <c r="H880" s="364">
        <v>111.45</v>
      </c>
      <c r="I880" s="180">
        <v>111.45</v>
      </c>
      <c r="J880" s="232">
        <v>12138</v>
      </c>
      <c r="K880" s="232">
        <v>8233</v>
      </c>
      <c r="L880" s="232">
        <v>0</v>
      </c>
      <c r="M880" s="232">
        <v>938</v>
      </c>
      <c r="N880" s="232">
        <v>21309</v>
      </c>
      <c r="O880" s="237"/>
      <c r="P880" s="382"/>
      <c r="Q880" s="382"/>
    </row>
    <row r="881" spans="1:17" ht="15">
      <c r="A881" s="233">
        <v>489</v>
      </c>
      <c r="B881" s="234">
        <v>489020172</v>
      </c>
      <c r="C881" s="126" t="s">
        <v>549</v>
      </c>
      <c r="D881" s="124">
        <v>20</v>
      </c>
      <c r="E881" s="126" t="s">
        <v>47</v>
      </c>
      <c r="F881" s="126">
        <v>172</v>
      </c>
      <c r="G881" s="126" t="s">
        <v>199</v>
      </c>
      <c r="H881" s="364">
        <v>51.109999999999992</v>
      </c>
      <c r="I881" s="180">
        <v>51.109999999999992</v>
      </c>
      <c r="J881" s="232">
        <v>11313</v>
      </c>
      <c r="K881" s="232">
        <v>8226</v>
      </c>
      <c r="L881" s="232">
        <v>0</v>
      </c>
      <c r="M881" s="232">
        <v>938</v>
      </c>
      <c r="N881" s="232">
        <v>20477</v>
      </c>
      <c r="O881" s="237"/>
      <c r="P881" s="382"/>
      <c r="Q881" s="382"/>
    </row>
    <row r="882" spans="1:17" ht="15">
      <c r="A882" s="233">
        <v>489</v>
      </c>
      <c r="B882" s="234">
        <v>489020182</v>
      </c>
      <c r="C882" s="126" t="s">
        <v>549</v>
      </c>
      <c r="D882" s="124">
        <v>20</v>
      </c>
      <c r="E882" s="126" t="s">
        <v>47</v>
      </c>
      <c r="F882" s="126">
        <v>182</v>
      </c>
      <c r="G882" s="126" t="s">
        <v>209</v>
      </c>
      <c r="H882" s="364">
        <v>0.76</v>
      </c>
      <c r="I882" s="180">
        <v>0.76</v>
      </c>
      <c r="J882" s="232">
        <v>11839.583912611717</v>
      </c>
      <c r="K882" s="232">
        <v>2840</v>
      </c>
      <c r="L882" s="232">
        <v>0</v>
      </c>
      <c r="M882" s="232">
        <v>938</v>
      </c>
      <c r="N882" s="232">
        <v>15617.583912611717</v>
      </c>
      <c r="O882" s="237"/>
      <c r="P882" s="382"/>
      <c r="Q882" s="382"/>
    </row>
    <row r="883" spans="1:17" ht="15">
      <c r="A883" s="233">
        <v>489</v>
      </c>
      <c r="B883" s="234">
        <v>489020197</v>
      </c>
      <c r="C883" s="126" t="s">
        <v>549</v>
      </c>
      <c r="D883" s="124">
        <v>20</v>
      </c>
      <c r="E883" s="126" t="s">
        <v>47</v>
      </c>
      <c r="F883" s="126">
        <v>197</v>
      </c>
      <c r="G883" s="126" t="s">
        <v>224</v>
      </c>
      <c r="H883" s="364">
        <v>1</v>
      </c>
      <c r="I883" s="180">
        <v>1</v>
      </c>
      <c r="J883" s="232">
        <v>12087.146482260972</v>
      </c>
      <c r="K883" s="232">
        <v>12161</v>
      </c>
      <c r="L883" s="232">
        <v>0</v>
      </c>
      <c r="M883" s="232">
        <v>938</v>
      </c>
      <c r="N883" s="232">
        <v>25186.146482260971</v>
      </c>
      <c r="O883" s="237"/>
      <c r="P883" s="382"/>
      <c r="Q883" s="382"/>
    </row>
    <row r="884" spans="1:17" ht="15">
      <c r="A884" s="233">
        <v>489</v>
      </c>
      <c r="B884" s="234">
        <v>489020239</v>
      </c>
      <c r="C884" s="126" t="s">
        <v>549</v>
      </c>
      <c r="D884" s="124">
        <v>20</v>
      </c>
      <c r="E884" s="126" t="s">
        <v>47</v>
      </c>
      <c r="F884" s="126">
        <v>239</v>
      </c>
      <c r="G884" s="126" t="s">
        <v>266</v>
      </c>
      <c r="H884" s="364">
        <v>51.100000000000009</v>
      </c>
      <c r="I884" s="180">
        <v>51.100000000000009</v>
      </c>
      <c r="J884" s="232">
        <v>11661</v>
      </c>
      <c r="K884" s="232">
        <v>4150</v>
      </c>
      <c r="L884" s="232">
        <v>0</v>
      </c>
      <c r="M884" s="232">
        <v>938</v>
      </c>
      <c r="N884" s="232">
        <v>16749</v>
      </c>
      <c r="O884" s="237"/>
      <c r="P884" s="382"/>
      <c r="Q884" s="382"/>
    </row>
    <row r="885" spans="1:17" ht="15">
      <c r="A885" s="233">
        <v>489</v>
      </c>
      <c r="B885" s="234">
        <v>489020242</v>
      </c>
      <c r="C885" s="126" t="s">
        <v>549</v>
      </c>
      <c r="D885" s="124">
        <v>20</v>
      </c>
      <c r="E885" s="126" t="s">
        <v>47</v>
      </c>
      <c r="F885" s="126">
        <v>242</v>
      </c>
      <c r="G885" s="126" t="s">
        <v>269</v>
      </c>
      <c r="H885" s="364">
        <v>1.02</v>
      </c>
      <c r="I885" s="180">
        <v>1.02</v>
      </c>
      <c r="J885" s="232">
        <v>15838</v>
      </c>
      <c r="K885" s="232">
        <v>53354</v>
      </c>
      <c r="L885" s="232">
        <v>0</v>
      </c>
      <c r="M885" s="232">
        <v>938</v>
      </c>
      <c r="N885" s="232">
        <v>70130</v>
      </c>
      <c r="O885" s="237"/>
      <c r="P885" s="382"/>
      <c r="Q885" s="382"/>
    </row>
    <row r="886" spans="1:17" ht="15">
      <c r="A886" s="233">
        <v>489</v>
      </c>
      <c r="B886" s="234">
        <v>489020261</v>
      </c>
      <c r="C886" s="126" t="s">
        <v>549</v>
      </c>
      <c r="D886" s="124">
        <v>20</v>
      </c>
      <c r="E886" s="126" t="s">
        <v>47</v>
      </c>
      <c r="F886" s="126">
        <v>261</v>
      </c>
      <c r="G886" s="126" t="s">
        <v>288</v>
      </c>
      <c r="H886" s="364">
        <v>156.04000000000002</v>
      </c>
      <c r="I886" s="180">
        <v>156.04000000000002</v>
      </c>
      <c r="J886" s="232">
        <v>11548</v>
      </c>
      <c r="K886" s="232">
        <v>8631</v>
      </c>
      <c r="L886" s="232">
        <v>0</v>
      </c>
      <c r="M886" s="232">
        <v>938</v>
      </c>
      <c r="N886" s="232">
        <v>21117</v>
      </c>
      <c r="O886" s="237"/>
      <c r="P886" s="382"/>
      <c r="Q886" s="382"/>
    </row>
    <row r="887" spans="1:17" ht="15">
      <c r="A887" s="233">
        <v>489</v>
      </c>
      <c r="B887" s="234">
        <v>489020310</v>
      </c>
      <c r="C887" s="126" t="s">
        <v>549</v>
      </c>
      <c r="D887" s="124">
        <v>20</v>
      </c>
      <c r="E887" s="126" t="s">
        <v>47</v>
      </c>
      <c r="F887" s="126">
        <v>310</v>
      </c>
      <c r="G887" s="126" t="s">
        <v>337</v>
      </c>
      <c r="H887" s="364">
        <v>14.23</v>
      </c>
      <c r="I887" s="180">
        <v>14.23</v>
      </c>
      <c r="J887" s="232">
        <v>12172</v>
      </c>
      <c r="K887" s="232">
        <v>3960</v>
      </c>
      <c r="L887" s="232">
        <v>0</v>
      </c>
      <c r="M887" s="232">
        <v>938</v>
      </c>
      <c r="N887" s="232">
        <v>17070</v>
      </c>
      <c r="O887" s="237"/>
      <c r="P887" s="382"/>
      <c r="Q887" s="382"/>
    </row>
    <row r="888" spans="1:17" ht="15">
      <c r="A888" s="233">
        <v>489</v>
      </c>
      <c r="B888" s="234">
        <v>489020331</v>
      </c>
      <c r="C888" s="126" t="s">
        <v>549</v>
      </c>
      <c r="D888" s="124">
        <v>20</v>
      </c>
      <c r="E888" s="126" t="s">
        <v>47</v>
      </c>
      <c r="F888" s="126">
        <v>331</v>
      </c>
      <c r="G888" s="126" t="s">
        <v>358</v>
      </c>
      <c r="H888" s="364">
        <v>1.08</v>
      </c>
      <c r="I888" s="180">
        <v>1.08</v>
      </c>
      <c r="J888" s="232">
        <v>11550.421658735553</v>
      </c>
      <c r="K888" s="232">
        <v>4091</v>
      </c>
      <c r="L888" s="232">
        <v>0</v>
      </c>
      <c r="M888" s="232">
        <v>938</v>
      </c>
      <c r="N888" s="232">
        <v>16579.421658735555</v>
      </c>
      <c r="O888" s="237"/>
      <c r="P888" s="382"/>
      <c r="Q888" s="382"/>
    </row>
    <row r="889" spans="1:17" ht="15">
      <c r="A889" s="233">
        <v>489</v>
      </c>
      <c r="B889" s="234">
        <v>489020645</v>
      </c>
      <c r="C889" s="126" t="s">
        <v>549</v>
      </c>
      <c r="D889" s="124">
        <v>20</v>
      </c>
      <c r="E889" s="126" t="s">
        <v>47</v>
      </c>
      <c r="F889" s="126">
        <v>645</v>
      </c>
      <c r="G889" s="126" t="s">
        <v>394</v>
      </c>
      <c r="H889" s="364">
        <v>83.15</v>
      </c>
      <c r="I889" s="180">
        <v>83.15</v>
      </c>
      <c r="J889" s="232">
        <v>12051</v>
      </c>
      <c r="K889" s="232">
        <v>5693</v>
      </c>
      <c r="L889" s="232">
        <v>0</v>
      </c>
      <c r="M889" s="232">
        <v>938</v>
      </c>
      <c r="N889" s="232">
        <v>18682</v>
      </c>
      <c r="O889" s="237"/>
      <c r="P889" s="382"/>
      <c r="Q889" s="382"/>
    </row>
    <row r="890" spans="1:17" ht="15">
      <c r="A890" s="233">
        <v>489</v>
      </c>
      <c r="B890" s="234">
        <v>489020660</v>
      </c>
      <c r="C890" s="126" t="s">
        <v>549</v>
      </c>
      <c r="D890" s="124">
        <v>20</v>
      </c>
      <c r="E890" s="126" t="s">
        <v>47</v>
      </c>
      <c r="F890" s="126">
        <v>660</v>
      </c>
      <c r="G890" s="126" t="s">
        <v>398</v>
      </c>
      <c r="H890" s="364">
        <v>13.96</v>
      </c>
      <c r="I890" s="180">
        <v>13.96</v>
      </c>
      <c r="J890" s="232">
        <v>11437</v>
      </c>
      <c r="K890" s="232">
        <v>12221</v>
      </c>
      <c r="L890" s="232">
        <v>0</v>
      </c>
      <c r="M890" s="232">
        <v>938</v>
      </c>
      <c r="N890" s="232">
        <v>24596</v>
      </c>
      <c r="O890" s="237"/>
      <c r="P890" s="382"/>
      <c r="Q890" s="382"/>
    </row>
    <row r="891" spans="1:17" ht="15">
      <c r="A891" s="233">
        <v>489</v>
      </c>
      <c r="B891" s="234">
        <v>489020712</v>
      </c>
      <c r="C891" s="126" t="s">
        <v>549</v>
      </c>
      <c r="D891" s="124">
        <v>20</v>
      </c>
      <c r="E891" s="126" t="s">
        <v>47</v>
      </c>
      <c r="F891" s="126">
        <v>712</v>
      </c>
      <c r="G891" s="126" t="s">
        <v>415</v>
      </c>
      <c r="H891" s="364">
        <v>33</v>
      </c>
      <c r="I891" s="180">
        <v>33</v>
      </c>
      <c r="J891" s="232">
        <v>11867</v>
      </c>
      <c r="K891" s="232">
        <v>8664</v>
      </c>
      <c r="L891" s="232">
        <v>0</v>
      </c>
      <c r="M891" s="232">
        <v>938</v>
      </c>
      <c r="N891" s="232">
        <v>21469</v>
      </c>
      <c r="O891" s="237"/>
      <c r="P891" s="382"/>
      <c r="Q891" s="382"/>
    </row>
    <row r="892" spans="1:17" ht="15">
      <c r="A892" s="233">
        <v>489</v>
      </c>
      <c r="B892" s="234">
        <v>489020760</v>
      </c>
      <c r="C892" s="126" t="s">
        <v>549</v>
      </c>
      <c r="D892" s="124">
        <v>20</v>
      </c>
      <c r="E892" s="126" t="s">
        <v>47</v>
      </c>
      <c r="F892" s="126">
        <v>760</v>
      </c>
      <c r="G892" s="126" t="s">
        <v>428</v>
      </c>
      <c r="H892" s="364">
        <v>0.21</v>
      </c>
      <c r="I892" s="180">
        <v>0.21</v>
      </c>
      <c r="J892" s="232">
        <v>12714.675090852439</v>
      </c>
      <c r="K892" s="232">
        <v>3025</v>
      </c>
      <c r="L892" s="232">
        <v>0</v>
      </c>
      <c r="M892" s="232">
        <v>938</v>
      </c>
      <c r="N892" s="232">
        <v>16677.675090852441</v>
      </c>
      <c r="O892" s="237"/>
      <c r="P892" s="382"/>
      <c r="Q892" s="382"/>
    </row>
    <row r="893" spans="1:17" ht="15">
      <c r="A893" s="233">
        <v>491</v>
      </c>
      <c r="B893" s="234">
        <v>491095072</v>
      </c>
      <c r="C893" s="126" t="s">
        <v>550</v>
      </c>
      <c r="D893" s="124">
        <v>95</v>
      </c>
      <c r="E893" s="126" t="s">
        <v>122</v>
      </c>
      <c r="F893" s="126">
        <v>72</v>
      </c>
      <c r="G893" s="126" t="s">
        <v>99</v>
      </c>
      <c r="H893" s="364">
        <v>3</v>
      </c>
      <c r="I893" s="180">
        <v>3</v>
      </c>
      <c r="J893" s="232">
        <v>13010</v>
      </c>
      <c r="K893" s="232">
        <v>3949</v>
      </c>
      <c r="L893" s="232">
        <v>0</v>
      </c>
      <c r="M893" s="232">
        <v>938</v>
      </c>
      <c r="N893" s="232">
        <v>17897</v>
      </c>
      <c r="O893" s="237"/>
      <c r="P893" s="382"/>
      <c r="Q893" s="382"/>
    </row>
    <row r="894" spans="1:17" ht="15">
      <c r="A894" s="233">
        <v>491</v>
      </c>
      <c r="B894" s="234">
        <v>491095095</v>
      </c>
      <c r="C894" s="126" t="s">
        <v>550</v>
      </c>
      <c r="D894" s="124">
        <v>95</v>
      </c>
      <c r="E894" s="126" t="s">
        <v>122</v>
      </c>
      <c r="F894" s="126">
        <v>95</v>
      </c>
      <c r="G894" s="126" t="s">
        <v>122</v>
      </c>
      <c r="H894" s="364">
        <v>1201.2300000000002</v>
      </c>
      <c r="I894" s="180">
        <v>1201.2300000000002</v>
      </c>
      <c r="J894" s="232">
        <v>13144</v>
      </c>
      <c r="K894" s="232">
        <v>0</v>
      </c>
      <c r="L894" s="232">
        <v>0</v>
      </c>
      <c r="M894" s="232">
        <v>938</v>
      </c>
      <c r="N894" s="232">
        <v>14082</v>
      </c>
      <c r="O894" s="237"/>
      <c r="P894" s="382"/>
      <c r="Q894" s="382"/>
    </row>
    <row r="895" spans="1:17" ht="15">
      <c r="A895" s="233">
        <v>491</v>
      </c>
      <c r="B895" s="234">
        <v>491095201</v>
      </c>
      <c r="C895" s="126" t="s">
        <v>550</v>
      </c>
      <c r="D895" s="124">
        <v>95</v>
      </c>
      <c r="E895" s="126" t="s">
        <v>122</v>
      </c>
      <c r="F895" s="126">
        <v>201</v>
      </c>
      <c r="G895" s="126" t="s">
        <v>228</v>
      </c>
      <c r="H895" s="364">
        <v>10.33</v>
      </c>
      <c r="I895" s="180">
        <v>10.33</v>
      </c>
      <c r="J895" s="232">
        <v>14582</v>
      </c>
      <c r="K895" s="232">
        <v>359</v>
      </c>
      <c r="L895" s="232">
        <v>0</v>
      </c>
      <c r="M895" s="232">
        <v>938</v>
      </c>
      <c r="N895" s="232">
        <v>15879</v>
      </c>
      <c r="O895" s="237"/>
      <c r="P895" s="382"/>
      <c r="Q895" s="382"/>
    </row>
    <row r="896" spans="1:17" ht="15">
      <c r="A896" s="233">
        <v>491</v>
      </c>
      <c r="B896" s="234">
        <v>491095265</v>
      </c>
      <c r="C896" s="126" t="s">
        <v>550</v>
      </c>
      <c r="D896" s="124">
        <v>95</v>
      </c>
      <c r="E896" s="126" t="s">
        <v>122</v>
      </c>
      <c r="F896" s="126">
        <v>265</v>
      </c>
      <c r="G896" s="126" t="s">
        <v>292</v>
      </c>
      <c r="H896" s="364">
        <v>2</v>
      </c>
      <c r="I896" s="180">
        <v>2</v>
      </c>
      <c r="J896" s="232">
        <v>14360</v>
      </c>
      <c r="K896" s="232">
        <v>6518</v>
      </c>
      <c r="L896" s="232">
        <v>0</v>
      </c>
      <c r="M896" s="232">
        <v>938</v>
      </c>
      <c r="N896" s="232">
        <v>21816</v>
      </c>
      <c r="O896" s="237"/>
      <c r="P896" s="382"/>
      <c r="Q896" s="382"/>
    </row>
    <row r="897" spans="1:17" ht="15">
      <c r="A897" s="233">
        <v>491</v>
      </c>
      <c r="B897" s="234">
        <v>491095273</v>
      </c>
      <c r="C897" s="126" t="s">
        <v>550</v>
      </c>
      <c r="D897" s="124">
        <v>95</v>
      </c>
      <c r="E897" s="126" t="s">
        <v>122</v>
      </c>
      <c r="F897" s="126">
        <v>273</v>
      </c>
      <c r="G897" s="126" t="s">
        <v>300</v>
      </c>
      <c r="H897" s="364">
        <v>13.469999999999999</v>
      </c>
      <c r="I897" s="180">
        <v>13.469999999999999</v>
      </c>
      <c r="J897" s="232">
        <v>11673</v>
      </c>
      <c r="K897" s="232">
        <v>4942</v>
      </c>
      <c r="L897" s="232">
        <v>0</v>
      </c>
      <c r="M897" s="232">
        <v>938</v>
      </c>
      <c r="N897" s="232">
        <v>17553</v>
      </c>
      <c r="O897" s="237"/>
      <c r="P897" s="382"/>
      <c r="Q897" s="382"/>
    </row>
    <row r="898" spans="1:17" ht="15">
      <c r="A898" s="233">
        <v>491</v>
      </c>
      <c r="B898" s="234">
        <v>491095292</v>
      </c>
      <c r="C898" s="126" t="s">
        <v>550</v>
      </c>
      <c r="D898" s="124">
        <v>95</v>
      </c>
      <c r="E898" s="126" t="s">
        <v>122</v>
      </c>
      <c r="F898" s="126">
        <v>292</v>
      </c>
      <c r="G898" s="126" t="s">
        <v>319</v>
      </c>
      <c r="H898" s="364">
        <v>15</v>
      </c>
      <c r="I898" s="180">
        <v>15</v>
      </c>
      <c r="J898" s="232">
        <v>12467</v>
      </c>
      <c r="K898" s="232">
        <v>2184</v>
      </c>
      <c r="L898" s="232">
        <v>0</v>
      </c>
      <c r="M898" s="232">
        <v>938</v>
      </c>
      <c r="N898" s="232">
        <v>15589</v>
      </c>
      <c r="O898" s="237"/>
      <c r="P898" s="382"/>
      <c r="Q898" s="382"/>
    </row>
    <row r="899" spans="1:17" ht="15">
      <c r="A899" s="233">
        <v>491</v>
      </c>
      <c r="B899" s="234">
        <v>491095293</v>
      </c>
      <c r="C899" s="126" t="s">
        <v>550</v>
      </c>
      <c r="D899" s="124">
        <v>95</v>
      </c>
      <c r="E899" s="126" t="s">
        <v>122</v>
      </c>
      <c r="F899" s="126">
        <v>293</v>
      </c>
      <c r="G899" s="126" t="s">
        <v>320</v>
      </c>
      <c r="H899" s="364">
        <v>1</v>
      </c>
      <c r="I899" s="180">
        <v>1</v>
      </c>
      <c r="J899" s="232">
        <v>13459.508057336854</v>
      </c>
      <c r="K899" s="232">
        <v>587</v>
      </c>
      <c r="L899" s="232">
        <v>0</v>
      </c>
      <c r="M899" s="232">
        <v>938</v>
      </c>
      <c r="N899" s="232">
        <v>14984.508057336854</v>
      </c>
      <c r="O899" s="237"/>
      <c r="P899" s="382"/>
      <c r="Q899" s="382"/>
    </row>
    <row r="900" spans="1:17" ht="15">
      <c r="A900" s="233">
        <v>491</v>
      </c>
      <c r="B900" s="234">
        <v>491095331</v>
      </c>
      <c r="C900" s="126" t="s">
        <v>550</v>
      </c>
      <c r="D900" s="124">
        <v>95</v>
      </c>
      <c r="E900" s="126" t="s">
        <v>122</v>
      </c>
      <c r="F900" s="126">
        <v>331</v>
      </c>
      <c r="G900" s="126" t="s">
        <v>358</v>
      </c>
      <c r="H900" s="364">
        <v>32.869999999999997</v>
      </c>
      <c r="I900" s="180">
        <v>32.869999999999997</v>
      </c>
      <c r="J900" s="232">
        <v>12625</v>
      </c>
      <c r="K900" s="232">
        <v>4471</v>
      </c>
      <c r="L900" s="232">
        <v>0</v>
      </c>
      <c r="M900" s="232">
        <v>938</v>
      </c>
      <c r="N900" s="232">
        <v>18034</v>
      </c>
      <c r="O900" s="237"/>
      <c r="P900" s="382"/>
      <c r="Q900" s="382"/>
    </row>
    <row r="901" spans="1:17" ht="15">
      <c r="A901" s="233">
        <v>491</v>
      </c>
      <c r="B901" s="234">
        <v>491095650</v>
      </c>
      <c r="C901" s="126" t="s">
        <v>550</v>
      </c>
      <c r="D901" s="124">
        <v>95</v>
      </c>
      <c r="E901" s="126" t="s">
        <v>122</v>
      </c>
      <c r="F901" s="126">
        <v>650</v>
      </c>
      <c r="G901" s="126" t="s">
        <v>395</v>
      </c>
      <c r="H901" s="364">
        <v>2</v>
      </c>
      <c r="I901" s="180">
        <v>2</v>
      </c>
      <c r="J901" s="232">
        <v>14595</v>
      </c>
      <c r="K901" s="232">
        <v>4888</v>
      </c>
      <c r="L901" s="232">
        <v>0</v>
      </c>
      <c r="M901" s="232">
        <v>938</v>
      </c>
      <c r="N901" s="232">
        <v>20421</v>
      </c>
      <c r="O901" s="237"/>
      <c r="P901" s="382"/>
      <c r="Q901" s="382"/>
    </row>
    <row r="902" spans="1:17" ht="15">
      <c r="A902" s="233">
        <v>491</v>
      </c>
      <c r="B902" s="234">
        <v>491095665</v>
      </c>
      <c r="C902" s="126" t="s">
        <v>550</v>
      </c>
      <c r="D902" s="124">
        <v>95</v>
      </c>
      <c r="E902" s="126" t="s">
        <v>122</v>
      </c>
      <c r="F902" s="126">
        <v>665</v>
      </c>
      <c r="G902" s="126" t="s">
        <v>400</v>
      </c>
      <c r="H902" s="364">
        <v>2.6</v>
      </c>
      <c r="I902" s="180">
        <v>2.6</v>
      </c>
      <c r="J902" s="232">
        <v>12944</v>
      </c>
      <c r="K902" s="232">
        <v>2616</v>
      </c>
      <c r="L902" s="232">
        <v>0</v>
      </c>
      <c r="M902" s="232">
        <v>938</v>
      </c>
      <c r="N902" s="232">
        <v>16498</v>
      </c>
      <c r="O902" s="237"/>
      <c r="P902" s="382"/>
      <c r="Q902" s="382"/>
    </row>
    <row r="903" spans="1:17" ht="15">
      <c r="A903" s="233">
        <v>491</v>
      </c>
      <c r="B903" s="234">
        <v>491095763</v>
      </c>
      <c r="C903" s="126" t="s">
        <v>550</v>
      </c>
      <c r="D903" s="124">
        <v>95</v>
      </c>
      <c r="E903" s="126" t="s">
        <v>122</v>
      </c>
      <c r="F903" s="126">
        <v>763</v>
      </c>
      <c r="G903" s="126" t="s">
        <v>429</v>
      </c>
      <c r="H903" s="364">
        <v>2.4500000000000002</v>
      </c>
      <c r="I903" s="180">
        <v>2.4500000000000002</v>
      </c>
      <c r="J903" s="232">
        <v>11023</v>
      </c>
      <c r="K903" s="232">
        <v>2778</v>
      </c>
      <c r="L903" s="232">
        <v>0</v>
      </c>
      <c r="M903" s="232">
        <v>938</v>
      </c>
      <c r="N903" s="232">
        <v>14739</v>
      </c>
      <c r="O903" s="237"/>
      <c r="P903" s="382"/>
      <c r="Q903" s="382"/>
    </row>
    <row r="904" spans="1:17" ht="15">
      <c r="A904" s="233">
        <v>492</v>
      </c>
      <c r="B904" s="234">
        <v>492281005</v>
      </c>
      <c r="C904" s="126" t="s">
        <v>551</v>
      </c>
      <c r="D904" s="124">
        <v>281</v>
      </c>
      <c r="E904" s="126" t="s">
        <v>308</v>
      </c>
      <c r="F904" s="126">
        <v>5</v>
      </c>
      <c r="G904" s="126" t="s">
        <v>32</v>
      </c>
      <c r="H904" s="364">
        <v>1</v>
      </c>
      <c r="I904" s="180">
        <v>1</v>
      </c>
      <c r="J904" s="232">
        <v>14156</v>
      </c>
      <c r="K904" s="232">
        <v>6991</v>
      </c>
      <c r="L904" s="232">
        <v>0</v>
      </c>
      <c r="M904" s="232">
        <v>938</v>
      </c>
      <c r="N904" s="232">
        <v>22085</v>
      </c>
      <c r="O904" s="237"/>
      <c r="P904" s="382"/>
      <c r="Q904" s="382"/>
    </row>
    <row r="905" spans="1:17" ht="15">
      <c r="A905" s="233">
        <v>492</v>
      </c>
      <c r="B905" s="234">
        <v>492281061</v>
      </c>
      <c r="C905" s="126" t="s">
        <v>551</v>
      </c>
      <c r="D905" s="124">
        <v>281</v>
      </c>
      <c r="E905" s="126" t="s">
        <v>308</v>
      </c>
      <c r="F905" s="126">
        <v>61</v>
      </c>
      <c r="G905" s="126" t="s">
        <v>88</v>
      </c>
      <c r="H905" s="364">
        <v>6.7700000000000005</v>
      </c>
      <c r="I905" s="180">
        <v>6.7700000000000005</v>
      </c>
      <c r="J905" s="232">
        <v>14280.357963956529</v>
      </c>
      <c r="K905" s="232">
        <v>881</v>
      </c>
      <c r="L905" s="232">
        <v>0</v>
      </c>
      <c r="M905" s="232">
        <v>938</v>
      </c>
      <c r="N905" s="232">
        <v>16099.357963956529</v>
      </c>
      <c r="O905" s="237"/>
      <c r="P905" s="382"/>
      <c r="Q905" s="382"/>
    </row>
    <row r="906" spans="1:17" ht="15">
      <c r="A906" s="233">
        <v>492</v>
      </c>
      <c r="B906" s="234">
        <v>492281137</v>
      </c>
      <c r="C906" s="126" t="s">
        <v>551</v>
      </c>
      <c r="D906" s="124">
        <v>281</v>
      </c>
      <c r="E906" s="126" t="s">
        <v>308</v>
      </c>
      <c r="F906" s="126">
        <v>137</v>
      </c>
      <c r="G906" s="126" t="s">
        <v>164</v>
      </c>
      <c r="H906" s="364">
        <v>1.34</v>
      </c>
      <c r="I906" s="180">
        <v>1.34</v>
      </c>
      <c r="J906" s="232">
        <v>15318.431573307351</v>
      </c>
      <c r="K906" s="232">
        <v>0</v>
      </c>
      <c r="L906" s="232">
        <v>0</v>
      </c>
      <c r="M906" s="232">
        <v>938</v>
      </c>
      <c r="N906" s="232">
        <v>16256.431573307351</v>
      </c>
      <c r="O906" s="237"/>
      <c r="P906" s="382"/>
      <c r="Q906" s="382"/>
    </row>
    <row r="907" spans="1:17" ht="15">
      <c r="A907" s="233">
        <v>492</v>
      </c>
      <c r="B907" s="234">
        <v>492281281</v>
      </c>
      <c r="C907" s="126" t="s">
        <v>551</v>
      </c>
      <c r="D907" s="124">
        <v>281</v>
      </c>
      <c r="E907" s="126" t="s">
        <v>308</v>
      </c>
      <c r="F907" s="126">
        <v>281</v>
      </c>
      <c r="G907" s="126" t="s">
        <v>308</v>
      </c>
      <c r="H907" s="364">
        <v>346.97</v>
      </c>
      <c r="I907" s="180">
        <v>346.97</v>
      </c>
      <c r="J907" s="232">
        <v>15040</v>
      </c>
      <c r="K907" s="232">
        <v>0</v>
      </c>
      <c r="L907" s="232">
        <v>0</v>
      </c>
      <c r="M907" s="232">
        <v>938</v>
      </c>
      <c r="N907" s="232">
        <v>15978</v>
      </c>
      <c r="O907" s="237"/>
      <c r="P907" s="382"/>
      <c r="Q907" s="382"/>
    </row>
    <row r="908" spans="1:17" ht="15">
      <c r="A908" s="233">
        <v>492</v>
      </c>
      <c r="B908" s="234">
        <v>492281332</v>
      </c>
      <c r="C908" s="126" t="s">
        <v>551</v>
      </c>
      <c r="D908" s="124">
        <v>281</v>
      </c>
      <c r="E908" s="126" t="s">
        <v>308</v>
      </c>
      <c r="F908" s="126">
        <v>332</v>
      </c>
      <c r="G908" s="126" t="s">
        <v>359</v>
      </c>
      <c r="H908" s="364">
        <v>0.99</v>
      </c>
      <c r="I908" s="180">
        <v>0.99</v>
      </c>
      <c r="J908" s="232">
        <v>13463.832956195245</v>
      </c>
      <c r="K908" s="232">
        <v>1018</v>
      </c>
      <c r="L908" s="232">
        <v>0</v>
      </c>
      <c r="M908" s="232">
        <v>938</v>
      </c>
      <c r="N908" s="232">
        <v>15419.832956195245</v>
      </c>
      <c r="O908" s="237"/>
      <c r="P908" s="382"/>
      <c r="Q908" s="382"/>
    </row>
    <row r="909" spans="1:17" ht="15">
      <c r="A909" s="233">
        <v>493</v>
      </c>
      <c r="B909" s="234">
        <v>493057035</v>
      </c>
      <c r="C909" s="126" t="s">
        <v>576</v>
      </c>
      <c r="D909" s="124">
        <v>57</v>
      </c>
      <c r="E909" s="126" t="s">
        <v>84</v>
      </c>
      <c r="F909" s="126">
        <v>35</v>
      </c>
      <c r="G909" s="126" t="s">
        <v>62</v>
      </c>
      <c r="H909" s="364">
        <v>21.57</v>
      </c>
      <c r="I909" s="180">
        <v>21.57</v>
      </c>
      <c r="J909" s="232">
        <v>17646</v>
      </c>
      <c r="K909" s="232">
        <v>6821</v>
      </c>
      <c r="L909" s="232">
        <v>0</v>
      </c>
      <c r="M909" s="232">
        <v>938</v>
      </c>
      <c r="N909" s="232">
        <v>25405</v>
      </c>
      <c r="O909" s="237"/>
      <c r="P909" s="382"/>
      <c r="Q909" s="382"/>
    </row>
    <row r="910" spans="1:17" ht="15">
      <c r="A910" s="233">
        <v>493</v>
      </c>
      <c r="B910" s="234">
        <v>493057057</v>
      </c>
      <c r="C910" s="126" t="s">
        <v>576</v>
      </c>
      <c r="D910" s="124">
        <v>57</v>
      </c>
      <c r="E910" s="126" t="s">
        <v>84</v>
      </c>
      <c r="F910" s="126">
        <v>57</v>
      </c>
      <c r="G910" s="126" t="s">
        <v>84</v>
      </c>
      <c r="H910" s="364">
        <v>87.88000000000001</v>
      </c>
      <c r="I910" s="180">
        <v>87.88000000000001</v>
      </c>
      <c r="J910" s="232">
        <v>18264</v>
      </c>
      <c r="K910" s="232">
        <v>529</v>
      </c>
      <c r="L910" s="232">
        <v>0</v>
      </c>
      <c r="M910" s="232">
        <v>938</v>
      </c>
      <c r="N910" s="232">
        <v>19731</v>
      </c>
      <c r="O910" s="237"/>
      <c r="P910" s="382"/>
      <c r="Q910" s="382"/>
    </row>
    <row r="911" spans="1:17" ht="15">
      <c r="A911" s="233">
        <v>493</v>
      </c>
      <c r="B911" s="234">
        <v>493057093</v>
      </c>
      <c r="C911" s="126" t="s">
        <v>576</v>
      </c>
      <c r="D911" s="124">
        <v>57</v>
      </c>
      <c r="E911" s="126" t="s">
        <v>84</v>
      </c>
      <c r="F911" s="126">
        <v>93</v>
      </c>
      <c r="G911" s="126" t="s">
        <v>120</v>
      </c>
      <c r="H911" s="364">
        <v>24.52</v>
      </c>
      <c r="I911" s="180">
        <v>24.52</v>
      </c>
      <c r="J911" s="232">
        <v>17546</v>
      </c>
      <c r="K911" s="232">
        <v>0</v>
      </c>
      <c r="L911" s="232">
        <v>0</v>
      </c>
      <c r="M911" s="232">
        <v>938</v>
      </c>
      <c r="N911" s="232">
        <v>18484</v>
      </c>
      <c r="O911" s="237"/>
      <c r="P911" s="382"/>
      <c r="Q911" s="382"/>
    </row>
    <row r="912" spans="1:17" ht="15">
      <c r="A912" s="233">
        <v>493</v>
      </c>
      <c r="B912" s="234">
        <v>493057163</v>
      </c>
      <c r="C912" s="126" t="s">
        <v>576</v>
      </c>
      <c r="D912" s="124">
        <v>57</v>
      </c>
      <c r="E912" s="126" t="s">
        <v>84</v>
      </c>
      <c r="F912" s="126">
        <v>163</v>
      </c>
      <c r="G912" s="126" t="s">
        <v>190</v>
      </c>
      <c r="H912" s="364">
        <v>9.9600000000000009</v>
      </c>
      <c r="I912" s="180">
        <v>9.9600000000000009</v>
      </c>
      <c r="J912" s="232">
        <v>18342</v>
      </c>
      <c r="K912" s="232">
        <v>0</v>
      </c>
      <c r="L912" s="232">
        <v>0</v>
      </c>
      <c r="M912" s="232">
        <v>938</v>
      </c>
      <c r="N912" s="232">
        <v>19280</v>
      </c>
      <c r="O912" s="237"/>
      <c r="P912" s="382"/>
      <c r="Q912" s="382"/>
    </row>
    <row r="913" spans="1:17" ht="15">
      <c r="A913" s="233">
        <v>493</v>
      </c>
      <c r="B913" s="234">
        <v>493057165</v>
      </c>
      <c r="C913" s="126" t="s">
        <v>576</v>
      </c>
      <c r="D913" s="124">
        <v>57</v>
      </c>
      <c r="E913" s="126" t="s">
        <v>84</v>
      </c>
      <c r="F913" s="126">
        <v>165</v>
      </c>
      <c r="G913" s="126" t="s">
        <v>192</v>
      </c>
      <c r="H913" s="364">
        <v>4.6500000000000004</v>
      </c>
      <c r="I913" s="180">
        <v>4.6500000000000004</v>
      </c>
      <c r="J913" s="232">
        <v>14422</v>
      </c>
      <c r="K913" s="232">
        <v>331</v>
      </c>
      <c r="L913" s="232">
        <v>0</v>
      </c>
      <c r="M913" s="232">
        <v>938</v>
      </c>
      <c r="N913" s="232">
        <v>15691</v>
      </c>
      <c r="O913" s="237"/>
      <c r="P913" s="382"/>
      <c r="Q913" s="382"/>
    </row>
    <row r="914" spans="1:17" ht="15">
      <c r="A914" s="233">
        <v>493</v>
      </c>
      <c r="B914" s="234">
        <v>493057244</v>
      </c>
      <c r="C914" s="126" t="s">
        <v>576</v>
      </c>
      <c r="D914" s="124">
        <v>57</v>
      </c>
      <c r="E914" s="126" t="s">
        <v>84</v>
      </c>
      <c r="F914" s="126">
        <v>244</v>
      </c>
      <c r="G914" s="126" t="s">
        <v>271</v>
      </c>
      <c r="H914" s="364">
        <v>2.88</v>
      </c>
      <c r="I914" s="180">
        <v>2.88</v>
      </c>
      <c r="J914" s="232">
        <v>16724</v>
      </c>
      <c r="K914" s="232">
        <v>5014</v>
      </c>
      <c r="L914" s="232">
        <v>0</v>
      </c>
      <c r="M914" s="232">
        <v>938</v>
      </c>
      <c r="N914" s="232">
        <v>22676</v>
      </c>
      <c r="O914" s="237"/>
      <c r="P914" s="382"/>
      <c r="Q914" s="382"/>
    </row>
    <row r="915" spans="1:17" ht="15">
      <c r="A915" s="233">
        <v>493</v>
      </c>
      <c r="B915" s="234">
        <v>493057248</v>
      </c>
      <c r="C915" s="126" t="s">
        <v>576</v>
      </c>
      <c r="D915" s="124">
        <v>57</v>
      </c>
      <c r="E915" s="126" t="s">
        <v>84</v>
      </c>
      <c r="F915" s="126">
        <v>248</v>
      </c>
      <c r="G915" s="126" t="s">
        <v>275</v>
      </c>
      <c r="H915" s="364">
        <v>26.429999999999996</v>
      </c>
      <c r="I915" s="180">
        <v>26.429999999999996</v>
      </c>
      <c r="J915" s="232">
        <v>18197</v>
      </c>
      <c r="K915" s="232">
        <v>970</v>
      </c>
      <c r="L915" s="232">
        <v>0</v>
      </c>
      <c r="M915" s="232">
        <v>938</v>
      </c>
      <c r="N915" s="232">
        <v>20105</v>
      </c>
      <c r="O915" s="237"/>
      <c r="P915" s="382"/>
      <c r="Q915" s="382"/>
    </row>
    <row r="916" spans="1:17" ht="15">
      <c r="A916" s="233">
        <v>493</v>
      </c>
      <c r="B916" s="234">
        <v>493057262</v>
      </c>
      <c r="C916" s="126" t="s">
        <v>576</v>
      </c>
      <c r="D916" s="124">
        <v>57</v>
      </c>
      <c r="E916" s="126" t="s">
        <v>84</v>
      </c>
      <c r="F916" s="126">
        <v>262</v>
      </c>
      <c r="G916" s="126" t="s">
        <v>289</v>
      </c>
      <c r="H916" s="364">
        <v>3.88</v>
      </c>
      <c r="I916" s="180">
        <v>3.88</v>
      </c>
      <c r="J916" s="232">
        <v>16919</v>
      </c>
      <c r="K916" s="232">
        <v>6828</v>
      </c>
      <c r="L916" s="232">
        <v>0</v>
      </c>
      <c r="M916" s="232">
        <v>938</v>
      </c>
      <c r="N916" s="232">
        <v>24685</v>
      </c>
      <c r="O916" s="237"/>
      <c r="P916" s="382"/>
      <c r="Q916" s="382"/>
    </row>
    <row r="917" spans="1:17" ht="15">
      <c r="A917" s="233">
        <v>493</v>
      </c>
      <c r="B917" s="234">
        <v>493057274</v>
      </c>
      <c r="C917" s="126" t="s">
        <v>576</v>
      </c>
      <c r="D917" s="124">
        <v>57</v>
      </c>
      <c r="E917" s="126" t="s">
        <v>84</v>
      </c>
      <c r="F917" s="126">
        <v>274</v>
      </c>
      <c r="G917" s="126" t="s">
        <v>301</v>
      </c>
      <c r="H917" s="364">
        <v>1.25</v>
      </c>
      <c r="I917" s="180">
        <v>1.25</v>
      </c>
      <c r="J917" s="232">
        <v>17469</v>
      </c>
      <c r="K917" s="232">
        <v>7066</v>
      </c>
      <c r="L917" s="232">
        <v>0</v>
      </c>
      <c r="M917" s="232">
        <v>938</v>
      </c>
      <c r="N917" s="232">
        <v>25473</v>
      </c>
      <c r="O917" s="237"/>
      <c r="P917" s="382"/>
      <c r="Q917" s="382"/>
    </row>
    <row r="918" spans="1:17" ht="15">
      <c r="A918" s="233">
        <v>493</v>
      </c>
      <c r="B918" s="234">
        <v>493057305</v>
      </c>
      <c r="C918" s="126" t="s">
        <v>576</v>
      </c>
      <c r="D918" s="124">
        <v>57</v>
      </c>
      <c r="E918" s="126" t="s">
        <v>84</v>
      </c>
      <c r="F918" s="126">
        <v>305</v>
      </c>
      <c r="G918" s="126" t="s">
        <v>332</v>
      </c>
      <c r="H918" s="364">
        <v>0.55000000000000004</v>
      </c>
      <c r="I918" s="180">
        <v>0.55000000000000004</v>
      </c>
      <c r="J918" s="232">
        <v>11418.096791264776</v>
      </c>
      <c r="K918" s="232">
        <v>5065</v>
      </c>
      <c r="L918" s="232">
        <v>0</v>
      </c>
      <c r="M918" s="232">
        <v>938</v>
      </c>
      <c r="N918" s="232">
        <v>17421.096791264776</v>
      </c>
      <c r="O918" s="237"/>
      <c r="P918" s="382"/>
      <c r="Q918" s="382"/>
    </row>
    <row r="919" spans="1:17" ht="15">
      <c r="A919" s="233">
        <v>493</v>
      </c>
      <c r="B919" s="234">
        <v>493057346</v>
      </c>
      <c r="C919" s="126" t="s">
        <v>576</v>
      </c>
      <c r="D919" s="124">
        <v>57</v>
      </c>
      <c r="E919" s="126" t="s">
        <v>84</v>
      </c>
      <c r="F919" s="126">
        <v>346</v>
      </c>
      <c r="G919" s="126" t="s">
        <v>373</v>
      </c>
      <c r="H919" s="364">
        <v>2</v>
      </c>
      <c r="I919" s="180">
        <v>2</v>
      </c>
      <c r="J919" s="232">
        <v>18227</v>
      </c>
      <c r="K919" s="232">
        <v>3324</v>
      </c>
      <c r="L919" s="232">
        <v>0</v>
      </c>
      <c r="M919" s="232">
        <v>938</v>
      </c>
      <c r="N919" s="232">
        <v>22489</v>
      </c>
      <c r="O919" s="237"/>
      <c r="P919" s="382"/>
      <c r="Q919" s="382"/>
    </row>
    <row r="920" spans="1:17" ht="15">
      <c r="A920" s="233">
        <v>494</v>
      </c>
      <c r="B920" s="234">
        <v>494093035</v>
      </c>
      <c r="C920" s="126" t="s">
        <v>552</v>
      </c>
      <c r="D920" s="124">
        <v>93</v>
      </c>
      <c r="E920" s="126" t="s">
        <v>120</v>
      </c>
      <c r="F920" s="126">
        <v>35</v>
      </c>
      <c r="G920" s="126" t="s">
        <v>62</v>
      </c>
      <c r="H920" s="364">
        <v>3</v>
      </c>
      <c r="I920" s="180">
        <v>3</v>
      </c>
      <c r="J920" s="232">
        <v>15108</v>
      </c>
      <c r="K920" s="232">
        <v>5840</v>
      </c>
      <c r="L920" s="232">
        <v>0</v>
      </c>
      <c r="M920" s="232">
        <v>938</v>
      </c>
      <c r="N920" s="232">
        <v>21886</v>
      </c>
      <c r="O920" s="237"/>
      <c r="P920" s="382"/>
      <c r="Q920" s="382"/>
    </row>
    <row r="921" spans="1:17" ht="15">
      <c r="A921" s="233">
        <v>494</v>
      </c>
      <c r="B921" s="234">
        <v>494093049</v>
      </c>
      <c r="C921" s="126" t="s">
        <v>552</v>
      </c>
      <c r="D921" s="124">
        <v>93</v>
      </c>
      <c r="E921" s="126" t="s">
        <v>120</v>
      </c>
      <c r="F921" s="126">
        <v>49</v>
      </c>
      <c r="G921" s="126" t="s">
        <v>76</v>
      </c>
      <c r="H921" s="364">
        <v>2</v>
      </c>
      <c r="I921" s="180">
        <v>2</v>
      </c>
      <c r="J921" s="232">
        <v>14707</v>
      </c>
      <c r="K921" s="232">
        <v>18590</v>
      </c>
      <c r="L921" s="232">
        <v>0</v>
      </c>
      <c r="M921" s="232">
        <v>938</v>
      </c>
      <c r="N921" s="232">
        <v>34235</v>
      </c>
      <c r="O921" s="237"/>
      <c r="P921" s="382"/>
      <c r="Q921" s="382"/>
    </row>
    <row r="922" spans="1:17" ht="15">
      <c r="A922" s="233">
        <v>494</v>
      </c>
      <c r="B922" s="234">
        <v>494093056</v>
      </c>
      <c r="C922" s="126" t="s">
        <v>552</v>
      </c>
      <c r="D922" s="124">
        <v>93</v>
      </c>
      <c r="E922" s="126" t="s">
        <v>120</v>
      </c>
      <c r="F922" s="126">
        <v>56</v>
      </c>
      <c r="G922" s="126" t="s">
        <v>83</v>
      </c>
      <c r="H922" s="364">
        <v>1</v>
      </c>
      <c r="I922" s="180">
        <v>1</v>
      </c>
      <c r="J922" s="232">
        <v>13670</v>
      </c>
      <c r="K922" s="232">
        <v>5208</v>
      </c>
      <c r="L922" s="232">
        <v>0</v>
      </c>
      <c r="M922" s="232">
        <v>938</v>
      </c>
      <c r="N922" s="232">
        <v>19816</v>
      </c>
      <c r="O922" s="237"/>
      <c r="P922" s="382"/>
      <c r="Q922" s="382"/>
    </row>
    <row r="923" spans="1:17" ht="15">
      <c r="A923" s="233">
        <v>494</v>
      </c>
      <c r="B923" s="234">
        <v>494093057</v>
      </c>
      <c r="C923" s="126" t="s">
        <v>552</v>
      </c>
      <c r="D923" s="124">
        <v>93</v>
      </c>
      <c r="E923" s="126" t="s">
        <v>120</v>
      </c>
      <c r="F923" s="126">
        <v>57</v>
      </c>
      <c r="G923" s="126" t="s">
        <v>84</v>
      </c>
      <c r="H923" s="364">
        <v>80</v>
      </c>
      <c r="I923" s="180">
        <v>80</v>
      </c>
      <c r="J923" s="232">
        <v>14262</v>
      </c>
      <c r="K923" s="232">
        <v>413</v>
      </c>
      <c r="L923" s="232">
        <v>0</v>
      </c>
      <c r="M923" s="232">
        <v>938</v>
      </c>
      <c r="N923" s="232">
        <v>15613</v>
      </c>
      <c r="O923" s="237"/>
      <c r="P923" s="382"/>
      <c r="Q923" s="382"/>
    </row>
    <row r="924" spans="1:17" ht="15">
      <c r="A924" s="233">
        <v>494</v>
      </c>
      <c r="B924" s="234">
        <v>494093071</v>
      </c>
      <c r="C924" s="126" t="s">
        <v>552</v>
      </c>
      <c r="D924" s="124">
        <v>93</v>
      </c>
      <c r="E924" s="126" t="s">
        <v>120</v>
      </c>
      <c r="F924" s="126">
        <v>71</v>
      </c>
      <c r="G924" s="126" t="s">
        <v>98</v>
      </c>
      <c r="H924" s="364">
        <v>2</v>
      </c>
      <c r="I924" s="180">
        <v>2</v>
      </c>
      <c r="J924" s="232">
        <v>12377</v>
      </c>
      <c r="K924" s="232">
        <v>5667</v>
      </c>
      <c r="L924" s="232">
        <v>0</v>
      </c>
      <c r="M924" s="232">
        <v>938</v>
      </c>
      <c r="N924" s="232">
        <v>18982</v>
      </c>
      <c r="O924" s="237"/>
      <c r="P924" s="382"/>
      <c r="Q924" s="382"/>
    </row>
    <row r="925" spans="1:17" ht="15">
      <c r="A925" s="233">
        <v>494</v>
      </c>
      <c r="B925" s="234">
        <v>494093093</v>
      </c>
      <c r="C925" s="126" t="s">
        <v>552</v>
      </c>
      <c r="D925" s="124">
        <v>93</v>
      </c>
      <c r="E925" s="126" t="s">
        <v>120</v>
      </c>
      <c r="F925" s="126">
        <v>93</v>
      </c>
      <c r="G925" s="126" t="s">
        <v>120</v>
      </c>
      <c r="H925" s="364">
        <v>277.72000000000003</v>
      </c>
      <c r="I925" s="180">
        <v>277.72000000000003</v>
      </c>
      <c r="J925" s="232">
        <v>14712</v>
      </c>
      <c r="K925" s="232">
        <v>0</v>
      </c>
      <c r="L925" s="232">
        <v>0</v>
      </c>
      <c r="M925" s="232">
        <v>938</v>
      </c>
      <c r="N925" s="232">
        <v>15650</v>
      </c>
      <c r="O925" s="237"/>
      <c r="P925" s="382"/>
      <c r="Q925" s="382"/>
    </row>
    <row r="926" spans="1:17" ht="15">
      <c r="A926" s="233">
        <v>494</v>
      </c>
      <c r="B926" s="234">
        <v>494093128</v>
      </c>
      <c r="C926" s="126" t="s">
        <v>552</v>
      </c>
      <c r="D926" s="124">
        <v>93</v>
      </c>
      <c r="E926" s="126" t="s">
        <v>120</v>
      </c>
      <c r="F926" s="126">
        <v>128</v>
      </c>
      <c r="G926" s="126" t="s">
        <v>155</v>
      </c>
      <c r="H926" s="364">
        <v>1</v>
      </c>
      <c r="I926" s="180">
        <v>1</v>
      </c>
      <c r="J926" s="232">
        <v>9893</v>
      </c>
      <c r="K926" s="232">
        <v>890</v>
      </c>
      <c r="L926" s="232">
        <v>0</v>
      </c>
      <c r="M926" s="232">
        <v>938</v>
      </c>
      <c r="N926" s="232">
        <v>11721</v>
      </c>
      <c r="O926" s="237"/>
      <c r="P926" s="382"/>
      <c r="Q926" s="382"/>
    </row>
    <row r="927" spans="1:17" ht="15">
      <c r="A927" s="233">
        <v>494</v>
      </c>
      <c r="B927" s="234">
        <v>494093163</v>
      </c>
      <c r="C927" s="126" t="s">
        <v>552</v>
      </c>
      <c r="D927" s="124">
        <v>93</v>
      </c>
      <c r="E927" s="126" t="s">
        <v>120</v>
      </c>
      <c r="F927" s="126">
        <v>163</v>
      </c>
      <c r="G927" s="126" t="s">
        <v>190</v>
      </c>
      <c r="H927" s="364">
        <v>19</v>
      </c>
      <c r="I927" s="180">
        <v>19</v>
      </c>
      <c r="J927" s="232">
        <v>14294</v>
      </c>
      <c r="K927" s="232">
        <v>0</v>
      </c>
      <c r="L927" s="232">
        <v>0</v>
      </c>
      <c r="M927" s="232">
        <v>938</v>
      </c>
      <c r="N927" s="232">
        <v>15232</v>
      </c>
      <c r="O927" s="237"/>
      <c r="P927" s="382"/>
      <c r="Q927" s="382"/>
    </row>
    <row r="928" spans="1:17" ht="15">
      <c r="A928" s="233">
        <v>494</v>
      </c>
      <c r="B928" s="234">
        <v>494093165</v>
      </c>
      <c r="C928" s="126" t="s">
        <v>552</v>
      </c>
      <c r="D928" s="124">
        <v>93</v>
      </c>
      <c r="E928" s="126" t="s">
        <v>120</v>
      </c>
      <c r="F928" s="126">
        <v>165</v>
      </c>
      <c r="G928" s="126" t="s">
        <v>192</v>
      </c>
      <c r="H928" s="364">
        <v>51</v>
      </c>
      <c r="I928" s="180">
        <v>51</v>
      </c>
      <c r="J928" s="232">
        <v>14335</v>
      </c>
      <c r="K928" s="232">
        <v>329</v>
      </c>
      <c r="L928" s="232">
        <v>0</v>
      </c>
      <c r="M928" s="232">
        <v>938</v>
      </c>
      <c r="N928" s="232">
        <v>15602</v>
      </c>
      <c r="O928" s="237"/>
      <c r="P928" s="382"/>
      <c r="Q928" s="382"/>
    </row>
    <row r="929" spans="1:17" ht="15">
      <c r="A929" s="233">
        <v>494</v>
      </c>
      <c r="B929" s="234">
        <v>494093176</v>
      </c>
      <c r="C929" s="126" t="s">
        <v>552</v>
      </c>
      <c r="D929" s="124">
        <v>93</v>
      </c>
      <c r="E929" s="126" t="s">
        <v>120</v>
      </c>
      <c r="F929" s="126">
        <v>176</v>
      </c>
      <c r="G929" s="126" t="s">
        <v>203</v>
      </c>
      <c r="H929" s="364">
        <v>10</v>
      </c>
      <c r="I929" s="180">
        <v>10</v>
      </c>
      <c r="J929" s="232">
        <v>15555</v>
      </c>
      <c r="K929" s="232">
        <v>6547</v>
      </c>
      <c r="L929" s="232">
        <v>0</v>
      </c>
      <c r="M929" s="232">
        <v>938</v>
      </c>
      <c r="N929" s="232">
        <v>23040</v>
      </c>
      <c r="O929" s="237"/>
      <c r="P929" s="382"/>
      <c r="Q929" s="382"/>
    </row>
    <row r="930" spans="1:17" ht="15">
      <c r="A930" s="233">
        <v>494</v>
      </c>
      <c r="B930" s="234">
        <v>494093178</v>
      </c>
      <c r="C930" s="126" t="s">
        <v>552</v>
      </c>
      <c r="D930" s="124">
        <v>93</v>
      </c>
      <c r="E930" s="126" t="s">
        <v>120</v>
      </c>
      <c r="F930" s="126">
        <v>178</v>
      </c>
      <c r="G930" s="126" t="s">
        <v>205</v>
      </c>
      <c r="H930" s="364">
        <v>2</v>
      </c>
      <c r="I930" s="180">
        <v>2</v>
      </c>
      <c r="J930" s="232">
        <v>9711</v>
      </c>
      <c r="K930" s="232">
        <v>2088</v>
      </c>
      <c r="L930" s="232">
        <v>0</v>
      </c>
      <c r="M930" s="232">
        <v>938</v>
      </c>
      <c r="N930" s="232">
        <v>12737</v>
      </c>
      <c r="O930" s="237"/>
      <c r="P930" s="382"/>
      <c r="Q930" s="382"/>
    </row>
    <row r="931" spans="1:17" ht="15">
      <c r="A931" s="233">
        <v>494</v>
      </c>
      <c r="B931" s="234">
        <v>494093181</v>
      </c>
      <c r="C931" s="126" t="s">
        <v>552</v>
      </c>
      <c r="D931" s="124">
        <v>93</v>
      </c>
      <c r="E931" s="126" t="s">
        <v>120</v>
      </c>
      <c r="F931" s="126">
        <v>181</v>
      </c>
      <c r="G931" s="126" t="s">
        <v>208</v>
      </c>
      <c r="H931" s="364">
        <v>7</v>
      </c>
      <c r="I931" s="180">
        <v>7</v>
      </c>
      <c r="J931" s="232">
        <v>14920</v>
      </c>
      <c r="K931" s="232">
        <v>518</v>
      </c>
      <c r="L931" s="232">
        <v>0</v>
      </c>
      <c r="M931" s="232">
        <v>938</v>
      </c>
      <c r="N931" s="232">
        <v>16376</v>
      </c>
      <c r="O931" s="237"/>
      <c r="P931" s="382"/>
      <c r="Q931" s="382"/>
    </row>
    <row r="932" spans="1:17" ht="15">
      <c r="A932" s="233">
        <v>494</v>
      </c>
      <c r="B932" s="234">
        <v>494093229</v>
      </c>
      <c r="C932" s="126" t="s">
        <v>552</v>
      </c>
      <c r="D932" s="124">
        <v>93</v>
      </c>
      <c r="E932" s="126" t="s">
        <v>120</v>
      </c>
      <c r="F932" s="126">
        <v>229</v>
      </c>
      <c r="G932" s="126" t="s">
        <v>256</v>
      </c>
      <c r="H932" s="364">
        <v>4</v>
      </c>
      <c r="I932" s="180">
        <v>4</v>
      </c>
      <c r="J932" s="232">
        <v>15667</v>
      </c>
      <c r="K932" s="232">
        <v>1629</v>
      </c>
      <c r="L932" s="232">
        <v>0</v>
      </c>
      <c r="M932" s="232">
        <v>938</v>
      </c>
      <c r="N932" s="232">
        <v>18234</v>
      </c>
      <c r="O932" s="237"/>
      <c r="P932" s="382"/>
      <c r="Q932" s="382"/>
    </row>
    <row r="933" spans="1:17" ht="15">
      <c r="A933" s="233">
        <v>494</v>
      </c>
      <c r="B933" s="234">
        <v>494093248</v>
      </c>
      <c r="C933" s="126" t="s">
        <v>552</v>
      </c>
      <c r="D933" s="124">
        <v>93</v>
      </c>
      <c r="E933" s="126" t="s">
        <v>120</v>
      </c>
      <c r="F933" s="126">
        <v>248</v>
      </c>
      <c r="G933" s="126" t="s">
        <v>275</v>
      </c>
      <c r="H933" s="364">
        <v>292.51</v>
      </c>
      <c r="I933" s="180">
        <v>292.51</v>
      </c>
      <c r="J933" s="232">
        <v>14545</v>
      </c>
      <c r="K933" s="232">
        <v>776</v>
      </c>
      <c r="L933" s="232">
        <v>0</v>
      </c>
      <c r="M933" s="232">
        <v>938</v>
      </c>
      <c r="N933" s="232">
        <v>16259</v>
      </c>
      <c r="O933" s="237"/>
      <c r="P933" s="382"/>
      <c r="Q933" s="382"/>
    </row>
    <row r="934" spans="1:17" ht="15">
      <c r="A934" s="233">
        <v>494</v>
      </c>
      <c r="B934" s="234">
        <v>494093262</v>
      </c>
      <c r="C934" s="126" t="s">
        <v>552</v>
      </c>
      <c r="D934" s="124">
        <v>93</v>
      </c>
      <c r="E934" s="126" t="s">
        <v>120</v>
      </c>
      <c r="F934" s="126">
        <v>262</v>
      </c>
      <c r="G934" s="126" t="s">
        <v>289</v>
      </c>
      <c r="H934" s="364">
        <v>15</v>
      </c>
      <c r="I934" s="180">
        <v>15</v>
      </c>
      <c r="J934" s="232">
        <v>13144</v>
      </c>
      <c r="K934" s="232">
        <v>5304</v>
      </c>
      <c r="L934" s="232">
        <v>0</v>
      </c>
      <c r="M934" s="232">
        <v>938</v>
      </c>
      <c r="N934" s="232">
        <v>19386</v>
      </c>
      <c r="O934" s="237"/>
      <c r="P934" s="382"/>
      <c r="Q934" s="382"/>
    </row>
    <row r="935" spans="1:17" ht="15">
      <c r="A935" s="233">
        <v>494</v>
      </c>
      <c r="B935" s="234">
        <v>494093284</v>
      </c>
      <c r="C935" s="126" t="s">
        <v>552</v>
      </c>
      <c r="D935" s="124">
        <v>93</v>
      </c>
      <c r="E935" s="126" t="s">
        <v>120</v>
      </c>
      <c r="F935" s="126">
        <v>284</v>
      </c>
      <c r="G935" s="126" t="s">
        <v>311</v>
      </c>
      <c r="H935" s="364">
        <v>3</v>
      </c>
      <c r="I935" s="180">
        <v>3</v>
      </c>
      <c r="J935" s="232">
        <v>14186</v>
      </c>
      <c r="K935" s="232">
        <v>6276</v>
      </c>
      <c r="L935" s="232">
        <v>0</v>
      </c>
      <c r="M935" s="232">
        <v>938</v>
      </c>
      <c r="N935" s="232">
        <v>21400</v>
      </c>
      <c r="O935" s="237"/>
      <c r="P935" s="382"/>
      <c r="Q935" s="382"/>
    </row>
    <row r="936" spans="1:17" ht="15">
      <c r="A936" s="233">
        <v>494</v>
      </c>
      <c r="B936" s="234">
        <v>494093291</v>
      </c>
      <c r="C936" s="126" t="s">
        <v>552</v>
      </c>
      <c r="D936" s="124">
        <v>93</v>
      </c>
      <c r="E936" s="126" t="s">
        <v>120</v>
      </c>
      <c r="F936" s="126">
        <v>291</v>
      </c>
      <c r="G936" s="126" t="s">
        <v>318</v>
      </c>
      <c r="H936" s="364">
        <v>2</v>
      </c>
      <c r="I936" s="180">
        <v>2</v>
      </c>
      <c r="J936" s="232">
        <v>13747</v>
      </c>
      <c r="K936" s="232">
        <v>5665</v>
      </c>
      <c r="L936" s="232">
        <v>0</v>
      </c>
      <c r="M936" s="232">
        <v>938</v>
      </c>
      <c r="N936" s="232">
        <v>20350</v>
      </c>
      <c r="O936" s="237"/>
      <c r="P936" s="382"/>
      <c r="Q936" s="382"/>
    </row>
    <row r="937" spans="1:17" ht="15">
      <c r="A937" s="233">
        <v>494</v>
      </c>
      <c r="B937" s="234">
        <v>494093293</v>
      </c>
      <c r="C937" s="126" t="s">
        <v>552</v>
      </c>
      <c r="D937" s="124">
        <v>93</v>
      </c>
      <c r="E937" s="126" t="s">
        <v>120</v>
      </c>
      <c r="F937" s="126">
        <v>293</v>
      </c>
      <c r="G937" s="126" t="s">
        <v>320</v>
      </c>
      <c r="H937" s="364">
        <v>2</v>
      </c>
      <c r="I937" s="180">
        <v>2</v>
      </c>
      <c r="J937" s="232">
        <v>16262</v>
      </c>
      <c r="K937" s="232">
        <v>710</v>
      </c>
      <c r="L937" s="232">
        <v>0</v>
      </c>
      <c r="M937" s="232">
        <v>938</v>
      </c>
      <c r="N937" s="232">
        <v>17910</v>
      </c>
      <c r="O937" s="237"/>
      <c r="P937" s="382"/>
      <c r="Q937" s="382"/>
    </row>
    <row r="938" spans="1:17" ht="15">
      <c r="A938" s="233">
        <v>494</v>
      </c>
      <c r="B938" s="234">
        <v>494093346</v>
      </c>
      <c r="C938" s="126" t="s">
        <v>552</v>
      </c>
      <c r="D938" s="124">
        <v>93</v>
      </c>
      <c r="E938" s="126" t="s">
        <v>120</v>
      </c>
      <c r="F938" s="126">
        <v>346</v>
      </c>
      <c r="G938" s="126" t="s">
        <v>373</v>
      </c>
      <c r="H938" s="364">
        <v>1</v>
      </c>
      <c r="I938" s="180">
        <v>1</v>
      </c>
      <c r="J938" s="232">
        <v>14158</v>
      </c>
      <c r="K938" s="232">
        <v>2582</v>
      </c>
      <c r="L938" s="232">
        <v>0</v>
      </c>
      <c r="M938" s="232">
        <v>938</v>
      </c>
      <c r="N938" s="232">
        <v>17678</v>
      </c>
      <c r="O938" s="237"/>
      <c r="P938" s="382"/>
      <c r="Q938" s="382"/>
    </row>
    <row r="939" spans="1:17" ht="15">
      <c r="A939" s="233">
        <v>494</v>
      </c>
      <c r="B939" s="234">
        <v>494093347</v>
      </c>
      <c r="C939" s="126" t="s">
        <v>552</v>
      </c>
      <c r="D939" s="124">
        <v>93</v>
      </c>
      <c r="E939" s="126" t="s">
        <v>120</v>
      </c>
      <c r="F939" s="126">
        <v>347</v>
      </c>
      <c r="G939" s="126" t="s">
        <v>374</v>
      </c>
      <c r="H939" s="364">
        <v>2</v>
      </c>
      <c r="I939" s="180">
        <v>2</v>
      </c>
      <c r="J939" s="232">
        <v>10928</v>
      </c>
      <c r="K939" s="232">
        <v>5641</v>
      </c>
      <c r="L939" s="232">
        <v>0</v>
      </c>
      <c r="M939" s="232">
        <v>938</v>
      </c>
      <c r="N939" s="232">
        <v>17507</v>
      </c>
      <c r="O939" s="237"/>
      <c r="P939" s="382"/>
      <c r="Q939" s="382"/>
    </row>
    <row r="940" spans="1:17" ht="15">
      <c r="A940" s="233">
        <v>496</v>
      </c>
      <c r="B940" s="234">
        <v>496201003</v>
      </c>
      <c r="C940" s="126" t="s">
        <v>553</v>
      </c>
      <c r="D940" s="124">
        <v>201</v>
      </c>
      <c r="E940" s="126" t="s">
        <v>228</v>
      </c>
      <c r="F940" s="126">
        <v>3</v>
      </c>
      <c r="G940" s="126" t="s">
        <v>30</v>
      </c>
      <c r="H940" s="364">
        <v>0.5</v>
      </c>
      <c r="I940" s="180">
        <v>0.5</v>
      </c>
      <c r="J940" s="232">
        <v>15484</v>
      </c>
      <c r="K940" s="232">
        <v>2910</v>
      </c>
      <c r="L940" s="232">
        <v>0</v>
      </c>
      <c r="M940" s="232">
        <v>938</v>
      </c>
      <c r="N940" s="232">
        <v>19332</v>
      </c>
      <c r="O940" s="237"/>
      <c r="P940" s="382"/>
      <c r="Q940" s="382"/>
    </row>
    <row r="941" spans="1:17" ht="15">
      <c r="A941" s="233">
        <v>496</v>
      </c>
      <c r="B941" s="234">
        <v>496201072</v>
      </c>
      <c r="C941" s="126" t="s">
        <v>553</v>
      </c>
      <c r="D941" s="124">
        <v>201</v>
      </c>
      <c r="E941" s="126" t="s">
        <v>228</v>
      </c>
      <c r="F941" s="126">
        <v>72</v>
      </c>
      <c r="G941" s="126" t="s">
        <v>99</v>
      </c>
      <c r="H941" s="364">
        <v>4</v>
      </c>
      <c r="I941" s="180">
        <v>4</v>
      </c>
      <c r="J941" s="232">
        <v>12792</v>
      </c>
      <c r="K941" s="232">
        <v>3883</v>
      </c>
      <c r="L941" s="232">
        <v>0</v>
      </c>
      <c r="M941" s="232">
        <v>938</v>
      </c>
      <c r="N941" s="232">
        <v>17613</v>
      </c>
      <c r="O941" s="237"/>
      <c r="P941" s="382"/>
      <c r="Q941" s="382"/>
    </row>
    <row r="942" spans="1:17" ht="15">
      <c r="A942" s="233">
        <v>496</v>
      </c>
      <c r="B942" s="234">
        <v>496201095</v>
      </c>
      <c r="C942" s="126" t="s">
        <v>553</v>
      </c>
      <c r="D942" s="124">
        <v>201</v>
      </c>
      <c r="E942" s="126" t="s">
        <v>228</v>
      </c>
      <c r="F942" s="126">
        <v>95</v>
      </c>
      <c r="G942" s="126" t="s">
        <v>122</v>
      </c>
      <c r="H942" s="364">
        <v>6</v>
      </c>
      <c r="I942" s="180">
        <v>6</v>
      </c>
      <c r="J942" s="232">
        <v>15442</v>
      </c>
      <c r="K942" s="232">
        <v>0</v>
      </c>
      <c r="L942" s="232">
        <v>0</v>
      </c>
      <c r="M942" s="232">
        <v>938</v>
      </c>
      <c r="N942" s="232">
        <v>16380</v>
      </c>
      <c r="O942" s="237"/>
      <c r="P942" s="382"/>
      <c r="Q942" s="382"/>
    </row>
    <row r="943" spans="1:17" ht="15">
      <c r="A943" s="233">
        <v>496</v>
      </c>
      <c r="B943" s="234">
        <v>496201201</v>
      </c>
      <c r="C943" s="126" t="s">
        <v>553</v>
      </c>
      <c r="D943" s="124">
        <v>201</v>
      </c>
      <c r="E943" s="126" t="s">
        <v>228</v>
      </c>
      <c r="F943" s="126">
        <v>201</v>
      </c>
      <c r="G943" s="126" t="s">
        <v>228</v>
      </c>
      <c r="H943" s="364">
        <v>490.58000000000015</v>
      </c>
      <c r="I943" s="180">
        <v>490.58000000000015</v>
      </c>
      <c r="J943" s="232">
        <v>13438</v>
      </c>
      <c r="K943" s="232">
        <v>331</v>
      </c>
      <c r="L943" s="232">
        <v>451.48172106486209</v>
      </c>
      <c r="M943" s="232">
        <v>938</v>
      </c>
      <c r="N943" s="232">
        <v>15158.481721064862</v>
      </c>
      <c r="O943" s="237"/>
      <c r="P943" s="382"/>
      <c r="Q943" s="382"/>
    </row>
    <row r="944" spans="1:17" ht="15">
      <c r="A944" s="233">
        <v>496</v>
      </c>
      <c r="B944" s="234">
        <v>496201331</v>
      </c>
      <c r="C944" s="126" t="s">
        <v>553</v>
      </c>
      <c r="D944" s="124">
        <v>201</v>
      </c>
      <c r="E944" s="126" t="s">
        <v>228</v>
      </c>
      <c r="F944" s="126">
        <v>331</v>
      </c>
      <c r="G944" s="126" t="s">
        <v>358</v>
      </c>
      <c r="H944" s="364">
        <v>0.68</v>
      </c>
      <c r="I944" s="180">
        <v>0.68</v>
      </c>
      <c r="J944" s="232">
        <v>11550.421658735553</v>
      </c>
      <c r="K944" s="232">
        <v>4091</v>
      </c>
      <c r="L944" s="232">
        <v>0</v>
      </c>
      <c r="M944" s="232">
        <v>938</v>
      </c>
      <c r="N944" s="232">
        <v>16579.421658735555</v>
      </c>
      <c r="O944" s="237"/>
      <c r="P944" s="382"/>
      <c r="Q944" s="382"/>
    </row>
    <row r="945" spans="1:17" ht="15">
      <c r="A945" s="233">
        <v>497</v>
      </c>
      <c r="B945" s="234">
        <v>497117005</v>
      </c>
      <c r="C945" s="126" t="s">
        <v>554</v>
      </c>
      <c r="D945" s="124">
        <v>117</v>
      </c>
      <c r="E945" s="126" t="s">
        <v>144</v>
      </c>
      <c r="F945" s="126">
        <v>5</v>
      </c>
      <c r="G945" s="126" t="s">
        <v>32</v>
      </c>
      <c r="H945" s="364">
        <v>7</v>
      </c>
      <c r="I945" s="180">
        <v>7</v>
      </c>
      <c r="J945" s="232">
        <v>10228</v>
      </c>
      <c r="K945" s="232">
        <v>5051</v>
      </c>
      <c r="L945" s="232">
        <v>0</v>
      </c>
      <c r="M945" s="232">
        <v>938</v>
      </c>
      <c r="N945" s="232">
        <v>16217</v>
      </c>
      <c r="O945" s="237"/>
      <c r="P945" s="382"/>
      <c r="Q945" s="382"/>
    </row>
    <row r="946" spans="1:17" ht="15">
      <c r="A946" s="233">
        <v>497</v>
      </c>
      <c r="B946" s="234">
        <v>497117008</v>
      </c>
      <c r="C946" s="126" t="s">
        <v>554</v>
      </c>
      <c r="D946" s="124">
        <v>117</v>
      </c>
      <c r="E946" s="126" t="s">
        <v>144</v>
      </c>
      <c r="F946" s="126">
        <v>8</v>
      </c>
      <c r="G946" s="126" t="s">
        <v>35</v>
      </c>
      <c r="H946" s="364">
        <v>73.83</v>
      </c>
      <c r="I946" s="180">
        <v>73.83</v>
      </c>
      <c r="J946" s="232">
        <v>10568</v>
      </c>
      <c r="K946" s="232">
        <v>10933</v>
      </c>
      <c r="L946" s="232">
        <v>0</v>
      </c>
      <c r="M946" s="232">
        <v>938</v>
      </c>
      <c r="N946" s="232">
        <v>22439</v>
      </c>
      <c r="O946" s="237"/>
      <c r="P946" s="382"/>
      <c r="Q946" s="382"/>
    </row>
    <row r="947" spans="1:17" ht="15">
      <c r="A947" s="233">
        <v>497</v>
      </c>
      <c r="B947" s="234">
        <v>497117024</v>
      </c>
      <c r="C947" s="126" t="s">
        <v>554</v>
      </c>
      <c r="D947" s="124">
        <v>117</v>
      </c>
      <c r="E947" s="126" t="s">
        <v>144</v>
      </c>
      <c r="F947" s="126">
        <v>24</v>
      </c>
      <c r="G947" s="126" t="s">
        <v>51</v>
      </c>
      <c r="H947" s="364">
        <v>23.9</v>
      </c>
      <c r="I947" s="180">
        <v>23.9</v>
      </c>
      <c r="J947" s="232">
        <v>10973</v>
      </c>
      <c r="K947" s="232">
        <v>2893</v>
      </c>
      <c r="L947" s="232">
        <v>0</v>
      </c>
      <c r="M947" s="232">
        <v>938</v>
      </c>
      <c r="N947" s="232">
        <v>14804</v>
      </c>
      <c r="O947" s="237"/>
      <c r="P947" s="382"/>
      <c r="Q947" s="382"/>
    </row>
    <row r="948" spans="1:17" ht="15">
      <c r="A948" s="233">
        <v>497</v>
      </c>
      <c r="B948" s="234">
        <v>497117061</v>
      </c>
      <c r="C948" s="126" t="s">
        <v>554</v>
      </c>
      <c r="D948" s="124">
        <v>117</v>
      </c>
      <c r="E948" s="126" t="s">
        <v>144</v>
      </c>
      <c r="F948" s="126">
        <v>61</v>
      </c>
      <c r="G948" s="126" t="s">
        <v>88</v>
      </c>
      <c r="H948" s="364">
        <v>22.269999999999996</v>
      </c>
      <c r="I948" s="180">
        <v>22.269999999999996</v>
      </c>
      <c r="J948" s="232">
        <v>12009</v>
      </c>
      <c r="K948" s="232">
        <v>741</v>
      </c>
      <c r="L948" s="232">
        <v>0</v>
      </c>
      <c r="M948" s="232">
        <v>938</v>
      </c>
      <c r="N948" s="232">
        <v>13688</v>
      </c>
      <c r="O948" s="237"/>
      <c r="P948" s="382"/>
      <c r="Q948" s="382"/>
    </row>
    <row r="949" spans="1:17" ht="15">
      <c r="A949" s="233">
        <v>497</v>
      </c>
      <c r="B949" s="234">
        <v>497117074</v>
      </c>
      <c r="C949" s="126" t="s">
        <v>554</v>
      </c>
      <c r="D949" s="124">
        <v>117</v>
      </c>
      <c r="E949" s="126" t="s">
        <v>144</v>
      </c>
      <c r="F949" s="126">
        <v>74</v>
      </c>
      <c r="G949" s="126" t="s">
        <v>101</v>
      </c>
      <c r="H949" s="364">
        <v>7</v>
      </c>
      <c r="I949" s="180">
        <v>7</v>
      </c>
      <c r="J949" s="232">
        <v>10084</v>
      </c>
      <c r="K949" s="232">
        <v>9247</v>
      </c>
      <c r="L949" s="232">
        <v>0</v>
      </c>
      <c r="M949" s="232">
        <v>938</v>
      </c>
      <c r="N949" s="232">
        <v>20269</v>
      </c>
      <c r="O949" s="237"/>
      <c r="P949" s="382"/>
      <c r="Q949" s="382"/>
    </row>
    <row r="950" spans="1:17" ht="15">
      <c r="A950" s="233">
        <v>497</v>
      </c>
      <c r="B950" s="234">
        <v>497117086</v>
      </c>
      <c r="C950" s="126" t="s">
        <v>554</v>
      </c>
      <c r="D950" s="124">
        <v>117</v>
      </c>
      <c r="E950" s="126" t="s">
        <v>144</v>
      </c>
      <c r="F950" s="126">
        <v>86</v>
      </c>
      <c r="G950" s="126" t="s">
        <v>113</v>
      </c>
      <c r="H950" s="364">
        <v>25.92</v>
      </c>
      <c r="I950" s="180">
        <v>25.92</v>
      </c>
      <c r="J950" s="232">
        <v>10897</v>
      </c>
      <c r="K950" s="232">
        <v>1583</v>
      </c>
      <c r="L950" s="232">
        <v>0</v>
      </c>
      <c r="M950" s="232">
        <v>938</v>
      </c>
      <c r="N950" s="232">
        <v>13418</v>
      </c>
      <c r="O950" s="237"/>
      <c r="P950" s="382"/>
      <c r="Q950" s="382"/>
    </row>
    <row r="951" spans="1:17" ht="15">
      <c r="A951" s="233">
        <v>497</v>
      </c>
      <c r="B951" s="234">
        <v>497117087</v>
      </c>
      <c r="C951" s="126" t="s">
        <v>554</v>
      </c>
      <c r="D951" s="124">
        <v>117</v>
      </c>
      <c r="E951" s="126" t="s">
        <v>144</v>
      </c>
      <c r="F951" s="126">
        <v>87</v>
      </c>
      <c r="G951" s="126" t="s">
        <v>114</v>
      </c>
      <c r="H951" s="364">
        <v>1.79</v>
      </c>
      <c r="I951" s="180">
        <v>1.79</v>
      </c>
      <c r="J951" s="232">
        <v>9518</v>
      </c>
      <c r="K951" s="232">
        <v>4117</v>
      </c>
      <c r="L951" s="232">
        <v>0</v>
      </c>
      <c r="M951" s="232">
        <v>938</v>
      </c>
      <c r="N951" s="232">
        <v>14573</v>
      </c>
      <c r="O951" s="237"/>
      <c r="P951" s="382"/>
      <c r="Q951" s="382"/>
    </row>
    <row r="952" spans="1:17" ht="15">
      <c r="A952" s="233">
        <v>497</v>
      </c>
      <c r="B952" s="234">
        <v>497117111</v>
      </c>
      <c r="C952" s="126" t="s">
        <v>554</v>
      </c>
      <c r="D952" s="124">
        <v>117</v>
      </c>
      <c r="E952" s="126" t="s">
        <v>144</v>
      </c>
      <c r="F952" s="126">
        <v>111</v>
      </c>
      <c r="G952" s="126" t="s">
        <v>138</v>
      </c>
      <c r="H952" s="364">
        <v>8.49</v>
      </c>
      <c r="I952" s="180">
        <v>8.49</v>
      </c>
      <c r="J952" s="232">
        <v>10685</v>
      </c>
      <c r="K952" s="232">
        <v>2483</v>
      </c>
      <c r="L952" s="232">
        <v>0</v>
      </c>
      <c r="M952" s="232">
        <v>938</v>
      </c>
      <c r="N952" s="232">
        <v>14106</v>
      </c>
      <c r="O952" s="237"/>
      <c r="P952" s="382"/>
      <c r="Q952" s="382"/>
    </row>
    <row r="953" spans="1:17" ht="15">
      <c r="A953" s="233">
        <v>497</v>
      </c>
      <c r="B953" s="234">
        <v>497117114</v>
      </c>
      <c r="C953" s="126" t="s">
        <v>554</v>
      </c>
      <c r="D953" s="124">
        <v>117</v>
      </c>
      <c r="E953" s="126" t="s">
        <v>144</v>
      </c>
      <c r="F953" s="126">
        <v>114</v>
      </c>
      <c r="G953" s="126" t="s">
        <v>141</v>
      </c>
      <c r="H953" s="364">
        <v>17.39</v>
      </c>
      <c r="I953" s="180">
        <v>17.39</v>
      </c>
      <c r="J953" s="232">
        <v>12803</v>
      </c>
      <c r="K953" s="232">
        <v>2474</v>
      </c>
      <c r="L953" s="232">
        <v>0</v>
      </c>
      <c r="M953" s="232">
        <v>938</v>
      </c>
      <c r="N953" s="232">
        <v>16215</v>
      </c>
      <c r="O953" s="237"/>
      <c r="P953" s="382"/>
      <c r="Q953" s="382"/>
    </row>
    <row r="954" spans="1:17" ht="15">
      <c r="A954" s="233">
        <v>497</v>
      </c>
      <c r="B954" s="234">
        <v>497117117</v>
      </c>
      <c r="C954" s="126" t="s">
        <v>554</v>
      </c>
      <c r="D954" s="124">
        <v>117</v>
      </c>
      <c r="E954" s="126" t="s">
        <v>144</v>
      </c>
      <c r="F954" s="126">
        <v>117</v>
      </c>
      <c r="G954" s="126" t="s">
        <v>144</v>
      </c>
      <c r="H954" s="364">
        <v>35</v>
      </c>
      <c r="I954" s="180">
        <v>35</v>
      </c>
      <c r="J954" s="232">
        <v>10162</v>
      </c>
      <c r="K954" s="232">
        <v>4933</v>
      </c>
      <c r="L954" s="232">
        <v>0</v>
      </c>
      <c r="M954" s="232">
        <v>938</v>
      </c>
      <c r="N954" s="232">
        <v>16033</v>
      </c>
      <c r="O954" s="237"/>
      <c r="P954" s="382"/>
      <c r="Q954" s="382"/>
    </row>
    <row r="955" spans="1:17" ht="15">
      <c r="A955" s="233">
        <v>497</v>
      </c>
      <c r="B955" s="234">
        <v>497117127</v>
      </c>
      <c r="C955" s="126" t="s">
        <v>554</v>
      </c>
      <c r="D955" s="124">
        <v>117</v>
      </c>
      <c r="E955" s="126" t="s">
        <v>144</v>
      </c>
      <c r="F955" s="126">
        <v>127</v>
      </c>
      <c r="G955" s="126" t="s">
        <v>154</v>
      </c>
      <c r="H955" s="364">
        <v>2</v>
      </c>
      <c r="I955" s="180">
        <v>2</v>
      </c>
      <c r="J955" s="232">
        <v>9567</v>
      </c>
      <c r="K955" s="232">
        <v>4888</v>
      </c>
      <c r="L955" s="232">
        <v>0</v>
      </c>
      <c r="M955" s="232">
        <v>938</v>
      </c>
      <c r="N955" s="232">
        <v>15393</v>
      </c>
      <c r="O955" s="237"/>
      <c r="P955" s="382"/>
      <c r="Q955" s="382"/>
    </row>
    <row r="956" spans="1:17" ht="15">
      <c r="A956" s="233">
        <v>497</v>
      </c>
      <c r="B956" s="234">
        <v>497117137</v>
      </c>
      <c r="C956" s="126" t="s">
        <v>554</v>
      </c>
      <c r="D956" s="124">
        <v>117</v>
      </c>
      <c r="E956" s="126" t="s">
        <v>144</v>
      </c>
      <c r="F956" s="126">
        <v>137</v>
      </c>
      <c r="G956" s="126" t="s">
        <v>164</v>
      </c>
      <c r="H956" s="364">
        <v>40.049999999999997</v>
      </c>
      <c r="I956" s="180">
        <v>40.049999999999997</v>
      </c>
      <c r="J956" s="232">
        <v>10978</v>
      </c>
      <c r="K956" s="232">
        <v>0</v>
      </c>
      <c r="L956" s="232">
        <v>0</v>
      </c>
      <c r="M956" s="232">
        <v>938</v>
      </c>
      <c r="N956" s="232">
        <v>11916</v>
      </c>
      <c r="O956" s="237"/>
      <c r="P956" s="382"/>
      <c r="Q956" s="382"/>
    </row>
    <row r="957" spans="1:17" ht="15">
      <c r="A957" s="233">
        <v>497</v>
      </c>
      <c r="B957" s="234">
        <v>497117154</v>
      </c>
      <c r="C957" s="126" t="s">
        <v>554</v>
      </c>
      <c r="D957" s="124">
        <v>117</v>
      </c>
      <c r="E957" s="126" t="s">
        <v>144</v>
      </c>
      <c r="F957" s="126">
        <v>154</v>
      </c>
      <c r="G957" s="126" t="s">
        <v>181</v>
      </c>
      <c r="H957" s="364">
        <v>2</v>
      </c>
      <c r="I957" s="180">
        <v>2</v>
      </c>
      <c r="J957" s="232">
        <v>9567</v>
      </c>
      <c r="K957" s="232">
        <v>13527</v>
      </c>
      <c r="L957" s="232">
        <v>0</v>
      </c>
      <c r="M957" s="232">
        <v>938</v>
      </c>
      <c r="N957" s="232">
        <v>24032</v>
      </c>
      <c r="O957" s="237"/>
      <c r="P957" s="382"/>
      <c r="Q957" s="382"/>
    </row>
    <row r="958" spans="1:17" ht="15">
      <c r="A958" s="233">
        <v>497</v>
      </c>
      <c r="B958" s="234">
        <v>497117159</v>
      </c>
      <c r="C958" s="126" t="s">
        <v>554</v>
      </c>
      <c r="D958" s="124">
        <v>117</v>
      </c>
      <c r="E958" s="126" t="s">
        <v>144</v>
      </c>
      <c r="F958" s="126">
        <v>159</v>
      </c>
      <c r="G958" s="126" t="s">
        <v>186</v>
      </c>
      <c r="H958" s="364">
        <v>4.5</v>
      </c>
      <c r="I958" s="180">
        <v>4.5</v>
      </c>
      <c r="J958" s="232">
        <v>9359</v>
      </c>
      <c r="K958" s="232">
        <v>4519</v>
      </c>
      <c r="L958" s="232">
        <v>0</v>
      </c>
      <c r="M958" s="232">
        <v>938</v>
      </c>
      <c r="N958" s="232">
        <v>14816</v>
      </c>
      <c r="O958" s="237"/>
      <c r="P958" s="382"/>
      <c r="Q958" s="382"/>
    </row>
    <row r="959" spans="1:17" ht="15">
      <c r="A959" s="233">
        <v>497</v>
      </c>
      <c r="B959" s="234">
        <v>497117161</v>
      </c>
      <c r="C959" s="126" t="s">
        <v>554</v>
      </c>
      <c r="D959" s="124">
        <v>117</v>
      </c>
      <c r="E959" s="126" t="s">
        <v>144</v>
      </c>
      <c r="F959" s="126">
        <v>161</v>
      </c>
      <c r="G959" s="126" t="s">
        <v>188</v>
      </c>
      <c r="H959" s="364">
        <v>1</v>
      </c>
      <c r="I959" s="180">
        <v>1</v>
      </c>
      <c r="J959" s="232">
        <v>9518</v>
      </c>
      <c r="K959" s="232">
        <v>4011</v>
      </c>
      <c r="L959" s="232">
        <v>0</v>
      </c>
      <c r="M959" s="232">
        <v>938</v>
      </c>
      <c r="N959" s="232">
        <v>14467</v>
      </c>
      <c r="O959" s="237"/>
      <c r="P959" s="382"/>
      <c r="Q959" s="382"/>
    </row>
    <row r="960" spans="1:17" ht="15">
      <c r="A960" s="233">
        <v>497</v>
      </c>
      <c r="B960" s="234">
        <v>497117210</v>
      </c>
      <c r="C960" s="126" t="s">
        <v>554</v>
      </c>
      <c r="D960" s="124">
        <v>117</v>
      </c>
      <c r="E960" s="126" t="s">
        <v>144</v>
      </c>
      <c r="F960" s="126">
        <v>210</v>
      </c>
      <c r="G960" s="126" t="s">
        <v>237</v>
      </c>
      <c r="H960" s="364">
        <v>37.85</v>
      </c>
      <c r="I960" s="180">
        <v>37.85</v>
      </c>
      <c r="J960" s="232">
        <v>10693</v>
      </c>
      <c r="K960" s="232">
        <v>4387</v>
      </c>
      <c r="L960" s="232">
        <v>0</v>
      </c>
      <c r="M960" s="232">
        <v>938</v>
      </c>
      <c r="N960" s="232">
        <v>16018</v>
      </c>
      <c r="O960" s="237"/>
      <c r="P960" s="382"/>
      <c r="Q960" s="382"/>
    </row>
    <row r="961" spans="1:17" ht="15">
      <c r="A961" s="233">
        <v>497</v>
      </c>
      <c r="B961" s="234">
        <v>497117223</v>
      </c>
      <c r="C961" s="126" t="s">
        <v>554</v>
      </c>
      <c r="D961" s="124">
        <v>117</v>
      </c>
      <c r="E961" s="126" t="s">
        <v>144</v>
      </c>
      <c r="F961" s="126">
        <v>223</v>
      </c>
      <c r="G961" s="126" t="s">
        <v>250</v>
      </c>
      <c r="H961" s="364">
        <v>4</v>
      </c>
      <c r="I961" s="180">
        <v>4</v>
      </c>
      <c r="J961" s="232">
        <v>9480</v>
      </c>
      <c r="K961" s="232">
        <v>1169</v>
      </c>
      <c r="L961" s="232">
        <v>0</v>
      </c>
      <c r="M961" s="232">
        <v>938</v>
      </c>
      <c r="N961" s="232">
        <v>11587</v>
      </c>
      <c r="O961" s="237"/>
      <c r="P961" s="382"/>
      <c r="Q961" s="382"/>
    </row>
    <row r="962" spans="1:17" ht="15">
      <c r="A962" s="233">
        <v>497</v>
      </c>
      <c r="B962" s="234">
        <v>497117227</v>
      </c>
      <c r="C962" s="126" t="s">
        <v>554</v>
      </c>
      <c r="D962" s="124">
        <v>117</v>
      </c>
      <c r="E962" s="126" t="s">
        <v>144</v>
      </c>
      <c r="F962" s="126">
        <v>227</v>
      </c>
      <c r="G962" s="126" t="s">
        <v>254</v>
      </c>
      <c r="H962" s="364">
        <v>1</v>
      </c>
      <c r="I962" s="180">
        <v>1</v>
      </c>
      <c r="J962" s="232">
        <v>12677.874415781485</v>
      </c>
      <c r="K962" s="232">
        <v>3649</v>
      </c>
      <c r="L962" s="232">
        <v>0</v>
      </c>
      <c r="M962" s="232">
        <v>938</v>
      </c>
      <c r="N962" s="232">
        <v>17264.874415781487</v>
      </c>
      <c r="O962" s="237"/>
      <c r="P962" s="382"/>
      <c r="Q962" s="382"/>
    </row>
    <row r="963" spans="1:17" ht="15">
      <c r="A963" s="233">
        <v>497</v>
      </c>
      <c r="B963" s="234">
        <v>497117272</v>
      </c>
      <c r="C963" s="126" t="s">
        <v>554</v>
      </c>
      <c r="D963" s="124">
        <v>117</v>
      </c>
      <c r="E963" s="126" t="s">
        <v>144</v>
      </c>
      <c r="F963" s="126">
        <v>272</v>
      </c>
      <c r="G963" s="126" t="s">
        <v>299</v>
      </c>
      <c r="H963" s="364">
        <v>3</v>
      </c>
      <c r="I963" s="180">
        <v>3</v>
      </c>
      <c r="J963" s="232">
        <v>9551</v>
      </c>
      <c r="K963" s="232">
        <v>14683</v>
      </c>
      <c r="L963" s="232">
        <v>0</v>
      </c>
      <c r="M963" s="232">
        <v>938</v>
      </c>
      <c r="N963" s="232">
        <v>25172</v>
      </c>
      <c r="O963" s="237"/>
      <c r="P963" s="382"/>
      <c r="Q963" s="382"/>
    </row>
    <row r="964" spans="1:17" ht="15">
      <c r="A964" s="233">
        <v>497</v>
      </c>
      <c r="B964" s="234">
        <v>497117275</v>
      </c>
      <c r="C964" s="126" t="s">
        <v>554</v>
      </c>
      <c r="D964" s="124">
        <v>117</v>
      </c>
      <c r="E964" s="126" t="s">
        <v>144</v>
      </c>
      <c r="F964" s="126">
        <v>275</v>
      </c>
      <c r="G964" s="126" t="s">
        <v>302</v>
      </c>
      <c r="H964" s="364">
        <v>3</v>
      </c>
      <c r="I964" s="180">
        <v>3</v>
      </c>
      <c r="J964" s="232">
        <v>11721</v>
      </c>
      <c r="K964" s="232">
        <v>5138</v>
      </c>
      <c r="L964" s="232">
        <v>0</v>
      </c>
      <c r="M964" s="232">
        <v>938</v>
      </c>
      <c r="N964" s="232">
        <v>17797</v>
      </c>
      <c r="O964" s="237"/>
      <c r="P964" s="382"/>
      <c r="Q964" s="382"/>
    </row>
    <row r="965" spans="1:17" ht="15">
      <c r="A965" s="233">
        <v>497</v>
      </c>
      <c r="B965" s="234">
        <v>497117278</v>
      </c>
      <c r="C965" s="126" t="s">
        <v>554</v>
      </c>
      <c r="D965" s="124">
        <v>117</v>
      </c>
      <c r="E965" s="126" t="s">
        <v>144</v>
      </c>
      <c r="F965" s="126">
        <v>278</v>
      </c>
      <c r="G965" s="126" t="s">
        <v>305</v>
      </c>
      <c r="H965" s="364">
        <v>47.07</v>
      </c>
      <c r="I965" s="180">
        <v>47.07</v>
      </c>
      <c r="J965" s="232">
        <v>10461</v>
      </c>
      <c r="K965" s="232">
        <v>2386</v>
      </c>
      <c r="L965" s="232">
        <v>0</v>
      </c>
      <c r="M965" s="232">
        <v>938</v>
      </c>
      <c r="N965" s="232">
        <v>13785</v>
      </c>
      <c r="O965" s="237"/>
      <c r="P965" s="382"/>
      <c r="Q965" s="382"/>
    </row>
    <row r="966" spans="1:17" ht="15">
      <c r="A966" s="233">
        <v>497</v>
      </c>
      <c r="B966" s="234">
        <v>497117281</v>
      </c>
      <c r="C966" s="126" t="s">
        <v>554</v>
      </c>
      <c r="D966" s="124">
        <v>117</v>
      </c>
      <c r="E966" s="126" t="s">
        <v>144</v>
      </c>
      <c r="F966" s="126">
        <v>281</v>
      </c>
      <c r="G966" s="126" t="s">
        <v>308</v>
      </c>
      <c r="H966" s="364">
        <v>89.16</v>
      </c>
      <c r="I966" s="180">
        <v>89.16</v>
      </c>
      <c r="J966" s="232">
        <v>13381</v>
      </c>
      <c r="K966" s="232">
        <v>0</v>
      </c>
      <c r="L966" s="232">
        <v>0</v>
      </c>
      <c r="M966" s="232">
        <v>938</v>
      </c>
      <c r="N966" s="232">
        <v>14319</v>
      </c>
      <c r="O966" s="237"/>
      <c r="P966" s="382"/>
      <c r="Q966" s="382"/>
    </row>
    <row r="967" spans="1:17" ht="15">
      <c r="A967" s="233">
        <v>497</v>
      </c>
      <c r="B967" s="234">
        <v>497117289</v>
      </c>
      <c r="C967" s="126" t="s">
        <v>554</v>
      </c>
      <c r="D967" s="124">
        <v>117</v>
      </c>
      <c r="E967" s="126" t="s">
        <v>144</v>
      </c>
      <c r="F967" s="126">
        <v>289</v>
      </c>
      <c r="G967" s="126" t="s">
        <v>316</v>
      </c>
      <c r="H967" s="364">
        <v>2.5</v>
      </c>
      <c r="I967" s="180">
        <v>2.5</v>
      </c>
      <c r="J967" s="232">
        <v>12207.795035460991</v>
      </c>
      <c r="K967" s="232">
        <v>13312</v>
      </c>
      <c r="L967" s="232">
        <v>0</v>
      </c>
      <c r="M967" s="232">
        <v>938</v>
      </c>
      <c r="N967" s="232">
        <v>26457.795035460993</v>
      </c>
      <c r="O967" s="237"/>
      <c r="P967" s="382"/>
      <c r="Q967" s="382"/>
    </row>
    <row r="968" spans="1:17" ht="15">
      <c r="A968" s="233">
        <v>497</v>
      </c>
      <c r="B968" s="234">
        <v>497117325</v>
      </c>
      <c r="C968" s="126" t="s">
        <v>554</v>
      </c>
      <c r="D968" s="124">
        <v>117</v>
      </c>
      <c r="E968" s="126" t="s">
        <v>144</v>
      </c>
      <c r="F968" s="126">
        <v>325</v>
      </c>
      <c r="G968" s="126" t="s">
        <v>352</v>
      </c>
      <c r="H968" s="364">
        <v>9</v>
      </c>
      <c r="I968" s="180">
        <v>9</v>
      </c>
      <c r="J968" s="232">
        <v>10092</v>
      </c>
      <c r="K968" s="232">
        <v>1410</v>
      </c>
      <c r="L968" s="232">
        <v>0</v>
      </c>
      <c r="M968" s="232">
        <v>938</v>
      </c>
      <c r="N968" s="232">
        <v>12440</v>
      </c>
      <c r="O968" s="237"/>
      <c r="P968" s="382"/>
      <c r="Q968" s="382"/>
    </row>
    <row r="969" spans="1:17" ht="15">
      <c r="A969" s="233">
        <v>497</v>
      </c>
      <c r="B969" s="234">
        <v>497117332</v>
      </c>
      <c r="C969" s="126" t="s">
        <v>554</v>
      </c>
      <c r="D969" s="124">
        <v>117</v>
      </c>
      <c r="E969" s="126" t="s">
        <v>144</v>
      </c>
      <c r="F969" s="126">
        <v>332</v>
      </c>
      <c r="G969" s="126" t="s">
        <v>359</v>
      </c>
      <c r="H969" s="364">
        <v>5</v>
      </c>
      <c r="I969" s="180">
        <v>5</v>
      </c>
      <c r="J969" s="232">
        <v>9451</v>
      </c>
      <c r="K969" s="232">
        <v>715</v>
      </c>
      <c r="L969" s="232">
        <v>0</v>
      </c>
      <c r="M969" s="232">
        <v>938</v>
      </c>
      <c r="N969" s="232">
        <v>11104</v>
      </c>
      <c r="O969" s="237"/>
      <c r="P969" s="382"/>
      <c r="Q969" s="382"/>
    </row>
    <row r="970" spans="1:17" ht="15">
      <c r="A970" s="233">
        <v>497</v>
      </c>
      <c r="B970" s="234">
        <v>497117340</v>
      </c>
      <c r="C970" s="126" t="s">
        <v>554</v>
      </c>
      <c r="D970" s="124">
        <v>117</v>
      </c>
      <c r="E970" s="126" t="s">
        <v>144</v>
      </c>
      <c r="F970" s="126">
        <v>340</v>
      </c>
      <c r="G970" s="126" t="s">
        <v>367</v>
      </c>
      <c r="H970" s="364">
        <v>3</v>
      </c>
      <c r="I970" s="180">
        <v>3</v>
      </c>
      <c r="J970" s="232">
        <v>9543</v>
      </c>
      <c r="K970" s="232">
        <v>6373</v>
      </c>
      <c r="L970" s="232">
        <v>0</v>
      </c>
      <c r="M970" s="232">
        <v>938</v>
      </c>
      <c r="N970" s="232">
        <v>16854</v>
      </c>
      <c r="O970" s="237"/>
      <c r="P970" s="382"/>
      <c r="Q970" s="382"/>
    </row>
    <row r="971" spans="1:17" ht="15">
      <c r="A971" s="233">
        <v>497</v>
      </c>
      <c r="B971" s="234">
        <v>497117605</v>
      </c>
      <c r="C971" s="126" t="s">
        <v>554</v>
      </c>
      <c r="D971" s="124">
        <v>117</v>
      </c>
      <c r="E971" s="126" t="s">
        <v>144</v>
      </c>
      <c r="F971" s="126">
        <v>605</v>
      </c>
      <c r="G971" s="126" t="s">
        <v>383</v>
      </c>
      <c r="H971" s="364">
        <v>50.39</v>
      </c>
      <c r="I971" s="180">
        <v>50.39</v>
      </c>
      <c r="J971" s="232">
        <v>11372</v>
      </c>
      <c r="K971" s="232">
        <v>8233</v>
      </c>
      <c r="L971" s="232">
        <v>0</v>
      </c>
      <c r="M971" s="232">
        <v>938</v>
      </c>
      <c r="N971" s="232">
        <v>20543</v>
      </c>
      <c r="O971" s="237"/>
      <c r="P971" s="382"/>
      <c r="Q971" s="382"/>
    </row>
    <row r="972" spans="1:17" ht="15">
      <c r="A972" s="233">
        <v>497</v>
      </c>
      <c r="B972" s="234">
        <v>497117670</v>
      </c>
      <c r="C972" s="126" t="s">
        <v>554</v>
      </c>
      <c r="D972" s="124">
        <v>117</v>
      </c>
      <c r="E972" s="126" t="s">
        <v>144</v>
      </c>
      <c r="F972" s="126">
        <v>670</v>
      </c>
      <c r="G972" s="126" t="s">
        <v>401</v>
      </c>
      <c r="H972" s="364">
        <v>7</v>
      </c>
      <c r="I972" s="180">
        <v>7</v>
      </c>
      <c r="J972" s="232">
        <v>10723</v>
      </c>
      <c r="K972" s="232">
        <v>8145</v>
      </c>
      <c r="L972" s="232">
        <v>0</v>
      </c>
      <c r="M972" s="232">
        <v>938</v>
      </c>
      <c r="N972" s="232">
        <v>19806</v>
      </c>
      <c r="O972" s="237"/>
      <c r="P972" s="382"/>
      <c r="Q972" s="382"/>
    </row>
    <row r="973" spans="1:17" ht="15">
      <c r="A973" s="233">
        <v>497</v>
      </c>
      <c r="B973" s="234">
        <v>497117672</v>
      </c>
      <c r="C973" s="126" t="s">
        <v>554</v>
      </c>
      <c r="D973" s="124">
        <v>117</v>
      </c>
      <c r="E973" s="126" t="s">
        <v>144</v>
      </c>
      <c r="F973" s="126">
        <v>672</v>
      </c>
      <c r="G973" s="126" t="s">
        <v>402</v>
      </c>
      <c r="H973" s="364">
        <v>3</v>
      </c>
      <c r="I973" s="180">
        <v>3</v>
      </c>
      <c r="J973" s="232">
        <v>9220</v>
      </c>
      <c r="K973" s="232">
        <v>3712</v>
      </c>
      <c r="L973" s="232">
        <v>0</v>
      </c>
      <c r="M973" s="232">
        <v>938</v>
      </c>
      <c r="N973" s="232">
        <v>13870</v>
      </c>
      <c r="O973" s="237"/>
      <c r="P973" s="382"/>
      <c r="Q973" s="382"/>
    </row>
    <row r="974" spans="1:17" ht="15">
      <c r="A974" s="233">
        <v>497</v>
      </c>
      <c r="B974" s="234">
        <v>497117674</v>
      </c>
      <c r="C974" s="126" t="s">
        <v>554</v>
      </c>
      <c r="D974" s="124">
        <v>117</v>
      </c>
      <c r="E974" s="126" t="s">
        <v>144</v>
      </c>
      <c r="F974" s="126">
        <v>674</v>
      </c>
      <c r="G974" s="126" t="s">
        <v>404</v>
      </c>
      <c r="H974" s="364">
        <v>10</v>
      </c>
      <c r="I974" s="180">
        <v>10</v>
      </c>
      <c r="J974" s="232">
        <v>12563</v>
      </c>
      <c r="K974" s="232">
        <v>6820</v>
      </c>
      <c r="L974" s="232">
        <v>0</v>
      </c>
      <c r="M974" s="232">
        <v>938</v>
      </c>
      <c r="N974" s="232">
        <v>20321</v>
      </c>
      <c r="O974" s="237"/>
      <c r="P974" s="382"/>
      <c r="Q974" s="382"/>
    </row>
    <row r="975" spans="1:17" ht="15">
      <c r="A975" s="233">
        <v>497</v>
      </c>
      <c r="B975" s="234">
        <v>497117680</v>
      </c>
      <c r="C975" s="126" t="s">
        <v>554</v>
      </c>
      <c r="D975" s="124">
        <v>117</v>
      </c>
      <c r="E975" s="126" t="s">
        <v>144</v>
      </c>
      <c r="F975" s="126">
        <v>680</v>
      </c>
      <c r="G975" s="126" t="s">
        <v>406</v>
      </c>
      <c r="H975" s="364">
        <v>5.5</v>
      </c>
      <c r="I975" s="180">
        <v>5.5</v>
      </c>
      <c r="J975" s="232">
        <v>9394</v>
      </c>
      <c r="K975" s="232">
        <v>3542</v>
      </c>
      <c r="L975" s="232">
        <v>0</v>
      </c>
      <c r="M975" s="232">
        <v>938</v>
      </c>
      <c r="N975" s="232">
        <v>13874</v>
      </c>
      <c r="O975" s="237"/>
      <c r="P975" s="382"/>
      <c r="Q975" s="382"/>
    </row>
    <row r="976" spans="1:17" ht="15">
      <c r="A976" s="233">
        <v>497</v>
      </c>
      <c r="B976" s="234">
        <v>497117683</v>
      </c>
      <c r="C976" s="126" t="s">
        <v>554</v>
      </c>
      <c r="D976" s="124">
        <v>117</v>
      </c>
      <c r="E976" s="126" t="s">
        <v>144</v>
      </c>
      <c r="F976" s="126">
        <v>683</v>
      </c>
      <c r="G976" s="126" t="s">
        <v>407</v>
      </c>
      <c r="H976" s="364">
        <v>3.5</v>
      </c>
      <c r="I976" s="180">
        <v>3.5</v>
      </c>
      <c r="J976" s="232">
        <v>11176</v>
      </c>
      <c r="K976" s="232">
        <v>9063</v>
      </c>
      <c r="L976" s="232">
        <v>0</v>
      </c>
      <c r="M976" s="232">
        <v>938</v>
      </c>
      <c r="N976" s="232">
        <v>21177</v>
      </c>
      <c r="O976" s="237"/>
      <c r="P976" s="382"/>
      <c r="Q976" s="382"/>
    </row>
    <row r="977" spans="1:17" ht="15">
      <c r="A977" s="233">
        <v>497</v>
      </c>
      <c r="B977" s="234">
        <v>497117750</v>
      </c>
      <c r="C977" s="126" t="s">
        <v>554</v>
      </c>
      <c r="D977" s="124">
        <v>117</v>
      </c>
      <c r="E977" s="126" t="s">
        <v>144</v>
      </c>
      <c r="F977" s="126">
        <v>750</v>
      </c>
      <c r="G977" s="126" t="s">
        <v>425</v>
      </c>
      <c r="H977" s="364">
        <v>1.5</v>
      </c>
      <c r="I977" s="180">
        <v>1.5</v>
      </c>
      <c r="J977" s="232">
        <v>10122</v>
      </c>
      <c r="K977" s="232">
        <v>6409</v>
      </c>
      <c r="L977" s="232">
        <v>0</v>
      </c>
      <c r="M977" s="232">
        <v>938</v>
      </c>
      <c r="N977" s="232">
        <v>17469</v>
      </c>
      <c r="O977" s="237"/>
      <c r="P977" s="382"/>
      <c r="Q977" s="382"/>
    </row>
    <row r="978" spans="1:17" ht="15">
      <c r="A978" s="233">
        <v>497</v>
      </c>
      <c r="B978" s="234">
        <v>497117755</v>
      </c>
      <c r="C978" s="126" t="s">
        <v>554</v>
      </c>
      <c r="D978" s="124">
        <v>117</v>
      </c>
      <c r="E978" s="126" t="s">
        <v>144</v>
      </c>
      <c r="F978" s="126">
        <v>755</v>
      </c>
      <c r="G978" s="126" t="s">
        <v>427</v>
      </c>
      <c r="H978" s="364">
        <v>4</v>
      </c>
      <c r="I978" s="180">
        <v>4</v>
      </c>
      <c r="J978" s="232">
        <v>14351</v>
      </c>
      <c r="K978" s="232">
        <v>6707</v>
      </c>
      <c r="L978" s="232">
        <v>0</v>
      </c>
      <c r="M978" s="232">
        <v>938</v>
      </c>
      <c r="N978" s="232">
        <v>21996</v>
      </c>
      <c r="O978" s="237"/>
      <c r="P978" s="382"/>
      <c r="Q978" s="382"/>
    </row>
    <row r="979" spans="1:17" ht="15">
      <c r="A979" s="233">
        <v>497</v>
      </c>
      <c r="B979" s="234">
        <v>497117766</v>
      </c>
      <c r="C979" s="126" t="s">
        <v>554</v>
      </c>
      <c r="D979" s="124">
        <v>117</v>
      </c>
      <c r="E979" s="126" t="s">
        <v>144</v>
      </c>
      <c r="F979" s="126">
        <v>766</v>
      </c>
      <c r="G979" s="126" t="s">
        <v>431</v>
      </c>
      <c r="H979" s="364">
        <v>2</v>
      </c>
      <c r="I979" s="180">
        <v>2</v>
      </c>
      <c r="J979" s="232">
        <v>12439</v>
      </c>
      <c r="K979" s="232">
        <v>4390</v>
      </c>
      <c r="L979" s="232">
        <v>0</v>
      </c>
      <c r="M979" s="232">
        <v>938</v>
      </c>
      <c r="N979" s="232">
        <v>17767</v>
      </c>
      <c r="O979" s="237"/>
      <c r="P979" s="382"/>
      <c r="Q979" s="382"/>
    </row>
    <row r="980" spans="1:17" ht="15">
      <c r="A980" s="233">
        <v>498</v>
      </c>
      <c r="B980" s="234">
        <v>498281061</v>
      </c>
      <c r="C980" s="126" t="s">
        <v>555</v>
      </c>
      <c r="D980" s="124">
        <v>281</v>
      </c>
      <c r="E980" s="126" t="s">
        <v>308</v>
      </c>
      <c r="F980" s="126">
        <v>61</v>
      </c>
      <c r="G980" s="126" t="s">
        <v>88</v>
      </c>
      <c r="H980" s="364">
        <v>1</v>
      </c>
      <c r="I980" s="180">
        <v>1</v>
      </c>
      <c r="J980" s="232">
        <v>14389</v>
      </c>
      <c r="K980" s="232">
        <v>887</v>
      </c>
      <c r="L980" s="232">
        <v>0</v>
      </c>
      <c r="M980" s="232">
        <v>938</v>
      </c>
      <c r="N980" s="232">
        <v>16214</v>
      </c>
      <c r="O980" s="237"/>
      <c r="P980" s="382"/>
      <c r="Q980" s="382"/>
    </row>
    <row r="981" spans="1:17" ht="15">
      <c r="A981" s="233">
        <v>498</v>
      </c>
      <c r="B981" s="234">
        <v>498281087</v>
      </c>
      <c r="C981" s="126" t="s">
        <v>555</v>
      </c>
      <c r="D981" s="124">
        <v>281</v>
      </c>
      <c r="E981" s="126" t="s">
        <v>308</v>
      </c>
      <c r="F981" s="126">
        <v>87</v>
      </c>
      <c r="G981" s="126" t="s">
        <v>114</v>
      </c>
      <c r="H981" s="364">
        <v>1</v>
      </c>
      <c r="I981" s="180">
        <v>1</v>
      </c>
      <c r="J981" s="232">
        <v>11393.198282458285</v>
      </c>
      <c r="K981" s="232">
        <v>4928</v>
      </c>
      <c r="L981" s="232">
        <v>0</v>
      </c>
      <c r="M981" s="232">
        <v>938</v>
      </c>
      <c r="N981" s="232">
        <v>17259.198282458285</v>
      </c>
      <c r="O981" s="237"/>
      <c r="P981" s="382"/>
      <c r="Q981" s="382"/>
    </row>
    <row r="982" spans="1:17" ht="15">
      <c r="A982" s="233">
        <v>498</v>
      </c>
      <c r="B982" s="234">
        <v>498281137</v>
      </c>
      <c r="C982" s="126" t="s">
        <v>555</v>
      </c>
      <c r="D982" s="124">
        <v>281</v>
      </c>
      <c r="E982" s="126" t="s">
        <v>308</v>
      </c>
      <c r="F982" s="126">
        <v>137</v>
      </c>
      <c r="G982" s="126" t="s">
        <v>164</v>
      </c>
      <c r="H982" s="364">
        <v>1</v>
      </c>
      <c r="I982" s="180">
        <v>1</v>
      </c>
      <c r="J982" s="232">
        <v>15039</v>
      </c>
      <c r="K982" s="232">
        <v>0</v>
      </c>
      <c r="L982" s="232">
        <v>0</v>
      </c>
      <c r="M982" s="232">
        <v>938</v>
      </c>
      <c r="N982" s="232">
        <v>15977</v>
      </c>
      <c r="O982" s="237"/>
      <c r="P982" s="382"/>
      <c r="Q982" s="382"/>
    </row>
    <row r="983" spans="1:17" ht="15">
      <c r="A983" s="233">
        <v>498</v>
      </c>
      <c r="B983" s="234">
        <v>498281281</v>
      </c>
      <c r="C983" s="126" t="s">
        <v>555</v>
      </c>
      <c r="D983" s="124">
        <v>281</v>
      </c>
      <c r="E983" s="126" t="s">
        <v>308</v>
      </c>
      <c r="F983" s="126">
        <v>281</v>
      </c>
      <c r="G983" s="126" t="s">
        <v>308</v>
      </c>
      <c r="H983" s="364">
        <v>362.78999999999996</v>
      </c>
      <c r="I983" s="180">
        <v>362.78999999999996</v>
      </c>
      <c r="J983" s="232">
        <v>13988</v>
      </c>
      <c r="K983" s="232">
        <v>0</v>
      </c>
      <c r="L983" s="232">
        <v>0</v>
      </c>
      <c r="M983" s="232">
        <v>938</v>
      </c>
      <c r="N983" s="232">
        <v>14926</v>
      </c>
      <c r="O983" s="237"/>
      <c r="P983" s="382"/>
      <c r="Q983" s="382"/>
    </row>
    <row r="984" spans="1:17" ht="15">
      <c r="A984" s="233">
        <v>498</v>
      </c>
      <c r="B984" s="234">
        <v>498281332</v>
      </c>
      <c r="C984" s="126" t="s">
        <v>555</v>
      </c>
      <c r="D984" s="124">
        <v>281</v>
      </c>
      <c r="E984" s="126" t="s">
        <v>308</v>
      </c>
      <c r="F984" s="126">
        <v>332</v>
      </c>
      <c r="G984" s="126" t="s">
        <v>359</v>
      </c>
      <c r="H984" s="364">
        <v>2</v>
      </c>
      <c r="I984" s="180">
        <v>2</v>
      </c>
      <c r="J984" s="232">
        <v>14389</v>
      </c>
      <c r="K984" s="232">
        <v>1088</v>
      </c>
      <c r="L984" s="232">
        <v>0</v>
      </c>
      <c r="M984" s="232">
        <v>938</v>
      </c>
      <c r="N984" s="232">
        <v>16415</v>
      </c>
      <c r="O984" s="237"/>
      <c r="P984" s="382"/>
      <c r="Q984" s="382"/>
    </row>
    <row r="985" spans="1:17" ht="15">
      <c r="A985" s="233">
        <v>499</v>
      </c>
      <c r="B985" s="234">
        <v>499061024</v>
      </c>
      <c r="C985" s="126" t="s">
        <v>556</v>
      </c>
      <c r="D985" s="124">
        <v>61</v>
      </c>
      <c r="E985" s="126" t="s">
        <v>88</v>
      </c>
      <c r="F985" s="126">
        <v>24</v>
      </c>
      <c r="G985" s="126" t="s">
        <v>51</v>
      </c>
      <c r="H985" s="364">
        <v>1</v>
      </c>
      <c r="I985" s="180">
        <v>1</v>
      </c>
      <c r="J985" s="232">
        <v>11023</v>
      </c>
      <c r="K985" s="232">
        <v>2906</v>
      </c>
      <c r="L985" s="232">
        <v>0</v>
      </c>
      <c r="M985" s="232">
        <v>938</v>
      </c>
      <c r="N985" s="232">
        <v>14867</v>
      </c>
      <c r="O985" s="237"/>
      <c r="P985" s="382"/>
      <c r="Q985" s="382"/>
    </row>
    <row r="986" spans="1:17" ht="15">
      <c r="A986" s="233">
        <v>499</v>
      </c>
      <c r="B986" s="234">
        <v>499061061</v>
      </c>
      <c r="C986" s="126" t="s">
        <v>556</v>
      </c>
      <c r="D986" s="124">
        <v>61</v>
      </c>
      <c r="E986" s="126" t="s">
        <v>88</v>
      </c>
      <c r="F986" s="126">
        <v>61</v>
      </c>
      <c r="G986" s="126" t="s">
        <v>88</v>
      </c>
      <c r="H986" s="364">
        <v>153.75999999999996</v>
      </c>
      <c r="I986" s="180">
        <v>153.75999999999996</v>
      </c>
      <c r="J986" s="232">
        <v>12769</v>
      </c>
      <c r="K986" s="232">
        <v>787</v>
      </c>
      <c r="L986" s="232">
        <v>0</v>
      </c>
      <c r="M986" s="232">
        <v>938</v>
      </c>
      <c r="N986" s="232">
        <v>14494</v>
      </c>
      <c r="O986" s="237"/>
      <c r="P986" s="382"/>
      <c r="Q986" s="382"/>
    </row>
    <row r="987" spans="1:17" ht="15">
      <c r="A987" s="233">
        <v>499</v>
      </c>
      <c r="B987" s="234">
        <v>499061087</v>
      </c>
      <c r="C987" s="126" t="s">
        <v>556</v>
      </c>
      <c r="D987" s="124">
        <v>61</v>
      </c>
      <c r="E987" s="126" t="s">
        <v>88</v>
      </c>
      <c r="F987" s="126">
        <v>87</v>
      </c>
      <c r="G987" s="126" t="s">
        <v>114</v>
      </c>
      <c r="H987" s="364">
        <v>2.0499999999999998</v>
      </c>
      <c r="I987" s="180">
        <v>2.0499999999999998</v>
      </c>
      <c r="J987" s="232">
        <v>11393.198282458285</v>
      </c>
      <c r="K987" s="232">
        <v>4928</v>
      </c>
      <c r="L987" s="232">
        <v>0</v>
      </c>
      <c r="M987" s="232">
        <v>938</v>
      </c>
      <c r="N987" s="232">
        <v>17259.198282458285</v>
      </c>
      <c r="O987" s="237"/>
      <c r="P987" s="382"/>
      <c r="Q987" s="382"/>
    </row>
    <row r="988" spans="1:17" ht="15">
      <c r="A988" s="233">
        <v>499</v>
      </c>
      <c r="B988" s="234">
        <v>499061111</v>
      </c>
      <c r="C988" s="126" t="s">
        <v>556</v>
      </c>
      <c r="D988" s="124">
        <v>61</v>
      </c>
      <c r="E988" s="126" t="s">
        <v>88</v>
      </c>
      <c r="F988" s="126">
        <v>111</v>
      </c>
      <c r="G988" s="126" t="s">
        <v>138</v>
      </c>
      <c r="H988" s="364">
        <v>1</v>
      </c>
      <c r="I988" s="180">
        <v>1</v>
      </c>
      <c r="J988" s="232">
        <v>15484</v>
      </c>
      <c r="K988" s="232">
        <v>3599</v>
      </c>
      <c r="L988" s="232">
        <v>0</v>
      </c>
      <c r="M988" s="232">
        <v>938</v>
      </c>
      <c r="N988" s="232">
        <v>20021</v>
      </c>
      <c r="O988" s="237"/>
      <c r="P988" s="382"/>
      <c r="Q988" s="382"/>
    </row>
    <row r="989" spans="1:17" ht="15">
      <c r="A989" s="233">
        <v>499</v>
      </c>
      <c r="B989" s="234">
        <v>499061137</v>
      </c>
      <c r="C989" s="126" t="s">
        <v>556</v>
      </c>
      <c r="D989" s="124">
        <v>61</v>
      </c>
      <c r="E989" s="126" t="s">
        <v>88</v>
      </c>
      <c r="F989" s="126">
        <v>137</v>
      </c>
      <c r="G989" s="126" t="s">
        <v>164</v>
      </c>
      <c r="H989" s="364">
        <v>4.53</v>
      </c>
      <c r="I989" s="180">
        <v>4.53</v>
      </c>
      <c r="J989" s="232">
        <v>14226</v>
      </c>
      <c r="K989" s="232">
        <v>0</v>
      </c>
      <c r="L989" s="232">
        <v>0</v>
      </c>
      <c r="M989" s="232">
        <v>938</v>
      </c>
      <c r="N989" s="232">
        <v>15164</v>
      </c>
      <c r="O989" s="237"/>
      <c r="P989" s="382"/>
      <c r="Q989" s="382"/>
    </row>
    <row r="990" spans="1:17" ht="15">
      <c r="A990" s="233">
        <v>499</v>
      </c>
      <c r="B990" s="234">
        <v>499061159</v>
      </c>
      <c r="C990" s="126" t="s">
        <v>556</v>
      </c>
      <c r="D990" s="124">
        <v>61</v>
      </c>
      <c r="E990" s="126" t="s">
        <v>88</v>
      </c>
      <c r="F990" s="126">
        <v>159</v>
      </c>
      <c r="G990" s="126" t="s">
        <v>186</v>
      </c>
      <c r="H990" s="364">
        <v>0.05</v>
      </c>
      <c r="I990" s="180">
        <v>0.05</v>
      </c>
      <c r="J990" s="232">
        <v>10768.938384473198</v>
      </c>
      <c r="K990" s="232">
        <v>5200</v>
      </c>
      <c r="L990" s="232">
        <v>0</v>
      </c>
      <c r="M990" s="232">
        <v>938</v>
      </c>
      <c r="N990" s="232">
        <v>16906.9383844732</v>
      </c>
      <c r="O990" s="237"/>
      <c r="P990" s="382"/>
      <c r="Q990" s="382"/>
    </row>
    <row r="991" spans="1:17" ht="15">
      <c r="A991" s="233">
        <v>499</v>
      </c>
      <c r="B991" s="234">
        <v>499061161</v>
      </c>
      <c r="C991" s="126" t="s">
        <v>556</v>
      </c>
      <c r="D991" s="124">
        <v>61</v>
      </c>
      <c r="E991" s="126" t="s">
        <v>88</v>
      </c>
      <c r="F991" s="126">
        <v>161</v>
      </c>
      <c r="G991" s="126" t="s">
        <v>188</v>
      </c>
      <c r="H991" s="364">
        <v>5.3100000000000005</v>
      </c>
      <c r="I991" s="180">
        <v>5.3100000000000005</v>
      </c>
      <c r="J991" s="232">
        <v>15564</v>
      </c>
      <c r="K991" s="232">
        <v>6558</v>
      </c>
      <c r="L991" s="232">
        <v>0</v>
      </c>
      <c r="M991" s="232">
        <v>938</v>
      </c>
      <c r="N991" s="232">
        <v>23060</v>
      </c>
      <c r="O991" s="237"/>
      <c r="P991" s="382"/>
      <c r="Q991" s="382"/>
    </row>
    <row r="992" spans="1:17" ht="15">
      <c r="A992" s="233">
        <v>499</v>
      </c>
      <c r="B992" s="234">
        <v>499061278</v>
      </c>
      <c r="C992" s="126" t="s">
        <v>556</v>
      </c>
      <c r="D992" s="124">
        <v>61</v>
      </c>
      <c r="E992" s="126" t="s">
        <v>88</v>
      </c>
      <c r="F992" s="126">
        <v>278</v>
      </c>
      <c r="G992" s="126" t="s">
        <v>305</v>
      </c>
      <c r="H992" s="364">
        <v>2.8899999999999997</v>
      </c>
      <c r="I992" s="180">
        <v>2.8899999999999997</v>
      </c>
      <c r="J992" s="232">
        <v>12510</v>
      </c>
      <c r="K992" s="232">
        <v>2853</v>
      </c>
      <c r="L992" s="232">
        <v>0</v>
      </c>
      <c r="M992" s="232">
        <v>938</v>
      </c>
      <c r="N992" s="232">
        <v>16301</v>
      </c>
      <c r="O992" s="237"/>
      <c r="P992" s="382"/>
      <c r="Q992" s="382"/>
    </row>
    <row r="993" spans="1:17" ht="15">
      <c r="A993" s="233">
        <v>499</v>
      </c>
      <c r="B993" s="234">
        <v>499061281</v>
      </c>
      <c r="C993" s="126" t="s">
        <v>556</v>
      </c>
      <c r="D993" s="124">
        <v>61</v>
      </c>
      <c r="E993" s="126" t="s">
        <v>88</v>
      </c>
      <c r="F993" s="126">
        <v>281</v>
      </c>
      <c r="G993" s="126" t="s">
        <v>308</v>
      </c>
      <c r="H993" s="364">
        <v>365.96000000000004</v>
      </c>
      <c r="I993" s="180">
        <v>365.96000000000004</v>
      </c>
      <c r="J993" s="232">
        <v>13730</v>
      </c>
      <c r="K993" s="232">
        <v>0</v>
      </c>
      <c r="L993" s="232">
        <v>0</v>
      </c>
      <c r="M993" s="232">
        <v>938</v>
      </c>
      <c r="N993" s="232">
        <v>14668</v>
      </c>
      <c r="O993" s="237"/>
      <c r="P993" s="382"/>
      <c r="Q993" s="382"/>
    </row>
    <row r="994" spans="1:17" ht="15">
      <c r="A994" s="233">
        <v>499</v>
      </c>
      <c r="B994" s="234">
        <v>499061332</v>
      </c>
      <c r="C994" s="126" t="s">
        <v>556</v>
      </c>
      <c r="D994" s="124">
        <v>61</v>
      </c>
      <c r="E994" s="126" t="s">
        <v>88</v>
      </c>
      <c r="F994" s="126">
        <v>332</v>
      </c>
      <c r="G994" s="126" t="s">
        <v>359</v>
      </c>
      <c r="H994" s="364">
        <v>5</v>
      </c>
      <c r="I994" s="180">
        <v>5</v>
      </c>
      <c r="J994" s="232">
        <v>13608</v>
      </c>
      <c r="K994" s="232">
        <v>1029</v>
      </c>
      <c r="L994" s="232">
        <v>0</v>
      </c>
      <c r="M994" s="232">
        <v>938</v>
      </c>
      <c r="N994" s="232">
        <v>15575</v>
      </c>
      <c r="O994" s="237"/>
      <c r="P994" s="382"/>
      <c r="Q994" s="382"/>
    </row>
    <row r="995" spans="1:17" ht="15">
      <c r="A995" s="233">
        <v>499</v>
      </c>
      <c r="B995" s="234">
        <v>499061670</v>
      </c>
      <c r="C995" s="126" t="s">
        <v>556</v>
      </c>
      <c r="D995" s="124">
        <v>61</v>
      </c>
      <c r="E995" s="126" t="s">
        <v>88</v>
      </c>
      <c r="F995" s="126">
        <v>670</v>
      </c>
      <c r="G995" s="126" t="s">
        <v>401</v>
      </c>
      <c r="H995" s="364">
        <v>1</v>
      </c>
      <c r="I995" s="180">
        <v>1</v>
      </c>
      <c r="J995" s="232">
        <v>11860.017285714284</v>
      </c>
      <c r="K995" s="232">
        <v>9008</v>
      </c>
      <c r="L995" s="232">
        <v>0</v>
      </c>
      <c r="M995" s="232">
        <v>938</v>
      </c>
      <c r="N995" s="232">
        <v>21806.017285714282</v>
      </c>
      <c r="O995" s="237"/>
      <c r="P995" s="382"/>
      <c r="Q995" s="382"/>
    </row>
    <row r="996" spans="1:17" ht="15">
      <c r="A996" s="233">
        <v>499</v>
      </c>
      <c r="B996" s="234">
        <v>499061672</v>
      </c>
      <c r="C996" s="126" t="s">
        <v>556</v>
      </c>
      <c r="D996" s="124">
        <v>61</v>
      </c>
      <c r="E996" s="126" t="s">
        <v>88</v>
      </c>
      <c r="F996" s="126">
        <v>672</v>
      </c>
      <c r="G996" s="126" t="s">
        <v>402</v>
      </c>
      <c r="H996" s="364">
        <v>1</v>
      </c>
      <c r="I996" s="180">
        <v>1</v>
      </c>
      <c r="J996" s="232">
        <v>15661</v>
      </c>
      <c r="K996" s="232">
        <v>6306</v>
      </c>
      <c r="L996" s="232">
        <v>0</v>
      </c>
      <c r="M996" s="232">
        <v>938</v>
      </c>
      <c r="N996" s="232">
        <v>22905</v>
      </c>
      <c r="O996" s="237"/>
      <c r="P996" s="382"/>
      <c r="Q996" s="382"/>
    </row>
    <row r="997" spans="1:17" ht="15">
      <c r="A997" s="233">
        <v>499</v>
      </c>
      <c r="B997" s="234">
        <v>499061680</v>
      </c>
      <c r="C997" s="126" t="s">
        <v>556</v>
      </c>
      <c r="D997" s="124">
        <v>61</v>
      </c>
      <c r="E997" s="126" t="s">
        <v>88</v>
      </c>
      <c r="F997" s="126">
        <v>680</v>
      </c>
      <c r="G997" s="126" t="s">
        <v>406</v>
      </c>
      <c r="H997" s="364">
        <v>1</v>
      </c>
      <c r="I997" s="180">
        <v>1</v>
      </c>
      <c r="J997" s="232">
        <v>11273.492822523163</v>
      </c>
      <c r="K997" s="232">
        <v>4250</v>
      </c>
      <c r="L997" s="232">
        <v>0</v>
      </c>
      <c r="M997" s="232">
        <v>938</v>
      </c>
      <c r="N997" s="232">
        <v>16461.492822523163</v>
      </c>
      <c r="O997" s="237"/>
      <c r="P997" s="382"/>
      <c r="Q997" s="382"/>
    </row>
    <row r="998" spans="1:17" ht="15">
      <c r="A998" s="233">
        <v>3501</v>
      </c>
      <c r="B998" s="234">
        <v>3501061061</v>
      </c>
      <c r="C998" s="126" t="s">
        <v>557</v>
      </c>
      <c r="D998" s="124">
        <v>61</v>
      </c>
      <c r="E998" s="126" t="s">
        <v>88</v>
      </c>
      <c r="F998" s="126">
        <v>61</v>
      </c>
      <c r="G998" s="126" t="s">
        <v>88</v>
      </c>
      <c r="H998" s="364">
        <v>33.200000000000003</v>
      </c>
      <c r="I998" s="180">
        <v>33.200000000000003</v>
      </c>
      <c r="J998" s="232">
        <v>15321</v>
      </c>
      <c r="K998" s="232">
        <v>945</v>
      </c>
      <c r="L998" s="232">
        <v>0</v>
      </c>
      <c r="M998" s="232">
        <v>938</v>
      </c>
      <c r="N998" s="232">
        <v>17204</v>
      </c>
      <c r="O998" s="237"/>
      <c r="P998" s="382"/>
      <c r="Q998" s="382"/>
    </row>
    <row r="999" spans="1:17" ht="15">
      <c r="A999" s="233">
        <v>3501</v>
      </c>
      <c r="B999" s="234">
        <v>3501061087</v>
      </c>
      <c r="C999" s="126" t="s">
        <v>557</v>
      </c>
      <c r="D999" s="124">
        <v>61</v>
      </c>
      <c r="E999" s="126" t="s">
        <v>88</v>
      </c>
      <c r="F999" s="126">
        <v>87</v>
      </c>
      <c r="G999" s="126" t="s">
        <v>114</v>
      </c>
      <c r="H999" s="364">
        <v>0.79</v>
      </c>
      <c r="I999" s="180">
        <v>0.79</v>
      </c>
      <c r="J999" s="232">
        <v>11393.198282458285</v>
      </c>
      <c r="K999" s="232">
        <v>4928</v>
      </c>
      <c r="L999" s="232">
        <v>0</v>
      </c>
      <c r="M999" s="232">
        <v>938</v>
      </c>
      <c r="N999" s="232">
        <v>17259.198282458285</v>
      </c>
      <c r="O999" s="237"/>
      <c r="P999" s="382"/>
      <c r="Q999" s="382"/>
    </row>
    <row r="1000" spans="1:17" ht="15">
      <c r="A1000" s="233">
        <v>3501</v>
      </c>
      <c r="B1000" s="234">
        <v>3501061137</v>
      </c>
      <c r="C1000" s="126" t="s">
        <v>557</v>
      </c>
      <c r="D1000" s="124">
        <v>61</v>
      </c>
      <c r="E1000" s="126" t="s">
        <v>88</v>
      </c>
      <c r="F1000" s="126">
        <v>137</v>
      </c>
      <c r="G1000" s="126" t="s">
        <v>164</v>
      </c>
      <c r="H1000" s="364">
        <v>72.010000000000005</v>
      </c>
      <c r="I1000" s="180">
        <v>72.010000000000005</v>
      </c>
      <c r="J1000" s="232">
        <v>16189</v>
      </c>
      <c r="K1000" s="232">
        <v>0</v>
      </c>
      <c r="L1000" s="232">
        <v>0</v>
      </c>
      <c r="M1000" s="232">
        <v>938</v>
      </c>
      <c r="N1000" s="232">
        <v>17127</v>
      </c>
      <c r="O1000" s="237"/>
      <c r="P1000" s="382"/>
      <c r="Q1000" s="382"/>
    </row>
    <row r="1001" spans="1:17" ht="15">
      <c r="A1001" s="233">
        <v>3501</v>
      </c>
      <c r="B1001" s="234">
        <v>3501061210</v>
      </c>
      <c r="C1001" s="126" t="s">
        <v>557</v>
      </c>
      <c r="D1001" s="124">
        <v>61</v>
      </c>
      <c r="E1001" s="126" t="s">
        <v>88</v>
      </c>
      <c r="F1001" s="126">
        <v>210</v>
      </c>
      <c r="G1001" s="126" t="s">
        <v>237</v>
      </c>
      <c r="H1001" s="364">
        <v>1</v>
      </c>
      <c r="I1001" s="180">
        <v>1</v>
      </c>
      <c r="J1001" s="232">
        <v>15161</v>
      </c>
      <c r="K1001" s="232">
        <v>6220</v>
      </c>
      <c r="L1001" s="232">
        <v>0</v>
      </c>
      <c r="M1001" s="232">
        <v>938</v>
      </c>
      <c r="N1001" s="232">
        <v>22319</v>
      </c>
      <c r="O1001" s="237"/>
      <c r="P1001" s="382"/>
      <c r="Q1001" s="382"/>
    </row>
    <row r="1002" spans="1:17" ht="15">
      <c r="A1002" s="233">
        <v>3501</v>
      </c>
      <c r="B1002" s="234">
        <v>3501061227</v>
      </c>
      <c r="C1002" s="126" t="s">
        <v>557</v>
      </c>
      <c r="D1002" s="124">
        <v>61</v>
      </c>
      <c r="E1002" s="126" t="s">
        <v>88</v>
      </c>
      <c r="F1002" s="126">
        <v>227</v>
      </c>
      <c r="G1002" s="126" t="s">
        <v>254</v>
      </c>
      <c r="H1002" s="364">
        <v>1</v>
      </c>
      <c r="I1002" s="180">
        <v>1</v>
      </c>
      <c r="J1002" s="232">
        <v>12677.874415781485</v>
      </c>
      <c r="K1002" s="232">
        <v>3649</v>
      </c>
      <c r="L1002" s="232">
        <v>0</v>
      </c>
      <c r="M1002" s="232">
        <v>938</v>
      </c>
      <c r="N1002" s="232">
        <v>17264.874415781487</v>
      </c>
      <c r="O1002" s="237"/>
      <c r="P1002" s="382"/>
      <c r="Q1002" s="382"/>
    </row>
    <row r="1003" spans="1:17" ht="15">
      <c r="A1003" s="233">
        <v>3501</v>
      </c>
      <c r="B1003" s="234">
        <v>3501061278</v>
      </c>
      <c r="C1003" s="126" t="s">
        <v>557</v>
      </c>
      <c r="D1003" s="124">
        <v>61</v>
      </c>
      <c r="E1003" s="126" t="s">
        <v>88</v>
      </c>
      <c r="F1003" s="126">
        <v>278</v>
      </c>
      <c r="G1003" s="126" t="s">
        <v>305</v>
      </c>
      <c r="H1003" s="364">
        <v>3</v>
      </c>
      <c r="I1003" s="180">
        <v>3</v>
      </c>
      <c r="J1003" s="232">
        <v>15462</v>
      </c>
      <c r="K1003" s="232">
        <v>3526</v>
      </c>
      <c r="L1003" s="232">
        <v>0</v>
      </c>
      <c r="M1003" s="232">
        <v>938</v>
      </c>
      <c r="N1003" s="232">
        <v>19926</v>
      </c>
      <c r="O1003" s="237"/>
      <c r="P1003" s="382"/>
      <c r="Q1003" s="382"/>
    </row>
    <row r="1004" spans="1:17" ht="15">
      <c r="A1004" s="233">
        <v>3501</v>
      </c>
      <c r="B1004" s="234">
        <v>3501061281</v>
      </c>
      <c r="C1004" s="126" t="s">
        <v>557</v>
      </c>
      <c r="D1004" s="124">
        <v>61</v>
      </c>
      <c r="E1004" s="126" t="s">
        <v>88</v>
      </c>
      <c r="F1004" s="126">
        <v>281</v>
      </c>
      <c r="G1004" s="126" t="s">
        <v>308</v>
      </c>
      <c r="H1004" s="364">
        <v>129.03</v>
      </c>
      <c r="I1004" s="180">
        <v>129.03</v>
      </c>
      <c r="J1004" s="232">
        <v>15927</v>
      </c>
      <c r="K1004" s="232">
        <v>0</v>
      </c>
      <c r="L1004" s="232">
        <v>0</v>
      </c>
      <c r="M1004" s="232">
        <v>938</v>
      </c>
      <c r="N1004" s="232">
        <v>16865</v>
      </c>
      <c r="O1004" s="237"/>
      <c r="P1004" s="382"/>
      <c r="Q1004" s="382"/>
    </row>
    <row r="1005" spans="1:17" ht="15">
      <c r="A1005" s="233">
        <v>3501</v>
      </c>
      <c r="B1005" s="234">
        <v>3501061325</v>
      </c>
      <c r="C1005" s="126" t="s">
        <v>557</v>
      </c>
      <c r="D1005" s="124">
        <v>61</v>
      </c>
      <c r="E1005" s="126" t="s">
        <v>88</v>
      </c>
      <c r="F1005" s="126">
        <v>325</v>
      </c>
      <c r="G1005" s="126" t="s">
        <v>352</v>
      </c>
      <c r="H1005" s="364">
        <v>3</v>
      </c>
      <c r="I1005" s="180">
        <v>3</v>
      </c>
      <c r="J1005" s="232">
        <v>15838</v>
      </c>
      <c r="K1005" s="232">
        <v>2213</v>
      </c>
      <c r="L1005" s="232">
        <v>0</v>
      </c>
      <c r="M1005" s="232">
        <v>938</v>
      </c>
      <c r="N1005" s="232">
        <v>18989</v>
      </c>
      <c r="O1005" s="237"/>
      <c r="P1005" s="382"/>
      <c r="Q1005" s="382"/>
    </row>
    <row r="1006" spans="1:17" ht="15">
      <c r="A1006" s="233">
        <v>3501</v>
      </c>
      <c r="B1006" s="234">
        <v>3501061332</v>
      </c>
      <c r="C1006" s="126" t="s">
        <v>557</v>
      </c>
      <c r="D1006" s="124">
        <v>61</v>
      </c>
      <c r="E1006" s="126" t="s">
        <v>88</v>
      </c>
      <c r="F1006" s="126">
        <v>332</v>
      </c>
      <c r="G1006" s="126" t="s">
        <v>359</v>
      </c>
      <c r="H1006" s="364">
        <v>1</v>
      </c>
      <c r="I1006" s="180">
        <v>1</v>
      </c>
      <c r="J1006" s="232">
        <v>16914</v>
      </c>
      <c r="K1006" s="232">
        <v>1279</v>
      </c>
      <c r="L1006" s="232">
        <v>0</v>
      </c>
      <c r="M1006" s="232">
        <v>938</v>
      </c>
      <c r="N1006" s="232">
        <v>19131</v>
      </c>
      <c r="O1006" s="237"/>
      <c r="P1006" s="382"/>
      <c r="Q1006" s="382"/>
    </row>
    <row r="1007" spans="1:17" ht="15">
      <c r="A1007" s="233">
        <v>3502</v>
      </c>
      <c r="B1007" s="234">
        <v>3502281061</v>
      </c>
      <c r="C1007" s="126" t="s">
        <v>558</v>
      </c>
      <c r="D1007" s="124">
        <v>281</v>
      </c>
      <c r="E1007" s="126" t="s">
        <v>308</v>
      </c>
      <c r="F1007" s="126">
        <v>61</v>
      </c>
      <c r="G1007" s="126" t="s">
        <v>88</v>
      </c>
      <c r="H1007" s="364">
        <v>2</v>
      </c>
      <c r="I1007" s="180">
        <v>2</v>
      </c>
      <c r="J1007" s="232">
        <v>13608</v>
      </c>
      <c r="K1007" s="232">
        <v>839</v>
      </c>
      <c r="L1007" s="232">
        <v>0</v>
      </c>
      <c r="M1007" s="232">
        <v>938</v>
      </c>
      <c r="N1007" s="232">
        <v>15385</v>
      </c>
      <c r="O1007" s="237"/>
      <c r="P1007" s="382"/>
      <c r="Q1007" s="382"/>
    </row>
    <row r="1008" spans="1:17" ht="15">
      <c r="A1008" s="233">
        <v>3502</v>
      </c>
      <c r="B1008" s="234">
        <v>3502281137</v>
      </c>
      <c r="C1008" s="126" t="s">
        <v>558</v>
      </c>
      <c r="D1008" s="124">
        <v>281</v>
      </c>
      <c r="E1008" s="126" t="s">
        <v>308</v>
      </c>
      <c r="F1008" s="126">
        <v>137</v>
      </c>
      <c r="G1008" s="126" t="s">
        <v>164</v>
      </c>
      <c r="H1008" s="364">
        <v>1</v>
      </c>
      <c r="I1008" s="180">
        <v>1</v>
      </c>
      <c r="J1008" s="232">
        <v>15318.431573307351</v>
      </c>
      <c r="K1008" s="232">
        <v>0</v>
      </c>
      <c r="L1008" s="232">
        <v>0</v>
      </c>
      <c r="M1008" s="232">
        <v>938</v>
      </c>
      <c r="N1008" s="232">
        <v>16256.431573307351</v>
      </c>
      <c r="O1008" s="237"/>
      <c r="P1008" s="382"/>
      <c r="Q1008" s="382"/>
    </row>
    <row r="1009" spans="1:17" ht="15">
      <c r="A1009" s="233">
        <v>3502</v>
      </c>
      <c r="B1009" s="234">
        <v>3502281161</v>
      </c>
      <c r="C1009" s="126" t="s">
        <v>558</v>
      </c>
      <c r="D1009" s="124">
        <v>281</v>
      </c>
      <c r="E1009" s="126" t="s">
        <v>308</v>
      </c>
      <c r="F1009" s="126">
        <v>161</v>
      </c>
      <c r="G1009" s="126" t="s">
        <v>188</v>
      </c>
      <c r="H1009" s="364">
        <v>2</v>
      </c>
      <c r="I1009" s="180">
        <v>2</v>
      </c>
      <c r="J1009" s="232">
        <v>13681</v>
      </c>
      <c r="K1009" s="232">
        <v>5765</v>
      </c>
      <c r="L1009" s="232">
        <v>0</v>
      </c>
      <c r="M1009" s="232">
        <v>938</v>
      </c>
      <c r="N1009" s="232">
        <v>20384</v>
      </c>
      <c r="O1009" s="237"/>
      <c r="P1009" s="382"/>
      <c r="Q1009" s="382"/>
    </row>
    <row r="1010" spans="1:17" ht="15">
      <c r="A1010" s="233">
        <v>3502</v>
      </c>
      <c r="B1010" s="234">
        <v>3502281191</v>
      </c>
      <c r="C1010" s="126" t="s">
        <v>558</v>
      </c>
      <c r="D1010" s="124">
        <v>281</v>
      </c>
      <c r="E1010" s="126" t="s">
        <v>308</v>
      </c>
      <c r="F1010" s="126">
        <v>191</v>
      </c>
      <c r="G1010" s="126" t="s">
        <v>218</v>
      </c>
      <c r="H1010" s="364">
        <v>1</v>
      </c>
      <c r="I1010" s="180">
        <v>1</v>
      </c>
      <c r="J1010" s="232">
        <v>11781.634711211776</v>
      </c>
      <c r="K1010" s="232">
        <v>4050</v>
      </c>
      <c r="L1010" s="232">
        <v>0</v>
      </c>
      <c r="M1010" s="232">
        <v>938</v>
      </c>
      <c r="N1010" s="232">
        <v>16769.634711211776</v>
      </c>
      <c r="O1010" s="237"/>
      <c r="P1010" s="382"/>
      <c r="Q1010" s="382"/>
    </row>
    <row r="1011" spans="1:17" ht="15">
      <c r="A1011" s="233">
        <v>3502</v>
      </c>
      <c r="B1011" s="234">
        <v>3502281281</v>
      </c>
      <c r="C1011" s="126" t="s">
        <v>558</v>
      </c>
      <c r="D1011" s="124">
        <v>281</v>
      </c>
      <c r="E1011" s="126" t="s">
        <v>308</v>
      </c>
      <c r="F1011" s="126">
        <v>281</v>
      </c>
      <c r="G1011" s="126" t="s">
        <v>308</v>
      </c>
      <c r="H1011" s="364">
        <v>436.20000000000005</v>
      </c>
      <c r="I1011" s="180">
        <v>436.20000000000005</v>
      </c>
      <c r="J1011" s="232">
        <v>14697</v>
      </c>
      <c r="K1011" s="232">
        <v>0</v>
      </c>
      <c r="L1011" s="232">
        <v>0</v>
      </c>
      <c r="M1011" s="232">
        <v>938</v>
      </c>
      <c r="N1011" s="232">
        <v>15635</v>
      </c>
      <c r="O1011" s="237"/>
      <c r="P1011" s="382"/>
      <c r="Q1011" s="382"/>
    </row>
    <row r="1012" spans="1:17" ht="15">
      <c r="A1012" s="233">
        <v>3503</v>
      </c>
      <c r="B1012" s="234">
        <v>3503160031</v>
      </c>
      <c r="C1012" s="126" t="s">
        <v>559</v>
      </c>
      <c r="D1012" s="124">
        <v>160</v>
      </c>
      <c r="E1012" s="126" t="s">
        <v>187</v>
      </c>
      <c r="F1012" s="126">
        <v>31</v>
      </c>
      <c r="G1012" s="126" t="s">
        <v>58</v>
      </c>
      <c r="H1012" s="364">
        <v>7.0600000000000005</v>
      </c>
      <c r="I1012" s="180">
        <v>7.0600000000000005</v>
      </c>
      <c r="J1012" s="232">
        <v>10496</v>
      </c>
      <c r="K1012" s="232">
        <v>5612</v>
      </c>
      <c r="L1012" s="232">
        <v>0</v>
      </c>
      <c r="M1012" s="232">
        <v>938</v>
      </c>
      <c r="N1012" s="232">
        <v>17046</v>
      </c>
      <c r="O1012" s="237"/>
      <c r="P1012" s="382"/>
      <c r="Q1012" s="382"/>
    </row>
    <row r="1013" spans="1:17" ht="15">
      <c r="A1013" s="233">
        <v>3503</v>
      </c>
      <c r="B1013" s="234">
        <v>3503160048</v>
      </c>
      <c r="C1013" s="126" t="s">
        <v>559</v>
      </c>
      <c r="D1013" s="124">
        <v>160</v>
      </c>
      <c r="E1013" s="126" t="s">
        <v>187</v>
      </c>
      <c r="F1013" s="126">
        <v>48</v>
      </c>
      <c r="G1013" s="126" t="s">
        <v>75</v>
      </c>
      <c r="H1013" s="364">
        <v>0.21000000000000002</v>
      </c>
      <c r="I1013" s="180">
        <v>0.21000000000000002</v>
      </c>
      <c r="J1013" s="232">
        <v>9480</v>
      </c>
      <c r="K1013" s="232">
        <v>8481</v>
      </c>
      <c r="L1013" s="232">
        <v>0</v>
      </c>
      <c r="M1013" s="232">
        <v>938</v>
      </c>
      <c r="N1013" s="232">
        <v>18899</v>
      </c>
      <c r="O1013" s="237"/>
      <c r="P1013" s="382"/>
      <c r="Q1013" s="382"/>
    </row>
    <row r="1014" spans="1:17" ht="15">
      <c r="A1014" s="233">
        <v>3503</v>
      </c>
      <c r="B1014" s="234">
        <v>3503160056</v>
      </c>
      <c r="C1014" s="126" t="s">
        <v>559</v>
      </c>
      <c r="D1014" s="124">
        <v>160</v>
      </c>
      <c r="E1014" s="126" t="s">
        <v>187</v>
      </c>
      <c r="F1014" s="126">
        <v>56</v>
      </c>
      <c r="G1014" s="126" t="s">
        <v>83</v>
      </c>
      <c r="H1014" s="364">
        <v>8.9600000000000009</v>
      </c>
      <c r="I1014" s="180">
        <v>8.9600000000000009</v>
      </c>
      <c r="J1014" s="232">
        <v>13270</v>
      </c>
      <c r="K1014" s="232">
        <v>5056</v>
      </c>
      <c r="L1014" s="232">
        <v>0</v>
      </c>
      <c r="M1014" s="232">
        <v>938</v>
      </c>
      <c r="N1014" s="232">
        <v>19264</v>
      </c>
      <c r="O1014" s="237"/>
      <c r="P1014" s="382"/>
      <c r="Q1014" s="382"/>
    </row>
    <row r="1015" spans="1:17" ht="15">
      <c r="A1015" s="233">
        <v>3503</v>
      </c>
      <c r="B1015" s="234">
        <v>3503160079</v>
      </c>
      <c r="C1015" s="126" t="s">
        <v>559</v>
      </c>
      <c r="D1015" s="124">
        <v>160</v>
      </c>
      <c r="E1015" s="126" t="s">
        <v>187</v>
      </c>
      <c r="F1015" s="126">
        <v>79</v>
      </c>
      <c r="G1015" s="126" t="s">
        <v>106</v>
      </c>
      <c r="H1015" s="364">
        <v>63.62</v>
      </c>
      <c r="I1015" s="180">
        <v>63.62</v>
      </c>
      <c r="J1015" s="232">
        <v>10784</v>
      </c>
      <c r="K1015" s="232">
        <v>29</v>
      </c>
      <c r="L1015" s="232">
        <v>0</v>
      </c>
      <c r="M1015" s="232">
        <v>938</v>
      </c>
      <c r="N1015" s="232">
        <v>11751</v>
      </c>
      <c r="O1015" s="237"/>
      <c r="P1015" s="382"/>
      <c r="Q1015" s="382"/>
    </row>
    <row r="1016" spans="1:17" ht="15">
      <c r="A1016" s="233">
        <v>3503</v>
      </c>
      <c r="B1016" s="234">
        <v>3503160128</v>
      </c>
      <c r="C1016" s="126" t="s">
        <v>559</v>
      </c>
      <c r="D1016" s="124">
        <v>160</v>
      </c>
      <c r="E1016" s="126" t="s">
        <v>187</v>
      </c>
      <c r="F1016" s="126">
        <v>128</v>
      </c>
      <c r="G1016" s="126" t="s">
        <v>155</v>
      </c>
      <c r="H1016" s="364">
        <v>1</v>
      </c>
      <c r="I1016" s="180">
        <v>1</v>
      </c>
      <c r="J1016" s="232">
        <v>13272.044194055101</v>
      </c>
      <c r="K1016" s="232">
        <v>1194</v>
      </c>
      <c r="L1016" s="232">
        <v>0</v>
      </c>
      <c r="M1016" s="232">
        <v>938</v>
      </c>
      <c r="N1016" s="232">
        <v>15404.044194055101</v>
      </c>
      <c r="O1016" s="237"/>
      <c r="P1016" s="382"/>
      <c r="Q1016" s="382"/>
    </row>
    <row r="1017" spans="1:17" ht="15">
      <c r="A1017" s="233">
        <v>3503</v>
      </c>
      <c r="B1017" s="234">
        <v>3503160149</v>
      </c>
      <c r="C1017" s="126" t="s">
        <v>559</v>
      </c>
      <c r="D1017" s="124">
        <v>160</v>
      </c>
      <c r="E1017" s="126" t="s">
        <v>187</v>
      </c>
      <c r="F1017" s="126">
        <v>149</v>
      </c>
      <c r="G1017" s="126" t="s">
        <v>176</v>
      </c>
      <c r="H1017" s="364">
        <v>4</v>
      </c>
      <c r="I1017" s="180">
        <v>4</v>
      </c>
      <c r="J1017" s="232">
        <v>15908.874332700392</v>
      </c>
      <c r="K1017" s="232">
        <v>588</v>
      </c>
      <c r="L1017" s="232">
        <v>0</v>
      </c>
      <c r="M1017" s="232">
        <v>938</v>
      </c>
      <c r="N1017" s="232">
        <v>17434.87433270039</v>
      </c>
      <c r="O1017" s="237"/>
      <c r="P1017" s="382"/>
      <c r="Q1017" s="382"/>
    </row>
    <row r="1018" spans="1:17" ht="15">
      <c r="A1018" s="233">
        <v>3503</v>
      </c>
      <c r="B1018" s="234">
        <v>3503160160</v>
      </c>
      <c r="C1018" s="126" t="s">
        <v>559</v>
      </c>
      <c r="D1018" s="124">
        <v>160</v>
      </c>
      <c r="E1018" s="126" t="s">
        <v>187</v>
      </c>
      <c r="F1018" s="126">
        <v>160</v>
      </c>
      <c r="G1018" s="126" t="s">
        <v>187</v>
      </c>
      <c r="H1018" s="364">
        <v>1002.1499999999994</v>
      </c>
      <c r="I1018" s="180">
        <v>1002.1499999999994</v>
      </c>
      <c r="J1018" s="232">
        <v>13354</v>
      </c>
      <c r="K1018" s="232">
        <v>172</v>
      </c>
      <c r="L1018" s="232">
        <v>0</v>
      </c>
      <c r="M1018" s="232">
        <v>938</v>
      </c>
      <c r="N1018" s="232">
        <v>14464</v>
      </c>
      <c r="O1018" s="237"/>
      <c r="P1018" s="382"/>
      <c r="Q1018" s="382"/>
    </row>
    <row r="1019" spans="1:17" ht="15">
      <c r="A1019" s="233">
        <v>3503</v>
      </c>
      <c r="B1019" s="234">
        <v>3503160207</v>
      </c>
      <c r="C1019" s="126" t="s">
        <v>559</v>
      </c>
      <c r="D1019" s="124">
        <v>160</v>
      </c>
      <c r="E1019" s="126" t="s">
        <v>187</v>
      </c>
      <c r="F1019" s="126">
        <v>207</v>
      </c>
      <c r="G1019" s="126" t="s">
        <v>234</v>
      </c>
      <c r="H1019" s="364">
        <v>1</v>
      </c>
      <c r="I1019" s="180">
        <v>1</v>
      </c>
      <c r="J1019" s="232">
        <v>11623.258486675473</v>
      </c>
      <c r="K1019" s="232">
        <v>9053</v>
      </c>
      <c r="L1019" s="232">
        <v>0</v>
      </c>
      <c r="M1019" s="232">
        <v>938</v>
      </c>
      <c r="N1019" s="232">
        <v>21614.258486675473</v>
      </c>
      <c r="O1019" s="237"/>
      <c r="P1019" s="382"/>
      <c r="Q1019" s="382"/>
    </row>
    <row r="1020" spans="1:17" ht="15">
      <c r="A1020" s="233">
        <v>3503</v>
      </c>
      <c r="B1020" s="234">
        <v>3503160295</v>
      </c>
      <c r="C1020" s="126" t="s">
        <v>559</v>
      </c>
      <c r="D1020" s="124">
        <v>160</v>
      </c>
      <c r="E1020" s="126" t="s">
        <v>187</v>
      </c>
      <c r="F1020" s="126">
        <v>295</v>
      </c>
      <c r="G1020" s="126" t="s">
        <v>322</v>
      </c>
      <c r="H1020" s="364">
        <v>2</v>
      </c>
      <c r="I1020" s="180">
        <v>2</v>
      </c>
      <c r="J1020" s="232">
        <v>11051.234127764126</v>
      </c>
      <c r="K1020" s="232">
        <v>6824</v>
      </c>
      <c r="L1020" s="232">
        <v>0</v>
      </c>
      <c r="M1020" s="232">
        <v>938</v>
      </c>
      <c r="N1020" s="232">
        <v>18813.234127764124</v>
      </c>
      <c r="O1020" s="237"/>
      <c r="P1020" s="382"/>
      <c r="Q1020" s="382"/>
    </row>
    <row r="1021" spans="1:17" ht="15">
      <c r="A1021" s="233">
        <v>3503</v>
      </c>
      <c r="B1021" s="234">
        <v>3503160301</v>
      </c>
      <c r="C1021" s="126" t="s">
        <v>559</v>
      </c>
      <c r="D1021" s="124">
        <v>160</v>
      </c>
      <c r="E1021" s="126" t="s">
        <v>187</v>
      </c>
      <c r="F1021" s="126">
        <v>301</v>
      </c>
      <c r="G1021" s="126" t="s">
        <v>328</v>
      </c>
      <c r="H1021" s="364">
        <v>3</v>
      </c>
      <c r="I1021" s="180">
        <v>3</v>
      </c>
      <c r="J1021" s="232">
        <v>14734</v>
      </c>
      <c r="K1021" s="232">
        <v>5479</v>
      </c>
      <c r="L1021" s="232">
        <v>0</v>
      </c>
      <c r="M1021" s="232">
        <v>938</v>
      </c>
      <c r="N1021" s="232">
        <v>21151</v>
      </c>
      <c r="O1021" s="237"/>
      <c r="P1021" s="382"/>
      <c r="Q1021" s="382"/>
    </row>
    <row r="1022" spans="1:17" ht="15">
      <c r="A1022" s="233">
        <v>3503</v>
      </c>
      <c r="B1022" s="234">
        <v>3503160326</v>
      </c>
      <c r="C1022" s="126" t="s">
        <v>559</v>
      </c>
      <c r="D1022" s="124">
        <v>160</v>
      </c>
      <c r="E1022" s="126" t="s">
        <v>187</v>
      </c>
      <c r="F1022" s="126">
        <v>326</v>
      </c>
      <c r="G1022" s="126" t="s">
        <v>353</v>
      </c>
      <c r="H1022" s="364">
        <v>0.02</v>
      </c>
      <c r="I1022" s="180">
        <v>0.02</v>
      </c>
      <c r="J1022" s="232">
        <v>9518</v>
      </c>
      <c r="K1022" s="232">
        <v>3998</v>
      </c>
      <c r="L1022" s="232">
        <v>0</v>
      </c>
      <c r="M1022" s="232">
        <v>938</v>
      </c>
      <c r="N1022" s="232">
        <v>14454</v>
      </c>
      <c r="O1022" s="237"/>
      <c r="P1022" s="382"/>
      <c r="Q1022" s="382"/>
    </row>
    <row r="1023" spans="1:17" ht="15">
      <c r="A1023" s="233">
        <v>3503</v>
      </c>
      <c r="B1023" s="234">
        <v>3503160600</v>
      </c>
      <c r="C1023" s="126" t="s">
        <v>559</v>
      </c>
      <c r="D1023" s="124">
        <v>160</v>
      </c>
      <c r="E1023" s="126" t="s">
        <v>187</v>
      </c>
      <c r="F1023" s="126">
        <v>600</v>
      </c>
      <c r="G1023" s="126" t="s">
        <v>381</v>
      </c>
      <c r="H1023" s="364">
        <v>0</v>
      </c>
      <c r="I1023" s="180">
        <v>0</v>
      </c>
      <c r="J1023" s="232">
        <v>13137</v>
      </c>
      <c r="K1023" s="232">
        <v>6058</v>
      </c>
      <c r="L1023" s="232">
        <v>0</v>
      </c>
      <c r="M1023" s="232">
        <v>938</v>
      </c>
      <c r="N1023" s="232">
        <v>20133</v>
      </c>
      <c r="O1023" s="237"/>
      <c r="P1023" s="382"/>
      <c r="Q1023" s="382"/>
    </row>
    <row r="1024" spans="1:17" ht="15">
      <c r="A1024" s="233">
        <v>3503</v>
      </c>
      <c r="B1024" s="234">
        <v>3503160673</v>
      </c>
      <c r="C1024" s="126" t="s">
        <v>559</v>
      </c>
      <c r="D1024" s="124">
        <v>160</v>
      </c>
      <c r="E1024" s="126" t="s">
        <v>187</v>
      </c>
      <c r="F1024" s="126">
        <v>673</v>
      </c>
      <c r="G1024" s="126" t="s">
        <v>403</v>
      </c>
      <c r="H1024" s="364">
        <v>0.59</v>
      </c>
      <c r="I1024" s="180">
        <v>0.59</v>
      </c>
      <c r="J1024" s="232">
        <v>9567</v>
      </c>
      <c r="K1024" s="232">
        <v>6143</v>
      </c>
      <c r="L1024" s="232">
        <v>0</v>
      </c>
      <c r="M1024" s="232">
        <v>938</v>
      </c>
      <c r="N1024" s="232">
        <v>16648</v>
      </c>
      <c r="O1024" s="237"/>
      <c r="P1024" s="382"/>
      <c r="Q1024" s="382"/>
    </row>
    <row r="1025" spans="1:17" ht="15">
      <c r="A1025" s="233">
        <v>3503</v>
      </c>
      <c r="B1025" s="234">
        <v>3503160735</v>
      </c>
      <c r="C1025" s="126" t="s">
        <v>559</v>
      </c>
      <c r="D1025" s="124">
        <v>160</v>
      </c>
      <c r="E1025" s="126" t="s">
        <v>187</v>
      </c>
      <c r="F1025" s="126">
        <v>735</v>
      </c>
      <c r="G1025" s="126" t="s">
        <v>422</v>
      </c>
      <c r="H1025" s="364">
        <v>0.14000000000000001</v>
      </c>
      <c r="I1025" s="180">
        <v>0.14000000000000001</v>
      </c>
      <c r="J1025" s="232">
        <v>10906</v>
      </c>
      <c r="K1025" s="232">
        <v>5142</v>
      </c>
      <c r="L1025" s="232">
        <v>0</v>
      </c>
      <c r="M1025" s="232">
        <v>938</v>
      </c>
      <c r="N1025" s="232">
        <v>16986</v>
      </c>
      <c r="O1025" s="237"/>
      <c r="P1025" s="382"/>
      <c r="Q1025" s="382"/>
    </row>
    <row r="1026" spans="1:17" ht="15">
      <c r="A1026" s="233">
        <v>3506</v>
      </c>
      <c r="B1026" s="234">
        <v>3506262030</v>
      </c>
      <c r="C1026" s="126" t="s">
        <v>560</v>
      </c>
      <c r="D1026" s="124">
        <v>262</v>
      </c>
      <c r="E1026" s="126" t="s">
        <v>289</v>
      </c>
      <c r="F1026" s="126">
        <v>30</v>
      </c>
      <c r="G1026" s="126" t="s">
        <v>57</v>
      </c>
      <c r="H1026" s="364">
        <v>2</v>
      </c>
      <c r="I1026" s="180">
        <v>2</v>
      </c>
      <c r="J1026" s="232">
        <v>12106</v>
      </c>
      <c r="K1026" s="232">
        <v>3016</v>
      </c>
      <c r="L1026" s="232">
        <v>0</v>
      </c>
      <c r="M1026" s="232">
        <v>938</v>
      </c>
      <c r="N1026" s="232">
        <v>16060</v>
      </c>
      <c r="O1026" s="237"/>
      <c r="P1026" s="382"/>
      <c r="Q1026" s="382"/>
    </row>
    <row r="1027" spans="1:17" ht="15">
      <c r="A1027" s="233">
        <v>3506</v>
      </c>
      <c r="B1027" s="234">
        <v>3506262031</v>
      </c>
      <c r="C1027" s="126" t="s">
        <v>560</v>
      </c>
      <c r="D1027" s="124">
        <v>262</v>
      </c>
      <c r="E1027" s="126" t="s">
        <v>289</v>
      </c>
      <c r="F1027" s="126">
        <v>31</v>
      </c>
      <c r="G1027" s="126" t="s">
        <v>58</v>
      </c>
      <c r="H1027" s="364">
        <v>1</v>
      </c>
      <c r="I1027" s="180">
        <v>1</v>
      </c>
      <c r="J1027" s="232">
        <v>11130.36939861099</v>
      </c>
      <c r="K1027" s="232">
        <v>5952</v>
      </c>
      <c r="L1027" s="232">
        <v>0</v>
      </c>
      <c r="M1027" s="232">
        <v>938</v>
      </c>
      <c r="N1027" s="232">
        <v>18020.36939861099</v>
      </c>
      <c r="O1027" s="237"/>
      <c r="P1027" s="382"/>
      <c r="Q1027" s="382"/>
    </row>
    <row r="1028" spans="1:17" ht="15">
      <c r="A1028" s="233">
        <v>3506</v>
      </c>
      <c r="B1028" s="234">
        <v>3506262035</v>
      </c>
      <c r="C1028" s="126" t="s">
        <v>560</v>
      </c>
      <c r="D1028" s="124">
        <v>262</v>
      </c>
      <c r="E1028" s="126" t="s">
        <v>289</v>
      </c>
      <c r="F1028" s="126">
        <v>35</v>
      </c>
      <c r="G1028" s="126" t="s">
        <v>62</v>
      </c>
      <c r="H1028" s="364">
        <v>1</v>
      </c>
      <c r="I1028" s="180">
        <v>1</v>
      </c>
      <c r="J1028" s="232">
        <v>16125.467753185127</v>
      </c>
      <c r="K1028" s="232">
        <v>6233</v>
      </c>
      <c r="L1028" s="232">
        <v>0</v>
      </c>
      <c r="M1028" s="232">
        <v>938</v>
      </c>
      <c r="N1028" s="232">
        <v>23296.467753185127</v>
      </c>
      <c r="O1028" s="237"/>
      <c r="P1028" s="382"/>
      <c r="Q1028" s="382"/>
    </row>
    <row r="1029" spans="1:17" ht="15">
      <c r="A1029" s="233">
        <v>3506</v>
      </c>
      <c r="B1029" s="234">
        <v>3506262057</v>
      </c>
      <c r="C1029" s="126" t="s">
        <v>560</v>
      </c>
      <c r="D1029" s="124">
        <v>262</v>
      </c>
      <c r="E1029" s="126" t="s">
        <v>289</v>
      </c>
      <c r="F1029" s="126">
        <v>57</v>
      </c>
      <c r="G1029" s="126" t="s">
        <v>84</v>
      </c>
      <c r="H1029" s="364">
        <v>1</v>
      </c>
      <c r="I1029" s="180">
        <v>1</v>
      </c>
      <c r="J1029" s="232">
        <v>16078.110139055938</v>
      </c>
      <c r="K1029" s="232">
        <v>466</v>
      </c>
      <c r="L1029" s="232">
        <v>0</v>
      </c>
      <c r="M1029" s="232">
        <v>938</v>
      </c>
      <c r="N1029" s="232">
        <v>17482.110139055938</v>
      </c>
      <c r="O1029" s="237"/>
      <c r="P1029" s="382"/>
      <c r="Q1029" s="382"/>
    </row>
    <row r="1030" spans="1:17" ht="15">
      <c r="A1030" s="233">
        <v>3506</v>
      </c>
      <c r="B1030" s="234">
        <v>3506262071</v>
      </c>
      <c r="C1030" s="126" t="s">
        <v>560</v>
      </c>
      <c r="D1030" s="124">
        <v>262</v>
      </c>
      <c r="E1030" s="126" t="s">
        <v>289</v>
      </c>
      <c r="F1030" s="126">
        <v>71</v>
      </c>
      <c r="G1030" s="126" t="s">
        <v>98</v>
      </c>
      <c r="H1030" s="364">
        <v>3</v>
      </c>
      <c r="I1030" s="180">
        <v>3</v>
      </c>
      <c r="J1030" s="232">
        <v>10422</v>
      </c>
      <c r="K1030" s="232">
        <v>4772</v>
      </c>
      <c r="L1030" s="232">
        <v>0</v>
      </c>
      <c r="M1030" s="232">
        <v>938</v>
      </c>
      <c r="N1030" s="232">
        <v>16132</v>
      </c>
      <c r="O1030" s="237"/>
      <c r="P1030" s="382"/>
      <c r="Q1030" s="382"/>
    </row>
    <row r="1031" spans="1:17" ht="15">
      <c r="A1031" s="233">
        <v>3506</v>
      </c>
      <c r="B1031" s="234">
        <v>3506262079</v>
      </c>
      <c r="C1031" s="126" t="s">
        <v>560</v>
      </c>
      <c r="D1031" s="124">
        <v>262</v>
      </c>
      <c r="E1031" s="126" t="s">
        <v>289</v>
      </c>
      <c r="F1031" s="126">
        <v>79</v>
      </c>
      <c r="G1031" s="126" t="s">
        <v>106</v>
      </c>
      <c r="H1031" s="364">
        <v>1</v>
      </c>
      <c r="I1031" s="180">
        <v>1</v>
      </c>
      <c r="J1031" s="232">
        <v>11566.690873932695</v>
      </c>
      <c r="K1031" s="232">
        <v>31</v>
      </c>
      <c r="L1031" s="232">
        <v>0</v>
      </c>
      <c r="M1031" s="232">
        <v>938</v>
      </c>
      <c r="N1031" s="232">
        <v>12535.690873932695</v>
      </c>
      <c r="O1031" s="237"/>
      <c r="P1031" s="382"/>
      <c r="Q1031" s="382"/>
    </row>
    <row r="1032" spans="1:17" ht="15">
      <c r="A1032" s="233">
        <v>3506</v>
      </c>
      <c r="B1032" s="234">
        <v>3506262093</v>
      </c>
      <c r="C1032" s="126" t="s">
        <v>560</v>
      </c>
      <c r="D1032" s="124">
        <v>262</v>
      </c>
      <c r="E1032" s="126" t="s">
        <v>289</v>
      </c>
      <c r="F1032" s="126">
        <v>93</v>
      </c>
      <c r="G1032" s="126" t="s">
        <v>120</v>
      </c>
      <c r="H1032" s="364">
        <v>13.39</v>
      </c>
      <c r="I1032" s="180">
        <v>13.39</v>
      </c>
      <c r="J1032" s="232">
        <v>13661</v>
      </c>
      <c r="K1032" s="232">
        <v>0</v>
      </c>
      <c r="L1032" s="232">
        <v>0</v>
      </c>
      <c r="M1032" s="232">
        <v>938</v>
      </c>
      <c r="N1032" s="232">
        <v>14599</v>
      </c>
      <c r="O1032" s="237"/>
      <c r="P1032" s="382"/>
      <c r="Q1032" s="382"/>
    </row>
    <row r="1033" spans="1:17" ht="15">
      <c r="A1033" s="233">
        <v>3506</v>
      </c>
      <c r="B1033" s="234">
        <v>3506262149</v>
      </c>
      <c r="C1033" s="126" t="s">
        <v>560</v>
      </c>
      <c r="D1033" s="124">
        <v>262</v>
      </c>
      <c r="E1033" s="126" t="s">
        <v>289</v>
      </c>
      <c r="F1033" s="126">
        <v>149</v>
      </c>
      <c r="G1033" s="126" t="s">
        <v>176</v>
      </c>
      <c r="H1033" s="364">
        <v>2</v>
      </c>
      <c r="I1033" s="180">
        <v>2</v>
      </c>
      <c r="J1033" s="232">
        <v>16496</v>
      </c>
      <c r="K1033" s="232">
        <v>610</v>
      </c>
      <c r="L1033" s="232">
        <v>0</v>
      </c>
      <c r="M1033" s="232">
        <v>938</v>
      </c>
      <c r="N1033" s="232">
        <v>18044</v>
      </c>
      <c r="O1033" s="237"/>
      <c r="P1033" s="382"/>
      <c r="Q1033" s="382"/>
    </row>
    <row r="1034" spans="1:17" ht="15">
      <c r="A1034" s="233">
        <v>3506</v>
      </c>
      <c r="B1034" s="234">
        <v>3506262163</v>
      </c>
      <c r="C1034" s="126" t="s">
        <v>560</v>
      </c>
      <c r="D1034" s="124">
        <v>262</v>
      </c>
      <c r="E1034" s="126" t="s">
        <v>289</v>
      </c>
      <c r="F1034" s="126">
        <v>163</v>
      </c>
      <c r="G1034" s="126" t="s">
        <v>190</v>
      </c>
      <c r="H1034" s="364">
        <v>140.57</v>
      </c>
      <c r="I1034" s="180">
        <v>140.57</v>
      </c>
      <c r="J1034" s="232">
        <v>14629</v>
      </c>
      <c r="K1034" s="232">
        <v>0</v>
      </c>
      <c r="L1034" s="232">
        <v>0</v>
      </c>
      <c r="M1034" s="232">
        <v>938</v>
      </c>
      <c r="N1034" s="232">
        <v>15567</v>
      </c>
      <c r="O1034" s="237"/>
      <c r="P1034" s="382"/>
      <c r="Q1034" s="382"/>
    </row>
    <row r="1035" spans="1:17" ht="15">
      <c r="A1035" s="233">
        <v>3506</v>
      </c>
      <c r="B1035" s="234">
        <v>3506262165</v>
      </c>
      <c r="C1035" s="126" t="s">
        <v>560</v>
      </c>
      <c r="D1035" s="124">
        <v>262</v>
      </c>
      <c r="E1035" s="126" t="s">
        <v>289</v>
      </c>
      <c r="F1035" s="126">
        <v>165</v>
      </c>
      <c r="G1035" s="126" t="s">
        <v>192</v>
      </c>
      <c r="H1035" s="364">
        <v>35.18</v>
      </c>
      <c r="I1035" s="180">
        <v>35.18</v>
      </c>
      <c r="J1035" s="232">
        <v>13834</v>
      </c>
      <c r="K1035" s="232">
        <v>318</v>
      </c>
      <c r="L1035" s="232">
        <v>0</v>
      </c>
      <c r="M1035" s="232">
        <v>938</v>
      </c>
      <c r="N1035" s="232">
        <v>15090</v>
      </c>
      <c r="O1035" s="237"/>
      <c r="P1035" s="382"/>
      <c r="Q1035" s="382"/>
    </row>
    <row r="1036" spans="1:17" ht="15">
      <c r="A1036" s="233">
        <v>3506</v>
      </c>
      <c r="B1036" s="234">
        <v>3506262176</v>
      </c>
      <c r="C1036" s="126" t="s">
        <v>560</v>
      </c>
      <c r="D1036" s="124">
        <v>262</v>
      </c>
      <c r="E1036" s="126" t="s">
        <v>289</v>
      </c>
      <c r="F1036" s="126">
        <v>176</v>
      </c>
      <c r="G1036" s="126" t="s">
        <v>203</v>
      </c>
      <c r="H1036" s="364">
        <v>8.9499999999999993</v>
      </c>
      <c r="I1036" s="180">
        <v>8.9499999999999993</v>
      </c>
      <c r="J1036" s="232">
        <v>14199</v>
      </c>
      <c r="K1036" s="232">
        <v>5976</v>
      </c>
      <c r="L1036" s="232">
        <v>0</v>
      </c>
      <c r="M1036" s="232">
        <v>938</v>
      </c>
      <c r="N1036" s="232">
        <v>21113</v>
      </c>
      <c r="O1036" s="237"/>
      <c r="P1036" s="382"/>
      <c r="Q1036" s="382"/>
    </row>
    <row r="1037" spans="1:17" ht="15">
      <c r="A1037" s="233">
        <v>3506</v>
      </c>
      <c r="B1037" s="234">
        <v>3506262178</v>
      </c>
      <c r="C1037" s="126" t="s">
        <v>560</v>
      </c>
      <c r="D1037" s="124">
        <v>262</v>
      </c>
      <c r="E1037" s="126" t="s">
        <v>289</v>
      </c>
      <c r="F1037" s="126">
        <v>178</v>
      </c>
      <c r="G1037" s="126" t="s">
        <v>205</v>
      </c>
      <c r="H1037" s="364">
        <v>3</v>
      </c>
      <c r="I1037" s="180">
        <v>3</v>
      </c>
      <c r="J1037" s="232">
        <v>14471</v>
      </c>
      <c r="K1037" s="232">
        <v>3111</v>
      </c>
      <c r="L1037" s="232">
        <v>0</v>
      </c>
      <c r="M1037" s="232">
        <v>938</v>
      </c>
      <c r="N1037" s="232">
        <v>18520</v>
      </c>
      <c r="O1037" s="237"/>
      <c r="P1037" s="382"/>
      <c r="Q1037" s="382"/>
    </row>
    <row r="1038" spans="1:17" ht="15">
      <c r="A1038" s="233">
        <v>3506</v>
      </c>
      <c r="B1038" s="234">
        <v>3506262229</v>
      </c>
      <c r="C1038" s="126" t="s">
        <v>560</v>
      </c>
      <c r="D1038" s="124">
        <v>262</v>
      </c>
      <c r="E1038" s="126" t="s">
        <v>289</v>
      </c>
      <c r="F1038" s="126">
        <v>229</v>
      </c>
      <c r="G1038" s="126" t="s">
        <v>256</v>
      </c>
      <c r="H1038" s="364">
        <v>28</v>
      </c>
      <c r="I1038" s="180">
        <v>28</v>
      </c>
      <c r="J1038" s="232">
        <v>12920</v>
      </c>
      <c r="K1038" s="232">
        <v>1344</v>
      </c>
      <c r="L1038" s="232">
        <v>0</v>
      </c>
      <c r="M1038" s="232">
        <v>938</v>
      </c>
      <c r="N1038" s="232">
        <v>15202</v>
      </c>
      <c r="O1038" s="237"/>
      <c r="P1038" s="382"/>
      <c r="Q1038" s="382"/>
    </row>
    <row r="1039" spans="1:17" ht="15">
      <c r="A1039" s="233">
        <v>3506</v>
      </c>
      <c r="B1039" s="234">
        <v>3506262243</v>
      </c>
      <c r="C1039" s="126" t="s">
        <v>560</v>
      </c>
      <c r="D1039" s="124">
        <v>262</v>
      </c>
      <c r="E1039" s="126" t="s">
        <v>289</v>
      </c>
      <c r="F1039" s="126">
        <v>243</v>
      </c>
      <c r="G1039" s="126" t="s">
        <v>270</v>
      </c>
      <c r="H1039" s="364">
        <v>1</v>
      </c>
      <c r="I1039" s="180">
        <v>1</v>
      </c>
      <c r="J1039" s="232">
        <v>14498.641533609803</v>
      </c>
      <c r="K1039" s="232">
        <v>2193</v>
      </c>
      <c r="L1039" s="232">
        <v>0</v>
      </c>
      <c r="M1039" s="232">
        <v>938</v>
      </c>
      <c r="N1039" s="232">
        <v>17629.641533609803</v>
      </c>
      <c r="O1039" s="237"/>
      <c r="P1039" s="382"/>
      <c r="Q1039" s="382"/>
    </row>
    <row r="1040" spans="1:17" ht="15">
      <c r="A1040" s="233">
        <v>3506</v>
      </c>
      <c r="B1040" s="234">
        <v>3506262248</v>
      </c>
      <c r="C1040" s="126" t="s">
        <v>560</v>
      </c>
      <c r="D1040" s="124">
        <v>262</v>
      </c>
      <c r="E1040" s="126" t="s">
        <v>289</v>
      </c>
      <c r="F1040" s="126">
        <v>248</v>
      </c>
      <c r="G1040" s="126" t="s">
        <v>275</v>
      </c>
      <c r="H1040" s="364">
        <v>19.600000000000001</v>
      </c>
      <c r="I1040" s="180">
        <v>19.600000000000001</v>
      </c>
      <c r="J1040" s="232">
        <v>14885</v>
      </c>
      <c r="K1040" s="232">
        <v>794</v>
      </c>
      <c r="L1040" s="232">
        <v>0</v>
      </c>
      <c r="M1040" s="232">
        <v>938</v>
      </c>
      <c r="N1040" s="232">
        <v>16617</v>
      </c>
      <c r="O1040" s="237"/>
      <c r="P1040" s="382"/>
      <c r="Q1040" s="382"/>
    </row>
    <row r="1041" spans="1:17" ht="15">
      <c r="A1041" s="233">
        <v>3506</v>
      </c>
      <c r="B1041" s="234">
        <v>3506262258</v>
      </c>
      <c r="C1041" s="126" t="s">
        <v>560</v>
      </c>
      <c r="D1041" s="124">
        <v>262</v>
      </c>
      <c r="E1041" s="126" t="s">
        <v>289</v>
      </c>
      <c r="F1041" s="126">
        <v>258</v>
      </c>
      <c r="G1041" s="126" t="s">
        <v>285</v>
      </c>
      <c r="H1041" s="364">
        <v>6.3</v>
      </c>
      <c r="I1041" s="180">
        <v>6.3</v>
      </c>
      <c r="J1041" s="232">
        <v>14194</v>
      </c>
      <c r="K1041" s="232">
        <v>4593</v>
      </c>
      <c r="L1041" s="232">
        <v>0</v>
      </c>
      <c r="M1041" s="232">
        <v>938</v>
      </c>
      <c r="N1041" s="232">
        <v>19725</v>
      </c>
      <c r="O1041" s="237"/>
      <c r="P1041" s="382"/>
      <c r="Q1041" s="382"/>
    </row>
    <row r="1042" spans="1:17" ht="15">
      <c r="A1042" s="233">
        <v>3506</v>
      </c>
      <c r="B1042" s="234">
        <v>3506262262</v>
      </c>
      <c r="C1042" s="126" t="s">
        <v>560</v>
      </c>
      <c r="D1042" s="124">
        <v>262</v>
      </c>
      <c r="E1042" s="126" t="s">
        <v>289</v>
      </c>
      <c r="F1042" s="126">
        <v>262</v>
      </c>
      <c r="G1042" s="126" t="s">
        <v>289</v>
      </c>
      <c r="H1042" s="364">
        <v>85.4</v>
      </c>
      <c r="I1042" s="180">
        <v>85.4</v>
      </c>
      <c r="J1042" s="232">
        <v>12447</v>
      </c>
      <c r="K1042" s="232">
        <v>5023</v>
      </c>
      <c r="L1042" s="232">
        <v>0</v>
      </c>
      <c r="M1042" s="232">
        <v>938</v>
      </c>
      <c r="N1042" s="232">
        <v>18408</v>
      </c>
      <c r="O1042" s="237"/>
      <c r="P1042" s="382"/>
      <c r="Q1042" s="382"/>
    </row>
    <row r="1043" spans="1:17" ht="15">
      <c r="A1043" s="233">
        <v>3506</v>
      </c>
      <c r="B1043" s="234">
        <v>3506262274</v>
      </c>
      <c r="C1043" s="126" t="s">
        <v>560</v>
      </c>
      <c r="D1043" s="124">
        <v>262</v>
      </c>
      <c r="E1043" s="126" t="s">
        <v>289</v>
      </c>
      <c r="F1043" s="126">
        <v>274</v>
      </c>
      <c r="G1043" s="126" t="s">
        <v>301</v>
      </c>
      <c r="H1043" s="364">
        <v>2</v>
      </c>
      <c r="I1043" s="180">
        <v>2</v>
      </c>
      <c r="J1043" s="232">
        <v>14149</v>
      </c>
      <c r="K1043" s="232">
        <v>5723</v>
      </c>
      <c r="L1043" s="232">
        <v>0</v>
      </c>
      <c r="M1043" s="232">
        <v>938</v>
      </c>
      <c r="N1043" s="232">
        <v>20810</v>
      </c>
      <c r="O1043" s="237"/>
      <c r="P1043" s="382"/>
      <c r="Q1043" s="382"/>
    </row>
    <row r="1044" spans="1:17" ht="15">
      <c r="A1044" s="233">
        <v>3506</v>
      </c>
      <c r="B1044" s="234">
        <v>3506262284</v>
      </c>
      <c r="C1044" s="126" t="s">
        <v>560</v>
      </c>
      <c r="D1044" s="124">
        <v>262</v>
      </c>
      <c r="E1044" s="126" t="s">
        <v>289</v>
      </c>
      <c r="F1044" s="126">
        <v>284</v>
      </c>
      <c r="G1044" s="126" t="s">
        <v>311</v>
      </c>
      <c r="H1044" s="364">
        <v>3</v>
      </c>
      <c r="I1044" s="180">
        <v>3</v>
      </c>
      <c r="J1044" s="232">
        <v>12778</v>
      </c>
      <c r="K1044" s="232">
        <v>5653</v>
      </c>
      <c r="L1044" s="232">
        <v>0</v>
      </c>
      <c r="M1044" s="232">
        <v>938</v>
      </c>
      <c r="N1044" s="232">
        <v>19369</v>
      </c>
      <c r="O1044" s="237"/>
      <c r="P1044" s="382"/>
      <c r="Q1044" s="382"/>
    </row>
    <row r="1045" spans="1:17" ht="15">
      <c r="A1045" s="233">
        <v>3506</v>
      </c>
      <c r="B1045" s="234">
        <v>3506262295</v>
      </c>
      <c r="C1045" s="126" t="s">
        <v>560</v>
      </c>
      <c r="D1045" s="124">
        <v>262</v>
      </c>
      <c r="E1045" s="126" t="s">
        <v>289</v>
      </c>
      <c r="F1045" s="126">
        <v>295</v>
      </c>
      <c r="G1045" s="126" t="s">
        <v>322</v>
      </c>
      <c r="H1045" s="364">
        <v>1</v>
      </c>
      <c r="I1045" s="180">
        <v>1</v>
      </c>
      <c r="J1045" s="232">
        <v>11023</v>
      </c>
      <c r="K1045" s="232">
        <v>6806</v>
      </c>
      <c r="L1045" s="232">
        <v>0</v>
      </c>
      <c r="M1045" s="232">
        <v>938</v>
      </c>
      <c r="N1045" s="232">
        <v>18767</v>
      </c>
      <c r="O1045" s="237"/>
      <c r="P1045" s="382"/>
      <c r="Q1045" s="382"/>
    </row>
    <row r="1046" spans="1:17" ht="15">
      <c r="A1046" s="233">
        <v>3506</v>
      </c>
      <c r="B1046" s="234">
        <v>3506262305</v>
      </c>
      <c r="C1046" s="126" t="s">
        <v>560</v>
      </c>
      <c r="D1046" s="124">
        <v>262</v>
      </c>
      <c r="E1046" s="126" t="s">
        <v>289</v>
      </c>
      <c r="F1046" s="126">
        <v>305</v>
      </c>
      <c r="G1046" s="126" t="s">
        <v>332</v>
      </c>
      <c r="H1046" s="364">
        <v>3</v>
      </c>
      <c r="I1046" s="180">
        <v>3</v>
      </c>
      <c r="J1046" s="232">
        <v>11418.096791264776</v>
      </c>
      <c r="K1046" s="232">
        <v>5065</v>
      </c>
      <c r="L1046" s="232">
        <v>0</v>
      </c>
      <c r="M1046" s="232">
        <v>938</v>
      </c>
      <c r="N1046" s="232">
        <v>17421.096791264776</v>
      </c>
      <c r="O1046" s="237"/>
      <c r="P1046" s="382"/>
      <c r="Q1046" s="382"/>
    </row>
    <row r="1047" spans="1:17" ht="15">
      <c r="A1047" s="233">
        <v>3506</v>
      </c>
      <c r="B1047" s="234">
        <v>3506262342</v>
      </c>
      <c r="C1047" s="126" t="s">
        <v>560</v>
      </c>
      <c r="D1047" s="124">
        <v>262</v>
      </c>
      <c r="E1047" s="126" t="s">
        <v>289</v>
      </c>
      <c r="F1047" s="126">
        <v>342</v>
      </c>
      <c r="G1047" s="126" t="s">
        <v>369</v>
      </c>
      <c r="H1047" s="364">
        <v>0.95</v>
      </c>
      <c r="I1047" s="180">
        <v>0.95</v>
      </c>
      <c r="J1047" s="232">
        <v>11347.29420702626</v>
      </c>
      <c r="K1047" s="232">
        <v>9313</v>
      </c>
      <c r="L1047" s="232">
        <v>0</v>
      </c>
      <c r="M1047" s="232">
        <v>938</v>
      </c>
      <c r="N1047" s="232">
        <v>21598.294207026258</v>
      </c>
      <c r="O1047" s="237"/>
      <c r="P1047" s="382"/>
      <c r="Q1047" s="382"/>
    </row>
    <row r="1048" spans="1:17" ht="15">
      <c r="A1048" s="233">
        <v>3506</v>
      </c>
      <c r="B1048" s="234">
        <v>3506262346</v>
      </c>
      <c r="C1048" s="126" t="s">
        <v>560</v>
      </c>
      <c r="D1048" s="124">
        <v>262</v>
      </c>
      <c r="E1048" s="126" t="s">
        <v>289</v>
      </c>
      <c r="F1048" s="126">
        <v>346</v>
      </c>
      <c r="G1048" s="126" t="s">
        <v>373</v>
      </c>
      <c r="H1048" s="364">
        <v>1</v>
      </c>
      <c r="I1048" s="180">
        <v>1</v>
      </c>
      <c r="J1048" s="232">
        <v>13254</v>
      </c>
      <c r="K1048" s="232">
        <v>2417</v>
      </c>
      <c r="L1048" s="232">
        <v>0</v>
      </c>
      <c r="M1048" s="232">
        <v>938</v>
      </c>
      <c r="N1048" s="232">
        <v>16609</v>
      </c>
      <c r="O1048" s="237"/>
      <c r="P1048" s="382"/>
      <c r="Q1048" s="382"/>
    </row>
    <row r="1049" spans="1:17" ht="15">
      <c r="A1049" s="233">
        <v>3506</v>
      </c>
      <c r="B1049" s="234">
        <v>3506262347</v>
      </c>
      <c r="C1049" s="126" t="s">
        <v>560</v>
      </c>
      <c r="D1049" s="124">
        <v>262</v>
      </c>
      <c r="E1049" s="126" t="s">
        <v>289</v>
      </c>
      <c r="F1049" s="126">
        <v>347</v>
      </c>
      <c r="G1049" s="126" t="s">
        <v>374</v>
      </c>
      <c r="H1049" s="364">
        <v>6</v>
      </c>
      <c r="I1049" s="180">
        <v>6</v>
      </c>
      <c r="J1049" s="232">
        <v>13133</v>
      </c>
      <c r="K1049" s="232">
        <v>6779</v>
      </c>
      <c r="L1049" s="232">
        <v>0</v>
      </c>
      <c r="M1049" s="232">
        <v>938</v>
      </c>
      <c r="N1049" s="232">
        <v>20850</v>
      </c>
      <c r="O1049" s="237"/>
      <c r="P1049" s="382"/>
      <c r="Q1049" s="382"/>
    </row>
    <row r="1050" spans="1:17" ht="15">
      <c r="A1050" s="233">
        <v>3508</v>
      </c>
      <c r="B1050" s="234">
        <v>3508281057</v>
      </c>
      <c r="C1050" s="126" t="s">
        <v>577</v>
      </c>
      <c r="D1050" s="124">
        <v>281</v>
      </c>
      <c r="E1050" s="126" t="s">
        <v>308</v>
      </c>
      <c r="F1050" s="126">
        <v>57</v>
      </c>
      <c r="G1050" s="126" t="s">
        <v>84</v>
      </c>
      <c r="H1050" s="364">
        <v>0.84</v>
      </c>
      <c r="I1050" s="180">
        <v>0.84</v>
      </c>
      <c r="J1050" s="232">
        <v>16078.110139055938</v>
      </c>
      <c r="K1050" s="232">
        <v>466</v>
      </c>
      <c r="L1050" s="232">
        <v>0</v>
      </c>
      <c r="M1050" s="232">
        <v>938</v>
      </c>
      <c r="N1050" s="232">
        <v>17482.110139055938</v>
      </c>
      <c r="O1050" s="237"/>
      <c r="P1050" s="382"/>
      <c r="Q1050" s="382"/>
    </row>
    <row r="1051" spans="1:17" ht="15">
      <c r="A1051" s="233">
        <v>3508</v>
      </c>
      <c r="B1051" s="234">
        <v>3508281061</v>
      </c>
      <c r="C1051" s="126" t="s">
        <v>577</v>
      </c>
      <c r="D1051" s="124">
        <v>281</v>
      </c>
      <c r="E1051" s="126" t="s">
        <v>308</v>
      </c>
      <c r="F1051" s="126">
        <v>61</v>
      </c>
      <c r="G1051" s="126" t="s">
        <v>88</v>
      </c>
      <c r="H1051" s="364">
        <v>4.29</v>
      </c>
      <c r="I1051" s="180">
        <v>4.29</v>
      </c>
      <c r="J1051" s="232">
        <v>17275</v>
      </c>
      <c r="K1051" s="232">
        <v>1065</v>
      </c>
      <c r="L1051" s="232">
        <v>0</v>
      </c>
      <c r="M1051" s="232">
        <v>938</v>
      </c>
      <c r="N1051" s="232">
        <v>19278</v>
      </c>
      <c r="O1051" s="237"/>
      <c r="P1051" s="382"/>
      <c r="Q1051" s="382"/>
    </row>
    <row r="1052" spans="1:17" ht="15">
      <c r="A1052" s="233">
        <v>3508</v>
      </c>
      <c r="B1052" s="234">
        <v>3508281087</v>
      </c>
      <c r="C1052" s="126" t="s">
        <v>577</v>
      </c>
      <c r="D1052" s="124">
        <v>281</v>
      </c>
      <c r="E1052" s="126" t="s">
        <v>308</v>
      </c>
      <c r="F1052" s="126">
        <v>87</v>
      </c>
      <c r="G1052" s="126" t="s">
        <v>114</v>
      </c>
      <c r="H1052" s="364">
        <v>0.79</v>
      </c>
      <c r="I1052" s="180">
        <v>0.79</v>
      </c>
      <c r="J1052" s="232">
        <v>11393.198282458285</v>
      </c>
      <c r="K1052" s="232">
        <v>4928</v>
      </c>
      <c r="L1052" s="232">
        <v>0</v>
      </c>
      <c r="M1052" s="232">
        <v>938</v>
      </c>
      <c r="N1052" s="232">
        <v>17259.198282458285</v>
      </c>
      <c r="O1052" s="237"/>
      <c r="P1052" s="382"/>
      <c r="Q1052" s="382"/>
    </row>
    <row r="1053" spans="1:17" ht="15">
      <c r="A1053" s="233">
        <v>3508</v>
      </c>
      <c r="B1053" s="234">
        <v>3508281111</v>
      </c>
      <c r="C1053" s="126" t="s">
        <v>577</v>
      </c>
      <c r="D1053" s="124">
        <v>281</v>
      </c>
      <c r="E1053" s="126" t="s">
        <v>308</v>
      </c>
      <c r="F1053" s="126">
        <v>111</v>
      </c>
      <c r="G1053" s="126" t="s">
        <v>138</v>
      </c>
      <c r="H1053" s="364">
        <v>0.82</v>
      </c>
      <c r="I1053" s="180">
        <v>0.82</v>
      </c>
      <c r="J1053" s="232">
        <v>12106.906364963506</v>
      </c>
      <c r="K1053" s="232">
        <v>2814</v>
      </c>
      <c r="L1053" s="232">
        <v>0</v>
      </c>
      <c r="M1053" s="232">
        <v>938</v>
      </c>
      <c r="N1053" s="232">
        <v>15858.906364963506</v>
      </c>
      <c r="O1053" s="237"/>
      <c r="P1053" s="382"/>
      <c r="Q1053" s="382"/>
    </row>
    <row r="1054" spans="1:17" ht="15">
      <c r="A1054" s="233">
        <v>3508</v>
      </c>
      <c r="B1054" s="234">
        <v>3508281137</v>
      </c>
      <c r="C1054" s="126" t="s">
        <v>577</v>
      </c>
      <c r="D1054" s="124">
        <v>281</v>
      </c>
      <c r="E1054" s="126" t="s">
        <v>308</v>
      </c>
      <c r="F1054" s="126">
        <v>137</v>
      </c>
      <c r="G1054" s="126" t="s">
        <v>164</v>
      </c>
      <c r="H1054" s="364">
        <v>4.07</v>
      </c>
      <c r="I1054" s="180">
        <v>4.07</v>
      </c>
      <c r="J1054" s="232">
        <v>16496</v>
      </c>
      <c r="K1054" s="232">
        <v>0</v>
      </c>
      <c r="L1054" s="232">
        <v>0</v>
      </c>
      <c r="M1054" s="232">
        <v>938</v>
      </c>
      <c r="N1054" s="232">
        <v>17434</v>
      </c>
      <c r="O1054" s="237"/>
      <c r="P1054" s="382"/>
      <c r="Q1054" s="382"/>
    </row>
    <row r="1055" spans="1:17" ht="15">
      <c r="A1055" s="233">
        <v>3508</v>
      </c>
      <c r="B1055" s="234">
        <v>3508281161</v>
      </c>
      <c r="C1055" s="126" t="s">
        <v>577</v>
      </c>
      <c r="D1055" s="124">
        <v>281</v>
      </c>
      <c r="E1055" s="126" t="s">
        <v>308</v>
      </c>
      <c r="F1055" s="126">
        <v>161</v>
      </c>
      <c r="G1055" s="126" t="s">
        <v>188</v>
      </c>
      <c r="H1055" s="364">
        <v>0.88</v>
      </c>
      <c r="I1055" s="180">
        <v>0.88</v>
      </c>
      <c r="J1055" s="232">
        <v>12113.675543889121</v>
      </c>
      <c r="K1055" s="232">
        <v>5105</v>
      </c>
      <c r="L1055" s="232">
        <v>0</v>
      </c>
      <c r="M1055" s="232">
        <v>938</v>
      </c>
      <c r="N1055" s="232">
        <v>18156.67554388912</v>
      </c>
      <c r="O1055" s="237"/>
      <c r="P1055" s="382"/>
      <c r="Q1055" s="382"/>
    </row>
    <row r="1056" spans="1:17" ht="15">
      <c r="A1056" s="233">
        <v>3508</v>
      </c>
      <c r="B1056" s="234">
        <v>3508281281</v>
      </c>
      <c r="C1056" s="126" t="s">
        <v>577</v>
      </c>
      <c r="D1056" s="124">
        <v>281</v>
      </c>
      <c r="E1056" s="126" t="s">
        <v>308</v>
      </c>
      <c r="F1056" s="126">
        <v>281</v>
      </c>
      <c r="G1056" s="126" t="s">
        <v>308</v>
      </c>
      <c r="H1056" s="364">
        <v>156.41000000000005</v>
      </c>
      <c r="I1056" s="180">
        <v>156.41000000000005</v>
      </c>
      <c r="J1056" s="232">
        <v>16616</v>
      </c>
      <c r="K1056" s="232">
        <v>0</v>
      </c>
      <c r="L1056" s="232">
        <v>0</v>
      </c>
      <c r="M1056" s="232">
        <v>938</v>
      </c>
      <c r="N1056" s="232">
        <v>17554</v>
      </c>
      <c r="O1056" s="237"/>
      <c r="P1056" s="382"/>
      <c r="Q1056" s="382"/>
    </row>
    <row r="1057" spans="1:17" ht="15">
      <c r="A1057" s="233">
        <v>3508</v>
      </c>
      <c r="B1057" s="234">
        <v>3508281325</v>
      </c>
      <c r="C1057" s="126" t="s">
        <v>577</v>
      </c>
      <c r="D1057" s="124">
        <v>281</v>
      </c>
      <c r="E1057" s="126" t="s">
        <v>308</v>
      </c>
      <c r="F1057" s="126">
        <v>325</v>
      </c>
      <c r="G1057" s="126" t="s">
        <v>352</v>
      </c>
      <c r="H1057" s="364">
        <v>0.12</v>
      </c>
      <c r="I1057" s="180">
        <v>0.12</v>
      </c>
      <c r="J1057" s="232">
        <v>15838</v>
      </c>
      <c r="K1057" s="232">
        <v>2213</v>
      </c>
      <c r="L1057" s="232">
        <v>0</v>
      </c>
      <c r="M1057" s="232">
        <v>938</v>
      </c>
      <c r="N1057" s="232">
        <v>18989</v>
      </c>
      <c r="O1057" s="237"/>
      <c r="P1057" s="382"/>
      <c r="Q1057" s="382"/>
    </row>
    <row r="1058" spans="1:17" ht="15">
      <c r="A1058" s="233">
        <v>3508</v>
      </c>
      <c r="B1058" s="234">
        <v>3508281332</v>
      </c>
      <c r="C1058" s="126" t="s">
        <v>577</v>
      </c>
      <c r="D1058" s="124">
        <v>281</v>
      </c>
      <c r="E1058" s="126" t="s">
        <v>308</v>
      </c>
      <c r="F1058" s="126">
        <v>332</v>
      </c>
      <c r="G1058" s="126" t="s">
        <v>359</v>
      </c>
      <c r="H1058" s="364">
        <v>1.3900000000000001</v>
      </c>
      <c r="I1058" s="180">
        <v>1.3900000000000001</v>
      </c>
      <c r="J1058" s="232">
        <v>16192</v>
      </c>
      <c r="K1058" s="232">
        <v>1224</v>
      </c>
      <c r="L1058" s="232">
        <v>0</v>
      </c>
      <c r="M1058" s="232">
        <v>938</v>
      </c>
      <c r="N1058" s="232">
        <v>18354</v>
      </c>
      <c r="O1058" s="237"/>
      <c r="P1058" s="382"/>
      <c r="Q1058" s="382"/>
    </row>
    <row r="1059" spans="1:17" ht="15">
      <c r="A1059" s="233">
        <v>3509</v>
      </c>
      <c r="B1059" s="234">
        <v>3509095072</v>
      </c>
      <c r="C1059" s="126" t="s">
        <v>561</v>
      </c>
      <c r="D1059" s="124">
        <v>95</v>
      </c>
      <c r="E1059" s="126" t="s">
        <v>122</v>
      </c>
      <c r="F1059" s="126">
        <v>72</v>
      </c>
      <c r="G1059" s="126" t="s">
        <v>99</v>
      </c>
      <c r="H1059" s="364">
        <v>1</v>
      </c>
      <c r="I1059" s="180">
        <v>1</v>
      </c>
      <c r="J1059" s="232">
        <v>15161</v>
      </c>
      <c r="K1059" s="232">
        <v>4602</v>
      </c>
      <c r="L1059" s="232">
        <v>0</v>
      </c>
      <c r="M1059" s="232">
        <v>938</v>
      </c>
      <c r="N1059" s="232">
        <v>20701</v>
      </c>
      <c r="O1059" s="237"/>
      <c r="P1059" s="382"/>
      <c r="Q1059" s="382"/>
    </row>
    <row r="1060" spans="1:17" ht="15">
      <c r="A1060" s="233">
        <v>3509</v>
      </c>
      <c r="B1060" s="234">
        <v>3509095095</v>
      </c>
      <c r="C1060" s="126" t="s">
        <v>561</v>
      </c>
      <c r="D1060" s="124">
        <v>95</v>
      </c>
      <c r="E1060" s="126" t="s">
        <v>122</v>
      </c>
      <c r="F1060" s="126">
        <v>95</v>
      </c>
      <c r="G1060" s="126" t="s">
        <v>122</v>
      </c>
      <c r="H1060" s="364">
        <v>531.6400000000001</v>
      </c>
      <c r="I1060" s="180">
        <v>531.6400000000001</v>
      </c>
      <c r="J1060" s="232">
        <v>14181</v>
      </c>
      <c r="K1060" s="232">
        <v>0</v>
      </c>
      <c r="L1060" s="232">
        <v>0</v>
      </c>
      <c r="M1060" s="232">
        <v>938</v>
      </c>
      <c r="N1060" s="232">
        <v>15119</v>
      </c>
      <c r="O1060" s="237"/>
      <c r="P1060" s="382"/>
      <c r="Q1060" s="382"/>
    </row>
    <row r="1061" spans="1:17" ht="15">
      <c r="A1061" s="233">
        <v>3509</v>
      </c>
      <c r="B1061" s="234">
        <v>3509095201</v>
      </c>
      <c r="C1061" s="126" t="s">
        <v>561</v>
      </c>
      <c r="D1061" s="124">
        <v>95</v>
      </c>
      <c r="E1061" s="126" t="s">
        <v>122</v>
      </c>
      <c r="F1061" s="126">
        <v>201</v>
      </c>
      <c r="G1061" s="126" t="s">
        <v>228</v>
      </c>
      <c r="H1061" s="364">
        <v>7.02</v>
      </c>
      <c r="I1061" s="180">
        <v>7.02</v>
      </c>
      <c r="J1061" s="232">
        <v>16583</v>
      </c>
      <c r="K1061" s="232">
        <v>408</v>
      </c>
      <c r="L1061" s="232">
        <v>0</v>
      </c>
      <c r="M1061" s="232">
        <v>938</v>
      </c>
      <c r="N1061" s="232">
        <v>17929</v>
      </c>
      <c r="O1061" s="237"/>
      <c r="P1061" s="382"/>
      <c r="Q1061" s="382"/>
    </row>
    <row r="1062" spans="1:17" ht="15">
      <c r="A1062" s="233">
        <v>3509</v>
      </c>
      <c r="B1062" s="234">
        <v>3509095265</v>
      </c>
      <c r="C1062" s="126" t="s">
        <v>561</v>
      </c>
      <c r="D1062" s="124">
        <v>95</v>
      </c>
      <c r="E1062" s="126" t="s">
        <v>122</v>
      </c>
      <c r="F1062" s="126">
        <v>265</v>
      </c>
      <c r="G1062" s="126" t="s">
        <v>292</v>
      </c>
      <c r="H1062" s="364">
        <v>1.07</v>
      </c>
      <c r="I1062" s="180">
        <v>1.07</v>
      </c>
      <c r="J1062" s="232">
        <v>17252</v>
      </c>
      <c r="K1062" s="232">
        <v>7831</v>
      </c>
      <c r="L1062" s="232">
        <v>0</v>
      </c>
      <c r="M1062" s="232">
        <v>938</v>
      </c>
      <c r="N1062" s="232">
        <v>26021</v>
      </c>
      <c r="O1062" s="237"/>
      <c r="P1062" s="382"/>
      <c r="Q1062" s="382"/>
    </row>
    <row r="1063" spans="1:17" ht="15">
      <c r="A1063" s="233">
        <v>3509</v>
      </c>
      <c r="B1063" s="234">
        <v>3509095292</v>
      </c>
      <c r="C1063" s="126" t="s">
        <v>561</v>
      </c>
      <c r="D1063" s="124">
        <v>95</v>
      </c>
      <c r="E1063" s="126" t="s">
        <v>122</v>
      </c>
      <c r="F1063" s="126">
        <v>292</v>
      </c>
      <c r="G1063" s="126" t="s">
        <v>319</v>
      </c>
      <c r="H1063" s="364">
        <v>1</v>
      </c>
      <c r="I1063" s="180">
        <v>1</v>
      </c>
      <c r="J1063" s="232">
        <v>15484</v>
      </c>
      <c r="K1063" s="232">
        <v>2712</v>
      </c>
      <c r="L1063" s="232">
        <v>0</v>
      </c>
      <c r="M1063" s="232">
        <v>938</v>
      </c>
      <c r="N1063" s="232">
        <v>19134</v>
      </c>
      <c r="O1063" s="237"/>
      <c r="P1063" s="382"/>
      <c r="Q1063" s="382"/>
    </row>
    <row r="1064" spans="1:17" ht="15">
      <c r="A1064" s="233">
        <v>3509</v>
      </c>
      <c r="B1064" s="234">
        <v>3509095331</v>
      </c>
      <c r="C1064" s="126" t="s">
        <v>561</v>
      </c>
      <c r="D1064" s="124">
        <v>95</v>
      </c>
      <c r="E1064" s="126" t="s">
        <v>122</v>
      </c>
      <c r="F1064" s="126">
        <v>331</v>
      </c>
      <c r="G1064" s="126" t="s">
        <v>358</v>
      </c>
      <c r="H1064" s="364">
        <v>1</v>
      </c>
      <c r="I1064" s="180">
        <v>1</v>
      </c>
      <c r="J1064" s="232">
        <v>13254</v>
      </c>
      <c r="K1064" s="232">
        <v>4694</v>
      </c>
      <c r="L1064" s="232">
        <v>0</v>
      </c>
      <c r="M1064" s="232">
        <v>938</v>
      </c>
      <c r="N1064" s="232">
        <v>18886</v>
      </c>
      <c r="O1064" s="237"/>
      <c r="P1064" s="382"/>
      <c r="Q1064" s="382"/>
    </row>
    <row r="1065" spans="1:17" ht="15">
      <c r="A1065" s="233">
        <v>3509</v>
      </c>
      <c r="B1065" s="234">
        <v>3509095650</v>
      </c>
      <c r="C1065" s="126" t="s">
        <v>561</v>
      </c>
      <c r="D1065" s="124">
        <v>95</v>
      </c>
      <c r="E1065" s="126" t="s">
        <v>122</v>
      </c>
      <c r="F1065" s="126">
        <v>650</v>
      </c>
      <c r="G1065" s="126" t="s">
        <v>395</v>
      </c>
      <c r="H1065" s="364">
        <v>0.26</v>
      </c>
      <c r="I1065" s="180">
        <v>0.26</v>
      </c>
      <c r="J1065" s="232">
        <v>9220</v>
      </c>
      <c r="K1065" s="232">
        <v>3088</v>
      </c>
      <c r="L1065" s="232">
        <v>0</v>
      </c>
      <c r="M1065" s="232">
        <v>938</v>
      </c>
      <c r="N1065" s="232">
        <v>13246</v>
      </c>
      <c r="O1065" s="237"/>
      <c r="P1065" s="382"/>
      <c r="Q1065" s="382"/>
    </row>
    <row r="1066" spans="1:17" ht="15">
      <c r="A1066" s="233">
        <v>3509</v>
      </c>
      <c r="B1066" s="234">
        <v>3509095665</v>
      </c>
      <c r="C1066" s="126" t="s">
        <v>561</v>
      </c>
      <c r="D1066" s="124">
        <v>95</v>
      </c>
      <c r="E1066" s="126" t="s">
        <v>122</v>
      </c>
      <c r="F1066" s="126">
        <v>665</v>
      </c>
      <c r="G1066" s="126" t="s">
        <v>400</v>
      </c>
      <c r="H1066" s="364">
        <v>1</v>
      </c>
      <c r="I1066" s="180">
        <v>1</v>
      </c>
      <c r="J1066" s="232">
        <v>11066.952441988949</v>
      </c>
      <c r="K1066" s="232">
        <v>2237</v>
      </c>
      <c r="L1066" s="232">
        <v>0</v>
      </c>
      <c r="M1066" s="232">
        <v>938</v>
      </c>
      <c r="N1066" s="232">
        <v>14241.952441988949</v>
      </c>
      <c r="O1066" s="237"/>
      <c r="P1066" s="382"/>
      <c r="Q1066" s="382"/>
    </row>
    <row r="1067" spans="1:17" ht="15">
      <c r="A1067" s="233">
        <v>3509</v>
      </c>
      <c r="B1067" s="234">
        <v>3509095763</v>
      </c>
      <c r="C1067" s="126" t="s">
        <v>561</v>
      </c>
      <c r="D1067" s="124">
        <v>95</v>
      </c>
      <c r="E1067" s="126" t="s">
        <v>122</v>
      </c>
      <c r="F1067" s="126">
        <v>763</v>
      </c>
      <c r="G1067" s="126" t="s">
        <v>429</v>
      </c>
      <c r="H1067" s="364">
        <v>1.1200000000000001</v>
      </c>
      <c r="I1067" s="180">
        <v>1.1200000000000001</v>
      </c>
      <c r="J1067" s="232">
        <v>15088</v>
      </c>
      <c r="K1067" s="232">
        <v>3802</v>
      </c>
      <c r="L1067" s="232">
        <v>0</v>
      </c>
      <c r="M1067" s="232">
        <v>938</v>
      </c>
      <c r="N1067" s="232">
        <v>19828</v>
      </c>
      <c r="O1067" s="237"/>
      <c r="P1067" s="382"/>
      <c r="Q1067" s="382"/>
    </row>
    <row r="1068" spans="1:17" ht="15">
      <c r="A1068" s="233">
        <v>3510</v>
      </c>
      <c r="B1068" s="234">
        <v>3510281061</v>
      </c>
      <c r="C1068" s="126" t="s">
        <v>562</v>
      </c>
      <c r="D1068" s="124">
        <v>281</v>
      </c>
      <c r="E1068" s="126" t="s">
        <v>308</v>
      </c>
      <c r="F1068" s="126">
        <v>61</v>
      </c>
      <c r="G1068" s="126" t="s">
        <v>88</v>
      </c>
      <c r="H1068" s="364">
        <v>2</v>
      </c>
      <c r="I1068" s="180">
        <v>2</v>
      </c>
      <c r="J1068" s="232">
        <v>12897</v>
      </c>
      <c r="K1068" s="232">
        <v>795</v>
      </c>
      <c r="L1068" s="232">
        <v>0</v>
      </c>
      <c r="M1068" s="232">
        <v>938</v>
      </c>
      <c r="N1068" s="232">
        <v>14630</v>
      </c>
      <c r="O1068" s="237"/>
      <c r="P1068" s="382"/>
      <c r="Q1068" s="382"/>
    </row>
    <row r="1069" spans="1:17" ht="15">
      <c r="A1069" s="233">
        <v>3510</v>
      </c>
      <c r="B1069" s="234">
        <v>3510281087</v>
      </c>
      <c r="C1069" s="126" t="s">
        <v>562</v>
      </c>
      <c r="D1069" s="124">
        <v>281</v>
      </c>
      <c r="E1069" s="126" t="s">
        <v>308</v>
      </c>
      <c r="F1069" s="126">
        <v>87</v>
      </c>
      <c r="G1069" s="126" t="s">
        <v>114</v>
      </c>
      <c r="H1069" s="364">
        <v>2</v>
      </c>
      <c r="I1069" s="180">
        <v>2</v>
      </c>
      <c r="J1069" s="232">
        <v>11966</v>
      </c>
      <c r="K1069" s="232">
        <v>5175</v>
      </c>
      <c r="L1069" s="232">
        <v>0</v>
      </c>
      <c r="M1069" s="232">
        <v>938</v>
      </c>
      <c r="N1069" s="232">
        <v>18079</v>
      </c>
      <c r="O1069" s="237"/>
      <c r="P1069" s="382"/>
      <c r="Q1069" s="382"/>
    </row>
    <row r="1070" spans="1:17" ht="6.75" customHeight="1">
      <c r="A1070" s="233">
        <v>3510</v>
      </c>
      <c r="B1070" s="234">
        <v>3510281137</v>
      </c>
      <c r="C1070" s="126" t="s">
        <v>562</v>
      </c>
      <c r="D1070" s="124">
        <v>281</v>
      </c>
      <c r="E1070" s="126" t="s">
        <v>308</v>
      </c>
      <c r="F1070" s="126">
        <v>137</v>
      </c>
      <c r="G1070" s="126" t="s">
        <v>164</v>
      </c>
      <c r="H1070" s="364">
        <v>4.3600000000000003</v>
      </c>
      <c r="I1070" s="180">
        <v>4.3600000000000003</v>
      </c>
      <c r="J1070" s="232">
        <v>14981</v>
      </c>
      <c r="K1070" s="232">
        <v>0</v>
      </c>
      <c r="L1070" s="232">
        <v>0</v>
      </c>
      <c r="M1070" s="232">
        <v>938</v>
      </c>
      <c r="N1070" s="232">
        <v>15919</v>
      </c>
      <c r="O1070" s="237"/>
      <c r="P1070" s="382"/>
      <c r="Q1070" s="382"/>
    </row>
    <row r="1071" spans="1:17" ht="15">
      <c r="A1071" s="233">
        <v>3510</v>
      </c>
      <c r="B1071" s="234">
        <v>3510281281</v>
      </c>
      <c r="C1071" s="126" t="s">
        <v>562</v>
      </c>
      <c r="D1071" s="124">
        <v>281</v>
      </c>
      <c r="E1071" s="126" t="s">
        <v>308</v>
      </c>
      <c r="F1071" s="126">
        <v>281</v>
      </c>
      <c r="G1071" s="126" t="s">
        <v>308</v>
      </c>
      <c r="H1071" s="364">
        <v>415.58999999999992</v>
      </c>
      <c r="I1071" s="180">
        <v>415.58999999999992</v>
      </c>
      <c r="J1071" s="232">
        <v>14445</v>
      </c>
      <c r="K1071" s="232">
        <v>0</v>
      </c>
      <c r="L1071" s="232">
        <v>0</v>
      </c>
      <c r="M1071" s="232">
        <v>938</v>
      </c>
      <c r="N1071" s="232">
        <v>15383</v>
      </c>
      <c r="O1071" s="237"/>
      <c r="P1071" s="382"/>
      <c r="Q1071" s="382"/>
    </row>
    <row r="1072" spans="1:17" ht="15">
      <c r="A1072" s="233">
        <v>3510</v>
      </c>
      <c r="B1072" s="234">
        <v>3510281325</v>
      </c>
      <c r="C1072" s="126" t="s">
        <v>562</v>
      </c>
      <c r="D1072" s="124">
        <v>281</v>
      </c>
      <c r="E1072" s="126" t="s">
        <v>308</v>
      </c>
      <c r="F1072" s="126">
        <v>325</v>
      </c>
      <c r="G1072" s="126" t="s">
        <v>352</v>
      </c>
      <c r="H1072" s="364">
        <v>1.6400000000000001</v>
      </c>
      <c r="I1072" s="180">
        <v>1.6400000000000001</v>
      </c>
      <c r="J1072" s="232">
        <v>14382</v>
      </c>
      <c r="K1072" s="232">
        <v>2009</v>
      </c>
      <c r="L1072" s="232">
        <v>0</v>
      </c>
      <c r="M1072" s="232">
        <v>938</v>
      </c>
      <c r="N1072" s="232">
        <v>17329</v>
      </c>
      <c r="O1072" s="237"/>
      <c r="P1072" s="382"/>
      <c r="Q1072" s="382"/>
    </row>
    <row r="1073" spans="1:17" ht="15">
      <c r="A1073" s="233">
        <v>3510</v>
      </c>
      <c r="B1073" s="234">
        <v>3510281332</v>
      </c>
      <c r="C1073" s="126" t="s">
        <v>562</v>
      </c>
      <c r="D1073" s="124">
        <v>281</v>
      </c>
      <c r="E1073" s="126" t="s">
        <v>308</v>
      </c>
      <c r="F1073" s="126">
        <v>332</v>
      </c>
      <c r="G1073" s="126" t="s">
        <v>359</v>
      </c>
      <c r="H1073" s="364">
        <v>5.51</v>
      </c>
      <c r="I1073" s="180">
        <v>5.51</v>
      </c>
      <c r="J1073" s="232">
        <v>14583</v>
      </c>
      <c r="K1073" s="232">
        <v>1103</v>
      </c>
      <c r="L1073" s="232">
        <v>0</v>
      </c>
      <c r="M1073" s="232">
        <v>938</v>
      </c>
      <c r="N1073" s="232">
        <v>16624</v>
      </c>
      <c r="O1073" s="237"/>
      <c r="P1073" s="382"/>
      <c r="Q1073" s="382"/>
    </row>
    <row r="1074" spans="1:17" ht="15">
      <c r="A1074" s="233">
        <v>3510</v>
      </c>
      <c r="B1074" s="234">
        <v>3510281680</v>
      </c>
      <c r="C1074" s="126" t="s">
        <v>562</v>
      </c>
      <c r="D1074" s="124">
        <v>281</v>
      </c>
      <c r="E1074" s="126" t="s">
        <v>308</v>
      </c>
      <c r="F1074" s="126">
        <v>680</v>
      </c>
      <c r="G1074" s="126" t="s">
        <v>406</v>
      </c>
      <c r="H1074" s="364">
        <v>2</v>
      </c>
      <c r="I1074" s="180">
        <v>2</v>
      </c>
      <c r="J1074" s="232">
        <v>13631</v>
      </c>
      <c r="K1074" s="232">
        <v>5139</v>
      </c>
      <c r="L1074" s="232">
        <v>0</v>
      </c>
      <c r="M1074" s="232">
        <v>938</v>
      </c>
      <c r="N1074" s="232">
        <v>19708</v>
      </c>
      <c r="O1074" s="237"/>
      <c r="P1074" s="382"/>
      <c r="Q1074" s="382"/>
    </row>
    <row r="1075" spans="1:17" ht="15">
      <c r="A1075" s="233">
        <v>3513</v>
      </c>
      <c r="B1075" s="234">
        <v>3513044016</v>
      </c>
      <c r="C1075" s="126" t="s">
        <v>563</v>
      </c>
      <c r="D1075" s="124">
        <v>44</v>
      </c>
      <c r="E1075" s="126" t="s">
        <v>71</v>
      </c>
      <c r="F1075" s="126">
        <v>16</v>
      </c>
      <c r="G1075" s="126" t="s">
        <v>43</v>
      </c>
      <c r="H1075" s="364">
        <v>1.71</v>
      </c>
      <c r="I1075" s="180">
        <v>1.71</v>
      </c>
      <c r="J1075" s="232">
        <v>13048.019662249515</v>
      </c>
      <c r="K1075" s="232">
        <v>738</v>
      </c>
      <c r="L1075" s="232">
        <v>0</v>
      </c>
      <c r="M1075" s="232">
        <v>938</v>
      </c>
      <c r="N1075" s="232">
        <v>14724.019662249515</v>
      </c>
      <c r="O1075" s="237"/>
      <c r="P1075" s="382"/>
      <c r="Q1075" s="382"/>
    </row>
    <row r="1076" spans="1:17" ht="15">
      <c r="A1076" s="233">
        <v>3513</v>
      </c>
      <c r="B1076" s="234">
        <v>3513044018</v>
      </c>
      <c r="C1076" s="126" t="s">
        <v>563</v>
      </c>
      <c r="D1076" s="124">
        <v>44</v>
      </c>
      <c r="E1076" s="126" t="s">
        <v>71</v>
      </c>
      <c r="F1076" s="126">
        <v>18</v>
      </c>
      <c r="G1076" s="126" t="s">
        <v>45</v>
      </c>
      <c r="H1076" s="364">
        <v>3</v>
      </c>
      <c r="I1076" s="180">
        <v>3</v>
      </c>
      <c r="J1076" s="232">
        <v>14760</v>
      </c>
      <c r="K1076" s="232">
        <v>9904</v>
      </c>
      <c r="L1076" s="232">
        <v>0</v>
      </c>
      <c r="M1076" s="232">
        <v>938</v>
      </c>
      <c r="N1076" s="232">
        <v>25602</v>
      </c>
      <c r="O1076" s="237"/>
      <c r="P1076" s="382"/>
      <c r="Q1076" s="382"/>
    </row>
    <row r="1077" spans="1:17" ht="15">
      <c r="A1077" s="233">
        <v>3513</v>
      </c>
      <c r="B1077" s="234">
        <v>3513044035</v>
      </c>
      <c r="C1077" s="126" t="s">
        <v>563</v>
      </c>
      <c r="D1077" s="124">
        <v>44</v>
      </c>
      <c r="E1077" s="126" t="s">
        <v>71</v>
      </c>
      <c r="F1077" s="126">
        <v>35</v>
      </c>
      <c r="G1077" s="126" t="s">
        <v>62</v>
      </c>
      <c r="H1077" s="364">
        <v>4.08</v>
      </c>
      <c r="I1077" s="180">
        <v>4.08</v>
      </c>
      <c r="J1077" s="232">
        <v>15396</v>
      </c>
      <c r="K1077" s="232">
        <v>5951</v>
      </c>
      <c r="L1077" s="232">
        <v>0</v>
      </c>
      <c r="M1077" s="232">
        <v>938</v>
      </c>
      <c r="N1077" s="232">
        <v>22285</v>
      </c>
      <c r="O1077" s="237"/>
      <c r="P1077" s="382"/>
      <c r="Q1077" s="382"/>
    </row>
    <row r="1078" spans="1:17" ht="15">
      <c r="A1078" s="233">
        <v>3513</v>
      </c>
      <c r="B1078" s="234">
        <v>3513044044</v>
      </c>
      <c r="C1078" s="126" t="s">
        <v>563</v>
      </c>
      <c r="D1078" s="124">
        <v>44</v>
      </c>
      <c r="E1078" s="126" t="s">
        <v>71</v>
      </c>
      <c r="F1078" s="126">
        <v>44</v>
      </c>
      <c r="G1078" s="126" t="s">
        <v>71</v>
      </c>
      <c r="H1078" s="364">
        <v>588.72</v>
      </c>
      <c r="I1078" s="180">
        <v>588.72</v>
      </c>
      <c r="J1078" s="232">
        <v>14831</v>
      </c>
      <c r="K1078" s="232">
        <v>434</v>
      </c>
      <c r="L1078" s="232">
        <v>0</v>
      </c>
      <c r="M1078" s="232">
        <v>938</v>
      </c>
      <c r="N1078" s="232">
        <v>16203</v>
      </c>
      <c r="O1078" s="237"/>
      <c r="P1078" s="382"/>
      <c r="Q1078" s="382"/>
    </row>
    <row r="1079" spans="1:17" ht="15">
      <c r="A1079" s="233">
        <v>3513</v>
      </c>
      <c r="B1079" s="234">
        <v>3513044050</v>
      </c>
      <c r="C1079" s="126" t="s">
        <v>563</v>
      </c>
      <c r="D1079" s="124">
        <v>44</v>
      </c>
      <c r="E1079" s="126" t="s">
        <v>71</v>
      </c>
      <c r="F1079" s="126">
        <v>50</v>
      </c>
      <c r="G1079" s="126" t="s">
        <v>77</v>
      </c>
      <c r="H1079" s="364">
        <v>2</v>
      </c>
      <c r="I1079" s="180">
        <v>2</v>
      </c>
      <c r="J1079" s="232">
        <v>14186</v>
      </c>
      <c r="K1079" s="232">
        <v>6454</v>
      </c>
      <c r="L1079" s="232">
        <v>0</v>
      </c>
      <c r="M1079" s="232">
        <v>938</v>
      </c>
      <c r="N1079" s="232">
        <v>21578</v>
      </c>
      <c r="O1079" s="237"/>
      <c r="P1079" s="382"/>
      <c r="Q1079" s="382"/>
    </row>
    <row r="1080" spans="1:17" ht="15">
      <c r="A1080" s="233">
        <v>3513</v>
      </c>
      <c r="B1080" s="234">
        <v>3513044073</v>
      </c>
      <c r="C1080" s="126" t="s">
        <v>563</v>
      </c>
      <c r="D1080" s="124">
        <v>44</v>
      </c>
      <c r="E1080" s="126" t="s">
        <v>71</v>
      </c>
      <c r="F1080" s="126">
        <v>73</v>
      </c>
      <c r="G1080" s="126" t="s">
        <v>100</v>
      </c>
      <c r="H1080" s="364">
        <v>0.71</v>
      </c>
      <c r="I1080" s="180">
        <v>0.71</v>
      </c>
      <c r="J1080" s="232">
        <v>11858.665468201854</v>
      </c>
      <c r="K1080" s="232">
        <v>8995</v>
      </c>
      <c r="L1080" s="232">
        <v>0</v>
      </c>
      <c r="M1080" s="232">
        <v>938</v>
      </c>
      <c r="N1080" s="232">
        <v>21791.665468201856</v>
      </c>
      <c r="O1080" s="237"/>
      <c r="P1080" s="382"/>
      <c r="Q1080" s="382"/>
    </row>
    <row r="1081" spans="1:17" ht="15">
      <c r="A1081" s="233">
        <v>3513</v>
      </c>
      <c r="B1081" s="234">
        <v>3513044083</v>
      </c>
      <c r="C1081" s="126" t="s">
        <v>563</v>
      </c>
      <c r="D1081" s="124">
        <v>44</v>
      </c>
      <c r="E1081" s="126" t="s">
        <v>71</v>
      </c>
      <c r="F1081" s="126">
        <v>83</v>
      </c>
      <c r="G1081" s="126" t="s">
        <v>110</v>
      </c>
      <c r="H1081" s="364">
        <v>2</v>
      </c>
      <c r="I1081" s="180">
        <v>2</v>
      </c>
      <c r="J1081" s="232">
        <v>11318.159685534591</v>
      </c>
      <c r="K1081" s="232">
        <v>2163</v>
      </c>
      <c r="L1081" s="232">
        <v>0</v>
      </c>
      <c r="M1081" s="232">
        <v>938</v>
      </c>
      <c r="N1081" s="232">
        <v>14419.159685534591</v>
      </c>
      <c r="O1081" s="237"/>
      <c r="P1081" s="382"/>
      <c r="Q1081" s="382"/>
    </row>
    <row r="1082" spans="1:17" ht="15">
      <c r="A1082" s="233">
        <v>3513</v>
      </c>
      <c r="B1082" s="234">
        <v>3513044095</v>
      </c>
      <c r="C1082" s="126" t="s">
        <v>563</v>
      </c>
      <c r="D1082" s="124">
        <v>44</v>
      </c>
      <c r="E1082" s="126" t="s">
        <v>71</v>
      </c>
      <c r="F1082" s="126">
        <v>95</v>
      </c>
      <c r="G1082" s="126" t="s">
        <v>122</v>
      </c>
      <c r="H1082" s="364">
        <v>2.66</v>
      </c>
      <c r="I1082" s="180">
        <v>2.66</v>
      </c>
      <c r="J1082" s="232">
        <v>16704</v>
      </c>
      <c r="K1082" s="232">
        <v>0</v>
      </c>
      <c r="L1082" s="232">
        <v>0</v>
      </c>
      <c r="M1082" s="232">
        <v>938</v>
      </c>
      <c r="N1082" s="232">
        <v>17642</v>
      </c>
      <c r="O1082" s="237"/>
      <c r="P1082" s="382"/>
      <c r="Q1082" s="382"/>
    </row>
    <row r="1083" spans="1:17" ht="15">
      <c r="A1083" s="233">
        <v>3513</v>
      </c>
      <c r="B1083" s="234">
        <v>3513044133</v>
      </c>
      <c r="C1083" s="126" t="s">
        <v>563</v>
      </c>
      <c r="D1083" s="124">
        <v>44</v>
      </c>
      <c r="E1083" s="126" t="s">
        <v>71</v>
      </c>
      <c r="F1083" s="126">
        <v>133</v>
      </c>
      <c r="G1083" s="126" t="s">
        <v>160</v>
      </c>
      <c r="H1083" s="364">
        <v>2</v>
      </c>
      <c r="I1083" s="180">
        <v>2</v>
      </c>
      <c r="J1083" s="232">
        <v>15114</v>
      </c>
      <c r="K1083" s="232">
        <v>1567</v>
      </c>
      <c r="L1083" s="232">
        <v>0</v>
      </c>
      <c r="M1083" s="232">
        <v>938</v>
      </c>
      <c r="N1083" s="232">
        <v>17619</v>
      </c>
      <c r="O1083" s="237"/>
      <c r="P1083" s="382"/>
      <c r="Q1083" s="382"/>
    </row>
    <row r="1084" spans="1:17" ht="15">
      <c r="A1084" s="233">
        <v>3513</v>
      </c>
      <c r="B1084" s="234">
        <v>3513044182</v>
      </c>
      <c r="C1084" s="126" t="s">
        <v>563</v>
      </c>
      <c r="D1084" s="124">
        <v>44</v>
      </c>
      <c r="E1084" s="126" t="s">
        <v>71</v>
      </c>
      <c r="F1084" s="126">
        <v>182</v>
      </c>
      <c r="G1084" s="126" t="s">
        <v>209</v>
      </c>
      <c r="H1084" s="364">
        <v>1</v>
      </c>
      <c r="I1084" s="180">
        <v>1</v>
      </c>
      <c r="J1084" s="232">
        <v>13433</v>
      </c>
      <c r="K1084" s="232">
        <v>3222</v>
      </c>
      <c r="L1084" s="232">
        <v>0</v>
      </c>
      <c r="M1084" s="232">
        <v>938</v>
      </c>
      <c r="N1084" s="232">
        <v>17593</v>
      </c>
      <c r="O1084" s="237"/>
      <c r="P1084" s="382"/>
      <c r="Q1084" s="382"/>
    </row>
    <row r="1085" spans="1:17" ht="15">
      <c r="A1085" s="233">
        <v>3513</v>
      </c>
      <c r="B1085" s="234">
        <v>3513044218</v>
      </c>
      <c r="C1085" s="126" t="s">
        <v>563</v>
      </c>
      <c r="D1085" s="124">
        <v>44</v>
      </c>
      <c r="E1085" s="126" t="s">
        <v>71</v>
      </c>
      <c r="F1085" s="126">
        <v>218</v>
      </c>
      <c r="G1085" s="126" t="s">
        <v>245</v>
      </c>
      <c r="H1085" s="364">
        <v>2</v>
      </c>
      <c r="I1085" s="180">
        <v>2</v>
      </c>
      <c r="J1085" s="232">
        <v>11443.019682746633</v>
      </c>
      <c r="K1085" s="232">
        <v>4623</v>
      </c>
      <c r="L1085" s="232">
        <v>0</v>
      </c>
      <c r="M1085" s="232">
        <v>938</v>
      </c>
      <c r="N1085" s="232">
        <v>17004.019682746635</v>
      </c>
      <c r="O1085" s="237"/>
      <c r="P1085" s="382"/>
      <c r="Q1085" s="382"/>
    </row>
    <row r="1086" spans="1:17" ht="15">
      <c r="A1086" s="233">
        <v>3513</v>
      </c>
      <c r="B1086" s="234">
        <v>3513044220</v>
      </c>
      <c r="C1086" s="126" t="s">
        <v>563</v>
      </c>
      <c r="D1086" s="124">
        <v>44</v>
      </c>
      <c r="E1086" s="126" t="s">
        <v>71</v>
      </c>
      <c r="F1086" s="126">
        <v>220</v>
      </c>
      <c r="G1086" s="126" t="s">
        <v>247</v>
      </c>
      <c r="H1086" s="364">
        <v>1</v>
      </c>
      <c r="I1086" s="180">
        <v>1</v>
      </c>
      <c r="J1086" s="232">
        <v>12501.116948028046</v>
      </c>
      <c r="K1086" s="232">
        <v>5674</v>
      </c>
      <c r="L1086" s="232">
        <v>0</v>
      </c>
      <c r="M1086" s="232">
        <v>938</v>
      </c>
      <c r="N1086" s="232">
        <v>19113.116948028044</v>
      </c>
      <c r="O1086" s="237"/>
      <c r="P1086" s="382"/>
      <c r="Q1086" s="382"/>
    </row>
    <row r="1087" spans="1:17" ht="15">
      <c r="A1087" s="233">
        <v>3513</v>
      </c>
      <c r="B1087" s="234">
        <v>3513044244</v>
      </c>
      <c r="C1087" s="126" t="s">
        <v>563</v>
      </c>
      <c r="D1087" s="124">
        <v>44</v>
      </c>
      <c r="E1087" s="126" t="s">
        <v>71</v>
      </c>
      <c r="F1087" s="126">
        <v>244</v>
      </c>
      <c r="G1087" s="126" t="s">
        <v>271</v>
      </c>
      <c r="H1087" s="364">
        <v>63.52</v>
      </c>
      <c r="I1087" s="180">
        <v>63.52</v>
      </c>
      <c r="J1087" s="232">
        <v>13052</v>
      </c>
      <c r="K1087" s="232">
        <v>3913</v>
      </c>
      <c r="L1087" s="232">
        <v>0</v>
      </c>
      <c r="M1087" s="232">
        <v>938</v>
      </c>
      <c r="N1087" s="232">
        <v>17903</v>
      </c>
      <c r="O1087" s="237"/>
      <c r="P1087" s="382"/>
      <c r="Q1087" s="382"/>
    </row>
    <row r="1088" spans="1:17" ht="15">
      <c r="A1088" s="233">
        <v>3513</v>
      </c>
      <c r="B1088" s="234">
        <v>3513044285</v>
      </c>
      <c r="C1088" s="126" t="s">
        <v>563</v>
      </c>
      <c r="D1088" s="124">
        <v>44</v>
      </c>
      <c r="E1088" s="126" t="s">
        <v>71</v>
      </c>
      <c r="F1088" s="126">
        <v>285</v>
      </c>
      <c r="G1088" s="126" t="s">
        <v>312</v>
      </c>
      <c r="H1088" s="364">
        <v>1</v>
      </c>
      <c r="I1088" s="180">
        <v>1</v>
      </c>
      <c r="J1088" s="232">
        <v>12691.419891937852</v>
      </c>
      <c r="K1088" s="232">
        <v>3733</v>
      </c>
      <c r="L1088" s="232">
        <v>0</v>
      </c>
      <c r="M1088" s="232">
        <v>938</v>
      </c>
      <c r="N1088" s="232">
        <v>17362.419891937854</v>
      </c>
      <c r="O1088" s="237"/>
      <c r="P1088" s="382"/>
      <c r="Q1088" s="382"/>
    </row>
    <row r="1089" spans="1:17" ht="15">
      <c r="A1089" s="233">
        <v>3513</v>
      </c>
      <c r="B1089" s="234">
        <v>3513044293</v>
      </c>
      <c r="C1089" s="126" t="s">
        <v>563</v>
      </c>
      <c r="D1089" s="124">
        <v>44</v>
      </c>
      <c r="E1089" s="126" t="s">
        <v>71</v>
      </c>
      <c r="F1089" s="126">
        <v>293</v>
      </c>
      <c r="G1089" s="126" t="s">
        <v>320</v>
      </c>
      <c r="H1089" s="364">
        <v>42.49</v>
      </c>
      <c r="I1089" s="180">
        <v>42.49</v>
      </c>
      <c r="J1089" s="232">
        <v>13212</v>
      </c>
      <c r="K1089" s="232">
        <v>576</v>
      </c>
      <c r="L1089" s="232">
        <v>0</v>
      </c>
      <c r="M1089" s="232">
        <v>938</v>
      </c>
      <c r="N1089" s="232">
        <v>14726</v>
      </c>
      <c r="O1089" s="237"/>
      <c r="P1089" s="382"/>
      <c r="Q1089" s="382"/>
    </row>
    <row r="1090" spans="1:17" ht="15">
      <c r="A1090" s="233">
        <v>3513</v>
      </c>
      <c r="B1090" s="234">
        <v>3513044323</v>
      </c>
      <c r="C1090" s="126" t="s">
        <v>563</v>
      </c>
      <c r="D1090" s="124">
        <v>44</v>
      </c>
      <c r="E1090" s="126" t="s">
        <v>71</v>
      </c>
      <c r="F1090" s="126">
        <v>323</v>
      </c>
      <c r="G1090" s="126" t="s">
        <v>350</v>
      </c>
      <c r="H1090" s="364">
        <v>1.46</v>
      </c>
      <c r="I1090" s="180">
        <v>1.46</v>
      </c>
      <c r="J1090" s="232">
        <v>13285</v>
      </c>
      <c r="K1090" s="232">
        <v>4540</v>
      </c>
      <c r="L1090" s="232">
        <v>0</v>
      </c>
      <c r="M1090" s="232">
        <v>938</v>
      </c>
      <c r="N1090" s="232">
        <v>18763</v>
      </c>
      <c r="O1090" s="237"/>
      <c r="P1090" s="382"/>
      <c r="Q1090" s="382"/>
    </row>
    <row r="1091" spans="1:17" ht="15">
      <c r="A1091" s="233">
        <v>3513</v>
      </c>
      <c r="B1091" s="234">
        <v>3513044336</v>
      </c>
      <c r="C1091" s="126" t="s">
        <v>563</v>
      </c>
      <c r="D1091" s="124">
        <v>44</v>
      </c>
      <c r="E1091" s="126" t="s">
        <v>71</v>
      </c>
      <c r="F1091" s="126">
        <v>336</v>
      </c>
      <c r="G1091" s="126" t="s">
        <v>363</v>
      </c>
      <c r="H1091" s="364">
        <v>1</v>
      </c>
      <c r="I1091" s="180">
        <v>1</v>
      </c>
      <c r="J1091" s="232">
        <v>12841.09152278293</v>
      </c>
      <c r="K1091" s="232">
        <v>3122</v>
      </c>
      <c r="L1091" s="232">
        <v>0</v>
      </c>
      <c r="M1091" s="232">
        <v>938</v>
      </c>
      <c r="N1091" s="232">
        <v>16901.091522782932</v>
      </c>
      <c r="O1091" s="237"/>
      <c r="P1091" s="382"/>
      <c r="Q1091" s="382"/>
    </row>
    <row r="1092" spans="1:17" ht="15">
      <c r="A1092" s="233">
        <v>3513</v>
      </c>
      <c r="B1092" s="234">
        <v>3513044625</v>
      </c>
      <c r="C1092" s="126" t="s">
        <v>563</v>
      </c>
      <c r="D1092" s="124">
        <v>44</v>
      </c>
      <c r="E1092" s="126" t="s">
        <v>71</v>
      </c>
      <c r="F1092" s="126">
        <v>625</v>
      </c>
      <c r="G1092" s="126" t="s">
        <v>390</v>
      </c>
      <c r="H1092" s="364">
        <v>2</v>
      </c>
      <c r="I1092" s="180">
        <v>2</v>
      </c>
      <c r="J1092" s="232">
        <v>15088</v>
      </c>
      <c r="K1092" s="232">
        <v>2313</v>
      </c>
      <c r="L1092" s="232">
        <v>0</v>
      </c>
      <c r="M1092" s="232">
        <v>938</v>
      </c>
      <c r="N1092" s="232">
        <v>18339</v>
      </c>
      <c r="O1092" s="237"/>
      <c r="P1092" s="382"/>
      <c r="Q1092" s="382"/>
    </row>
    <row r="1093" spans="1:17" ht="15">
      <c r="A1093" s="233">
        <v>3513</v>
      </c>
      <c r="B1093" s="234">
        <v>3513044665</v>
      </c>
      <c r="C1093" s="126" t="s">
        <v>563</v>
      </c>
      <c r="D1093" s="124">
        <v>44</v>
      </c>
      <c r="E1093" s="126" t="s">
        <v>71</v>
      </c>
      <c r="F1093" s="126">
        <v>665</v>
      </c>
      <c r="G1093" s="126" t="s">
        <v>400</v>
      </c>
      <c r="H1093" s="364">
        <v>1</v>
      </c>
      <c r="I1093" s="180">
        <v>1</v>
      </c>
      <c r="J1093" s="232">
        <v>11066.952441988949</v>
      </c>
      <c r="K1093" s="232">
        <v>2237</v>
      </c>
      <c r="L1093" s="232">
        <v>0</v>
      </c>
      <c r="M1093" s="232">
        <v>938</v>
      </c>
      <c r="N1093" s="232">
        <v>14241.952441988949</v>
      </c>
      <c r="O1093" s="237"/>
      <c r="P1093" s="382"/>
      <c r="Q1093" s="382"/>
    </row>
    <row r="1094" spans="1:17" ht="15">
      <c r="A1094" s="233">
        <v>3513</v>
      </c>
      <c r="B1094" s="234">
        <v>3513044760</v>
      </c>
      <c r="C1094" s="126" t="s">
        <v>563</v>
      </c>
      <c r="D1094" s="124">
        <v>44</v>
      </c>
      <c r="E1094" s="126" t="s">
        <v>71</v>
      </c>
      <c r="F1094" s="126">
        <v>760</v>
      </c>
      <c r="G1094" s="126" t="s">
        <v>428</v>
      </c>
      <c r="H1094" s="364">
        <v>2</v>
      </c>
      <c r="I1094" s="180">
        <v>2</v>
      </c>
      <c r="J1094" s="232">
        <v>15088</v>
      </c>
      <c r="K1094" s="232">
        <v>3590</v>
      </c>
      <c r="L1094" s="232">
        <v>0</v>
      </c>
      <c r="M1094" s="232">
        <v>938</v>
      </c>
      <c r="N1094" s="232">
        <v>19616</v>
      </c>
      <c r="O1094" s="237"/>
      <c r="P1094" s="382"/>
      <c r="Q1094" s="382"/>
    </row>
    <row r="1095" spans="1:17" ht="15">
      <c r="A1095" s="233">
        <v>3513</v>
      </c>
      <c r="B1095" s="234">
        <v>3513044780</v>
      </c>
      <c r="C1095" s="126" t="s">
        <v>563</v>
      </c>
      <c r="D1095" s="124">
        <v>44</v>
      </c>
      <c r="E1095" s="126" t="s">
        <v>71</v>
      </c>
      <c r="F1095" s="126">
        <v>780</v>
      </c>
      <c r="G1095" s="126" t="s">
        <v>438</v>
      </c>
      <c r="H1095" s="364">
        <v>6.99</v>
      </c>
      <c r="I1095" s="180">
        <v>6.99</v>
      </c>
      <c r="J1095" s="232">
        <v>11023</v>
      </c>
      <c r="K1095" s="232">
        <v>3083</v>
      </c>
      <c r="L1095" s="232">
        <v>0</v>
      </c>
      <c r="M1095" s="232">
        <v>938</v>
      </c>
      <c r="N1095" s="232">
        <v>15044</v>
      </c>
      <c r="O1095" s="237"/>
      <c r="P1095" s="382"/>
      <c r="Q1095" s="382"/>
    </row>
    <row r="1096" spans="1:17" ht="15">
      <c r="A1096" s="233">
        <v>3514</v>
      </c>
      <c r="B1096" s="234">
        <v>3514281005</v>
      </c>
      <c r="C1096" s="126" t="s">
        <v>564</v>
      </c>
      <c r="D1096" s="124">
        <v>281</v>
      </c>
      <c r="E1096" s="126" t="s">
        <v>308</v>
      </c>
      <c r="F1096" s="126">
        <v>5</v>
      </c>
      <c r="G1096" s="126" t="s">
        <v>32</v>
      </c>
      <c r="H1096" s="364">
        <v>1</v>
      </c>
      <c r="I1096" s="180">
        <v>1</v>
      </c>
      <c r="J1096" s="232">
        <v>12187.350793515361</v>
      </c>
      <c r="K1096" s="232">
        <v>6019</v>
      </c>
      <c r="L1096" s="232">
        <v>0</v>
      </c>
      <c r="M1096" s="232">
        <v>938</v>
      </c>
      <c r="N1096" s="232">
        <v>19144.350793515361</v>
      </c>
      <c r="O1096" s="237"/>
      <c r="P1096" s="382"/>
      <c r="Q1096" s="382"/>
    </row>
    <row r="1097" spans="1:17" ht="15">
      <c r="A1097" s="233">
        <v>3514</v>
      </c>
      <c r="B1097" s="234">
        <v>3514281061</v>
      </c>
      <c r="C1097" s="126" t="s">
        <v>564</v>
      </c>
      <c r="D1097" s="124">
        <v>281</v>
      </c>
      <c r="E1097" s="126" t="s">
        <v>308</v>
      </c>
      <c r="F1097" s="126">
        <v>61</v>
      </c>
      <c r="G1097" s="126" t="s">
        <v>88</v>
      </c>
      <c r="H1097" s="364">
        <v>4.82</v>
      </c>
      <c r="I1097" s="180">
        <v>4.82</v>
      </c>
      <c r="J1097" s="232">
        <v>14389</v>
      </c>
      <c r="K1097" s="232">
        <v>887</v>
      </c>
      <c r="L1097" s="232">
        <v>0</v>
      </c>
      <c r="M1097" s="232">
        <v>938</v>
      </c>
      <c r="N1097" s="232">
        <v>16214</v>
      </c>
      <c r="O1097" s="237"/>
      <c r="P1097" s="382"/>
      <c r="Q1097" s="382"/>
    </row>
    <row r="1098" spans="1:17" ht="15">
      <c r="A1098" s="233">
        <v>3514</v>
      </c>
      <c r="B1098" s="234">
        <v>3514281137</v>
      </c>
      <c r="C1098" s="126" t="s">
        <v>564</v>
      </c>
      <c r="D1098" s="124">
        <v>281</v>
      </c>
      <c r="E1098" s="126" t="s">
        <v>308</v>
      </c>
      <c r="F1098" s="126">
        <v>137</v>
      </c>
      <c r="G1098" s="126" t="s">
        <v>164</v>
      </c>
      <c r="H1098" s="364">
        <v>1.46</v>
      </c>
      <c r="I1098" s="180">
        <v>1.46</v>
      </c>
      <c r="J1098" s="232">
        <v>15318.431573307351</v>
      </c>
      <c r="K1098" s="232">
        <v>0</v>
      </c>
      <c r="L1098" s="232">
        <v>0</v>
      </c>
      <c r="M1098" s="232">
        <v>938</v>
      </c>
      <c r="N1098" s="232">
        <v>16256.431573307351</v>
      </c>
      <c r="O1098" s="237"/>
      <c r="P1098" s="382"/>
      <c r="Q1098" s="382"/>
    </row>
    <row r="1099" spans="1:17" ht="15">
      <c r="A1099" s="233">
        <v>3514</v>
      </c>
      <c r="B1099" s="234">
        <v>3514281281</v>
      </c>
      <c r="C1099" s="126" t="s">
        <v>564</v>
      </c>
      <c r="D1099" s="124">
        <v>281</v>
      </c>
      <c r="E1099" s="126" t="s">
        <v>308</v>
      </c>
      <c r="F1099" s="126">
        <v>281</v>
      </c>
      <c r="G1099" s="126" t="s">
        <v>308</v>
      </c>
      <c r="H1099" s="364">
        <v>316.02999999999997</v>
      </c>
      <c r="I1099" s="180">
        <v>316.02999999999997</v>
      </c>
      <c r="J1099" s="232">
        <v>14740</v>
      </c>
      <c r="K1099" s="232">
        <v>0</v>
      </c>
      <c r="L1099" s="232">
        <v>0</v>
      </c>
      <c r="M1099" s="232">
        <v>938</v>
      </c>
      <c r="N1099" s="232">
        <v>15678</v>
      </c>
      <c r="O1099" s="237"/>
      <c r="P1099" s="382"/>
      <c r="Q1099" s="382"/>
    </row>
    <row r="1100" spans="1:17" ht="15">
      <c r="A1100" s="233">
        <v>3515</v>
      </c>
      <c r="B1100" s="234">
        <v>3515287005</v>
      </c>
      <c r="C1100" s="126" t="s">
        <v>578</v>
      </c>
      <c r="D1100" s="124">
        <v>287</v>
      </c>
      <c r="E1100" s="126" t="s">
        <v>314</v>
      </c>
      <c r="F1100" s="126">
        <v>5</v>
      </c>
      <c r="G1100" s="126" t="s">
        <v>32</v>
      </c>
      <c r="H1100" s="364">
        <v>2</v>
      </c>
      <c r="I1100" s="180">
        <v>2</v>
      </c>
      <c r="J1100" s="232">
        <v>9567</v>
      </c>
      <c r="K1100" s="232">
        <v>4725</v>
      </c>
      <c r="L1100" s="232">
        <v>0</v>
      </c>
      <c r="M1100" s="232">
        <v>938</v>
      </c>
      <c r="N1100" s="232">
        <v>15230</v>
      </c>
      <c r="O1100" s="237"/>
      <c r="P1100" s="382"/>
      <c r="Q1100" s="382"/>
    </row>
    <row r="1101" spans="1:17" ht="15">
      <c r="A1101" s="233">
        <v>3515</v>
      </c>
      <c r="B1101" s="234">
        <v>3515287043</v>
      </c>
      <c r="C1101" s="126" t="s">
        <v>578</v>
      </c>
      <c r="D1101" s="124">
        <v>287</v>
      </c>
      <c r="E1101" s="126" t="s">
        <v>314</v>
      </c>
      <c r="F1101" s="126">
        <v>43</v>
      </c>
      <c r="G1101" s="126" t="s">
        <v>70</v>
      </c>
      <c r="H1101" s="364">
        <v>2.93</v>
      </c>
      <c r="I1101" s="180">
        <v>2.93</v>
      </c>
      <c r="J1101" s="232">
        <v>9451</v>
      </c>
      <c r="K1101" s="232">
        <v>4462</v>
      </c>
      <c r="L1101" s="232">
        <v>0</v>
      </c>
      <c r="M1101" s="232">
        <v>938</v>
      </c>
      <c r="N1101" s="232">
        <v>14851</v>
      </c>
      <c r="O1101" s="237"/>
      <c r="P1101" s="382"/>
      <c r="Q1101" s="382"/>
    </row>
    <row r="1102" spans="1:17" ht="15">
      <c r="A1102" s="233">
        <v>3515</v>
      </c>
      <c r="B1102" s="234">
        <v>3515287045</v>
      </c>
      <c r="C1102" s="126" t="s">
        <v>578</v>
      </c>
      <c r="D1102" s="124">
        <v>287</v>
      </c>
      <c r="E1102" s="126" t="s">
        <v>314</v>
      </c>
      <c r="F1102" s="126">
        <v>45</v>
      </c>
      <c r="G1102" s="126" t="s">
        <v>72</v>
      </c>
      <c r="H1102" s="364">
        <v>7.58</v>
      </c>
      <c r="I1102" s="180">
        <v>7.58</v>
      </c>
      <c r="J1102" s="232">
        <v>10892</v>
      </c>
      <c r="K1102" s="232">
        <v>3694</v>
      </c>
      <c r="L1102" s="232">
        <v>0</v>
      </c>
      <c r="M1102" s="232">
        <v>938</v>
      </c>
      <c r="N1102" s="232">
        <v>15524</v>
      </c>
      <c r="O1102" s="237"/>
      <c r="P1102" s="382"/>
      <c r="Q1102" s="382"/>
    </row>
    <row r="1103" spans="1:17" ht="15">
      <c r="A1103" s="233">
        <v>3515</v>
      </c>
      <c r="B1103" s="234">
        <v>3515287135</v>
      </c>
      <c r="C1103" s="126" t="s">
        <v>578</v>
      </c>
      <c r="D1103" s="124">
        <v>287</v>
      </c>
      <c r="E1103" s="126" t="s">
        <v>314</v>
      </c>
      <c r="F1103" s="126">
        <v>135</v>
      </c>
      <c r="G1103" s="126" t="s">
        <v>162</v>
      </c>
      <c r="H1103" s="364">
        <v>7</v>
      </c>
      <c r="I1103" s="180">
        <v>7</v>
      </c>
      <c r="J1103" s="232">
        <v>9557</v>
      </c>
      <c r="K1103" s="232">
        <v>6348</v>
      </c>
      <c r="L1103" s="232">
        <v>0</v>
      </c>
      <c r="M1103" s="232">
        <v>938</v>
      </c>
      <c r="N1103" s="232">
        <v>16843</v>
      </c>
      <c r="O1103" s="237"/>
      <c r="P1103" s="382"/>
      <c r="Q1103" s="382"/>
    </row>
    <row r="1104" spans="1:17" ht="15">
      <c r="A1104" s="233">
        <v>3515</v>
      </c>
      <c r="B1104" s="234">
        <v>3515287151</v>
      </c>
      <c r="C1104" s="126" t="s">
        <v>578</v>
      </c>
      <c r="D1104" s="124">
        <v>287</v>
      </c>
      <c r="E1104" s="126" t="s">
        <v>314</v>
      </c>
      <c r="F1104" s="126">
        <v>151</v>
      </c>
      <c r="G1104" s="126" t="s">
        <v>178</v>
      </c>
      <c r="H1104" s="364">
        <v>1</v>
      </c>
      <c r="I1104" s="180">
        <v>1</v>
      </c>
      <c r="J1104" s="232">
        <v>9567</v>
      </c>
      <c r="K1104" s="232">
        <v>1577</v>
      </c>
      <c r="L1104" s="232">
        <v>0</v>
      </c>
      <c r="M1104" s="232">
        <v>938</v>
      </c>
      <c r="N1104" s="232">
        <v>12082</v>
      </c>
      <c r="O1104" s="237"/>
      <c r="P1104" s="382"/>
      <c r="Q1104" s="382"/>
    </row>
    <row r="1105" spans="1:17" ht="15">
      <c r="A1105" s="233">
        <v>3515</v>
      </c>
      <c r="B1105" s="234">
        <v>3515287161</v>
      </c>
      <c r="C1105" s="126" t="s">
        <v>578</v>
      </c>
      <c r="D1105" s="124">
        <v>287</v>
      </c>
      <c r="E1105" s="126" t="s">
        <v>314</v>
      </c>
      <c r="F1105" s="126">
        <v>161</v>
      </c>
      <c r="G1105" s="126" t="s">
        <v>188</v>
      </c>
      <c r="H1105" s="364">
        <v>0.21</v>
      </c>
      <c r="I1105" s="180">
        <v>0.21</v>
      </c>
      <c r="J1105" s="232">
        <v>12113.675543889121</v>
      </c>
      <c r="K1105" s="232">
        <v>5105</v>
      </c>
      <c r="L1105" s="232">
        <v>0</v>
      </c>
      <c r="M1105" s="232">
        <v>938</v>
      </c>
      <c r="N1105" s="232">
        <v>18156.67554388912</v>
      </c>
      <c r="O1105" s="237"/>
      <c r="P1105" s="382"/>
      <c r="Q1105" s="382"/>
    </row>
    <row r="1106" spans="1:17" ht="15">
      <c r="A1106" s="233">
        <v>3515</v>
      </c>
      <c r="B1106" s="234">
        <v>3515287191</v>
      </c>
      <c r="C1106" s="126" t="s">
        <v>578</v>
      </c>
      <c r="D1106" s="124">
        <v>287</v>
      </c>
      <c r="E1106" s="126" t="s">
        <v>314</v>
      </c>
      <c r="F1106" s="126">
        <v>191</v>
      </c>
      <c r="G1106" s="126" t="s">
        <v>218</v>
      </c>
      <c r="H1106" s="364">
        <v>33</v>
      </c>
      <c r="I1106" s="180">
        <v>33</v>
      </c>
      <c r="J1106" s="232">
        <v>10165</v>
      </c>
      <c r="K1106" s="232">
        <v>3494</v>
      </c>
      <c r="L1106" s="232">
        <v>0</v>
      </c>
      <c r="M1106" s="232">
        <v>938</v>
      </c>
      <c r="N1106" s="232">
        <v>14597</v>
      </c>
      <c r="O1106" s="237"/>
      <c r="P1106" s="382"/>
      <c r="Q1106" s="382"/>
    </row>
    <row r="1107" spans="1:17" ht="15">
      <c r="A1107" s="233">
        <v>3515</v>
      </c>
      <c r="B1107" s="234">
        <v>3515287215</v>
      </c>
      <c r="C1107" s="126" t="s">
        <v>578</v>
      </c>
      <c r="D1107" s="124">
        <v>287</v>
      </c>
      <c r="E1107" s="126" t="s">
        <v>314</v>
      </c>
      <c r="F1107" s="126">
        <v>215</v>
      </c>
      <c r="G1107" s="126" t="s">
        <v>242</v>
      </c>
      <c r="H1107" s="364">
        <v>15</v>
      </c>
      <c r="I1107" s="180">
        <v>15</v>
      </c>
      <c r="J1107" s="232">
        <v>11127</v>
      </c>
      <c r="K1107" s="232">
        <v>2621</v>
      </c>
      <c r="L1107" s="232">
        <v>0</v>
      </c>
      <c r="M1107" s="232">
        <v>938</v>
      </c>
      <c r="N1107" s="232">
        <v>14686</v>
      </c>
      <c r="O1107" s="237"/>
      <c r="P1107" s="382"/>
      <c r="Q1107" s="382"/>
    </row>
    <row r="1108" spans="1:17" ht="15">
      <c r="A1108" s="233">
        <v>3515</v>
      </c>
      <c r="B1108" s="234">
        <v>3515287226</v>
      </c>
      <c r="C1108" s="126" t="s">
        <v>578</v>
      </c>
      <c r="D1108" s="124">
        <v>287</v>
      </c>
      <c r="E1108" s="126" t="s">
        <v>314</v>
      </c>
      <c r="F1108" s="126">
        <v>226</v>
      </c>
      <c r="G1108" s="126" t="s">
        <v>253</v>
      </c>
      <c r="H1108" s="364">
        <v>1</v>
      </c>
      <c r="I1108" s="180">
        <v>1</v>
      </c>
      <c r="J1108" s="232">
        <v>11951.298912348046</v>
      </c>
      <c r="K1108" s="232">
        <v>2180</v>
      </c>
      <c r="L1108" s="232">
        <v>0</v>
      </c>
      <c r="M1108" s="232">
        <v>938</v>
      </c>
      <c r="N1108" s="232">
        <v>15069.298912348046</v>
      </c>
      <c r="O1108" s="237"/>
      <c r="P1108" s="382"/>
      <c r="Q1108" s="382"/>
    </row>
    <row r="1109" spans="1:17" ht="15">
      <c r="A1109" s="233">
        <v>3515</v>
      </c>
      <c r="B1109" s="234">
        <v>3515287227</v>
      </c>
      <c r="C1109" s="126" t="s">
        <v>578</v>
      </c>
      <c r="D1109" s="124">
        <v>287</v>
      </c>
      <c r="E1109" s="126" t="s">
        <v>314</v>
      </c>
      <c r="F1109" s="126">
        <v>227</v>
      </c>
      <c r="G1109" s="126" t="s">
        <v>254</v>
      </c>
      <c r="H1109" s="364">
        <v>17.399999999999999</v>
      </c>
      <c r="I1109" s="180">
        <v>17.399999999999999</v>
      </c>
      <c r="J1109" s="232">
        <v>12255</v>
      </c>
      <c r="K1109" s="232">
        <v>3528</v>
      </c>
      <c r="L1109" s="232">
        <v>0</v>
      </c>
      <c r="M1109" s="232">
        <v>938</v>
      </c>
      <c r="N1109" s="232">
        <v>16721</v>
      </c>
      <c r="O1109" s="237"/>
      <c r="P1109" s="382"/>
      <c r="Q1109" s="382"/>
    </row>
    <row r="1110" spans="1:17" ht="15">
      <c r="A1110" s="233">
        <v>3515</v>
      </c>
      <c r="B1110" s="234">
        <v>3515287277</v>
      </c>
      <c r="C1110" s="126" t="s">
        <v>578</v>
      </c>
      <c r="D1110" s="124">
        <v>287</v>
      </c>
      <c r="E1110" s="126" t="s">
        <v>314</v>
      </c>
      <c r="F1110" s="126">
        <v>277</v>
      </c>
      <c r="G1110" s="126" t="s">
        <v>304</v>
      </c>
      <c r="H1110" s="364">
        <v>121.23999999999998</v>
      </c>
      <c r="I1110" s="180">
        <v>121.23999999999998</v>
      </c>
      <c r="J1110" s="232">
        <v>13512</v>
      </c>
      <c r="K1110" s="232">
        <v>546</v>
      </c>
      <c r="L1110" s="232">
        <v>0</v>
      </c>
      <c r="M1110" s="232">
        <v>938</v>
      </c>
      <c r="N1110" s="232">
        <v>14996</v>
      </c>
      <c r="O1110" s="237"/>
      <c r="P1110" s="382"/>
      <c r="Q1110" s="382"/>
    </row>
    <row r="1111" spans="1:17" ht="15">
      <c r="A1111" s="233">
        <v>3515</v>
      </c>
      <c r="B1111" s="234">
        <v>3515287287</v>
      </c>
      <c r="C1111" s="126" t="s">
        <v>578</v>
      </c>
      <c r="D1111" s="124">
        <v>287</v>
      </c>
      <c r="E1111" s="126" t="s">
        <v>314</v>
      </c>
      <c r="F1111" s="126">
        <v>287</v>
      </c>
      <c r="G1111" s="126" t="s">
        <v>314</v>
      </c>
      <c r="H1111" s="364">
        <v>18.28</v>
      </c>
      <c r="I1111" s="180">
        <v>18.28</v>
      </c>
      <c r="J1111" s="232">
        <v>10517</v>
      </c>
      <c r="K1111" s="232">
        <v>5295</v>
      </c>
      <c r="L1111" s="232">
        <v>0</v>
      </c>
      <c r="M1111" s="232">
        <v>938</v>
      </c>
      <c r="N1111" s="232">
        <v>16750</v>
      </c>
      <c r="O1111" s="237"/>
      <c r="P1111" s="382"/>
      <c r="Q1111" s="382"/>
    </row>
    <row r="1112" spans="1:17" ht="15">
      <c r="A1112" s="233">
        <v>3515</v>
      </c>
      <c r="B1112" s="234">
        <v>3515287306</v>
      </c>
      <c r="C1112" s="126" t="s">
        <v>578</v>
      </c>
      <c r="D1112" s="124">
        <v>287</v>
      </c>
      <c r="E1112" s="126" t="s">
        <v>314</v>
      </c>
      <c r="F1112" s="126">
        <v>306</v>
      </c>
      <c r="G1112" s="126" t="s">
        <v>333</v>
      </c>
      <c r="H1112" s="364">
        <v>8.2899999999999991</v>
      </c>
      <c r="I1112" s="180">
        <v>8.2899999999999991</v>
      </c>
      <c r="J1112" s="232">
        <v>10102</v>
      </c>
      <c r="K1112" s="232">
        <v>3956</v>
      </c>
      <c r="L1112" s="232">
        <v>0</v>
      </c>
      <c r="M1112" s="232">
        <v>938</v>
      </c>
      <c r="N1112" s="232">
        <v>14996</v>
      </c>
      <c r="O1112" s="237"/>
      <c r="P1112" s="382"/>
      <c r="Q1112" s="382"/>
    </row>
    <row r="1113" spans="1:17" ht="15">
      <c r="A1113" s="233">
        <v>3515</v>
      </c>
      <c r="B1113" s="234">
        <v>3515287316</v>
      </c>
      <c r="C1113" s="126" t="s">
        <v>578</v>
      </c>
      <c r="D1113" s="124">
        <v>287</v>
      </c>
      <c r="E1113" s="126" t="s">
        <v>314</v>
      </c>
      <c r="F1113" s="126">
        <v>316</v>
      </c>
      <c r="G1113" s="126" t="s">
        <v>343</v>
      </c>
      <c r="H1113" s="364">
        <v>17</v>
      </c>
      <c r="I1113" s="180">
        <v>17</v>
      </c>
      <c r="J1113" s="232">
        <v>12625</v>
      </c>
      <c r="K1113" s="232">
        <v>1544</v>
      </c>
      <c r="L1113" s="232">
        <v>0</v>
      </c>
      <c r="M1113" s="232">
        <v>938</v>
      </c>
      <c r="N1113" s="232">
        <v>15107</v>
      </c>
      <c r="O1113" s="237"/>
      <c r="P1113" s="382"/>
      <c r="Q1113" s="382"/>
    </row>
    <row r="1114" spans="1:17" ht="15">
      <c r="A1114" s="233">
        <v>3515</v>
      </c>
      <c r="B1114" s="234">
        <v>3515287658</v>
      </c>
      <c r="C1114" s="126" t="s">
        <v>578</v>
      </c>
      <c r="D1114" s="124">
        <v>287</v>
      </c>
      <c r="E1114" s="126" t="s">
        <v>314</v>
      </c>
      <c r="F1114" s="126">
        <v>658</v>
      </c>
      <c r="G1114" s="126" t="s">
        <v>397</v>
      </c>
      <c r="H1114" s="364">
        <v>8.2100000000000009</v>
      </c>
      <c r="I1114" s="180">
        <v>8.2100000000000009</v>
      </c>
      <c r="J1114" s="232">
        <v>10256</v>
      </c>
      <c r="K1114" s="232">
        <v>2468</v>
      </c>
      <c r="L1114" s="232">
        <v>0</v>
      </c>
      <c r="M1114" s="232">
        <v>938</v>
      </c>
      <c r="N1114" s="232">
        <v>13662</v>
      </c>
      <c r="O1114" s="237"/>
      <c r="P1114" s="382"/>
      <c r="Q1114" s="382"/>
    </row>
    <row r="1115" spans="1:17" ht="15">
      <c r="A1115" s="233">
        <v>3515</v>
      </c>
      <c r="B1115" s="234">
        <v>3515287767</v>
      </c>
      <c r="C1115" s="126" t="s">
        <v>578</v>
      </c>
      <c r="D1115" s="124">
        <v>287</v>
      </c>
      <c r="E1115" s="126" t="s">
        <v>314</v>
      </c>
      <c r="F1115" s="126">
        <v>767</v>
      </c>
      <c r="G1115" s="126" t="s">
        <v>432</v>
      </c>
      <c r="H1115" s="364">
        <v>52.21</v>
      </c>
      <c r="I1115" s="180">
        <v>52.21</v>
      </c>
      <c r="J1115" s="232">
        <v>10801</v>
      </c>
      <c r="K1115" s="232">
        <v>2313</v>
      </c>
      <c r="L1115" s="232">
        <v>0</v>
      </c>
      <c r="M1115" s="232">
        <v>938</v>
      </c>
      <c r="N1115" s="232">
        <v>14052</v>
      </c>
      <c r="O1115" s="237"/>
      <c r="P1115" s="382"/>
      <c r="Q1115" s="382"/>
    </row>
    <row r="1116" spans="1:17" ht="15">
      <c r="A1116" s="233">
        <v>3515</v>
      </c>
      <c r="B1116" s="234">
        <v>3515287770</v>
      </c>
      <c r="C1116" s="126" t="s">
        <v>578</v>
      </c>
      <c r="D1116" s="124">
        <v>287</v>
      </c>
      <c r="E1116" s="126" t="s">
        <v>314</v>
      </c>
      <c r="F1116" s="126">
        <v>770</v>
      </c>
      <c r="G1116" s="126" t="s">
        <v>433</v>
      </c>
      <c r="H1116" s="364">
        <v>2.68</v>
      </c>
      <c r="I1116" s="180">
        <v>2.68</v>
      </c>
      <c r="J1116" s="232">
        <v>13194.324744996773</v>
      </c>
      <c r="K1116" s="232">
        <v>2356</v>
      </c>
      <c r="L1116" s="232">
        <v>0</v>
      </c>
      <c r="M1116" s="232">
        <v>938</v>
      </c>
      <c r="N1116" s="232">
        <v>16488.324744996775</v>
      </c>
      <c r="O1116" s="237"/>
      <c r="P1116" s="382"/>
      <c r="Q1116" s="382"/>
    </row>
    <row r="1117" spans="1:17" ht="15">
      <c r="A1117" s="233">
        <v>3515</v>
      </c>
      <c r="B1117" s="234">
        <v>3515287778</v>
      </c>
      <c r="C1117" s="126" t="s">
        <v>578</v>
      </c>
      <c r="D1117" s="124">
        <v>287</v>
      </c>
      <c r="E1117" s="126" t="s">
        <v>314</v>
      </c>
      <c r="F1117" s="126">
        <v>778</v>
      </c>
      <c r="G1117" s="126" t="s">
        <v>437</v>
      </c>
      <c r="H1117" s="364">
        <v>7.7199999999999989</v>
      </c>
      <c r="I1117" s="180">
        <v>7.7199999999999989</v>
      </c>
      <c r="J1117" s="232">
        <v>13695</v>
      </c>
      <c r="K1117" s="232">
        <v>1616</v>
      </c>
      <c r="L1117" s="232">
        <v>0</v>
      </c>
      <c r="M1117" s="232">
        <v>938</v>
      </c>
      <c r="N1117" s="232">
        <v>16249</v>
      </c>
      <c r="O1117" s="237"/>
      <c r="P1117" s="382"/>
      <c r="Q1117" s="382"/>
    </row>
    <row r="1118" spans="1:17" ht="15">
      <c r="A1118" s="233">
        <v>3516</v>
      </c>
      <c r="B1118" s="234">
        <v>3516332005</v>
      </c>
      <c r="C1118" s="126" t="s">
        <v>565</v>
      </c>
      <c r="D1118" s="124">
        <v>332</v>
      </c>
      <c r="E1118" s="126" t="s">
        <v>359</v>
      </c>
      <c r="F1118" s="126">
        <v>5</v>
      </c>
      <c r="G1118" s="126" t="s">
        <v>32</v>
      </c>
      <c r="H1118" s="364">
        <v>50.99</v>
      </c>
      <c r="I1118" s="180">
        <v>50.99</v>
      </c>
      <c r="J1118" s="232">
        <v>11428</v>
      </c>
      <c r="K1118" s="232">
        <v>5644</v>
      </c>
      <c r="L1118" s="232">
        <v>0</v>
      </c>
      <c r="M1118" s="232">
        <v>938</v>
      </c>
      <c r="N1118" s="232">
        <v>18010</v>
      </c>
      <c r="O1118" s="237"/>
      <c r="P1118" s="382"/>
      <c r="Q1118" s="382"/>
    </row>
    <row r="1119" spans="1:17" ht="15">
      <c r="A1119" s="233">
        <v>3516</v>
      </c>
      <c r="B1119" s="234">
        <v>3516332061</v>
      </c>
      <c r="C1119" s="126" t="s">
        <v>565</v>
      </c>
      <c r="D1119" s="124">
        <v>332</v>
      </c>
      <c r="E1119" s="126" t="s">
        <v>359</v>
      </c>
      <c r="F1119" s="126">
        <v>61</v>
      </c>
      <c r="G1119" s="126" t="s">
        <v>88</v>
      </c>
      <c r="H1119" s="364">
        <v>17.84</v>
      </c>
      <c r="I1119" s="180">
        <v>17.84</v>
      </c>
      <c r="J1119" s="232">
        <v>13199</v>
      </c>
      <c r="K1119" s="232">
        <v>814</v>
      </c>
      <c r="L1119" s="232">
        <v>0</v>
      </c>
      <c r="M1119" s="232">
        <v>938</v>
      </c>
      <c r="N1119" s="232">
        <v>14951</v>
      </c>
      <c r="O1119" s="237"/>
      <c r="P1119" s="382"/>
      <c r="Q1119" s="382"/>
    </row>
    <row r="1120" spans="1:17" ht="15">
      <c r="A1120" s="233">
        <v>3516</v>
      </c>
      <c r="B1120" s="234">
        <v>3516332086</v>
      </c>
      <c r="C1120" s="126" t="s">
        <v>565</v>
      </c>
      <c r="D1120" s="124">
        <v>332</v>
      </c>
      <c r="E1120" s="126" t="s">
        <v>359</v>
      </c>
      <c r="F1120" s="126">
        <v>86</v>
      </c>
      <c r="G1120" s="126" t="s">
        <v>113</v>
      </c>
      <c r="H1120" s="364">
        <v>1</v>
      </c>
      <c r="I1120" s="180">
        <v>1</v>
      </c>
      <c r="J1120" s="232">
        <v>9220</v>
      </c>
      <c r="K1120" s="232">
        <v>1340</v>
      </c>
      <c r="L1120" s="232">
        <v>0</v>
      </c>
      <c r="M1120" s="232">
        <v>938</v>
      </c>
      <c r="N1120" s="232">
        <v>11498</v>
      </c>
      <c r="O1120" s="237"/>
      <c r="P1120" s="382"/>
      <c r="Q1120" s="382"/>
    </row>
    <row r="1121" spans="1:17" ht="15">
      <c r="A1121" s="233">
        <v>3516</v>
      </c>
      <c r="B1121" s="234">
        <v>3516332087</v>
      </c>
      <c r="C1121" s="126" t="s">
        <v>565</v>
      </c>
      <c r="D1121" s="124">
        <v>332</v>
      </c>
      <c r="E1121" s="126" t="s">
        <v>359</v>
      </c>
      <c r="F1121" s="126">
        <v>87</v>
      </c>
      <c r="G1121" s="126" t="s">
        <v>114</v>
      </c>
      <c r="H1121" s="364">
        <v>4</v>
      </c>
      <c r="I1121" s="180">
        <v>4</v>
      </c>
      <c r="J1121" s="232">
        <v>13273</v>
      </c>
      <c r="K1121" s="232">
        <v>5741</v>
      </c>
      <c r="L1121" s="232">
        <v>0</v>
      </c>
      <c r="M1121" s="232">
        <v>938</v>
      </c>
      <c r="N1121" s="232">
        <v>19952</v>
      </c>
      <c r="O1121" s="237"/>
      <c r="P1121" s="382"/>
      <c r="Q1121" s="382"/>
    </row>
    <row r="1122" spans="1:17" ht="15">
      <c r="A1122" s="233">
        <v>3516</v>
      </c>
      <c r="B1122" s="234">
        <v>3516332137</v>
      </c>
      <c r="C1122" s="126" t="s">
        <v>565</v>
      </c>
      <c r="D1122" s="124">
        <v>332</v>
      </c>
      <c r="E1122" s="126" t="s">
        <v>359</v>
      </c>
      <c r="F1122" s="126">
        <v>137</v>
      </c>
      <c r="G1122" s="126" t="s">
        <v>164</v>
      </c>
      <c r="H1122" s="364">
        <v>56.760000000000005</v>
      </c>
      <c r="I1122" s="180">
        <v>56.760000000000005</v>
      </c>
      <c r="J1122" s="232">
        <v>14532</v>
      </c>
      <c r="K1122" s="232">
        <v>0</v>
      </c>
      <c r="L1122" s="232">
        <v>0</v>
      </c>
      <c r="M1122" s="232">
        <v>938</v>
      </c>
      <c r="N1122" s="232">
        <v>15470</v>
      </c>
      <c r="O1122" s="237"/>
      <c r="P1122" s="382"/>
      <c r="Q1122" s="382"/>
    </row>
    <row r="1123" spans="1:17" ht="15">
      <c r="A1123" s="233">
        <v>3516</v>
      </c>
      <c r="B1123" s="234">
        <v>3516332278</v>
      </c>
      <c r="C1123" s="126" t="s">
        <v>565</v>
      </c>
      <c r="D1123" s="124">
        <v>332</v>
      </c>
      <c r="E1123" s="126" t="s">
        <v>359</v>
      </c>
      <c r="F1123" s="126">
        <v>278</v>
      </c>
      <c r="G1123" s="126" t="s">
        <v>305</v>
      </c>
      <c r="H1123" s="364">
        <v>5.0600000000000005</v>
      </c>
      <c r="I1123" s="180">
        <v>5.0600000000000005</v>
      </c>
      <c r="J1123" s="232">
        <v>10573</v>
      </c>
      <c r="K1123" s="232">
        <v>2411</v>
      </c>
      <c r="L1123" s="232">
        <v>0</v>
      </c>
      <c r="M1123" s="232">
        <v>938</v>
      </c>
      <c r="N1123" s="232">
        <v>13922</v>
      </c>
      <c r="O1123" s="237"/>
      <c r="P1123" s="382"/>
      <c r="Q1123" s="382"/>
    </row>
    <row r="1124" spans="1:17" ht="15">
      <c r="A1124" s="233">
        <v>3516</v>
      </c>
      <c r="B1124" s="234">
        <v>3516332281</v>
      </c>
      <c r="C1124" s="126" t="s">
        <v>565</v>
      </c>
      <c r="D1124" s="124">
        <v>332</v>
      </c>
      <c r="E1124" s="126" t="s">
        <v>359</v>
      </c>
      <c r="F1124" s="126">
        <v>281</v>
      </c>
      <c r="G1124" s="126" t="s">
        <v>308</v>
      </c>
      <c r="H1124" s="364">
        <v>147.19999999999999</v>
      </c>
      <c r="I1124" s="180">
        <v>147.19999999999999</v>
      </c>
      <c r="J1124" s="232">
        <v>14665</v>
      </c>
      <c r="K1124" s="232">
        <v>0</v>
      </c>
      <c r="L1124" s="232">
        <v>0</v>
      </c>
      <c r="M1124" s="232">
        <v>938</v>
      </c>
      <c r="N1124" s="232">
        <v>15603</v>
      </c>
      <c r="O1124" s="237"/>
      <c r="P1124" s="382"/>
      <c r="Q1124" s="382"/>
    </row>
    <row r="1125" spans="1:17" ht="15">
      <c r="A1125" s="233">
        <v>3516</v>
      </c>
      <c r="B1125" s="234">
        <v>3516332325</v>
      </c>
      <c r="C1125" s="126" t="s">
        <v>565</v>
      </c>
      <c r="D1125" s="124">
        <v>332</v>
      </c>
      <c r="E1125" s="126" t="s">
        <v>359</v>
      </c>
      <c r="F1125" s="126">
        <v>325</v>
      </c>
      <c r="G1125" s="126" t="s">
        <v>352</v>
      </c>
      <c r="H1125" s="364">
        <v>30.089999999999996</v>
      </c>
      <c r="I1125" s="180">
        <v>30.089999999999996</v>
      </c>
      <c r="J1125" s="232">
        <v>11526</v>
      </c>
      <c r="K1125" s="232">
        <v>1610</v>
      </c>
      <c r="L1125" s="232">
        <v>0</v>
      </c>
      <c r="M1125" s="232">
        <v>938</v>
      </c>
      <c r="N1125" s="232">
        <v>14074</v>
      </c>
      <c r="O1125" s="237"/>
      <c r="P1125" s="382"/>
      <c r="Q1125" s="382"/>
    </row>
    <row r="1126" spans="1:17" ht="15">
      <c r="A1126" s="233">
        <v>3516</v>
      </c>
      <c r="B1126" s="234">
        <v>3516332332</v>
      </c>
      <c r="C1126" s="126" t="s">
        <v>565</v>
      </c>
      <c r="D1126" s="124">
        <v>332</v>
      </c>
      <c r="E1126" s="126" t="s">
        <v>359</v>
      </c>
      <c r="F1126" s="126">
        <v>332</v>
      </c>
      <c r="G1126" s="126" t="s">
        <v>359</v>
      </c>
      <c r="H1126" s="364">
        <v>41.1</v>
      </c>
      <c r="I1126" s="180">
        <v>41.1</v>
      </c>
      <c r="J1126" s="232">
        <v>13029</v>
      </c>
      <c r="K1126" s="232">
        <v>985</v>
      </c>
      <c r="L1126" s="232">
        <v>0</v>
      </c>
      <c r="M1126" s="232">
        <v>938</v>
      </c>
      <c r="N1126" s="232">
        <v>14952</v>
      </c>
      <c r="O1126" s="237"/>
      <c r="P1126" s="382"/>
      <c r="Q1126" s="382"/>
    </row>
    <row r="1127" spans="1:17" ht="15">
      <c r="A1127" s="233">
        <v>3516</v>
      </c>
      <c r="B1127" s="234">
        <v>3516332683</v>
      </c>
      <c r="C1127" s="126" t="s">
        <v>565</v>
      </c>
      <c r="D1127" s="124">
        <v>332</v>
      </c>
      <c r="E1127" s="126" t="s">
        <v>359</v>
      </c>
      <c r="F1127" s="126">
        <v>683</v>
      </c>
      <c r="G1127" s="126" t="s">
        <v>407</v>
      </c>
      <c r="H1127" s="364">
        <v>1</v>
      </c>
      <c r="I1127" s="180">
        <v>1</v>
      </c>
      <c r="J1127" s="232">
        <v>11575.524012539185</v>
      </c>
      <c r="K1127" s="232">
        <v>9387</v>
      </c>
      <c r="L1127" s="232">
        <v>0</v>
      </c>
      <c r="M1127" s="232">
        <v>938</v>
      </c>
      <c r="N1127" s="232">
        <v>21900.524012539187</v>
      </c>
      <c r="O1127" s="237"/>
      <c r="P1127" s="382"/>
      <c r="Q1127" s="382"/>
    </row>
    <row r="1128" spans="1:17" ht="15">
      <c r="A1128" s="233">
        <v>3516</v>
      </c>
      <c r="B1128" s="234">
        <v>3516332766</v>
      </c>
      <c r="C1128" s="126" t="s">
        <v>565</v>
      </c>
      <c r="D1128" s="124">
        <v>332</v>
      </c>
      <c r="E1128" s="126" t="s">
        <v>359</v>
      </c>
      <c r="F1128" s="126">
        <v>766</v>
      </c>
      <c r="G1128" s="126" t="s">
        <v>431</v>
      </c>
      <c r="H1128" s="364">
        <v>1</v>
      </c>
      <c r="I1128" s="180">
        <v>1</v>
      </c>
      <c r="J1128" s="232">
        <v>12080.944595003783</v>
      </c>
      <c r="K1128" s="232">
        <v>4263</v>
      </c>
      <c r="L1128" s="232">
        <v>0</v>
      </c>
      <c r="M1128" s="232">
        <v>938</v>
      </c>
      <c r="N1128" s="232">
        <v>17281.944595003784</v>
      </c>
      <c r="O1128" s="237"/>
      <c r="P1128" s="382"/>
      <c r="Q1128" s="382"/>
    </row>
    <row r="1129" spans="1:17" ht="15">
      <c r="A1129" s="233">
        <v>3517</v>
      </c>
      <c r="B1129" s="234">
        <v>3517239010</v>
      </c>
      <c r="C1129" s="126" t="s">
        <v>566</v>
      </c>
      <c r="D1129" s="124">
        <v>239</v>
      </c>
      <c r="E1129" s="126" t="s">
        <v>266</v>
      </c>
      <c r="F1129" s="126">
        <v>10</v>
      </c>
      <c r="G1129" s="126" t="s">
        <v>37</v>
      </c>
      <c r="H1129" s="364">
        <v>0.5</v>
      </c>
      <c r="I1129" s="180">
        <v>0.5</v>
      </c>
      <c r="J1129" s="232">
        <v>11037.098343910211</v>
      </c>
      <c r="K1129" s="232">
        <v>4926</v>
      </c>
      <c r="L1129" s="232">
        <v>0</v>
      </c>
      <c r="M1129" s="232">
        <v>938</v>
      </c>
      <c r="N1129" s="232">
        <v>16901.098343910213</v>
      </c>
      <c r="O1129" s="237"/>
      <c r="P1129" s="382"/>
      <c r="Q1129" s="382"/>
    </row>
    <row r="1130" spans="1:17" ht="15">
      <c r="A1130" s="233">
        <v>3517</v>
      </c>
      <c r="B1130" s="234">
        <v>3517239020</v>
      </c>
      <c r="C1130" s="126" t="s">
        <v>566</v>
      </c>
      <c r="D1130" s="124">
        <v>239</v>
      </c>
      <c r="E1130" s="126" t="s">
        <v>266</v>
      </c>
      <c r="F1130" s="126">
        <v>20</v>
      </c>
      <c r="G1130" s="126" t="s">
        <v>47</v>
      </c>
      <c r="H1130" s="364">
        <v>1</v>
      </c>
      <c r="I1130" s="180">
        <v>1</v>
      </c>
      <c r="J1130" s="232">
        <v>11365</v>
      </c>
      <c r="K1130" s="232">
        <v>3552</v>
      </c>
      <c r="L1130" s="232">
        <v>0</v>
      </c>
      <c r="M1130" s="232">
        <v>938</v>
      </c>
      <c r="N1130" s="232">
        <v>15855</v>
      </c>
      <c r="O1130" s="237"/>
      <c r="P1130" s="382"/>
      <c r="Q1130" s="382"/>
    </row>
    <row r="1131" spans="1:17" ht="15">
      <c r="A1131" s="233">
        <v>3517</v>
      </c>
      <c r="B1131" s="234">
        <v>3517239036</v>
      </c>
      <c r="C1131" s="126" t="s">
        <v>566</v>
      </c>
      <c r="D1131" s="124">
        <v>239</v>
      </c>
      <c r="E1131" s="126" t="s">
        <v>266</v>
      </c>
      <c r="F1131" s="126">
        <v>36</v>
      </c>
      <c r="G1131" s="126" t="s">
        <v>63</v>
      </c>
      <c r="H1131" s="364">
        <v>5</v>
      </c>
      <c r="I1131" s="180">
        <v>5</v>
      </c>
      <c r="J1131" s="232">
        <v>15056</v>
      </c>
      <c r="K1131" s="232">
        <v>7483</v>
      </c>
      <c r="L1131" s="232">
        <v>0</v>
      </c>
      <c r="M1131" s="232">
        <v>938</v>
      </c>
      <c r="N1131" s="232">
        <v>23477</v>
      </c>
      <c r="O1131" s="237"/>
      <c r="P1131" s="382"/>
      <c r="Q1131" s="382"/>
    </row>
    <row r="1132" spans="1:17" ht="15">
      <c r="A1132" s="233">
        <v>3517</v>
      </c>
      <c r="B1132" s="234">
        <v>3517239052</v>
      </c>
      <c r="C1132" s="126" t="s">
        <v>566</v>
      </c>
      <c r="D1132" s="124">
        <v>239</v>
      </c>
      <c r="E1132" s="126" t="s">
        <v>266</v>
      </c>
      <c r="F1132" s="126">
        <v>52</v>
      </c>
      <c r="G1132" s="126" t="s">
        <v>79</v>
      </c>
      <c r="H1132" s="364">
        <v>19.509999999999998</v>
      </c>
      <c r="I1132" s="180">
        <v>19.509999999999998</v>
      </c>
      <c r="J1132" s="232">
        <v>13742</v>
      </c>
      <c r="K1132" s="232">
        <v>6218</v>
      </c>
      <c r="L1132" s="232">
        <v>0</v>
      </c>
      <c r="M1132" s="232">
        <v>938</v>
      </c>
      <c r="N1132" s="232">
        <v>20898</v>
      </c>
      <c r="O1132" s="237"/>
      <c r="P1132" s="382"/>
      <c r="Q1132" s="382"/>
    </row>
    <row r="1133" spans="1:17" ht="15">
      <c r="A1133" s="233">
        <v>3517</v>
      </c>
      <c r="B1133" s="234">
        <v>3517239072</v>
      </c>
      <c r="C1133" s="126" t="s">
        <v>566</v>
      </c>
      <c r="D1133" s="124">
        <v>239</v>
      </c>
      <c r="E1133" s="126" t="s">
        <v>266</v>
      </c>
      <c r="F1133" s="126">
        <v>72</v>
      </c>
      <c r="G1133" s="126" t="s">
        <v>99</v>
      </c>
      <c r="H1133" s="364">
        <v>1</v>
      </c>
      <c r="I1133" s="180">
        <v>1</v>
      </c>
      <c r="J1133" s="232">
        <v>15644</v>
      </c>
      <c r="K1133" s="232">
        <v>4748</v>
      </c>
      <c r="L1133" s="232">
        <v>0</v>
      </c>
      <c r="M1133" s="232">
        <v>938</v>
      </c>
      <c r="N1133" s="232">
        <v>21330</v>
      </c>
      <c r="O1133" s="237"/>
      <c r="P1133" s="382"/>
      <c r="Q1133" s="382"/>
    </row>
    <row r="1134" spans="1:17" ht="15">
      <c r="A1134" s="233">
        <v>3517</v>
      </c>
      <c r="B1134" s="234">
        <v>3517239082</v>
      </c>
      <c r="C1134" s="126" t="s">
        <v>566</v>
      </c>
      <c r="D1134" s="124">
        <v>239</v>
      </c>
      <c r="E1134" s="126" t="s">
        <v>266</v>
      </c>
      <c r="F1134" s="126">
        <v>82</v>
      </c>
      <c r="G1134" s="126" t="s">
        <v>109</v>
      </c>
      <c r="H1134" s="364">
        <v>1</v>
      </c>
      <c r="I1134" s="180">
        <v>1</v>
      </c>
      <c r="J1134" s="232">
        <v>10953.108628747254</v>
      </c>
      <c r="K1134" s="232">
        <v>5316</v>
      </c>
      <c r="L1134" s="232">
        <v>0</v>
      </c>
      <c r="M1134" s="232">
        <v>938</v>
      </c>
      <c r="N1134" s="232">
        <v>17207.108628747254</v>
      </c>
      <c r="O1134" s="237"/>
      <c r="P1134" s="382"/>
      <c r="Q1134" s="382"/>
    </row>
    <row r="1135" spans="1:17" ht="15">
      <c r="A1135" s="233">
        <v>3517</v>
      </c>
      <c r="B1135" s="234">
        <v>3517239083</v>
      </c>
      <c r="C1135" s="126" t="s">
        <v>566</v>
      </c>
      <c r="D1135" s="124">
        <v>239</v>
      </c>
      <c r="E1135" s="126" t="s">
        <v>266</v>
      </c>
      <c r="F1135" s="126">
        <v>83</v>
      </c>
      <c r="G1135" s="126" t="s">
        <v>110</v>
      </c>
      <c r="H1135" s="364">
        <v>2</v>
      </c>
      <c r="I1135" s="180">
        <v>2</v>
      </c>
      <c r="J1135" s="232">
        <v>11365</v>
      </c>
      <c r="K1135" s="232">
        <v>2172</v>
      </c>
      <c r="L1135" s="232">
        <v>0</v>
      </c>
      <c r="M1135" s="232">
        <v>938</v>
      </c>
      <c r="N1135" s="232">
        <v>14475</v>
      </c>
      <c r="O1135" s="237"/>
      <c r="P1135" s="382"/>
      <c r="Q1135" s="382"/>
    </row>
    <row r="1136" spans="1:17" ht="15">
      <c r="A1136" s="233">
        <v>3517</v>
      </c>
      <c r="B1136" s="234">
        <v>3517239095</v>
      </c>
      <c r="C1136" s="126" t="s">
        <v>566</v>
      </c>
      <c r="D1136" s="124">
        <v>239</v>
      </c>
      <c r="E1136" s="126" t="s">
        <v>266</v>
      </c>
      <c r="F1136" s="126">
        <v>95</v>
      </c>
      <c r="G1136" s="126" t="s">
        <v>122</v>
      </c>
      <c r="H1136" s="364">
        <v>5.1100000000000003</v>
      </c>
      <c r="I1136" s="180">
        <v>5.1100000000000003</v>
      </c>
      <c r="J1136" s="232">
        <v>16867</v>
      </c>
      <c r="K1136" s="232">
        <v>0</v>
      </c>
      <c r="L1136" s="232">
        <v>0</v>
      </c>
      <c r="M1136" s="232">
        <v>938</v>
      </c>
      <c r="N1136" s="232">
        <v>17805</v>
      </c>
      <c r="O1136" s="237"/>
      <c r="P1136" s="382"/>
      <c r="Q1136" s="382"/>
    </row>
    <row r="1137" spans="1:17" ht="15">
      <c r="A1137" s="233">
        <v>3517</v>
      </c>
      <c r="B1137" s="234">
        <v>3517239096</v>
      </c>
      <c r="C1137" s="126" t="s">
        <v>566</v>
      </c>
      <c r="D1137" s="124">
        <v>239</v>
      </c>
      <c r="E1137" s="126" t="s">
        <v>266</v>
      </c>
      <c r="F1137" s="126">
        <v>96</v>
      </c>
      <c r="G1137" s="126" t="s">
        <v>123</v>
      </c>
      <c r="H1137" s="364">
        <v>4</v>
      </c>
      <c r="I1137" s="180">
        <v>4</v>
      </c>
      <c r="J1137" s="232">
        <v>14441</v>
      </c>
      <c r="K1137" s="232">
        <v>9795</v>
      </c>
      <c r="L1137" s="232">
        <v>0</v>
      </c>
      <c r="M1137" s="232">
        <v>938</v>
      </c>
      <c r="N1137" s="232">
        <v>25174</v>
      </c>
      <c r="O1137" s="237"/>
      <c r="P1137" s="382"/>
      <c r="Q1137" s="382"/>
    </row>
    <row r="1138" spans="1:17" ht="15">
      <c r="A1138" s="233">
        <v>3517</v>
      </c>
      <c r="B1138" s="234">
        <v>3517239131</v>
      </c>
      <c r="C1138" s="126" t="s">
        <v>566</v>
      </c>
      <c r="D1138" s="124">
        <v>239</v>
      </c>
      <c r="E1138" s="126" t="s">
        <v>266</v>
      </c>
      <c r="F1138" s="126">
        <v>131</v>
      </c>
      <c r="G1138" s="126" t="s">
        <v>158</v>
      </c>
      <c r="H1138" s="364">
        <v>1</v>
      </c>
      <c r="I1138" s="180">
        <v>1</v>
      </c>
      <c r="J1138" s="232">
        <v>11365</v>
      </c>
      <c r="K1138" s="232">
        <v>5605</v>
      </c>
      <c r="L1138" s="232">
        <v>0</v>
      </c>
      <c r="M1138" s="232">
        <v>938</v>
      </c>
      <c r="N1138" s="232">
        <v>17908</v>
      </c>
      <c r="O1138" s="237"/>
      <c r="P1138" s="382"/>
      <c r="Q1138" s="382"/>
    </row>
    <row r="1139" spans="1:17" ht="15">
      <c r="A1139" s="233">
        <v>3517</v>
      </c>
      <c r="B1139" s="234">
        <v>3517239165</v>
      </c>
      <c r="C1139" s="126" t="s">
        <v>566</v>
      </c>
      <c r="D1139" s="124">
        <v>239</v>
      </c>
      <c r="E1139" s="126" t="s">
        <v>266</v>
      </c>
      <c r="F1139" s="126">
        <v>165</v>
      </c>
      <c r="G1139" s="126" t="s">
        <v>192</v>
      </c>
      <c r="H1139" s="364">
        <v>0.31</v>
      </c>
      <c r="I1139" s="180">
        <v>0.31</v>
      </c>
      <c r="J1139" s="232">
        <v>14133.249005012281</v>
      </c>
      <c r="K1139" s="232">
        <v>325</v>
      </c>
      <c r="L1139" s="232">
        <v>0</v>
      </c>
      <c r="M1139" s="232">
        <v>938</v>
      </c>
      <c r="N1139" s="232">
        <v>15396.249005012281</v>
      </c>
      <c r="O1139" s="237"/>
      <c r="P1139" s="382"/>
      <c r="Q1139" s="382"/>
    </row>
    <row r="1140" spans="1:17" ht="15">
      <c r="A1140" s="233">
        <v>3517</v>
      </c>
      <c r="B1140" s="234">
        <v>3517239167</v>
      </c>
      <c r="C1140" s="126" t="s">
        <v>566</v>
      </c>
      <c r="D1140" s="124">
        <v>239</v>
      </c>
      <c r="E1140" s="126" t="s">
        <v>266</v>
      </c>
      <c r="F1140" s="126">
        <v>167</v>
      </c>
      <c r="G1140" s="126" t="s">
        <v>194</v>
      </c>
      <c r="H1140" s="364">
        <v>1</v>
      </c>
      <c r="I1140" s="180">
        <v>1</v>
      </c>
      <c r="J1140" s="232">
        <v>11365</v>
      </c>
      <c r="K1140" s="232">
        <v>5745</v>
      </c>
      <c r="L1140" s="232">
        <v>0</v>
      </c>
      <c r="M1140" s="232">
        <v>938</v>
      </c>
      <c r="N1140" s="232">
        <v>18048</v>
      </c>
      <c r="O1140" s="237"/>
      <c r="P1140" s="382"/>
      <c r="Q1140" s="382"/>
    </row>
    <row r="1141" spans="1:17" ht="15">
      <c r="A1141" s="233">
        <v>3517</v>
      </c>
      <c r="B1141" s="234">
        <v>3517239171</v>
      </c>
      <c r="C1141" s="126" t="s">
        <v>566</v>
      </c>
      <c r="D1141" s="124">
        <v>239</v>
      </c>
      <c r="E1141" s="126" t="s">
        <v>266</v>
      </c>
      <c r="F1141" s="126">
        <v>171</v>
      </c>
      <c r="G1141" s="126" t="s">
        <v>198</v>
      </c>
      <c r="H1141" s="364">
        <v>8.32</v>
      </c>
      <c r="I1141" s="180">
        <v>8.32</v>
      </c>
      <c r="J1141" s="232">
        <v>13429</v>
      </c>
      <c r="K1141" s="232">
        <v>4488</v>
      </c>
      <c r="L1141" s="232">
        <v>0</v>
      </c>
      <c r="M1141" s="232">
        <v>938</v>
      </c>
      <c r="N1141" s="232">
        <v>18855</v>
      </c>
      <c r="O1141" s="237"/>
      <c r="P1141" s="382"/>
      <c r="Q1141" s="382"/>
    </row>
    <row r="1142" spans="1:17" ht="15">
      <c r="A1142" s="233">
        <v>3517</v>
      </c>
      <c r="B1142" s="234">
        <v>3517239172</v>
      </c>
      <c r="C1142" s="126" t="s">
        <v>566</v>
      </c>
      <c r="D1142" s="124">
        <v>239</v>
      </c>
      <c r="E1142" s="126" t="s">
        <v>266</v>
      </c>
      <c r="F1142" s="126">
        <v>172</v>
      </c>
      <c r="G1142" s="126" t="s">
        <v>199</v>
      </c>
      <c r="H1142" s="364">
        <v>1.48</v>
      </c>
      <c r="I1142" s="180">
        <v>1.48</v>
      </c>
      <c r="J1142" s="232">
        <v>12073.58388741722</v>
      </c>
      <c r="K1142" s="232">
        <v>8779</v>
      </c>
      <c r="L1142" s="232">
        <v>0</v>
      </c>
      <c r="M1142" s="232">
        <v>938</v>
      </c>
      <c r="N1142" s="232">
        <v>21790.583887417219</v>
      </c>
      <c r="O1142" s="237"/>
      <c r="P1142" s="382"/>
      <c r="Q1142" s="382"/>
    </row>
    <row r="1143" spans="1:17" ht="15">
      <c r="A1143" s="233">
        <v>3517</v>
      </c>
      <c r="B1143" s="234">
        <v>3517239182</v>
      </c>
      <c r="C1143" s="126" t="s">
        <v>566</v>
      </c>
      <c r="D1143" s="124">
        <v>239</v>
      </c>
      <c r="E1143" s="126" t="s">
        <v>266</v>
      </c>
      <c r="F1143" s="126">
        <v>182</v>
      </c>
      <c r="G1143" s="126" t="s">
        <v>209</v>
      </c>
      <c r="H1143" s="364">
        <v>5.99</v>
      </c>
      <c r="I1143" s="180">
        <v>5.99</v>
      </c>
      <c r="J1143" s="232">
        <v>14953</v>
      </c>
      <c r="K1143" s="232">
        <v>3587</v>
      </c>
      <c r="L1143" s="232">
        <v>0</v>
      </c>
      <c r="M1143" s="232">
        <v>938</v>
      </c>
      <c r="N1143" s="232">
        <v>19478</v>
      </c>
      <c r="O1143" s="237"/>
      <c r="P1143" s="382"/>
      <c r="Q1143" s="382"/>
    </row>
    <row r="1144" spans="1:17" ht="15">
      <c r="A1144" s="233">
        <v>3517</v>
      </c>
      <c r="B1144" s="234">
        <v>3517239185</v>
      </c>
      <c r="C1144" s="126" t="s">
        <v>566</v>
      </c>
      <c r="D1144" s="124">
        <v>239</v>
      </c>
      <c r="E1144" s="126" t="s">
        <v>266</v>
      </c>
      <c r="F1144" s="126">
        <v>185</v>
      </c>
      <c r="G1144" s="126" t="s">
        <v>212</v>
      </c>
      <c r="H1144" s="364">
        <v>1</v>
      </c>
      <c r="I1144" s="180">
        <v>1</v>
      </c>
      <c r="J1144" s="232">
        <v>13235.230231345544</v>
      </c>
      <c r="K1144" s="232">
        <v>2091</v>
      </c>
      <c r="L1144" s="232">
        <v>0</v>
      </c>
      <c r="M1144" s="232">
        <v>938</v>
      </c>
      <c r="N1144" s="232">
        <v>16264.230231345544</v>
      </c>
      <c r="O1144" s="237"/>
      <c r="P1144" s="382"/>
      <c r="Q1144" s="382"/>
    </row>
    <row r="1145" spans="1:17" ht="15">
      <c r="A1145" s="233">
        <v>3517</v>
      </c>
      <c r="B1145" s="234">
        <v>3517239201</v>
      </c>
      <c r="C1145" s="126" t="s">
        <v>566</v>
      </c>
      <c r="D1145" s="124">
        <v>239</v>
      </c>
      <c r="E1145" s="126" t="s">
        <v>266</v>
      </c>
      <c r="F1145" s="126">
        <v>201</v>
      </c>
      <c r="G1145" s="126" t="s">
        <v>228</v>
      </c>
      <c r="H1145" s="364">
        <v>0.37</v>
      </c>
      <c r="I1145" s="180">
        <v>0.37</v>
      </c>
      <c r="J1145" s="232">
        <v>16867</v>
      </c>
      <c r="K1145" s="232">
        <v>415</v>
      </c>
      <c r="L1145" s="232">
        <v>0</v>
      </c>
      <c r="M1145" s="232">
        <v>938</v>
      </c>
      <c r="N1145" s="232">
        <v>18220</v>
      </c>
      <c r="O1145" s="237"/>
      <c r="P1145" s="382"/>
      <c r="Q1145" s="382"/>
    </row>
    <row r="1146" spans="1:17" ht="15">
      <c r="A1146" s="233">
        <v>3517</v>
      </c>
      <c r="B1146" s="234">
        <v>3517239231</v>
      </c>
      <c r="C1146" s="126" t="s">
        <v>566</v>
      </c>
      <c r="D1146" s="124">
        <v>239</v>
      </c>
      <c r="E1146" s="126" t="s">
        <v>266</v>
      </c>
      <c r="F1146" s="126">
        <v>231</v>
      </c>
      <c r="G1146" s="126" t="s">
        <v>258</v>
      </c>
      <c r="H1146" s="364">
        <v>16.27</v>
      </c>
      <c r="I1146" s="180">
        <v>16.27</v>
      </c>
      <c r="J1146" s="232">
        <v>14921</v>
      </c>
      <c r="K1146" s="232">
        <v>4325</v>
      </c>
      <c r="L1146" s="232">
        <v>0</v>
      </c>
      <c r="M1146" s="232">
        <v>938</v>
      </c>
      <c r="N1146" s="232">
        <v>20184</v>
      </c>
      <c r="O1146" s="237"/>
      <c r="P1146" s="382"/>
      <c r="Q1146" s="382"/>
    </row>
    <row r="1147" spans="1:17" ht="15">
      <c r="A1147" s="233">
        <v>3517</v>
      </c>
      <c r="B1147" s="234">
        <v>3517239239</v>
      </c>
      <c r="C1147" s="126" t="s">
        <v>566</v>
      </c>
      <c r="D1147" s="124">
        <v>239</v>
      </c>
      <c r="E1147" s="126" t="s">
        <v>266</v>
      </c>
      <c r="F1147" s="126">
        <v>239</v>
      </c>
      <c r="G1147" s="126" t="s">
        <v>266</v>
      </c>
      <c r="H1147" s="364">
        <v>79.309999999999974</v>
      </c>
      <c r="I1147" s="180">
        <v>79.309999999999974</v>
      </c>
      <c r="J1147" s="232">
        <v>13994</v>
      </c>
      <c r="K1147" s="232">
        <v>4980</v>
      </c>
      <c r="L1147" s="232">
        <v>0</v>
      </c>
      <c r="M1147" s="232">
        <v>938</v>
      </c>
      <c r="N1147" s="232">
        <v>19912</v>
      </c>
      <c r="O1147" s="237"/>
      <c r="P1147" s="382"/>
      <c r="Q1147" s="382"/>
    </row>
    <row r="1148" spans="1:17" ht="15">
      <c r="A1148" s="233">
        <v>3517</v>
      </c>
      <c r="B1148" s="234">
        <v>3517239243</v>
      </c>
      <c r="C1148" s="126" t="s">
        <v>566</v>
      </c>
      <c r="D1148" s="124">
        <v>239</v>
      </c>
      <c r="E1148" s="126" t="s">
        <v>266</v>
      </c>
      <c r="F1148" s="126">
        <v>243</v>
      </c>
      <c r="G1148" s="126" t="s">
        <v>270</v>
      </c>
      <c r="H1148" s="364">
        <v>0.31</v>
      </c>
      <c r="I1148" s="180">
        <v>0.31</v>
      </c>
      <c r="J1148" s="232">
        <v>16527</v>
      </c>
      <c r="K1148" s="232">
        <v>2500</v>
      </c>
      <c r="L1148" s="232">
        <v>0</v>
      </c>
      <c r="M1148" s="232">
        <v>938</v>
      </c>
      <c r="N1148" s="232">
        <v>19965</v>
      </c>
      <c r="O1148" s="237"/>
      <c r="P1148" s="382"/>
      <c r="Q1148" s="382"/>
    </row>
    <row r="1149" spans="1:17" ht="15">
      <c r="A1149" s="233">
        <v>3517</v>
      </c>
      <c r="B1149" s="234">
        <v>3517239251</v>
      </c>
      <c r="C1149" s="126" t="s">
        <v>566</v>
      </c>
      <c r="D1149" s="124">
        <v>239</v>
      </c>
      <c r="E1149" s="126" t="s">
        <v>266</v>
      </c>
      <c r="F1149" s="126">
        <v>251</v>
      </c>
      <c r="G1149" s="126" t="s">
        <v>278</v>
      </c>
      <c r="H1149" s="364">
        <v>2</v>
      </c>
      <c r="I1149" s="180">
        <v>2</v>
      </c>
      <c r="J1149" s="232">
        <v>13166.078201545979</v>
      </c>
      <c r="K1149" s="232">
        <v>2785</v>
      </c>
      <c r="L1149" s="232">
        <v>0</v>
      </c>
      <c r="M1149" s="232">
        <v>938</v>
      </c>
      <c r="N1149" s="232">
        <v>16889.078201545977</v>
      </c>
      <c r="O1149" s="237"/>
      <c r="P1149" s="382"/>
      <c r="Q1149" s="382"/>
    </row>
    <row r="1150" spans="1:17" ht="15">
      <c r="A1150" s="233">
        <v>3517</v>
      </c>
      <c r="B1150" s="234">
        <v>3517239261</v>
      </c>
      <c r="C1150" s="126" t="s">
        <v>566</v>
      </c>
      <c r="D1150" s="124">
        <v>239</v>
      </c>
      <c r="E1150" s="126" t="s">
        <v>266</v>
      </c>
      <c r="F1150" s="126">
        <v>261</v>
      </c>
      <c r="G1150" s="126" t="s">
        <v>288</v>
      </c>
      <c r="H1150" s="364">
        <v>2</v>
      </c>
      <c r="I1150" s="180">
        <v>2</v>
      </c>
      <c r="J1150" s="232">
        <v>11365</v>
      </c>
      <c r="K1150" s="232">
        <v>8494</v>
      </c>
      <c r="L1150" s="232">
        <v>0</v>
      </c>
      <c r="M1150" s="232">
        <v>938</v>
      </c>
      <c r="N1150" s="232">
        <v>20797</v>
      </c>
      <c r="O1150" s="237"/>
      <c r="P1150" s="382"/>
      <c r="Q1150" s="382"/>
    </row>
    <row r="1151" spans="1:17" ht="15">
      <c r="A1151" s="233">
        <v>3517</v>
      </c>
      <c r="B1151" s="234">
        <v>3517239293</v>
      </c>
      <c r="C1151" s="126" t="s">
        <v>566</v>
      </c>
      <c r="D1151" s="124">
        <v>239</v>
      </c>
      <c r="E1151" s="126" t="s">
        <v>266</v>
      </c>
      <c r="F1151" s="126">
        <v>293</v>
      </c>
      <c r="G1151" s="126" t="s">
        <v>320</v>
      </c>
      <c r="H1151" s="364">
        <v>2.74</v>
      </c>
      <c r="I1151" s="180">
        <v>2.74</v>
      </c>
      <c r="J1151" s="232">
        <v>14928</v>
      </c>
      <c r="K1151" s="232">
        <v>651</v>
      </c>
      <c r="L1151" s="232">
        <v>0</v>
      </c>
      <c r="M1151" s="232">
        <v>938</v>
      </c>
      <c r="N1151" s="232">
        <v>16517</v>
      </c>
      <c r="O1151" s="237"/>
      <c r="P1151" s="382"/>
      <c r="Q1151" s="382"/>
    </row>
    <row r="1152" spans="1:17" ht="15">
      <c r="A1152" s="233">
        <v>3517</v>
      </c>
      <c r="B1152" s="234">
        <v>3517239308</v>
      </c>
      <c r="C1152" s="126" t="s">
        <v>566</v>
      </c>
      <c r="D1152" s="124">
        <v>239</v>
      </c>
      <c r="E1152" s="126" t="s">
        <v>266</v>
      </c>
      <c r="F1152" s="126">
        <v>308</v>
      </c>
      <c r="G1152" s="126" t="s">
        <v>335</v>
      </c>
      <c r="H1152" s="364">
        <v>0.97</v>
      </c>
      <c r="I1152" s="180">
        <v>0.97</v>
      </c>
      <c r="J1152" s="232">
        <v>14324.139689219766</v>
      </c>
      <c r="K1152" s="232">
        <v>6854</v>
      </c>
      <c r="L1152" s="232">
        <v>0</v>
      </c>
      <c r="M1152" s="232">
        <v>938</v>
      </c>
      <c r="N1152" s="232">
        <v>22116.139689219766</v>
      </c>
      <c r="O1152" s="237"/>
      <c r="P1152" s="382"/>
      <c r="Q1152" s="382"/>
    </row>
    <row r="1153" spans="1:17" ht="15">
      <c r="A1153" s="233">
        <v>3517</v>
      </c>
      <c r="B1153" s="234">
        <v>3517239310</v>
      </c>
      <c r="C1153" s="126" t="s">
        <v>566</v>
      </c>
      <c r="D1153" s="124">
        <v>239</v>
      </c>
      <c r="E1153" s="126" t="s">
        <v>266</v>
      </c>
      <c r="F1153" s="126">
        <v>310</v>
      </c>
      <c r="G1153" s="126" t="s">
        <v>337</v>
      </c>
      <c r="H1153" s="364">
        <v>30.239999999999991</v>
      </c>
      <c r="I1153" s="180">
        <v>30.239999999999991</v>
      </c>
      <c r="J1153" s="232">
        <v>15151</v>
      </c>
      <c r="K1153" s="232">
        <v>4930</v>
      </c>
      <c r="L1153" s="232">
        <v>0</v>
      </c>
      <c r="M1153" s="232">
        <v>938</v>
      </c>
      <c r="N1153" s="232">
        <v>21019</v>
      </c>
      <c r="O1153" s="237"/>
      <c r="P1153" s="382"/>
      <c r="Q1153" s="382"/>
    </row>
    <row r="1154" spans="1:17" ht="15">
      <c r="A1154" s="233">
        <v>3517</v>
      </c>
      <c r="B1154" s="234">
        <v>3517239336</v>
      </c>
      <c r="C1154" s="126" t="s">
        <v>566</v>
      </c>
      <c r="D1154" s="124">
        <v>239</v>
      </c>
      <c r="E1154" s="126" t="s">
        <v>266</v>
      </c>
      <c r="F1154" s="126">
        <v>336</v>
      </c>
      <c r="G1154" s="126" t="s">
        <v>363</v>
      </c>
      <c r="H1154" s="364">
        <v>2</v>
      </c>
      <c r="I1154" s="180">
        <v>2</v>
      </c>
      <c r="J1154" s="232">
        <v>16161</v>
      </c>
      <c r="K1154" s="232">
        <v>3929</v>
      </c>
      <c r="L1154" s="232">
        <v>0</v>
      </c>
      <c r="M1154" s="232">
        <v>938</v>
      </c>
      <c r="N1154" s="232">
        <v>21028</v>
      </c>
      <c r="O1154" s="237"/>
      <c r="P1154" s="382"/>
      <c r="Q1154" s="382"/>
    </row>
    <row r="1155" spans="1:17" ht="15">
      <c r="A1155" s="233">
        <v>3517</v>
      </c>
      <c r="B1155" s="234">
        <v>3517239625</v>
      </c>
      <c r="C1155" s="126" t="s">
        <v>566</v>
      </c>
      <c r="D1155" s="124">
        <v>239</v>
      </c>
      <c r="E1155" s="126" t="s">
        <v>266</v>
      </c>
      <c r="F1155" s="126">
        <v>625</v>
      </c>
      <c r="G1155" s="126" t="s">
        <v>390</v>
      </c>
      <c r="H1155" s="364">
        <v>2.81</v>
      </c>
      <c r="I1155" s="180">
        <v>2.81</v>
      </c>
      <c r="J1155" s="232">
        <v>11365</v>
      </c>
      <c r="K1155" s="232">
        <v>1742</v>
      </c>
      <c r="L1155" s="232">
        <v>0</v>
      </c>
      <c r="M1155" s="232">
        <v>938</v>
      </c>
      <c r="N1155" s="232">
        <v>14045</v>
      </c>
      <c r="O1155" s="237"/>
      <c r="P1155" s="382"/>
      <c r="Q1155" s="382"/>
    </row>
    <row r="1156" spans="1:17" ht="15">
      <c r="A1156" s="233">
        <v>3517</v>
      </c>
      <c r="B1156" s="234">
        <v>3517239665</v>
      </c>
      <c r="C1156" s="126" t="s">
        <v>566</v>
      </c>
      <c r="D1156" s="124">
        <v>239</v>
      </c>
      <c r="E1156" s="126" t="s">
        <v>266</v>
      </c>
      <c r="F1156" s="126">
        <v>665</v>
      </c>
      <c r="G1156" s="126" t="s">
        <v>400</v>
      </c>
      <c r="H1156" s="364">
        <v>1</v>
      </c>
      <c r="I1156" s="180">
        <v>1</v>
      </c>
      <c r="J1156" s="232">
        <v>15568</v>
      </c>
      <c r="K1156" s="232">
        <v>3147</v>
      </c>
      <c r="L1156" s="232">
        <v>0</v>
      </c>
      <c r="M1156" s="232">
        <v>938</v>
      </c>
      <c r="N1156" s="232">
        <v>19653</v>
      </c>
      <c r="O1156" s="237"/>
      <c r="P1156" s="382"/>
      <c r="Q1156" s="382"/>
    </row>
    <row r="1157" spans="1:17" ht="15">
      <c r="A1157" s="233">
        <v>3517</v>
      </c>
      <c r="B1157" s="234">
        <v>3517239740</v>
      </c>
      <c r="C1157" s="126" t="s">
        <v>566</v>
      </c>
      <c r="D1157" s="124">
        <v>239</v>
      </c>
      <c r="E1157" s="126" t="s">
        <v>266</v>
      </c>
      <c r="F1157" s="126">
        <v>740</v>
      </c>
      <c r="G1157" s="126" t="s">
        <v>423</v>
      </c>
      <c r="H1157" s="364">
        <v>4.58</v>
      </c>
      <c r="I1157" s="180">
        <v>4.58</v>
      </c>
      <c r="J1157" s="232">
        <v>15492</v>
      </c>
      <c r="K1157" s="232">
        <v>8249</v>
      </c>
      <c r="L1157" s="232">
        <v>0</v>
      </c>
      <c r="M1157" s="232">
        <v>938</v>
      </c>
      <c r="N1157" s="232">
        <v>24679</v>
      </c>
      <c r="O1157" s="237"/>
      <c r="P1157" s="382"/>
      <c r="Q1157" s="382"/>
    </row>
    <row r="1158" spans="1:17" ht="15">
      <c r="A1158" s="233">
        <v>3517</v>
      </c>
      <c r="B1158" s="234">
        <v>3517239760</v>
      </c>
      <c r="C1158" s="126" t="s">
        <v>566</v>
      </c>
      <c r="D1158" s="124">
        <v>239</v>
      </c>
      <c r="E1158" s="126" t="s">
        <v>266</v>
      </c>
      <c r="F1158" s="126">
        <v>760</v>
      </c>
      <c r="G1158" s="126" t="s">
        <v>428</v>
      </c>
      <c r="H1158" s="364">
        <v>17.82</v>
      </c>
      <c r="I1158" s="180">
        <v>17.82</v>
      </c>
      <c r="J1158" s="232">
        <v>13343</v>
      </c>
      <c r="K1158" s="232">
        <v>3175</v>
      </c>
      <c r="L1158" s="232">
        <v>0</v>
      </c>
      <c r="M1158" s="232">
        <v>938</v>
      </c>
      <c r="N1158" s="232">
        <v>17456</v>
      </c>
      <c r="O1158" s="237"/>
      <c r="P1158" s="382"/>
      <c r="Q1158" s="382"/>
    </row>
    <row r="1159" spans="1:17" ht="15">
      <c r="A1159" s="233">
        <v>3517</v>
      </c>
      <c r="B1159" s="234">
        <v>3517239780</v>
      </c>
      <c r="C1159" s="126" t="s">
        <v>566</v>
      </c>
      <c r="D1159" s="124">
        <v>239</v>
      </c>
      <c r="E1159" s="126" t="s">
        <v>266</v>
      </c>
      <c r="F1159" s="126">
        <v>780</v>
      </c>
      <c r="G1159" s="126" t="s">
        <v>438</v>
      </c>
      <c r="H1159" s="364">
        <v>3.0600000000000005</v>
      </c>
      <c r="I1159" s="180">
        <v>3.0600000000000005</v>
      </c>
      <c r="J1159" s="232">
        <v>11365</v>
      </c>
      <c r="K1159" s="232">
        <v>3178</v>
      </c>
      <c r="L1159" s="232">
        <v>0</v>
      </c>
      <c r="M1159" s="232">
        <v>938</v>
      </c>
      <c r="N1159" s="232">
        <v>15481</v>
      </c>
      <c r="O1159" s="237"/>
      <c r="P1159" s="382"/>
      <c r="Q1159" s="382"/>
    </row>
    <row r="1160" spans="1:17" ht="15">
      <c r="A1160" s="233">
        <v>3518</v>
      </c>
      <c r="B1160" s="234">
        <v>3518149128</v>
      </c>
      <c r="C1160" s="126" t="s">
        <v>579</v>
      </c>
      <c r="D1160" s="124">
        <v>149</v>
      </c>
      <c r="E1160" s="126" t="s">
        <v>176</v>
      </c>
      <c r="F1160" s="126">
        <v>128</v>
      </c>
      <c r="G1160" s="126" t="s">
        <v>155</v>
      </c>
      <c r="H1160" s="364">
        <v>21.12</v>
      </c>
      <c r="I1160" s="180">
        <v>21.12</v>
      </c>
      <c r="J1160" s="232">
        <v>15646</v>
      </c>
      <c r="K1160" s="232">
        <v>1408</v>
      </c>
      <c r="L1160" s="232">
        <v>0</v>
      </c>
      <c r="M1160" s="232">
        <v>938</v>
      </c>
      <c r="N1160" s="232">
        <v>17992</v>
      </c>
      <c r="O1160" s="237"/>
      <c r="P1160" s="382"/>
      <c r="Q1160" s="382"/>
    </row>
    <row r="1161" spans="1:17" ht="15">
      <c r="A1161" s="233">
        <v>3518</v>
      </c>
      <c r="B1161" s="234">
        <v>3518149149</v>
      </c>
      <c r="C1161" s="126" t="s">
        <v>579</v>
      </c>
      <c r="D1161" s="124">
        <v>149</v>
      </c>
      <c r="E1161" s="126" t="s">
        <v>176</v>
      </c>
      <c r="F1161" s="126">
        <v>149</v>
      </c>
      <c r="G1161" s="126" t="s">
        <v>176</v>
      </c>
      <c r="H1161" s="364">
        <v>92.2</v>
      </c>
      <c r="I1161" s="180">
        <v>92.2</v>
      </c>
      <c r="J1161" s="232">
        <v>16803</v>
      </c>
      <c r="K1161" s="232">
        <v>621</v>
      </c>
      <c r="L1161" s="232">
        <v>0</v>
      </c>
      <c r="M1161" s="232">
        <v>938</v>
      </c>
      <c r="N1161" s="232">
        <v>18362</v>
      </c>
      <c r="O1161" s="237"/>
      <c r="P1161" s="382"/>
      <c r="Q1161" s="382"/>
    </row>
    <row r="1162" spans="1:17" ht="15">
      <c r="A1162" s="233">
        <v>3518</v>
      </c>
      <c r="B1162" s="234">
        <v>3518149160</v>
      </c>
      <c r="C1162" s="126" t="s">
        <v>579</v>
      </c>
      <c r="D1162" s="124">
        <v>149</v>
      </c>
      <c r="E1162" s="126" t="s">
        <v>176</v>
      </c>
      <c r="F1162" s="126">
        <v>160</v>
      </c>
      <c r="G1162" s="126" t="s">
        <v>187</v>
      </c>
      <c r="H1162" s="364">
        <v>1.1200000000000001</v>
      </c>
      <c r="I1162" s="180">
        <v>1.1200000000000001</v>
      </c>
      <c r="J1162" s="232">
        <v>14498.69230261108</v>
      </c>
      <c r="K1162" s="232">
        <v>187</v>
      </c>
      <c r="L1162" s="232">
        <v>0</v>
      </c>
      <c r="M1162" s="232">
        <v>938</v>
      </c>
      <c r="N1162" s="232">
        <v>15623.69230261108</v>
      </c>
      <c r="O1162" s="237"/>
      <c r="P1162" s="382"/>
      <c r="Q1162" s="382"/>
    </row>
    <row r="1163" spans="1:17" ht="15">
      <c r="A1163" s="233">
        <v>3518</v>
      </c>
      <c r="B1163" s="234">
        <v>3518149181</v>
      </c>
      <c r="C1163" s="126" t="s">
        <v>579</v>
      </c>
      <c r="D1163" s="124">
        <v>149</v>
      </c>
      <c r="E1163" s="126" t="s">
        <v>176</v>
      </c>
      <c r="F1163" s="126">
        <v>181</v>
      </c>
      <c r="G1163" s="126" t="s">
        <v>208</v>
      </c>
      <c r="H1163" s="364">
        <v>6.86</v>
      </c>
      <c r="I1163" s="180">
        <v>6.86</v>
      </c>
      <c r="J1163" s="232">
        <v>15387</v>
      </c>
      <c r="K1163" s="232">
        <v>534</v>
      </c>
      <c r="L1163" s="232">
        <v>0</v>
      </c>
      <c r="M1163" s="232">
        <v>938</v>
      </c>
      <c r="N1163" s="232">
        <v>16859</v>
      </c>
      <c r="O1163" s="237"/>
      <c r="P1163" s="382"/>
      <c r="Q1163" s="382"/>
    </row>
    <row r="1164" spans="1:17" ht="4.1500000000000004" customHeight="1">
      <c r="A1164" s="233"/>
      <c r="B1164" s="234"/>
      <c r="C1164" s="126"/>
      <c r="D1164" s="124"/>
      <c r="E1164" s="126"/>
      <c r="F1164" s="126"/>
      <c r="G1164" s="124"/>
      <c r="H1164" s="235"/>
      <c r="I1164" s="180"/>
      <c r="J1164" s="125"/>
      <c r="K1164" s="125"/>
      <c r="L1164" s="125"/>
      <c r="M1164" s="125"/>
      <c r="N1164" s="125"/>
      <c r="O1164" s="237"/>
    </row>
    <row r="1165" spans="1:17" thickBot="1">
      <c r="A1165" s="209">
        <v>9999</v>
      </c>
      <c r="B1165" s="210" t="s">
        <v>592</v>
      </c>
      <c r="C1165" s="211" t="s">
        <v>592</v>
      </c>
      <c r="D1165" s="212" t="s">
        <v>592</v>
      </c>
      <c r="E1165" s="212" t="s">
        <v>592</v>
      </c>
      <c r="F1165" s="212" t="s">
        <v>592</v>
      </c>
      <c r="G1165" s="212" t="s">
        <v>592</v>
      </c>
      <c r="H1165" s="313">
        <f>SUM(H10:H1164)</f>
        <v>45675.279999999977</v>
      </c>
      <c r="I1165" s="59" t="s">
        <v>591</v>
      </c>
      <c r="J1165" s="302">
        <f>SUM(J10:J1163)/COUNTIF(J10:J1163,"&gt;0")</f>
        <v>12813.329189682603</v>
      </c>
      <c r="K1165" s="263">
        <f>SUM(K10:K1163)/COUNTIF(K10:K1163,"&gt;0")</f>
        <v>4552.7516279069769</v>
      </c>
      <c r="L1165" s="263" t="s">
        <v>592</v>
      </c>
      <c r="M1165" s="263">
        <f>SUM(M10:M1163)/COUNTIF(M10:M1163,"&gt;0")</f>
        <v>938</v>
      </c>
      <c r="N1165" s="263">
        <f>SUM(N10:N1163)/COUNTIF(N10:N1163,"&gt;0")</f>
        <v>17999.109413445276</v>
      </c>
      <c r="O1165" s="59"/>
    </row>
  </sheetData>
  <autoFilter ref="A9:Q1163" xr:uid="{D6BD64AE-C087-447D-84B1-E454A60C0D3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H1028"/>
  <sheetViews>
    <sheetView showGridLines="0" zoomScale="90" zoomScaleNormal="90" workbookViewId="0">
      <pane ySplit="9" topLeftCell="A1006" activePane="bottomLeft" state="frozen"/>
      <selection activeCell="A1165" sqref="A1165"/>
      <selection pane="bottomLeft" activeCell="A1028" sqref="A1028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4" ht="20.25">
      <c r="A1" s="299" t="s">
        <v>593</v>
      </c>
    </row>
    <row r="2" spans="1:34" ht="17.25">
      <c r="A2" s="300" t="s">
        <v>594</v>
      </c>
    </row>
    <row r="3" spans="1:34" ht="18.75">
      <c r="A3" s="301" t="s">
        <v>662</v>
      </c>
    </row>
    <row r="4" spans="1:34">
      <c r="A4" s="386" t="s">
        <v>470</v>
      </c>
      <c r="B4" s="386">
        <v>1</v>
      </c>
      <c r="C4" s="386">
        <v>2</v>
      </c>
      <c r="D4" s="386">
        <v>3</v>
      </c>
      <c r="E4" s="386">
        <v>4</v>
      </c>
      <c r="F4" s="386">
        <v>5</v>
      </c>
      <c r="G4" s="386">
        <v>6</v>
      </c>
      <c r="H4" s="386">
        <v>7</v>
      </c>
      <c r="I4" s="386">
        <v>8</v>
      </c>
      <c r="J4" s="386">
        <v>9</v>
      </c>
      <c r="K4" s="386">
        <v>10</v>
      </c>
      <c r="L4" s="386">
        <v>11</v>
      </c>
      <c r="M4" s="386">
        <v>12</v>
      </c>
      <c r="N4" s="386">
        <v>13</v>
      </c>
      <c r="O4" s="386">
        <v>14</v>
      </c>
      <c r="P4" s="386">
        <v>15</v>
      </c>
      <c r="Q4" s="386">
        <v>16</v>
      </c>
      <c r="R4" s="386">
        <v>17</v>
      </c>
      <c r="S4" s="386">
        <v>18</v>
      </c>
      <c r="T4" s="386">
        <v>19</v>
      </c>
      <c r="U4" s="386">
        <v>20</v>
      </c>
      <c r="V4" s="386">
        <v>21</v>
      </c>
      <c r="W4" s="386">
        <v>22</v>
      </c>
      <c r="X4" s="386">
        <v>23</v>
      </c>
      <c r="Y4" s="386">
        <v>24</v>
      </c>
      <c r="Z4" s="386">
        <v>25</v>
      </c>
      <c r="AA4" s="386">
        <v>26</v>
      </c>
      <c r="AB4" s="386">
        <v>27</v>
      </c>
      <c r="AC4" s="386">
        <v>28</v>
      </c>
      <c r="AD4" s="386">
        <v>29</v>
      </c>
      <c r="AE4" s="386">
        <v>30</v>
      </c>
      <c r="AF4" s="386">
        <v>31</v>
      </c>
      <c r="AG4" s="386">
        <v>32</v>
      </c>
      <c r="AH4" s="386">
        <v>33</v>
      </c>
    </row>
    <row r="5" spans="1:34" hidden="1"/>
    <row r="6" spans="1:34" hidden="1"/>
    <row r="7" spans="1:34" s="150" customFormat="1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s="150" customFormat="1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248"/>
      <c r="O8" s="162" t="s">
        <v>608</v>
      </c>
      <c r="P8" s="162" t="s">
        <v>609</v>
      </c>
      <c r="Q8" s="162" t="s">
        <v>610</v>
      </c>
      <c r="R8" s="162" t="s">
        <v>611</v>
      </c>
      <c r="S8" s="162" t="s">
        <v>612</v>
      </c>
      <c r="T8" s="162" t="s">
        <v>613</v>
      </c>
      <c r="U8" s="162" t="s">
        <v>614</v>
      </c>
      <c r="V8" s="248"/>
      <c r="W8" s="162" t="s">
        <v>615</v>
      </c>
      <c r="X8" s="162" t="s">
        <v>616</v>
      </c>
      <c r="Y8" s="162" t="s">
        <v>617</v>
      </c>
      <c r="Z8" s="162" t="s">
        <v>618</v>
      </c>
      <c r="AA8" s="248"/>
      <c r="AB8" s="162" t="s">
        <v>619</v>
      </c>
      <c r="AC8" s="162" t="s">
        <v>620</v>
      </c>
      <c r="AD8" s="162" t="s">
        <v>621</v>
      </c>
      <c r="AE8" s="162" t="s">
        <v>622</v>
      </c>
      <c r="AF8" s="162" t="s">
        <v>623</v>
      </c>
      <c r="AG8" s="169"/>
    </row>
    <row r="9" spans="1:34" s="150" customFormat="1" ht="10.9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248"/>
      <c r="O9" s="171"/>
      <c r="P9" s="171"/>
      <c r="Q9" s="171"/>
      <c r="R9" s="171"/>
      <c r="S9" s="171"/>
      <c r="T9" s="171"/>
      <c r="U9" s="171"/>
      <c r="V9" s="248"/>
      <c r="W9" s="171"/>
      <c r="X9" s="171"/>
      <c r="Y9" s="171"/>
      <c r="Z9" s="171"/>
      <c r="AA9" s="248"/>
      <c r="AB9" s="171"/>
      <c r="AC9" s="171"/>
      <c r="AD9" s="171"/>
      <c r="AE9" s="171"/>
      <c r="AF9" s="171"/>
      <c r="AG9" s="169"/>
    </row>
    <row r="10" spans="1:34" s="59" customFormat="1" ht="12">
      <c r="A10" s="175">
        <v>409</v>
      </c>
      <c r="B10" s="176">
        <v>409201201</v>
      </c>
      <c r="C10" s="177" t="s">
        <v>502</v>
      </c>
      <c r="D10" s="178">
        <v>201</v>
      </c>
      <c r="E10" s="177" t="s">
        <v>228</v>
      </c>
      <c r="F10" s="178">
        <v>201</v>
      </c>
      <c r="G10" s="179" t="s">
        <v>228</v>
      </c>
      <c r="H10" s="180"/>
      <c r="I10" s="181">
        <v>15947</v>
      </c>
      <c r="J10" s="181">
        <v>392</v>
      </c>
      <c r="K10" s="181">
        <f>S10/O10</f>
        <v>0</v>
      </c>
      <c r="L10" s="181">
        <v>1088</v>
      </c>
      <c r="M10" s="181">
        <v>17427</v>
      </c>
      <c r="N10" s="249"/>
      <c r="O10" s="205">
        <v>1044</v>
      </c>
      <c r="P10" s="181">
        <v>0</v>
      </c>
      <c r="Q10" s="181">
        <v>17057916</v>
      </c>
      <c r="R10" s="181">
        <v>0</v>
      </c>
      <c r="S10" s="181">
        <v>0</v>
      </c>
      <c r="T10" s="181">
        <v>1135872</v>
      </c>
      <c r="U10" s="181">
        <v>18193788</v>
      </c>
      <c r="V10" s="250"/>
      <c r="W10" s="186">
        <v>0</v>
      </c>
      <c r="X10" s="251">
        <v>0.18</v>
      </c>
      <c r="Y10" s="251">
        <v>0.105810480157641</v>
      </c>
      <c r="Z10" s="252">
        <v>0</v>
      </c>
      <c r="AA10" s="253"/>
      <c r="AB10" s="254">
        <v>0</v>
      </c>
      <c r="AC10" s="255">
        <v>0</v>
      </c>
      <c r="AD10" s="256">
        <v>0</v>
      </c>
      <c r="AE10" s="255">
        <v>0</v>
      </c>
      <c r="AF10" s="257">
        <v>0</v>
      </c>
      <c r="AG10" s="193"/>
    </row>
    <row r="11" spans="1:34" s="59" customFormat="1" ht="12">
      <c r="A11" s="194">
        <v>410</v>
      </c>
      <c r="B11" s="195">
        <v>410035035</v>
      </c>
      <c r="C11" s="196" t="s">
        <v>503</v>
      </c>
      <c r="D11" s="197">
        <v>35</v>
      </c>
      <c r="E11" s="196" t="s">
        <v>62</v>
      </c>
      <c r="F11" s="197">
        <v>35</v>
      </c>
      <c r="G11" s="198" t="s">
        <v>62</v>
      </c>
      <c r="H11" s="180"/>
      <c r="I11" s="181">
        <v>16888</v>
      </c>
      <c r="J11" s="181">
        <v>6528</v>
      </c>
      <c r="K11" s="181">
        <f t="shared" ref="K11:K74" si="0">S11/O11</f>
        <v>0</v>
      </c>
      <c r="L11" s="181">
        <v>1088</v>
      </c>
      <c r="M11" s="181">
        <v>24504</v>
      </c>
      <c r="N11" s="249"/>
      <c r="O11" s="205">
        <v>693</v>
      </c>
      <c r="P11" s="181">
        <v>0</v>
      </c>
      <c r="Q11" s="181">
        <v>16227288</v>
      </c>
      <c r="R11" s="181">
        <v>0</v>
      </c>
      <c r="S11" s="181">
        <v>0</v>
      </c>
      <c r="T11" s="181">
        <v>753984</v>
      </c>
      <c r="U11" s="181">
        <v>16981272</v>
      </c>
      <c r="V11" s="250"/>
      <c r="W11" s="199">
        <v>0</v>
      </c>
      <c r="X11" s="258">
        <v>0.18</v>
      </c>
      <c r="Y11" s="258">
        <v>0.17806015337155764</v>
      </c>
      <c r="Z11" s="259">
        <v>0</v>
      </c>
      <c r="AA11" s="253"/>
      <c r="AB11" s="260">
        <v>0</v>
      </c>
      <c r="AC11" s="261">
        <v>0</v>
      </c>
      <c r="AD11" s="181">
        <v>0</v>
      </c>
      <c r="AE11" s="261">
        <v>0</v>
      </c>
      <c r="AF11" s="262">
        <v>0</v>
      </c>
      <c r="AG11" s="193"/>
    </row>
    <row r="12" spans="1:34" s="59" customFormat="1" ht="12">
      <c r="A12" s="194">
        <v>410</v>
      </c>
      <c r="B12" s="195">
        <v>410035057</v>
      </c>
      <c r="C12" s="196" t="s">
        <v>503</v>
      </c>
      <c r="D12" s="197">
        <v>35</v>
      </c>
      <c r="E12" s="196" t="s">
        <v>62</v>
      </c>
      <c r="F12" s="197">
        <v>57</v>
      </c>
      <c r="G12" s="198" t="s">
        <v>84</v>
      </c>
      <c r="H12" s="180"/>
      <c r="I12" s="181">
        <v>17561</v>
      </c>
      <c r="J12" s="181">
        <v>508</v>
      </c>
      <c r="K12" s="181">
        <f t="shared" si="0"/>
        <v>0</v>
      </c>
      <c r="L12" s="181">
        <v>1088</v>
      </c>
      <c r="M12" s="181">
        <v>19157</v>
      </c>
      <c r="N12" s="249"/>
      <c r="O12" s="205">
        <v>352</v>
      </c>
      <c r="P12" s="181">
        <v>0</v>
      </c>
      <c r="Q12" s="181">
        <v>6360288</v>
      </c>
      <c r="R12" s="181">
        <v>0</v>
      </c>
      <c r="S12" s="181">
        <v>0</v>
      </c>
      <c r="T12" s="181">
        <v>382976</v>
      </c>
      <c r="U12" s="181">
        <v>6743264</v>
      </c>
      <c r="V12" s="250"/>
      <c r="W12" s="199">
        <v>0</v>
      </c>
      <c r="X12" s="258">
        <v>0.18</v>
      </c>
      <c r="Y12" s="258">
        <v>0.13444151661537107</v>
      </c>
      <c r="Z12" s="259">
        <v>0</v>
      </c>
      <c r="AA12" s="253"/>
      <c r="AB12" s="260">
        <v>0</v>
      </c>
      <c r="AC12" s="261">
        <v>0</v>
      </c>
      <c r="AD12" s="181">
        <v>0</v>
      </c>
      <c r="AE12" s="261">
        <v>0</v>
      </c>
      <c r="AF12" s="262">
        <v>0</v>
      </c>
      <c r="AG12" s="193"/>
    </row>
    <row r="13" spans="1:34" s="59" customFormat="1" ht="12">
      <c r="A13" s="194">
        <v>410</v>
      </c>
      <c r="B13" s="195">
        <v>410035071</v>
      </c>
      <c r="C13" s="196" t="s">
        <v>503</v>
      </c>
      <c r="D13" s="197">
        <v>35</v>
      </c>
      <c r="E13" s="196" t="s">
        <v>62</v>
      </c>
      <c r="F13" s="197">
        <v>71</v>
      </c>
      <c r="G13" s="198" t="s">
        <v>98</v>
      </c>
      <c r="H13" s="180"/>
      <c r="I13" s="181">
        <v>17197</v>
      </c>
      <c r="J13" s="181">
        <v>7874</v>
      </c>
      <c r="K13" s="181">
        <f t="shared" si="0"/>
        <v>0</v>
      </c>
      <c r="L13" s="181">
        <v>1088</v>
      </c>
      <c r="M13" s="181">
        <v>26159</v>
      </c>
      <c r="N13" s="249"/>
      <c r="O13" s="205">
        <v>1</v>
      </c>
      <c r="P13" s="181">
        <v>0</v>
      </c>
      <c r="Q13" s="181">
        <v>25071</v>
      </c>
      <c r="R13" s="181">
        <v>0</v>
      </c>
      <c r="S13" s="181">
        <v>0</v>
      </c>
      <c r="T13" s="181">
        <v>1088</v>
      </c>
      <c r="U13" s="181">
        <v>26159</v>
      </c>
      <c r="V13" s="250"/>
      <c r="W13" s="199">
        <v>0</v>
      </c>
      <c r="X13" s="258">
        <v>0.09</v>
      </c>
      <c r="Y13" s="258">
        <v>4.344625247321366E-3</v>
      </c>
      <c r="Z13" s="259">
        <v>0</v>
      </c>
      <c r="AA13" s="253"/>
      <c r="AB13" s="260">
        <v>0</v>
      </c>
      <c r="AC13" s="261">
        <v>0</v>
      </c>
      <c r="AD13" s="181">
        <v>0</v>
      </c>
      <c r="AE13" s="261">
        <v>0</v>
      </c>
      <c r="AF13" s="262">
        <v>0</v>
      </c>
      <c r="AG13" s="193"/>
    </row>
    <row r="14" spans="1:34" s="59" customFormat="1" ht="12">
      <c r="A14" s="194">
        <v>410</v>
      </c>
      <c r="B14" s="195">
        <v>410035093</v>
      </c>
      <c r="C14" s="196" t="s">
        <v>503</v>
      </c>
      <c r="D14" s="197">
        <v>35</v>
      </c>
      <c r="E14" s="196" t="s">
        <v>62</v>
      </c>
      <c r="F14" s="197">
        <v>93</v>
      </c>
      <c r="G14" s="198" t="s">
        <v>120</v>
      </c>
      <c r="H14" s="180"/>
      <c r="I14" s="181">
        <v>18045</v>
      </c>
      <c r="J14" s="181">
        <v>0</v>
      </c>
      <c r="K14" s="181">
        <f t="shared" si="0"/>
        <v>0</v>
      </c>
      <c r="L14" s="181">
        <v>1088</v>
      </c>
      <c r="M14" s="181">
        <v>19133</v>
      </c>
      <c r="N14" s="249"/>
      <c r="O14" s="205">
        <v>16</v>
      </c>
      <c r="P14" s="181">
        <v>0</v>
      </c>
      <c r="Q14" s="181">
        <v>288720</v>
      </c>
      <c r="R14" s="181">
        <v>0</v>
      </c>
      <c r="S14" s="181">
        <v>0</v>
      </c>
      <c r="T14" s="181">
        <v>17408</v>
      </c>
      <c r="U14" s="181">
        <v>306128</v>
      </c>
      <c r="V14" s="250"/>
      <c r="W14" s="199">
        <v>0</v>
      </c>
      <c r="X14" s="258">
        <v>0.18</v>
      </c>
      <c r="Y14" s="258">
        <v>8.8820430434127906E-2</v>
      </c>
      <c r="Z14" s="259">
        <v>0</v>
      </c>
      <c r="AA14" s="253"/>
      <c r="AB14" s="260">
        <v>0</v>
      </c>
      <c r="AC14" s="261">
        <v>0</v>
      </c>
      <c r="AD14" s="181">
        <v>0</v>
      </c>
      <c r="AE14" s="261">
        <v>0</v>
      </c>
      <c r="AF14" s="262">
        <v>0</v>
      </c>
      <c r="AG14" s="193"/>
    </row>
    <row r="15" spans="1:34" s="59" customFormat="1" ht="12">
      <c r="A15" s="194">
        <v>410</v>
      </c>
      <c r="B15" s="195">
        <v>410035149</v>
      </c>
      <c r="C15" s="196" t="s">
        <v>503</v>
      </c>
      <c r="D15" s="197">
        <v>35</v>
      </c>
      <c r="E15" s="196" t="s">
        <v>62</v>
      </c>
      <c r="F15" s="197">
        <v>149</v>
      </c>
      <c r="G15" s="198" t="s">
        <v>176</v>
      </c>
      <c r="H15" s="180"/>
      <c r="I15" s="181">
        <v>12440</v>
      </c>
      <c r="J15" s="181">
        <v>460</v>
      </c>
      <c r="K15" s="181">
        <f t="shared" si="0"/>
        <v>0</v>
      </c>
      <c r="L15" s="181">
        <v>1088</v>
      </c>
      <c r="M15" s="181">
        <v>13988</v>
      </c>
      <c r="N15" s="249"/>
      <c r="O15" s="205">
        <v>1</v>
      </c>
      <c r="P15" s="181">
        <v>0</v>
      </c>
      <c r="Q15" s="181">
        <v>12900</v>
      </c>
      <c r="R15" s="181">
        <v>0</v>
      </c>
      <c r="S15" s="181">
        <v>0</v>
      </c>
      <c r="T15" s="181">
        <v>1088</v>
      </c>
      <c r="U15" s="181">
        <v>13988</v>
      </c>
      <c r="V15" s="250"/>
      <c r="W15" s="199">
        <v>0</v>
      </c>
      <c r="X15" s="258">
        <v>0.18</v>
      </c>
      <c r="Y15" s="258">
        <v>0.13171210137968303</v>
      </c>
      <c r="Z15" s="259">
        <v>0</v>
      </c>
      <c r="AA15" s="253"/>
      <c r="AB15" s="260">
        <v>0</v>
      </c>
      <c r="AC15" s="261">
        <v>0</v>
      </c>
      <c r="AD15" s="181">
        <v>0</v>
      </c>
      <c r="AE15" s="261">
        <v>0</v>
      </c>
      <c r="AF15" s="262">
        <v>0</v>
      </c>
      <c r="AG15" s="193"/>
    </row>
    <row r="16" spans="1:34" s="59" customFormat="1" ht="12">
      <c r="A16" s="194">
        <v>410</v>
      </c>
      <c r="B16" s="195">
        <v>410035160</v>
      </c>
      <c r="C16" s="196" t="s">
        <v>503</v>
      </c>
      <c r="D16" s="197">
        <v>35</v>
      </c>
      <c r="E16" s="196" t="s">
        <v>62</v>
      </c>
      <c r="F16" s="197">
        <v>160</v>
      </c>
      <c r="G16" s="198" t="s">
        <v>187</v>
      </c>
      <c r="H16" s="180"/>
      <c r="I16" s="181">
        <v>19084</v>
      </c>
      <c r="J16" s="181">
        <v>246</v>
      </c>
      <c r="K16" s="181">
        <f t="shared" si="0"/>
        <v>0</v>
      </c>
      <c r="L16" s="181">
        <v>1088</v>
      </c>
      <c r="M16" s="181">
        <v>20418</v>
      </c>
      <c r="N16" s="249"/>
      <c r="O16" s="205">
        <v>1</v>
      </c>
      <c r="P16" s="181">
        <v>0</v>
      </c>
      <c r="Q16" s="181">
        <v>19330</v>
      </c>
      <c r="R16" s="181">
        <v>0</v>
      </c>
      <c r="S16" s="181">
        <v>0</v>
      </c>
      <c r="T16" s="181">
        <v>1088</v>
      </c>
      <c r="U16" s="181">
        <v>20418</v>
      </c>
      <c r="V16" s="250"/>
      <c r="W16" s="199">
        <v>0</v>
      </c>
      <c r="X16" s="258">
        <v>0.18</v>
      </c>
      <c r="Y16" s="258">
        <v>0.13878990296528437</v>
      </c>
      <c r="Z16" s="259">
        <v>0</v>
      </c>
      <c r="AA16" s="253"/>
      <c r="AB16" s="260">
        <v>0</v>
      </c>
      <c r="AC16" s="261">
        <v>0</v>
      </c>
      <c r="AD16" s="181">
        <v>0</v>
      </c>
      <c r="AE16" s="261">
        <v>0</v>
      </c>
      <c r="AF16" s="262">
        <v>0</v>
      </c>
      <c r="AG16" s="193"/>
    </row>
    <row r="17" spans="1:33" s="59" customFormat="1" ht="12">
      <c r="A17" s="194">
        <v>410</v>
      </c>
      <c r="B17" s="195">
        <v>410035163</v>
      </c>
      <c r="C17" s="196" t="s">
        <v>503</v>
      </c>
      <c r="D17" s="197">
        <v>35</v>
      </c>
      <c r="E17" s="196" t="s">
        <v>62</v>
      </c>
      <c r="F17" s="197">
        <v>163</v>
      </c>
      <c r="G17" s="198" t="s">
        <v>190</v>
      </c>
      <c r="H17" s="180"/>
      <c r="I17" s="181">
        <v>16603</v>
      </c>
      <c r="J17" s="181">
        <v>0</v>
      </c>
      <c r="K17" s="181">
        <f t="shared" si="0"/>
        <v>0</v>
      </c>
      <c r="L17" s="181">
        <v>1088</v>
      </c>
      <c r="M17" s="181">
        <v>17691</v>
      </c>
      <c r="N17" s="249"/>
      <c r="O17" s="205">
        <v>22</v>
      </c>
      <c r="P17" s="181">
        <v>0</v>
      </c>
      <c r="Q17" s="181">
        <v>365266</v>
      </c>
      <c r="R17" s="181">
        <v>0</v>
      </c>
      <c r="S17" s="181">
        <v>0</v>
      </c>
      <c r="T17" s="181">
        <v>23936</v>
      </c>
      <c r="U17" s="181">
        <v>389202</v>
      </c>
      <c r="V17" s="250"/>
      <c r="W17" s="199">
        <v>0</v>
      </c>
      <c r="X17" s="258">
        <v>0.113490033140277</v>
      </c>
      <c r="Y17" s="258">
        <v>9.7702527762697416E-2</v>
      </c>
      <c r="Z17" s="259">
        <v>0</v>
      </c>
      <c r="AA17" s="253"/>
      <c r="AB17" s="260">
        <v>0</v>
      </c>
      <c r="AC17" s="261">
        <v>0</v>
      </c>
      <c r="AD17" s="181">
        <v>0</v>
      </c>
      <c r="AE17" s="261">
        <v>0</v>
      </c>
      <c r="AF17" s="262">
        <v>0</v>
      </c>
      <c r="AG17" s="193"/>
    </row>
    <row r="18" spans="1:33" s="59" customFormat="1" ht="12">
      <c r="A18" s="194">
        <v>410</v>
      </c>
      <c r="B18" s="195">
        <v>410035165</v>
      </c>
      <c r="C18" s="196" t="s">
        <v>503</v>
      </c>
      <c r="D18" s="197">
        <v>35</v>
      </c>
      <c r="E18" s="196" t="s">
        <v>62</v>
      </c>
      <c r="F18" s="197">
        <v>165</v>
      </c>
      <c r="G18" s="198" t="s">
        <v>192</v>
      </c>
      <c r="H18" s="180"/>
      <c r="I18" s="181">
        <v>15017</v>
      </c>
      <c r="J18" s="181">
        <v>345</v>
      </c>
      <c r="K18" s="181">
        <f t="shared" si="0"/>
        <v>0</v>
      </c>
      <c r="L18" s="181">
        <v>1088</v>
      </c>
      <c r="M18" s="181">
        <v>16450</v>
      </c>
      <c r="N18" s="249"/>
      <c r="O18" s="205">
        <v>5</v>
      </c>
      <c r="P18" s="181">
        <v>0</v>
      </c>
      <c r="Q18" s="181">
        <v>76810</v>
      </c>
      <c r="R18" s="181">
        <v>0</v>
      </c>
      <c r="S18" s="181">
        <v>0</v>
      </c>
      <c r="T18" s="181">
        <v>5440</v>
      </c>
      <c r="U18" s="181">
        <v>82250</v>
      </c>
      <c r="V18" s="250"/>
      <c r="W18" s="199">
        <v>0</v>
      </c>
      <c r="X18" s="258">
        <v>9.8299999999999998E-2</v>
      </c>
      <c r="Y18" s="258">
        <v>9.1791609282026551E-2</v>
      </c>
      <c r="Z18" s="259">
        <v>0</v>
      </c>
      <c r="AA18" s="253"/>
      <c r="AB18" s="260">
        <v>0</v>
      </c>
      <c r="AC18" s="261">
        <v>0</v>
      </c>
      <c r="AD18" s="181">
        <v>0</v>
      </c>
      <c r="AE18" s="261">
        <v>0</v>
      </c>
      <c r="AF18" s="262">
        <v>0</v>
      </c>
      <c r="AG18" s="193"/>
    </row>
    <row r="19" spans="1:33" s="59" customFormat="1" ht="12">
      <c r="A19" s="194">
        <v>410</v>
      </c>
      <c r="B19" s="195">
        <v>410035229</v>
      </c>
      <c r="C19" s="196" t="s">
        <v>503</v>
      </c>
      <c r="D19" s="197">
        <v>35</v>
      </c>
      <c r="E19" s="196" t="s">
        <v>62</v>
      </c>
      <c r="F19" s="197">
        <v>229</v>
      </c>
      <c r="G19" s="198" t="s">
        <v>256</v>
      </c>
      <c r="H19" s="180"/>
      <c r="I19" s="181">
        <v>14061.217885521883</v>
      </c>
      <c r="J19" s="181">
        <v>1462</v>
      </c>
      <c r="K19" s="181">
        <f t="shared" si="0"/>
        <v>0</v>
      </c>
      <c r="L19" s="181">
        <v>1088</v>
      </c>
      <c r="M19" s="181">
        <v>16611.217885521881</v>
      </c>
      <c r="N19" s="249"/>
      <c r="O19" s="205">
        <v>1</v>
      </c>
      <c r="P19" s="181">
        <v>0</v>
      </c>
      <c r="Q19" s="181">
        <v>15523</v>
      </c>
      <c r="R19" s="181">
        <v>0</v>
      </c>
      <c r="S19" s="181">
        <v>0</v>
      </c>
      <c r="T19" s="181">
        <v>1088</v>
      </c>
      <c r="U19" s="181">
        <v>16611</v>
      </c>
      <c r="V19" s="250"/>
      <c r="W19" s="199">
        <v>0</v>
      </c>
      <c r="X19" s="258">
        <v>0.09</v>
      </c>
      <c r="Y19" s="258">
        <v>1.8899001017940016E-2</v>
      </c>
      <c r="Z19" s="259">
        <v>0</v>
      </c>
      <c r="AA19" s="253"/>
      <c r="AB19" s="260">
        <v>0</v>
      </c>
      <c r="AC19" s="261">
        <v>0</v>
      </c>
      <c r="AD19" s="181">
        <v>0</v>
      </c>
      <c r="AE19" s="261">
        <v>0</v>
      </c>
      <c r="AF19" s="262">
        <v>0</v>
      </c>
      <c r="AG19" s="193"/>
    </row>
    <row r="20" spans="1:33" s="59" customFormat="1" ht="12">
      <c r="A20" s="194">
        <v>410</v>
      </c>
      <c r="B20" s="195">
        <v>410035244</v>
      </c>
      <c r="C20" s="196" t="s">
        <v>503</v>
      </c>
      <c r="D20" s="197">
        <v>35</v>
      </c>
      <c r="E20" s="196" t="s">
        <v>62</v>
      </c>
      <c r="F20" s="197">
        <v>244</v>
      </c>
      <c r="G20" s="198" t="s">
        <v>271</v>
      </c>
      <c r="H20" s="180"/>
      <c r="I20" s="181">
        <v>18742</v>
      </c>
      <c r="J20" s="181">
        <v>5619</v>
      </c>
      <c r="K20" s="181">
        <f t="shared" si="0"/>
        <v>0</v>
      </c>
      <c r="L20" s="181">
        <v>1088</v>
      </c>
      <c r="M20" s="181">
        <v>25449</v>
      </c>
      <c r="N20" s="249"/>
      <c r="O20" s="205">
        <v>1</v>
      </c>
      <c r="P20" s="181">
        <v>0</v>
      </c>
      <c r="Q20" s="181">
        <v>24361</v>
      </c>
      <c r="R20" s="181">
        <v>0</v>
      </c>
      <c r="S20" s="181">
        <v>0</v>
      </c>
      <c r="T20" s="181">
        <v>1088</v>
      </c>
      <c r="U20" s="181">
        <v>25449</v>
      </c>
      <c r="V20" s="250"/>
      <c r="W20" s="199">
        <v>0</v>
      </c>
      <c r="X20" s="258">
        <v>0.09</v>
      </c>
      <c r="Y20" s="258">
        <v>0.11945951840522252</v>
      </c>
      <c r="Z20" s="259">
        <v>0</v>
      </c>
      <c r="AA20" s="253"/>
      <c r="AB20" s="260">
        <v>0</v>
      </c>
      <c r="AC20" s="261">
        <v>0</v>
      </c>
      <c r="AD20" s="181">
        <v>0</v>
      </c>
      <c r="AE20" s="261">
        <v>0</v>
      </c>
      <c r="AF20" s="262">
        <v>0</v>
      </c>
      <c r="AG20" s="193"/>
    </row>
    <row r="21" spans="1:33" s="59" customFormat="1" ht="12">
      <c r="A21" s="194">
        <v>410</v>
      </c>
      <c r="B21" s="195">
        <v>410035248</v>
      </c>
      <c r="C21" s="196" t="s">
        <v>503</v>
      </c>
      <c r="D21" s="197">
        <v>35</v>
      </c>
      <c r="E21" s="196" t="s">
        <v>62</v>
      </c>
      <c r="F21" s="197">
        <v>248</v>
      </c>
      <c r="G21" s="198" t="s">
        <v>275</v>
      </c>
      <c r="H21" s="180"/>
      <c r="I21" s="181">
        <v>16290</v>
      </c>
      <c r="J21" s="181">
        <v>869</v>
      </c>
      <c r="K21" s="181">
        <f t="shared" si="0"/>
        <v>0</v>
      </c>
      <c r="L21" s="181">
        <v>1088</v>
      </c>
      <c r="M21" s="181">
        <v>18247</v>
      </c>
      <c r="N21" s="249"/>
      <c r="O21" s="205">
        <v>61</v>
      </c>
      <c r="P21" s="181">
        <v>0</v>
      </c>
      <c r="Q21" s="181">
        <v>1046699</v>
      </c>
      <c r="R21" s="181">
        <v>0</v>
      </c>
      <c r="S21" s="181">
        <v>0</v>
      </c>
      <c r="T21" s="181">
        <v>66368</v>
      </c>
      <c r="U21" s="181">
        <v>1113067</v>
      </c>
      <c r="V21" s="250"/>
      <c r="W21" s="199">
        <v>0</v>
      </c>
      <c r="X21" s="258">
        <v>0.09</v>
      </c>
      <c r="Y21" s="258">
        <v>7.0579296698307384E-2</v>
      </c>
      <c r="Z21" s="259">
        <v>0</v>
      </c>
      <c r="AA21" s="253"/>
      <c r="AB21" s="260">
        <v>0</v>
      </c>
      <c r="AC21" s="261">
        <v>0</v>
      </c>
      <c r="AD21" s="181">
        <v>0</v>
      </c>
      <c r="AE21" s="261">
        <v>0</v>
      </c>
      <c r="AF21" s="262">
        <v>0</v>
      </c>
      <c r="AG21" s="193"/>
    </row>
    <row r="22" spans="1:33" s="59" customFormat="1" ht="12">
      <c r="A22" s="194">
        <v>410</v>
      </c>
      <c r="B22" s="195">
        <v>410035262</v>
      </c>
      <c r="C22" s="196" t="s">
        <v>503</v>
      </c>
      <c r="D22" s="197">
        <v>35</v>
      </c>
      <c r="E22" s="196" t="s">
        <v>62</v>
      </c>
      <c r="F22" s="197">
        <v>262</v>
      </c>
      <c r="G22" s="198" t="s">
        <v>289</v>
      </c>
      <c r="H22" s="180"/>
      <c r="I22" s="181">
        <v>19135</v>
      </c>
      <c r="J22" s="181">
        <v>7722</v>
      </c>
      <c r="K22" s="181">
        <f t="shared" si="0"/>
        <v>0</v>
      </c>
      <c r="L22" s="181">
        <v>1088</v>
      </c>
      <c r="M22" s="181">
        <v>27945</v>
      </c>
      <c r="N22" s="249"/>
      <c r="O22" s="205">
        <v>2</v>
      </c>
      <c r="P22" s="181">
        <v>0</v>
      </c>
      <c r="Q22" s="181">
        <v>53714</v>
      </c>
      <c r="R22" s="181">
        <v>-1273.9068626122382</v>
      </c>
      <c r="S22" s="181">
        <v>0</v>
      </c>
      <c r="T22" s="181">
        <v>2176</v>
      </c>
      <c r="U22" s="181">
        <v>54616.093137387761</v>
      </c>
      <c r="V22" s="250"/>
      <c r="W22" s="199">
        <v>0</v>
      </c>
      <c r="X22" s="258">
        <v>0.09</v>
      </c>
      <c r="Y22" s="258">
        <v>0.11492476209979027</v>
      </c>
      <c r="Z22" s="259">
        <v>-636.95343130611911</v>
      </c>
      <c r="AA22" s="253"/>
      <c r="AB22" s="260">
        <v>0</v>
      </c>
      <c r="AC22" s="261">
        <v>0.66666666666666663</v>
      </c>
      <c r="AD22" s="181">
        <v>18630.666666666664</v>
      </c>
      <c r="AE22" s="261">
        <v>0</v>
      </c>
      <c r="AF22" s="262">
        <v>0</v>
      </c>
      <c r="AG22" s="193"/>
    </row>
    <row r="23" spans="1:33" s="59" customFormat="1" ht="12">
      <c r="A23" s="194">
        <v>410</v>
      </c>
      <c r="B23" s="195">
        <v>410035274</v>
      </c>
      <c r="C23" s="196" t="s">
        <v>503</v>
      </c>
      <c r="D23" s="197">
        <v>35</v>
      </c>
      <c r="E23" s="196" t="s">
        <v>62</v>
      </c>
      <c r="F23" s="197">
        <v>274</v>
      </c>
      <c r="G23" s="198" t="s">
        <v>301</v>
      </c>
      <c r="H23" s="180"/>
      <c r="I23" s="181">
        <v>15993.480452145281</v>
      </c>
      <c r="J23" s="181">
        <v>6469</v>
      </c>
      <c r="K23" s="181">
        <f t="shared" si="0"/>
        <v>0</v>
      </c>
      <c r="L23" s="181">
        <v>1088</v>
      </c>
      <c r="M23" s="181">
        <v>23550.480452145282</v>
      </c>
      <c r="N23" s="249"/>
      <c r="O23" s="205">
        <v>1</v>
      </c>
      <c r="P23" s="181">
        <v>0</v>
      </c>
      <c r="Q23" s="181">
        <v>22462</v>
      </c>
      <c r="R23" s="181">
        <v>0</v>
      </c>
      <c r="S23" s="181">
        <v>0</v>
      </c>
      <c r="T23" s="181">
        <v>1088</v>
      </c>
      <c r="U23" s="181">
        <v>23550</v>
      </c>
      <c r="V23" s="250"/>
      <c r="W23" s="199">
        <v>0</v>
      </c>
      <c r="X23" s="258">
        <v>0.09</v>
      </c>
      <c r="Y23" s="258">
        <v>7.5807721198066336E-2</v>
      </c>
      <c r="Z23" s="259">
        <v>0</v>
      </c>
      <c r="AA23" s="253"/>
      <c r="AB23" s="260">
        <v>0</v>
      </c>
      <c r="AC23" s="261">
        <v>0</v>
      </c>
      <c r="AD23" s="181">
        <v>0</v>
      </c>
      <c r="AE23" s="261">
        <v>0</v>
      </c>
      <c r="AF23" s="262">
        <v>0</v>
      </c>
      <c r="AG23" s="193"/>
    </row>
    <row r="24" spans="1:33" s="59" customFormat="1" ht="12">
      <c r="A24" s="194">
        <v>410</v>
      </c>
      <c r="B24" s="195">
        <v>410035346</v>
      </c>
      <c r="C24" s="196" t="s">
        <v>503</v>
      </c>
      <c r="D24" s="197">
        <v>35</v>
      </c>
      <c r="E24" s="196" t="s">
        <v>62</v>
      </c>
      <c r="F24" s="197">
        <v>346</v>
      </c>
      <c r="G24" s="198" t="s">
        <v>373</v>
      </c>
      <c r="H24" s="180"/>
      <c r="I24" s="181">
        <v>14788</v>
      </c>
      <c r="J24" s="181">
        <v>2697</v>
      </c>
      <c r="K24" s="181">
        <f t="shared" si="0"/>
        <v>0</v>
      </c>
      <c r="L24" s="181">
        <v>1088</v>
      </c>
      <c r="M24" s="181">
        <v>18573</v>
      </c>
      <c r="N24" s="249"/>
      <c r="O24" s="205">
        <v>11</v>
      </c>
      <c r="P24" s="181">
        <v>0</v>
      </c>
      <c r="Q24" s="181">
        <v>192335</v>
      </c>
      <c r="R24" s="181">
        <v>0</v>
      </c>
      <c r="S24" s="181">
        <v>0</v>
      </c>
      <c r="T24" s="181">
        <v>11968</v>
      </c>
      <c r="U24" s="181">
        <v>204303</v>
      </c>
      <c r="V24" s="250"/>
      <c r="W24" s="199">
        <v>0</v>
      </c>
      <c r="X24" s="258">
        <v>0.09</v>
      </c>
      <c r="Y24" s="258">
        <v>1.3816535216838313E-2</v>
      </c>
      <c r="Z24" s="259">
        <v>0</v>
      </c>
      <c r="AA24" s="253"/>
      <c r="AB24" s="260">
        <v>0</v>
      </c>
      <c r="AC24" s="261">
        <v>0</v>
      </c>
      <c r="AD24" s="181">
        <v>0</v>
      </c>
      <c r="AE24" s="261">
        <v>0</v>
      </c>
      <c r="AF24" s="262">
        <v>0</v>
      </c>
      <c r="AG24" s="193"/>
    </row>
    <row r="25" spans="1:33" s="59" customFormat="1" ht="12">
      <c r="A25" s="194">
        <v>410</v>
      </c>
      <c r="B25" s="195">
        <v>410057035</v>
      </c>
      <c r="C25" s="196" t="s">
        <v>503</v>
      </c>
      <c r="D25" s="197">
        <v>57</v>
      </c>
      <c r="E25" s="196" t="s">
        <v>84</v>
      </c>
      <c r="F25" s="197">
        <v>35</v>
      </c>
      <c r="G25" s="198" t="s">
        <v>62</v>
      </c>
      <c r="H25" s="180"/>
      <c r="I25" s="181">
        <v>14694</v>
      </c>
      <c r="J25" s="181">
        <v>5680</v>
      </c>
      <c r="K25" s="181">
        <f t="shared" si="0"/>
        <v>0</v>
      </c>
      <c r="L25" s="181">
        <v>1088</v>
      </c>
      <c r="M25" s="181">
        <v>21462</v>
      </c>
      <c r="N25" s="249"/>
      <c r="O25" s="205">
        <v>18</v>
      </c>
      <c r="P25" s="181">
        <v>0</v>
      </c>
      <c r="Q25" s="181">
        <v>366732</v>
      </c>
      <c r="R25" s="181">
        <v>0</v>
      </c>
      <c r="S25" s="181">
        <v>0</v>
      </c>
      <c r="T25" s="181">
        <v>19584</v>
      </c>
      <c r="U25" s="181">
        <v>386316</v>
      </c>
      <c r="V25" s="250"/>
      <c r="W25" s="199">
        <v>0</v>
      </c>
      <c r="X25" s="258">
        <v>0.18</v>
      </c>
      <c r="Y25" s="258">
        <v>0.17806015337155764</v>
      </c>
      <c r="Z25" s="259">
        <v>0</v>
      </c>
      <c r="AA25" s="253"/>
      <c r="AB25" s="260">
        <v>0</v>
      </c>
      <c r="AC25" s="261">
        <v>0</v>
      </c>
      <c r="AD25" s="181">
        <v>0</v>
      </c>
      <c r="AE25" s="261">
        <v>0</v>
      </c>
      <c r="AF25" s="262">
        <v>0</v>
      </c>
      <c r="AG25" s="193"/>
    </row>
    <row r="26" spans="1:33" s="59" customFormat="1" ht="12">
      <c r="A26" s="194">
        <v>410</v>
      </c>
      <c r="B26" s="195">
        <v>410057057</v>
      </c>
      <c r="C26" s="196" t="s">
        <v>503</v>
      </c>
      <c r="D26" s="197">
        <v>57</v>
      </c>
      <c r="E26" s="196" t="s">
        <v>84</v>
      </c>
      <c r="F26" s="197">
        <v>57</v>
      </c>
      <c r="G26" s="198" t="s">
        <v>84</v>
      </c>
      <c r="H26" s="180"/>
      <c r="I26" s="181">
        <v>15492</v>
      </c>
      <c r="J26" s="181">
        <v>449</v>
      </c>
      <c r="K26" s="181">
        <f t="shared" si="0"/>
        <v>0</v>
      </c>
      <c r="L26" s="181">
        <v>1088</v>
      </c>
      <c r="M26" s="181">
        <v>17029</v>
      </c>
      <c r="N26" s="249"/>
      <c r="O26" s="205">
        <v>201</v>
      </c>
      <c r="P26" s="181">
        <v>0</v>
      </c>
      <c r="Q26" s="181">
        <v>3204141</v>
      </c>
      <c r="R26" s="181">
        <v>0</v>
      </c>
      <c r="S26" s="181">
        <v>0</v>
      </c>
      <c r="T26" s="181">
        <v>218688</v>
      </c>
      <c r="U26" s="181">
        <v>3422829</v>
      </c>
      <c r="V26" s="250"/>
      <c r="W26" s="199">
        <v>0</v>
      </c>
      <c r="X26" s="258">
        <v>0.18</v>
      </c>
      <c r="Y26" s="258">
        <v>0.13444151661537107</v>
      </c>
      <c r="Z26" s="259">
        <v>0</v>
      </c>
      <c r="AA26" s="253"/>
      <c r="AB26" s="260">
        <v>0</v>
      </c>
      <c r="AC26" s="261">
        <v>0</v>
      </c>
      <c r="AD26" s="181">
        <v>0</v>
      </c>
      <c r="AE26" s="261">
        <v>0</v>
      </c>
      <c r="AF26" s="262">
        <v>0</v>
      </c>
      <c r="AG26" s="193"/>
    </row>
    <row r="27" spans="1:33" s="59" customFormat="1" ht="12">
      <c r="A27" s="194">
        <v>410</v>
      </c>
      <c r="B27" s="195">
        <v>410057093</v>
      </c>
      <c r="C27" s="196" t="s">
        <v>503</v>
      </c>
      <c r="D27" s="197">
        <v>57</v>
      </c>
      <c r="E27" s="196" t="s">
        <v>84</v>
      </c>
      <c r="F27" s="197">
        <v>93</v>
      </c>
      <c r="G27" s="198" t="s">
        <v>120</v>
      </c>
      <c r="H27" s="180"/>
      <c r="I27" s="181">
        <v>15448</v>
      </c>
      <c r="J27" s="181">
        <v>0</v>
      </c>
      <c r="K27" s="181">
        <f t="shared" si="0"/>
        <v>0</v>
      </c>
      <c r="L27" s="181">
        <v>1088</v>
      </c>
      <c r="M27" s="181">
        <v>16536</v>
      </c>
      <c r="N27" s="249"/>
      <c r="O27" s="205">
        <v>3</v>
      </c>
      <c r="P27" s="181">
        <v>0</v>
      </c>
      <c r="Q27" s="181">
        <v>46344</v>
      </c>
      <c r="R27" s="181">
        <v>0</v>
      </c>
      <c r="S27" s="181">
        <v>0</v>
      </c>
      <c r="T27" s="181">
        <v>3264</v>
      </c>
      <c r="U27" s="181">
        <v>49608</v>
      </c>
      <c r="V27" s="250"/>
      <c r="W27" s="199">
        <v>0</v>
      </c>
      <c r="X27" s="258">
        <v>0.18</v>
      </c>
      <c r="Y27" s="258">
        <v>8.8820430434127906E-2</v>
      </c>
      <c r="Z27" s="259">
        <v>0</v>
      </c>
      <c r="AA27" s="253"/>
      <c r="AB27" s="260">
        <v>0</v>
      </c>
      <c r="AC27" s="261">
        <v>0</v>
      </c>
      <c r="AD27" s="181">
        <v>0</v>
      </c>
      <c r="AE27" s="261">
        <v>0</v>
      </c>
      <c r="AF27" s="262">
        <v>0</v>
      </c>
      <c r="AG27" s="193"/>
    </row>
    <row r="28" spans="1:33" s="59" customFormat="1" ht="12">
      <c r="A28" s="194">
        <v>410</v>
      </c>
      <c r="B28" s="195">
        <v>410057163</v>
      </c>
      <c r="C28" s="196" t="s">
        <v>503</v>
      </c>
      <c r="D28" s="197">
        <v>57</v>
      </c>
      <c r="E28" s="196" t="s">
        <v>84</v>
      </c>
      <c r="F28" s="197">
        <v>163</v>
      </c>
      <c r="G28" s="198" t="s">
        <v>190</v>
      </c>
      <c r="H28" s="180"/>
      <c r="I28" s="181">
        <v>14848</v>
      </c>
      <c r="J28" s="181">
        <v>0</v>
      </c>
      <c r="K28" s="181">
        <f t="shared" si="0"/>
        <v>0</v>
      </c>
      <c r="L28" s="181">
        <v>1088</v>
      </c>
      <c r="M28" s="181">
        <v>15936</v>
      </c>
      <c r="N28" s="249"/>
      <c r="O28" s="205">
        <v>1</v>
      </c>
      <c r="P28" s="181">
        <v>0</v>
      </c>
      <c r="Q28" s="181">
        <v>14848</v>
      </c>
      <c r="R28" s="181">
        <v>0</v>
      </c>
      <c r="S28" s="181">
        <v>0</v>
      </c>
      <c r="T28" s="181">
        <v>1088</v>
      </c>
      <c r="U28" s="181">
        <v>15936</v>
      </c>
      <c r="V28" s="250"/>
      <c r="W28" s="199">
        <v>0</v>
      </c>
      <c r="X28" s="258">
        <v>0.113490033140277</v>
      </c>
      <c r="Y28" s="258">
        <v>9.7702527762697416E-2</v>
      </c>
      <c r="Z28" s="259">
        <v>0</v>
      </c>
      <c r="AA28" s="253"/>
      <c r="AB28" s="260">
        <v>0</v>
      </c>
      <c r="AC28" s="261">
        <v>0</v>
      </c>
      <c r="AD28" s="181">
        <v>0</v>
      </c>
      <c r="AE28" s="261">
        <v>0</v>
      </c>
      <c r="AF28" s="262">
        <v>0</v>
      </c>
      <c r="AG28" s="193"/>
    </row>
    <row r="29" spans="1:33" s="59" customFormat="1" ht="12">
      <c r="A29" s="194">
        <v>410</v>
      </c>
      <c r="B29" s="195">
        <v>410057248</v>
      </c>
      <c r="C29" s="196" t="s">
        <v>503</v>
      </c>
      <c r="D29" s="197">
        <v>57</v>
      </c>
      <c r="E29" s="196" t="s">
        <v>84</v>
      </c>
      <c r="F29" s="197">
        <v>248</v>
      </c>
      <c r="G29" s="198" t="s">
        <v>275</v>
      </c>
      <c r="H29" s="180"/>
      <c r="I29" s="181">
        <v>14294</v>
      </c>
      <c r="J29" s="181">
        <v>762</v>
      </c>
      <c r="K29" s="181">
        <f t="shared" si="0"/>
        <v>0</v>
      </c>
      <c r="L29" s="181">
        <v>1088</v>
      </c>
      <c r="M29" s="181">
        <v>16144</v>
      </c>
      <c r="N29" s="249"/>
      <c r="O29" s="205">
        <v>8</v>
      </c>
      <c r="P29" s="181">
        <v>0</v>
      </c>
      <c r="Q29" s="181">
        <v>120448</v>
      </c>
      <c r="R29" s="181">
        <v>0</v>
      </c>
      <c r="S29" s="181">
        <v>0</v>
      </c>
      <c r="T29" s="181">
        <v>8704</v>
      </c>
      <c r="U29" s="181">
        <v>129152</v>
      </c>
      <c r="V29" s="250"/>
      <c r="W29" s="199">
        <v>0</v>
      </c>
      <c r="X29" s="258">
        <v>0.09</v>
      </c>
      <c r="Y29" s="258">
        <v>7.0579296698307384E-2</v>
      </c>
      <c r="Z29" s="259">
        <v>0</v>
      </c>
      <c r="AA29" s="253"/>
      <c r="AB29" s="260">
        <v>0</v>
      </c>
      <c r="AC29" s="261">
        <v>0</v>
      </c>
      <c r="AD29" s="181">
        <v>0</v>
      </c>
      <c r="AE29" s="261">
        <v>0</v>
      </c>
      <c r="AF29" s="262">
        <v>0</v>
      </c>
      <c r="AG29" s="193"/>
    </row>
    <row r="30" spans="1:33" s="59" customFormat="1" ht="12">
      <c r="A30" s="194">
        <v>410</v>
      </c>
      <c r="B30" s="195">
        <v>410057262</v>
      </c>
      <c r="C30" s="196" t="s">
        <v>503</v>
      </c>
      <c r="D30" s="197">
        <v>57</v>
      </c>
      <c r="E30" s="196" t="s">
        <v>84</v>
      </c>
      <c r="F30" s="197">
        <v>262</v>
      </c>
      <c r="G30" s="198" t="s">
        <v>289</v>
      </c>
      <c r="H30" s="180"/>
      <c r="I30" s="181">
        <v>18861</v>
      </c>
      <c r="J30" s="181">
        <v>7612</v>
      </c>
      <c r="K30" s="181">
        <f t="shared" si="0"/>
        <v>0</v>
      </c>
      <c r="L30" s="181">
        <v>1088</v>
      </c>
      <c r="M30" s="181">
        <v>27561</v>
      </c>
      <c r="N30" s="249"/>
      <c r="O30" s="205">
        <v>1</v>
      </c>
      <c r="P30" s="181">
        <v>0</v>
      </c>
      <c r="Q30" s="181">
        <v>26473</v>
      </c>
      <c r="R30" s="181">
        <v>0</v>
      </c>
      <c r="S30" s="181">
        <v>0</v>
      </c>
      <c r="T30" s="181">
        <v>1088</v>
      </c>
      <c r="U30" s="181">
        <v>27561</v>
      </c>
      <c r="V30" s="250"/>
      <c r="W30" s="199">
        <v>0</v>
      </c>
      <c r="X30" s="258">
        <v>0.09</v>
      </c>
      <c r="Y30" s="258">
        <v>0.11492476209979027</v>
      </c>
      <c r="Z30" s="259">
        <v>0</v>
      </c>
      <c r="AA30" s="253"/>
      <c r="AB30" s="260">
        <v>0</v>
      </c>
      <c r="AC30" s="261">
        <v>1</v>
      </c>
      <c r="AD30" s="181">
        <v>27561</v>
      </c>
      <c r="AE30" s="261">
        <v>0</v>
      </c>
      <c r="AF30" s="262">
        <v>0</v>
      </c>
      <c r="AG30" s="193"/>
    </row>
    <row r="31" spans="1:33" s="59" customFormat="1" ht="12">
      <c r="A31" s="194">
        <v>412</v>
      </c>
      <c r="B31" s="195">
        <v>412035035</v>
      </c>
      <c r="C31" s="196" t="s">
        <v>504</v>
      </c>
      <c r="D31" s="197">
        <v>35</v>
      </c>
      <c r="E31" s="196" t="s">
        <v>62</v>
      </c>
      <c r="F31" s="197">
        <v>35</v>
      </c>
      <c r="G31" s="198" t="s">
        <v>62</v>
      </c>
      <c r="H31" s="180"/>
      <c r="I31" s="181">
        <v>16285</v>
      </c>
      <c r="J31" s="181">
        <v>6295</v>
      </c>
      <c r="K31" s="181">
        <f t="shared" si="0"/>
        <v>0</v>
      </c>
      <c r="L31" s="181">
        <v>1088</v>
      </c>
      <c r="M31" s="181">
        <v>23668</v>
      </c>
      <c r="N31" s="249"/>
      <c r="O31" s="205">
        <v>493</v>
      </c>
      <c r="P31" s="181">
        <v>0</v>
      </c>
      <c r="Q31" s="181">
        <v>11131940</v>
      </c>
      <c r="R31" s="181">
        <v>0</v>
      </c>
      <c r="S31" s="181">
        <v>0</v>
      </c>
      <c r="T31" s="181">
        <v>536384</v>
      </c>
      <c r="U31" s="181">
        <v>11668324</v>
      </c>
      <c r="V31" s="250"/>
      <c r="W31" s="199">
        <v>0</v>
      </c>
      <c r="X31" s="258">
        <v>0.18</v>
      </c>
      <c r="Y31" s="258">
        <v>0.17806015337155764</v>
      </c>
      <c r="Z31" s="259">
        <v>0</v>
      </c>
      <c r="AA31" s="253"/>
      <c r="AB31" s="260">
        <v>0</v>
      </c>
      <c r="AC31" s="261">
        <v>0</v>
      </c>
      <c r="AD31" s="181">
        <v>0</v>
      </c>
      <c r="AE31" s="261">
        <v>0</v>
      </c>
      <c r="AF31" s="262">
        <v>0</v>
      </c>
      <c r="AG31" s="193"/>
    </row>
    <row r="32" spans="1:33" s="59" customFormat="1" ht="12">
      <c r="A32" s="194">
        <v>412</v>
      </c>
      <c r="B32" s="195">
        <v>412035044</v>
      </c>
      <c r="C32" s="196" t="s">
        <v>504</v>
      </c>
      <c r="D32" s="197">
        <v>35</v>
      </c>
      <c r="E32" s="196" t="s">
        <v>62</v>
      </c>
      <c r="F32" s="197">
        <v>44</v>
      </c>
      <c r="G32" s="198" t="s">
        <v>71</v>
      </c>
      <c r="H32" s="180"/>
      <c r="I32" s="181">
        <v>12886</v>
      </c>
      <c r="J32" s="181">
        <v>377</v>
      </c>
      <c r="K32" s="181">
        <f t="shared" si="0"/>
        <v>0</v>
      </c>
      <c r="L32" s="181">
        <v>1088</v>
      </c>
      <c r="M32" s="181">
        <v>14351</v>
      </c>
      <c r="N32" s="249"/>
      <c r="O32" s="205">
        <v>14</v>
      </c>
      <c r="P32" s="181">
        <v>0</v>
      </c>
      <c r="Q32" s="181">
        <v>185682</v>
      </c>
      <c r="R32" s="181">
        <v>0</v>
      </c>
      <c r="S32" s="181">
        <v>0</v>
      </c>
      <c r="T32" s="181">
        <v>15232</v>
      </c>
      <c r="U32" s="181">
        <v>200914</v>
      </c>
      <c r="V32" s="250"/>
      <c r="W32" s="199">
        <v>0</v>
      </c>
      <c r="X32" s="258">
        <v>0.18</v>
      </c>
      <c r="Y32" s="258">
        <v>8.3081552996934052E-2</v>
      </c>
      <c r="Z32" s="259">
        <v>0</v>
      </c>
      <c r="AA32" s="253"/>
      <c r="AB32" s="260">
        <v>0</v>
      </c>
      <c r="AC32" s="261">
        <v>0</v>
      </c>
      <c r="AD32" s="181">
        <v>0</v>
      </c>
      <c r="AE32" s="261">
        <v>0</v>
      </c>
      <c r="AF32" s="262">
        <v>0</v>
      </c>
      <c r="AG32" s="193"/>
    </row>
    <row r="33" spans="1:33" s="59" customFormat="1" ht="12">
      <c r="A33" s="194">
        <v>412</v>
      </c>
      <c r="B33" s="195">
        <v>412035220</v>
      </c>
      <c r="C33" s="196" t="s">
        <v>504</v>
      </c>
      <c r="D33" s="197">
        <v>35</v>
      </c>
      <c r="E33" s="196" t="s">
        <v>62</v>
      </c>
      <c r="F33" s="197">
        <v>220</v>
      </c>
      <c r="G33" s="198" t="s">
        <v>247</v>
      </c>
      <c r="H33" s="180"/>
      <c r="I33" s="181">
        <v>15407</v>
      </c>
      <c r="J33" s="181">
        <v>6993</v>
      </c>
      <c r="K33" s="181">
        <f t="shared" si="0"/>
        <v>0</v>
      </c>
      <c r="L33" s="181">
        <v>1088</v>
      </c>
      <c r="M33" s="181">
        <v>23488</v>
      </c>
      <c r="N33" s="249"/>
      <c r="O33" s="205">
        <v>3</v>
      </c>
      <c r="P33" s="181">
        <v>0</v>
      </c>
      <c r="Q33" s="181">
        <v>67200</v>
      </c>
      <c r="R33" s="181">
        <v>0</v>
      </c>
      <c r="S33" s="181">
        <v>0</v>
      </c>
      <c r="T33" s="181">
        <v>3264</v>
      </c>
      <c r="U33" s="181">
        <v>70464</v>
      </c>
      <c r="V33" s="250"/>
      <c r="W33" s="199">
        <v>0</v>
      </c>
      <c r="X33" s="258">
        <v>0.09</v>
      </c>
      <c r="Y33" s="258">
        <v>1.8455011601595125E-2</v>
      </c>
      <c r="Z33" s="259">
        <v>0</v>
      </c>
      <c r="AA33" s="253"/>
      <c r="AB33" s="260">
        <v>0</v>
      </c>
      <c r="AC33" s="261">
        <v>0</v>
      </c>
      <c r="AD33" s="181">
        <v>0</v>
      </c>
      <c r="AE33" s="261">
        <v>0</v>
      </c>
      <c r="AF33" s="262">
        <v>0</v>
      </c>
      <c r="AG33" s="193"/>
    </row>
    <row r="34" spans="1:33" s="59" customFormat="1" ht="12">
      <c r="A34" s="194">
        <v>412</v>
      </c>
      <c r="B34" s="195">
        <v>412035243</v>
      </c>
      <c r="C34" s="196" t="s">
        <v>504</v>
      </c>
      <c r="D34" s="197">
        <v>35</v>
      </c>
      <c r="E34" s="196" t="s">
        <v>62</v>
      </c>
      <c r="F34" s="197">
        <v>243</v>
      </c>
      <c r="G34" s="198" t="s">
        <v>270</v>
      </c>
      <c r="H34" s="180"/>
      <c r="I34" s="181">
        <v>10434</v>
      </c>
      <c r="J34" s="181">
        <v>1578</v>
      </c>
      <c r="K34" s="181">
        <f t="shared" si="0"/>
        <v>0</v>
      </c>
      <c r="L34" s="181">
        <v>1088</v>
      </c>
      <c r="M34" s="181">
        <v>13100</v>
      </c>
      <c r="N34" s="249"/>
      <c r="O34" s="205">
        <v>2</v>
      </c>
      <c r="P34" s="181">
        <v>0</v>
      </c>
      <c r="Q34" s="181">
        <v>24024</v>
      </c>
      <c r="R34" s="181">
        <v>0</v>
      </c>
      <c r="S34" s="181">
        <v>0</v>
      </c>
      <c r="T34" s="181">
        <v>2176</v>
      </c>
      <c r="U34" s="181">
        <v>26200</v>
      </c>
      <c r="V34" s="250"/>
      <c r="W34" s="199">
        <v>0</v>
      </c>
      <c r="X34" s="258">
        <v>0.09</v>
      </c>
      <c r="Y34" s="258">
        <v>6.3574045918088698E-3</v>
      </c>
      <c r="Z34" s="259">
        <v>0</v>
      </c>
      <c r="AA34" s="253"/>
      <c r="AB34" s="260">
        <v>0</v>
      </c>
      <c r="AC34" s="261">
        <v>0</v>
      </c>
      <c r="AD34" s="181">
        <v>0</v>
      </c>
      <c r="AE34" s="261">
        <v>0</v>
      </c>
      <c r="AF34" s="262">
        <v>0</v>
      </c>
      <c r="AG34" s="193"/>
    </row>
    <row r="35" spans="1:33" s="59" customFormat="1" ht="12">
      <c r="A35" s="194">
        <v>412</v>
      </c>
      <c r="B35" s="195">
        <v>412035244</v>
      </c>
      <c r="C35" s="196" t="s">
        <v>504</v>
      </c>
      <c r="D35" s="197">
        <v>35</v>
      </c>
      <c r="E35" s="196" t="s">
        <v>62</v>
      </c>
      <c r="F35" s="197">
        <v>244</v>
      </c>
      <c r="G35" s="198" t="s">
        <v>271</v>
      </c>
      <c r="H35" s="180"/>
      <c r="I35" s="181">
        <v>15447</v>
      </c>
      <c r="J35" s="181">
        <v>4631</v>
      </c>
      <c r="K35" s="181">
        <f t="shared" si="0"/>
        <v>0</v>
      </c>
      <c r="L35" s="181">
        <v>1088</v>
      </c>
      <c r="M35" s="181">
        <v>21166</v>
      </c>
      <c r="N35" s="249"/>
      <c r="O35" s="205">
        <v>7</v>
      </c>
      <c r="P35" s="181">
        <v>0</v>
      </c>
      <c r="Q35" s="181">
        <v>140546</v>
      </c>
      <c r="R35" s="181">
        <v>0</v>
      </c>
      <c r="S35" s="181">
        <v>0</v>
      </c>
      <c r="T35" s="181">
        <v>7616</v>
      </c>
      <c r="U35" s="181">
        <v>148162</v>
      </c>
      <c r="V35" s="250"/>
      <c r="W35" s="199">
        <v>0</v>
      </c>
      <c r="X35" s="258">
        <v>0.09</v>
      </c>
      <c r="Y35" s="258">
        <v>0.11945951840522252</v>
      </c>
      <c r="Z35" s="259">
        <v>0</v>
      </c>
      <c r="AA35" s="253"/>
      <c r="AB35" s="260">
        <v>0</v>
      </c>
      <c r="AC35" s="261">
        <v>1.287368163576764</v>
      </c>
      <c r="AD35" s="181">
        <v>27247.777988294267</v>
      </c>
      <c r="AE35" s="261">
        <v>0</v>
      </c>
      <c r="AF35" s="262">
        <v>0</v>
      </c>
      <c r="AG35" s="193"/>
    </row>
    <row r="36" spans="1:33" s="59" customFormat="1" ht="12">
      <c r="A36" s="194">
        <v>412</v>
      </c>
      <c r="B36" s="195">
        <v>412035285</v>
      </c>
      <c r="C36" s="196" t="s">
        <v>504</v>
      </c>
      <c r="D36" s="197">
        <v>35</v>
      </c>
      <c r="E36" s="196" t="s">
        <v>62</v>
      </c>
      <c r="F36" s="197">
        <v>285</v>
      </c>
      <c r="G36" s="198" t="s">
        <v>312</v>
      </c>
      <c r="H36" s="180"/>
      <c r="I36" s="181">
        <v>13683</v>
      </c>
      <c r="J36" s="181">
        <v>4024</v>
      </c>
      <c r="K36" s="181">
        <f t="shared" si="0"/>
        <v>0</v>
      </c>
      <c r="L36" s="181">
        <v>1088</v>
      </c>
      <c r="M36" s="181">
        <v>18795</v>
      </c>
      <c r="N36" s="249"/>
      <c r="O36" s="205">
        <v>4</v>
      </c>
      <c r="P36" s="181">
        <v>0</v>
      </c>
      <c r="Q36" s="181">
        <v>70828</v>
      </c>
      <c r="R36" s="181">
        <v>0</v>
      </c>
      <c r="S36" s="181">
        <v>0</v>
      </c>
      <c r="T36" s="181">
        <v>4352</v>
      </c>
      <c r="U36" s="181">
        <v>75180</v>
      </c>
      <c r="V36" s="250"/>
      <c r="W36" s="199">
        <v>0</v>
      </c>
      <c r="X36" s="258">
        <v>0.09</v>
      </c>
      <c r="Y36" s="258">
        <v>4.0150629287589494E-2</v>
      </c>
      <c r="Z36" s="259">
        <v>0</v>
      </c>
      <c r="AA36" s="253"/>
      <c r="AB36" s="260">
        <v>0</v>
      </c>
      <c r="AC36" s="261">
        <v>0</v>
      </c>
      <c r="AD36" s="181">
        <v>0</v>
      </c>
      <c r="AE36" s="261">
        <v>0</v>
      </c>
      <c r="AF36" s="262">
        <v>0</v>
      </c>
      <c r="AG36" s="193"/>
    </row>
    <row r="37" spans="1:33" s="59" customFormat="1" ht="12">
      <c r="A37" s="194">
        <v>412</v>
      </c>
      <c r="B37" s="195">
        <v>412035293</v>
      </c>
      <c r="C37" s="196" t="s">
        <v>504</v>
      </c>
      <c r="D37" s="197">
        <v>35</v>
      </c>
      <c r="E37" s="196" t="s">
        <v>62</v>
      </c>
      <c r="F37" s="197">
        <v>293</v>
      </c>
      <c r="G37" s="198" t="s">
        <v>320</v>
      </c>
      <c r="H37" s="180"/>
      <c r="I37" s="181">
        <v>10434</v>
      </c>
      <c r="J37" s="181">
        <v>455</v>
      </c>
      <c r="K37" s="181">
        <f t="shared" si="0"/>
        <v>0</v>
      </c>
      <c r="L37" s="181">
        <v>1088</v>
      </c>
      <c r="M37" s="181">
        <v>11977</v>
      </c>
      <c r="N37" s="249"/>
      <c r="O37" s="205">
        <v>1</v>
      </c>
      <c r="P37" s="181">
        <v>0</v>
      </c>
      <c r="Q37" s="181">
        <v>10889</v>
      </c>
      <c r="R37" s="181">
        <v>0</v>
      </c>
      <c r="S37" s="181">
        <v>0</v>
      </c>
      <c r="T37" s="181">
        <v>1088</v>
      </c>
      <c r="U37" s="181">
        <v>11977</v>
      </c>
      <c r="V37" s="250"/>
      <c r="W37" s="199">
        <v>0</v>
      </c>
      <c r="X37" s="258">
        <v>0.18</v>
      </c>
      <c r="Y37" s="258">
        <v>1.1950118609715614E-2</v>
      </c>
      <c r="Z37" s="259">
        <v>0</v>
      </c>
      <c r="AA37" s="253"/>
      <c r="AB37" s="260">
        <v>0</v>
      </c>
      <c r="AC37" s="261">
        <v>0</v>
      </c>
      <c r="AD37" s="181">
        <v>0</v>
      </c>
      <c r="AE37" s="261">
        <v>0</v>
      </c>
      <c r="AF37" s="262">
        <v>0</v>
      </c>
      <c r="AG37" s="193"/>
    </row>
    <row r="38" spans="1:33" s="59" customFormat="1" ht="12">
      <c r="A38" s="194">
        <v>412</v>
      </c>
      <c r="B38" s="195">
        <v>412035307</v>
      </c>
      <c r="C38" s="196" t="s">
        <v>504</v>
      </c>
      <c r="D38" s="197">
        <v>35</v>
      </c>
      <c r="E38" s="196" t="s">
        <v>62</v>
      </c>
      <c r="F38" s="197">
        <v>307</v>
      </c>
      <c r="G38" s="198" t="s">
        <v>334</v>
      </c>
      <c r="H38" s="180"/>
      <c r="I38" s="181">
        <v>12004</v>
      </c>
      <c r="J38" s="181">
        <v>5419</v>
      </c>
      <c r="K38" s="181">
        <f t="shared" si="0"/>
        <v>0</v>
      </c>
      <c r="L38" s="181">
        <v>1088</v>
      </c>
      <c r="M38" s="181">
        <v>18511</v>
      </c>
      <c r="N38" s="249"/>
      <c r="O38" s="205">
        <v>1</v>
      </c>
      <c r="P38" s="181">
        <v>0</v>
      </c>
      <c r="Q38" s="181">
        <v>17423</v>
      </c>
      <c r="R38" s="181">
        <v>0</v>
      </c>
      <c r="S38" s="181">
        <v>0</v>
      </c>
      <c r="T38" s="181">
        <v>1088</v>
      </c>
      <c r="U38" s="181">
        <v>18511</v>
      </c>
      <c r="V38" s="250"/>
      <c r="W38" s="199">
        <v>0</v>
      </c>
      <c r="X38" s="258">
        <v>0.09</v>
      </c>
      <c r="Y38" s="258">
        <v>1.1238064508803229E-2</v>
      </c>
      <c r="Z38" s="259">
        <v>0</v>
      </c>
      <c r="AA38" s="253"/>
      <c r="AB38" s="260">
        <v>0</v>
      </c>
      <c r="AC38" s="261">
        <v>0</v>
      </c>
      <c r="AD38" s="181">
        <v>0</v>
      </c>
      <c r="AE38" s="261">
        <v>0</v>
      </c>
      <c r="AF38" s="262">
        <v>0</v>
      </c>
      <c r="AG38" s="193"/>
    </row>
    <row r="39" spans="1:33" s="59" customFormat="1" ht="12">
      <c r="A39" s="194">
        <v>413</v>
      </c>
      <c r="B39" s="195">
        <v>413114091</v>
      </c>
      <c r="C39" s="196" t="s">
        <v>505</v>
      </c>
      <c r="D39" s="197">
        <v>114</v>
      </c>
      <c r="E39" s="196" t="s">
        <v>141</v>
      </c>
      <c r="F39" s="197">
        <v>91</v>
      </c>
      <c r="G39" s="198" t="s">
        <v>118</v>
      </c>
      <c r="H39" s="180"/>
      <c r="I39" s="181">
        <v>11611</v>
      </c>
      <c r="J39" s="181">
        <v>15039</v>
      </c>
      <c r="K39" s="181">
        <f t="shared" si="0"/>
        <v>0</v>
      </c>
      <c r="L39" s="181">
        <v>1088</v>
      </c>
      <c r="M39" s="181">
        <v>27738</v>
      </c>
      <c r="N39" s="249"/>
      <c r="O39" s="205">
        <v>1</v>
      </c>
      <c r="P39" s="181">
        <v>0</v>
      </c>
      <c r="Q39" s="181">
        <v>26650</v>
      </c>
      <c r="R39" s="181">
        <v>0</v>
      </c>
      <c r="S39" s="181">
        <v>0</v>
      </c>
      <c r="T39" s="181">
        <v>1088</v>
      </c>
      <c r="U39" s="181">
        <v>27738</v>
      </c>
      <c r="V39" s="250"/>
      <c r="W39" s="199">
        <v>0</v>
      </c>
      <c r="X39" s="258">
        <v>0.09</v>
      </c>
      <c r="Y39" s="258">
        <v>1.3290800113148845E-2</v>
      </c>
      <c r="Z39" s="259">
        <v>0</v>
      </c>
      <c r="AA39" s="253"/>
      <c r="AB39" s="260">
        <v>0</v>
      </c>
      <c r="AC39" s="261">
        <v>0</v>
      </c>
      <c r="AD39" s="181">
        <v>0</v>
      </c>
      <c r="AE39" s="261">
        <v>0</v>
      </c>
      <c r="AF39" s="262">
        <v>0</v>
      </c>
      <c r="AG39" s="193"/>
    </row>
    <row r="40" spans="1:33" s="59" customFormat="1" ht="12">
      <c r="A40" s="194">
        <v>413</v>
      </c>
      <c r="B40" s="195">
        <v>413114114</v>
      </c>
      <c r="C40" s="196" t="s">
        <v>505</v>
      </c>
      <c r="D40" s="197">
        <v>114</v>
      </c>
      <c r="E40" s="196" t="s">
        <v>141</v>
      </c>
      <c r="F40" s="197">
        <v>114</v>
      </c>
      <c r="G40" s="198" t="s">
        <v>141</v>
      </c>
      <c r="H40" s="180"/>
      <c r="I40" s="181">
        <v>13317</v>
      </c>
      <c r="J40" s="181">
        <v>2574</v>
      </c>
      <c r="K40" s="181">
        <f t="shared" si="0"/>
        <v>0</v>
      </c>
      <c r="L40" s="181">
        <v>1088</v>
      </c>
      <c r="M40" s="181">
        <v>16979</v>
      </c>
      <c r="N40" s="249"/>
      <c r="O40" s="205">
        <v>79</v>
      </c>
      <c r="P40" s="181">
        <v>0</v>
      </c>
      <c r="Q40" s="181">
        <v>1255389</v>
      </c>
      <c r="R40" s="181">
        <v>0</v>
      </c>
      <c r="S40" s="181">
        <v>0</v>
      </c>
      <c r="T40" s="181">
        <v>85952</v>
      </c>
      <c r="U40" s="181">
        <v>1341341</v>
      </c>
      <c r="V40" s="250"/>
      <c r="W40" s="199">
        <v>0</v>
      </c>
      <c r="X40" s="258">
        <v>0.18</v>
      </c>
      <c r="Y40" s="258">
        <v>5.0520059461773244E-2</v>
      </c>
      <c r="Z40" s="259">
        <v>0</v>
      </c>
      <c r="AA40" s="253"/>
      <c r="AB40" s="260">
        <v>0</v>
      </c>
      <c r="AC40" s="261">
        <v>0</v>
      </c>
      <c r="AD40" s="181">
        <v>0</v>
      </c>
      <c r="AE40" s="261">
        <v>0</v>
      </c>
      <c r="AF40" s="262">
        <v>0</v>
      </c>
      <c r="AG40" s="193"/>
    </row>
    <row r="41" spans="1:33" s="59" customFormat="1" ht="12">
      <c r="A41" s="194">
        <v>413</v>
      </c>
      <c r="B41" s="195">
        <v>413114127</v>
      </c>
      <c r="C41" s="196" t="s">
        <v>505</v>
      </c>
      <c r="D41" s="197">
        <v>114</v>
      </c>
      <c r="E41" s="196" t="s">
        <v>141</v>
      </c>
      <c r="F41" s="197">
        <v>127</v>
      </c>
      <c r="G41" s="198" t="s">
        <v>154</v>
      </c>
      <c r="H41" s="180"/>
      <c r="I41" s="181">
        <v>11611</v>
      </c>
      <c r="J41" s="181">
        <v>5932</v>
      </c>
      <c r="K41" s="181">
        <f t="shared" si="0"/>
        <v>0</v>
      </c>
      <c r="L41" s="181">
        <v>1088</v>
      </c>
      <c r="M41" s="181">
        <v>18631</v>
      </c>
      <c r="N41" s="249"/>
      <c r="O41" s="205">
        <v>2</v>
      </c>
      <c r="P41" s="181">
        <v>0</v>
      </c>
      <c r="Q41" s="181">
        <v>35086</v>
      </c>
      <c r="R41" s="181">
        <v>0</v>
      </c>
      <c r="S41" s="181">
        <v>0</v>
      </c>
      <c r="T41" s="181">
        <v>2176</v>
      </c>
      <c r="U41" s="181">
        <v>37262</v>
      </c>
      <c r="V41" s="250"/>
      <c r="W41" s="199">
        <v>0</v>
      </c>
      <c r="X41" s="258">
        <v>0.09</v>
      </c>
      <c r="Y41" s="258">
        <v>4.8252890888957817E-2</v>
      </c>
      <c r="Z41" s="259">
        <v>0</v>
      </c>
      <c r="AA41" s="253"/>
      <c r="AB41" s="260">
        <v>0</v>
      </c>
      <c r="AC41" s="261">
        <v>0</v>
      </c>
      <c r="AD41" s="181">
        <v>0</v>
      </c>
      <c r="AE41" s="261">
        <v>0</v>
      </c>
      <c r="AF41" s="262">
        <v>0</v>
      </c>
      <c r="AG41" s="193"/>
    </row>
    <row r="42" spans="1:33" s="59" customFormat="1" ht="12">
      <c r="A42" s="194">
        <v>413</v>
      </c>
      <c r="B42" s="195">
        <v>413114210</v>
      </c>
      <c r="C42" s="196" t="s">
        <v>505</v>
      </c>
      <c r="D42" s="197">
        <v>114</v>
      </c>
      <c r="E42" s="196" t="s">
        <v>141</v>
      </c>
      <c r="F42" s="197">
        <v>210</v>
      </c>
      <c r="G42" s="198" t="s">
        <v>237</v>
      </c>
      <c r="H42" s="180"/>
      <c r="I42" s="181">
        <v>11611</v>
      </c>
      <c r="J42" s="181">
        <v>4763</v>
      </c>
      <c r="K42" s="181">
        <f t="shared" si="0"/>
        <v>0</v>
      </c>
      <c r="L42" s="181">
        <v>1088</v>
      </c>
      <c r="M42" s="181">
        <v>17462</v>
      </c>
      <c r="N42" s="249"/>
      <c r="O42" s="205">
        <v>1</v>
      </c>
      <c r="P42" s="181">
        <v>0</v>
      </c>
      <c r="Q42" s="181">
        <v>16374</v>
      </c>
      <c r="R42" s="181">
        <v>0</v>
      </c>
      <c r="S42" s="181">
        <v>0</v>
      </c>
      <c r="T42" s="181">
        <v>1088</v>
      </c>
      <c r="U42" s="181">
        <v>17462</v>
      </c>
      <c r="V42" s="250"/>
      <c r="W42" s="199">
        <v>0</v>
      </c>
      <c r="X42" s="258">
        <v>0.09</v>
      </c>
      <c r="Y42" s="258">
        <v>5.9268040639047295E-2</v>
      </c>
      <c r="Z42" s="259">
        <v>0</v>
      </c>
      <c r="AA42" s="253"/>
      <c r="AB42" s="260">
        <v>0</v>
      </c>
      <c r="AC42" s="261">
        <v>0</v>
      </c>
      <c r="AD42" s="181">
        <v>0</v>
      </c>
      <c r="AE42" s="261">
        <v>0</v>
      </c>
      <c r="AF42" s="262">
        <v>0</v>
      </c>
      <c r="AG42" s="193"/>
    </row>
    <row r="43" spans="1:33" s="59" customFormat="1" ht="12">
      <c r="A43" s="194">
        <v>413</v>
      </c>
      <c r="B43" s="195">
        <v>413114253</v>
      </c>
      <c r="C43" s="196" t="s">
        <v>505</v>
      </c>
      <c r="D43" s="197">
        <v>114</v>
      </c>
      <c r="E43" s="196" t="s">
        <v>141</v>
      </c>
      <c r="F43" s="197">
        <v>253</v>
      </c>
      <c r="G43" s="198" t="s">
        <v>280</v>
      </c>
      <c r="H43" s="180"/>
      <c r="I43" s="181">
        <v>11611</v>
      </c>
      <c r="J43" s="181">
        <v>29030</v>
      </c>
      <c r="K43" s="181">
        <f t="shared" si="0"/>
        <v>0</v>
      </c>
      <c r="L43" s="181">
        <v>1088</v>
      </c>
      <c r="M43" s="181">
        <v>41729</v>
      </c>
      <c r="N43" s="249"/>
      <c r="O43" s="205">
        <v>1</v>
      </c>
      <c r="P43" s="181">
        <v>0</v>
      </c>
      <c r="Q43" s="181">
        <v>40641</v>
      </c>
      <c r="R43" s="181">
        <v>0</v>
      </c>
      <c r="S43" s="181">
        <v>0</v>
      </c>
      <c r="T43" s="181">
        <v>1088</v>
      </c>
      <c r="U43" s="181">
        <v>41729</v>
      </c>
      <c r="V43" s="250"/>
      <c r="W43" s="199">
        <v>0</v>
      </c>
      <c r="X43" s="258">
        <v>0.09</v>
      </c>
      <c r="Y43" s="258">
        <v>1.9132083287705094E-2</v>
      </c>
      <c r="Z43" s="259">
        <v>0</v>
      </c>
      <c r="AA43" s="253"/>
      <c r="AB43" s="260">
        <v>0</v>
      </c>
      <c r="AC43" s="261">
        <v>0</v>
      </c>
      <c r="AD43" s="181">
        <v>0</v>
      </c>
      <c r="AE43" s="261">
        <v>0</v>
      </c>
      <c r="AF43" s="262">
        <v>0</v>
      </c>
      <c r="AG43" s="193"/>
    </row>
    <row r="44" spans="1:33" s="59" customFormat="1" ht="12">
      <c r="A44" s="194">
        <v>413</v>
      </c>
      <c r="B44" s="195">
        <v>413114605</v>
      </c>
      <c r="C44" s="196" t="s">
        <v>505</v>
      </c>
      <c r="D44" s="197">
        <v>114</v>
      </c>
      <c r="E44" s="196" t="s">
        <v>141</v>
      </c>
      <c r="F44" s="197">
        <v>605</v>
      </c>
      <c r="G44" s="198" t="s">
        <v>383</v>
      </c>
      <c r="H44" s="180"/>
      <c r="I44" s="181">
        <v>15477</v>
      </c>
      <c r="J44" s="181">
        <v>11205</v>
      </c>
      <c r="K44" s="181">
        <f t="shared" si="0"/>
        <v>0</v>
      </c>
      <c r="L44" s="181">
        <v>1088</v>
      </c>
      <c r="M44" s="181">
        <v>27770</v>
      </c>
      <c r="N44" s="249"/>
      <c r="O44" s="205">
        <v>1</v>
      </c>
      <c r="P44" s="181">
        <v>0</v>
      </c>
      <c r="Q44" s="181">
        <v>26682</v>
      </c>
      <c r="R44" s="181">
        <v>0</v>
      </c>
      <c r="S44" s="181">
        <v>0</v>
      </c>
      <c r="T44" s="181">
        <v>1088</v>
      </c>
      <c r="U44" s="181">
        <v>27770</v>
      </c>
      <c r="V44" s="250"/>
      <c r="W44" s="199">
        <v>0</v>
      </c>
      <c r="X44" s="258">
        <v>0.09</v>
      </c>
      <c r="Y44" s="258">
        <v>6.9244667175755531E-2</v>
      </c>
      <c r="Z44" s="259">
        <v>0</v>
      </c>
      <c r="AA44" s="253"/>
      <c r="AB44" s="260">
        <v>0</v>
      </c>
      <c r="AC44" s="261">
        <v>0</v>
      </c>
      <c r="AD44" s="181">
        <v>0</v>
      </c>
      <c r="AE44" s="261">
        <v>0</v>
      </c>
      <c r="AF44" s="262">
        <v>0</v>
      </c>
      <c r="AG44" s="193"/>
    </row>
    <row r="45" spans="1:33" s="59" customFormat="1" ht="12">
      <c r="A45" s="194">
        <v>413</v>
      </c>
      <c r="B45" s="195">
        <v>413114615</v>
      </c>
      <c r="C45" s="196" t="s">
        <v>505</v>
      </c>
      <c r="D45" s="197">
        <v>114</v>
      </c>
      <c r="E45" s="196" t="s">
        <v>141</v>
      </c>
      <c r="F45" s="197">
        <v>615</v>
      </c>
      <c r="G45" s="198" t="s">
        <v>385</v>
      </c>
      <c r="H45" s="180"/>
      <c r="I45" s="181">
        <v>11611</v>
      </c>
      <c r="J45" s="181">
        <v>940</v>
      </c>
      <c r="K45" s="181">
        <f t="shared" si="0"/>
        <v>0</v>
      </c>
      <c r="L45" s="181">
        <v>1088</v>
      </c>
      <c r="M45" s="181">
        <v>13639</v>
      </c>
      <c r="N45" s="249"/>
      <c r="O45" s="205">
        <v>2</v>
      </c>
      <c r="P45" s="181">
        <v>0</v>
      </c>
      <c r="Q45" s="181">
        <v>25102</v>
      </c>
      <c r="R45" s="181">
        <v>0</v>
      </c>
      <c r="S45" s="181">
        <v>0</v>
      </c>
      <c r="T45" s="181">
        <v>2176</v>
      </c>
      <c r="U45" s="181">
        <v>27278</v>
      </c>
      <c r="V45" s="250"/>
      <c r="W45" s="199">
        <v>0</v>
      </c>
      <c r="X45" s="258">
        <v>0.09</v>
      </c>
      <c r="Y45" s="258">
        <v>2.7671811210377489E-3</v>
      </c>
      <c r="Z45" s="259">
        <v>0</v>
      </c>
      <c r="AA45" s="253"/>
      <c r="AB45" s="260">
        <v>0</v>
      </c>
      <c r="AC45" s="261">
        <v>0</v>
      </c>
      <c r="AD45" s="181">
        <v>0</v>
      </c>
      <c r="AE45" s="261">
        <v>0</v>
      </c>
      <c r="AF45" s="262">
        <v>0</v>
      </c>
      <c r="AG45" s="193"/>
    </row>
    <row r="46" spans="1:33" s="59" customFormat="1" ht="12">
      <c r="A46" s="194">
        <v>413</v>
      </c>
      <c r="B46" s="195">
        <v>413114670</v>
      </c>
      <c r="C46" s="196" t="s">
        <v>505</v>
      </c>
      <c r="D46" s="197">
        <v>114</v>
      </c>
      <c r="E46" s="196" t="s">
        <v>141</v>
      </c>
      <c r="F46" s="197">
        <v>670</v>
      </c>
      <c r="G46" s="198" t="s">
        <v>401</v>
      </c>
      <c r="H46" s="180"/>
      <c r="I46" s="181">
        <v>11961</v>
      </c>
      <c r="J46" s="181">
        <v>9085</v>
      </c>
      <c r="K46" s="181">
        <f t="shared" si="0"/>
        <v>0</v>
      </c>
      <c r="L46" s="181">
        <v>1088</v>
      </c>
      <c r="M46" s="181">
        <v>22134</v>
      </c>
      <c r="N46" s="249"/>
      <c r="O46" s="205">
        <v>15</v>
      </c>
      <c r="P46" s="181">
        <v>0</v>
      </c>
      <c r="Q46" s="181">
        <v>315690</v>
      </c>
      <c r="R46" s="181">
        <v>0</v>
      </c>
      <c r="S46" s="181">
        <v>0</v>
      </c>
      <c r="T46" s="181">
        <v>16320</v>
      </c>
      <c r="U46" s="181">
        <v>332010</v>
      </c>
      <c r="V46" s="250"/>
      <c r="W46" s="199">
        <v>0</v>
      </c>
      <c r="X46" s="258">
        <v>0.09</v>
      </c>
      <c r="Y46" s="258">
        <v>4.7850648323244552E-2</v>
      </c>
      <c r="Z46" s="259">
        <v>0</v>
      </c>
      <c r="AA46" s="253"/>
      <c r="AB46" s="260">
        <v>0</v>
      </c>
      <c r="AC46" s="261">
        <v>0</v>
      </c>
      <c r="AD46" s="181">
        <v>0</v>
      </c>
      <c r="AE46" s="261">
        <v>0</v>
      </c>
      <c r="AF46" s="262">
        <v>0</v>
      </c>
      <c r="AG46" s="193"/>
    </row>
    <row r="47" spans="1:33" s="59" customFormat="1" ht="12">
      <c r="A47" s="194">
        <v>413</v>
      </c>
      <c r="B47" s="195">
        <v>413114674</v>
      </c>
      <c r="C47" s="196" t="s">
        <v>505</v>
      </c>
      <c r="D47" s="197">
        <v>114</v>
      </c>
      <c r="E47" s="196" t="s">
        <v>141</v>
      </c>
      <c r="F47" s="197">
        <v>674</v>
      </c>
      <c r="G47" s="198" t="s">
        <v>404</v>
      </c>
      <c r="H47" s="180"/>
      <c r="I47" s="181">
        <v>13239</v>
      </c>
      <c r="J47" s="181">
        <v>7187</v>
      </c>
      <c r="K47" s="181">
        <f t="shared" si="0"/>
        <v>0</v>
      </c>
      <c r="L47" s="181">
        <v>1088</v>
      </c>
      <c r="M47" s="181">
        <v>21514</v>
      </c>
      <c r="N47" s="249"/>
      <c r="O47" s="205">
        <v>53</v>
      </c>
      <c r="P47" s="181">
        <v>0</v>
      </c>
      <c r="Q47" s="181">
        <v>1082578</v>
      </c>
      <c r="R47" s="181">
        <v>0</v>
      </c>
      <c r="S47" s="181">
        <v>0</v>
      </c>
      <c r="T47" s="181">
        <v>57664</v>
      </c>
      <c r="U47" s="181">
        <v>1140242</v>
      </c>
      <c r="V47" s="250"/>
      <c r="W47" s="199">
        <v>0</v>
      </c>
      <c r="X47" s="258">
        <v>0.18</v>
      </c>
      <c r="Y47" s="258">
        <v>6.9113265918240796E-2</v>
      </c>
      <c r="Z47" s="259">
        <v>0</v>
      </c>
      <c r="AA47" s="253"/>
      <c r="AB47" s="260">
        <v>0</v>
      </c>
      <c r="AC47" s="261">
        <v>0</v>
      </c>
      <c r="AD47" s="181">
        <v>0</v>
      </c>
      <c r="AE47" s="261">
        <v>0</v>
      </c>
      <c r="AF47" s="262">
        <v>0</v>
      </c>
      <c r="AG47" s="193"/>
    </row>
    <row r="48" spans="1:33" s="59" customFormat="1" ht="12">
      <c r="A48" s="194">
        <v>413</v>
      </c>
      <c r="B48" s="195">
        <v>413114717</v>
      </c>
      <c r="C48" s="196" t="s">
        <v>505</v>
      </c>
      <c r="D48" s="197">
        <v>114</v>
      </c>
      <c r="E48" s="196" t="s">
        <v>141</v>
      </c>
      <c r="F48" s="197">
        <v>717</v>
      </c>
      <c r="G48" s="198" t="s">
        <v>417</v>
      </c>
      <c r="H48" s="180"/>
      <c r="I48" s="181">
        <v>13292</v>
      </c>
      <c r="J48" s="181">
        <v>5497</v>
      </c>
      <c r="K48" s="181">
        <f t="shared" si="0"/>
        <v>0</v>
      </c>
      <c r="L48" s="181">
        <v>1088</v>
      </c>
      <c r="M48" s="181">
        <v>19877</v>
      </c>
      <c r="N48" s="249"/>
      <c r="O48" s="205">
        <v>29</v>
      </c>
      <c r="P48" s="181">
        <v>0</v>
      </c>
      <c r="Q48" s="181">
        <v>544881</v>
      </c>
      <c r="R48" s="181">
        <v>0</v>
      </c>
      <c r="S48" s="181">
        <v>0</v>
      </c>
      <c r="T48" s="181">
        <v>31552</v>
      </c>
      <c r="U48" s="181">
        <v>576433</v>
      </c>
      <c r="V48" s="250"/>
      <c r="W48" s="199">
        <v>0</v>
      </c>
      <c r="X48" s="258">
        <v>0.09</v>
      </c>
      <c r="Y48" s="258">
        <v>3.5134104265697415E-2</v>
      </c>
      <c r="Z48" s="259">
        <v>0</v>
      </c>
      <c r="AA48" s="253"/>
      <c r="AB48" s="260">
        <v>0</v>
      </c>
      <c r="AC48" s="261">
        <v>0</v>
      </c>
      <c r="AD48" s="181">
        <v>0</v>
      </c>
      <c r="AE48" s="261">
        <v>0</v>
      </c>
      <c r="AF48" s="262">
        <v>0</v>
      </c>
      <c r="AG48" s="193"/>
    </row>
    <row r="49" spans="1:33" s="59" customFormat="1" ht="12">
      <c r="A49" s="194">
        <v>413</v>
      </c>
      <c r="B49" s="195">
        <v>413114750</v>
      </c>
      <c r="C49" s="196" t="s">
        <v>505</v>
      </c>
      <c r="D49" s="197">
        <v>114</v>
      </c>
      <c r="E49" s="196" t="s">
        <v>141</v>
      </c>
      <c r="F49" s="197">
        <v>750</v>
      </c>
      <c r="G49" s="198" t="s">
        <v>425</v>
      </c>
      <c r="H49" s="180"/>
      <c r="I49" s="181">
        <v>12688</v>
      </c>
      <c r="J49" s="181">
        <v>8034</v>
      </c>
      <c r="K49" s="181">
        <f t="shared" si="0"/>
        <v>0</v>
      </c>
      <c r="L49" s="181">
        <v>1088</v>
      </c>
      <c r="M49" s="181">
        <v>21810</v>
      </c>
      <c r="N49" s="249"/>
      <c r="O49" s="205">
        <v>24</v>
      </c>
      <c r="P49" s="181">
        <v>0</v>
      </c>
      <c r="Q49" s="181">
        <v>497328</v>
      </c>
      <c r="R49" s="181">
        <v>0</v>
      </c>
      <c r="S49" s="181">
        <v>0</v>
      </c>
      <c r="T49" s="181">
        <v>26112</v>
      </c>
      <c r="U49" s="181">
        <v>523440</v>
      </c>
      <c r="V49" s="250"/>
      <c r="W49" s="199">
        <v>0</v>
      </c>
      <c r="X49" s="258">
        <v>0.09</v>
      </c>
      <c r="Y49" s="258">
        <v>3.9846807100999027E-2</v>
      </c>
      <c r="Z49" s="259">
        <v>0</v>
      </c>
      <c r="AA49" s="253"/>
      <c r="AB49" s="260">
        <v>0</v>
      </c>
      <c r="AC49" s="261">
        <v>0</v>
      </c>
      <c r="AD49" s="181">
        <v>0</v>
      </c>
      <c r="AE49" s="261">
        <v>0</v>
      </c>
      <c r="AF49" s="262">
        <v>0</v>
      </c>
      <c r="AG49" s="193"/>
    </row>
    <row r="50" spans="1:33" s="59" customFormat="1" ht="12">
      <c r="A50" s="194">
        <v>413</v>
      </c>
      <c r="B50" s="195">
        <v>413114755</v>
      </c>
      <c r="C50" s="196" t="s">
        <v>505</v>
      </c>
      <c r="D50" s="197">
        <v>114</v>
      </c>
      <c r="E50" s="196" t="s">
        <v>141</v>
      </c>
      <c r="F50" s="197">
        <v>755</v>
      </c>
      <c r="G50" s="198" t="s">
        <v>427</v>
      </c>
      <c r="H50" s="180"/>
      <c r="I50" s="181">
        <v>12144</v>
      </c>
      <c r="J50" s="181">
        <v>5676</v>
      </c>
      <c r="K50" s="181">
        <f t="shared" si="0"/>
        <v>0</v>
      </c>
      <c r="L50" s="181">
        <v>1088</v>
      </c>
      <c r="M50" s="181">
        <v>18908</v>
      </c>
      <c r="N50" s="249"/>
      <c r="O50" s="205">
        <v>12</v>
      </c>
      <c r="P50" s="181">
        <v>0</v>
      </c>
      <c r="Q50" s="181">
        <v>213840</v>
      </c>
      <c r="R50" s="181">
        <v>0</v>
      </c>
      <c r="S50" s="181">
        <v>0</v>
      </c>
      <c r="T50" s="181">
        <v>13056</v>
      </c>
      <c r="U50" s="181">
        <v>226896</v>
      </c>
      <c r="V50" s="250"/>
      <c r="W50" s="199">
        <v>0</v>
      </c>
      <c r="X50" s="258">
        <v>0.09</v>
      </c>
      <c r="Y50" s="258">
        <v>2.6136684038569967E-2</v>
      </c>
      <c r="Z50" s="259">
        <v>0</v>
      </c>
      <c r="AA50" s="253"/>
      <c r="AB50" s="260">
        <v>0</v>
      </c>
      <c r="AC50" s="261">
        <v>0</v>
      </c>
      <c r="AD50" s="181">
        <v>0</v>
      </c>
      <c r="AE50" s="261">
        <v>0</v>
      </c>
      <c r="AF50" s="262">
        <v>0</v>
      </c>
      <c r="AG50" s="193"/>
    </row>
    <row r="51" spans="1:33" s="59" customFormat="1" ht="12">
      <c r="A51" s="194">
        <v>414</v>
      </c>
      <c r="B51" s="195">
        <v>414603024</v>
      </c>
      <c r="C51" s="196" t="s">
        <v>506</v>
      </c>
      <c r="D51" s="197">
        <v>603</v>
      </c>
      <c r="E51" s="196" t="s">
        <v>590</v>
      </c>
      <c r="F51" s="197">
        <v>24</v>
      </c>
      <c r="G51" s="198" t="s">
        <v>51</v>
      </c>
      <c r="H51" s="180"/>
      <c r="I51" s="181">
        <v>12119.521511254021</v>
      </c>
      <c r="J51" s="181">
        <v>3196</v>
      </c>
      <c r="K51" s="181">
        <f t="shared" si="0"/>
        <v>0</v>
      </c>
      <c r="L51" s="181">
        <v>1088</v>
      </c>
      <c r="M51" s="181">
        <v>16403.521511254021</v>
      </c>
      <c r="N51" s="249"/>
      <c r="O51" s="205">
        <v>1</v>
      </c>
      <c r="P51" s="181">
        <v>0</v>
      </c>
      <c r="Q51" s="181">
        <v>15316</v>
      </c>
      <c r="R51" s="181">
        <v>0</v>
      </c>
      <c r="S51" s="181">
        <v>0</v>
      </c>
      <c r="T51" s="181">
        <v>1088</v>
      </c>
      <c r="U51" s="181">
        <v>16404</v>
      </c>
      <c r="V51" s="250"/>
      <c r="W51" s="199">
        <v>0</v>
      </c>
      <c r="X51" s="258">
        <v>0.09</v>
      </c>
      <c r="Y51" s="258">
        <v>2.0470003853742709E-2</v>
      </c>
      <c r="Z51" s="259">
        <v>0</v>
      </c>
      <c r="AA51" s="253"/>
      <c r="AB51" s="260">
        <v>0</v>
      </c>
      <c r="AC51" s="261">
        <v>0</v>
      </c>
      <c r="AD51" s="181">
        <v>0</v>
      </c>
      <c r="AE51" s="261">
        <v>0</v>
      </c>
      <c r="AF51" s="262">
        <v>0</v>
      </c>
      <c r="AG51" s="193"/>
    </row>
    <row r="52" spans="1:33" s="59" customFormat="1" ht="12">
      <c r="A52" s="194">
        <v>414</v>
      </c>
      <c r="B52" s="195">
        <v>414603063</v>
      </c>
      <c r="C52" s="196" t="s">
        <v>506</v>
      </c>
      <c r="D52" s="197">
        <v>603</v>
      </c>
      <c r="E52" s="196" t="s">
        <v>590</v>
      </c>
      <c r="F52" s="197">
        <v>63</v>
      </c>
      <c r="G52" s="198" t="s">
        <v>90</v>
      </c>
      <c r="H52" s="180"/>
      <c r="I52" s="181">
        <v>13743</v>
      </c>
      <c r="J52" s="181">
        <v>4444</v>
      </c>
      <c r="K52" s="181">
        <f t="shared" si="0"/>
        <v>0</v>
      </c>
      <c r="L52" s="181">
        <v>1088</v>
      </c>
      <c r="M52" s="181">
        <v>19275</v>
      </c>
      <c r="N52" s="249"/>
      <c r="O52" s="205">
        <v>4</v>
      </c>
      <c r="P52" s="181">
        <v>0</v>
      </c>
      <c r="Q52" s="181">
        <v>72748</v>
      </c>
      <c r="R52" s="181">
        <v>0</v>
      </c>
      <c r="S52" s="181">
        <v>0</v>
      </c>
      <c r="T52" s="181">
        <v>4352</v>
      </c>
      <c r="U52" s="181">
        <v>77100</v>
      </c>
      <c r="V52" s="250"/>
      <c r="W52" s="199">
        <v>0</v>
      </c>
      <c r="X52" s="258">
        <v>0.09</v>
      </c>
      <c r="Y52" s="258">
        <v>2.6359032135532864E-2</v>
      </c>
      <c r="Z52" s="259">
        <v>0</v>
      </c>
      <c r="AA52" s="253"/>
      <c r="AB52" s="260">
        <v>0</v>
      </c>
      <c r="AC52" s="261">
        <v>0</v>
      </c>
      <c r="AD52" s="181">
        <v>0</v>
      </c>
      <c r="AE52" s="261">
        <v>0</v>
      </c>
      <c r="AF52" s="262">
        <v>0</v>
      </c>
      <c r="AG52" s="193"/>
    </row>
    <row r="53" spans="1:33" s="59" customFormat="1" ht="12">
      <c r="A53" s="194">
        <v>414</v>
      </c>
      <c r="B53" s="195">
        <v>414603209</v>
      </c>
      <c r="C53" s="196" t="s">
        <v>506</v>
      </c>
      <c r="D53" s="197">
        <v>603</v>
      </c>
      <c r="E53" s="196" t="s">
        <v>590</v>
      </c>
      <c r="F53" s="197">
        <v>209</v>
      </c>
      <c r="G53" s="198" t="s">
        <v>236</v>
      </c>
      <c r="H53" s="180"/>
      <c r="I53" s="181">
        <v>14686</v>
      </c>
      <c r="J53" s="181">
        <v>3865</v>
      </c>
      <c r="K53" s="181">
        <f t="shared" si="0"/>
        <v>0</v>
      </c>
      <c r="L53" s="181">
        <v>1088</v>
      </c>
      <c r="M53" s="181">
        <v>19639</v>
      </c>
      <c r="N53" s="249"/>
      <c r="O53" s="205">
        <v>70</v>
      </c>
      <c r="P53" s="181">
        <v>0</v>
      </c>
      <c r="Q53" s="181">
        <v>1298570</v>
      </c>
      <c r="R53" s="181">
        <v>0</v>
      </c>
      <c r="S53" s="181">
        <v>0</v>
      </c>
      <c r="T53" s="181">
        <v>76160</v>
      </c>
      <c r="U53" s="181">
        <v>1374730</v>
      </c>
      <c r="V53" s="250"/>
      <c r="W53" s="199">
        <v>0</v>
      </c>
      <c r="X53" s="258">
        <v>0.18</v>
      </c>
      <c r="Y53" s="258">
        <v>5.3714359883536129E-2</v>
      </c>
      <c r="Z53" s="259">
        <v>0</v>
      </c>
      <c r="AA53" s="253"/>
      <c r="AB53" s="260">
        <v>0</v>
      </c>
      <c r="AC53" s="261">
        <v>0</v>
      </c>
      <c r="AD53" s="181">
        <v>0</v>
      </c>
      <c r="AE53" s="261">
        <v>0</v>
      </c>
      <c r="AF53" s="262">
        <v>0</v>
      </c>
      <c r="AG53" s="193"/>
    </row>
    <row r="54" spans="1:33" s="59" customFormat="1" ht="12">
      <c r="A54" s="194">
        <v>414</v>
      </c>
      <c r="B54" s="195">
        <v>414603236</v>
      </c>
      <c r="C54" s="196" t="s">
        <v>506</v>
      </c>
      <c r="D54" s="197">
        <v>603</v>
      </c>
      <c r="E54" s="196" t="s">
        <v>590</v>
      </c>
      <c r="F54" s="197">
        <v>236</v>
      </c>
      <c r="G54" s="198" t="s">
        <v>263</v>
      </c>
      <c r="H54" s="180"/>
      <c r="I54" s="181">
        <v>14744</v>
      </c>
      <c r="J54" s="181">
        <v>2662</v>
      </c>
      <c r="K54" s="181">
        <f t="shared" si="0"/>
        <v>0</v>
      </c>
      <c r="L54" s="181">
        <v>1088</v>
      </c>
      <c r="M54" s="181">
        <v>18494</v>
      </c>
      <c r="N54" s="249"/>
      <c r="O54" s="205">
        <v>185</v>
      </c>
      <c r="P54" s="181">
        <v>0</v>
      </c>
      <c r="Q54" s="181">
        <v>3220110</v>
      </c>
      <c r="R54" s="181">
        <v>0</v>
      </c>
      <c r="S54" s="181">
        <v>0</v>
      </c>
      <c r="T54" s="181">
        <v>201280</v>
      </c>
      <c r="U54" s="181">
        <v>3421390</v>
      </c>
      <c r="V54" s="250"/>
      <c r="W54" s="199">
        <v>0</v>
      </c>
      <c r="X54" s="258">
        <v>0.18</v>
      </c>
      <c r="Y54" s="258">
        <v>3.1978001789299701E-2</v>
      </c>
      <c r="Z54" s="259">
        <v>0</v>
      </c>
      <c r="AA54" s="253"/>
      <c r="AB54" s="260">
        <v>0</v>
      </c>
      <c r="AC54" s="261">
        <v>0</v>
      </c>
      <c r="AD54" s="181">
        <v>0</v>
      </c>
      <c r="AE54" s="261">
        <v>0</v>
      </c>
      <c r="AF54" s="262">
        <v>0</v>
      </c>
      <c r="AG54" s="193"/>
    </row>
    <row r="55" spans="1:33" s="59" customFormat="1" ht="12">
      <c r="A55" s="194">
        <v>414</v>
      </c>
      <c r="B55" s="195">
        <v>414603249</v>
      </c>
      <c r="C55" s="196" t="s">
        <v>506</v>
      </c>
      <c r="D55" s="197">
        <v>603</v>
      </c>
      <c r="E55" s="196" t="s">
        <v>590</v>
      </c>
      <c r="F55" s="197">
        <v>249</v>
      </c>
      <c r="G55" s="198" t="s">
        <v>276</v>
      </c>
      <c r="H55" s="180"/>
      <c r="I55" s="181">
        <v>13387.845491803277</v>
      </c>
      <c r="J55" s="181">
        <v>29550</v>
      </c>
      <c r="K55" s="181">
        <f t="shared" si="0"/>
        <v>0</v>
      </c>
      <c r="L55" s="181">
        <v>1088</v>
      </c>
      <c r="M55" s="181">
        <v>44025.84549180328</v>
      </c>
      <c r="N55" s="249"/>
      <c r="O55" s="205">
        <v>1</v>
      </c>
      <c r="P55" s="181">
        <v>0</v>
      </c>
      <c r="Q55" s="181">
        <v>42938</v>
      </c>
      <c r="R55" s="181">
        <v>0</v>
      </c>
      <c r="S55" s="181">
        <v>0</v>
      </c>
      <c r="T55" s="181">
        <v>1088</v>
      </c>
      <c r="U55" s="181">
        <v>44026</v>
      </c>
      <c r="V55" s="250"/>
      <c r="W55" s="199">
        <v>0</v>
      </c>
      <c r="X55" s="258">
        <v>0.09</v>
      </c>
      <c r="Y55" s="258">
        <v>9.4042541448322598E-3</v>
      </c>
      <c r="Z55" s="259">
        <v>0</v>
      </c>
      <c r="AA55" s="253"/>
      <c r="AB55" s="260">
        <v>0</v>
      </c>
      <c r="AC55" s="261">
        <v>0</v>
      </c>
      <c r="AD55" s="181">
        <v>0</v>
      </c>
      <c r="AE55" s="261">
        <v>0</v>
      </c>
      <c r="AF55" s="262">
        <v>0</v>
      </c>
      <c r="AG55" s="193"/>
    </row>
    <row r="56" spans="1:33" s="59" customFormat="1" ht="12">
      <c r="A56" s="194">
        <v>414</v>
      </c>
      <c r="B56" s="195">
        <v>414603263</v>
      </c>
      <c r="C56" s="196" t="s">
        <v>506</v>
      </c>
      <c r="D56" s="197">
        <v>603</v>
      </c>
      <c r="E56" s="196" t="s">
        <v>590</v>
      </c>
      <c r="F56" s="197">
        <v>263</v>
      </c>
      <c r="G56" s="198" t="s">
        <v>290</v>
      </c>
      <c r="H56" s="180"/>
      <c r="I56" s="181">
        <v>11611</v>
      </c>
      <c r="J56" s="181">
        <v>8349</v>
      </c>
      <c r="K56" s="181">
        <f t="shared" si="0"/>
        <v>0</v>
      </c>
      <c r="L56" s="181">
        <v>1088</v>
      </c>
      <c r="M56" s="181">
        <v>21048</v>
      </c>
      <c r="N56" s="249"/>
      <c r="O56" s="205">
        <v>1</v>
      </c>
      <c r="P56" s="181">
        <v>0</v>
      </c>
      <c r="Q56" s="181">
        <v>19960</v>
      </c>
      <c r="R56" s="181">
        <v>0</v>
      </c>
      <c r="S56" s="181">
        <v>0</v>
      </c>
      <c r="T56" s="181">
        <v>1088</v>
      </c>
      <c r="U56" s="181">
        <v>21048</v>
      </c>
      <c r="V56" s="250"/>
      <c r="W56" s="199">
        <v>0</v>
      </c>
      <c r="X56" s="258">
        <v>0.09</v>
      </c>
      <c r="Y56" s="258">
        <v>2.0340663724009885E-2</v>
      </c>
      <c r="Z56" s="259">
        <v>0</v>
      </c>
      <c r="AA56" s="253"/>
      <c r="AB56" s="260">
        <v>0</v>
      </c>
      <c r="AC56" s="261">
        <v>0</v>
      </c>
      <c r="AD56" s="181">
        <v>0</v>
      </c>
      <c r="AE56" s="261">
        <v>0</v>
      </c>
      <c r="AF56" s="262">
        <v>0</v>
      </c>
      <c r="AG56" s="193"/>
    </row>
    <row r="57" spans="1:33" s="59" customFormat="1" ht="12">
      <c r="A57" s="194">
        <v>414</v>
      </c>
      <c r="B57" s="195">
        <v>414603603</v>
      </c>
      <c r="C57" s="196" t="s">
        <v>506</v>
      </c>
      <c r="D57" s="197">
        <v>603</v>
      </c>
      <c r="E57" s="196" t="s">
        <v>590</v>
      </c>
      <c r="F57" s="197">
        <v>603</v>
      </c>
      <c r="G57" s="198" t="s">
        <v>590</v>
      </c>
      <c r="H57" s="180"/>
      <c r="I57" s="181">
        <v>13872</v>
      </c>
      <c r="J57" s="181">
        <v>2626</v>
      </c>
      <c r="K57" s="181">
        <f t="shared" si="0"/>
        <v>0</v>
      </c>
      <c r="L57" s="181">
        <v>1088</v>
      </c>
      <c r="M57" s="181">
        <v>17586</v>
      </c>
      <c r="N57" s="249"/>
      <c r="O57" s="205">
        <v>64</v>
      </c>
      <c r="P57" s="181">
        <v>0</v>
      </c>
      <c r="Q57" s="181">
        <v>1055872</v>
      </c>
      <c r="R57" s="181">
        <v>0</v>
      </c>
      <c r="S57" s="181">
        <v>0</v>
      </c>
      <c r="T57" s="181">
        <v>69632</v>
      </c>
      <c r="U57" s="181">
        <v>1125504</v>
      </c>
      <c r="V57" s="250"/>
      <c r="W57" s="199">
        <v>0</v>
      </c>
      <c r="X57" s="258">
        <v>0.18</v>
      </c>
      <c r="Y57" s="258">
        <v>5.6562722029570779E-2</v>
      </c>
      <c r="Z57" s="259">
        <v>0</v>
      </c>
      <c r="AA57" s="253"/>
      <c r="AB57" s="260">
        <v>0</v>
      </c>
      <c r="AC57" s="261">
        <v>0</v>
      </c>
      <c r="AD57" s="181">
        <v>0</v>
      </c>
      <c r="AE57" s="261">
        <v>0</v>
      </c>
      <c r="AF57" s="262">
        <v>0</v>
      </c>
      <c r="AG57" s="193"/>
    </row>
    <row r="58" spans="1:33" s="59" customFormat="1" ht="12">
      <c r="A58" s="194">
        <v>414</v>
      </c>
      <c r="B58" s="195">
        <v>414603635</v>
      </c>
      <c r="C58" s="196" t="s">
        <v>506</v>
      </c>
      <c r="D58" s="197">
        <v>603</v>
      </c>
      <c r="E58" s="196" t="s">
        <v>590</v>
      </c>
      <c r="F58" s="197">
        <v>635</v>
      </c>
      <c r="G58" s="198" t="s">
        <v>392</v>
      </c>
      <c r="H58" s="180"/>
      <c r="I58" s="181">
        <v>12905</v>
      </c>
      <c r="J58" s="181">
        <v>5216</v>
      </c>
      <c r="K58" s="181">
        <f t="shared" si="0"/>
        <v>0</v>
      </c>
      <c r="L58" s="181">
        <v>1088</v>
      </c>
      <c r="M58" s="181">
        <v>19209</v>
      </c>
      <c r="N58" s="249"/>
      <c r="O58" s="205">
        <v>28</v>
      </c>
      <c r="P58" s="181">
        <v>0</v>
      </c>
      <c r="Q58" s="181">
        <v>507388</v>
      </c>
      <c r="R58" s="181">
        <v>0</v>
      </c>
      <c r="S58" s="181">
        <v>0</v>
      </c>
      <c r="T58" s="181">
        <v>30464</v>
      </c>
      <c r="U58" s="181">
        <v>537852</v>
      </c>
      <c r="V58" s="250"/>
      <c r="W58" s="199">
        <v>0</v>
      </c>
      <c r="X58" s="258">
        <v>0.09</v>
      </c>
      <c r="Y58" s="258">
        <v>1.9109124620506682E-2</v>
      </c>
      <c r="Z58" s="259">
        <v>0</v>
      </c>
      <c r="AA58" s="253"/>
      <c r="AB58" s="260">
        <v>0</v>
      </c>
      <c r="AC58" s="261">
        <v>0</v>
      </c>
      <c r="AD58" s="181">
        <v>0</v>
      </c>
      <c r="AE58" s="261">
        <v>0</v>
      </c>
      <c r="AF58" s="262">
        <v>0</v>
      </c>
      <c r="AG58" s="193"/>
    </row>
    <row r="59" spans="1:33" s="59" customFormat="1" ht="12">
      <c r="A59" s="194">
        <v>414</v>
      </c>
      <c r="B59" s="195">
        <v>414603715</v>
      </c>
      <c r="C59" s="196" t="s">
        <v>506</v>
      </c>
      <c r="D59" s="197">
        <v>603</v>
      </c>
      <c r="E59" s="196" t="s">
        <v>590</v>
      </c>
      <c r="F59" s="197">
        <v>715</v>
      </c>
      <c r="G59" s="198" t="s">
        <v>416</v>
      </c>
      <c r="H59" s="180"/>
      <c r="I59" s="181">
        <v>11321</v>
      </c>
      <c r="J59" s="181">
        <v>9161</v>
      </c>
      <c r="K59" s="181">
        <f t="shared" si="0"/>
        <v>0</v>
      </c>
      <c r="L59" s="181">
        <v>1088</v>
      </c>
      <c r="M59" s="181">
        <v>21570</v>
      </c>
      <c r="N59" s="249"/>
      <c r="O59" s="205">
        <v>9</v>
      </c>
      <c r="P59" s="181">
        <v>0</v>
      </c>
      <c r="Q59" s="181">
        <v>184338</v>
      </c>
      <c r="R59" s="181">
        <v>0</v>
      </c>
      <c r="S59" s="181">
        <v>0</v>
      </c>
      <c r="T59" s="181">
        <v>9792</v>
      </c>
      <c r="U59" s="181">
        <v>194130</v>
      </c>
      <c r="V59" s="250"/>
      <c r="W59" s="199">
        <v>0</v>
      </c>
      <c r="X59" s="258">
        <v>0.09</v>
      </c>
      <c r="Y59" s="258">
        <v>8.3726124578412543E-3</v>
      </c>
      <c r="Z59" s="259">
        <v>0</v>
      </c>
      <c r="AA59" s="253"/>
      <c r="AB59" s="260">
        <v>0</v>
      </c>
      <c r="AC59" s="261">
        <v>0</v>
      </c>
      <c r="AD59" s="181">
        <v>0</v>
      </c>
      <c r="AE59" s="261">
        <v>0</v>
      </c>
      <c r="AF59" s="262">
        <v>0</v>
      </c>
      <c r="AG59" s="193"/>
    </row>
    <row r="60" spans="1:33" s="59" customFormat="1" ht="12">
      <c r="A60" s="194">
        <v>416</v>
      </c>
      <c r="B60" s="195">
        <v>416035001</v>
      </c>
      <c r="C60" s="196" t="s">
        <v>507</v>
      </c>
      <c r="D60" s="197">
        <v>35</v>
      </c>
      <c r="E60" s="196" t="s">
        <v>62</v>
      </c>
      <c r="F60" s="197">
        <v>1</v>
      </c>
      <c r="G60" s="198" t="s">
        <v>28</v>
      </c>
      <c r="H60" s="180"/>
      <c r="I60" s="181">
        <v>15888</v>
      </c>
      <c r="J60" s="181">
        <v>2669</v>
      </c>
      <c r="K60" s="181">
        <f t="shared" si="0"/>
        <v>0</v>
      </c>
      <c r="L60" s="181">
        <v>1088</v>
      </c>
      <c r="M60" s="181">
        <v>19645</v>
      </c>
      <c r="N60" s="249"/>
      <c r="O60" s="205">
        <v>1</v>
      </c>
      <c r="P60" s="181">
        <v>0</v>
      </c>
      <c r="Q60" s="181">
        <v>18557</v>
      </c>
      <c r="R60" s="181">
        <v>0</v>
      </c>
      <c r="S60" s="181">
        <v>0</v>
      </c>
      <c r="T60" s="181">
        <v>1088</v>
      </c>
      <c r="U60" s="181">
        <v>19645</v>
      </c>
      <c r="V60" s="250"/>
      <c r="W60" s="199">
        <v>0</v>
      </c>
      <c r="X60" s="258">
        <v>0.09</v>
      </c>
      <c r="Y60" s="258">
        <v>1.7655613036377461E-2</v>
      </c>
      <c r="Z60" s="259">
        <v>0</v>
      </c>
      <c r="AA60" s="253"/>
      <c r="AB60" s="260">
        <v>0</v>
      </c>
      <c r="AC60" s="261">
        <v>0</v>
      </c>
      <c r="AD60" s="181">
        <v>0</v>
      </c>
      <c r="AE60" s="261">
        <v>0</v>
      </c>
      <c r="AF60" s="262">
        <v>0</v>
      </c>
      <c r="AG60" s="193"/>
    </row>
    <row r="61" spans="1:33" s="59" customFormat="1" ht="12">
      <c r="A61" s="194">
        <v>416</v>
      </c>
      <c r="B61" s="195">
        <v>416035035</v>
      </c>
      <c r="C61" s="196" t="s">
        <v>507</v>
      </c>
      <c r="D61" s="197">
        <v>35</v>
      </c>
      <c r="E61" s="196" t="s">
        <v>62</v>
      </c>
      <c r="F61" s="197">
        <v>35</v>
      </c>
      <c r="G61" s="198" t="s">
        <v>62</v>
      </c>
      <c r="H61" s="180"/>
      <c r="I61" s="181">
        <v>17157</v>
      </c>
      <c r="J61" s="181">
        <v>6632</v>
      </c>
      <c r="K61" s="181">
        <f t="shared" si="0"/>
        <v>29.262611275964392</v>
      </c>
      <c r="L61" s="181">
        <v>1088</v>
      </c>
      <c r="M61" s="181">
        <v>24906.262611275964</v>
      </c>
      <c r="N61" s="249"/>
      <c r="O61" s="205">
        <v>674</v>
      </c>
      <c r="P61" s="181">
        <v>0</v>
      </c>
      <c r="Q61" s="181">
        <v>16033786</v>
      </c>
      <c r="R61" s="181">
        <v>0</v>
      </c>
      <c r="S61" s="181">
        <v>19723</v>
      </c>
      <c r="T61" s="181">
        <v>733312</v>
      </c>
      <c r="U61" s="181">
        <v>16786821</v>
      </c>
      <c r="V61" s="250"/>
      <c r="W61" s="199">
        <v>0</v>
      </c>
      <c r="X61" s="258">
        <v>0.18</v>
      </c>
      <c r="Y61" s="258">
        <v>0.17806015337155764</v>
      </c>
      <c r="Z61" s="259">
        <v>0</v>
      </c>
      <c r="AA61" s="253"/>
      <c r="AB61" s="260">
        <v>0</v>
      </c>
      <c r="AC61" s="261">
        <v>0</v>
      </c>
      <c r="AD61" s="181">
        <v>0</v>
      </c>
      <c r="AE61" s="261">
        <v>0</v>
      </c>
      <c r="AF61" s="262">
        <v>0</v>
      </c>
      <c r="AG61" s="193"/>
    </row>
    <row r="62" spans="1:33" s="59" customFormat="1" ht="12">
      <c r="A62" s="194">
        <v>416</v>
      </c>
      <c r="B62" s="195">
        <v>416035044</v>
      </c>
      <c r="C62" s="196" t="s">
        <v>507</v>
      </c>
      <c r="D62" s="197">
        <v>35</v>
      </c>
      <c r="E62" s="196" t="s">
        <v>62</v>
      </c>
      <c r="F62" s="197">
        <v>44</v>
      </c>
      <c r="G62" s="198" t="s">
        <v>71</v>
      </c>
      <c r="H62" s="180"/>
      <c r="I62" s="181">
        <v>13115</v>
      </c>
      <c r="J62" s="181">
        <v>384</v>
      </c>
      <c r="K62" s="181">
        <f t="shared" si="0"/>
        <v>0</v>
      </c>
      <c r="L62" s="181">
        <v>1088</v>
      </c>
      <c r="M62" s="181">
        <v>14587</v>
      </c>
      <c r="N62" s="249"/>
      <c r="O62" s="205">
        <v>3</v>
      </c>
      <c r="P62" s="181">
        <v>0</v>
      </c>
      <c r="Q62" s="181">
        <v>40497</v>
      </c>
      <c r="R62" s="181">
        <v>0</v>
      </c>
      <c r="S62" s="181">
        <v>0</v>
      </c>
      <c r="T62" s="181">
        <v>3264</v>
      </c>
      <c r="U62" s="181">
        <v>43761</v>
      </c>
      <c r="V62" s="250"/>
      <c r="W62" s="199">
        <v>0</v>
      </c>
      <c r="X62" s="258">
        <v>0.18</v>
      </c>
      <c r="Y62" s="258">
        <v>8.3081552996934052E-2</v>
      </c>
      <c r="Z62" s="259">
        <v>0</v>
      </c>
      <c r="AA62" s="253"/>
      <c r="AB62" s="260">
        <v>0</v>
      </c>
      <c r="AC62" s="261">
        <v>0</v>
      </c>
      <c r="AD62" s="181">
        <v>0</v>
      </c>
      <c r="AE62" s="261">
        <v>0</v>
      </c>
      <c r="AF62" s="262">
        <v>0</v>
      </c>
      <c r="AG62" s="193"/>
    </row>
    <row r="63" spans="1:33" s="59" customFormat="1" ht="12">
      <c r="A63" s="194">
        <v>416</v>
      </c>
      <c r="B63" s="195">
        <v>416035073</v>
      </c>
      <c r="C63" s="196" t="s">
        <v>507</v>
      </c>
      <c r="D63" s="197">
        <v>35</v>
      </c>
      <c r="E63" s="196" t="s">
        <v>62</v>
      </c>
      <c r="F63" s="197">
        <v>73</v>
      </c>
      <c r="G63" s="198" t="s">
        <v>100</v>
      </c>
      <c r="H63" s="180"/>
      <c r="I63" s="181">
        <v>12440</v>
      </c>
      <c r="J63" s="181">
        <v>9436</v>
      </c>
      <c r="K63" s="181">
        <f t="shared" si="0"/>
        <v>0</v>
      </c>
      <c r="L63" s="181">
        <v>1088</v>
      </c>
      <c r="M63" s="181">
        <v>22964</v>
      </c>
      <c r="N63" s="249"/>
      <c r="O63" s="205">
        <v>2</v>
      </c>
      <c r="P63" s="181">
        <v>0</v>
      </c>
      <c r="Q63" s="181">
        <v>43752</v>
      </c>
      <c r="R63" s="181">
        <v>0</v>
      </c>
      <c r="S63" s="181">
        <v>0</v>
      </c>
      <c r="T63" s="181">
        <v>2176</v>
      </c>
      <c r="U63" s="181">
        <v>45928</v>
      </c>
      <c r="V63" s="250"/>
      <c r="W63" s="199">
        <v>0</v>
      </c>
      <c r="X63" s="258">
        <v>0.09</v>
      </c>
      <c r="Y63" s="258">
        <v>1.3571298972557265E-2</v>
      </c>
      <c r="Z63" s="259">
        <v>0</v>
      </c>
      <c r="AA63" s="253"/>
      <c r="AB63" s="260">
        <v>0</v>
      </c>
      <c r="AC63" s="261">
        <v>0</v>
      </c>
      <c r="AD63" s="181">
        <v>0</v>
      </c>
      <c r="AE63" s="261">
        <v>0</v>
      </c>
      <c r="AF63" s="262">
        <v>0</v>
      </c>
      <c r="AG63" s="193"/>
    </row>
    <row r="64" spans="1:33" s="59" customFormat="1" ht="12">
      <c r="A64" s="194">
        <v>416</v>
      </c>
      <c r="B64" s="195">
        <v>416035093</v>
      </c>
      <c r="C64" s="196" t="s">
        <v>507</v>
      </c>
      <c r="D64" s="197">
        <v>35</v>
      </c>
      <c r="E64" s="196" t="s">
        <v>62</v>
      </c>
      <c r="F64" s="197">
        <v>93</v>
      </c>
      <c r="G64" s="198" t="s">
        <v>120</v>
      </c>
      <c r="H64" s="180"/>
      <c r="I64" s="181">
        <v>17078</v>
      </c>
      <c r="J64" s="181">
        <v>0</v>
      </c>
      <c r="K64" s="181">
        <f t="shared" si="0"/>
        <v>0</v>
      </c>
      <c r="L64" s="181">
        <v>1088</v>
      </c>
      <c r="M64" s="181">
        <v>18166</v>
      </c>
      <c r="N64" s="249"/>
      <c r="O64" s="205">
        <v>1</v>
      </c>
      <c r="P64" s="181">
        <v>0</v>
      </c>
      <c r="Q64" s="181">
        <v>17078</v>
      </c>
      <c r="R64" s="181">
        <v>0</v>
      </c>
      <c r="S64" s="181">
        <v>0</v>
      </c>
      <c r="T64" s="181">
        <v>1088</v>
      </c>
      <c r="U64" s="181">
        <v>18166</v>
      </c>
      <c r="V64" s="250"/>
      <c r="W64" s="199">
        <v>0</v>
      </c>
      <c r="X64" s="258">
        <v>0.18</v>
      </c>
      <c r="Y64" s="258">
        <v>8.8820430434127906E-2</v>
      </c>
      <c r="Z64" s="259">
        <v>0</v>
      </c>
      <c r="AA64" s="253"/>
      <c r="AB64" s="260">
        <v>0</v>
      </c>
      <c r="AC64" s="261">
        <v>0</v>
      </c>
      <c r="AD64" s="181">
        <v>0</v>
      </c>
      <c r="AE64" s="261">
        <v>0</v>
      </c>
      <c r="AF64" s="262">
        <v>0</v>
      </c>
      <c r="AG64" s="193"/>
    </row>
    <row r="65" spans="1:33" s="59" customFormat="1" ht="12">
      <c r="A65" s="194">
        <v>416</v>
      </c>
      <c r="B65" s="195">
        <v>416035133</v>
      </c>
      <c r="C65" s="196" t="s">
        <v>507</v>
      </c>
      <c r="D65" s="197">
        <v>35</v>
      </c>
      <c r="E65" s="196" t="s">
        <v>62</v>
      </c>
      <c r="F65" s="197">
        <v>133</v>
      </c>
      <c r="G65" s="198" t="s">
        <v>160</v>
      </c>
      <c r="H65" s="180"/>
      <c r="I65" s="181">
        <v>18459</v>
      </c>
      <c r="J65" s="181">
        <v>1914</v>
      </c>
      <c r="K65" s="181">
        <f t="shared" si="0"/>
        <v>0</v>
      </c>
      <c r="L65" s="181">
        <v>1088</v>
      </c>
      <c r="M65" s="181">
        <v>21461</v>
      </c>
      <c r="N65" s="249"/>
      <c r="O65" s="205">
        <v>1</v>
      </c>
      <c r="P65" s="181">
        <v>0</v>
      </c>
      <c r="Q65" s="181">
        <v>20373</v>
      </c>
      <c r="R65" s="181">
        <v>0</v>
      </c>
      <c r="S65" s="181">
        <v>0</v>
      </c>
      <c r="T65" s="181">
        <v>1088</v>
      </c>
      <c r="U65" s="181">
        <v>21461</v>
      </c>
      <c r="V65" s="250"/>
      <c r="W65" s="199">
        <v>0</v>
      </c>
      <c r="X65" s="258">
        <v>0.09</v>
      </c>
      <c r="Y65" s="258">
        <v>3.9487922666339895E-2</v>
      </c>
      <c r="Z65" s="259">
        <v>0</v>
      </c>
      <c r="AA65" s="253"/>
      <c r="AB65" s="260">
        <v>0</v>
      </c>
      <c r="AC65" s="261">
        <v>0</v>
      </c>
      <c r="AD65" s="181">
        <v>0</v>
      </c>
      <c r="AE65" s="261">
        <v>0</v>
      </c>
      <c r="AF65" s="262">
        <v>0</v>
      </c>
      <c r="AG65" s="193"/>
    </row>
    <row r="66" spans="1:33" s="59" customFormat="1" ht="12">
      <c r="A66" s="194">
        <v>416</v>
      </c>
      <c r="B66" s="195">
        <v>416035189</v>
      </c>
      <c r="C66" s="196" t="s">
        <v>507</v>
      </c>
      <c r="D66" s="197">
        <v>35</v>
      </c>
      <c r="E66" s="196" t="s">
        <v>62</v>
      </c>
      <c r="F66" s="197">
        <v>189</v>
      </c>
      <c r="G66" s="198" t="s">
        <v>216</v>
      </c>
      <c r="H66" s="180"/>
      <c r="I66" s="181">
        <v>14955</v>
      </c>
      <c r="J66" s="181">
        <v>5370</v>
      </c>
      <c r="K66" s="181">
        <f t="shared" si="0"/>
        <v>0</v>
      </c>
      <c r="L66" s="181">
        <v>1088</v>
      </c>
      <c r="M66" s="181">
        <v>21413</v>
      </c>
      <c r="N66" s="249"/>
      <c r="O66" s="205">
        <v>2</v>
      </c>
      <c r="P66" s="181">
        <v>0</v>
      </c>
      <c r="Q66" s="181">
        <v>40650</v>
      </c>
      <c r="R66" s="181">
        <v>0</v>
      </c>
      <c r="S66" s="181">
        <v>0</v>
      </c>
      <c r="T66" s="181">
        <v>2176</v>
      </c>
      <c r="U66" s="181">
        <v>42826</v>
      </c>
      <c r="V66" s="250"/>
      <c r="W66" s="199">
        <v>0</v>
      </c>
      <c r="X66" s="258">
        <v>0.09</v>
      </c>
      <c r="Y66" s="258">
        <v>3.7160366364692478E-3</v>
      </c>
      <c r="Z66" s="259">
        <v>0</v>
      </c>
      <c r="AA66" s="253"/>
      <c r="AB66" s="260">
        <v>0</v>
      </c>
      <c r="AC66" s="261">
        <v>0</v>
      </c>
      <c r="AD66" s="181">
        <v>0</v>
      </c>
      <c r="AE66" s="261">
        <v>0</v>
      </c>
      <c r="AF66" s="262">
        <v>0</v>
      </c>
      <c r="AG66" s="193"/>
    </row>
    <row r="67" spans="1:33" s="59" customFormat="1" ht="12">
      <c r="A67" s="194">
        <v>416</v>
      </c>
      <c r="B67" s="195">
        <v>416035220</v>
      </c>
      <c r="C67" s="196" t="s">
        <v>507</v>
      </c>
      <c r="D67" s="197">
        <v>35</v>
      </c>
      <c r="E67" s="196" t="s">
        <v>62</v>
      </c>
      <c r="F67" s="197">
        <v>220</v>
      </c>
      <c r="G67" s="198" t="s">
        <v>247</v>
      </c>
      <c r="H67" s="180"/>
      <c r="I67" s="181">
        <v>13824.907319639307</v>
      </c>
      <c r="J67" s="181">
        <v>6275</v>
      </c>
      <c r="K67" s="181">
        <f t="shared" si="0"/>
        <v>0</v>
      </c>
      <c r="L67" s="181">
        <v>1088</v>
      </c>
      <c r="M67" s="181">
        <v>21187.907319639307</v>
      </c>
      <c r="N67" s="249"/>
      <c r="O67" s="205">
        <v>1</v>
      </c>
      <c r="P67" s="181">
        <v>0</v>
      </c>
      <c r="Q67" s="181">
        <v>20100</v>
      </c>
      <c r="R67" s="181">
        <v>0</v>
      </c>
      <c r="S67" s="181">
        <v>0</v>
      </c>
      <c r="T67" s="181">
        <v>1088</v>
      </c>
      <c r="U67" s="181">
        <v>21188</v>
      </c>
      <c r="V67" s="250"/>
      <c r="W67" s="199">
        <v>0</v>
      </c>
      <c r="X67" s="258">
        <v>0.09</v>
      </c>
      <c r="Y67" s="258">
        <v>1.8455011601595125E-2</v>
      </c>
      <c r="Z67" s="259">
        <v>0</v>
      </c>
      <c r="AA67" s="253"/>
      <c r="AB67" s="260">
        <v>0</v>
      </c>
      <c r="AC67" s="261">
        <v>0</v>
      </c>
      <c r="AD67" s="181">
        <v>0</v>
      </c>
      <c r="AE67" s="261">
        <v>0</v>
      </c>
      <c r="AF67" s="262">
        <v>0</v>
      </c>
      <c r="AG67" s="193"/>
    </row>
    <row r="68" spans="1:33" s="59" customFormat="1" ht="12">
      <c r="A68" s="194">
        <v>416</v>
      </c>
      <c r="B68" s="195">
        <v>416035243</v>
      </c>
      <c r="C68" s="196" t="s">
        <v>507</v>
      </c>
      <c r="D68" s="197">
        <v>35</v>
      </c>
      <c r="E68" s="196" t="s">
        <v>62</v>
      </c>
      <c r="F68" s="197">
        <v>243</v>
      </c>
      <c r="G68" s="198" t="s">
        <v>270</v>
      </c>
      <c r="H68" s="180"/>
      <c r="I68" s="181">
        <v>15518.332806854127</v>
      </c>
      <c r="J68" s="181">
        <v>2347</v>
      </c>
      <c r="K68" s="181">
        <f t="shared" si="0"/>
        <v>0</v>
      </c>
      <c r="L68" s="181">
        <v>1088</v>
      </c>
      <c r="M68" s="181">
        <v>18953.332806854127</v>
      </c>
      <c r="N68" s="249"/>
      <c r="O68" s="205">
        <v>1</v>
      </c>
      <c r="P68" s="181">
        <v>0</v>
      </c>
      <c r="Q68" s="181">
        <v>17865</v>
      </c>
      <c r="R68" s="181">
        <v>0</v>
      </c>
      <c r="S68" s="181">
        <v>0</v>
      </c>
      <c r="T68" s="181">
        <v>1088</v>
      </c>
      <c r="U68" s="181">
        <v>18953</v>
      </c>
      <c r="V68" s="250"/>
      <c r="W68" s="199">
        <v>0</v>
      </c>
      <c r="X68" s="258">
        <v>0.09</v>
      </c>
      <c r="Y68" s="258">
        <v>6.3574045918088698E-3</v>
      </c>
      <c r="Z68" s="259">
        <v>0</v>
      </c>
      <c r="AA68" s="253"/>
      <c r="AB68" s="260">
        <v>0</v>
      </c>
      <c r="AC68" s="261">
        <v>0</v>
      </c>
      <c r="AD68" s="181">
        <v>0</v>
      </c>
      <c r="AE68" s="261">
        <v>0</v>
      </c>
      <c r="AF68" s="262">
        <v>0</v>
      </c>
      <c r="AG68" s="193"/>
    </row>
    <row r="69" spans="1:33" s="59" customFormat="1" ht="12">
      <c r="A69" s="194">
        <v>416</v>
      </c>
      <c r="B69" s="195">
        <v>416035244</v>
      </c>
      <c r="C69" s="196" t="s">
        <v>507</v>
      </c>
      <c r="D69" s="197">
        <v>35</v>
      </c>
      <c r="E69" s="196" t="s">
        <v>62</v>
      </c>
      <c r="F69" s="197">
        <v>244</v>
      </c>
      <c r="G69" s="198" t="s">
        <v>271</v>
      </c>
      <c r="H69" s="180"/>
      <c r="I69" s="181">
        <v>16832</v>
      </c>
      <c r="J69" s="181">
        <v>5046</v>
      </c>
      <c r="K69" s="181">
        <f t="shared" si="0"/>
        <v>0</v>
      </c>
      <c r="L69" s="181">
        <v>1088</v>
      </c>
      <c r="M69" s="181">
        <v>22966</v>
      </c>
      <c r="N69" s="249"/>
      <c r="O69" s="205">
        <v>11</v>
      </c>
      <c r="P69" s="181">
        <v>0</v>
      </c>
      <c r="Q69" s="181">
        <v>240658</v>
      </c>
      <c r="R69" s="181">
        <v>0</v>
      </c>
      <c r="S69" s="181">
        <v>0</v>
      </c>
      <c r="T69" s="181">
        <v>11968</v>
      </c>
      <c r="U69" s="181">
        <v>252626</v>
      </c>
      <c r="V69" s="250"/>
      <c r="W69" s="199">
        <v>0</v>
      </c>
      <c r="X69" s="258">
        <v>0.09</v>
      </c>
      <c r="Y69" s="258">
        <v>0.11945951840522252</v>
      </c>
      <c r="Z69" s="259">
        <v>0</v>
      </c>
      <c r="AA69" s="253"/>
      <c r="AB69" s="260">
        <v>0</v>
      </c>
      <c r="AC69" s="261">
        <v>1.544841796292117</v>
      </c>
      <c r="AD69" s="181">
        <v>35478.048819278934</v>
      </c>
      <c r="AE69" s="261">
        <v>0</v>
      </c>
      <c r="AF69" s="262">
        <v>0</v>
      </c>
      <c r="AG69" s="193"/>
    </row>
    <row r="70" spans="1:33" s="59" customFormat="1" ht="12">
      <c r="A70" s="194">
        <v>416</v>
      </c>
      <c r="B70" s="195">
        <v>416035274</v>
      </c>
      <c r="C70" s="196" t="s">
        <v>507</v>
      </c>
      <c r="D70" s="197">
        <v>35</v>
      </c>
      <c r="E70" s="196" t="s">
        <v>62</v>
      </c>
      <c r="F70" s="197">
        <v>274</v>
      </c>
      <c r="G70" s="198" t="s">
        <v>301</v>
      </c>
      <c r="H70" s="180"/>
      <c r="I70" s="181">
        <v>15993.480452145281</v>
      </c>
      <c r="J70" s="181">
        <v>6469</v>
      </c>
      <c r="K70" s="181">
        <f t="shared" si="0"/>
        <v>0</v>
      </c>
      <c r="L70" s="181">
        <v>1088</v>
      </c>
      <c r="M70" s="181">
        <v>23550.480452145282</v>
      </c>
      <c r="N70" s="249"/>
      <c r="O70" s="205">
        <v>1</v>
      </c>
      <c r="P70" s="181">
        <v>0</v>
      </c>
      <c r="Q70" s="181">
        <v>22462</v>
      </c>
      <c r="R70" s="181">
        <v>0</v>
      </c>
      <c r="S70" s="181">
        <v>0</v>
      </c>
      <c r="T70" s="181">
        <v>1088</v>
      </c>
      <c r="U70" s="181">
        <v>23550</v>
      </c>
      <c r="V70" s="250"/>
      <c r="W70" s="199">
        <v>0</v>
      </c>
      <c r="X70" s="258">
        <v>0.09</v>
      </c>
      <c r="Y70" s="258">
        <v>7.5807721198066336E-2</v>
      </c>
      <c r="Z70" s="259">
        <v>0</v>
      </c>
      <c r="AA70" s="253"/>
      <c r="AB70" s="260">
        <v>0</v>
      </c>
      <c r="AC70" s="261">
        <v>0</v>
      </c>
      <c r="AD70" s="181">
        <v>0</v>
      </c>
      <c r="AE70" s="261">
        <v>0</v>
      </c>
      <c r="AF70" s="262">
        <v>0</v>
      </c>
      <c r="AG70" s="193"/>
    </row>
    <row r="71" spans="1:33" s="59" customFormat="1" ht="12">
      <c r="A71" s="194">
        <v>416</v>
      </c>
      <c r="B71" s="195">
        <v>416035285</v>
      </c>
      <c r="C71" s="196" t="s">
        <v>507</v>
      </c>
      <c r="D71" s="197">
        <v>35</v>
      </c>
      <c r="E71" s="196" t="s">
        <v>62</v>
      </c>
      <c r="F71" s="197">
        <v>285</v>
      </c>
      <c r="G71" s="198" t="s">
        <v>312</v>
      </c>
      <c r="H71" s="180"/>
      <c r="I71" s="181">
        <v>13302</v>
      </c>
      <c r="J71" s="181">
        <v>3912</v>
      </c>
      <c r="K71" s="181">
        <f t="shared" si="0"/>
        <v>0</v>
      </c>
      <c r="L71" s="181">
        <v>1088</v>
      </c>
      <c r="M71" s="181">
        <v>18302</v>
      </c>
      <c r="N71" s="249"/>
      <c r="O71" s="205">
        <v>2</v>
      </c>
      <c r="P71" s="181">
        <v>0</v>
      </c>
      <c r="Q71" s="181">
        <v>34428</v>
      </c>
      <c r="R71" s="181">
        <v>0</v>
      </c>
      <c r="S71" s="181">
        <v>0</v>
      </c>
      <c r="T71" s="181">
        <v>2176</v>
      </c>
      <c r="U71" s="181">
        <v>36604</v>
      </c>
      <c r="V71" s="250"/>
      <c r="W71" s="199">
        <v>0</v>
      </c>
      <c r="X71" s="258">
        <v>0.09</v>
      </c>
      <c r="Y71" s="258">
        <v>4.0150629287589494E-2</v>
      </c>
      <c r="Z71" s="259">
        <v>0</v>
      </c>
      <c r="AA71" s="253"/>
      <c r="AB71" s="260">
        <v>0</v>
      </c>
      <c r="AC71" s="261">
        <v>0</v>
      </c>
      <c r="AD71" s="181">
        <v>0</v>
      </c>
      <c r="AE71" s="261">
        <v>0</v>
      </c>
      <c r="AF71" s="262">
        <v>0</v>
      </c>
      <c r="AG71" s="193"/>
    </row>
    <row r="72" spans="1:33" s="59" customFormat="1" ht="12">
      <c r="A72" s="194">
        <v>417</v>
      </c>
      <c r="B72" s="195">
        <v>417035035</v>
      </c>
      <c r="C72" s="196" t="s">
        <v>508</v>
      </c>
      <c r="D72" s="197">
        <v>35</v>
      </c>
      <c r="E72" s="196" t="s">
        <v>62</v>
      </c>
      <c r="F72" s="197">
        <v>35</v>
      </c>
      <c r="G72" s="198" t="s">
        <v>62</v>
      </c>
      <c r="H72" s="180"/>
      <c r="I72" s="181">
        <v>16795</v>
      </c>
      <c r="J72" s="181">
        <v>6492</v>
      </c>
      <c r="K72" s="181">
        <f t="shared" si="0"/>
        <v>0</v>
      </c>
      <c r="L72" s="181">
        <v>1088</v>
      </c>
      <c r="M72" s="181">
        <v>24375</v>
      </c>
      <c r="N72" s="249"/>
      <c r="O72" s="205">
        <v>314</v>
      </c>
      <c r="P72" s="181">
        <v>0</v>
      </c>
      <c r="Q72" s="181">
        <v>7312118</v>
      </c>
      <c r="R72" s="181">
        <v>0</v>
      </c>
      <c r="S72" s="181">
        <v>0</v>
      </c>
      <c r="T72" s="181">
        <v>341632</v>
      </c>
      <c r="U72" s="181">
        <v>7653750</v>
      </c>
      <c r="V72" s="250"/>
      <c r="W72" s="199">
        <v>0</v>
      </c>
      <c r="X72" s="258">
        <v>0.18</v>
      </c>
      <c r="Y72" s="258">
        <v>0.17806015337155764</v>
      </c>
      <c r="Z72" s="259">
        <v>0</v>
      </c>
      <c r="AA72" s="253"/>
      <c r="AB72" s="260">
        <v>0</v>
      </c>
      <c r="AC72" s="261">
        <v>0</v>
      </c>
      <c r="AD72" s="181">
        <v>0</v>
      </c>
      <c r="AE72" s="261">
        <v>0</v>
      </c>
      <c r="AF72" s="262">
        <v>0</v>
      </c>
      <c r="AG72" s="193"/>
    </row>
    <row r="73" spans="1:33" s="59" customFormat="1" ht="12">
      <c r="A73" s="194">
        <v>417</v>
      </c>
      <c r="B73" s="195">
        <v>417035044</v>
      </c>
      <c r="C73" s="196" t="s">
        <v>508</v>
      </c>
      <c r="D73" s="197">
        <v>35</v>
      </c>
      <c r="E73" s="196" t="s">
        <v>62</v>
      </c>
      <c r="F73" s="197">
        <v>44</v>
      </c>
      <c r="G73" s="198" t="s">
        <v>71</v>
      </c>
      <c r="H73" s="180"/>
      <c r="I73" s="181">
        <v>17476</v>
      </c>
      <c r="J73" s="181">
        <v>511</v>
      </c>
      <c r="K73" s="181">
        <f t="shared" si="0"/>
        <v>0</v>
      </c>
      <c r="L73" s="181">
        <v>1088</v>
      </c>
      <c r="M73" s="181">
        <v>19075</v>
      </c>
      <c r="N73" s="249"/>
      <c r="O73" s="205">
        <v>1</v>
      </c>
      <c r="P73" s="181">
        <v>0</v>
      </c>
      <c r="Q73" s="181">
        <v>17987</v>
      </c>
      <c r="R73" s="181">
        <v>0</v>
      </c>
      <c r="S73" s="181">
        <v>0</v>
      </c>
      <c r="T73" s="181">
        <v>1088</v>
      </c>
      <c r="U73" s="181">
        <v>19075</v>
      </c>
      <c r="V73" s="250"/>
      <c r="W73" s="199">
        <v>0</v>
      </c>
      <c r="X73" s="258">
        <v>0.18</v>
      </c>
      <c r="Y73" s="258">
        <v>8.3081552996934052E-2</v>
      </c>
      <c r="Z73" s="259">
        <v>0</v>
      </c>
      <c r="AA73" s="253"/>
      <c r="AB73" s="260">
        <v>0</v>
      </c>
      <c r="AC73" s="261">
        <v>0</v>
      </c>
      <c r="AD73" s="181">
        <v>0</v>
      </c>
      <c r="AE73" s="261">
        <v>0</v>
      </c>
      <c r="AF73" s="262">
        <v>0</v>
      </c>
      <c r="AG73" s="193"/>
    </row>
    <row r="74" spans="1:33" s="59" customFormat="1" ht="12">
      <c r="A74" s="194">
        <v>417</v>
      </c>
      <c r="B74" s="195">
        <v>417035100</v>
      </c>
      <c r="C74" s="196" t="s">
        <v>508</v>
      </c>
      <c r="D74" s="197">
        <v>35</v>
      </c>
      <c r="E74" s="196" t="s">
        <v>62</v>
      </c>
      <c r="F74" s="197">
        <v>100</v>
      </c>
      <c r="G74" s="198" t="s">
        <v>127</v>
      </c>
      <c r="H74" s="180"/>
      <c r="I74" s="181">
        <v>16935</v>
      </c>
      <c r="J74" s="181">
        <v>6302</v>
      </c>
      <c r="K74" s="181">
        <f t="shared" si="0"/>
        <v>0</v>
      </c>
      <c r="L74" s="181">
        <v>1088</v>
      </c>
      <c r="M74" s="181">
        <v>24325</v>
      </c>
      <c r="N74" s="249"/>
      <c r="O74" s="205">
        <v>4</v>
      </c>
      <c r="P74" s="181">
        <v>0</v>
      </c>
      <c r="Q74" s="181">
        <v>92948</v>
      </c>
      <c r="R74" s="181">
        <v>0</v>
      </c>
      <c r="S74" s="181">
        <v>0</v>
      </c>
      <c r="T74" s="181">
        <v>4352</v>
      </c>
      <c r="U74" s="181">
        <v>97300</v>
      </c>
      <c r="V74" s="250"/>
      <c r="W74" s="199">
        <v>0</v>
      </c>
      <c r="X74" s="258">
        <v>0.09</v>
      </c>
      <c r="Y74" s="258">
        <v>3.5079871871834353E-2</v>
      </c>
      <c r="Z74" s="259">
        <v>0</v>
      </c>
      <c r="AA74" s="253"/>
      <c r="AB74" s="260">
        <v>0</v>
      </c>
      <c r="AC74" s="261">
        <v>0</v>
      </c>
      <c r="AD74" s="181">
        <v>0</v>
      </c>
      <c r="AE74" s="261">
        <v>0</v>
      </c>
      <c r="AF74" s="262">
        <v>0</v>
      </c>
      <c r="AG74" s="193"/>
    </row>
    <row r="75" spans="1:33" s="59" customFormat="1" ht="12">
      <c r="A75" s="194">
        <v>417</v>
      </c>
      <c r="B75" s="195">
        <v>417035133</v>
      </c>
      <c r="C75" s="196" t="s">
        <v>508</v>
      </c>
      <c r="D75" s="197">
        <v>35</v>
      </c>
      <c r="E75" s="196" t="s">
        <v>62</v>
      </c>
      <c r="F75" s="197">
        <v>133</v>
      </c>
      <c r="G75" s="198" t="s">
        <v>160</v>
      </c>
      <c r="H75" s="180"/>
      <c r="I75" s="181">
        <v>10723</v>
      </c>
      <c r="J75" s="181">
        <v>1112</v>
      </c>
      <c r="K75" s="181">
        <f t="shared" ref="K75:K138" si="1">S75/O75</f>
        <v>0</v>
      </c>
      <c r="L75" s="181">
        <v>1088</v>
      </c>
      <c r="M75" s="181">
        <v>12923</v>
      </c>
      <c r="N75" s="249"/>
      <c r="O75" s="205">
        <v>3</v>
      </c>
      <c r="P75" s="181">
        <v>0</v>
      </c>
      <c r="Q75" s="181">
        <v>35505</v>
      </c>
      <c r="R75" s="181">
        <v>0</v>
      </c>
      <c r="S75" s="181">
        <v>0</v>
      </c>
      <c r="T75" s="181">
        <v>3264</v>
      </c>
      <c r="U75" s="181">
        <v>38769</v>
      </c>
      <c r="V75" s="250"/>
      <c r="W75" s="199">
        <v>0</v>
      </c>
      <c r="X75" s="258">
        <v>0.09</v>
      </c>
      <c r="Y75" s="258">
        <v>3.9487922666339895E-2</v>
      </c>
      <c r="Z75" s="259">
        <v>0</v>
      </c>
      <c r="AA75" s="253"/>
      <c r="AB75" s="260">
        <v>0</v>
      </c>
      <c r="AC75" s="261">
        <v>0</v>
      </c>
      <c r="AD75" s="181">
        <v>0</v>
      </c>
      <c r="AE75" s="261">
        <v>0</v>
      </c>
      <c r="AF75" s="262">
        <v>0</v>
      </c>
      <c r="AG75" s="193"/>
    </row>
    <row r="76" spans="1:33" s="59" customFormat="1" ht="12">
      <c r="A76" s="194">
        <v>417</v>
      </c>
      <c r="B76" s="195">
        <v>417035167</v>
      </c>
      <c r="C76" s="196" t="s">
        <v>508</v>
      </c>
      <c r="D76" s="197">
        <v>35</v>
      </c>
      <c r="E76" s="196" t="s">
        <v>62</v>
      </c>
      <c r="F76" s="197">
        <v>167</v>
      </c>
      <c r="G76" s="198" t="s">
        <v>194</v>
      </c>
      <c r="H76" s="180"/>
      <c r="I76" s="181">
        <v>15471</v>
      </c>
      <c r="J76" s="181">
        <v>7820</v>
      </c>
      <c r="K76" s="181">
        <f t="shared" si="1"/>
        <v>0</v>
      </c>
      <c r="L76" s="181">
        <v>1088</v>
      </c>
      <c r="M76" s="181">
        <v>24379</v>
      </c>
      <c r="N76" s="249"/>
      <c r="O76" s="205">
        <v>2</v>
      </c>
      <c r="P76" s="181">
        <v>0</v>
      </c>
      <c r="Q76" s="181">
        <v>46582</v>
      </c>
      <c r="R76" s="181">
        <v>0</v>
      </c>
      <c r="S76" s="181">
        <v>0</v>
      </c>
      <c r="T76" s="181">
        <v>2176</v>
      </c>
      <c r="U76" s="181">
        <v>48758</v>
      </c>
      <c r="V76" s="250"/>
      <c r="W76" s="199">
        <v>0</v>
      </c>
      <c r="X76" s="258">
        <v>0.09</v>
      </c>
      <c r="Y76" s="258">
        <v>2.0401662342518591E-2</v>
      </c>
      <c r="Z76" s="259">
        <v>0</v>
      </c>
      <c r="AA76" s="253"/>
      <c r="AB76" s="260">
        <v>0</v>
      </c>
      <c r="AC76" s="261">
        <v>0</v>
      </c>
      <c r="AD76" s="181">
        <v>0</v>
      </c>
      <c r="AE76" s="261">
        <v>0</v>
      </c>
      <c r="AF76" s="262">
        <v>0</v>
      </c>
      <c r="AG76" s="193"/>
    </row>
    <row r="77" spans="1:33" s="59" customFormat="1" ht="12">
      <c r="A77" s="194">
        <v>417</v>
      </c>
      <c r="B77" s="195">
        <v>417035244</v>
      </c>
      <c r="C77" s="196" t="s">
        <v>508</v>
      </c>
      <c r="D77" s="197">
        <v>35</v>
      </c>
      <c r="E77" s="196" t="s">
        <v>62</v>
      </c>
      <c r="F77" s="197">
        <v>244</v>
      </c>
      <c r="G77" s="198" t="s">
        <v>271</v>
      </c>
      <c r="H77" s="180"/>
      <c r="I77" s="181">
        <v>16161</v>
      </c>
      <c r="J77" s="181">
        <v>4845</v>
      </c>
      <c r="K77" s="181">
        <f t="shared" si="1"/>
        <v>0</v>
      </c>
      <c r="L77" s="181">
        <v>1088</v>
      </c>
      <c r="M77" s="181">
        <v>22094</v>
      </c>
      <c r="N77" s="249"/>
      <c r="O77" s="205">
        <v>5</v>
      </c>
      <c r="P77" s="181">
        <v>0</v>
      </c>
      <c r="Q77" s="181">
        <v>105030</v>
      </c>
      <c r="R77" s="181">
        <v>0</v>
      </c>
      <c r="S77" s="181">
        <v>0</v>
      </c>
      <c r="T77" s="181">
        <v>5440</v>
      </c>
      <c r="U77" s="181">
        <v>110470</v>
      </c>
      <c r="V77" s="250"/>
      <c r="W77" s="199">
        <v>0</v>
      </c>
      <c r="X77" s="258">
        <v>0.09</v>
      </c>
      <c r="Y77" s="258">
        <v>0.11945951840522252</v>
      </c>
      <c r="Z77" s="259">
        <v>0</v>
      </c>
      <c r="AA77" s="253"/>
      <c r="AB77" s="260">
        <v>0</v>
      </c>
      <c r="AC77" s="261">
        <v>1.9310522453651462</v>
      </c>
      <c r="AD77" s="181">
        <v>42663.683466140261</v>
      </c>
      <c r="AE77" s="261">
        <v>0</v>
      </c>
      <c r="AF77" s="262">
        <v>0</v>
      </c>
      <c r="AG77" s="193"/>
    </row>
    <row r="78" spans="1:33" s="59" customFormat="1" ht="12">
      <c r="A78" s="194">
        <v>417</v>
      </c>
      <c r="B78" s="195">
        <v>417035285</v>
      </c>
      <c r="C78" s="196" t="s">
        <v>508</v>
      </c>
      <c r="D78" s="197">
        <v>35</v>
      </c>
      <c r="E78" s="196" t="s">
        <v>62</v>
      </c>
      <c r="F78" s="197">
        <v>285</v>
      </c>
      <c r="G78" s="198" t="s">
        <v>312</v>
      </c>
      <c r="H78" s="180"/>
      <c r="I78" s="181">
        <v>15438</v>
      </c>
      <c r="J78" s="181">
        <v>4541</v>
      </c>
      <c r="K78" s="181">
        <f t="shared" si="1"/>
        <v>0</v>
      </c>
      <c r="L78" s="181">
        <v>1088</v>
      </c>
      <c r="M78" s="181">
        <v>21067</v>
      </c>
      <c r="N78" s="249"/>
      <c r="O78" s="205">
        <v>6</v>
      </c>
      <c r="P78" s="181">
        <v>0</v>
      </c>
      <c r="Q78" s="181">
        <v>119874</v>
      </c>
      <c r="R78" s="181">
        <v>0</v>
      </c>
      <c r="S78" s="181">
        <v>0</v>
      </c>
      <c r="T78" s="181">
        <v>6528</v>
      </c>
      <c r="U78" s="181">
        <v>126402</v>
      </c>
      <c r="V78" s="250"/>
      <c r="W78" s="199">
        <v>0</v>
      </c>
      <c r="X78" s="258">
        <v>0.09</v>
      </c>
      <c r="Y78" s="258">
        <v>4.0150629287589494E-2</v>
      </c>
      <c r="Z78" s="259">
        <v>0</v>
      </c>
      <c r="AA78" s="253"/>
      <c r="AB78" s="260">
        <v>0</v>
      </c>
      <c r="AC78" s="261">
        <v>0</v>
      </c>
      <c r="AD78" s="181">
        <v>0</v>
      </c>
      <c r="AE78" s="261">
        <v>0</v>
      </c>
      <c r="AF78" s="262">
        <v>0</v>
      </c>
      <c r="AG78" s="193"/>
    </row>
    <row r="79" spans="1:33" s="59" customFormat="1" ht="12">
      <c r="A79" s="194">
        <v>418</v>
      </c>
      <c r="B79" s="195">
        <v>418100014</v>
      </c>
      <c r="C79" s="196" t="s">
        <v>509</v>
      </c>
      <c r="D79" s="197">
        <v>100</v>
      </c>
      <c r="E79" s="196" t="s">
        <v>127</v>
      </c>
      <c r="F79" s="197">
        <v>14</v>
      </c>
      <c r="G79" s="198" t="s">
        <v>41</v>
      </c>
      <c r="H79" s="180"/>
      <c r="I79" s="181">
        <v>9870</v>
      </c>
      <c r="J79" s="181">
        <v>3220</v>
      </c>
      <c r="K79" s="181">
        <f t="shared" si="1"/>
        <v>0</v>
      </c>
      <c r="L79" s="181">
        <v>1088</v>
      </c>
      <c r="M79" s="181">
        <v>14178</v>
      </c>
      <c r="N79" s="249"/>
      <c r="O79" s="205">
        <v>4</v>
      </c>
      <c r="P79" s="181">
        <v>0</v>
      </c>
      <c r="Q79" s="181">
        <v>52360</v>
      </c>
      <c r="R79" s="181">
        <v>0</v>
      </c>
      <c r="S79" s="181">
        <v>0</v>
      </c>
      <c r="T79" s="181">
        <v>4352</v>
      </c>
      <c r="U79" s="181">
        <v>56712</v>
      </c>
      <c r="V79" s="250"/>
      <c r="W79" s="199">
        <v>0</v>
      </c>
      <c r="X79" s="258">
        <v>0.09</v>
      </c>
      <c r="Y79" s="258">
        <v>1.2024566584533244E-3</v>
      </c>
      <c r="Z79" s="259">
        <v>0</v>
      </c>
      <c r="AA79" s="253"/>
      <c r="AB79" s="260">
        <v>0</v>
      </c>
      <c r="AC79" s="261">
        <v>0</v>
      </c>
      <c r="AD79" s="181">
        <v>0</v>
      </c>
      <c r="AE79" s="261">
        <v>0</v>
      </c>
      <c r="AF79" s="262">
        <v>0</v>
      </c>
      <c r="AG79" s="193"/>
    </row>
    <row r="80" spans="1:33" s="59" customFormat="1" ht="12">
      <c r="A80" s="194">
        <v>418</v>
      </c>
      <c r="B80" s="195">
        <v>418100035</v>
      </c>
      <c r="C80" s="196" t="s">
        <v>509</v>
      </c>
      <c r="D80" s="197">
        <v>100</v>
      </c>
      <c r="E80" s="196" t="s">
        <v>127</v>
      </c>
      <c r="F80" s="197">
        <v>35</v>
      </c>
      <c r="G80" s="198" t="s">
        <v>62</v>
      </c>
      <c r="H80" s="180"/>
      <c r="I80" s="181">
        <v>17358.804333222033</v>
      </c>
      <c r="J80" s="181">
        <v>6710</v>
      </c>
      <c r="K80" s="181">
        <f t="shared" si="1"/>
        <v>0</v>
      </c>
      <c r="L80" s="181">
        <v>1088</v>
      </c>
      <c r="M80" s="181">
        <v>25156.804333222033</v>
      </c>
      <c r="N80" s="249"/>
      <c r="O80" s="205">
        <v>1</v>
      </c>
      <c r="P80" s="181">
        <v>0</v>
      </c>
      <c r="Q80" s="181">
        <v>24069</v>
      </c>
      <c r="R80" s="181">
        <v>0</v>
      </c>
      <c r="S80" s="181">
        <v>0</v>
      </c>
      <c r="T80" s="181">
        <v>1088</v>
      </c>
      <c r="U80" s="181">
        <v>25157</v>
      </c>
      <c r="V80" s="250"/>
      <c r="W80" s="199">
        <v>0</v>
      </c>
      <c r="X80" s="258">
        <v>0.18</v>
      </c>
      <c r="Y80" s="258">
        <v>0.17806015337155764</v>
      </c>
      <c r="Z80" s="259">
        <v>0</v>
      </c>
      <c r="AA80" s="253"/>
      <c r="AB80" s="260">
        <v>0</v>
      </c>
      <c r="AC80" s="261">
        <v>0</v>
      </c>
      <c r="AD80" s="181">
        <v>0</v>
      </c>
      <c r="AE80" s="261">
        <v>0</v>
      </c>
      <c r="AF80" s="262">
        <v>0</v>
      </c>
      <c r="AG80" s="193"/>
    </row>
    <row r="81" spans="1:33" s="59" customFormat="1" ht="12">
      <c r="A81" s="194">
        <v>418</v>
      </c>
      <c r="B81" s="195">
        <v>418100100</v>
      </c>
      <c r="C81" s="196" t="s">
        <v>509</v>
      </c>
      <c r="D81" s="197">
        <v>100</v>
      </c>
      <c r="E81" s="196" t="s">
        <v>127</v>
      </c>
      <c r="F81" s="197">
        <v>100</v>
      </c>
      <c r="G81" s="198" t="s">
        <v>127</v>
      </c>
      <c r="H81" s="180"/>
      <c r="I81" s="181">
        <v>13238</v>
      </c>
      <c r="J81" s="181">
        <v>4926</v>
      </c>
      <c r="K81" s="181">
        <f t="shared" si="1"/>
        <v>0</v>
      </c>
      <c r="L81" s="181">
        <v>1088</v>
      </c>
      <c r="M81" s="181">
        <v>19252</v>
      </c>
      <c r="N81" s="249"/>
      <c r="O81" s="205">
        <v>350</v>
      </c>
      <c r="P81" s="181">
        <v>0</v>
      </c>
      <c r="Q81" s="181">
        <v>6357400</v>
      </c>
      <c r="R81" s="181">
        <v>0</v>
      </c>
      <c r="S81" s="181">
        <v>0</v>
      </c>
      <c r="T81" s="181">
        <v>380800</v>
      </c>
      <c r="U81" s="181">
        <v>6738200</v>
      </c>
      <c r="V81" s="250"/>
      <c r="W81" s="199">
        <v>0</v>
      </c>
      <c r="X81" s="258">
        <v>0.09</v>
      </c>
      <c r="Y81" s="258">
        <v>3.5079871871834353E-2</v>
      </c>
      <c r="Z81" s="259">
        <v>0</v>
      </c>
      <c r="AA81" s="253"/>
      <c r="AB81" s="260">
        <v>0</v>
      </c>
      <c r="AC81" s="261">
        <v>0</v>
      </c>
      <c r="AD81" s="181">
        <v>0</v>
      </c>
      <c r="AE81" s="261">
        <v>0</v>
      </c>
      <c r="AF81" s="262">
        <v>0</v>
      </c>
      <c r="AG81" s="193"/>
    </row>
    <row r="82" spans="1:33" s="59" customFormat="1" ht="12">
      <c r="A82" s="194">
        <v>418</v>
      </c>
      <c r="B82" s="195">
        <v>418100136</v>
      </c>
      <c r="C82" s="196" t="s">
        <v>509</v>
      </c>
      <c r="D82" s="197">
        <v>100</v>
      </c>
      <c r="E82" s="196" t="s">
        <v>127</v>
      </c>
      <c r="F82" s="197">
        <v>136</v>
      </c>
      <c r="G82" s="198" t="s">
        <v>163</v>
      </c>
      <c r="H82" s="180"/>
      <c r="I82" s="181">
        <v>11758</v>
      </c>
      <c r="J82" s="181">
        <v>4568</v>
      </c>
      <c r="K82" s="181">
        <f t="shared" si="1"/>
        <v>0</v>
      </c>
      <c r="L82" s="181">
        <v>1088</v>
      </c>
      <c r="M82" s="181">
        <v>17414</v>
      </c>
      <c r="N82" s="249"/>
      <c r="O82" s="205">
        <v>9</v>
      </c>
      <c r="P82" s="181">
        <v>0</v>
      </c>
      <c r="Q82" s="181">
        <v>146934</v>
      </c>
      <c r="R82" s="181">
        <v>0</v>
      </c>
      <c r="S82" s="181">
        <v>0</v>
      </c>
      <c r="T82" s="181">
        <v>9792</v>
      </c>
      <c r="U82" s="181">
        <v>156726</v>
      </c>
      <c r="V82" s="250"/>
      <c r="W82" s="199">
        <v>0</v>
      </c>
      <c r="X82" s="258">
        <v>0.09</v>
      </c>
      <c r="Y82" s="258">
        <v>6.4058490665080056E-3</v>
      </c>
      <c r="Z82" s="259">
        <v>0</v>
      </c>
      <c r="AA82" s="253"/>
      <c r="AB82" s="260">
        <v>0</v>
      </c>
      <c r="AC82" s="261">
        <v>0</v>
      </c>
      <c r="AD82" s="181">
        <v>0</v>
      </c>
      <c r="AE82" s="261">
        <v>0</v>
      </c>
      <c r="AF82" s="262">
        <v>0</v>
      </c>
      <c r="AG82" s="193"/>
    </row>
    <row r="83" spans="1:33" s="59" customFormat="1" ht="12">
      <c r="A83" s="194">
        <v>418</v>
      </c>
      <c r="B83" s="195">
        <v>418100170</v>
      </c>
      <c r="C83" s="196" t="s">
        <v>509</v>
      </c>
      <c r="D83" s="197">
        <v>100</v>
      </c>
      <c r="E83" s="196" t="s">
        <v>127</v>
      </c>
      <c r="F83" s="197">
        <v>170</v>
      </c>
      <c r="G83" s="198" t="s">
        <v>197</v>
      </c>
      <c r="H83" s="180"/>
      <c r="I83" s="181">
        <v>12239</v>
      </c>
      <c r="J83" s="181">
        <v>3145</v>
      </c>
      <c r="K83" s="181">
        <f t="shared" si="1"/>
        <v>0</v>
      </c>
      <c r="L83" s="181">
        <v>1088</v>
      </c>
      <c r="M83" s="181">
        <v>16472</v>
      </c>
      <c r="N83" s="249"/>
      <c r="O83" s="205">
        <v>4</v>
      </c>
      <c r="P83" s="181">
        <v>0</v>
      </c>
      <c r="Q83" s="181">
        <v>61536</v>
      </c>
      <c r="R83" s="181">
        <v>0</v>
      </c>
      <c r="S83" s="181">
        <v>0</v>
      </c>
      <c r="T83" s="181">
        <v>4352</v>
      </c>
      <c r="U83" s="181">
        <v>65888</v>
      </c>
      <c r="V83" s="250"/>
      <c r="W83" s="199">
        <v>0</v>
      </c>
      <c r="X83" s="258">
        <v>0.09</v>
      </c>
      <c r="Y83" s="258">
        <v>8.285555478372697E-2</v>
      </c>
      <c r="Z83" s="259">
        <v>0</v>
      </c>
      <c r="AA83" s="253"/>
      <c r="AB83" s="260">
        <v>0</v>
      </c>
      <c r="AC83" s="261">
        <v>0</v>
      </c>
      <c r="AD83" s="181">
        <v>0</v>
      </c>
      <c r="AE83" s="261">
        <v>0</v>
      </c>
      <c r="AF83" s="262">
        <v>0</v>
      </c>
      <c r="AG83" s="193"/>
    </row>
    <row r="84" spans="1:33" s="59" customFormat="1" ht="12">
      <c r="A84" s="194">
        <v>418</v>
      </c>
      <c r="B84" s="195">
        <v>418100197</v>
      </c>
      <c r="C84" s="196" t="s">
        <v>509</v>
      </c>
      <c r="D84" s="197">
        <v>100</v>
      </c>
      <c r="E84" s="196" t="s">
        <v>127</v>
      </c>
      <c r="F84" s="197">
        <v>197</v>
      </c>
      <c r="G84" s="198" t="s">
        <v>224</v>
      </c>
      <c r="H84" s="180"/>
      <c r="I84" s="181">
        <v>13557.288872901681</v>
      </c>
      <c r="J84" s="181">
        <v>13640</v>
      </c>
      <c r="K84" s="181">
        <f t="shared" si="1"/>
        <v>0</v>
      </c>
      <c r="L84" s="181">
        <v>1088</v>
      </c>
      <c r="M84" s="181">
        <v>28285.288872901681</v>
      </c>
      <c r="N84" s="249"/>
      <c r="O84" s="205">
        <v>1</v>
      </c>
      <c r="P84" s="181">
        <v>0</v>
      </c>
      <c r="Q84" s="181">
        <v>27197</v>
      </c>
      <c r="R84" s="181">
        <v>0</v>
      </c>
      <c r="S84" s="181">
        <v>0</v>
      </c>
      <c r="T84" s="181">
        <v>1088</v>
      </c>
      <c r="U84" s="181">
        <v>28285</v>
      </c>
      <c r="V84" s="250"/>
      <c r="W84" s="199">
        <v>0</v>
      </c>
      <c r="X84" s="258">
        <v>0.09</v>
      </c>
      <c r="Y84" s="258">
        <v>1.1896373889106286E-3</v>
      </c>
      <c r="Z84" s="259">
        <v>0</v>
      </c>
      <c r="AA84" s="253"/>
      <c r="AB84" s="260">
        <v>0</v>
      </c>
      <c r="AC84" s="261">
        <v>0</v>
      </c>
      <c r="AD84" s="181">
        <v>0</v>
      </c>
      <c r="AE84" s="261">
        <v>0</v>
      </c>
      <c r="AF84" s="262">
        <v>0</v>
      </c>
      <c r="AG84" s="193"/>
    </row>
    <row r="85" spans="1:33" s="59" customFormat="1" ht="12">
      <c r="A85" s="194">
        <v>418</v>
      </c>
      <c r="B85" s="195">
        <v>418100198</v>
      </c>
      <c r="C85" s="196" t="s">
        <v>509</v>
      </c>
      <c r="D85" s="197">
        <v>100</v>
      </c>
      <c r="E85" s="196" t="s">
        <v>127</v>
      </c>
      <c r="F85" s="197">
        <v>198</v>
      </c>
      <c r="G85" s="198" t="s">
        <v>225</v>
      </c>
      <c r="H85" s="180"/>
      <c r="I85" s="181">
        <v>10197</v>
      </c>
      <c r="J85" s="181">
        <v>5211</v>
      </c>
      <c r="K85" s="181">
        <f t="shared" si="1"/>
        <v>0</v>
      </c>
      <c r="L85" s="181">
        <v>1088</v>
      </c>
      <c r="M85" s="181">
        <v>16496</v>
      </c>
      <c r="N85" s="249"/>
      <c r="O85" s="205">
        <v>12</v>
      </c>
      <c r="P85" s="181">
        <v>0</v>
      </c>
      <c r="Q85" s="181">
        <v>184896</v>
      </c>
      <c r="R85" s="181">
        <v>0</v>
      </c>
      <c r="S85" s="181">
        <v>0</v>
      </c>
      <c r="T85" s="181">
        <v>13056</v>
      </c>
      <c r="U85" s="181">
        <v>197952</v>
      </c>
      <c r="V85" s="250"/>
      <c r="W85" s="199">
        <v>0</v>
      </c>
      <c r="X85" s="258">
        <v>0.09</v>
      </c>
      <c r="Y85" s="258">
        <v>2.5123028610477723E-3</v>
      </c>
      <c r="Z85" s="259">
        <v>0</v>
      </c>
      <c r="AA85" s="253"/>
      <c r="AB85" s="260">
        <v>0</v>
      </c>
      <c r="AC85" s="261">
        <v>0</v>
      </c>
      <c r="AD85" s="181">
        <v>0</v>
      </c>
      <c r="AE85" s="261">
        <v>0</v>
      </c>
      <c r="AF85" s="262">
        <v>0</v>
      </c>
      <c r="AG85" s="193"/>
    </row>
    <row r="86" spans="1:33" s="59" customFormat="1" ht="12">
      <c r="A86" s="194">
        <v>418</v>
      </c>
      <c r="B86" s="195">
        <v>418100276</v>
      </c>
      <c r="C86" s="196" t="s">
        <v>509</v>
      </c>
      <c r="D86" s="197">
        <v>100</v>
      </c>
      <c r="E86" s="196" t="s">
        <v>127</v>
      </c>
      <c r="F86" s="197">
        <v>276</v>
      </c>
      <c r="G86" s="198" t="s">
        <v>303</v>
      </c>
      <c r="H86" s="180"/>
      <c r="I86" s="181">
        <v>9870</v>
      </c>
      <c r="J86" s="181">
        <v>10149</v>
      </c>
      <c r="K86" s="181">
        <f t="shared" si="1"/>
        <v>0</v>
      </c>
      <c r="L86" s="181">
        <v>1088</v>
      </c>
      <c r="M86" s="181">
        <v>21107</v>
      </c>
      <c r="N86" s="249"/>
      <c r="O86" s="205">
        <v>3</v>
      </c>
      <c r="P86" s="181">
        <v>0</v>
      </c>
      <c r="Q86" s="181">
        <v>60057</v>
      </c>
      <c r="R86" s="181">
        <v>0</v>
      </c>
      <c r="S86" s="181">
        <v>0</v>
      </c>
      <c r="T86" s="181">
        <v>3264</v>
      </c>
      <c r="U86" s="181">
        <v>63321</v>
      </c>
      <c r="V86" s="250"/>
      <c r="W86" s="199">
        <v>0</v>
      </c>
      <c r="X86" s="258">
        <v>0.09</v>
      </c>
      <c r="Y86" s="258">
        <v>2.2791780126679671E-3</v>
      </c>
      <c r="Z86" s="259">
        <v>0</v>
      </c>
      <c r="AA86" s="253"/>
      <c r="AB86" s="260">
        <v>0</v>
      </c>
      <c r="AC86" s="261">
        <v>0</v>
      </c>
      <c r="AD86" s="181">
        <v>0</v>
      </c>
      <c r="AE86" s="261">
        <v>0</v>
      </c>
      <c r="AF86" s="262">
        <v>0</v>
      </c>
      <c r="AG86" s="193"/>
    </row>
    <row r="87" spans="1:33" s="59" customFormat="1" ht="12">
      <c r="A87" s="194">
        <v>418</v>
      </c>
      <c r="B87" s="195">
        <v>418100288</v>
      </c>
      <c r="C87" s="196" t="s">
        <v>509</v>
      </c>
      <c r="D87" s="197">
        <v>100</v>
      </c>
      <c r="E87" s="196" t="s">
        <v>127</v>
      </c>
      <c r="F87" s="197">
        <v>288</v>
      </c>
      <c r="G87" s="198" t="s">
        <v>315</v>
      </c>
      <c r="H87" s="180"/>
      <c r="I87" s="181">
        <v>12973</v>
      </c>
      <c r="J87" s="181">
        <v>10467</v>
      </c>
      <c r="K87" s="181">
        <f t="shared" si="1"/>
        <v>0</v>
      </c>
      <c r="L87" s="181">
        <v>1088</v>
      </c>
      <c r="M87" s="181">
        <v>24528</v>
      </c>
      <c r="N87" s="249"/>
      <c r="O87" s="205">
        <v>2</v>
      </c>
      <c r="P87" s="181">
        <v>0</v>
      </c>
      <c r="Q87" s="181">
        <v>46880</v>
      </c>
      <c r="R87" s="181">
        <v>0</v>
      </c>
      <c r="S87" s="181">
        <v>0</v>
      </c>
      <c r="T87" s="181">
        <v>2176</v>
      </c>
      <c r="U87" s="181">
        <v>49056</v>
      </c>
      <c r="V87" s="250"/>
      <c r="W87" s="199">
        <v>0</v>
      </c>
      <c r="X87" s="258">
        <v>0.09</v>
      </c>
      <c r="Y87" s="258">
        <v>1.697498943825303E-3</v>
      </c>
      <c r="Z87" s="259">
        <v>0</v>
      </c>
      <c r="AA87" s="253"/>
      <c r="AB87" s="260">
        <v>0</v>
      </c>
      <c r="AC87" s="261">
        <v>0</v>
      </c>
      <c r="AD87" s="181">
        <v>0</v>
      </c>
      <c r="AE87" s="261">
        <v>0</v>
      </c>
      <c r="AF87" s="262">
        <v>0</v>
      </c>
      <c r="AG87" s="193"/>
    </row>
    <row r="88" spans="1:33" s="59" customFormat="1" ht="12">
      <c r="A88" s="194">
        <v>418</v>
      </c>
      <c r="B88" s="195">
        <v>418100308</v>
      </c>
      <c r="C88" s="196" t="s">
        <v>509</v>
      </c>
      <c r="D88" s="197">
        <v>100</v>
      </c>
      <c r="E88" s="196" t="s">
        <v>127</v>
      </c>
      <c r="F88" s="197">
        <v>308</v>
      </c>
      <c r="G88" s="198" t="s">
        <v>335</v>
      </c>
      <c r="H88" s="180"/>
      <c r="I88" s="181">
        <v>15940.913815493748</v>
      </c>
      <c r="J88" s="181">
        <v>7627</v>
      </c>
      <c r="K88" s="181">
        <f t="shared" si="1"/>
        <v>0</v>
      </c>
      <c r="L88" s="181">
        <v>1088</v>
      </c>
      <c r="M88" s="181">
        <v>24655.913815493746</v>
      </c>
      <c r="N88" s="249"/>
      <c r="O88" s="205">
        <v>1</v>
      </c>
      <c r="P88" s="181">
        <v>0</v>
      </c>
      <c r="Q88" s="181">
        <v>23568</v>
      </c>
      <c r="R88" s="181">
        <v>0</v>
      </c>
      <c r="S88" s="181">
        <v>0</v>
      </c>
      <c r="T88" s="181">
        <v>1088</v>
      </c>
      <c r="U88" s="181">
        <v>24656</v>
      </c>
      <c r="V88" s="250"/>
      <c r="W88" s="199">
        <v>0</v>
      </c>
      <c r="X88" s="258">
        <v>0.09</v>
      </c>
      <c r="Y88" s="258">
        <v>2.9324777677150189E-3</v>
      </c>
      <c r="Z88" s="259">
        <v>0</v>
      </c>
      <c r="AA88" s="253"/>
      <c r="AB88" s="260">
        <v>0</v>
      </c>
      <c r="AC88" s="261">
        <v>0</v>
      </c>
      <c r="AD88" s="181">
        <v>0</v>
      </c>
      <c r="AE88" s="261">
        <v>0</v>
      </c>
      <c r="AF88" s="262">
        <v>0</v>
      </c>
      <c r="AG88" s="193"/>
    </row>
    <row r="89" spans="1:33" s="59" customFormat="1" ht="12">
      <c r="A89" s="194">
        <v>418</v>
      </c>
      <c r="B89" s="195">
        <v>418100315</v>
      </c>
      <c r="C89" s="196" t="s">
        <v>509</v>
      </c>
      <c r="D89" s="197">
        <v>100</v>
      </c>
      <c r="E89" s="196" t="s">
        <v>127</v>
      </c>
      <c r="F89" s="197">
        <v>315</v>
      </c>
      <c r="G89" s="198" t="s">
        <v>342</v>
      </c>
      <c r="H89" s="180"/>
      <c r="I89" s="181">
        <v>9870</v>
      </c>
      <c r="J89" s="181">
        <v>7419</v>
      </c>
      <c r="K89" s="181">
        <f t="shared" si="1"/>
        <v>0</v>
      </c>
      <c r="L89" s="181">
        <v>1088</v>
      </c>
      <c r="M89" s="181">
        <v>18377</v>
      </c>
      <c r="N89" s="249"/>
      <c r="O89" s="205">
        <v>1</v>
      </c>
      <c r="P89" s="181">
        <v>0</v>
      </c>
      <c r="Q89" s="181">
        <v>17289</v>
      </c>
      <c r="R89" s="181">
        <v>0</v>
      </c>
      <c r="S89" s="181">
        <v>0</v>
      </c>
      <c r="T89" s="181">
        <v>1088</v>
      </c>
      <c r="U89" s="181">
        <v>18377</v>
      </c>
      <c r="V89" s="250"/>
      <c r="W89" s="199">
        <v>0</v>
      </c>
      <c r="X89" s="258">
        <v>0.09</v>
      </c>
      <c r="Y89" s="258">
        <v>3.1941851161541428E-4</v>
      </c>
      <c r="Z89" s="259">
        <v>0</v>
      </c>
      <c r="AA89" s="253"/>
      <c r="AB89" s="260">
        <v>0</v>
      </c>
      <c r="AC89" s="261">
        <v>0</v>
      </c>
      <c r="AD89" s="181">
        <v>0</v>
      </c>
      <c r="AE89" s="261">
        <v>0</v>
      </c>
      <c r="AF89" s="262">
        <v>0</v>
      </c>
      <c r="AG89" s="193"/>
    </row>
    <row r="90" spans="1:33" s="59" customFormat="1" ht="12">
      <c r="A90" s="194">
        <v>418</v>
      </c>
      <c r="B90" s="195">
        <v>418100348</v>
      </c>
      <c r="C90" s="196" t="s">
        <v>509</v>
      </c>
      <c r="D90" s="197">
        <v>100</v>
      </c>
      <c r="E90" s="196" t="s">
        <v>127</v>
      </c>
      <c r="F90" s="197">
        <v>348</v>
      </c>
      <c r="G90" s="198" t="s">
        <v>375</v>
      </c>
      <c r="H90" s="180"/>
      <c r="I90" s="181">
        <v>9870</v>
      </c>
      <c r="J90" s="181">
        <v>0</v>
      </c>
      <c r="K90" s="181">
        <f t="shared" si="1"/>
        <v>0</v>
      </c>
      <c r="L90" s="181">
        <v>1088</v>
      </c>
      <c r="M90" s="181">
        <v>10958</v>
      </c>
      <c r="N90" s="249"/>
      <c r="O90" s="205">
        <v>1</v>
      </c>
      <c r="P90" s="181">
        <v>0</v>
      </c>
      <c r="Q90" s="181">
        <v>9870</v>
      </c>
      <c r="R90" s="181">
        <v>0</v>
      </c>
      <c r="S90" s="181">
        <v>0</v>
      </c>
      <c r="T90" s="181">
        <v>1088</v>
      </c>
      <c r="U90" s="181">
        <v>10958</v>
      </c>
      <c r="V90" s="250"/>
      <c r="W90" s="199">
        <v>0</v>
      </c>
      <c r="X90" s="258">
        <v>0.18</v>
      </c>
      <c r="Y90" s="258">
        <v>6.8626415659820139E-2</v>
      </c>
      <c r="Z90" s="259">
        <v>0</v>
      </c>
      <c r="AA90" s="253"/>
      <c r="AB90" s="260">
        <v>0</v>
      </c>
      <c r="AC90" s="261">
        <v>0</v>
      </c>
      <c r="AD90" s="181">
        <v>0</v>
      </c>
      <c r="AE90" s="261">
        <v>0</v>
      </c>
      <c r="AF90" s="262">
        <v>0</v>
      </c>
      <c r="AG90" s="193"/>
    </row>
    <row r="91" spans="1:33" s="59" customFormat="1" ht="12">
      <c r="A91" s="194">
        <v>418</v>
      </c>
      <c r="B91" s="195">
        <v>418100710</v>
      </c>
      <c r="C91" s="196" t="s">
        <v>509</v>
      </c>
      <c r="D91" s="197">
        <v>100</v>
      </c>
      <c r="E91" s="196" t="s">
        <v>127</v>
      </c>
      <c r="F91" s="197">
        <v>710</v>
      </c>
      <c r="G91" s="198" t="s">
        <v>414</v>
      </c>
      <c r="H91" s="180"/>
      <c r="I91" s="181">
        <v>9870</v>
      </c>
      <c r="J91" s="181">
        <v>4770</v>
      </c>
      <c r="K91" s="181">
        <f t="shared" si="1"/>
        <v>0</v>
      </c>
      <c r="L91" s="181">
        <v>1088</v>
      </c>
      <c r="M91" s="181">
        <v>15728</v>
      </c>
      <c r="N91" s="249"/>
      <c r="O91" s="205">
        <v>1</v>
      </c>
      <c r="P91" s="181">
        <v>0</v>
      </c>
      <c r="Q91" s="181">
        <v>14640</v>
      </c>
      <c r="R91" s="181">
        <v>0</v>
      </c>
      <c r="S91" s="181">
        <v>0</v>
      </c>
      <c r="T91" s="181">
        <v>1088</v>
      </c>
      <c r="U91" s="181">
        <v>15728</v>
      </c>
      <c r="V91" s="250"/>
      <c r="W91" s="199">
        <v>0</v>
      </c>
      <c r="X91" s="258">
        <v>0.09</v>
      </c>
      <c r="Y91" s="258">
        <v>9.5369859179608631E-3</v>
      </c>
      <c r="Z91" s="259">
        <v>0</v>
      </c>
      <c r="AA91" s="253"/>
      <c r="AB91" s="260">
        <v>0</v>
      </c>
      <c r="AC91" s="261">
        <v>0</v>
      </c>
      <c r="AD91" s="181">
        <v>0</v>
      </c>
      <c r="AE91" s="261">
        <v>0</v>
      </c>
      <c r="AF91" s="262">
        <v>0</v>
      </c>
      <c r="AG91" s="193"/>
    </row>
    <row r="92" spans="1:33" s="59" customFormat="1" ht="12">
      <c r="A92" s="194">
        <v>419</v>
      </c>
      <c r="B92" s="195">
        <v>419035035</v>
      </c>
      <c r="C92" s="196" t="s">
        <v>510</v>
      </c>
      <c r="D92" s="197">
        <v>35</v>
      </c>
      <c r="E92" s="196" t="s">
        <v>62</v>
      </c>
      <c r="F92" s="197">
        <v>35</v>
      </c>
      <c r="G92" s="198" t="s">
        <v>62</v>
      </c>
      <c r="H92" s="180"/>
      <c r="I92" s="181">
        <v>15617</v>
      </c>
      <c r="J92" s="181">
        <v>6036</v>
      </c>
      <c r="K92" s="181">
        <f t="shared" si="1"/>
        <v>0</v>
      </c>
      <c r="L92" s="181">
        <v>1088</v>
      </c>
      <c r="M92" s="181">
        <v>22741</v>
      </c>
      <c r="N92" s="249"/>
      <c r="O92" s="205">
        <v>168</v>
      </c>
      <c r="P92" s="181">
        <v>0</v>
      </c>
      <c r="Q92" s="181">
        <v>3637704</v>
      </c>
      <c r="R92" s="181">
        <v>0</v>
      </c>
      <c r="S92" s="181">
        <v>0</v>
      </c>
      <c r="T92" s="181">
        <v>182784</v>
      </c>
      <c r="U92" s="181">
        <v>3820488</v>
      </c>
      <c r="V92" s="250"/>
      <c r="W92" s="199">
        <v>0</v>
      </c>
      <c r="X92" s="258">
        <v>0.18</v>
      </c>
      <c r="Y92" s="258">
        <v>0.17806015337155764</v>
      </c>
      <c r="Z92" s="259">
        <v>0</v>
      </c>
      <c r="AA92" s="253"/>
      <c r="AB92" s="260">
        <v>0</v>
      </c>
      <c r="AC92" s="261">
        <v>0</v>
      </c>
      <c r="AD92" s="181">
        <v>0</v>
      </c>
      <c r="AE92" s="261">
        <v>0</v>
      </c>
      <c r="AF92" s="262">
        <v>0</v>
      </c>
      <c r="AG92" s="193"/>
    </row>
    <row r="93" spans="1:33" s="59" customFormat="1" ht="12">
      <c r="A93" s="194">
        <v>419</v>
      </c>
      <c r="B93" s="195">
        <v>419035044</v>
      </c>
      <c r="C93" s="196" t="s">
        <v>510</v>
      </c>
      <c r="D93" s="197">
        <v>35</v>
      </c>
      <c r="E93" s="196" t="s">
        <v>62</v>
      </c>
      <c r="F93" s="197">
        <v>44</v>
      </c>
      <c r="G93" s="198" t="s">
        <v>71</v>
      </c>
      <c r="H93" s="180"/>
      <c r="I93" s="181">
        <v>14420</v>
      </c>
      <c r="J93" s="181">
        <v>422</v>
      </c>
      <c r="K93" s="181">
        <f t="shared" si="1"/>
        <v>0</v>
      </c>
      <c r="L93" s="181">
        <v>1088</v>
      </c>
      <c r="M93" s="181">
        <v>15930</v>
      </c>
      <c r="N93" s="249"/>
      <c r="O93" s="205">
        <v>3</v>
      </c>
      <c r="P93" s="181">
        <v>0</v>
      </c>
      <c r="Q93" s="181">
        <v>44526</v>
      </c>
      <c r="R93" s="181">
        <v>0</v>
      </c>
      <c r="S93" s="181">
        <v>0</v>
      </c>
      <c r="T93" s="181">
        <v>3264</v>
      </c>
      <c r="U93" s="181">
        <v>47790</v>
      </c>
      <c r="V93" s="250"/>
      <c r="W93" s="199">
        <v>0</v>
      </c>
      <c r="X93" s="258">
        <v>0.18</v>
      </c>
      <c r="Y93" s="258">
        <v>8.3081552996934052E-2</v>
      </c>
      <c r="Z93" s="259">
        <v>0</v>
      </c>
      <c r="AA93" s="253"/>
      <c r="AB93" s="260">
        <v>0</v>
      </c>
      <c r="AC93" s="261">
        <v>0</v>
      </c>
      <c r="AD93" s="181">
        <v>0</v>
      </c>
      <c r="AE93" s="261">
        <v>0</v>
      </c>
      <c r="AF93" s="262">
        <v>0</v>
      </c>
      <c r="AG93" s="193"/>
    </row>
    <row r="94" spans="1:33" s="59" customFormat="1" ht="12">
      <c r="A94" s="194">
        <v>419</v>
      </c>
      <c r="B94" s="195">
        <v>419035057</v>
      </c>
      <c r="C94" s="196" t="s">
        <v>510</v>
      </c>
      <c r="D94" s="197">
        <v>35</v>
      </c>
      <c r="E94" s="196" t="s">
        <v>62</v>
      </c>
      <c r="F94" s="197">
        <v>57</v>
      </c>
      <c r="G94" s="198" t="s">
        <v>84</v>
      </c>
      <c r="H94" s="180"/>
      <c r="I94" s="181">
        <v>17646.168376019185</v>
      </c>
      <c r="J94" s="181">
        <v>511</v>
      </c>
      <c r="K94" s="181">
        <f t="shared" si="1"/>
        <v>0</v>
      </c>
      <c r="L94" s="181">
        <v>1088</v>
      </c>
      <c r="M94" s="181">
        <v>19245.168376019185</v>
      </c>
      <c r="N94" s="249"/>
      <c r="O94" s="205">
        <v>5</v>
      </c>
      <c r="P94" s="181">
        <v>0</v>
      </c>
      <c r="Q94" s="181">
        <v>90785</v>
      </c>
      <c r="R94" s="181">
        <v>0</v>
      </c>
      <c r="S94" s="181">
        <v>0</v>
      </c>
      <c r="T94" s="181">
        <v>5440</v>
      </c>
      <c r="U94" s="181">
        <v>96225</v>
      </c>
      <c r="V94" s="250"/>
      <c r="W94" s="199">
        <v>0</v>
      </c>
      <c r="X94" s="258">
        <v>0.18</v>
      </c>
      <c r="Y94" s="258">
        <v>0.13444151661537107</v>
      </c>
      <c r="Z94" s="259">
        <v>0</v>
      </c>
      <c r="AA94" s="253"/>
      <c r="AB94" s="260">
        <v>0</v>
      </c>
      <c r="AC94" s="261">
        <v>0</v>
      </c>
      <c r="AD94" s="181">
        <v>0</v>
      </c>
      <c r="AE94" s="261">
        <v>0</v>
      </c>
      <c r="AF94" s="262">
        <v>0</v>
      </c>
      <c r="AG94" s="193"/>
    </row>
    <row r="95" spans="1:33" s="59" customFormat="1" ht="12">
      <c r="A95" s="194">
        <v>419</v>
      </c>
      <c r="B95" s="195">
        <v>419035093</v>
      </c>
      <c r="C95" s="196" t="s">
        <v>510</v>
      </c>
      <c r="D95" s="197">
        <v>35</v>
      </c>
      <c r="E95" s="196" t="s">
        <v>62</v>
      </c>
      <c r="F95" s="197">
        <v>93</v>
      </c>
      <c r="G95" s="198" t="s">
        <v>120</v>
      </c>
      <c r="H95" s="180"/>
      <c r="I95" s="181">
        <v>17625.341117535296</v>
      </c>
      <c r="J95" s="181">
        <v>0</v>
      </c>
      <c r="K95" s="181">
        <f t="shared" si="1"/>
        <v>0</v>
      </c>
      <c r="L95" s="181">
        <v>1088</v>
      </c>
      <c r="M95" s="181">
        <v>18713.341117535296</v>
      </c>
      <c r="N95" s="249"/>
      <c r="O95" s="205">
        <v>1</v>
      </c>
      <c r="P95" s="181">
        <v>0</v>
      </c>
      <c r="Q95" s="181">
        <v>17625</v>
      </c>
      <c r="R95" s="181">
        <v>0</v>
      </c>
      <c r="S95" s="181">
        <v>0</v>
      </c>
      <c r="T95" s="181">
        <v>1088</v>
      </c>
      <c r="U95" s="181">
        <v>18713</v>
      </c>
      <c r="V95" s="250"/>
      <c r="W95" s="199">
        <v>0</v>
      </c>
      <c r="X95" s="258">
        <v>0.18</v>
      </c>
      <c r="Y95" s="258">
        <v>8.8820430434127906E-2</v>
      </c>
      <c r="Z95" s="259">
        <v>0</v>
      </c>
      <c r="AA95" s="253"/>
      <c r="AB95" s="260">
        <v>0</v>
      </c>
      <c r="AC95" s="261">
        <v>0</v>
      </c>
      <c r="AD95" s="181">
        <v>0</v>
      </c>
      <c r="AE95" s="261">
        <v>0</v>
      </c>
      <c r="AF95" s="262">
        <v>0</v>
      </c>
      <c r="AG95" s="193"/>
    </row>
    <row r="96" spans="1:33" s="59" customFormat="1" ht="12">
      <c r="A96" s="194">
        <v>419</v>
      </c>
      <c r="B96" s="195">
        <v>419035163</v>
      </c>
      <c r="C96" s="196" t="s">
        <v>510</v>
      </c>
      <c r="D96" s="197">
        <v>35</v>
      </c>
      <c r="E96" s="196" t="s">
        <v>62</v>
      </c>
      <c r="F96" s="197">
        <v>163</v>
      </c>
      <c r="G96" s="198" t="s">
        <v>190</v>
      </c>
      <c r="H96" s="180"/>
      <c r="I96" s="181">
        <v>16831.794551886796</v>
      </c>
      <c r="J96" s="181">
        <v>0</v>
      </c>
      <c r="K96" s="181">
        <f t="shared" si="1"/>
        <v>0</v>
      </c>
      <c r="L96" s="181">
        <v>1088</v>
      </c>
      <c r="M96" s="181">
        <v>17919.794551886796</v>
      </c>
      <c r="N96" s="249"/>
      <c r="O96" s="205">
        <v>3</v>
      </c>
      <c r="P96" s="181">
        <v>0</v>
      </c>
      <c r="Q96" s="181">
        <v>50496</v>
      </c>
      <c r="R96" s="181">
        <v>0</v>
      </c>
      <c r="S96" s="181">
        <v>0</v>
      </c>
      <c r="T96" s="181">
        <v>3264</v>
      </c>
      <c r="U96" s="181">
        <v>53760</v>
      </c>
      <c r="V96" s="250"/>
      <c r="W96" s="199">
        <v>0</v>
      </c>
      <c r="X96" s="258">
        <v>0.113490033140277</v>
      </c>
      <c r="Y96" s="258">
        <v>9.7702527762697416E-2</v>
      </c>
      <c r="Z96" s="259">
        <v>0</v>
      </c>
      <c r="AA96" s="253"/>
      <c r="AB96" s="260">
        <v>0</v>
      </c>
      <c r="AC96" s="261">
        <v>0</v>
      </c>
      <c r="AD96" s="181">
        <v>0</v>
      </c>
      <c r="AE96" s="261">
        <v>0</v>
      </c>
      <c r="AF96" s="262">
        <v>0</v>
      </c>
      <c r="AG96" s="193"/>
    </row>
    <row r="97" spans="1:33" s="59" customFormat="1" ht="12">
      <c r="A97" s="194">
        <v>419</v>
      </c>
      <c r="B97" s="195">
        <v>419035165</v>
      </c>
      <c r="C97" s="196" t="s">
        <v>510</v>
      </c>
      <c r="D97" s="197">
        <v>35</v>
      </c>
      <c r="E97" s="196" t="s">
        <v>62</v>
      </c>
      <c r="F97" s="197">
        <v>165</v>
      </c>
      <c r="G97" s="198" t="s">
        <v>192</v>
      </c>
      <c r="H97" s="180"/>
      <c r="I97" s="181">
        <v>10434</v>
      </c>
      <c r="J97" s="181">
        <v>240</v>
      </c>
      <c r="K97" s="181">
        <f t="shared" si="1"/>
        <v>0</v>
      </c>
      <c r="L97" s="181">
        <v>1088</v>
      </c>
      <c r="M97" s="181">
        <v>11762</v>
      </c>
      <c r="N97" s="249"/>
      <c r="O97" s="205">
        <v>2</v>
      </c>
      <c r="P97" s="181">
        <v>0</v>
      </c>
      <c r="Q97" s="181">
        <v>21348</v>
      </c>
      <c r="R97" s="181">
        <v>0</v>
      </c>
      <c r="S97" s="181">
        <v>0</v>
      </c>
      <c r="T97" s="181">
        <v>2176</v>
      </c>
      <c r="U97" s="181">
        <v>23524</v>
      </c>
      <c r="V97" s="250"/>
      <c r="W97" s="199">
        <v>0</v>
      </c>
      <c r="X97" s="258">
        <v>9.8299999999999998E-2</v>
      </c>
      <c r="Y97" s="258">
        <v>9.1791609282026551E-2</v>
      </c>
      <c r="Z97" s="259">
        <v>0</v>
      </c>
      <c r="AA97" s="253"/>
      <c r="AB97" s="260">
        <v>0</v>
      </c>
      <c r="AC97" s="261">
        <v>0</v>
      </c>
      <c r="AD97" s="181">
        <v>0</v>
      </c>
      <c r="AE97" s="261">
        <v>0</v>
      </c>
      <c r="AF97" s="262">
        <v>0</v>
      </c>
      <c r="AG97" s="193"/>
    </row>
    <row r="98" spans="1:33" s="59" customFormat="1" ht="12">
      <c r="A98" s="194">
        <v>419</v>
      </c>
      <c r="B98" s="195">
        <v>419035189</v>
      </c>
      <c r="C98" s="196" t="s">
        <v>510</v>
      </c>
      <c r="D98" s="197">
        <v>35</v>
      </c>
      <c r="E98" s="196" t="s">
        <v>62</v>
      </c>
      <c r="F98" s="197">
        <v>189</v>
      </c>
      <c r="G98" s="198" t="s">
        <v>216</v>
      </c>
      <c r="H98" s="180"/>
      <c r="I98" s="181">
        <v>11876.535469617698</v>
      </c>
      <c r="J98" s="181">
        <v>4264</v>
      </c>
      <c r="K98" s="181">
        <f t="shared" si="1"/>
        <v>0</v>
      </c>
      <c r="L98" s="181">
        <v>1088</v>
      </c>
      <c r="M98" s="181">
        <v>17228.535469617698</v>
      </c>
      <c r="N98" s="249"/>
      <c r="O98" s="205">
        <v>1</v>
      </c>
      <c r="P98" s="181">
        <v>0</v>
      </c>
      <c r="Q98" s="181">
        <v>16141</v>
      </c>
      <c r="R98" s="181">
        <v>0</v>
      </c>
      <c r="S98" s="181">
        <v>0</v>
      </c>
      <c r="T98" s="181">
        <v>1088</v>
      </c>
      <c r="U98" s="181">
        <v>17229</v>
      </c>
      <c r="V98" s="250"/>
      <c r="W98" s="199">
        <v>0</v>
      </c>
      <c r="X98" s="258">
        <v>0.09</v>
      </c>
      <c r="Y98" s="258">
        <v>3.7160366364692478E-3</v>
      </c>
      <c r="Z98" s="259">
        <v>0</v>
      </c>
      <c r="AA98" s="253"/>
      <c r="AB98" s="260">
        <v>0</v>
      </c>
      <c r="AC98" s="261">
        <v>0</v>
      </c>
      <c r="AD98" s="181">
        <v>0</v>
      </c>
      <c r="AE98" s="261">
        <v>0</v>
      </c>
      <c r="AF98" s="262">
        <v>0</v>
      </c>
      <c r="AG98" s="193"/>
    </row>
    <row r="99" spans="1:33" s="59" customFormat="1" ht="12">
      <c r="A99" s="194">
        <v>419</v>
      </c>
      <c r="B99" s="195">
        <v>419035220</v>
      </c>
      <c r="C99" s="196" t="s">
        <v>510</v>
      </c>
      <c r="D99" s="197">
        <v>35</v>
      </c>
      <c r="E99" s="196" t="s">
        <v>62</v>
      </c>
      <c r="F99" s="197">
        <v>220</v>
      </c>
      <c r="G99" s="198" t="s">
        <v>247</v>
      </c>
      <c r="H99" s="180"/>
      <c r="I99" s="181">
        <v>13824.907319639307</v>
      </c>
      <c r="J99" s="181">
        <v>6275</v>
      </c>
      <c r="K99" s="181">
        <f t="shared" si="1"/>
        <v>0</v>
      </c>
      <c r="L99" s="181">
        <v>1088</v>
      </c>
      <c r="M99" s="181">
        <v>21187.907319639307</v>
      </c>
      <c r="N99" s="249"/>
      <c r="O99" s="205">
        <v>1</v>
      </c>
      <c r="P99" s="181">
        <v>0</v>
      </c>
      <c r="Q99" s="181">
        <v>20100</v>
      </c>
      <c r="R99" s="181">
        <v>0</v>
      </c>
      <c r="S99" s="181">
        <v>0</v>
      </c>
      <c r="T99" s="181">
        <v>1088</v>
      </c>
      <c r="U99" s="181">
        <v>21188</v>
      </c>
      <c r="V99" s="250"/>
      <c r="W99" s="199">
        <v>0</v>
      </c>
      <c r="X99" s="258">
        <v>0.09</v>
      </c>
      <c r="Y99" s="258">
        <v>1.8455011601595125E-2</v>
      </c>
      <c r="Z99" s="259">
        <v>0</v>
      </c>
      <c r="AA99" s="253"/>
      <c r="AB99" s="260">
        <v>0</v>
      </c>
      <c r="AC99" s="261">
        <v>0</v>
      </c>
      <c r="AD99" s="181">
        <v>0</v>
      </c>
      <c r="AE99" s="261">
        <v>0</v>
      </c>
      <c r="AF99" s="262">
        <v>0</v>
      </c>
      <c r="AG99" s="193"/>
    </row>
    <row r="100" spans="1:33" s="59" customFormat="1" ht="12">
      <c r="A100" s="194">
        <v>419</v>
      </c>
      <c r="B100" s="195">
        <v>419035244</v>
      </c>
      <c r="C100" s="196" t="s">
        <v>510</v>
      </c>
      <c r="D100" s="197">
        <v>35</v>
      </c>
      <c r="E100" s="196" t="s">
        <v>62</v>
      </c>
      <c r="F100" s="197">
        <v>244</v>
      </c>
      <c r="G100" s="198" t="s">
        <v>271</v>
      </c>
      <c r="H100" s="180"/>
      <c r="I100" s="181">
        <v>13585</v>
      </c>
      <c r="J100" s="181">
        <v>4073</v>
      </c>
      <c r="K100" s="181">
        <f t="shared" si="1"/>
        <v>0</v>
      </c>
      <c r="L100" s="181">
        <v>1088</v>
      </c>
      <c r="M100" s="181">
        <v>18746</v>
      </c>
      <c r="N100" s="249"/>
      <c r="O100" s="205">
        <v>2</v>
      </c>
      <c r="P100" s="181">
        <v>0</v>
      </c>
      <c r="Q100" s="181">
        <v>35316</v>
      </c>
      <c r="R100" s="181">
        <v>0</v>
      </c>
      <c r="S100" s="181">
        <v>0</v>
      </c>
      <c r="T100" s="181">
        <v>2176</v>
      </c>
      <c r="U100" s="181">
        <v>37492</v>
      </c>
      <c r="V100" s="250"/>
      <c r="W100" s="199">
        <v>0</v>
      </c>
      <c r="X100" s="258">
        <v>0.09</v>
      </c>
      <c r="Y100" s="258">
        <v>0.11945951840522252</v>
      </c>
      <c r="Z100" s="259">
        <v>0</v>
      </c>
      <c r="AA100" s="253"/>
      <c r="AB100" s="260">
        <v>0</v>
      </c>
      <c r="AC100" s="261">
        <v>0</v>
      </c>
      <c r="AD100" s="181">
        <v>0</v>
      </c>
      <c r="AE100" s="261">
        <v>0</v>
      </c>
      <c r="AF100" s="262">
        <v>0</v>
      </c>
      <c r="AG100" s="193"/>
    </row>
    <row r="101" spans="1:33" s="59" customFormat="1" ht="12">
      <c r="A101" s="194">
        <v>419</v>
      </c>
      <c r="B101" s="195">
        <v>419035248</v>
      </c>
      <c r="C101" s="196" t="s">
        <v>510</v>
      </c>
      <c r="D101" s="197">
        <v>35</v>
      </c>
      <c r="E101" s="196" t="s">
        <v>62</v>
      </c>
      <c r="F101" s="197">
        <v>248</v>
      </c>
      <c r="G101" s="198" t="s">
        <v>275</v>
      </c>
      <c r="H101" s="180"/>
      <c r="I101" s="181">
        <v>16220.126411195861</v>
      </c>
      <c r="J101" s="181">
        <v>865</v>
      </c>
      <c r="K101" s="181">
        <f t="shared" si="1"/>
        <v>0</v>
      </c>
      <c r="L101" s="181">
        <v>1088</v>
      </c>
      <c r="M101" s="181">
        <v>18173.126411195859</v>
      </c>
      <c r="N101" s="249"/>
      <c r="O101" s="205">
        <v>3</v>
      </c>
      <c r="P101" s="181">
        <v>0</v>
      </c>
      <c r="Q101" s="181">
        <v>51255</v>
      </c>
      <c r="R101" s="181">
        <v>0</v>
      </c>
      <c r="S101" s="181">
        <v>0</v>
      </c>
      <c r="T101" s="181">
        <v>3264</v>
      </c>
      <c r="U101" s="181">
        <v>54519</v>
      </c>
      <c r="V101" s="250"/>
      <c r="W101" s="199">
        <v>0</v>
      </c>
      <c r="X101" s="258">
        <v>0.09</v>
      </c>
      <c r="Y101" s="258">
        <v>7.0579296698307384E-2</v>
      </c>
      <c r="Z101" s="259">
        <v>0</v>
      </c>
      <c r="AA101" s="253"/>
      <c r="AB101" s="260">
        <v>0</v>
      </c>
      <c r="AC101" s="261">
        <v>0</v>
      </c>
      <c r="AD101" s="181">
        <v>0</v>
      </c>
      <c r="AE101" s="261">
        <v>0</v>
      </c>
      <c r="AF101" s="262">
        <v>0</v>
      </c>
      <c r="AG101" s="193"/>
    </row>
    <row r="102" spans="1:33" s="59" customFormat="1" ht="12">
      <c r="A102" s="194">
        <v>419</v>
      </c>
      <c r="B102" s="195">
        <v>419035293</v>
      </c>
      <c r="C102" s="196" t="s">
        <v>510</v>
      </c>
      <c r="D102" s="197">
        <v>35</v>
      </c>
      <c r="E102" s="196" t="s">
        <v>62</v>
      </c>
      <c r="F102" s="197">
        <v>293</v>
      </c>
      <c r="G102" s="198" t="s">
        <v>320</v>
      </c>
      <c r="H102" s="180"/>
      <c r="I102" s="181">
        <v>16736</v>
      </c>
      <c r="J102" s="181">
        <v>730</v>
      </c>
      <c r="K102" s="181">
        <f t="shared" si="1"/>
        <v>0</v>
      </c>
      <c r="L102" s="181">
        <v>1088</v>
      </c>
      <c r="M102" s="181">
        <v>18554</v>
      </c>
      <c r="N102" s="249"/>
      <c r="O102" s="205">
        <v>1</v>
      </c>
      <c r="P102" s="181">
        <v>0</v>
      </c>
      <c r="Q102" s="181">
        <v>17466</v>
      </c>
      <c r="R102" s="181">
        <v>0</v>
      </c>
      <c r="S102" s="181">
        <v>0</v>
      </c>
      <c r="T102" s="181">
        <v>1088</v>
      </c>
      <c r="U102" s="181">
        <v>18554</v>
      </c>
      <c r="V102" s="250"/>
      <c r="W102" s="199">
        <v>0</v>
      </c>
      <c r="X102" s="258">
        <v>0.18</v>
      </c>
      <c r="Y102" s="258">
        <v>1.1950118609715614E-2</v>
      </c>
      <c r="Z102" s="259">
        <v>0</v>
      </c>
      <c r="AA102" s="253"/>
      <c r="AB102" s="260">
        <v>0</v>
      </c>
      <c r="AC102" s="261">
        <v>0</v>
      </c>
      <c r="AD102" s="181">
        <v>0</v>
      </c>
      <c r="AE102" s="261">
        <v>0</v>
      </c>
      <c r="AF102" s="262">
        <v>0</v>
      </c>
      <c r="AG102" s="193"/>
    </row>
    <row r="103" spans="1:33" s="59" customFormat="1" ht="12">
      <c r="A103" s="194">
        <v>420</v>
      </c>
      <c r="B103" s="195">
        <v>420049010</v>
      </c>
      <c r="C103" s="196" t="s">
        <v>511</v>
      </c>
      <c r="D103" s="197">
        <v>49</v>
      </c>
      <c r="E103" s="196" t="s">
        <v>76</v>
      </c>
      <c r="F103" s="197">
        <v>10</v>
      </c>
      <c r="G103" s="198" t="s">
        <v>37</v>
      </c>
      <c r="H103" s="180"/>
      <c r="I103" s="181">
        <v>14427</v>
      </c>
      <c r="J103" s="181">
        <v>6438</v>
      </c>
      <c r="K103" s="181">
        <f t="shared" si="1"/>
        <v>0</v>
      </c>
      <c r="L103" s="181">
        <v>1088</v>
      </c>
      <c r="M103" s="181">
        <v>21953</v>
      </c>
      <c r="N103" s="249"/>
      <c r="O103" s="205">
        <v>5</v>
      </c>
      <c r="P103" s="181">
        <v>0</v>
      </c>
      <c r="Q103" s="181">
        <v>104325</v>
      </c>
      <c r="R103" s="181">
        <v>0</v>
      </c>
      <c r="S103" s="181">
        <v>0</v>
      </c>
      <c r="T103" s="181">
        <v>5440</v>
      </c>
      <c r="U103" s="181">
        <v>109765</v>
      </c>
      <c r="V103" s="250"/>
      <c r="W103" s="199">
        <v>0</v>
      </c>
      <c r="X103" s="258">
        <v>0.09</v>
      </c>
      <c r="Y103" s="258">
        <v>3.9243549446599654E-3</v>
      </c>
      <c r="Z103" s="259">
        <v>0</v>
      </c>
      <c r="AA103" s="253"/>
      <c r="AB103" s="260">
        <v>0</v>
      </c>
      <c r="AC103" s="261">
        <v>0</v>
      </c>
      <c r="AD103" s="181">
        <v>0</v>
      </c>
      <c r="AE103" s="261">
        <v>0</v>
      </c>
      <c r="AF103" s="262">
        <v>0</v>
      </c>
      <c r="AG103" s="193"/>
    </row>
    <row r="104" spans="1:33" s="59" customFormat="1" ht="12">
      <c r="A104" s="194">
        <v>420</v>
      </c>
      <c r="B104" s="195">
        <v>420049026</v>
      </c>
      <c r="C104" s="196" t="s">
        <v>511</v>
      </c>
      <c r="D104" s="197">
        <v>49</v>
      </c>
      <c r="E104" s="196" t="s">
        <v>76</v>
      </c>
      <c r="F104" s="197">
        <v>26</v>
      </c>
      <c r="G104" s="198" t="s">
        <v>53</v>
      </c>
      <c r="H104" s="180"/>
      <c r="I104" s="181">
        <v>12083</v>
      </c>
      <c r="J104" s="181">
        <v>4831</v>
      </c>
      <c r="K104" s="181">
        <f t="shared" si="1"/>
        <v>0</v>
      </c>
      <c r="L104" s="181">
        <v>1088</v>
      </c>
      <c r="M104" s="181">
        <v>18002</v>
      </c>
      <c r="N104" s="249"/>
      <c r="O104" s="205">
        <v>3</v>
      </c>
      <c r="P104" s="181">
        <v>0</v>
      </c>
      <c r="Q104" s="181">
        <v>50742</v>
      </c>
      <c r="R104" s="181">
        <v>0</v>
      </c>
      <c r="S104" s="181">
        <v>0</v>
      </c>
      <c r="T104" s="181">
        <v>3264</v>
      </c>
      <c r="U104" s="181">
        <v>54006</v>
      </c>
      <c r="V104" s="250"/>
      <c r="W104" s="199">
        <v>0</v>
      </c>
      <c r="X104" s="258">
        <v>0.09</v>
      </c>
      <c r="Y104" s="258">
        <v>9.5233914201666705E-4</v>
      </c>
      <c r="Z104" s="259">
        <v>0</v>
      </c>
      <c r="AA104" s="253"/>
      <c r="AB104" s="260">
        <v>0</v>
      </c>
      <c r="AC104" s="261">
        <v>0</v>
      </c>
      <c r="AD104" s="181">
        <v>0</v>
      </c>
      <c r="AE104" s="261">
        <v>0</v>
      </c>
      <c r="AF104" s="262">
        <v>0</v>
      </c>
      <c r="AG104" s="193"/>
    </row>
    <row r="105" spans="1:33" s="59" customFormat="1" ht="12">
      <c r="A105" s="194">
        <v>420</v>
      </c>
      <c r="B105" s="195">
        <v>420049031</v>
      </c>
      <c r="C105" s="196" t="s">
        <v>511</v>
      </c>
      <c r="D105" s="197">
        <v>49</v>
      </c>
      <c r="E105" s="196" t="s">
        <v>76</v>
      </c>
      <c r="F105" s="197">
        <v>31</v>
      </c>
      <c r="G105" s="198" t="s">
        <v>58</v>
      </c>
      <c r="H105" s="180"/>
      <c r="I105" s="181">
        <v>11003</v>
      </c>
      <c r="J105" s="181">
        <v>5884</v>
      </c>
      <c r="K105" s="181">
        <f t="shared" si="1"/>
        <v>0</v>
      </c>
      <c r="L105" s="181">
        <v>1088</v>
      </c>
      <c r="M105" s="181">
        <v>17975</v>
      </c>
      <c r="N105" s="249"/>
      <c r="O105" s="205">
        <v>1</v>
      </c>
      <c r="P105" s="181">
        <v>0</v>
      </c>
      <c r="Q105" s="181">
        <v>16887</v>
      </c>
      <c r="R105" s="181">
        <v>0</v>
      </c>
      <c r="S105" s="181">
        <v>0</v>
      </c>
      <c r="T105" s="181">
        <v>1088</v>
      </c>
      <c r="U105" s="181">
        <v>17975</v>
      </c>
      <c r="V105" s="250"/>
      <c r="W105" s="199">
        <v>0</v>
      </c>
      <c r="X105" s="258">
        <v>0.09</v>
      </c>
      <c r="Y105" s="258">
        <v>1.9288856138042109E-2</v>
      </c>
      <c r="Z105" s="259">
        <v>0</v>
      </c>
      <c r="AA105" s="253"/>
      <c r="AB105" s="260">
        <v>0</v>
      </c>
      <c r="AC105" s="261">
        <v>0</v>
      </c>
      <c r="AD105" s="181">
        <v>0</v>
      </c>
      <c r="AE105" s="261">
        <v>0</v>
      </c>
      <c r="AF105" s="262">
        <v>0</v>
      </c>
      <c r="AG105" s="193"/>
    </row>
    <row r="106" spans="1:33" s="59" customFormat="1" ht="12">
      <c r="A106" s="194">
        <v>420</v>
      </c>
      <c r="B106" s="195">
        <v>420049035</v>
      </c>
      <c r="C106" s="196" t="s">
        <v>511</v>
      </c>
      <c r="D106" s="197">
        <v>49</v>
      </c>
      <c r="E106" s="196" t="s">
        <v>76</v>
      </c>
      <c r="F106" s="197">
        <v>35</v>
      </c>
      <c r="G106" s="198" t="s">
        <v>62</v>
      </c>
      <c r="H106" s="180"/>
      <c r="I106" s="181">
        <v>15103</v>
      </c>
      <c r="J106" s="181">
        <v>5838</v>
      </c>
      <c r="K106" s="181">
        <f t="shared" si="1"/>
        <v>0</v>
      </c>
      <c r="L106" s="181">
        <v>1088</v>
      </c>
      <c r="M106" s="181">
        <v>22029</v>
      </c>
      <c r="N106" s="249"/>
      <c r="O106" s="205">
        <v>31</v>
      </c>
      <c r="P106" s="181">
        <v>0</v>
      </c>
      <c r="Q106" s="181">
        <v>649171</v>
      </c>
      <c r="R106" s="181">
        <v>0</v>
      </c>
      <c r="S106" s="181">
        <v>0</v>
      </c>
      <c r="T106" s="181">
        <v>33728</v>
      </c>
      <c r="U106" s="181">
        <v>682899</v>
      </c>
      <c r="V106" s="250"/>
      <c r="W106" s="199">
        <v>0</v>
      </c>
      <c r="X106" s="258">
        <v>0.18</v>
      </c>
      <c r="Y106" s="258">
        <v>0.17806015337155764</v>
      </c>
      <c r="Z106" s="259">
        <v>0</v>
      </c>
      <c r="AA106" s="253"/>
      <c r="AB106" s="260">
        <v>0</v>
      </c>
      <c r="AC106" s="261">
        <v>0</v>
      </c>
      <c r="AD106" s="181">
        <v>0</v>
      </c>
      <c r="AE106" s="261">
        <v>0</v>
      </c>
      <c r="AF106" s="262">
        <v>0</v>
      </c>
      <c r="AG106" s="193"/>
    </row>
    <row r="107" spans="1:33" s="59" customFormat="1" ht="12">
      <c r="A107" s="194">
        <v>420</v>
      </c>
      <c r="B107" s="195">
        <v>420049044</v>
      </c>
      <c r="C107" s="196" t="s">
        <v>511</v>
      </c>
      <c r="D107" s="197">
        <v>49</v>
      </c>
      <c r="E107" s="196" t="s">
        <v>76</v>
      </c>
      <c r="F107" s="197">
        <v>44</v>
      </c>
      <c r="G107" s="198" t="s">
        <v>71</v>
      </c>
      <c r="H107" s="180"/>
      <c r="I107" s="181">
        <v>14561</v>
      </c>
      <c r="J107" s="181">
        <v>426</v>
      </c>
      <c r="K107" s="181">
        <f t="shared" si="1"/>
        <v>0</v>
      </c>
      <c r="L107" s="181">
        <v>1088</v>
      </c>
      <c r="M107" s="181">
        <v>16075</v>
      </c>
      <c r="N107" s="249"/>
      <c r="O107" s="205">
        <v>6</v>
      </c>
      <c r="P107" s="181">
        <v>0</v>
      </c>
      <c r="Q107" s="181">
        <v>89922</v>
      </c>
      <c r="R107" s="181">
        <v>0</v>
      </c>
      <c r="S107" s="181">
        <v>0</v>
      </c>
      <c r="T107" s="181">
        <v>6528</v>
      </c>
      <c r="U107" s="181">
        <v>96450</v>
      </c>
      <c r="V107" s="250"/>
      <c r="W107" s="199">
        <v>0</v>
      </c>
      <c r="X107" s="258">
        <v>0.18</v>
      </c>
      <c r="Y107" s="258">
        <v>8.3081552996934052E-2</v>
      </c>
      <c r="Z107" s="259">
        <v>0</v>
      </c>
      <c r="AA107" s="253"/>
      <c r="AB107" s="260">
        <v>0</v>
      </c>
      <c r="AC107" s="261">
        <v>0</v>
      </c>
      <c r="AD107" s="181">
        <v>0</v>
      </c>
      <c r="AE107" s="261">
        <v>0</v>
      </c>
      <c r="AF107" s="262">
        <v>0</v>
      </c>
      <c r="AG107" s="193"/>
    </row>
    <row r="108" spans="1:33" s="59" customFormat="1" ht="12">
      <c r="A108" s="194">
        <v>420</v>
      </c>
      <c r="B108" s="195">
        <v>420049049</v>
      </c>
      <c r="C108" s="196" t="s">
        <v>511</v>
      </c>
      <c r="D108" s="197">
        <v>49</v>
      </c>
      <c r="E108" s="196" t="s">
        <v>76</v>
      </c>
      <c r="F108" s="197">
        <v>49</v>
      </c>
      <c r="G108" s="198" t="s">
        <v>76</v>
      </c>
      <c r="H108" s="180"/>
      <c r="I108" s="181">
        <v>16041</v>
      </c>
      <c r="J108" s="181">
        <v>20277</v>
      </c>
      <c r="K108" s="181">
        <f t="shared" si="1"/>
        <v>0</v>
      </c>
      <c r="L108" s="181">
        <v>1088</v>
      </c>
      <c r="M108" s="181">
        <v>37406</v>
      </c>
      <c r="N108" s="249"/>
      <c r="O108" s="205">
        <v>206</v>
      </c>
      <c r="P108" s="181">
        <v>0</v>
      </c>
      <c r="Q108" s="181">
        <v>7481508.0000000009</v>
      </c>
      <c r="R108" s="181">
        <v>0</v>
      </c>
      <c r="S108" s="181">
        <v>0</v>
      </c>
      <c r="T108" s="181">
        <v>224128</v>
      </c>
      <c r="U108" s="181">
        <v>7705636.0000000009</v>
      </c>
      <c r="V108" s="250"/>
      <c r="W108" s="199">
        <v>0</v>
      </c>
      <c r="X108" s="258">
        <v>0.09</v>
      </c>
      <c r="Y108" s="258">
        <v>9.2010076939920193E-2</v>
      </c>
      <c r="Z108" s="259">
        <v>0</v>
      </c>
      <c r="AA108" s="253"/>
      <c r="AB108" s="260">
        <v>0</v>
      </c>
      <c r="AC108" s="261">
        <v>3.2860246728220455</v>
      </c>
      <c r="AD108" s="181">
        <v>122918.84406755105</v>
      </c>
      <c r="AE108" s="261">
        <v>0</v>
      </c>
      <c r="AF108" s="262">
        <v>0</v>
      </c>
      <c r="AG108" s="193"/>
    </row>
    <row r="109" spans="1:33" s="59" customFormat="1" ht="12">
      <c r="A109" s="194">
        <v>420</v>
      </c>
      <c r="B109" s="195">
        <v>420049057</v>
      </c>
      <c r="C109" s="196" t="s">
        <v>511</v>
      </c>
      <c r="D109" s="197">
        <v>49</v>
      </c>
      <c r="E109" s="196" t="s">
        <v>76</v>
      </c>
      <c r="F109" s="197">
        <v>57</v>
      </c>
      <c r="G109" s="198" t="s">
        <v>84</v>
      </c>
      <c r="H109" s="180"/>
      <c r="I109" s="181">
        <v>12396</v>
      </c>
      <c r="J109" s="181">
        <v>359</v>
      </c>
      <c r="K109" s="181">
        <f t="shared" si="1"/>
        <v>0</v>
      </c>
      <c r="L109" s="181">
        <v>1088</v>
      </c>
      <c r="M109" s="181">
        <v>13843</v>
      </c>
      <c r="N109" s="249"/>
      <c r="O109" s="205">
        <v>4</v>
      </c>
      <c r="P109" s="181">
        <v>0</v>
      </c>
      <c r="Q109" s="181">
        <v>51020</v>
      </c>
      <c r="R109" s="181">
        <v>0</v>
      </c>
      <c r="S109" s="181">
        <v>0</v>
      </c>
      <c r="T109" s="181">
        <v>4352</v>
      </c>
      <c r="U109" s="181">
        <v>55372</v>
      </c>
      <c r="V109" s="250"/>
      <c r="W109" s="199">
        <v>0</v>
      </c>
      <c r="X109" s="258">
        <v>0.18</v>
      </c>
      <c r="Y109" s="258">
        <v>0.13444151661537107</v>
      </c>
      <c r="Z109" s="259">
        <v>0</v>
      </c>
      <c r="AA109" s="253"/>
      <c r="AB109" s="260">
        <v>0</v>
      </c>
      <c r="AC109" s="261">
        <v>0</v>
      </c>
      <c r="AD109" s="181">
        <v>0</v>
      </c>
      <c r="AE109" s="261">
        <v>0</v>
      </c>
      <c r="AF109" s="262">
        <v>0</v>
      </c>
      <c r="AG109" s="193"/>
    </row>
    <row r="110" spans="1:33" s="59" customFormat="1" ht="12">
      <c r="A110" s="194">
        <v>420</v>
      </c>
      <c r="B110" s="195">
        <v>420049067</v>
      </c>
      <c r="C110" s="196" t="s">
        <v>511</v>
      </c>
      <c r="D110" s="197">
        <v>49</v>
      </c>
      <c r="E110" s="196" t="s">
        <v>76</v>
      </c>
      <c r="F110" s="197">
        <v>67</v>
      </c>
      <c r="G110" s="198" t="s">
        <v>94</v>
      </c>
      <c r="H110" s="180"/>
      <c r="I110" s="181">
        <v>15566</v>
      </c>
      <c r="J110" s="181">
        <v>16178</v>
      </c>
      <c r="K110" s="181">
        <f t="shared" si="1"/>
        <v>0</v>
      </c>
      <c r="L110" s="181">
        <v>1088</v>
      </c>
      <c r="M110" s="181">
        <v>32832</v>
      </c>
      <c r="N110" s="249"/>
      <c r="O110" s="205">
        <v>1</v>
      </c>
      <c r="P110" s="181">
        <v>0</v>
      </c>
      <c r="Q110" s="181">
        <v>31744</v>
      </c>
      <c r="R110" s="181">
        <v>0</v>
      </c>
      <c r="S110" s="181">
        <v>0</v>
      </c>
      <c r="T110" s="181">
        <v>1088</v>
      </c>
      <c r="U110" s="181">
        <v>32832</v>
      </c>
      <c r="V110" s="250"/>
      <c r="W110" s="199">
        <v>0</v>
      </c>
      <c r="X110" s="258">
        <v>0.09</v>
      </c>
      <c r="Y110" s="258">
        <v>1.5812430232581378E-3</v>
      </c>
      <c r="Z110" s="259">
        <v>0</v>
      </c>
      <c r="AA110" s="253"/>
      <c r="AB110" s="260">
        <v>0</v>
      </c>
      <c r="AC110" s="261">
        <v>0</v>
      </c>
      <c r="AD110" s="181">
        <v>0</v>
      </c>
      <c r="AE110" s="261">
        <v>0</v>
      </c>
      <c r="AF110" s="262">
        <v>0</v>
      </c>
      <c r="AG110" s="193"/>
    </row>
    <row r="111" spans="1:33" s="59" customFormat="1" ht="12">
      <c r="A111" s="194">
        <v>420</v>
      </c>
      <c r="B111" s="195">
        <v>420049093</v>
      </c>
      <c r="C111" s="196" t="s">
        <v>511</v>
      </c>
      <c r="D111" s="197">
        <v>49</v>
      </c>
      <c r="E111" s="196" t="s">
        <v>76</v>
      </c>
      <c r="F111" s="197">
        <v>93</v>
      </c>
      <c r="G111" s="198" t="s">
        <v>120</v>
      </c>
      <c r="H111" s="180"/>
      <c r="I111" s="181">
        <v>14617</v>
      </c>
      <c r="J111" s="181">
        <v>0</v>
      </c>
      <c r="K111" s="181">
        <f t="shared" si="1"/>
        <v>0</v>
      </c>
      <c r="L111" s="181">
        <v>1088</v>
      </c>
      <c r="M111" s="181">
        <v>15705</v>
      </c>
      <c r="N111" s="249"/>
      <c r="O111" s="205">
        <v>16</v>
      </c>
      <c r="P111" s="181">
        <v>0</v>
      </c>
      <c r="Q111" s="181">
        <v>233872</v>
      </c>
      <c r="R111" s="181">
        <v>0</v>
      </c>
      <c r="S111" s="181">
        <v>0</v>
      </c>
      <c r="T111" s="181">
        <v>17408</v>
      </c>
      <c r="U111" s="181">
        <v>251280</v>
      </c>
      <c r="V111" s="250"/>
      <c r="W111" s="199">
        <v>0</v>
      </c>
      <c r="X111" s="258">
        <v>0.18</v>
      </c>
      <c r="Y111" s="258">
        <v>8.8820430434127906E-2</v>
      </c>
      <c r="Z111" s="259">
        <v>0</v>
      </c>
      <c r="AA111" s="253"/>
      <c r="AB111" s="260">
        <v>0</v>
      </c>
      <c r="AC111" s="261">
        <v>0</v>
      </c>
      <c r="AD111" s="181">
        <v>0</v>
      </c>
      <c r="AE111" s="261">
        <v>0</v>
      </c>
      <c r="AF111" s="262">
        <v>0</v>
      </c>
      <c r="AG111" s="193"/>
    </row>
    <row r="112" spans="1:33" s="59" customFormat="1" ht="12">
      <c r="A112" s="194">
        <v>420</v>
      </c>
      <c r="B112" s="195">
        <v>420049128</v>
      </c>
      <c r="C112" s="196" t="s">
        <v>511</v>
      </c>
      <c r="D112" s="197">
        <v>49</v>
      </c>
      <c r="E112" s="196" t="s">
        <v>76</v>
      </c>
      <c r="F112" s="197">
        <v>128</v>
      </c>
      <c r="G112" s="198" t="s">
        <v>155</v>
      </c>
      <c r="H112" s="180"/>
      <c r="I112" s="181">
        <v>17451</v>
      </c>
      <c r="J112" s="181">
        <v>1570</v>
      </c>
      <c r="K112" s="181">
        <f t="shared" si="1"/>
        <v>0</v>
      </c>
      <c r="L112" s="181">
        <v>1088</v>
      </c>
      <c r="M112" s="181">
        <v>20109</v>
      </c>
      <c r="N112" s="249"/>
      <c r="O112" s="205">
        <v>1</v>
      </c>
      <c r="P112" s="181">
        <v>0</v>
      </c>
      <c r="Q112" s="181">
        <v>19021</v>
      </c>
      <c r="R112" s="181">
        <v>0</v>
      </c>
      <c r="S112" s="181">
        <v>0</v>
      </c>
      <c r="T112" s="181">
        <v>1088</v>
      </c>
      <c r="U112" s="181">
        <v>20109</v>
      </c>
      <c r="V112" s="250"/>
      <c r="W112" s="199">
        <v>0</v>
      </c>
      <c r="X112" s="258">
        <v>0.09</v>
      </c>
      <c r="Y112" s="258">
        <v>4.329789698441025E-2</v>
      </c>
      <c r="Z112" s="259">
        <v>0</v>
      </c>
      <c r="AA112" s="253"/>
      <c r="AB112" s="260">
        <v>0</v>
      </c>
      <c r="AC112" s="261">
        <v>0</v>
      </c>
      <c r="AD112" s="181">
        <v>0</v>
      </c>
      <c r="AE112" s="261">
        <v>0</v>
      </c>
      <c r="AF112" s="262">
        <v>0</v>
      </c>
      <c r="AG112" s="193"/>
    </row>
    <row r="113" spans="1:33" s="59" customFormat="1" ht="12">
      <c r="A113" s="194">
        <v>420</v>
      </c>
      <c r="B113" s="195">
        <v>420049163</v>
      </c>
      <c r="C113" s="196" t="s">
        <v>511</v>
      </c>
      <c r="D113" s="197">
        <v>49</v>
      </c>
      <c r="E113" s="196" t="s">
        <v>76</v>
      </c>
      <c r="F113" s="197">
        <v>163</v>
      </c>
      <c r="G113" s="198" t="s">
        <v>190</v>
      </c>
      <c r="H113" s="180"/>
      <c r="I113" s="181">
        <v>14254</v>
      </c>
      <c r="J113" s="181">
        <v>0</v>
      </c>
      <c r="K113" s="181">
        <f t="shared" si="1"/>
        <v>0</v>
      </c>
      <c r="L113" s="181">
        <v>1088</v>
      </c>
      <c r="M113" s="181">
        <v>15342</v>
      </c>
      <c r="N113" s="249"/>
      <c r="O113" s="205">
        <v>2</v>
      </c>
      <c r="P113" s="181">
        <v>0</v>
      </c>
      <c r="Q113" s="181">
        <v>28508</v>
      </c>
      <c r="R113" s="181">
        <v>0</v>
      </c>
      <c r="S113" s="181">
        <v>0</v>
      </c>
      <c r="T113" s="181">
        <v>2176</v>
      </c>
      <c r="U113" s="181">
        <v>30684</v>
      </c>
      <c r="V113" s="250"/>
      <c r="W113" s="199">
        <v>0</v>
      </c>
      <c r="X113" s="258">
        <v>0.113490033140277</v>
      </c>
      <c r="Y113" s="258">
        <v>9.7702527762697416E-2</v>
      </c>
      <c r="Z113" s="259">
        <v>0</v>
      </c>
      <c r="AA113" s="253"/>
      <c r="AB113" s="260">
        <v>0</v>
      </c>
      <c r="AC113" s="261">
        <v>0</v>
      </c>
      <c r="AD113" s="181">
        <v>0</v>
      </c>
      <c r="AE113" s="261">
        <v>0</v>
      </c>
      <c r="AF113" s="262">
        <v>0</v>
      </c>
      <c r="AG113" s="193"/>
    </row>
    <row r="114" spans="1:33" s="59" customFormat="1" ht="12">
      <c r="A114" s="194">
        <v>420</v>
      </c>
      <c r="B114" s="195">
        <v>420049165</v>
      </c>
      <c r="C114" s="196" t="s">
        <v>511</v>
      </c>
      <c r="D114" s="197">
        <v>49</v>
      </c>
      <c r="E114" s="196" t="s">
        <v>76</v>
      </c>
      <c r="F114" s="197">
        <v>165</v>
      </c>
      <c r="G114" s="198" t="s">
        <v>192</v>
      </c>
      <c r="H114" s="180"/>
      <c r="I114" s="181">
        <v>15699</v>
      </c>
      <c r="J114" s="181">
        <v>361</v>
      </c>
      <c r="K114" s="181">
        <f t="shared" si="1"/>
        <v>0</v>
      </c>
      <c r="L114" s="181">
        <v>1088</v>
      </c>
      <c r="M114" s="181">
        <v>17148</v>
      </c>
      <c r="N114" s="249"/>
      <c r="O114" s="205">
        <v>11</v>
      </c>
      <c r="P114" s="181">
        <v>0</v>
      </c>
      <c r="Q114" s="181">
        <v>176660</v>
      </c>
      <c r="R114" s="181">
        <v>0</v>
      </c>
      <c r="S114" s="181">
        <v>0</v>
      </c>
      <c r="T114" s="181">
        <v>11968</v>
      </c>
      <c r="U114" s="181">
        <v>188628</v>
      </c>
      <c r="V114" s="250"/>
      <c r="W114" s="199">
        <v>0</v>
      </c>
      <c r="X114" s="258">
        <v>9.8299999999999998E-2</v>
      </c>
      <c r="Y114" s="258">
        <v>9.1791609282026551E-2</v>
      </c>
      <c r="Z114" s="259">
        <v>0</v>
      </c>
      <c r="AA114" s="253"/>
      <c r="AB114" s="260">
        <v>0</v>
      </c>
      <c r="AC114" s="261">
        <v>0</v>
      </c>
      <c r="AD114" s="181">
        <v>0</v>
      </c>
      <c r="AE114" s="261">
        <v>0</v>
      </c>
      <c r="AF114" s="262">
        <v>0</v>
      </c>
      <c r="AG114" s="193"/>
    </row>
    <row r="115" spans="1:33" s="59" customFormat="1" ht="12">
      <c r="A115" s="194">
        <v>420</v>
      </c>
      <c r="B115" s="195">
        <v>420049176</v>
      </c>
      <c r="C115" s="196" t="s">
        <v>511</v>
      </c>
      <c r="D115" s="197">
        <v>49</v>
      </c>
      <c r="E115" s="196" t="s">
        <v>76</v>
      </c>
      <c r="F115" s="197">
        <v>176</v>
      </c>
      <c r="G115" s="198" t="s">
        <v>203</v>
      </c>
      <c r="H115" s="180"/>
      <c r="I115" s="181">
        <v>14258</v>
      </c>
      <c r="J115" s="181">
        <v>6001</v>
      </c>
      <c r="K115" s="181">
        <f t="shared" si="1"/>
        <v>0</v>
      </c>
      <c r="L115" s="181">
        <v>1088</v>
      </c>
      <c r="M115" s="181">
        <v>21347</v>
      </c>
      <c r="N115" s="249"/>
      <c r="O115" s="205">
        <v>16</v>
      </c>
      <c r="P115" s="181">
        <v>0</v>
      </c>
      <c r="Q115" s="181">
        <v>324144</v>
      </c>
      <c r="R115" s="181">
        <v>0</v>
      </c>
      <c r="S115" s="181">
        <v>0</v>
      </c>
      <c r="T115" s="181">
        <v>17408</v>
      </c>
      <c r="U115" s="181">
        <v>341552</v>
      </c>
      <c r="V115" s="250"/>
      <c r="W115" s="199">
        <v>0</v>
      </c>
      <c r="X115" s="258">
        <v>0.09</v>
      </c>
      <c r="Y115" s="258">
        <v>9.0644523528201515E-2</v>
      </c>
      <c r="Z115" s="259">
        <v>0</v>
      </c>
      <c r="AA115" s="253"/>
      <c r="AB115" s="260">
        <v>0</v>
      </c>
      <c r="AC115" s="261">
        <v>0.10101640971537354</v>
      </c>
      <c r="AD115" s="181">
        <v>2152.4914444237529</v>
      </c>
      <c r="AE115" s="261">
        <v>0</v>
      </c>
      <c r="AF115" s="262">
        <v>0</v>
      </c>
      <c r="AG115" s="193"/>
    </row>
    <row r="116" spans="1:33" s="59" customFormat="1" ht="12">
      <c r="A116" s="194">
        <v>420</v>
      </c>
      <c r="B116" s="195">
        <v>420049181</v>
      </c>
      <c r="C116" s="196" t="s">
        <v>511</v>
      </c>
      <c r="D116" s="197">
        <v>49</v>
      </c>
      <c r="E116" s="196" t="s">
        <v>76</v>
      </c>
      <c r="F116" s="197">
        <v>181</v>
      </c>
      <c r="G116" s="198" t="s">
        <v>208</v>
      </c>
      <c r="H116" s="180"/>
      <c r="I116" s="181">
        <v>20311</v>
      </c>
      <c r="J116" s="181">
        <v>706</v>
      </c>
      <c r="K116" s="181">
        <f t="shared" si="1"/>
        <v>0</v>
      </c>
      <c r="L116" s="181">
        <v>1088</v>
      </c>
      <c r="M116" s="181">
        <v>22105</v>
      </c>
      <c r="N116" s="249"/>
      <c r="O116" s="205">
        <v>1</v>
      </c>
      <c r="P116" s="181">
        <v>0</v>
      </c>
      <c r="Q116" s="181">
        <v>21017</v>
      </c>
      <c r="R116" s="181">
        <v>0</v>
      </c>
      <c r="S116" s="181">
        <v>0</v>
      </c>
      <c r="T116" s="181">
        <v>1088</v>
      </c>
      <c r="U116" s="181">
        <v>22105</v>
      </c>
      <c r="V116" s="250"/>
      <c r="W116" s="199">
        <v>0</v>
      </c>
      <c r="X116" s="258">
        <v>0.09</v>
      </c>
      <c r="Y116" s="258">
        <v>2.5469368153548375E-2</v>
      </c>
      <c r="Z116" s="259">
        <v>0</v>
      </c>
      <c r="AA116" s="253"/>
      <c r="AB116" s="260">
        <v>0</v>
      </c>
      <c r="AC116" s="261">
        <v>0</v>
      </c>
      <c r="AD116" s="181">
        <v>0</v>
      </c>
      <c r="AE116" s="261">
        <v>0</v>
      </c>
      <c r="AF116" s="262">
        <v>0</v>
      </c>
      <c r="AG116" s="193"/>
    </row>
    <row r="117" spans="1:33" s="59" customFormat="1" ht="12">
      <c r="A117" s="194">
        <v>420</v>
      </c>
      <c r="B117" s="195">
        <v>420049199</v>
      </c>
      <c r="C117" s="196" t="s">
        <v>511</v>
      </c>
      <c r="D117" s="197">
        <v>49</v>
      </c>
      <c r="E117" s="196" t="s">
        <v>76</v>
      </c>
      <c r="F117" s="197">
        <v>199</v>
      </c>
      <c r="G117" s="198" t="s">
        <v>226</v>
      </c>
      <c r="H117" s="180"/>
      <c r="I117" s="181">
        <v>14303</v>
      </c>
      <c r="J117" s="181">
        <v>10545</v>
      </c>
      <c r="K117" s="181">
        <f t="shared" si="1"/>
        <v>0</v>
      </c>
      <c r="L117" s="181">
        <v>1088</v>
      </c>
      <c r="M117" s="181">
        <v>25936</v>
      </c>
      <c r="N117" s="249"/>
      <c r="O117" s="205">
        <v>3</v>
      </c>
      <c r="P117" s="181">
        <v>0</v>
      </c>
      <c r="Q117" s="181">
        <v>74544</v>
      </c>
      <c r="R117" s="181">
        <v>0</v>
      </c>
      <c r="S117" s="181">
        <v>0</v>
      </c>
      <c r="T117" s="181">
        <v>3264</v>
      </c>
      <c r="U117" s="181">
        <v>77808</v>
      </c>
      <c r="V117" s="250"/>
      <c r="W117" s="199">
        <v>0</v>
      </c>
      <c r="X117" s="258">
        <v>0.09</v>
      </c>
      <c r="Y117" s="258">
        <v>6.4029549221773655E-4</v>
      </c>
      <c r="Z117" s="259">
        <v>0</v>
      </c>
      <c r="AA117" s="253"/>
      <c r="AB117" s="260">
        <v>0</v>
      </c>
      <c r="AC117" s="261">
        <v>0</v>
      </c>
      <c r="AD117" s="181">
        <v>0</v>
      </c>
      <c r="AE117" s="261">
        <v>0</v>
      </c>
      <c r="AF117" s="262">
        <v>0</v>
      </c>
      <c r="AG117" s="193"/>
    </row>
    <row r="118" spans="1:33" s="59" customFormat="1" ht="12">
      <c r="A118" s="194">
        <v>420</v>
      </c>
      <c r="B118" s="195">
        <v>420049244</v>
      </c>
      <c r="C118" s="196" t="s">
        <v>511</v>
      </c>
      <c r="D118" s="197">
        <v>49</v>
      </c>
      <c r="E118" s="196" t="s">
        <v>76</v>
      </c>
      <c r="F118" s="197">
        <v>244</v>
      </c>
      <c r="G118" s="198" t="s">
        <v>271</v>
      </c>
      <c r="H118" s="180"/>
      <c r="I118" s="181">
        <v>13209</v>
      </c>
      <c r="J118" s="181">
        <v>3960</v>
      </c>
      <c r="K118" s="181">
        <f t="shared" si="1"/>
        <v>0</v>
      </c>
      <c r="L118" s="181">
        <v>1088</v>
      </c>
      <c r="M118" s="181">
        <v>18257</v>
      </c>
      <c r="N118" s="249"/>
      <c r="O118" s="205">
        <v>2</v>
      </c>
      <c r="P118" s="181">
        <v>0</v>
      </c>
      <c r="Q118" s="181">
        <v>34338</v>
      </c>
      <c r="R118" s="181">
        <v>0</v>
      </c>
      <c r="S118" s="181">
        <v>0</v>
      </c>
      <c r="T118" s="181">
        <v>2176</v>
      </c>
      <c r="U118" s="181">
        <v>36514</v>
      </c>
      <c r="V118" s="250"/>
      <c r="W118" s="199">
        <v>0</v>
      </c>
      <c r="X118" s="258">
        <v>0.09</v>
      </c>
      <c r="Y118" s="258">
        <v>0.11945951840522252</v>
      </c>
      <c r="Z118" s="259">
        <v>0</v>
      </c>
      <c r="AA118" s="253"/>
      <c r="AB118" s="260">
        <v>0</v>
      </c>
      <c r="AC118" s="261">
        <v>0.32184204089419099</v>
      </c>
      <c r="AD118" s="181">
        <v>5875.7060001123655</v>
      </c>
      <c r="AE118" s="261">
        <v>0</v>
      </c>
      <c r="AF118" s="262">
        <v>0</v>
      </c>
      <c r="AG118" s="193"/>
    </row>
    <row r="119" spans="1:33" s="59" customFormat="1" ht="12">
      <c r="A119" s="194">
        <v>420</v>
      </c>
      <c r="B119" s="195">
        <v>420049248</v>
      </c>
      <c r="C119" s="196" t="s">
        <v>511</v>
      </c>
      <c r="D119" s="197">
        <v>49</v>
      </c>
      <c r="E119" s="196" t="s">
        <v>76</v>
      </c>
      <c r="F119" s="197">
        <v>248</v>
      </c>
      <c r="G119" s="198" t="s">
        <v>275</v>
      </c>
      <c r="H119" s="180"/>
      <c r="I119" s="181">
        <v>11786</v>
      </c>
      <c r="J119" s="181">
        <v>628</v>
      </c>
      <c r="K119" s="181">
        <f t="shared" si="1"/>
        <v>0</v>
      </c>
      <c r="L119" s="181">
        <v>1088</v>
      </c>
      <c r="M119" s="181">
        <v>13502</v>
      </c>
      <c r="N119" s="249"/>
      <c r="O119" s="205">
        <v>7</v>
      </c>
      <c r="P119" s="181">
        <v>0</v>
      </c>
      <c r="Q119" s="181">
        <v>86898</v>
      </c>
      <c r="R119" s="181">
        <v>0</v>
      </c>
      <c r="S119" s="181">
        <v>0</v>
      </c>
      <c r="T119" s="181">
        <v>7616</v>
      </c>
      <c r="U119" s="181">
        <v>94514</v>
      </c>
      <c r="V119" s="250"/>
      <c r="W119" s="199">
        <v>0</v>
      </c>
      <c r="X119" s="258">
        <v>0.09</v>
      </c>
      <c r="Y119" s="258">
        <v>7.0579296698307384E-2</v>
      </c>
      <c r="Z119" s="259">
        <v>0</v>
      </c>
      <c r="AA119" s="253"/>
      <c r="AB119" s="260">
        <v>0</v>
      </c>
      <c r="AC119" s="261">
        <v>0</v>
      </c>
      <c r="AD119" s="181">
        <v>0</v>
      </c>
      <c r="AE119" s="261">
        <v>0</v>
      </c>
      <c r="AF119" s="262">
        <v>0</v>
      </c>
      <c r="AG119" s="193"/>
    </row>
    <row r="120" spans="1:33" s="59" customFormat="1" ht="12">
      <c r="A120" s="194">
        <v>420</v>
      </c>
      <c r="B120" s="195">
        <v>420049262</v>
      </c>
      <c r="C120" s="196" t="s">
        <v>511</v>
      </c>
      <c r="D120" s="197">
        <v>49</v>
      </c>
      <c r="E120" s="196" t="s">
        <v>76</v>
      </c>
      <c r="F120" s="197">
        <v>262</v>
      </c>
      <c r="G120" s="198" t="s">
        <v>289</v>
      </c>
      <c r="H120" s="180"/>
      <c r="I120" s="181">
        <v>17219</v>
      </c>
      <c r="J120" s="181">
        <v>6949</v>
      </c>
      <c r="K120" s="181">
        <f t="shared" si="1"/>
        <v>0</v>
      </c>
      <c r="L120" s="181">
        <v>1088</v>
      </c>
      <c r="M120" s="181">
        <v>25256</v>
      </c>
      <c r="N120" s="249"/>
      <c r="O120" s="205">
        <v>3</v>
      </c>
      <c r="P120" s="181">
        <v>0</v>
      </c>
      <c r="Q120" s="181">
        <v>72504</v>
      </c>
      <c r="R120" s="181">
        <v>-2579.3092071016231</v>
      </c>
      <c r="S120" s="181">
        <v>0</v>
      </c>
      <c r="T120" s="181">
        <v>3264</v>
      </c>
      <c r="U120" s="181">
        <v>73188.690792898371</v>
      </c>
      <c r="V120" s="250"/>
      <c r="W120" s="199">
        <v>0</v>
      </c>
      <c r="X120" s="258">
        <v>0.09</v>
      </c>
      <c r="Y120" s="258">
        <v>0.11492476209979027</v>
      </c>
      <c r="Z120" s="259">
        <v>-859.76973570054099</v>
      </c>
      <c r="AA120" s="253"/>
      <c r="AB120" s="260">
        <v>0</v>
      </c>
      <c r="AC120" s="261">
        <v>0</v>
      </c>
      <c r="AD120" s="181">
        <v>0</v>
      </c>
      <c r="AE120" s="261">
        <v>0</v>
      </c>
      <c r="AF120" s="262">
        <v>0</v>
      </c>
      <c r="AG120" s="193"/>
    </row>
    <row r="121" spans="1:33" s="59" customFormat="1" ht="12">
      <c r="A121" s="194">
        <v>420</v>
      </c>
      <c r="B121" s="195">
        <v>420049284</v>
      </c>
      <c r="C121" s="196" t="s">
        <v>511</v>
      </c>
      <c r="D121" s="197">
        <v>49</v>
      </c>
      <c r="E121" s="196" t="s">
        <v>76</v>
      </c>
      <c r="F121" s="197">
        <v>284</v>
      </c>
      <c r="G121" s="198" t="s">
        <v>311</v>
      </c>
      <c r="H121" s="180"/>
      <c r="I121" s="181">
        <v>11003</v>
      </c>
      <c r="J121" s="181">
        <v>4868</v>
      </c>
      <c r="K121" s="181">
        <f t="shared" si="1"/>
        <v>0</v>
      </c>
      <c r="L121" s="181">
        <v>1088</v>
      </c>
      <c r="M121" s="181">
        <v>16959</v>
      </c>
      <c r="N121" s="249"/>
      <c r="O121" s="205">
        <v>1</v>
      </c>
      <c r="P121" s="181">
        <v>0</v>
      </c>
      <c r="Q121" s="181">
        <v>15871</v>
      </c>
      <c r="R121" s="181">
        <v>0</v>
      </c>
      <c r="S121" s="181">
        <v>0</v>
      </c>
      <c r="T121" s="181">
        <v>1088</v>
      </c>
      <c r="U121" s="181">
        <v>16959</v>
      </c>
      <c r="V121" s="250"/>
      <c r="W121" s="199">
        <v>0</v>
      </c>
      <c r="X121" s="258">
        <v>0.09</v>
      </c>
      <c r="Y121" s="258">
        <v>6.6376818230095211E-2</v>
      </c>
      <c r="Z121" s="259">
        <v>0</v>
      </c>
      <c r="AA121" s="253"/>
      <c r="AB121" s="260">
        <v>0</v>
      </c>
      <c r="AC121" s="261">
        <v>0</v>
      </c>
      <c r="AD121" s="181">
        <v>0</v>
      </c>
      <c r="AE121" s="261">
        <v>0</v>
      </c>
      <c r="AF121" s="262">
        <v>0</v>
      </c>
      <c r="AG121" s="193"/>
    </row>
    <row r="122" spans="1:33" s="59" customFormat="1" ht="12">
      <c r="A122" s="194">
        <v>420</v>
      </c>
      <c r="B122" s="195">
        <v>420049295</v>
      </c>
      <c r="C122" s="196" t="s">
        <v>511</v>
      </c>
      <c r="D122" s="197">
        <v>49</v>
      </c>
      <c r="E122" s="196" t="s">
        <v>76</v>
      </c>
      <c r="F122" s="197">
        <v>295</v>
      </c>
      <c r="G122" s="198" t="s">
        <v>322</v>
      </c>
      <c r="H122" s="180"/>
      <c r="I122" s="181">
        <v>11060</v>
      </c>
      <c r="J122" s="181">
        <v>6829</v>
      </c>
      <c r="K122" s="181">
        <f t="shared" si="1"/>
        <v>0</v>
      </c>
      <c r="L122" s="181">
        <v>1088</v>
      </c>
      <c r="M122" s="181">
        <v>18977</v>
      </c>
      <c r="N122" s="249"/>
      <c r="O122" s="205">
        <v>1</v>
      </c>
      <c r="P122" s="181">
        <v>0</v>
      </c>
      <c r="Q122" s="181">
        <v>17889</v>
      </c>
      <c r="R122" s="181">
        <v>0</v>
      </c>
      <c r="S122" s="181">
        <v>0</v>
      </c>
      <c r="T122" s="181">
        <v>1088</v>
      </c>
      <c r="U122" s="181">
        <v>18977</v>
      </c>
      <c r="V122" s="250"/>
      <c r="W122" s="199">
        <v>0</v>
      </c>
      <c r="X122" s="258">
        <v>0.09</v>
      </c>
      <c r="Y122" s="258">
        <v>1.8518646227059482E-2</v>
      </c>
      <c r="Z122" s="259">
        <v>0</v>
      </c>
      <c r="AA122" s="253"/>
      <c r="AB122" s="260">
        <v>0</v>
      </c>
      <c r="AC122" s="261">
        <v>0</v>
      </c>
      <c r="AD122" s="181">
        <v>0</v>
      </c>
      <c r="AE122" s="261">
        <v>0</v>
      </c>
      <c r="AF122" s="262">
        <v>0</v>
      </c>
      <c r="AG122" s="193"/>
    </row>
    <row r="123" spans="1:33" s="59" customFormat="1" ht="12">
      <c r="A123" s="194">
        <v>420</v>
      </c>
      <c r="B123" s="195">
        <v>420049314</v>
      </c>
      <c r="C123" s="196" t="s">
        <v>511</v>
      </c>
      <c r="D123" s="197">
        <v>49</v>
      </c>
      <c r="E123" s="196" t="s">
        <v>76</v>
      </c>
      <c r="F123" s="197">
        <v>314</v>
      </c>
      <c r="G123" s="198" t="s">
        <v>341</v>
      </c>
      <c r="H123" s="180"/>
      <c r="I123" s="181">
        <v>16621</v>
      </c>
      <c r="J123" s="181">
        <v>13268</v>
      </c>
      <c r="K123" s="181">
        <f t="shared" si="1"/>
        <v>0</v>
      </c>
      <c r="L123" s="181">
        <v>1088</v>
      </c>
      <c r="M123" s="181">
        <v>30977</v>
      </c>
      <c r="N123" s="249"/>
      <c r="O123" s="205">
        <v>3</v>
      </c>
      <c r="P123" s="181">
        <v>0</v>
      </c>
      <c r="Q123" s="181">
        <v>89667</v>
      </c>
      <c r="R123" s="181">
        <v>0</v>
      </c>
      <c r="S123" s="181">
        <v>0</v>
      </c>
      <c r="T123" s="181">
        <v>3264</v>
      </c>
      <c r="U123" s="181">
        <v>92931</v>
      </c>
      <c r="V123" s="250"/>
      <c r="W123" s="199">
        <v>0</v>
      </c>
      <c r="X123" s="258">
        <v>0.09</v>
      </c>
      <c r="Y123" s="258">
        <v>6.1194428250130224E-3</v>
      </c>
      <c r="Z123" s="259">
        <v>0</v>
      </c>
      <c r="AA123" s="253"/>
      <c r="AB123" s="260">
        <v>0</v>
      </c>
      <c r="AC123" s="261">
        <v>0</v>
      </c>
      <c r="AD123" s="181">
        <v>0</v>
      </c>
      <c r="AE123" s="261">
        <v>0</v>
      </c>
      <c r="AF123" s="262">
        <v>0</v>
      </c>
      <c r="AG123" s="193"/>
    </row>
    <row r="124" spans="1:33" s="59" customFormat="1" ht="12">
      <c r="A124" s="194">
        <v>420</v>
      </c>
      <c r="B124" s="195">
        <v>420049321</v>
      </c>
      <c r="C124" s="196" t="s">
        <v>511</v>
      </c>
      <c r="D124" s="197">
        <v>49</v>
      </c>
      <c r="E124" s="196" t="s">
        <v>76</v>
      </c>
      <c r="F124" s="197">
        <v>321</v>
      </c>
      <c r="G124" s="198" t="s">
        <v>348</v>
      </c>
      <c r="H124" s="180"/>
      <c r="I124" s="181">
        <v>11031</v>
      </c>
      <c r="J124" s="181">
        <v>5694</v>
      </c>
      <c r="K124" s="181">
        <f t="shared" si="1"/>
        <v>0</v>
      </c>
      <c r="L124" s="181">
        <v>1088</v>
      </c>
      <c r="M124" s="181">
        <v>17813</v>
      </c>
      <c r="N124" s="249"/>
      <c r="O124" s="205">
        <v>2</v>
      </c>
      <c r="P124" s="181">
        <v>0</v>
      </c>
      <c r="Q124" s="181">
        <v>33450</v>
      </c>
      <c r="R124" s="181">
        <v>0</v>
      </c>
      <c r="S124" s="181">
        <v>0</v>
      </c>
      <c r="T124" s="181">
        <v>2176</v>
      </c>
      <c r="U124" s="181">
        <v>35626</v>
      </c>
      <c r="V124" s="250"/>
      <c r="W124" s="199">
        <v>0</v>
      </c>
      <c r="X124" s="258">
        <v>0.09</v>
      </c>
      <c r="Y124" s="258">
        <v>2.7709548319763714E-3</v>
      </c>
      <c r="Z124" s="259">
        <v>0</v>
      </c>
      <c r="AA124" s="253"/>
      <c r="AB124" s="260">
        <v>0</v>
      </c>
      <c r="AC124" s="261">
        <v>0</v>
      </c>
      <c r="AD124" s="181">
        <v>0</v>
      </c>
      <c r="AE124" s="261">
        <v>0</v>
      </c>
      <c r="AF124" s="262">
        <v>0</v>
      </c>
      <c r="AG124" s="193"/>
    </row>
    <row r="125" spans="1:33" s="59" customFormat="1" ht="12">
      <c r="A125" s="194">
        <v>420</v>
      </c>
      <c r="B125" s="195">
        <v>420049347</v>
      </c>
      <c r="C125" s="196" t="s">
        <v>511</v>
      </c>
      <c r="D125" s="197">
        <v>49</v>
      </c>
      <c r="E125" s="196" t="s">
        <v>76</v>
      </c>
      <c r="F125" s="197">
        <v>347</v>
      </c>
      <c r="G125" s="198" t="s">
        <v>374</v>
      </c>
      <c r="H125" s="180"/>
      <c r="I125" s="181">
        <v>16520</v>
      </c>
      <c r="J125" s="181">
        <v>8527</v>
      </c>
      <c r="K125" s="181">
        <f t="shared" si="1"/>
        <v>0</v>
      </c>
      <c r="L125" s="181">
        <v>1088</v>
      </c>
      <c r="M125" s="181">
        <v>26135</v>
      </c>
      <c r="N125" s="249"/>
      <c r="O125" s="205">
        <v>1</v>
      </c>
      <c r="P125" s="181">
        <v>0</v>
      </c>
      <c r="Q125" s="181">
        <v>25047</v>
      </c>
      <c r="R125" s="181">
        <v>0</v>
      </c>
      <c r="S125" s="181">
        <v>0</v>
      </c>
      <c r="T125" s="181">
        <v>1088</v>
      </c>
      <c r="U125" s="181">
        <v>26135</v>
      </c>
      <c r="V125" s="250"/>
      <c r="W125" s="199">
        <v>0</v>
      </c>
      <c r="X125" s="258">
        <v>0.09</v>
      </c>
      <c r="Y125" s="258">
        <v>9.1849142670942449E-3</v>
      </c>
      <c r="Z125" s="259">
        <v>0</v>
      </c>
      <c r="AA125" s="253"/>
      <c r="AB125" s="260">
        <v>0</v>
      </c>
      <c r="AC125" s="261">
        <v>0</v>
      </c>
      <c r="AD125" s="181">
        <v>0</v>
      </c>
      <c r="AE125" s="261">
        <v>0</v>
      </c>
      <c r="AF125" s="262">
        <v>0</v>
      </c>
      <c r="AG125" s="193"/>
    </row>
    <row r="126" spans="1:33" s="59" customFormat="1" ht="12">
      <c r="A126" s="194">
        <v>420</v>
      </c>
      <c r="B126" s="195">
        <v>420049616</v>
      </c>
      <c r="C126" s="196" t="s">
        <v>511</v>
      </c>
      <c r="D126" s="197">
        <v>49</v>
      </c>
      <c r="E126" s="196" t="s">
        <v>76</v>
      </c>
      <c r="F126" s="197">
        <v>616</v>
      </c>
      <c r="G126" s="198" t="s">
        <v>386</v>
      </c>
      <c r="H126" s="180"/>
      <c r="I126" s="181">
        <v>16323</v>
      </c>
      <c r="J126" s="181">
        <v>5715</v>
      </c>
      <c r="K126" s="181">
        <f t="shared" si="1"/>
        <v>0</v>
      </c>
      <c r="L126" s="181">
        <v>1088</v>
      </c>
      <c r="M126" s="181">
        <v>23126</v>
      </c>
      <c r="N126" s="249"/>
      <c r="O126" s="205">
        <v>2</v>
      </c>
      <c r="P126" s="181">
        <v>0</v>
      </c>
      <c r="Q126" s="181">
        <v>44076</v>
      </c>
      <c r="R126" s="181">
        <v>0</v>
      </c>
      <c r="S126" s="181">
        <v>0</v>
      </c>
      <c r="T126" s="181">
        <v>2176</v>
      </c>
      <c r="U126" s="181">
        <v>46252</v>
      </c>
      <c r="V126" s="250"/>
      <c r="W126" s="199">
        <v>0</v>
      </c>
      <c r="X126" s="258">
        <v>0.09</v>
      </c>
      <c r="Y126" s="258">
        <v>3.5366483967914406E-2</v>
      </c>
      <c r="Z126" s="259">
        <v>0</v>
      </c>
      <c r="AA126" s="253"/>
      <c r="AB126" s="260">
        <v>0</v>
      </c>
      <c r="AC126" s="261">
        <v>0</v>
      </c>
      <c r="AD126" s="181">
        <v>0</v>
      </c>
      <c r="AE126" s="261">
        <v>0</v>
      </c>
      <c r="AF126" s="262">
        <v>0</v>
      </c>
      <c r="AG126" s="193"/>
    </row>
    <row r="127" spans="1:33" s="59" customFormat="1" ht="12">
      <c r="A127" s="194">
        <v>428</v>
      </c>
      <c r="B127" s="195">
        <v>428035016</v>
      </c>
      <c r="C127" s="196" t="s">
        <v>513</v>
      </c>
      <c r="D127" s="197">
        <v>35</v>
      </c>
      <c r="E127" s="196" t="s">
        <v>62</v>
      </c>
      <c r="F127" s="197">
        <v>16</v>
      </c>
      <c r="G127" s="198" t="s">
        <v>43</v>
      </c>
      <c r="H127" s="180"/>
      <c r="I127" s="181">
        <v>11717</v>
      </c>
      <c r="J127" s="181">
        <v>662</v>
      </c>
      <c r="K127" s="181">
        <f t="shared" si="1"/>
        <v>0</v>
      </c>
      <c r="L127" s="181">
        <v>1088</v>
      </c>
      <c r="M127" s="181">
        <v>13467</v>
      </c>
      <c r="N127" s="249"/>
      <c r="O127" s="205">
        <v>5</v>
      </c>
      <c r="P127" s="181">
        <v>0</v>
      </c>
      <c r="Q127" s="181">
        <v>61895</v>
      </c>
      <c r="R127" s="181">
        <v>0</v>
      </c>
      <c r="S127" s="181">
        <v>0</v>
      </c>
      <c r="T127" s="181">
        <v>5440</v>
      </c>
      <c r="U127" s="181">
        <v>67335</v>
      </c>
      <c r="V127" s="250"/>
      <c r="W127" s="199">
        <v>0</v>
      </c>
      <c r="X127" s="258">
        <v>0.09</v>
      </c>
      <c r="Y127" s="258">
        <v>4.6078291932031966E-2</v>
      </c>
      <c r="Z127" s="259">
        <v>0</v>
      </c>
      <c r="AA127" s="253"/>
      <c r="AB127" s="260">
        <v>0</v>
      </c>
      <c r="AC127" s="261">
        <v>0</v>
      </c>
      <c r="AD127" s="181">
        <v>0</v>
      </c>
      <c r="AE127" s="261">
        <v>0</v>
      </c>
      <c r="AF127" s="262">
        <v>0</v>
      </c>
      <c r="AG127" s="193"/>
    </row>
    <row r="128" spans="1:33" s="59" customFormat="1" ht="12">
      <c r="A128" s="194">
        <v>428</v>
      </c>
      <c r="B128" s="195">
        <v>428035018</v>
      </c>
      <c r="C128" s="196" t="s">
        <v>513</v>
      </c>
      <c r="D128" s="197">
        <v>35</v>
      </c>
      <c r="E128" s="196" t="s">
        <v>62</v>
      </c>
      <c r="F128" s="197">
        <v>18</v>
      </c>
      <c r="G128" s="198" t="s">
        <v>45</v>
      </c>
      <c r="H128" s="180"/>
      <c r="I128" s="181">
        <v>14723.34220248668</v>
      </c>
      <c r="J128" s="181">
        <v>9879</v>
      </c>
      <c r="K128" s="181">
        <f t="shared" si="1"/>
        <v>0</v>
      </c>
      <c r="L128" s="181">
        <v>1088</v>
      </c>
      <c r="M128" s="181">
        <v>25690.342202486681</v>
      </c>
      <c r="N128" s="249"/>
      <c r="O128" s="205">
        <v>1</v>
      </c>
      <c r="P128" s="181">
        <v>0</v>
      </c>
      <c r="Q128" s="181">
        <v>24602</v>
      </c>
      <c r="R128" s="181">
        <v>0</v>
      </c>
      <c r="S128" s="181">
        <v>0</v>
      </c>
      <c r="T128" s="181">
        <v>1088</v>
      </c>
      <c r="U128" s="181">
        <v>25690</v>
      </c>
      <c r="V128" s="250"/>
      <c r="W128" s="199">
        <v>0</v>
      </c>
      <c r="X128" s="258">
        <v>0.09</v>
      </c>
      <c r="Y128" s="258">
        <v>3.7724004392263304E-2</v>
      </c>
      <c r="Z128" s="259">
        <v>0</v>
      </c>
      <c r="AA128" s="253"/>
      <c r="AB128" s="260">
        <v>0</v>
      </c>
      <c r="AC128" s="261">
        <v>0</v>
      </c>
      <c r="AD128" s="181">
        <v>0</v>
      </c>
      <c r="AE128" s="261">
        <v>0</v>
      </c>
      <c r="AF128" s="262">
        <v>0</v>
      </c>
      <c r="AG128" s="193"/>
    </row>
    <row r="129" spans="1:33" s="59" customFormat="1" ht="12">
      <c r="A129" s="194">
        <v>428</v>
      </c>
      <c r="B129" s="195">
        <v>428035035</v>
      </c>
      <c r="C129" s="196" t="s">
        <v>513</v>
      </c>
      <c r="D129" s="197">
        <v>35</v>
      </c>
      <c r="E129" s="196" t="s">
        <v>62</v>
      </c>
      <c r="F129" s="197">
        <v>35</v>
      </c>
      <c r="G129" s="198" t="s">
        <v>62</v>
      </c>
      <c r="H129" s="180"/>
      <c r="I129" s="181">
        <v>16004</v>
      </c>
      <c r="J129" s="181">
        <v>6186</v>
      </c>
      <c r="K129" s="181">
        <f t="shared" si="1"/>
        <v>3.2406504065040651</v>
      </c>
      <c r="L129" s="181">
        <v>1088</v>
      </c>
      <c r="M129" s="181">
        <v>23281.240650406504</v>
      </c>
      <c r="N129" s="249"/>
      <c r="O129" s="205">
        <v>1845</v>
      </c>
      <c r="P129" s="181">
        <v>0</v>
      </c>
      <c r="Q129" s="181">
        <v>40940550</v>
      </c>
      <c r="R129" s="181">
        <v>0</v>
      </c>
      <c r="S129" s="181">
        <v>5979</v>
      </c>
      <c r="T129" s="181">
        <v>2007360</v>
      </c>
      <c r="U129" s="181">
        <v>42953889</v>
      </c>
      <c r="V129" s="250"/>
      <c r="W129" s="199">
        <v>0</v>
      </c>
      <c r="X129" s="258">
        <v>0.18</v>
      </c>
      <c r="Y129" s="258">
        <v>0.17806015337155764</v>
      </c>
      <c r="Z129" s="259">
        <v>0</v>
      </c>
      <c r="AA129" s="253"/>
      <c r="AB129" s="260">
        <v>0</v>
      </c>
      <c r="AC129" s="261">
        <v>0</v>
      </c>
      <c r="AD129" s="181">
        <v>0</v>
      </c>
      <c r="AE129" s="261">
        <v>0</v>
      </c>
      <c r="AF129" s="262">
        <v>0</v>
      </c>
      <c r="AG129" s="193"/>
    </row>
    <row r="130" spans="1:33" s="59" customFormat="1" ht="12">
      <c r="A130" s="194">
        <v>428</v>
      </c>
      <c r="B130" s="195">
        <v>428035044</v>
      </c>
      <c r="C130" s="196" t="s">
        <v>513</v>
      </c>
      <c r="D130" s="197">
        <v>35</v>
      </c>
      <c r="E130" s="196" t="s">
        <v>62</v>
      </c>
      <c r="F130" s="197">
        <v>44</v>
      </c>
      <c r="G130" s="198" t="s">
        <v>71</v>
      </c>
      <c r="H130" s="180"/>
      <c r="I130" s="181">
        <v>16407</v>
      </c>
      <c r="J130" s="181">
        <v>480</v>
      </c>
      <c r="K130" s="181">
        <f t="shared" si="1"/>
        <v>0</v>
      </c>
      <c r="L130" s="181">
        <v>1088</v>
      </c>
      <c r="M130" s="181">
        <v>17975</v>
      </c>
      <c r="N130" s="249"/>
      <c r="O130" s="205">
        <v>33</v>
      </c>
      <c r="P130" s="181">
        <v>0</v>
      </c>
      <c r="Q130" s="181">
        <v>557271</v>
      </c>
      <c r="R130" s="181">
        <v>0</v>
      </c>
      <c r="S130" s="181">
        <v>0</v>
      </c>
      <c r="T130" s="181">
        <v>35904</v>
      </c>
      <c r="U130" s="181">
        <v>593175</v>
      </c>
      <c r="V130" s="250"/>
      <c r="W130" s="199">
        <v>0</v>
      </c>
      <c r="X130" s="258">
        <v>0.18</v>
      </c>
      <c r="Y130" s="258">
        <v>8.3081552996934052E-2</v>
      </c>
      <c r="Z130" s="259">
        <v>0</v>
      </c>
      <c r="AA130" s="253"/>
      <c r="AB130" s="260">
        <v>0</v>
      </c>
      <c r="AC130" s="261">
        <v>0</v>
      </c>
      <c r="AD130" s="181">
        <v>0</v>
      </c>
      <c r="AE130" s="261">
        <v>0</v>
      </c>
      <c r="AF130" s="262">
        <v>0</v>
      </c>
      <c r="AG130" s="193"/>
    </row>
    <row r="131" spans="1:33" s="59" customFormat="1" ht="12">
      <c r="A131" s="194">
        <v>428</v>
      </c>
      <c r="B131" s="195">
        <v>428035049</v>
      </c>
      <c r="C131" s="196" t="s">
        <v>513</v>
      </c>
      <c r="D131" s="197">
        <v>35</v>
      </c>
      <c r="E131" s="196" t="s">
        <v>62</v>
      </c>
      <c r="F131" s="197">
        <v>49</v>
      </c>
      <c r="G131" s="198" t="s">
        <v>76</v>
      </c>
      <c r="H131" s="180"/>
      <c r="I131" s="181">
        <v>16568</v>
      </c>
      <c r="J131" s="181">
        <v>20943</v>
      </c>
      <c r="K131" s="181">
        <f t="shared" si="1"/>
        <v>0</v>
      </c>
      <c r="L131" s="181">
        <v>1088</v>
      </c>
      <c r="M131" s="181">
        <v>38599</v>
      </c>
      <c r="N131" s="249"/>
      <c r="O131" s="205">
        <v>2</v>
      </c>
      <c r="P131" s="181">
        <v>0</v>
      </c>
      <c r="Q131" s="181">
        <v>75022</v>
      </c>
      <c r="R131" s="181">
        <v>0</v>
      </c>
      <c r="S131" s="181">
        <v>0</v>
      </c>
      <c r="T131" s="181">
        <v>2176</v>
      </c>
      <c r="U131" s="181">
        <v>77198</v>
      </c>
      <c r="V131" s="250"/>
      <c r="W131" s="199">
        <v>0</v>
      </c>
      <c r="X131" s="258">
        <v>0.09</v>
      </c>
      <c r="Y131" s="258">
        <v>9.2010076939920193E-2</v>
      </c>
      <c r="Z131" s="259">
        <v>0</v>
      </c>
      <c r="AA131" s="253"/>
      <c r="AB131" s="260">
        <v>0</v>
      </c>
      <c r="AC131" s="261">
        <v>0.64379258896105374</v>
      </c>
      <c r="AD131" s="181">
        <v>24849.303804518087</v>
      </c>
      <c r="AE131" s="261">
        <v>0</v>
      </c>
      <c r="AF131" s="262">
        <v>0</v>
      </c>
      <c r="AG131" s="193"/>
    </row>
    <row r="132" spans="1:33" s="59" customFormat="1" ht="12">
      <c r="A132" s="194">
        <v>428</v>
      </c>
      <c r="B132" s="195">
        <v>428035050</v>
      </c>
      <c r="C132" s="196" t="s">
        <v>513</v>
      </c>
      <c r="D132" s="197">
        <v>35</v>
      </c>
      <c r="E132" s="196" t="s">
        <v>62</v>
      </c>
      <c r="F132" s="197">
        <v>50</v>
      </c>
      <c r="G132" s="198" t="s">
        <v>77</v>
      </c>
      <c r="H132" s="180"/>
      <c r="I132" s="181">
        <v>16007</v>
      </c>
      <c r="J132" s="181">
        <v>7283</v>
      </c>
      <c r="K132" s="181">
        <f t="shared" si="1"/>
        <v>0</v>
      </c>
      <c r="L132" s="181">
        <v>1088</v>
      </c>
      <c r="M132" s="181">
        <v>24378</v>
      </c>
      <c r="N132" s="249"/>
      <c r="O132" s="205">
        <v>2</v>
      </c>
      <c r="P132" s="181">
        <v>0</v>
      </c>
      <c r="Q132" s="181">
        <v>46580</v>
      </c>
      <c r="R132" s="181">
        <v>0</v>
      </c>
      <c r="S132" s="181">
        <v>0</v>
      </c>
      <c r="T132" s="181">
        <v>2176</v>
      </c>
      <c r="U132" s="181">
        <v>48756</v>
      </c>
      <c r="V132" s="250"/>
      <c r="W132" s="199">
        <v>0</v>
      </c>
      <c r="X132" s="258">
        <v>0.09</v>
      </c>
      <c r="Y132" s="258">
        <v>7.038170545910054E-3</v>
      </c>
      <c r="Z132" s="259">
        <v>0</v>
      </c>
      <c r="AA132" s="253"/>
      <c r="AB132" s="260">
        <v>0</v>
      </c>
      <c r="AC132" s="261">
        <v>0</v>
      </c>
      <c r="AD132" s="181">
        <v>0</v>
      </c>
      <c r="AE132" s="261">
        <v>0</v>
      </c>
      <c r="AF132" s="262">
        <v>0</v>
      </c>
      <c r="AG132" s="193"/>
    </row>
    <row r="133" spans="1:33" s="59" customFormat="1" ht="12">
      <c r="A133" s="194">
        <v>428</v>
      </c>
      <c r="B133" s="195">
        <v>428035057</v>
      </c>
      <c r="C133" s="196" t="s">
        <v>513</v>
      </c>
      <c r="D133" s="197">
        <v>35</v>
      </c>
      <c r="E133" s="196" t="s">
        <v>62</v>
      </c>
      <c r="F133" s="197">
        <v>57</v>
      </c>
      <c r="G133" s="198" t="s">
        <v>84</v>
      </c>
      <c r="H133" s="180"/>
      <c r="I133" s="181">
        <v>16701</v>
      </c>
      <c r="J133" s="181">
        <v>484</v>
      </c>
      <c r="K133" s="181">
        <f t="shared" si="1"/>
        <v>0</v>
      </c>
      <c r="L133" s="181">
        <v>1088</v>
      </c>
      <c r="M133" s="181">
        <v>18273</v>
      </c>
      <c r="N133" s="249"/>
      <c r="O133" s="205">
        <v>170</v>
      </c>
      <c r="P133" s="181">
        <v>0</v>
      </c>
      <c r="Q133" s="181">
        <v>2921450</v>
      </c>
      <c r="R133" s="181">
        <v>0</v>
      </c>
      <c r="S133" s="181">
        <v>0</v>
      </c>
      <c r="T133" s="181">
        <v>184960</v>
      </c>
      <c r="U133" s="181">
        <v>3106410</v>
      </c>
      <c r="V133" s="250"/>
      <c r="W133" s="199">
        <v>0</v>
      </c>
      <c r="X133" s="258">
        <v>0.18</v>
      </c>
      <c r="Y133" s="258">
        <v>0.13444151661537107</v>
      </c>
      <c r="Z133" s="259">
        <v>0</v>
      </c>
      <c r="AA133" s="253"/>
      <c r="AB133" s="260">
        <v>0</v>
      </c>
      <c r="AC133" s="261">
        <v>0</v>
      </c>
      <c r="AD133" s="181">
        <v>0</v>
      </c>
      <c r="AE133" s="261">
        <v>0</v>
      </c>
      <c r="AF133" s="262">
        <v>0</v>
      </c>
      <c r="AG133" s="193"/>
    </row>
    <row r="134" spans="1:33" s="59" customFormat="1" ht="12">
      <c r="A134" s="194">
        <v>428</v>
      </c>
      <c r="B134" s="195">
        <v>428035073</v>
      </c>
      <c r="C134" s="196" t="s">
        <v>513</v>
      </c>
      <c r="D134" s="197">
        <v>35</v>
      </c>
      <c r="E134" s="196" t="s">
        <v>62</v>
      </c>
      <c r="F134" s="197">
        <v>73</v>
      </c>
      <c r="G134" s="198" t="s">
        <v>100</v>
      </c>
      <c r="H134" s="180"/>
      <c r="I134" s="181">
        <v>13937</v>
      </c>
      <c r="J134" s="181">
        <v>10571</v>
      </c>
      <c r="K134" s="181">
        <f t="shared" si="1"/>
        <v>0</v>
      </c>
      <c r="L134" s="181">
        <v>1088</v>
      </c>
      <c r="M134" s="181">
        <v>25596</v>
      </c>
      <c r="N134" s="249"/>
      <c r="O134" s="205">
        <v>17</v>
      </c>
      <c r="P134" s="181">
        <v>0</v>
      </c>
      <c r="Q134" s="181">
        <v>416636</v>
      </c>
      <c r="R134" s="181">
        <v>0</v>
      </c>
      <c r="S134" s="181">
        <v>0</v>
      </c>
      <c r="T134" s="181">
        <v>18496</v>
      </c>
      <c r="U134" s="181">
        <v>435132</v>
      </c>
      <c r="V134" s="250"/>
      <c r="W134" s="199">
        <v>0</v>
      </c>
      <c r="X134" s="258">
        <v>0.09</v>
      </c>
      <c r="Y134" s="258">
        <v>1.3571298972557265E-2</v>
      </c>
      <c r="Z134" s="259">
        <v>0</v>
      </c>
      <c r="AA134" s="253"/>
      <c r="AB134" s="260">
        <v>0</v>
      </c>
      <c r="AC134" s="261">
        <v>0</v>
      </c>
      <c r="AD134" s="181">
        <v>0</v>
      </c>
      <c r="AE134" s="261">
        <v>0</v>
      </c>
      <c r="AF134" s="262">
        <v>0</v>
      </c>
      <c r="AG134" s="193"/>
    </row>
    <row r="135" spans="1:33" s="59" customFormat="1" ht="12">
      <c r="A135" s="194">
        <v>428</v>
      </c>
      <c r="B135" s="195">
        <v>428035093</v>
      </c>
      <c r="C135" s="196" t="s">
        <v>513</v>
      </c>
      <c r="D135" s="197">
        <v>35</v>
      </c>
      <c r="E135" s="196" t="s">
        <v>62</v>
      </c>
      <c r="F135" s="197">
        <v>93</v>
      </c>
      <c r="G135" s="198" t="s">
        <v>120</v>
      </c>
      <c r="H135" s="180"/>
      <c r="I135" s="181">
        <v>17419</v>
      </c>
      <c r="J135" s="181">
        <v>0</v>
      </c>
      <c r="K135" s="181">
        <f t="shared" si="1"/>
        <v>0</v>
      </c>
      <c r="L135" s="181">
        <v>1088</v>
      </c>
      <c r="M135" s="181">
        <v>18507</v>
      </c>
      <c r="N135" s="249"/>
      <c r="O135" s="205">
        <v>9</v>
      </c>
      <c r="P135" s="181">
        <v>0</v>
      </c>
      <c r="Q135" s="181">
        <v>156771</v>
      </c>
      <c r="R135" s="181">
        <v>0</v>
      </c>
      <c r="S135" s="181">
        <v>0</v>
      </c>
      <c r="T135" s="181">
        <v>9792</v>
      </c>
      <c r="U135" s="181">
        <v>166563</v>
      </c>
      <c r="V135" s="250"/>
      <c r="W135" s="199">
        <v>0</v>
      </c>
      <c r="X135" s="258">
        <v>0.18</v>
      </c>
      <c r="Y135" s="258">
        <v>8.8820430434127906E-2</v>
      </c>
      <c r="Z135" s="259">
        <v>0</v>
      </c>
      <c r="AA135" s="253"/>
      <c r="AB135" s="260">
        <v>0</v>
      </c>
      <c r="AC135" s="261">
        <v>0</v>
      </c>
      <c r="AD135" s="181">
        <v>0</v>
      </c>
      <c r="AE135" s="261">
        <v>0</v>
      </c>
      <c r="AF135" s="262">
        <v>0</v>
      </c>
      <c r="AG135" s="193"/>
    </row>
    <row r="136" spans="1:33" s="59" customFormat="1" ht="12">
      <c r="A136" s="194">
        <v>428</v>
      </c>
      <c r="B136" s="195">
        <v>428035095</v>
      </c>
      <c r="C136" s="196" t="s">
        <v>513</v>
      </c>
      <c r="D136" s="197">
        <v>35</v>
      </c>
      <c r="E136" s="196" t="s">
        <v>62</v>
      </c>
      <c r="F136" s="197">
        <v>95</v>
      </c>
      <c r="G136" s="198" t="s">
        <v>122</v>
      </c>
      <c r="H136" s="180"/>
      <c r="I136" s="181">
        <v>17817</v>
      </c>
      <c r="J136" s="181">
        <v>0</v>
      </c>
      <c r="K136" s="181">
        <f t="shared" si="1"/>
        <v>0</v>
      </c>
      <c r="L136" s="181">
        <v>1088</v>
      </c>
      <c r="M136" s="181">
        <v>18905</v>
      </c>
      <c r="N136" s="249"/>
      <c r="O136" s="205">
        <v>1</v>
      </c>
      <c r="P136" s="181">
        <v>0</v>
      </c>
      <c r="Q136" s="181">
        <v>17817</v>
      </c>
      <c r="R136" s="181">
        <v>0</v>
      </c>
      <c r="S136" s="181">
        <v>0</v>
      </c>
      <c r="T136" s="181">
        <v>1088</v>
      </c>
      <c r="U136" s="181">
        <v>18905</v>
      </c>
      <c r="V136" s="250"/>
      <c r="W136" s="199">
        <v>0</v>
      </c>
      <c r="X136" s="258">
        <v>0.18</v>
      </c>
      <c r="Y136" s="258">
        <v>0.13923286409707997</v>
      </c>
      <c r="Z136" s="259">
        <v>0</v>
      </c>
      <c r="AA136" s="253"/>
      <c r="AB136" s="260">
        <v>0</v>
      </c>
      <c r="AC136" s="261">
        <v>0</v>
      </c>
      <c r="AD136" s="181">
        <v>0</v>
      </c>
      <c r="AE136" s="261">
        <v>0</v>
      </c>
      <c r="AF136" s="262">
        <v>0</v>
      </c>
      <c r="AG136" s="193"/>
    </row>
    <row r="137" spans="1:33" s="59" customFormat="1" ht="12">
      <c r="A137" s="194">
        <v>428</v>
      </c>
      <c r="B137" s="195">
        <v>428035128</v>
      </c>
      <c r="C137" s="196" t="s">
        <v>513</v>
      </c>
      <c r="D137" s="197">
        <v>35</v>
      </c>
      <c r="E137" s="196" t="s">
        <v>62</v>
      </c>
      <c r="F137" s="197">
        <v>128</v>
      </c>
      <c r="G137" s="198" t="s">
        <v>155</v>
      </c>
      <c r="H137" s="180"/>
      <c r="I137" s="181">
        <v>17134</v>
      </c>
      <c r="J137" s="181">
        <v>1542</v>
      </c>
      <c r="K137" s="181">
        <f t="shared" si="1"/>
        <v>0</v>
      </c>
      <c r="L137" s="181">
        <v>1088</v>
      </c>
      <c r="M137" s="181">
        <v>19764</v>
      </c>
      <c r="N137" s="249"/>
      <c r="O137" s="205">
        <v>1</v>
      </c>
      <c r="P137" s="181">
        <v>0</v>
      </c>
      <c r="Q137" s="181">
        <v>18676</v>
      </c>
      <c r="R137" s="181">
        <v>0</v>
      </c>
      <c r="S137" s="181">
        <v>0</v>
      </c>
      <c r="T137" s="181">
        <v>1088</v>
      </c>
      <c r="U137" s="181">
        <v>19764</v>
      </c>
      <c r="V137" s="250"/>
      <c r="W137" s="199">
        <v>0</v>
      </c>
      <c r="X137" s="258">
        <v>0.09</v>
      </c>
      <c r="Y137" s="258">
        <v>4.329789698441025E-2</v>
      </c>
      <c r="Z137" s="259">
        <v>0</v>
      </c>
      <c r="AA137" s="253"/>
      <c r="AB137" s="260">
        <v>0</v>
      </c>
      <c r="AC137" s="261">
        <v>0</v>
      </c>
      <c r="AD137" s="181">
        <v>0</v>
      </c>
      <c r="AE137" s="261">
        <v>0</v>
      </c>
      <c r="AF137" s="262">
        <v>0</v>
      </c>
      <c r="AG137" s="193"/>
    </row>
    <row r="138" spans="1:33" s="59" customFormat="1" ht="12">
      <c r="A138" s="194">
        <v>428</v>
      </c>
      <c r="B138" s="195">
        <v>428035133</v>
      </c>
      <c r="C138" s="196" t="s">
        <v>513</v>
      </c>
      <c r="D138" s="197">
        <v>35</v>
      </c>
      <c r="E138" s="196" t="s">
        <v>62</v>
      </c>
      <c r="F138" s="197">
        <v>133</v>
      </c>
      <c r="G138" s="198" t="s">
        <v>160</v>
      </c>
      <c r="H138" s="180"/>
      <c r="I138" s="181">
        <v>13109</v>
      </c>
      <c r="J138" s="181">
        <v>1359</v>
      </c>
      <c r="K138" s="181">
        <f t="shared" si="1"/>
        <v>0</v>
      </c>
      <c r="L138" s="181">
        <v>1088</v>
      </c>
      <c r="M138" s="181">
        <v>15556</v>
      </c>
      <c r="N138" s="249"/>
      <c r="O138" s="205">
        <v>3</v>
      </c>
      <c r="P138" s="181">
        <v>0</v>
      </c>
      <c r="Q138" s="181">
        <v>43404</v>
      </c>
      <c r="R138" s="181">
        <v>0</v>
      </c>
      <c r="S138" s="181">
        <v>0</v>
      </c>
      <c r="T138" s="181">
        <v>3264</v>
      </c>
      <c r="U138" s="181">
        <v>46668</v>
      </c>
      <c r="V138" s="250"/>
      <c r="W138" s="199">
        <v>0</v>
      </c>
      <c r="X138" s="258">
        <v>0.09</v>
      </c>
      <c r="Y138" s="258">
        <v>3.9487922666339895E-2</v>
      </c>
      <c r="Z138" s="259">
        <v>0</v>
      </c>
      <c r="AA138" s="253"/>
      <c r="AB138" s="260">
        <v>0</v>
      </c>
      <c r="AC138" s="261">
        <v>0</v>
      </c>
      <c r="AD138" s="181">
        <v>0</v>
      </c>
      <c r="AE138" s="261">
        <v>0</v>
      </c>
      <c r="AF138" s="262">
        <v>0</v>
      </c>
      <c r="AG138" s="193"/>
    </row>
    <row r="139" spans="1:33" s="59" customFormat="1" ht="12">
      <c r="A139" s="194">
        <v>428</v>
      </c>
      <c r="B139" s="195">
        <v>428035163</v>
      </c>
      <c r="C139" s="196" t="s">
        <v>513</v>
      </c>
      <c r="D139" s="197">
        <v>35</v>
      </c>
      <c r="E139" s="196" t="s">
        <v>62</v>
      </c>
      <c r="F139" s="197">
        <v>163</v>
      </c>
      <c r="G139" s="198" t="s">
        <v>190</v>
      </c>
      <c r="H139" s="180"/>
      <c r="I139" s="181">
        <v>13795</v>
      </c>
      <c r="J139" s="181">
        <v>0</v>
      </c>
      <c r="K139" s="181">
        <f t="shared" ref="K139:K202" si="2">S139/O139</f>
        <v>0</v>
      </c>
      <c r="L139" s="181">
        <v>1088</v>
      </c>
      <c r="M139" s="181">
        <v>14883</v>
      </c>
      <c r="N139" s="249"/>
      <c r="O139" s="205">
        <v>14</v>
      </c>
      <c r="P139" s="181">
        <v>0</v>
      </c>
      <c r="Q139" s="181">
        <v>193130</v>
      </c>
      <c r="R139" s="181">
        <v>0</v>
      </c>
      <c r="S139" s="181">
        <v>0</v>
      </c>
      <c r="T139" s="181">
        <v>15232</v>
      </c>
      <c r="U139" s="181">
        <v>208362</v>
      </c>
      <c r="V139" s="250"/>
      <c r="W139" s="199">
        <v>0</v>
      </c>
      <c r="X139" s="258">
        <v>0.113490033140277</v>
      </c>
      <c r="Y139" s="258">
        <v>9.7702527762697416E-2</v>
      </c>
      <c r="Z139" s="259">
        <v>0</v>
      </c>
      <c r="AA139" s="253"/>
      <c r="AB139" s="260">
        <v>0</v>
      </c>
      <c r="AC139" s="261">
        <v>0</v>
      </c>
      <c r="AD139" s="181">
        <v>0</v>
      </c>
      <c r="AE139" s="261">
        <v>0</v>
      </c>
      <c r="AF139" s="262">
        <v>0</v>
      </c>
      <c r="AG139" s="193"/>
    </row>
    <row r="140" spans="1:33" s="59" customFormat="1" ht="12">
      <c r="A140" s="194">
        <v>428</v>
      </c>
      <c r="B140" s="195">
        <v>428035165</v>
      </c>
      <c r="C140" s="196" t="s">
        <v>513</v>
      </c>
      <c r="D140" s="197">
        <v>35</v>
      </c>
      <c r="E140" s="196" t="s">
        <v>62</v>
      </c>
      <c r="F140" s="197">
        <v>165</v>
      </c>
      <c r="G140" s="198" t="s">
        <v>192</v>
      </c>
      <c r="H140" s="180"/>
      <c r="I140" s="181">
        <v>17352</v>
      </c>
      <c r="J140" s="181">
        <v>399</v>
      </c>
      <c r="K140" s="181">
        <f t="shared" si="2"/>
        <v>0</v>
      </c>
      <c r="L140" s="181">
        <v>1088</v>
      </c>
      <c r="M140" s="181">
        <v>18839</v>
      </c>
      <c r="N140" s="249"/>
      <c r="O140" s="205">
        <v>8</v>
      </c>
      <c r="P140" s="181">
        <v>0</v>
      </c>
      <c r="Q140" s="181">
        <v>142008</v>
      </c>
      <c r="R140" s="181">
        <v>0</v>
      </c>
      <c r="S140" s="181">
        <v>0</v>
      </c>
      <c r="T140" s="181">
        <v>8704</v>
      </c>
      <c r="U140" s="181">
        <v>150712</v>
      </c>
      <c r="V140" s="250"/>
      <c r="W140" s="199">
        <v>0</v>
      </c>
      <c r="X140" s="258">
        <v>9.8299999999999998E-2</v>
      </c>
      <c r="Y140" s="258">
        <v>9.1791609282026551E-2</v>
      </c>
      <c r="Z140" s="259">
        <v>0</v>
      </c>
      <c r="AA140" s="253"/>
      <c r="AB140" s="260">
        <v>0</v>
      </c>
      <c r="AC140" s="261">
        <v>0</v>
      </c>
      <c r="AD140" s="181">
        <v>0</v>
      </c>
      <c r="AE140" s="261">
        <v>0</v>
      </c>
      <c r="AF140" s="262">
        <v>0</v>
      </c>
      <c r="AG140" s="193"/>
    </row>
    <row r="141" spans="1:33" s="59" customFormat="1" ht="12">
      <c r="A141" s="194">
        <v>428</v>
      </c>
      <c r="B141" s="195">
        <v>428035189</v>
      </c>
      <c r="C141" s="196" t="s">
        <v>513</v>
      </c>
      <c r="D141" s="197">
        <v>35</v>
      </c>
      <c r="E141" s="196" t="s">
        <v>62</v>
      </c>
      <c r="F141" s="197">
        <v>189</v>
      </c>
      <c r="G141" s="198" t="s">
        <v>216</v>
      </c>
      <c r="H141" s="180"/>
      <c r="I141" s="181">
        <v>12440</v>
      </c>
      <c r="J141" s="181">
        <v>4467</v>
      </c>
      <c r="K141" s="181">
        <f t="shared" si="2"/>
        <v>0</v>
      </c>
      <c r="L141" s="181">
        <v>1088</v>
      </c>
      <c r="M141" s="181">
        <v>17995</v>
      </c>
      <c r="N141" s="249"/>
      <c r="O141" s="205">
        <v>1</v>
      </c>
      <c r="P141" s="181">
        <v>0</v>
      </c>
      <c r="Q141" s="181">
        <v>16907</v>
      </c>
      <c r="R141" s="181">
        <v>0</v>
      </c>
      <c r="S141" s="181">
        <v>0</v>
      </c>
      <c r="T141" s="181">
        <v>1088</v>
      </c>
      <c r="U141" s="181">
        <v>17995</v>
      </c>
      <c r="V141" s="250"/>
      <c r="W141" s="199">
        <v>0</v>
      </c>
      <c r="X141" s="258">
        <v>0.09</v>
      </c>
      <c r="Y141" s="258">
        <v>3.7160366364692478E-3</v>
      </c>
      <c r="Z141" s="259">
        <v>0</v>
      </c>
      <c r="AA141" s="253"/>
      <c r="AB141" s="260">
        <v>0</v>
      </c>
      <c r="AC141" s="261">
        <v>0</v>
      </c>
      <c r="AD141" s="181">
        <v>0</v>
      </c>
      <c r="AE141" s="261">
        <v>0</v>
      </c>
      <c r="AF141" s="262">
        <v>0</v>
      </c>
      <c r="AG141" s="193"/>
    </row>
    <row r="142" spans="1:33" s="59" customFormat="1" ht="12">
      <c r="A142" s="194">
        <v>428</v>
      </c>
      <c r="B142" s="195">
        <v>428035220</v>
      </c>
      <c r="C142" s="196" t="s">
        <v>513</v>
      </c>
      <c r="D142" s="197">
        <v>35</v>
      </c>
      <c r="E142" s="196" t="s">
        <v>62</v>
      </c>
      <c r="F142" s="197">
        <v>220</v>
      </c>
      <c r="G142" s="198" t="s">
        <v>247</v>
      </c>
      <c r="H142" s="180"/>
      <c r="I142" s="181">
        <v>15065</v>
      </c>
      <c r="J142" s="181">
        <v>6838</v>
      </c>
      <c r="K142" s="181">
        <f t="shared" si="2"/>
        <v>0</v>
      </c>
      <c r="L142" s="181">
        <v>1088</v>
      </c>
      <c r="M142" s="181">
        <v>22991</v>
      </c>
      <c r="N142" s="249"/>
      <c r="O142" s="205">
        <v>6</v>
      </c>
      <c r="P142" s="181">
        <v>0</v>
      </c>
      <c r="Q142" s="181">
        <v>131418</v>
      </c>
      <c r="R142" s="181">
        <v>0</v>
      </c>
      <c r="S142" s="181">
        <v>0</v>
      </c>
      <c r="T142" s="181">
        <v>6528</v>
      </c>
      <c r="U142" s="181">
        <v>137946</v>
      </c>
      <c r="V142" s="250"/>
      <c r="W142" s="199">
        <v>0</v>
      </c>
      <c r="X142" s="258">
        <v>0.09</v>
      </c>
      <c r="Y142" s="258">
        <v>1.8455011601595125E-2</v>
      </c>
      <c r="Z142" s="259">
        <v>0</v>
      </c>
      <c r="AA142" s="253"/>
      <c r="AB142" s="260">
        <v>0</v>
      </c>
      <c r="AC142" s="261">
        <v>0</v>
      </c>
      <c r="AD142" s="181">
        <v>0</v>
      </c>
      <c r="AE142" s="261">
        <v>0</v>
      </c>
      <c r="AF142" s="262">
        <v>0</v>
      </c>
      <c r="AG142" s="193"/>
    </row>
    <row r="143" spans="1:33" s="59" customFormat="1" ht="12">
      <c r="A143" s="194">
        <v>428</v>
      </c>
      <c r="B143" s="195">
        <v>428035243</v>
      </c>
      <c r="C143" s="196" t="s">
        <v>513</v>
      </c>
      <c r="D143" s="197">
        <v>35</v>
      </c>
      <c r="E143" s="196" t="s">
        <v>62</v>
      </c>
      <c r="F143" s="197">
        <v>243</v>
      </c>
      <c r="G143" s="198" t="s">
        <v>270</v>
      </c>
      <c r="H143" s="180"/>
      <c r="I143" s="181">
        <v>11636</v>
      </c>
      <c r="J143" s="181">
        <v>1760</v>
      </c>
      <c r="K143" s="181">
        <f t="shared" si="2"/>
        <v>0</v>
      </c>
      <c r="L143" s="181">
        <v>1088</v>
      </c>
      <c r="M143" s="181">
        <v>14484</v>
      </c>
      <c r="N143" s="249"/>
      <c r="O143" s="205">
        <v>2</v>
      </c>
      <c r="P143" s="181">
        <v>0</v>
      </c>
      <c r="Q143" s="181">
        <v>26792</v>
      </c>
      <c r="R143" s="181">
        <v>0</v>
      </c>
      <c r="S143" s="181">
        <v>0</v>
      </c>
      <c r="T143" s="181">
        <v>2176</v>
      </c>
      <c r="U143" s="181">
        <v>28968</v>
      </c>
      <c r="V143" s="250"/>
      <c r="W143" s="199">
        <v>0</v>
      </c>
      <c r="X143" s="258">
        <v>0.09</v>
      </c>
      <c r="Y143" s="258">
        <v>6.3574045918088698E-3</v>
      </c>
      <c r="Z143" s="259">
        <v>0</v>
      </c>
      <c r="AA143" s="253"/>
      <c r="AB143" s="260">
        <v>0</v>
      </c>
      <c r="AC143" s="261">
        <v>0</v>
      </c>
      <c r="AD143" s="181">
        <v>0</v>
      </c>
      <c r="AE143" s="261">
        <v>0</v>
      </c>
      <c r="AF143" s="262">
        <v>0</v>
      </c>
      <c r="AG143" s="193"/>
    </row>
    <row r="144" spans="1:33" s="59" customFormat="1" ht="12">
      <c r="A144" s="194">
        <v>428</v>
      </c>
      <c r="B144" s="195">
        <v>428035244</v>
      </c>
      <c r="C144" s="196" t="s">
        <v>513</v>
      </c>
      <c r="D144" s="197">
        <v>35</v>
      </c>
      <c r="E144" s="196" t="s">
        <v>62</v>
      </c>
      <c r="F144" s="197">
        <v>244</v>
      </c>
      <c r="G144" s="198" t="s">
        <v>271</v>
      </c>
      <c r="H144" s="180"/>
      <c r="I144" s="181">
        <v>13586</v>
      </c>
      <c r="J144" s="181">
        <v>4073</v>
      </c>
      <c r="K144" s="181">
        <f t="shared" si="2"/>
        <v>0</v>
      </c>
      <c r="L144" s="181">
        <v>1088</v>
      </c>
      <c r="M144" s="181">
        <v>18747</v>
      </c>
      <c r="N144" s="249"/>
      <c r="O144" s="205">
        <v>29</v>
      </c>
      <c r="P144" s="181">
        <v>0</v>
      </c>
      <c r="Q144" s="181">
        <v>512110.99999999988</v>
      </c>
      <c r="R144" s="181">
        <v>0</v>
      </c>
      <c r="S144" s="181">
        <v>0</v>
      </c>
      <c r="T144" s="181">
        <v>31552</v>
      </c>
      <c r="U144" s="181">
        <v>543662.99999999988</v>
      </c>
      <c r="V144" s="250"/>
      <c r="W144" s="199">
        <v>0</v>
      </c>
      <c r="X144" s="258">
        <v>0.09</v>
      </c>
      <c r="Y144" s="258">
        <v>0.11945951840522252</v>
      </c>
      <c r="Z144" s="259">
        <v>0</v>
      </c>
      <c r="AA144" s="253"/>
      <c r="AB144" s="260">
        <v>0</v>
      </c>
      <c r="AC144" s="261">
        <v>9.6552612268257292</v>
      </c>
      <c r="AD144" s="181">
        <v>181002.25800451558</v>
      </c>
      <c r="AE144" s="261">
        <v>0</v>
      </c>
      <c r="AF144" s="262">
        <v>0</v>
      </c>
      <c r="AG144" s="193"/>
    </row>
    <row r="145" spans="1:33" s="59" customFormat="1" ht="12">
      <c r="A145" s="194">
        <v>428</v>
      </c>
      <c r="B145" s="195">
        <v>428035248</v>
      </c>
      <c r="C145" s="196" t="s">
        <v>513</v>
      </c>
      <c r="D145" s="197">
        <v>35</v>
      </c>
      <c r="E145" s="196" t="s">
        <v>62</v>
      </c>
      <c r="F145" s="197">
        <v>248</v>
      </c>
      <c r="G145" s="198" t="s">
        <v>275</v>
      </c>
      <c r="H145" s="180"/>
      <c r="I145" s="181">
        <v>15204</v>
      </c>
      <c r="J145" s="181">
        <v>811</v>
      </c>
      <c r="K145" s="181">
        <f t="shared" si="2"/>
        <v>0</v>
      </c>
      <c r="L145" s="181">
        <v>1088</v>
      </c>
      <c r="M145" s="181">
        <v>17103</v>
      </c>
      <c r="N145" s="249"/>
      <c r="O145" s="205">
        <v>41</v>
      </c>
      <c r="P145" s="181">
        <v>0</v>
      </c>
      <c r="Q145" s="181">
        <v>656615</v>
      </c>
      <c r="R145" s="181">
        <v>0</v>
      </c>
      <c r="S145" s="181">
        <v>0</v>
      </c>
      <c r="T145" s="181">
        <v>44608</v>
      </c>
      <c r="U145" s="181">
        <v>701223</v>
      </c>
      <c r="V145" s="250"/>
      <c r="W145" s="199">
        <v>0</v>
      </c>
      <c r="X145" s="258">
        <v>0.09</v>
      </c>
      <c r="Y145" s="258">
        <v>7.0579296698307384E-2</v>
      </c>
      <c r="Z145" s="259">
        <v>0</v>
      </c>
      <c r="AA145" s="253"/>
      <c r="AB145" s="260">
        <v>0</v>
      </c>
      <c r="AC145" s="261">
        <v>0</v>
      </c>
      <c r="AD145" s="181">
        <v>0</v>
      </c>
      <c r="AE145" s="261">
        <v>0</v>
      </c>
      <c r="AF145" s="262">
        <v>0</v>
      </c>
      <c r="AG145" s="193"/>
    </row>
    <row r="146" spans="1:33" s="59" customFormat="1" ht="12">
      <c r="A146" s="194">
        <v>428</v>
      </c>
      <c r="B146" s="195">
        <v>428035251</v>
      </c>
      <c r="C146" s="196" t="s">
        <v>513</v>
      </c>
      <c r="D146" s="197">
        <v>35</v>
      </c>
      <c r="E146" s="196" t="s">
        <v>62</v>
      </c>
      <c r="F146" s="197">
        <v>251</v>
      </c>
      <c r="G146" s="198" t="s">
        <v>278</v>
      </c>
      <c r="H146" s="180"/>
      <c r="I146" s="181">
        <v>16652</v>
      </c>
      <c r="J146" s="181">
        <v>3522</v>
      </c>
      <c r="K146" s="181">
        <f t="shared" si="2"/>
        <v>0</v>
      </c>
      <c r="L146" s="181">
        <v>1088</v>
      </c>
      <c r="M146" s="181">
        <v>21262</v>
      </c>
      <c r="N146" s="249"/>
      <c r="O146" s="205">
        <v>3</v>
      </c>
      <c r="P146" s="181">
        <v>0</v>
      </c>
      <c r="Q146" s="181">
        <v>60522</v>
      </c>
      <c r="R146" s="181">
        <v>0</v>
      </c>
      <c r="S146" s="181">
        <v>0</v>
      </c>
      <c r="T146" s="181">
        <v>3264</v>
      </c>
      <c r="U146" s="181">
        <v>63786</v>
      </c>
      <c r="V146" s="250"/>
      <c r="W146" s="199">
        <v>0</v>
      </c>
      <c r="X146" s="258">
        <v>0.09</v>
      </c>
      <c r="Y146" s="258">
        <v>4.6259681598784297E-2</v>
      </c>
      <c r="Z146" s="259">
        <v>0</v>
      </c>
      <c r="AA146" s="253"/>
      <c r="AB146" s="260">
        <v>0</v>
      </c>
      <c r="AC146" s="261">
        <v>0</v>
      </c>
      <c r="AD146" s="181">
        <v>0</v>
      </c>
      <c r="AE146" s="261">
        <v>0</v>
      </c>
      <c r="AF146" s="262">
        <v>0</v>
      </c>
      <c r="AG146" s="193"/>
    </row>
    <row r="147" spans="1:33" s="59" customFormat="1" ht="12">
      <c r="A147" s="194">
        <v>428</v>
      </c>
      <c r="B147" s="195">
        <v>428035262</v>
      </c>
      <c r="C147" s="196" t="s">
        <v>513</v>
      </c>
      <c r="D147" s="197">
        <v>35</v>
      </c>
      <c r="E147" s="196" t="s">
        <v>62</v>
      </c>
      <c r="F147" s="197">
        <v>262</v>
      </c>
      <c r="G147" s="198" t="s">
        <v>289</v>
      </c>
      <c r="H147" s="180"/>
      <c r="I147" s="181">
        <v>16718</v>
      </c>
      <c r="J147" s="181">
        <v>6747</v>
      </c>
      <c r="K147" s="181">
        <f t="shared" si="2"/>
        <v>0</v>
      </c>
      <c r="L147" s="181">
        <v>1088</v>
      </c>
      <c r="M147" s="181">
        <v>24553</v>
      </c>
      <c r="N147" s="249"/>
      <c r="O147" s="205">
        <v>3</v>
      </c>
      <c r="P147" s="181">
        <v>0</v>
      </c>
      <c r="Q147" s="181">
        <v>70395</v>
      </c>
      <c r="R147" s="181">
        <v>-1113.0142804928389</v>
      </c>
      <c r="S147" s="181">
        <v>0</v>
      </c>
      <c r="T147" s="181">
        <v>3264</v>
      </c>
      <c r="U147" s="181">
        <v>72545.985719507167</v>
      </c>
      <c r="V147" s="250"/>
      <c r="W147" s="199">
        <v>0</v>
      </c>
      <c r="X147" s="258">
        <v>0.09</v>
      </c>
      <c r="Y147" s="258">
        <v>0.11492476209979027</v>
      </c>
      <c r="Z147" s="259">
        <v>-371.00476016427962</v>
      </c>
      <c r="AA147" s="253"/>
      <c r="AB147" s="260">
        <v>0</v>
      </c>
      <c r="AC147" s="261">
        <v>1.6666666666666665</v>
      </c>
      <c r="AD147" s="181">
        <v>40921.333333333328</v>
      </c>
      <c r="AE147" s="261">
        <v>0</v>
      </c>
      <c r="AF147" s="262">
        <v>0</v>
      </c>
      <c r="AG147" s="193"/>
    </row>
    <row r="148" spans="1:33" s="59" customFormat="1" ht="12">
      <c r="A148" s="194">
        <v>428</v>
      </c>
      <c r="B148" s="195">
        <v>428035285</v>
      </c>
      <c r="C148" s="196" t="s">
        <v>513</v>
      </c>
      <c r="D148" s="197">
        <v>35</v>
      </c>
      <c r="E148" s="196" t="s">
        <v>62</v>
      </c>
      <c r="F148" s="197">
        <v>285</v>
      </c>
      <c r="G148" s="198" t="s">
        <v>312</v>
      </c>
      <c r="H148" s="180"/>
      <c r="I148" s="181">
        <v>12440</v>
      </c>
      <c r="J148" s="181">
        <v>3659</v>
      </c>
      <c r="K148" s="181">
        <f t="shared" si="2"/>
        <v>0</v>
      </c>
      <c r="L148" s="181">
        <v>1088</v>
      </c>
      <c r="M148" s="181">
        <v>17187</v>
      </c>
      <c r="N148" s="249"/>
      <c r="O148" s="205">
        <v>1</v>
      </c>
      <c r="P148" s="181">
        <v>0</v>
      </c>
      <c r="Q148" s="181">
        <v>16099</v>
      </c>
      <c r="R148" s="181">
        <v>0</v>
      </c>
      <c r="S148" s="181">
        <v>0</v>
      </c>
      <c r="T148" s="181">
        <v>1088</v>
      </c>
      <c r="U148" s="181">
        <v>17187</v>
      </c>
      <c r="V148" s="250"/>
      <c r="W148" s="199">
        <v>0</v>
      </c>
      <c r="X148" s="258">
        <v>0.09</v>
      </c>
      <c r="Y148" s="258">
        <v>4.0150629287589494E-2</v>
      </c>
      <c r="Z148" s="259">
        <v>0</v>
      </c>
      <c r="AA148" s="253"/>
      <c r="AB148" s="260">
        <v>0</v>
      </c>
      <c r="AC148" s="261">
        <v>0</v>
      </c>
      <c r="AD148" s="181">
        <v>0</v>
      </c>
      <c r="AE148" s="261">
        <v>0</v>
      </c>
      <c r="AF148" s="262">
        <v>0</v>
      </c>
      <c r="AG148" s="193"/>
    </row>
    <row r="149" spans="1:33" s="59" customFormat="1" ht="12">
      <c r="A149" s="194">
        <v>428</v>
      </c>
      <c r="B149" s="195">
        <v>428035293</v>
      </c>
      <c r="C149" s="196" t="s">
        <v>513</v>
      </c>
      <c r="D149" s="197">
        <v>35</v>
      </c>
      <c r="E149" s="196" t="s">
        <v>62</v>
      </c>
      <c r="F149" s="197">
        <v>293</v>
      </c>
      <c r="G149" s="198" t="s">
        <v>320</v>
      </c>
      <c r="H149" s="180"/>
      <c r="I149" s="181">
        <v>17436</v>
      </c>
      <c r="J149" s="181">
        <v>761</v>
      </c>
      <c r="K149" s="181">
        <f t="shared" si="2"/>
        <v>0</v>
      </c>
      <c r="L149" s="181">
        <v>1088</v>
      </c>
      <c r="M149" s="181">
        <v>19285</v>
      </c>
      <c r="N149" s="249"/>
      <c r="O149" s="205">
        <v>4</v>
      </c>
      <c r="P149" s="181">
        <v>0</v>
      </c>
      <c r="Q149" s="181">
        <v>72788</v>
      </c>
      <c r="R149" s="181">
        <v>0</v>
      </c>
      <c r="S149" s="181">
        <v>0</v>
      </c>
      <c r="T149" s="181">
        <v>4352</v>
      </c>
      <c r="U149" s="181">
        <v>77140</v>
      </c>
      <c r="V149" s="250"/>
      <c r="W149" s="199">
        <v>0</v>
      </c>
      <c r="X149" s="258">
        <v>0.18</v>
      </c>
      <c r="Y149" s="258">
        <v>1.1950118609715614E-2</v>
      </c>
      <c r="Z149" s="259">
        <v>0</v>
      </c>
      <c r="AA149" s="253"/>
      <c r="AB149" s="260">
        <v>0</v>
      </c>
      <c r="AC149" s="261">
        <v>0</v>
      </c>
      <c r="AD149" s="181">
        <v>0</v>
      </c>
      <c r="AE149" s="261">
        <v>0</v>
      </c>
      <c r="AF149" s="262">
        <v>0</v>
      </c>
      <c r="AG149" s="193"/>
    </row>
    <row r="150" spans="1:33" s="59" customFormat="1" ht="12">
      <c r="A150" s="194">
        <v>428</v>
      </c>
      <c r="B150" s="195">
        <v>428035307</v>
      </c>
      <c r="C150" s="196" t="s">
        <v>513</v>
      </c>
      <c r="D150" s="197">
        <v>35</v>
      </c>
      <c r="E150" s="196" t="s">
        <v>62</v>
      </c>
      <c r="F150" s="197">
        <v>307</v>
      </c>
      <c r="G150" s="198" t="s">
        <v>334</v>
      </c>
      <c r="H150" s="180"/>
      <c r="I150" s="181">
        <v>15206</v>
      </c>
      <c r="J150" s="181">
        <v>6865</v>
      </c>
      <c r="K150" s="181">
        <f t="shared" si="2"/>
        <v>0</v>
      </c>
      <c r="L150" s="181">
        <v>1088</v>
      </c>
      <c r="M150" s="181">
        <v>23159</v>
      </c>
      <c r="N150" s="249"/>
      <c r="O150" s="205">
        <v>3</v>
      </c>
      <c r="P150" s="181">
        <v>0</v>
      </c>
      <c r="Q150" s="181">
        <v>66213</v>
      </c>
      <c r="R150" s="181">
        <v>0</v>
      </c>
      <c r="S150" s="181">
        <v>0</v>
      </c>
      <c r="T150" s="181">
        <v>3264</v>
      </c>
      <c r="U150" s="181">
        <v>69477</v>
      </c>
      <c r="V150" s="250"/>
      <c r="W150" s="199">
        <v>0</v>
      </c>
      <c r="X150" s="258">
        <v>0.09</v>
      </c>
      <c r="Y150" s="258">
        <v>1.1238064508803229E-2</v>
      </c>
      <c r="Z150" s="259">
        <v>0</v>
      </c>
      <c r="AA150" s="253"/>
      <c r="AB150" s="260">
        <v>0</v>
      </c>
      <c r="AC150" s="261">
        <v>0</v>
      </c>
      <c r="AD150" s="181">
        <v>0</v>
      </c>
      <c r="AE150" s="261">
        <v>0</v>
      </c>
      <c r="AF150" s="262">
        <v>0</v>
      </c>
      <c r="AG150" s="193"/>
    </row>
    <row r="151" spans="1:33" s="59" customFormat="1" ht="12">
      <c r="A151" s="194">
        <v>428</v>
      </c>
      <c r="B151" s="195">
        <v>428035308</v>
      </c>
      <c r="C151" s="196" t="s">
        <v>513</v>
      </c>
      <c r="D151" s="197">
        <v>35</v>
      </c>
      <c r="E151" s="196" t="s">
        <v>62</v>
      </c>
      <c r="F151" s="197">
        <v>308</v>
      </c>
      <c r="G151" s="198" t="s">
        <v>335</v>
      </c>
      <c r="H151" s="180"/>
      <c r="I151" s="181">
        <v>16453</v>
      </c>
      <c r="J151" s="181">
        <v>7872</v>
      </c>
      <c r="K151" s="181">
        <f t="shared" si="2"/>
        <v>0</v>
      </c>
      <c r="L151" s="181">
        <v>1088</v>
      </c>
      <c r="M151" s="181">
        <v>25413</v>
      </c>
      <c r="N151" s="249"/>
      <c r="O151" s="205">
        <v>1</v>
      </c>
      <c r="P151" s="181">
        <v>0</v>
      </c>
      <c r="Q151" s="181">
        <v>24325</v>
      </c>
      <c r="R151" s="181">
        <v>0</v>
      </c>
      <c r="S151" s="181">
        <v>0</v>
      </c>
      <c r="T151" s="181">
        <v>1088</v>
      </c>
      <c r="U151" s="181">
        <v>25413</v>
      </c>
      <c r="V151" s="250"/>
      <c r="W151" s="199">
        <v>0</v>
      </c>
      <c r="X151" s="258">
        <v>0.09</v>
      </c>
      <c r="Y151" s="258">
        <v>2.9324777677150189E-3</v>
      </c>
      <c r="Z151" s="259">
        <v>0</v>
      </c>
      <c r="AA151" s="253"/>
      <c r="AB151" s="260">
        <v>0</v>
      </c>
      <c r="AC151" s="261">
        <v>0</v>
      </c>
      <c r="AD151" s="181">
        <v>0</v>
      </c>
      <c r="AE151" s="261">
        <v>0</v>
      </c>
      <c r="AF151" s="262">
        <v>0</v>
      </c>
      <c r="AG151" s="193"/>
    </row>
    <row r="152" spans="1:33" s="59" customFormat="1" ht="12">
      <c r="A152" s="194">
        <v>428</v>
      </c>
      <c r="B152" s="195">
        <v>428035314</v>
      </c>
      <c r="C152" s="196" t="s">
        <v>513</v>
      </c>
      <c r="D152" s="197">
        <v>35</v>
      </c>
      <c r="E152" s="196" t="s">
        <v>62</v>
      </c>
      <c r="F152" s="197">
        <v>314</v>
      </c>
      <c r="G152" s="198" t="s">
        <v>341</v>
      </c>
      <c r="H152" s="180"/>
      <c r="I152" s="181">
        <v>13847</v>
      </c>
      <c r="J152" s="181">
        <v>11053</v>
      </c>
      <c r="K152" s="181">
        <f t="shared" si="2"/>
        <v>0</v>
      </c>
      <c r="L152" s="181">
        <v>1088</v>
      </c>
      <c r="M152" s="181">
        <v>25988</v>
      </c>
      <c r="N152" s="249"/>
      <c r="O152" s="205">
        <v>3</v>
      </c>
      <c r="P152" s="181">
        <v>0</v>
      </c>
      <c r="Q152" s="181">
        <v>74700</v>
      </c>
      <c r="R152" s="181">
        <v>0</v>
      </c>
      <c r="S152" s="181">
        <v>0</v>
      </c>
      <c r="T152" s="181">
        <v>3264</v>
      </c>
      <c r="U152" s="181">
        <v>77964</v>
      </c>
      <c r="V152" s="250"/>
      <c r="W152" s="199">
        <v>0</v>
      </c>
      <c r="X152" s="258">
        <v>0.09</v>
      </c>
      <c r="Y152" s="258">
        <v>6.1194428250130224E-3</v>
      </c>
      <c r="Z152" s="259">
        <v>0</v>
      </c>
      <c r="AA152" s="253"/>
      <c r="AB152" s="260">
        <v>0</v>
      </c>
      <c r="AC152" s="261">
        <v>0</v>
      </c>
      <c r="AD152" s="181">
        <v>0</v>
      </c>
      <c r="AE152" s="261">
        <v>0</v>
      </c>
      <c r="AF152" s="262">
        <v>0</v>
      </c>
      <c r="AG152" s="193"/>
    </row>
    <row r="153" spans="1:33" s="59" customFormat="1" ht="12">
      <c r="A153" s="194">
        <v>428</v>
      </c>
      <c r="B153" s="195">
        <v>428035336</v>
      </c>
      <c r="C153" s="196" t="s">
        <v>513</v>
      </c>
      <c r="D153" s="197">
        <v>35</v>
      </c>
      <c r="E153" s="196" t="s">
        <v>62</v>
      </c>
      <c r="F153" s="197">
        <v>336</v>
      </c>
      <c r="G153" s="198" t="s">
        <v>363</v>
      </c>
      <c r="H153" s="180"/>
      <c r="I153" s="181">
        <v>10699</v>
      </c>
      <c r="J153" s="181">
        <v>2601</v>
      </c>
      <c r="K153" s="181">
        <f t="shared" si="2"/>
        <v>0</v>
      </c>
      <c r="L153" s="181">
        <v>1088</v>
      </c>
      <c r="M153" s="181">
        <v>14388</v>
      </c>
      <c r="N153" s="249"/>
      <c r="O153" s="205">
        <v>3</v>
      </c>
      <c r="P153" s="181">
        <v>0</v>
      </c>
      <c r="Q153" s="181">
        <v>39900</v>
      </c>
      <c r="R153" s="181">
        <v>0</v>
      </c>
      <c r="S153" s="181">
        <v>0</v>
      </c>
      <c r="T153" s="181">
        <v>3264</v>
      </c>
      <c r="U153" s="181">
        <v>43164</v>
      </c>
      <c r="V153" s="250"/>
      <c r="W153" s="199">
        <v>0</v>
      </c>
      <c r="X153" s="258">
        <v>0.09</v>
      </c>
      <c r="Y153" s="258">
        <v>4.9344081412740326E-2</v>
      </c>
      <c r="Z153" s="259">
        <v>0</v>
      </c>
      <c r="AA153" s="253"/>
      <c r="AB153" s="260">
        <v>0</v>
      </c>
      <c r="AC153" s="261">
        <v>0</v>
      </c>
      <c r="AD153" s="181">
        <v>0</v>
      </c>
      <c r="AE153" s="261">
        <v>0</v>
      </c>
      <c r="AF153" s="262">
        <v>0</v>
      </c>
      <c r="AG153" s="193"/>
    </row>
    <row r="154" spans="1:33" s="59" customFormat="1" ht="12">
      <c r="A154" s="194">
        <v>428</v>
      </c>
      <c r="B154" s="195">
        <v>428035346</v>
      </c>
      <c r="C154" s="196" t="s">
        <v>513</v>
      </c>
      <c r="D154" s="197">
        <v>35</v>
      </c>
      <c r="E154" s="196" t="s">
        <v>62</v>
      </c>
      <c r="F154" s="197">
        <v>346</v>
      </c>
      <c r="G154" s="198" t="s">
        <v>373</v>
      </c>
      <c r="H154" s="180"/>
      <c r="I154" s="181">
        <v>14480</v>
      </c>
      <c r="J154" s="181">
        <v>2641</v>
      </c>
      <c r="K154" s="181">
        <f t="shared" si="2"/>
        <v>0</v>
      </c>
      <c r="L154" s="181">
        <v>1088</v>
      </c>
      <c r="M154" s="181">
        <v>18209</v>
      </c>
      <c r="N154" s="249"/>
      <c r="O154" s="205">
        <v>8</v>
      </c>
      <c r="P154" s="181">
        <v>0</v>
      </c>
      <c r="Q154" s="181">
        <v>136968</v>
      </c>
      <c r="R154" s="181">
        <v>0</v>
      </c>
      <c r="S154" s="181">
        <v>0</v>
      </c>
      <c r="T154" s="181">
        <v>8704</v>
      </c>
      <c r="U154" s="181">
        <v>145672</v>
      </c>
      <c r="V154" s="250"/>
      <c r="W154" s="199">
        <v>0</v>
      </c>
      <c r="X154" s="258">
        <v>0.09</v>
      </c>
      <c r="Y154" s="258">
        <v>1.3816535216838313E-2</v>
      </c>
      <c r="Z154" s="259">
        <v>0</v>
      </c>
      <c r="AA154" s="253"/>
      <c r="AB154" s="260">
        <v>0</v>
      </c>
      <c r="AC154" s="261">
        <v>0</v>
      </c>
      <c r="AD154" s="181">
        <v>0</v>
      </c>
      <c r="AE154" s="261">
        <v>0</v>
      </c>
      <c r="AF154" s="262">
        <v>0</v>
      </c>
      <c r="AG154" s="193"/>
    </row>
    <row r="155" spans="1:33" s="59" customFormat="1" ht="12">
      <c r="A155" s="194">
        <v>428</v>
      </c>
      <c r="B155" s="195">
        <v>428035347</v>
      </c>
      <c r="C155" s="196" t="s">
        <v>513</v>
      </c>
      <c r="D155" s="197">
        <v>35</v>
      </c>
      <c r="E155" s="196" t="s">
        <v>62</v>
      </c>
      <c r="F155" s="197">
        <v>347</v>
      </c>
      <c r="G155" s="198" t="s">
        <v>374</v>
      </c>
      <c r="H155" s="180"/>
      <c r="I155" s="181">
        <v>13868.737558117326</v>
      </c>
      <c r="J155" s="181">
        <v>7158</v>
      </c>
      <c r="K155" s="181">
        <f t="shared" si="2"/>
        <v>0</v>
      </c>
      <c r="L155" s="181">
        <v>1088</v>
      </c>
      <c r="M155" s="181">
        <v>22114.737558117326</v>
      </c>
      <c r="N155" s="249"/>
      <c r="O155" s="205">
        <v>1</v>
      </c>
      <c r="P155" s="181">
        <v>0</v>
      </c>
      <c r="Q155" s="181">
        <v>21027</v>
      </c>
      <c r="R155" s="181">
        <v>0</v>
      </c>
      <c r="S155" s="181">
        <v>0</v>
      </c>
      <c r="T155" s="181">
        <v>1088</v>
      </c>
      <c r="U155" s="181">
        <v>22115</v>
      </c>
      <c r="V155" s="250"/>
      <c r="W155" s="199">
        <v>0</v>
      </c>
      <c r="X155" s="258">
        <v>0.09</v>
      </c>
      <c r="Y155" s="258">
        <v>9.1849142670942449E-3</v>
      </c>
      <c r="Z155" s="259">
        <v>0</v>
      </c>
      <c r="AA155" s="253"/>
      <c r="AB155" s="260">
        <v>0</v>
      </c>
      <c r="AC155" s="261">
        <v>0</v>
      </c>
      <c r="AD155" s="181">
        <v>0</v>
      </c>
      <c r="AE155" s="261">
        <v>0</v>
      </c>
      <c r="AF155" s="262">
        <v>0</v>
      </c>
      <c r="AG155" s="193"/>
    </row>
    <row r="156" spans="1:33" s="59" customFormat="1" ht="12">
      <c r="A156" s="194">
        <v>428</v>
      </c>
      <c r="B156" s="195">
        <v>428035350</v>
      </c>
      <c r="C156" s="196" t="s">
        <v>513</v>
      </c>
      <c r="D156" s="197">
        <v>35</v>
      </c>
      <c r="E156" s="196" t="s">
        <v>62</v>
      </c>
      <c r="F156" s="197">
        <v>350</v>
      </c>
      <c r="G156" s="198" t="s">
        <v>377</v>
      </c>
      <c r="H156" s="180"/>
      <c r="I156" s="181">
        <v>15353</v>
      </c>
      <c r="J156" s="181">
        <v>13098</v>
      </c>
      <c r="K156" s="181">
        <f t="shared" si="2"/>
        <v>0</v>
      </c>
      <c r="L156" s="181">
        <v>1088</v>
      </c>
      <c r="M156" s="181">
        <v>29539</v>
      </c>
      <c r="N156" s="249"/>
      <c r="O156" s="205">
        <v>1</v>
      </c>
      <c r="P156" s="181">
        <v>0</v>
      </c>
      <c r="Q156" s="181">
        <v>28451</v>
      </c>
      <c r="R156" s="181">
        <v>0</v>
      </c>
      <c r="S156" s="181">
        <v>0</v>
      </c>
      <c r="T156" s="181">
        <v>1088</v>
      </c>
      <c r="U156" s="181">
        <v>29539</v>
      </c>
      <c r="V156" s="250"/>
      <c r="W156" s="199">
        <v>0</v>
      </c>
      <c r="X156" s="258">
        <v>0.09</v>
      </c>
      <c r="Y156" s="258">
        <v>7.5473346405852529E-2</v>
      </c>
      <c r="Z156" s="259">
        <v>0</v>
      </c>
      <c r="AA156" s="253"/>
      <c r="AB156" s="260">
        <v>0</v>
      </c>
      <c r="AC156" s="261">
        <v>0</v>
      </c>
      <c r="AD156" s="181">
        <v>0</v>
      </c>
      <c r="AE156" s="261">
        <v>0</v>
      </c>
      <c r="AF156" s="262">
        <v>0</v>
      </c>
      <c r="AG156" s="193"/>
    </row>
    <row r="157" spans="1:33" s="59" customFormat="1" ht="12">
      <c r="A157" s="194">
        <v>429</v>
      </c>
      <c r="B157" s="195">
        <v>429163030</v>
      </c>
      <c r="C157" s="196" t="s">
        <v>514</v>
      </c>
      <c r="D157" s="197">
        <v>163</v>
      </c>
      <c r="E157" s="196" t="s">
        <v>190</v>
      </c>
      <c r="F157" s="197">
        <v>30</v>
      </c>
      <c r="G157" s="198" t="s">
        <v>57</v>
      </c>
      <c r="H157" s="180"/>
      <c r="I157" s="181">
        <v>16668</v>
      </c>
      <c r="J157" s="181">
        <v>4152</v>
      </c>
      <c r="K157" s="181">
        <f t="shared" si="2"/>
        <v>0</v>
      </c>
      <c r="L157" s="181">
        <v>1088</v>
      </c>
      <c r="M157" s="181">
        <v>21908</v>
      </c>
      <c r="N157" s="249"/>
      <c r="O157" s="205">
        <v>2</v>
      </c>
      <c r="P157" s="181">
        <v>0</v>
      </c>
      <c r="Q157" s="181">
        <v>41640</v>
      </c>
      <c r="R157" s="181">
        <v>0</v>
      </c>
      <c r="S157" s="181">
        <v>0</v>
      </c>
      <c r="T157" s="181">
        <v>2176</v>
      </c>
      <c r="U157" s="181">
        <v>43816</v>
      </c>
      <c r="V157" s="250"/>
      <c r="W157" s="199">
        <v>0</v>
      </c>
      <c r="X157" s="258">
        <v>0.09</v>
      </c>
      <c r="Y157" s="258">
        <v>2.8049874604206436E-3</v>
      </c>
      <c r="Z157" s="259">
        <v>0</v>
      </c>
      <c r="AA157" s="253"/>
      <c r="AB157" s="260">
        <v>0</v>
      </c>
      <c r="AC157" s="261">
        <v>0</v>
      </c>
      <c r="AD157" s="181">
        <v>0</v>
      </c>
      <c r="AE157" s="261">
        <v>0</v>
      </c>
      <c r="AF157" s="262">
        <v>0</v>
      </c>
      <c r="AG157" s="193"/>
    </row>
    <row r="158" spans="1:33" s="59" customFormat="1" ht="12">
      <c r="A158" s="194">
        <v>429</v>
      </c>
      <c r="B158" s="195">
        <v>429163035</v>
      </c>
      <c r="C158" s="196" t="s">
        <v>514</v>
      </c>
      <c r="D158" s="197">
        <v>163</v>
      </c>
      <c r="E158" s="196" t="s">
        <v>190</v>
      </c>
      <c r="F158" s="197">
        <v>35</v>
      </c>
      <c r="G158" s="198" t="s">
        <v>62</v>
      </c>
      <c r="H158" s="180"/>
      <c r="I158" s="181">
        <v>10683</v>
      </c>
      <c r="J158" s="181">
        <v>4129</v>
      </c>
      <c r="K158" s="181">
        <f t="shared" si="2"/>
        <v>0</v>
      </c>
      <c r="L158" s="181">
        <v>1088</v>
      </c>
      <c r="M158" s="181">
        <v>15900</v>
      </c>
      <c r="N158" s="249"/>
      <c r="O158" s="205">
        <v>2</v>
      </c>
      <c r="P158" s="181">
        <v>0</v>
      </c>
      <c r="Q158" s="181">
        <v>29624</v>
      </c>
      <c r="R158" s="181">
        <v>0</v>
      </c>
      <c r="S158" s="181">
        <v>0</v>
      </c>
      <c r="T158" s="181">
        <v>2176</v>
      </c>
      <c r="U158" s="181">
        <v>31800</v>
      </c>
      <c r="V158" s="250"/>
      <c r="W158" s="199">
        <v>0</v>
      </c>
      <c r="X158" s="258">
        <v>0.18</v>
      </c>
      <c r="Y158" s="258">
        <v>0.17806015337155764</v>
      </c>
      <c r="Z158" s="259">
        <v>0</v>
      </c>
      <c r="AA158" s="253"/>
      <c r="AB158" s="260">
        <v>0</v>
      </c>
      <c r="AC158" s="261">
        <v>0</v>
      </c>
      <c r="AD158" s="181">
        <v>0</v>
      </c>
      <c r="AE158" s="261">
        <v>0</v>
      </c>
      <c r="AF158" s="262">
        <v>0</v>
      </c>
      <c r="AG158" s="193"/>
    </row>
    <row r="159" spans="1:33" s="59" customFormat="1" ht="12">
      <c r="A159" s="194">
        <v>429</v>
      </c>
      <c r="B159" s="195">
        <v>429163049</v>
      </c>
      <c r="C159" s="196" t="s">
        <v>514</v>
      </c>
      <c r="D159" s="197">
        <v>163</v>
      </c>
      <c r="E159" s="196" t="s">
        <v>190</v>
      </c>
      <c r="F159" s="197">
        <v>49</v>
      </c>
      <c r="G159" s="198" t="s">
        <v>76</v>
      </c>
      <c r="H159" s="180"/>
      <c r="I159" s="181">
        <v>16930</v>
      </c>
      <c r="J159" s="181">
        <v>21400</v>
      </c>
      <c r="K159" s="181">
        <f t="shared" si="2"/>
        <v>0</v>
      </c>
      <c r="L159" s="181">
        <v>1088</v>
      </c>
      <c r="M159" s="181">
        <v>39418</v>
      </c>
      <c r="N159" s="249"/>
      <c r="O159" s="205">
        <v>1</v>
      </c>
      <c r="P159" s="181">
        <v>0</v>
      </c>
      <c r="Q159" s="181">
        <v>38330</v>
      </c>
      <c r="R159" s="181">
        <v>0</v>
      </c>
      <c r="S159" s="181">
        <v>0</v>
      </c>
      <c r="T159" s="181">
        <v>1088</v>
      </c>
      <c r="U159" s="181">
        <v>39418</v>
      </c>
      <c r="V159" s="250"/>
      <c r="W159" s="199">
        <v>0</v>
      </c>
      <c r="X159" s="258">
        <v>0.09</v>
      </c>
      <c r="Y159" s="258">
        <v>9.2010076939920193E-2</v>
      </c>
      <c r="Z159" s="259">
        <v>0</v>
      </c>
      <c r="AA159" s="253"/>
      <c r="AB159" s="260">
        <v>0</v>
      </c>
      <c r="AC159" s="261">
        <v>0.26824691206710571</v>
      </c>
      <c r="AD159" s="181">
        <v>10573.904139532162</v>
      </c>
      <c r="AE159" s="261">
        <v>0</v>
      </c>
      <c r="AF159" s="262">
        <v>0</v>
      </c>
      <c r="AG159" s="193"/>
    </row>
    <row r="160" spans="1:33" s="59" customFormat="1" ht="12">
      <c r="A160" s="194">
        <v>429</v>
      </c>
      <c r="B160" s="195">
        <v>429163057</v>
      </c>
      <c r="C160" s="196" t="s">
        <v>514</v>
      </c>
      <c r="D160" s="197">
        <v>163</v>
      </c>
      <c r="E160" s="196" t="s">
        <v>190</v>
      </c>
      <c r="F160" s="197">
        <v>57</v>
      </c>
      <c r="G160" s="198" t="s">
        <v>84</v>
      </c>
      <c r="H160" s="180"/>
      <c r="I160" s="181">
        <v>19346</v>
      </c>
      <c r="J160" s="181">
        <v>560</v>
      </c>
      <c r="K160" s="181">
        <f t="shared" si="2"/>
        <v>0</v>
      </c>
      <c r="L160" s="181">
        <v>1088</v>
      </c>
      <c r="M160" s="181">
        <v>20994</v>
      </c>
      <c r="N160" s="249"/>
      <c r="O160" s="205">
        <v>2</v>
      </c>
      <c r="P160" s="181">
        <v>0</v>
      </c>
      <c r="Q160" s="181">
        <v>39812</v>
      </c>
      <c r="R160" s="181">
        <v>0</v>
      </c>
      <c r="S160" s="181">
        <v>0</v>
      </c>
      <c r="T160" s="181">
        <v>2176</v>
      </c>
      <c r="U160" s="181">
        <v>41988</v>
      </c>
      <c r="V160" s="250"/>
      <c r="W160" s="199">
        <v>0</v>
      </c>
      <c r="X160" s="258">
        <v>0.18</v>
      </c>
      <c r="Y160" s="258">
        <v>0.13444151661537107</v>
      </c>
      <c r="Z160" s="259">
        <v>0</v>
      </c>
      <c r="AA160" s="253"/>
      <c r="AB160" s="260">
        <v>0</v>
      </c>
      <c r="AC160" s="261">
        <v>0</v>
      </c>
      <c r="AD160" s="181">
        <v>0</v>
      </c>
      <c r="AE160" s="261">
        <v>0</v>
      </c>
      <c r="AF160" s="262">
        <v>0</v>
      </c>
      <c r="AG160" s="193"/>
    </row>
    <row r="161" spans="1:33" s="59" customFormat="1" ht="12">
      <c r="A161" s="194">
        <v>429</v>
      </c>
      <c r="B161" s="195">
        <v>429163071</v>
      </c>
      <c r="C161" s="196" t="s">
        <v>514</v>
      </c>
      <c r="D161" s="197">
        <v>163</v>
      </c>
      <c r="E161" s="196" t="s">
        <v>190</v>
      </c>
      <c r="F161" s="197">
        <v>71</v>
      </c>
      <c r="G161" s="198" t="s">
        <v>98</v>
      </c>
      <c r="H161" s="180"/>
      <c r="I161" s="181">
        <v>16022</v>
      </c>
      <c r="J161" s="181">
        <v>7336</v>
      </c>
      <c r="K161" s="181">
        <f t="shared" si="2"/>
        <v>0</v>
      </c>
      <c r="L161" s="181">
        <v>1088</v>
      </c>
      <c r="M161" s="181">
        <v>24446</v>
      </c>
      <c r="N161" s="249"/>
      <c r="O161" s="205">
        <v>2</v>
      </c>
      <c r="P161" s="181">
        <v>0</v>
      </c>
      <c r="Q161" s="181">
        <v>46716</v>
      </c>
      <c r="R161" s="181">
        <v>0</v>
      </c>
      <c r="S161" s="181">
        <v>0</v>
      </c>
      <c r="T161" s="181">
        <v>2176</v>
      </c>
      <c r="U161" s="181">
        <v>48892</v>
      </c>
      <c r="V161" s="250"/>
      <c r="W161" s="199">
        <v>0</v>
      </c>
      <c r="X161" s="258">
        <v>0.09</v>
      </c>
      <c r="Y161" s="258">
        <v>4.344625247321366E-3</v>
      </c>
      <c r="Z161" s="259">
        <v>0</v>
      </c>
      <c r="AA161" s="253"/>
      <c r="AB161" s="260">
        <v>0</v>
      </c>
      <c r="AC161" s="261">
        <v>0</v>
      </c>
      <c r="AD161" s="181">
        <v>0</v>
      </c>
      <c r="AE161" s="261">
        <v>0</v>
      </c>
      <c r="AF161" s="262">
        <v>0</v>
      </c>
      <c r="AG161" s="193"/>
    </row>
    <row r="162" spans="1:33" s="59" customFormat="1" ht="12">
      <c r="A162" s="194">
        <v>429</v>
      </c>
      <c r="B162" s="195">
        <v>429163128</v>
      </c>
      <c r="C162" s="196" t="s">
        <v>514</v>
      </c>
      <c r="D162" s="197">
        <v>163</v>
      </c>
      <c r="E162" s="196" t="s">
        <v>190</v>
      </c>
      <c r="F162" s="197">
        <v>128</v>
      </c>
      <c r="G162" s="198" t="s">
        <v>155</v>
      </c>
      <c r="H162" s="180"/>
      <c r="I162" s="181">
        <v>17054</v>
      </c>
      <c r="J162" s="181">
        <v>1535</v>
      </c>
      <c r="K162" s="181">
        <f t="shared" si="2"/>
        <v>0</v>
      </c>
      <c r="L162" s="181">
        <v>1088</v>
      </c>
      <c r="M162" s="181">
        <v>19677</v>
      </c>
      <c r="N162" s="249"/>
      <c r="O162" s="205">
        <v>2</v>
      </c>
      <c r="P162" s="181">
        <v>0</v>
      </c>
      <c r="Q162" s="181">
        <v>37178</v>
      </c>
      <c r="R162" s="181">
        <v>0</v>
      </c>
      <c r="S162" s="181">
        <v>0</v>
      </c>
      <c r="T162" s="181">
        <v>2176</v>
      </c>
      <c r="U162" s="181">
        <v>39354</v>
      </c>
      <c r="V162" s="250"/>
      <c r="W162" s="199">
        <v>0</v>
      </c>
      <c r="X162" s="258">
        <v>0.09</v>
      </c>
      <c r="Y162" s="258">
        <v>4.329789698441025E-2</v>
      </c>
      <c r="Z162" s="259">
        <v>0</v>
      </c>
      <c r="AA162" s="253"/>
      <c r="AB162" s="260">
        <v>0</v>
      </c>
      <c r="AC162" s="261">
        <v>0</v>
      </c>
      <c r="AD162" s="181">
        <v>0</v>
      </c>
      <c r="AE162" s="261">
        <v>0</v>
      </c>
      <c r="AF162" s="262">
        <v>0</v>
      </c>
      <c r="AG162" s="193"/>
    </row>
    <row r="163" spans="1:33" s="59" customFormat="1" ht="12">
      <c r="A163" s="194">
        <v>429</v>
      </c>
      <c r="B163" s="195">
        <v>429163163</v>
      </c>
      <c r="C163" s="196" t="s">
        <v>514</v>
      </c>
      <c r="D163" s="197">
        <v>163</v>
      </c>
      <c r="E163" s="196" t="s">
        <v>190</v>
      </c>
      <c r="F163" s="197">
        <v>163</v>
      </c>
      <c r="G163" s="198" t="s">
        <v>190</v>
      </c>
      <c r="H163" s="180"/>
      <c r="I163" s="181">
        <v>15458</v>
      </c>
      <c r="J163" s="181">
        <v>0</v>
      </c>
      <c r="K163" s="181">
        <f t="shared" si="2"/>
        <v>463.82147562582344</v>
      </c>
      <c r="L163" s="181">
        <v>1088</v>
      </c>
      <c r="M163" s="181">
        <v>17009.821475625824</v>
      </c>
      <c r="N163" s="249"/>
      <c r="O163" s="205">
        <v>1518</v>
      </c>
      <c r="P163" s="181">
        <v>0</v>
      </c>
      <c r="Q163" s="181">
        <v>23465244</v>
      </c>
      <c r="R163" s="181">
        <v>0</v>
      </c>
      <c r="S163" s="181">
        <v>704081</v>
      </c>
      <c r="T163" s="181">
        <v>1651584</v>
      </c>
      <c r="U163" s="181">
        <v>25820909</v>
      </c>
      <c r="V163" s="250"/>
      <c r="W163" s="199">
        <v>0</v>
      </c>
      <c r="X163" s="258">
        <v>0.113490033140277</v>
      </c>
      <c r="Y163" s="258">
        <v>9.7702527762697416E-2</v>
      </c>
      <c r="Z163" s="259">
        <v>0</v>
      </c>
      <c r="AA163" s="253"/>
      <c r="AB163" s="260">
        <v>0</v>
      </c>
      <c r="AC163" s="261">
        <v>0</v>
      </c>
      <c r="AD163" s="181">
        <v>0</v>
      </c>
      <c r="AE163" s="261">
        <v>0</v>
      </c>
      <c r="AF163" s="262">
        <v>0</v>
      </c>
      <c r="AG163" s="193"/>
    </row>
    <row r="164" spans="1:33" s="59" customFormat="1" ht="12">
      <c r="A164" s="194">
        <v>429</v>
      </c>
      <c r="B164" s="195">
        <v>429163165</v>
      </c>
      <c r="C164" s="196" t="s">
        <v>514</v>
      </c>
      <c r="D164" s="197">
        <v>163</v>
      </c>
      <c r="E164" s="196" t="s">
        <v>190</v>
      </c>
      <c r="F164" s="197">
        <v>165</v>
      </c>
      <c r="G164" s="198" t="s">
        <v>192</v>
      </c>
      <c r="H164" s="180"/>
      <c r="I164" s="181">
        <v>15957</v>
      </c>
      <c r="J164" s="181">
        <v>367</v>
      </c>
      <c r="K164" s="181">
        <f t="shared" si="2"/>
        <v>0</v>
      </c>
      <c r="L164" s="181">
        <v>1088</v>
      </c>
      <c r="M164" s="181">
        <v>17412</v>
      </c>
      <c r="N164" s="249"/>
      <c r="O164" s="205">
        <v>1</v>
      </c>
      <c r="P164" s="181">
        <v>0</v>
      </c>
      <c r="Q164" s="181">
        <v>16324</v>
      </c>
      <c r="R164" s="181">
        <v>0</v>
      </c>
      <c r="S164" s="181">
        <v>0</v>
      </c>
      <c r="T164" s="181">
        <v>1088</v>
      </c>
      <c r="U164" s="181">
        <v>17412</v>
      </c>
      <c r="V164" s="250"/>
      <c r="W164" s="199">
        <v>0</v>
      </c>
      <c r="X164" s="258">
        <v>9.8299999999999998E-2</v>
      </c>
      <c r="Y164" s="258">
        <v>9.1791609282026551E-2</v>
      </c>
      <c r="Z164" s="259">
        <v>0</v>
      </c>
      <c r="AA164" s="253"/>
      <c r="AB164" s="260">
        <v>0</v>
      </c>
      <c r="AC164" s="261">
        <v>0</v>
      </c>
      <c r="AD164" s="181">
        <v>0</v>
      </c>
      <c r="AE164" s="261">
        <v>0</v>
      </c>
      <c r="AF164" s="262">
        <v>0</v>
      </c>
      <c r="AG164" s="193"/>
    </row>
    <row r="165" spans="1:33" s="59" customFormat="1" ht="12">
      <c r="A165" s="194">
        <v>429</v>
      </c>
      <c r="B165" s="195">
        <v>429163168</v>
      </c>
      <c r="C165" s="196" t="s">
        <v>514</v>
      </c>
      <c r="D165" s="197">
        <v>163</v>
      </c>
      <c r="E165" s="196" t="s">
        <v>190</v>
      </c>
      <c r="F165" s="197">
        <v>168</v>
      </c>
      <c r="G165" s="198" t="s">
        <v>195</v>
      </c>
      <c r="H165" s="180"/>
      <c r="I165" s="181">
        <v>12959</v>
      </c>
      <c r="J165" s="181">
        <v>8918</v>
      </c>
      <c r="K165" s="181">
        <f t="shared" si="2"/>
        <v>0</v>
      </c>
      <c r="L165" s="181">
        <v>1088</v>
      </c>
      <c r="M165" s="181">
        <v>22965</v>
      </c>
      <c r="N165" s="249"/>
      <c r="O165" s="205">
        <v>2</v>
      </c>
      <c r="P165" s="181">
        <v>0</v>
      </c>
      <c r="Q165" s="181">
        <v>43754</v>
      </c>
      <c r="R165" s="181">
        <v>0</v>
      </c>
      <c r="S165" s="181">
        <v>0</v>
      </c>
      <c r="T165" s="181">
        <v>2176</v>
      </c>
      <c r="U165" s="181">
        <v>45930</v>
      </c>
      <c r="V165" s="250"/>
      <c r="W165" s="199">
        <v>0</v>
      </c>
      <c r="X165" s="258">
        <v>0.09</v>
      </c>
      <c r="Y165" s="258">
        <v>3.8432964705226433E-2</v>
      </c>
      <c r="Z165" s="259">
        <v>0</v>
      </c>
      <c r="AA165" s="253"/>
      <c r="AB165" s="260">
        <v>0</v>
      </c>
      <c r="AC165" s="261">
        <v>0</v>
      </c>
      <c r="AD165" s="181">
        <v>0</v>
      </c>
      <c r="AE165" s="261">
        <v>0</v>
      </c>
      <c r="AF165" s="262">
        <v>0</v>
      </c>
      <c r="AG165" s="193"/>
    </row>
    <row r="166" spans="1:33" s="59" customFormat="1" ht="12">
      <c r="A166" s="194">
        <v>429</v>
      </c>
      <c r="B166" s="195">
        <v>429163229</v>
      </c>
      <c r="C166" s="196" t="s">
        <v>514</v>
      </c>
      <c r="D166" s="197">
        <v>163</v>
      </c>
      <c r="E166" s="196" t="s">
        <v>190</v>
      </c>
      <c r="F166" s="197">
        <v>229</v>
      </c>
      <c r="G166" s="198" t="s">
        <v>256</v>
      </c>
      <c r="H166" s="180"/>
      <c r="I166" s="181">
        <v>15540</v>
      </c>
      <c r="J166" s="181">
        <v>1616</v>
      </c>
      <c r="K166" s="181">
        <f t="shared" si="2"/>
        <v>0</v>
      </c>
      <c r="L166" s="181">
        <v>1088</v>
      </c>
      <c r="M166" s="181">
        <v>18244</v>
      </c>
      <c r="N166" s="249"/>
      <c r="O166" s="205">
        <v>10</v>
      </c>
      <c r="P166" s="181">
        <v>0</v>
      </c>
      <c r="Q166" s="181">
        <v>171560</v>
      </c>
      <c r="R166" s="181">
        <v>0</v>
      </c>
      <c r="S166" s="181">
        <v>0</v>
      </c>
      <c r="T166" s="181">
        <v>10880</v>
      </c>
      <c r="U166" s="181">
        <v>182440</v>
      </c>
      <c r="V166" s="250"/>
      <c r="W166" s="199">
        <v>0</v>
      </c>
      <c r="X166" s="258">
        <v>0.09</v>
      </c>
      <c r="Y166" s="258">
        <v>1.8899001017940016E-2</v>
      </c>
      <c r="Z166" s="259">
        <v>0</v>
      </c>
      <c r="AA166" s="253"/>
      <c r="AB166" s="260">
        <v>0</v>
      </c>
      <c r="AC166" s="261">
        <v>0</v>
      </c>
      <c r="AD166" s="181">
        <v>0</v>
      </c>
      <c r="AE166" s="261">
        <v>0</v>
      </c>
      <c r="AF166" s="262">
        <v>0</v>
      </c>
      <c r="AG166" s="193"/>
    </row>
    <row r="167" spans="1:33" s="59" customFormat="1" ht="12">
      <c r="A167" s="194">
        <v>429</v>
      </c>
      <c r="B167" s="195">
        <v>429163246</v>
      </c>
      <c r="C167" s="196" t="s">
        <v>514</v>
      </c>
      <c r="D167" s="197">
        <v>163</v>
      </c>
      <c r="E167" s="196" t="s">
        <v>190</v>
      </c>
      <c r="F167" s="197">
        <v>246</v>
      </c>
      <c r="G167" s="198" t="s">
        <v>273</v>
      </c>
      <c r="H167" s="180"/>
      <c r="I167" s="181">
        <v>11611</v>
      </c>
      <c r="J167" s="181">
        <v>4544</v>
      </c>
      <c r="K167" s="181">
        <f t="shared" si="2"/>
        <v>0</v>
      </c>
      <c r="L167" s="181">
        <v>1088</v>
      </c>
      <c r="M167" s="181">
        <v>17243</v>
      </c>
      <c r="N167" s="249"/>
      <c r="O167" s="205">
        <v>1</v>
      </c>
      <c r="P167" s="181">
        <v>0</v>
      </c>
      <c r="Q167" s="181">
        <v>16155</v>
      </c>
      <c r="R167" s="181">
        <v>0</v>
      </c>
      <c r="S167" s="181">
        <v>0</v>
      </c>
      <c r="T167" s="181">
        <v>1088</v>
      </c>
      <c r="U167" s="181">
        <v>17243</v>
      </c>
      <c r="V167" s="250"/>
      <c r="W167" s="199">
        <v>0</v>
      </c>
      <c r="X167" s="258">
        <v>0.09</v>
      </c>
      <c r="Y167" s="258">
        <v>4.9108145922149198E-4</v>
      </c>
      <c r="Z167" s="259">
        <v>0</v>
      </c>
      <c r="AA167" s="253"/>
      <c r="AB167" s="260">
        <v>0</v>
      </c>
      <c r="AC167" s="261">
        <v>0</v>
      </c>
      <c r="AD167" s="181">
        <v>0</v>
      </c>
      <c r="AE167" s="261">
        <v>0</v>
      </c>
      <c r="AF167" s="262">
        <v>0</v>
      </c>
      <c r="AG167" s="193"/>
    </row>
    <row r="168" spans="1:33" s="59" customFormat="1" ht="12">
      <c r="A168" s="194">
        <v>429</v>
      </c>
      <c r="B168" s="195">
        <v>429163248</v>
      </c>
      <c r="C168" s="196" t="s">
        <v>514</v>
      </c>
      <c r="D168" s="197">
        <v>163</v>
      </c>
      <c r="E168" s="196" t="s">
        <v>190</v>
      </c>
      <c r="F168" s="197">
        <v>248</v>
      </c>
      <c r="G168" s="198" t="s">
        <v>275</v>
      </c>
      <c r="H168" s="180"/>
      <c r="I168" s="181">
        <v>17272</v>
      </c>
      <c r="J168" s="181">
        <v>921</v>
      </c>
      <c r="K168" s="181">
        <f t="shared" si="2"/>
        <v>0</v>
      </c>
      <c r="L168" s="181">
        <v>1088</v>
      </c>
      <c r="M168" s="181">
        <v>19281</v>
      </c>
      <c r="N168" s="249"/>
      <c r="O168" s="205">
        <v>4</v>
      </c>
      <c r="P168" s="181">
        <v>0</v>
      </c>
      <c r="Q168" s="181">
        <v>72772</v>
      </c>
      <c r="R168" s="181">
        <v>0</v>
      </c>
      <c r="S168" s="181">
        <v>0</v>
      </c>
      <c r="T168" s="181">
        <v>4352</v>
      </c>
      <c r="U168" s="181">
        <v>77124</v>
      </c>
      <c r="V168" s="250"/>
      <c r="W168" s="199">
        <v>0</v>
      </c>
      <c r="X168" s="258">
        <v>0.09</v>
      </c>
      <c r="Y168" s="258">
        <v>7.0579296698307384E-2</v>
      </c>
      <c r="Z168" s="259">
        <v>0</v>
      </c>
      <c r="AA168" s="253"/>
      <c r="AB168" s="260">
        <v>0</v>
      </c>
      <c r="AC168" s="261">
        <v>0</v>
      </c>
      <c r="AD168" s="181">
        <v>0</v>
      </c>
      <c r="AE168" s="261">
        <v>0</v>
      </c>
      <c r="AF168" s="262">
        <v>0</v>
      </c>
      <c r="AG168" s="193"/>
    </row>
    <row r="169" spans="1:33" s="59" customFormat="1" ht="12">
      <c r="A169" s="194">
        <v>429</v>
      </c>
      <c r="B169" s="195">
        <v>429163258</v>
      </c>
      <c r="C169" s="196" t="s">
        <v>514</v>
      </c>
      <c r="D169" s="197">
        <v>163</v>
      </c>
      <c r="E169" s="196" t="s">
        <v>190</v>
      </c>
      <c r="F169" s="197">
        <v>258</v>
      </c>
      <c r="G169" s="198" t="s">
        <v>285</v>
      </c>
      <c r="H169" s="180"/>
      <c r="I169" s="181">
        <v>14457</v>
      </c>
      <c r="J169" s="181">
        <v>4678</v>
      </c>
      <c r="K169" s="181">
        <f t="shared" si="2"/>
        <v>0</v>
      </c>
      <c r="L169" s="181">
        <v>1088</v>
      </c>
      <c r="M169" s="181">
        <v>20223</v>
      </c>
      <c r="N169" s="249"/>
      <c r="O169" s="205">
        <v>23</v>
      </c>
      <c r="P169" s="181">
        <v>0</v>
      </c>
      <c r="Q169" s="181">
        <v>440104.99999999994</v>
      </c>
      <c r="R169" s="181">
        <v>-11635.237338424275</v>
      </c>
      <c r="S169" s="181">
        <v>0</v>
      </c>
      <c r="T169" s="181">
        <v>25024</v>
      </c>
      <c r="U169" s="181">
        <v>453493.76266157569</v>
      </c>
      <c r="V169" s="250"/>
      <c r="W169" s="199">
        <v>0</v>
      </c>
      <c r="X169" s="258">
        <v>0.09</v>
      </c>
      <c r="Y169" s="258">
        <v>0.10336977369627079</v>
      </c>
      <c r="Z169" s="259">
        <v>-505.87988427931629</v>
      </c>
      <c r="AA169" s="253"/>
      <c r="AB169" s="260">
        <v>0</v>
      </c>
      <c r="AC169" s="261">
        <v>6.3000000000000007</v>
      </c>
      <c r="AD169" s="181">
        <v>127408.5</v>
      </c>
      <c r="AE169" s="261">
        <v>0</v>
      </c>
      <c r="AF169" s="262">
        <v>0</v>
      </c>
      <c r="AG169" s="193"/>
    </row>
    <row r="170" spans="1:33" s="59" customFormat="1" ht="12">
      <c r="A170" s="194">
        <v>429</v>
      </c>
      <c r="B170" s="195">
        <v>429163262</v>
      </c>
      <c r="C170" s="196" t="s">
        <v>514</v>
      </c>
      <c r="D170" s="197">
        <v>163</v>
      </c>
      <c r="E170" s="196" t="s">
        <v>190</v>
      </c>
      <c r="F170" s="197">
        <v>262</v>
      </c>
      <c r="G170" s="198" t="s">
        <v>289</v>
      </c>
      <c r="H170" s="180"/>
      <c r="I170" s="181">
        <v>16227</v>
      </c>
      <c r="J170" s="181">
        <v>6549</v>
      </c>
      <c r="K170" s="181">
        <f t="shared" si="2"/>
        <v>0</v>
      </c>
      <c r="L170" s="181">
        <v>1088</v>
      </c>
      <c r="M170" s="181">
        <v>23864</v>
      </c>
      <c r="N170" s="249"/>
      <c r="O170" s="205">
        <v>10</v>
      </c>
      <c r="P170" s="181">
        <v>0</v>
      </c>
      <c r="Q170" s="181">
        <v>227759.99999999994</v>
      </c>
      <c r="R170" s="181">
        <v>-5374.6565493804328</v>
      </c>
      <c r="S170" s="181">
        <v>0</v>
      </c>
      <c r="T170" s="181">
        <v>10880</v>
      </c>
      <c r="U170" s="181">
        <v>233265.34345061952</v>
      </c>
      <c r="V170" s="250"/>
      <c r="W170" s="199">
        <v>0</v>
      </c>
      <c r="X170" s="258">
        <v>0.09</v>
      </c>
      <c r="Y170" s="258">
        <v>0.11492476209979027</v>
      </c>
      <c r="Z170" s="259">
        <v>-537.46565493804326</v>
      </c>
      <c r="AA170" s="253"/>
      <c r="AB170" s="260">
        <v>0</v>
      </c>
      <c r="AC170" s="261">
        <v>3.3666666666666671</v>
      </c>
      <c r="AD170" s="181">
        <v>80345.2</v>
      </c>
      <c r="AE170" s="261">
        <v>0</v>
      </c>
      <c r="AF170" s="262">
        <v>0</v>
      </c>
      <c r="AG170" s="193"/>
    </row>
    <row r="171" spans="1:33" s="59" customFormat="1" ht="12">
      <c r="A171" s="194">
        <v>429</v>
      </c>
      <c r="B171" s="195">
        <v>429163291</v>
      </c>
      <c r="C171" s="196" t="s">
        <v>514</v>
      </c>
      <c r="D171" s="197">
        <v>163</v>
      </c>
      <c r="E171" s="196" t="s">
        <v>190</v>
      </c>
      <c r="F171" s="197">
        <v>291</v>
      </c>
      <c r="G171" s="198" t="s">
        <v>318</v>
      </c>
      <c r="H171" s="180"/>
      <c r="I171" s="181">
        <v>14809</v>
      </c>
      <c r="J171" s="181">
        <v>6102</v>
      </c>
      <c r="K171" s="181">
        <f t="shared" si="2"/>
        <v>0</v>
      </c>
      <c r="L171" s="181">
        <v>1088</v>
      </c>
      <c r="M171" s="181">
        <v>21999</v>
      </c>
      <c r="N171" s="249"/>
      <c r="O171" s="205">
        <v>4</v>
      </c>
      <c r="P171" s="181">
        <v>0</v>
      </c>
      <c r="Q171" s="181">
        <v>83644</v>
      </c>
      <c r="R171" s="181">
        <v>0</v>
      </c>
      <c r="S171" s="181">
        <v>0</v>
      </c>
      <c r="T171" s="181">
        <v>4352</v>
      </c>
      <c r="U171" s="181">
        <v>87996</v>
      </c>
      <c r="V171" s="250"/>
      <c r="W171" s="199">
        <v>0</v>
      </c>
      <c r="X171" s="258">
        <v>0.09</v>
      </c>
      <c r="Y171" s="258">
        <v>3.5765587975309099E-2</v>
      </c>
      <c r="Z171" s="259">
        <v>0</v>
      </c>
      <c r="AA171" s="253"/>
      <c r="AB171" s="260">
        <v>0</v>
      </c>
      <c r="AC171" s="261">
        <v>0</v>
      </c>
      <c r="AD171" s="181">
        <v>0</v>
      </c>
      <c r="AE171" s="261">
        <v>0</v>
      </c>
      <c r="AF171" s="262">
        <v>0</v>
      </c>
      <c r="AG171" s="193"/>
    </row>
    <row r="172" spans="1:33" s="59" customFormat="1" ht="12">
      <c r="A172" s="194">
        <v>429</v>
      </c>
      <c r="B172" s="195">
        <v>429163347</v>
      </c>
      <c r="C172" s="196" t="s">
        <v>514</v>
      </c>
      <c r="D172" s="197">
        <v>163</v>
      </c>
      <c r="E172" s="196" t="s">
        <v>190</v>
      </c>
      <c r="F172" s="197">
        <v>347</v>
      </c>
      <c r="G172" s="198" t="s">
        <v>374</v>
      </c>
      <c r="H172" s="180"/>
      <c r="I172" s="181">
        <v>10683</v>
      </c>
      <c r="J172" s="181">
        <v>5514</v>
      </c>
      <c r="K172" s="181">
        <f t="shared" si="2"/>
        <v>0</v>
      </c>
      <c r="L172" s="181">
        <v>1088</v>
      </c>
      <c r="M172" s="181">
        <v>17285</v>
      </c>
      <c r="N172" s="249"/>
      <c r="O172" s="205">
        <v>2</v>
      </c>
      <c r="P172" s="181">
        <v>0</v>
      </c>
      <c r="Q172" s="181">
        <v>32394</v>
      </c>
      <c r="R172" s="181">
        <v>0</v>
      </c>
      <c r="S172" s="181">
        <v>0</v>
      </c>
      <c r="T172" s="181">
        <v>2176</v>
      </c>
      <c r="U172" s="181">
        <v>34570</v>
      </c>
      <c r="V172" s="250"/>
      <c r="W172" s="199">
        <v>0</v>
      </c>
      <c r="X172" s="258">
        <v>0.09</v>
      </c>
      <c r="Y172" s="258">
        <v>9.1849142670942449E-3</v>
      </c>
      <c r="Z172" s="259">
        <v>0</v>
      </c>
      <c r="AA172" s="253"/>
      <c r="AB172" s="260">
        <v>0</v>
      </c>
      <c r="AC172" s="261">
        <v>0</v>
      </c>
      <c r="AD172" s="181">
        <v>0</v>
      </c>
      <c r="AE172" s="261">
        <v>0</v>
      </c>
      <c r="AF172" s="262">
        <v>0</v>
      </c>
      <c r="AG172" s="193"/>
    </row>
    <row r="173" spans="1:33" s="59" customFormat="1" ht="12">
      <c r="A173" s="194">
        <v>430</v>
      </c>
      <c r="B173" s="195">
        <v>430170025</v>
      </c>
      <c r="C173" s="196" t="s">
        <v>515</v>
      </c>
      <c r="D173" s="197">
        <v>170</v>
      </c>
      <c r="E173" s="196" t="s">
        <v>197</v>
      </c>
      <c r="F173" s="197">
        <v>25</v>
      </c>
      <c r="G173" s="198" t="s">
        <v>52</v>
      </c>
      <c r="H173" s="180"/>
      <c r="I173" s="181">
        <v>11363</v>
      </c>
      <c r="J173" s="181">
        <v>5228</v>
      </c>
      <c r="K173" s="181">
        <f t="shared" si="2"/>
        <v>0</v>
      </c>
      <c r="L173" s="181">
        <v>1088</v>
      </c>
      <c r="M173" s="181">
        <v>17679</v>
      </c>
      <c r="N173" s="249"/>
      <c r="O173" s="205">
        <v>2</v>
      </c>
      <c r="P173" s="181">
        <v>0</v>
      </c>
      <c r="Q173" s="181">
        <v>33182</v>
      </c>
      <c r="R173" s="181">
        <v>0</v>
      </c>
      <c r="S173" s="181">
        <v>0</v>
      </c>
      <c r="T173" s="181">
        <v>2176</v>
      </c>
      <c r="U173" s="181">
        <v>35358</v>
      </c>
      <c r="V173" s="250"/>
      <c r="W173" s="199">
        <v>0</v>
      </c>
      <c r="X173" s="258">
        <v>0.09</v>
      </c>
      <c r="Y173" s="258">
        <v>7.8711804696492749E-2</v>
      </c>
      <c r="Z173" s="259">
        <v>0</v>
      </c>
      <c r="AA173" s="253"/>
      <c r="AB173" s="260">
        <v>0</v>
      </c>
      <c r="AC173" s="261">
        <v>0</v>
      </c>
      <c r="AD173" s="181">
        <v>0</v>
      </c>
      <c r="AE173" s="261">
        <v>0</v>
      </c>
      <c r="AF173" s="262">
        <v>0</v>
      </c>
      <c r="AG173" s="193"/>
    </row>
    <row r="174" spans="1:33" s="59" customFormat="1" ht="12">
      <c r="A174" s="194">
        <v>430</v>
      </c>
      <c r="B174" s="195">
        <v>430170064</v>
      </c>
      <c r="C174" s="196" t="s">
        <v>515</v>
      </c>
      <c r="D174" s="197">
        <v>170</v>
      </c>
      <c r="E174" s="196" t="s">
        <v>197</v>
      </c>
      <c r="F174" s="197">
        <v>64</v>
      </c>
      <c r="G174" s="198" t="s">
        <v>91</v>
      </c>
      <c r="H174" s="180"/>
      <c r="I174" s="181">
        <v>12712</v>
      </c>
      <c r="J174" s="181">
        <v>1860</v>
      </c>
      <c r="K174" s="181">
        <f t="shared" si="2"/>
        <v>0</v>
      </c>
      <c r="L174" s="181">
        <v>1088</v>
      </c>
      <c r="M174" s="181">
        <v>15660</v>
      </c>
      <c r="N174" s="249"/>
      <c r="O174" s="205">
        <v>84</v>
      </c>
      <c r="P174" s="181">
        <v>0</v>
      </c>
      <c r="Q174" s="181">
        <v>1224048</v>
      </c>
      <c r="R174" s="181">
        <v>0</v>
      </c>
      <c r="S174" s="181">
        <v>0</v>
      </c>
      <c r="T174" s="181">
        <v>91392</v>
      </c>
      <c r="U174" s="181">
        <v>1315440</v>
      </c>
      <c r="V174" s="250"/>
      <c r="W174" s="199">
        <v>0</v>
      </c>
      <c r="X174" s="258">
        <v>0.18</v>
      </c>
      <c r="Y174" s="258">
        <v>3.7404176937457741E-2</v>
      </c>
      <c r="Z174" s="259">
        <v>0</v>
      </c>
      <c r="AA174" s="253"/>
      <c r="AB174" s="260">
        <v>0</v>
      </c>
      <c r="AC174" s="261">
        <v>0</v>
      </c>
      <c r="AD174" s="181">
        <v>0</v>
      </c>
      <c r="AE174" s="261">
        <v>0</v>
      </c>
      <c r="AF174" s="262">
        <v>0</v>
      </c>
      <c r="AG174" s="193"/>
    </row>
    <row r="175" spans="1:33" s="59" customFormat="1" ht="12">
      <c r="A175" s="194">
        <v>430</v>
      </c>
      <c r="B175" s="195">
        <v>430170100</v>
      </c>
      <c r="C175" s="196" t="s">
        <v>515</v>
      </c>
      <c r="D175" s="197">
        <v>170</v>
      </c>
      <c r="E175" s="196" t="s">
        <v>197</v>
      </c>
      <c r="F175" s="197">
        <v>100</v>
      </c>
      <c r="G175" s="198" t="s">
        <v>127</v>
      </c>
      <c r="H175" s="180"/>
      <c r="I175" s="181">
        <v>11205</v>
      </c>
      <c r="J175" s="181">
        <v>4169</v>
      </c>
      <c r="K175" s="181">
        <f t="shared" si="2"/>
        <v>0</v>
      </c>
      <c r="L175" s="181">
        <v>1088</v>
      </c>
      <c r="M175" s="181">
        <v>16462</v>
      </c>
      <c r="N175" s="249"/>
      <c r="O175" s="205">
        <v>11</v>
      </c>
      <c r="P175" s="181">
        <v>0</v>
      </c>
      <c r="Q175" s="181">
        <v>169114</v>
      </c>
      <c r="R175" s="181">
        <v>0</v>
      </c>
      <c r="S175" s="181">
        <v>0</v>
      </c>
      <c r="T175" s="181">
        <v>11968</v>
      </c>
      <c r="U175" s="181">
        <v>181082</v>
      </c>
      <c r="V175" s="250"/>
      <c r="W175" s="199">
        <v>0</v>
      </c>
      <c r="X175" s="258">
        <v>0.09</v>
      </c>
      <c r="Y175" s="258">
        <v>3.5079871871834353E-2</v>
      </c>
      <c r="Z175" s="259">
        <v>0</v>
      </c>
      <c r="AA175" s="253"/>
      <c r="AB175" s="260">
        <v>0</v>
      </c>
      <c r="AC175" s="261">
        <v>0</v>
      </c>
      <c r="AD175" s="181">
        <v>0</v>
      </c>
      <c r="AE175" s="261">
        <v>0</v>
      </c>
      <c r="AF175" s="262">
        <v>0</v>
      </c>
      <c r="AG175" s="193"/>
    </row>
    <row r="176" spans="1:33" s="59" customFormat="1" ht="12">
      <c r="A176" s="194">
        <v>430</v>
      </c>
      <c r="B176" s="195">
        <v>430170101</v>
      </c>
      <c r="C176" s="196" t="s">
        <v>515</v>
      </c>
      <c r="D176" s="197">
        <v>170</v>
      </c>
      <c r="E176" s="196" t="s">
        <v>197</v>
      </c>
      <c r="F176" s="197">
        <v>101</v>
      </c>
      <c r="G176" s="198" t="s">
        <v>128</v>
      </c>
      <c r="H176" s="180"/>
      <c r="I176" s="181">
        <v>10889</v>
      </c>
      <c r="J176" s="181">
        <v>3494</v>
      </c>
      <c r="K176" s="181">
        <f t="shared" si="2"/>
        <v>0</v>
      </c>
      <c r="L176" s="181">
        <v>1088</v>
      </c>
      <c r="M176" s="181">
        <v>15471</v>
      </c>
      <c r="N176" s="249"/>
      <c r="O176" s="205">
        <v>2</v>
      </c>
      <c r="P176" s="181">
        <v>0</v>
      </c>
      <c r="Q176" s="181">
        <v>28766</v>
      </c>
      <c r="R176" s="181">
        <v>0</v>
      </c>
      <c r="S176" s="181">
        <v>0</v>
      </c>
      <c r="T176" s="181">
        <v>2176</v>
      </c>
      <c r="U176" s="181">
        <v>30942</v>
      </c>
      <c r="V176" s="250"/>
      <c r="W176" s="199">
        <v>0</v>
      </c>
      <c r="X176" s="258">
        <v>0.09</v>
      </c>
      <c r="Y176" s="258">
        <v>6.2691329924349906E-2</v>
      </c>
      <c r="Z176" s="259">
        <v>0</v>
      </c>
      <c r="AA176" s="253"/>
      <c r="AB176" s="260">
        <v>0</v>
      </c>
      <c r="AC176" s="261">
        <v>0</v>
      </c>
      <c r="AD176" s="181">
        <v>0</v>
      </c>
      <c r="AE176" s="261">
        <v>0</v>
      </c>
      <c r="AF176" s="262">
        <v>0</v>
      </c>
      <c r="AG176" s="193"/>
    </row>
    <row r="177" spans="1:33" s="59" customFormat="1" ht="12">
      <c r="A177" s="194">
        <v>430</v>
      </c>
      <c r="B177" s="195">
        <v>430170110</v>
      </c>
      <c r="C177" s="196" t="s">
        <v>515</v>
      </c>
      <c r="D177" s="197">
        <v>170</v>
      </c>
      <c r="E177" s="196" t="s">
        <v>197</v>
      </c>
      <c r="F177" s="197">
        <v>110</v>
      </c>
      <c r="G177" s="198" t="s">
        <v>137</v>
      </c>
      <c r="H177" s="180"/>
      <c r="I177" s="181">
        <v>11918</v>
      </c>
      <c r="J177" s="181">
        <v>3719</v>
      </c>
      <c r="K177" s="181">
        <f t="shared" si="2"/>
        <v>0</v>
      </c>
      <c r="L177" s="181">
        <v>1088</v>
      </c>
      <c r="M177" s="181">
        <v>16725</v>
      </c>
      <c r="N177" s="249"/>
      <c r="O177" s="205">
        <v>9</v>
      </c>
      <c r="P177" s="181">
        <v>0</v>
      </c>
      <c r="Q177" s="181">
        <v>140733</v>
      </c>
      <c r="R177" s="181">
        <v>0</v>
      </c>
      <c r="S177" s="181">
        <v>0</v>
      </c>
      <c r="T177" s="181">
        <v>9792</v>
      </c>
      <c r="U177" s="181">
        <v>150525</v>
      </c>
      <c r="V177" s="250"/>
      <c r="W177" s="199">
        <v>0</v>
      </c>
      <c r="X177" s="258">
        <v>0.09</v>
      </c>
      <c r="Y177" s="258">
        <v>3.0530509906959965E-3</v>
      </c>
      <c r="Z177" s="259">
        <v>0</v>
      </c>
      <c r="AA177" s="253"/>
      <c r="AB177" s="260">
        <v>0</v>
      </c>
      <c r="AC177" s="261">
        <v>0</v>
      </c>
      <c r="AD177" s="181">
        <v>0</v>
      </c>
      <c r="AE177" s="261">
        <v>0</v>
      </c>
      <c r="AF177" s="262">
        <v>0</v>
      </c>
      <c r="AG177" s="193"/>
    </row>
    <row r="178" spans="1:33" s="59" customFormat="1" ht="12">
      <c r="A178" s="194">
        <v>430</v>
      </c>
      <c r="B178" s="195">
        <v>430170136</v>
      </c>
      <c r="C178" s="196" t="s">
        <v>515</v>
      </c>
      <c r="D178" s="197">
        <v>170</v>
      </c>
      <c r="E178" s="196" t="s">
        <v>197</v>
      </c>
      <c r="F178" s="197">
        <v>136</v>
      </c>
      <c r="G178" s="198" t="s">
        <v>163</v>
      </c>
      <c r="H178" s="180"/>
      <c r="I178" s="181">
        <v>9940</v>
      </c>
      <c r="J178" s="181">
        <v>3862</v>
      </c>
      <c r="K178" s="181">
        <f t="shared" si="2"/>
        <v>0</v>
      </c>
      <c r="L178" s="181">
        <v>1088</v>
      </c>
      <c r="M178" s="181">
        <v>14890</v>
      </c>
      <c r="N178" s="249"/>
      <c r="O178" s="205">
        <v>2</v>
      </c>
      <c r="P178" s="181">
        <v>0</v>
      </c>
      <c r="Q178" s="181">
        <v>27604</v>
      </c>
      <c r="R178" s="181">
        <v>0</v>
      </c>
      <c r="S178" s="181">
        <v>0</v>
      </c>
      <c r="T178" s="181">
        <v>2176</v>
      </c>
      <c r="U178" s="181">
        <v>29780</v>
      </c>
      <c r="V178" s="250"/>
      <c r="W178" s="199">
        <v>0</v>
      </c>
      <c r="X178" s="258">
        <v>0.09</v>
      </c>
      <c r="Y178" s="258">
        <v>6.4058490665080056E-3</v>
      </c>
      <c r="Z178" s="259">
        <v>0</v>
      </c>
      <c r="AA178" s="253"/>
      <c r="AB178" s="260">
        <v>0</v>
      </c>
      <c r="AC178" s="261">
        <v>0</v>
      </c>
      <c r="AD178" s="181">
        <v>0</v>
      </c>
      <c r="AE178" s="261">
        <v>0</v>
      </c>
      <c r="AF178" s="262">
        <v>0</v>
      </c>
      <c r="AG178" s="193"/>
    </row>
    <row r="179" spans="1:33" s="59" customFormat="1" ht="12">
      <c r="A179" s="194">
        <v>430</v>
      </c>
      <c r="B179" s="195">
        <v>430170139</v>
      </c>
      <c r="C179" s="196" t="s">
        <v>515</v>
      </c>
      <c r="D179" s="197">
        <v>170</v>
      </c>
      <c r="E179" s="196" t="s">
        <v>197</v>
      </c>
      <c r="F179" s="197">
        <v>139</v>
      </c>
      <c r="G179" s="198" t="s">
        <v>166</v>
      </c>
      <c r="H179" s="180"/>
      <c r="I179" s="181">
        <v>11205</v>
      </c>
      <c r="J179" s="181">
        <v>4093</v>
      </c>
      <c r="K179" s="181">
        <f t="shared" si="2"/>
        <v>0</v>
      </c>
      <c r="L179" s="181">
        <v>1088</v>
      </c>
      <c r="M179" s="181">
        <v>16386</v>
      </c>
      <c r="N179" s="249"/>
      <c r="O179" s="205">
        <v>3</v>
      </c>
      <c r="P179" s="181">
        <v>0</v>
      </c>
      <c r="Q179" s="181">
        <v>45894</v>
      </c>
      <c r="R179" s="181">
        <v>0</v>
      </c>
      <c r="S179" s="181">
        <v>0</v>
      </c>
      <c r="T179" s="181">
        <v>3264</v>
      </c>
      <c r="U179" s="181">
        <v>49158</v>
      </c>
      <c r="V179" s="250"/>
      <c r="W179" s="199">
        <v>0</v>
      </c>
      <c r="X179" s="258">
        <v>0.09</v>
      </c>
      <c r="Y179" s="258">
        <v>7.3616482898290769E-4</v>
      </c>
      <c r="Z179" s="259">
        <v>0</v>
      </c>
      <c r="AA179" s="253"/>
      <c r="AB179" s="260">
        <v>0</v>
      </c>
      <c r="AC179" s="261">
        <v>0</v>
      </c>
      <c r="AD179" s="181">
        <v>0</v>
      </c>
      <c r="AE179" s="261">
        <v>0</v>
      </c>
      <c r="AF179" s="262">
        <v>0</v>
      </c>
      <c r="AG179" s="193"/>
    </row>
    <row r="180" spans="1:33" s="59" customFormat="1" ht="12">
      <c r="A180" s="194">
        <v>430</v>
      </c>
      <c r="B180" s="195">
        <v>430170141</v>
      </c>
      <c r="C180" s="196" t="s">
        <v>515</v>
      </c>
      <c r="D180" s="197">
        <v>170</v>
      </c>
      <c r="E180" s="196" t="s">
        <v>197</v>
      </c>
      <c r="F180" s="197">
        <v>141</v>
      </c>
      <c r="G180" s="198" t="s">
        <v>168</v>
      </c>
      <c r="H180" s="180"/>
      <c r="I180" s="181">
        <v>11685</v>
      </c>
      <c r="J180" s="181">
        <v>6089</v>
      </c>
      <c r="K180" s="181">
        <f t="shared" si="2"/>
        <v>0</v>
      </c>
      <c r="L180" s="181">
        <v>1088</v>
      </c>
      <c r="M180" s="181">
        <v>18862</v>
      </c>
      <c r="N180" s="249"/>
      <c r="O180" s="205">
        <v>206</v>
      </c>
      <c r="P180" s="181">
        <v>0</v>
      </c>
      <c r="Q180" s="181">
        <v>3661444</v>
      </c>
      <c r="R180" s="181">
        <v>0</v>
      </c>
      <c r="S180" s="181">
        <v>0</v>
      </c>
      <c r="T180" s="181">
        <v>224128</v>
      </c>
      <c r="U180" s="181">
        <v>3885572</v>
      </c>
      <c r="V180" s="250"/>
      <c r="W180" s="199">
        <v>0</v>
      </c>
      <c r="X180" s="258">
        <v>0.09</v>
      </c>
      <c r="Y180" s="258">
        <v>7.7749644962529424E-2</v>
      </c>
      <c r="Z180" s="259">
        <v>0</v>
      </c>
      <c r="AA180" s="253"/>
      <c r="AB180" s="260">
        <v>0</v>
      </c>
      <c r="AC180" s="261">
        <v>0</v>
      </c>
      <c r="AD180" s="181">
        <v>0</v>
      </c>
      <c r="AE180" s="261">
        <v>0</v>
      </c>
      <c r="AF180" s="262">
        <v>0</v>
      </c>
      <c r="AG180" s="193"/>
    </row>
    <row r="181" spans="1:33" s="59" customFormat="1" ht="12">
      <c r="A181" s="194">
        <v>430</v>
      </c>
      <c r="B181" s="195">
        <v>430170153</v>
      </c>
      <c r="C181" s="196" t="s">
        <v>515</v>
      </c>
      <c r="D181" s="197">
        <v>170</v>
      </c>
      <c r="E181" s="196" t="s">
        <v>197</v>
      </c>
      <c r="F181" s="197">
        <v>153</v>
      </c>
      <c r="G181" s="198" t="s">
        <v>180</v>
      </c>
      <c r="H181" s="180"/>
      <c r="I181" s="181">
        <v>9940</v>
      </c>
      <c r="J181" s="181">
        <v>25</v>
      </c>
      <c r="K181" s="181">
        <f t="shared" si="2"/>
        <v>0</v>
      </c>
      <c r="L181" s="181">
        <v>1088</v>
      </c>
      <c r="M181" s="181">
        <v>11053</v>
      </c>
      <c r="N181" s="249"/>
      <c r="O181" s="205">
        <v>1</v>
      </c>
      <c r="P181" s="181">
        <v>0</v>
      </c>
      <c r="Q181" s="181">
        <v>9965</v>
      </c>
      <c r="R181" s="181">
        <v>0</v>
      </c>
      <c r="S181" s="181">
        <v>0</v>
      </c>
      <c r="T181" s="181">
        <v>1088</v>
      </c>
      <c r="U181" s="181">
        <v>11053</v>
      </c>
      <c r="V181" s="250"/>
      <c r="W181" s="199">
        <v>0</v>
      </c>
      <c r="X181" s="258">
        <v>0.09</v>
      </c>
      <c r="Y181" s="258">
        <v>1.3058159672249003E-2</v>
      </c>
      <c r="Z181" s="259">
        <v>0</v>
      </c>
      <c r="AA181" s="253"/>
      <c r="AB181" s="260">
        <v>0</v>
      </c>
      <c r="AC181" s="261">
        <v>0</v>
      </c>
      <c r="AD181" s="181">
        <v>0</v>
      </c>
      <c r="AE181" s="261">
        <v>0</v>
      </c>
      <c r="AF181" s="262">
        <v>0</v>
      </c>
      <c r="AG181" s="193"/>
    </row>
    <row r="182" spans="1:33" s="59" customFormat="1" ht="12">
      <c r="A182" s="194">
        <v>430</v>
      </c>
      <c r="B182" s="195">
        <v>430170162</v>
      </c>
      <c r="C182" s="196" t="s">
        <v>515</v>
      </c>
      <c r="D182" s="197">
        <v>170</v>
      </c>
      <c r="E182" s="196" t="s">
        <v>197</v>
      </c>
      <c r="F182" s="197">
        <v>162</v>
      </c>
      <c r="G182" s="198" t="s">
        <v>189</v>
      </c>
      <c r="H182" s="180"/>
      <c r="I182" s="181">
        <v>11837</v>
      </c>
      <c r="J182" s="181">
        <v>3056</v>
      </c>
      <c r="K182" s="181">
        <f t="shared" si="2"/>
        <v>0</v>
      </c>
      <c r="L182" s="181">
        <v>1088</v>
      </c>
      <c r="M182" s="181">
        <v>15981</v>
      </c>
      <c r="N182" s="249"/>
      <c r="O182" s="205">
        <v>1</v>
      </c>
      <c r="P182" s="181">
        <v>0</v>
      </c>
      <c r="Q182" s="181">
        <v>14893</v>
      </c>
      <c r="R182" s="181">
        <v>0</v>
      </c>
      <c r="S182" s="181">
        <v>0</v>
      </c>
      <c r="T182" s="181">
        <v>1088</v>
      </c>
      <c r="U182" s="181">
        <v>15981</v>
      </c>
      <c r="V182" s="250"/>
      <c r="W182" s="199">
        <v>0</v>
      </c>
      <c r="X182" s="258">
        <v>0.09</v>
      </c>
      <c r="Y182" s="258">
        <v>1.8193083327219913E-2</v>
      </c>
      <c r="Z182" s="259">
        <v>0</v>
      </c>
      <c r="AA182" s="253"/>
      <c r="AB182" s="260">
        <v>0</v>
      </c>
      <c r="AC182" s="261">
        <v>0</v>
      </c>
      <c r="AD182" s="181">
        <v>0</v>
      </c>
      <c r="AE182" s="261">
        <v>0</v>
      </c>
      <c r="AF182" s="262">
        <v>0</v>
      </c>
      <c r="AG182" s="193"/>
    </row>
    <row r="183" spans="1:33" s="59" customFormat="1" ht="12">
      <c r="A183" s="194">
        <v>430</v>
      </c>
      <c r="B183" s="195">
        <v>430170170</v>
      </c>
      <c r="C183" s="196" t="s">
        <v>515</v>
      </c>
      <c r="D183" s="197">
        <v>170</v>
      </c>
      <c r="E183" s="196" t="s">
        <v>197</v>
      </c>
      <c r="F183" s="197">
        <v>170</v>
      </c>
      <c r="G183" s="198" t="s">
        <v>197</v>
      </c>
      <c r="H183" s="180"/>
      <c r="I183" s="181">
        <v>12302</v>
      </c>
      <c r="J183" s="181">
        <v>3162</v>
      </c>
      <c r="K183" s="181">
        <f t="shared" si="2"/>
        <v>0</v>
      </c>
      <c r="L183" s="181">
        <v>1088</v>
      </c>
      <c r="M183" s="181">
        <v>16552</v>
      </c>
      <c r="N183" s="249"/>
      <c r="O183" s="205">
        <v>504</v>
      </c>
      <c r="P183" s="181">
        <v>0</v>
      </c>
      <c r="Q183" s="181">
        <v>7793856</v>
      </c>
      <c r="R183" s="181">
        <v>0</v>
      </c>
      <c r="S183" s="181">
        <v>0</v>
      </c>
      <c r="T183" s="181">
        <v>548352</v>
      </c>
      <c r="U183" s="181">
        <v>8342208</v>
      </c>
      <c r="V183" s="250"/>
      <c r="W183" s="199">
        <v>0</v>
      </c>
      <c r="X183" s="258">
        <v>0.09</v>
      </c>
      <c r="Y183" s="258">
        <v>8.285555478372697E-2</v>
      </c>
      <c r="Z183" s="259">
        <v>0</v>
      </c>
      <c r="AA183" s="253"/>
      <c r="AB183" s="260">
        <v>0</v>
      </c>
      <c r="AC183" s="261">
        <v>0</v>
      </c>
      <c r="AD183" s="181">
        <v>0</v>
      </c>
      <c r="AE183" s="261">
        <v>0</v>
      </c>
      <c r="AF183" s="262">
        <v>0</v>
      </c>
      <c r="AG183" s="193"/>
    </row>
    <row r="184" spans="1:33" s="59" customFormat="1" ht="12">
      <c r="A184" s="194">
        <v>430</v>
      </c>
      <c r="B184" s="195">
        <v>430170174</v>
      </c>
      <c r="C184" s="196" t="s">
        <v>515</v>
      </c>
      <c r="D184" s="197">
        <v>170</v>
      </c>
      <c r="E184" s="196" t="s">
        <v>197</v>
      </c>
      <c r="F184" s="197">
        <v>174</v>
      </c>
      <c r="G184" s="198" t="s">
        <v>201</v>
      </c>
      <c r="H184" s="180"/>
      <c r="I184" s="181">
        <v>11129</v>
      </c>
      <c r="J184" s="181">
        <v>7971</v>
      </c>
      <c r="K184" s="181">
        <f t="shared" si="2"/>
        <v>0</v>
      </c>
      <c r="L184" s="181">
        <v>1088</v>
      </c>
      <c r="M184" s="181">
        <v>20188</v>
      </c>
      <c r="N184" s="249"/>
      <c r="O184" s="205">
        <v>64</v>
      </c>
      <c r="P184" s="181">
        <v>0</v>
      </c>
      <c r="Q184" s="181">
        <v>1222400</v>
      </c>
      <c r="R184" s="181">
        <v>0</v>
      </c>
      <c r="S184" s="181">
        <v>0</v>
      </c>
      <c r="T184" s="181">
        <v>69632</v>
      </c>
      <c r="U184" s="181">
        <v>1292032</v>
      </c>
      <c r="V184" s="250"/>
      <c r="W184" s="199">
        <v>0</v>
      </c>
      <c r="X184" s="258">
        <v>0.09</v>
      </c>
      <c r="Y184" s="258">
        <v>5.2551292099523958E-2</v>
      </c>
      <c r="Z184" s="259">
        <v>0</v>
      </c>
      <c r="AA184" s="253"/>
      <c r="AB184" s="260">
        <v>0</v>
      </c>
      <c r="AC184" s="261">
        <v>0</v>
      </c>
      <c r="AD184" s="181">
        <v>0</v>
      </c>
      <c r="AE184" s="261">
        <v>0</v>
      </c>
      <c r="AF184" s="262">
        <v>0</v>
      </c>
      <c r="AG184" s="193"/>
    </row>
    <row r="185" spans="1:33" s="59" customFormat="1" ht="12">
      <c r="A185" s="194">
        <v>430</v>
      </c>
      <c r="B185" s="195">
        <v>430170198</v>
      </c>
      <c r="C185" s="196" t="s">
        <v>515</v>
      </c>
      <c r="D185" s="197">
        <v>170</v>
      </c>
      <c r="E185" s="196" t="s">
        <v>197</v>
      </c>
      <c r="F185" s="197">
        <v>198</v>
      </c>
      <c r="G185" s="198" t="s">
        <v>225</v>
      </c>
      <c r="H185" s="180"/>
      <c r="I185" s="181">
        <v>10889</v>
      </c>
      <c r="J185" s="181">
        <v>5565</v>
      </c>
      <c r="K185" s="181">
        <f t="shared" si="2"/>
        <v>0</v>
      </c>
      <c r="L185" s="181">
        <v>1088</v>
      </c>
      <c r="M185" s="181">
        <v>17542</v>
      </c>
      <c r="N185" s="249"/>
      <c r="O185" s="205">
        <v>3</v>
      </c>
      <c r="P185" s="181">
        <v>0</v>
      </c>
      <c r="Q185" s="181">
        <v>49362</v>
      </c>
      <c r="R185" s="181">
        <v>0</v>
      </c>
      <c r="S185" s="181">
        <v>0</v>
      </c>
      <c r="T185" s="181">
        <v>3264</v>
      </c>
      <c r="U185" s="181">
        <v>52626</v>
      </c>
      <c r="V185" s="250"/>
      <c r="W185" s="199">
        <v>0</v>
      </c>
      <c r="X185" s="258">
        <v>0.09</v>
      </c>
      <c r="Y185" s="258">
        <v>2.5123028610477723E-3</v>
      </c>
      <c r="Z185" s="259">
        <v>0</v>
      </c>
      <c r="AA185" s="253"/>
      <c r="AB185" s="260">
        <v>0</v>
      </c>
      <c r="AC185" s="261">
        <v>0</v>
      </c>
      <c r="AD185" s="181">
        <v>0</v>
      </c>
      <c r="AE185" s="261">
        <v>0</v>
      </c>
      <c r="AF185" s="262">
        <v>0</v>
      </c>
      <c r="AG185" s="193"/>
    </row>
    <row r="186" spans="1:33" s="59" customFormat="1" ht="12">
      <c r="A186" s="194">
        <v>430</v>
      </c>
      <c r="B186" s="195">
        <v>430170213</v>
      </c>
      <c r="C186" s="196" t="s">
        <v>515</v>
      </c>
      <c r="D186" s="197">
        <v>170</v>
      </c>
      <c r="E186" s="196" t="s">
        <v>197</v>
      </c>
      <c r="F186" s="197">
        <v>213</v>
      </c>
      <c r="G186" s="198" t="s">
        <v>240</v>
      </c>
      <c r="H186" s="180"/>
      <c r="I186" s="181">
        <v>9940</v>
      </c>
      <c r="J186" s="181">
        <v>8019</v>
      </c>
      <c r="K186" s="181">
        <f t="shared" si="2"/>
        <v>0</v>
      </c>
      <c r="L186" s="181">
        <v>1088</v>
      </c>
      <c r="M186" s="181">
        <v>19047</v>
      </c>
      <c r="N186" s="249"/>
      <c r="O186" s="205">
        <v>2</v>
      </c>
      <c r="P186" s="181">
        <v>0</v>
      </c>
      <c r="Q186" s="181">
        <v>35918</v>
      </c>
      <c r="R186" s="181">
        <v>0</v>
      </c>
      <c r="S186" s="181">
        <v>0</v>
      </c>
      <c r="T186" s="181">
        <v>2176</v>
      </c>
      <c r="U186" s="181">
        <v>38094</v>
      </c>
      <c r="V186" s="250"/>
      <c r="W186" s="199">
        <v>0</v>
      </c>
      <c r="X186" s="258">
        <v>0.09</v>
      </c>
      <c r="Y186" s="258">
        <v>1.1383607478457731E-3</v>
      </c>
      <c r="Z186" s="259">
        <v>0</v>
      </c>
      <c r="AA186" s="253"/>
      <c r="AB186" s="260">
        <v>0</v>
      </c>
      <c r="AC186" s="261">
        <v>0</v>
      </c>
      <c r="AD186" s="181">
        <v>0</v>
      </c>
      <c r="AE186" s="261">
        <v>0</v>
      </c>
      <c r="AF186" s="262">
        <v>0</v>
      </c>
      <c r="AG186" s="193"/>
    </row>
    <row r="187" spans="1:33" s="59" customFormat="1" ht="12">
      <c r="A187" s="194">
        <v>430</v>
      </c>
      <c r="B187" s="195">
        <v>430170271</v>
      </c>
      <c r="C187" s="196" t="s">
        <v>515</v>
      </c>
      <c r="D187" s="197">
        <v>170</v>
      </c>
      <c r="E187" s="196" t="s">
        <v>197</v>
      </c>
      <c r="F187" s="197">
        <v>271</v>
      </c>
      <c r="G187" s="198" t="s">
        <v>298</v>
      </c>
      <c r="H187" s="180"/>
      <c r="I187" s="181">
        <v>11012</v>
      </c>
      <c r="J187" s="181">
        <v>3197</v>
      </c>
      <c r="K187" s="181">
        <f t="shared" si="2"/>
        <v>0</v>
      </c>
      <c r="L187" s="181">
        <v>1088</v>
      </c>
      <c r="M187" s="181">
        <v>15297</v>
      </c>
      <c r="N187" s="249"/>
      <c r="O187" s="205">
        <v>17</v>
      </c>
      <c r="P187" s="181">
        <v>0</v>
      </c>
      <c r="Q187" s="181">
        <v>241553</v>
      </c>
      <c r="R187" s="181">
        <v>0</v>
      </c>
      <c r="S187" s="181">
        <v>0</v>
      </c>
      <c r="T187" s="181">
        <v>18496</v>
      </c>
      <c r="U187" s="181">
        <v>260049</v>
      </c>
      <c r="V187" s="250"/>
      <c r="W187" s="199">
        <v>0</v>
      </c>
      <c r="X187" s="258">
        <v>0.09</v>
      </c>
      <c r="Y187" s="258">
        <v>3.0204616649566868E-3</v>
      </c>
      <c r="Z187" s="259">
        <v>0</v>
      </c>
      <c r="AA187" s="253"/>
      <c r="AB187" s="260">
        <v>0</v>
      </c>
      <c r="AC187" s="261">
        <v>0</v>
      </c>
      <c r="AD187" s="181">
        <v>0</v>
      </c>
      <c r="AE187" s="261">
        <v>0</v>
      </c>
      <c r="AF187" s="262">
        <v>0</v>
      </c>
      <c r="AG187" s="193"/>
    </row>
    <row r="188" spans="1:33" s="59" customFormat="1" ht="12">
      <c r="A188" s="194">
        <v>430</v>
      </c>
      <c r="B188" s="195">
        <v>430170314</v>
      </c>
      <c r="C188" s="196" t="s">
        <v>515</v>
      </c>
      <c r="D188" s="197">
        <v>170</v>
      </c>
      <c r="E188" s="196" t="s">
        <v>197</v>
      </c>
      <c r="F188" s="197">
        <v>314</v>
      </c>
      <c r="G188" s="198" t="s">
        <v>341</v>
      </c>
      <c r="H188" s="180"/>
      <c r="I188" s="181">
        <v>13996.621915360309</v>
      </c>
      <c r="J188" s="181">
        <v>11173</v>
      </c>
      <c r="K188" s="181">
        <f t="shared" si="2"/>
        <v>0</v>
      </c>
      <c r="L188" s="181">
        <v>1088</v>
      </c>
      <c r="M188" s="181">
        <v>26257.621915360309</v>
      </c>
      <c r="N188" s="249"/>
      <c r="O188" s="205">
        <v>2</v>
      </c>
      <c r="P188" s="181">
        <v>0</v>
      </c>
      <c r="Q188" s="181">
        <v>50340</v>
      </c>
      <c r="R188" s="181">
        <v>0</v>
      </c>
      <c r="S188" s="181">
        <v>0</v>
      </c>
      <c r="T188" s="181">
        <v>2176</v>
      </c>
      <c r="U188" s="181">
        <v>52516</v>
      </c>
      <c r="V188" s="250"/>
      <c r="W188" s="199">
        <v>0</v>
      </c>
      <c r="X188" s="258">
        <v>0.09</v>
      </c>
      <c r="Y188" s="258">
        <v>6.1194428250130224E-3</v>
      </c>
      <c r="Z188" s="259">
        <v>0</v>
      </c>
      <c r="AA188" s="253"/>
      <c r="AB188" s="260">
        <v>0</v>
      </c>
      <c r="AC188" s="261">
        <v>0</v>
      </c>
      <c r="AD188" s="181">
        <v>0</v>
      </c>
      <c r="AE188" s="261">
        <v>0</v>
      </c>
      <c r="AF188" s="262">
        <v>0</v>
      </c>
      <c r="AG188" s="193"/>
    </row>
    <row r="189" spans="1:33" s="59" customFormat="1" ht="12">
      <c r="A189" s="194">
        <v>430</v>
      </c>
      <c r="B189" s="195">
        <v>430170321</v>
      </c>
      <c r="C189" s="196" t="s">
        <v>515</v>
      </c>
      <c r="D189" s="197">
        <v>170</v>
      </c>
      <c r="E189" s="196" t="s">
        <v>197</v>
      </c>
      <c r="F189" s="197">
        <v>321</v>
      </c>
      <c r="G189" s="198" t="s">
        <v>348</v>
      </c>
      <c r="H189" s="180"/>
      <c r="I189" s="181">
        <v>13130</v>
      </c>
      <c r="J189" s="181">
        <v>6777</v>
      </c>
      <c r="K189" s="181">
        <f t="shared" si="2"/>
        <v>0</v>
      </c>
      <c r="L189" s="181">
        <v>1088</v>
      </c>
      <c r="M189" s="181">
        <v>20995</v>
      </c>
      <c r="N189" s="249"/>
      <c r="O189" s="205">
        <v>6</v>
      </c>
      <c r="P189" s="181">
        <v>0</v>
      </c>
      <c r="Q189" s="181">
        <v>119442</v>
      </c>
      <c r="R189" s="181">
        <v>0</v>
      </c>
      <c r="S189" s="181">
        <v>0</v>
      </c>
      <c r="T189" s="181">
        <v>6528</v>
      </c>
      <c r="U189" s="181">
        <v>125970</v>
      </c>
      <c r="V189" s="250"/>
      <c r="W189" s="199">
        <v>0</v>
      </c>
      <c r="X189" s="258">
        <v>0.09</v>
      </c>
      <c r="Y189" s="258">
        <v>2.7709548319763714E-3</v>
      </c>
      <c r="Z189" s="259">
        <v>0</v>
      </c>
      <c r="AA189" s="253"/>
      <c r="AB189" s="260">
        <v>0</v>
      </c>
      <c r="AC189" s="261">
        <v>0</v>
      </c>
      <c r="AD189" s="181">
        <v>0</v>
      </c>
      <c r="AE189" s="261">
        <v>0</v>
      </c>
      <c r="AF189" s="262">
        <v>0</v>
      </c>
      <c r="AG189" s="193"/>
    </row>
    <row r="190" spans="1:33" s="59" customFormat="1" ht="12">
      <c r="A190" s="194">
        <v>430</v>
      </c>
      <c r="B190" s="195">
        <v>430170348</v>
      </c>
      <c r="C190" s="196" t="s">
        <v>515</v>
      </c>
      <c r="D190" s="197">
        <v>170</v>
      </c>
      <c r="E190" s="196" t="s">
        <v>197</v>
      </c>
      <c r="F190" s="197">
        <v>348</v>
      </c>
      <c r="G190" s="198" t="s">
        <v>375</v>
      </c>
      <c r="H190" s="180"/>
      <c r="I190" s="181">
        <v>13364</v>
      </c>
      <c r="J190" s="181">
        <v>0</v>
      </c>
      <c r="K190" s="181">
        <f t="shared" si="2"/>
        <v>0</v>
      </c>
      <c r="L190" s="181">
        <v>1088</v>
      </c>
      <c r="M190" s="181">
        <v>14452</v>
      </c>
      <c r="N190" s="249"/>
      <c r="O190" s="205">
        <v>5</v>
      </c>
      <c r="P190" s="181">
        <v>0</v>
      </c>
      <c r="Q190" s="181">
        <v>66820</v>
      </c>
      <c r="R190" s="181">
        <v>0</v>
      </c>
      <c r="S190" s="181">
        <v>0</v>
      </c>
      <c r="T190" s="181">
        <v>5440</v>
      </c>
      <c r="U190" s="181">
        <v>72260</v>
      </c>
      <c r="V190" s="250"/>
      <c r="W190" s="199">
        <v>0</v>
      </c>
      <c r="X190" s="258">
        <v>0.18</v>
      </c>
      <c r="Y190" s="258">
        <v>6.8626415659820139E-2</v>
      </c>
      <c r="Z190" s="259">
        <v>0</v>
      </c>
      <c r="AA190" s="253"/>
      <c r="AB190" s="260">
        <v>0</v>
      </c>
      <c r="AC190" s="261">
        <v>0</v>
      </c>
      <c r="AD190" s="181">
        <v>0</v>
      </c>
      <c r="AE190" s="261">
        <v>0</v>
      </c>
      <c r="AF190" s="262">
        <v>0</v>
      </c>
      <c r="AG190" s="193"/>
    </row>
    <row r="191" spans="1:33" s="59" customFormat="1" ht="12">
      <c r="A191" s="194">
        <v>430</v>
      </c>
      <c r="B191" s="195">
        <v>430170600</v>
      </c>
      <c r="C191" s="196" t="s">
        <v>515</v>
      </c>
      <c r="D191" s="197">
        <v>170</v>
      </c>
      <c r="E191" s="196" t="s">
        <v>197</v>
      </c>
      <c r="F191" s="197">
        <v>600</v>
      </c>
      <c r="G191" s="198" t="s">
        <v>381</v>
      </c>
      <c r="H191" s="180"/>
      <c r="I191" s="181">
        <v>14110</v>
      </c>
      <c r="J191" s="181">
        <v>6507</v>
      </c>
      <c r="K191" s="181">
        <f t="shared" si="2"/>
        <v>0</v>
      </c>
      <c r="L191" s="181">
        <v>1088</v>
      </c>
      <c r="M191" s="181">
        <v>21705</v>
      </c>
      <c r="N191" s="249"/>
      <c r="O191" s="205">
        <v>1</v>
      </c>
      <c r="P191" s="181">
        <v>0</v>
      </c>
      <c r="Q191" s="181">
        <v>20617</v>
      </c>
      <c r="R191" s="181">
        <v>0</v>
      </c>
      <c r="S191" s="181">
        <v>0</v>
      </c>
      <c r="T191" s="181">
        <v>1088</v>
      </c>
      <c r="U191" s="181">
        <v>21705</v>
      </c>
      <c r="V191" s="250"/>
      <c r="W191" s="199">
        <v>0</v>
      </c>
      <c r="X191" s="258">
        <v>0.09</v>
      </c>
      <c r="Y191" s="258">
        <v>7.2254974542448162E-3</v>
      </c>
      <c r="Z191" s="259">
        <v>0</v>
      </c>
      <c r="AA191" s="253"/>
      <c r="AB191" s="260">
        <v>0</v>
      </c>
      <c r="AC191" s="261">
        <v>0</v>
      </c>
      <c r="AD191" s="181">
        <v>0</v>
      </c>
      <c r="AE191" s="261">
        <v>0</v>
      </c>
      <c r="AF191" s="262">
        <v>0</v>
      </c>
      <c r="AG191" s="193"/>
    </row>
    <row r="192" spans="1:33" s="59" customFormat="1" ht="12">
      <c r="A192" s="194">
        <v>430</v>
      </c>
      <c r="B192" s="195">
        <v>430170616</v>
      </c>
      <c r="C192" s="196" t="s">
        <v>515</v>
      </c>
      <c r="D192" s="197">
        <v>170</v>
      </c>
      <c r="E192" s="196" t="s">
        <v>197</v>
      </c>
      <c r="F192" s="197">
        <v>616</v>
      </c>
      <c r="G192" s="198" t="s">
        <v>386</v>
      </c>
      <c r="H192" s="180"/>
      <c r="I192" s="181">
        <v>9940</v>
      </c>
      <c r="J192" s="181">
        <v>3480</v>
      </c>
      <c r="K192" s="181">
        <f t="shared" si="2"/>
        <v>0</v>
      </c>
      <c r="L192" s="181">
        <v>1088</v>
      </c>
      <c r="M192" s="181">
        <v>14508</v>
      </c>
      <c r="N192" s="249"/>
      <c r="O192" s="205">
        <v>1</v>
      </c>
      <c r="P192" s="181">
        <v>0</v>
      </c>
      <c r="Q192" s="181">
        <v>13420</v>
      </c>
      <c r="R192" s="181">
        <v>0</v>
      </c>
      <c r="S192" s="181">
        <v>0</v>
      </c>
      <c r="T192" s="181">
        <v>1088</v>
      </c>
      <c r="U192" s="181">
        <v>14508</v>
      </c>
      <c r="V192" s="250"/>
      <c r="W192" s="199">
        <v>0</v>
      </c>
      <c r="X192" s="258">
        <v>0.09</v>
      </c>
      <c r="Y192" s="258">
        <v>3.5366483967914406E-2</v>
      </c>
      <c r="Z192" s="259">
        <v>0</v>
      </c>
      <c r="AA192" s="253"/>
      <c r="AB192" s="260">
        <v>0</v>
      </c>
      <c r="AC192" s="261">
        <v>0</v>
      </c>
      <c r="AD192" s="181">
        <v>0</v>
      </c>
      <c r="AE192" s="261">
        <v>0</v>
      </c>
      <c r="AF192" s="262">
        <v>0</v>
      </c>
      <c r="AG192" s="193"/>
    </row>
    <row r="193" spans="1:33" s="59" customFormat="1" ht="12">
      <c r="A193" s="194">
        <v>430</v>
      </c>
      <c r="B193" s="195">
        <v>430170620</v>
      </c>
      <c r="C193" s="196" t="s">
        <v>515</v>
      </c>
      <c r="D193" s="197">
        <v>170</v>
      </c>
      <c r="E193" s="196" t="s">
        <v>197</v>
      </c>
      <c r="F193" s="197">
        <v>620</v>
      </c>
      <c r="G193" s="198" t="s">
        <v>388</v>
      </c>
      <c r="H193" s="180"/>
      <c r="I193" s="181">
        <v>12337</v>
      </c>
      <c r="J193" s="181">
        <v>6733</v>
      </c>
      <c r="K193" s="181">
        <f t="shared" si="2"/>
        <v>0</v>
      </c>
      <c r="L193" s="181">
        <v>1088</v>
      </c>
      <c r="M193" s="181">
        <v>20158</v>
      </c>
      <c r="N193" s="249"/>
      <c r="O193" s="205">
        <v>7</v>
      </c>
      <c r="P193" s="181">
        <v>0</v>
      </c>
      <c r="Q193" s="181">
        <v>133490</v>
      </c>
      <c r="R193" s="181">
        <v>0</v>
      </c>
      <c r="S193" s="181">
        <v>0</v>
      </c>
      <c r="T193" s="181">
        <v>7616</v>
      </c>
      <c r="U193" s="181">
        <v>141106</v>
      </c>
      <c r="V193" s="250"/>
      <c r="W193" s="199">
        <v>0</v>
      </c>
      <c r="X193" s="258">
        <v>0.09</v>
      </c>
      <c r="Y193" s="258">
        <v>1.4541840168411025E-2</v>
      </c>
      <c r="Z193" s="259">
        <v>0</v>
      </c>
      <c r="AA193" s="253"/>
      <c r="AB193" s="260">
        <v>0</v>
      </c>
      <c r="AC193" s="261">
        <v>0</v>
      </c>
      <c r="AD193" s="181">
        <v>0</v>
      </c>
      <c r="AE193" s="261">
        <v>0</v>
      </c>
      <c r="AF193" s="262">
        <v>0</v>
      </c>
      <c r="AG193" s="193"/>
    </row>
    <row r="194" spans="1:33" s="59" customFormat="1" ht="12">
      <c r="A194" s="194">
        <v>430</v>
      </c>
      <c r="B194" s="195">
        <v>430170673</v>
      </c>
      <c r="C194" s="196" t="s">
        <v>515</v>
      </c>
      <c r="D194" s="197">
        <v>170</v>
      </c>
      <c r="E194" s="196" t="s">
        <v>197</v>
      </c>
      <c r="F194" s="197">
        <v>673</v>
      </c>
      <c r="G194" s="198" t="s">
        <v>403</v>
      </c>
      <c r="H194" s="180"/>
      <c r="I194" s="181">
        <v>9940</v>
      </c>
      <c r="J194" s="181">
        <v>6382</v>
      </c>
      <c r="K194" s="181">
        <f t="shared" si="2"/>
        <v>0</v>
      </c>
      <c r="L194" s="181">
        <v>1088</v>
      </c>
      <c r="M194" s="181">
        <v>17410</v>
      </c>
      <c r="N194" s="249"/>
      <c r="O194" s="205">
        <v>1</v>
      </c>
      <c r="P194" s="181">
        <v>0</v>
      </c>
      <c r="Q194" s="181">
        <v>16322</v>
      </c>
      <c r="R194" s="181">
        <v>0</v>
      </c>
      <c r="S194" s="181">
        <v>0</v>
      </c>
      <c r="T194" s="181">
        <v>1088</v>
      </c>
      <c r="U194" s="181">
        <v>17410</v>
      </c>
      <c r="V194" s="250"/>
      <c r="W194" s="199">
        <v>0</v>
      </c>
      <c r="X194" s="258">
        <v>0.09</v>
      </c>
      <c r="Y194" s="258">
        <v>2.2639734191033642E-2</v>
      </c>
      <c r="Z194" s="259">
        <v>0</v>
      </c>
      <c r="AA194" s="253"/>
      <c r="AB194" s="260">
        <v>0</v>
      </c>
      <c r="AC194" s="261">
        <v>0</v>
      </c>
      <c r="AD194" s="181">
        <v>0</v>
      </c>
      <c r="AE194" s="261">
        <v>0</v>
      </c>
      <c r="AF194" s="262">
        <v>0</v>
      </c>
      <c r="AG194" s="193"/>
    </row>
    <row r="195" spans="1:33" s="59" customFormat="1" ht="12">
      <c r="A195" s="194">
        <v>430</v>
      </c>
      <c r="B195" s="195">
        <v>430170690</v>
      </c>
      <c r="C195" s="196" t="s">
        <v>515</v>
      </c>
      <c r="D195" s="197">
        <v>170</v>
      </c>
      <c r="E195" s="196" t="s">
        <v>197</v>
      </c>
      <c r="F195" s="197">
        <v>690</v>
      </c>
      <c r="G195" s="198" t="s">
        <v>409</v>
      </c>
      <c r="H195" s="180"/>
      <c r="I195" s="181">
        <v>11837</v>
      </c>
      <c r="J195" s="181">
        <v>4836</v>
      </c>
      <c r="K195" s="181">
        <f t="shared" si="2"/>
        <v>0</v>
      </c>
      <c r="L195" s="181">
        <v>1088</v>
      </c>
      <c r="M195" s="181">
        <v>17761</v>
      </c>
      <c r="N195" s="249"/>
      <c r="O195" s="205">
        <v>1</v>
      </c>
      <c r="P195" s="181">
        <v>0</v>
      </c>
      <c r="Q195" s="181">
        <v>16673</v>
      </c>
      <c r="R195" s="181">
        <v>0</v>
      </c>
      <c r="S195" s="181">
        <v>0</v>
      </c>
      <c r="T195" s="181">
        <v>1088</v>
      </c>
      <c r="U195" s="181">
        <v>17761</v>
      </c>
      <c r="V195" s="250"/>
      <c r="W195" s="199">
        <v>0</v>
      </c>
      <c r="X195" s="258">
        <v>0.09</v>
      </c>
      <c r="Y195" s="258">
        <v>1.7354196462916294E-2</v>
      </c>
      <c r="Z195" s="259">
        <v>0</v>
      </c>
      <c r="AA195" s="253"/>
      <c r="AB195" s="260">
        <v>0</v>
      </c>
      <c r="AC195" s="261">
        <v>0</v>
      </c>
      <c r="AD195" s="181">
        <v>0</v>
      </c>
      <c r="AE195" s="261">
        <v>0</v>
      </c>
      <c r="AF195" s="262">
        <v>0</v>
      </c>
      <c r="AG195" s="193"/>
    </row>
    <row r="196" spans="1:33" s="59" customFormat="1" ht="12">
      <c r="A196" s="194">
        <v>430</v>
      </c>
      <c r="B196" s="195">
        <v>430170695</v>
      </c>
      <c r="C196" s="196" t="s">
        <v>515</v>
      </c>
      <c r="D196" s="197">
        <v>170</v>
      </c>
      <c r="E196" s="196" t="s">
        <v>197</v>
      </c>
      <c r="F196" s="197">
        <v>695</v>
      </c>
      <c r="G196" s="198" t="s">
        <v>410</v>
      </c>
      <c r="H196" s="180"/>
      <c r="I196" s="181">
        <v>11837</v>
      </c>
      <c r="J196" s="181">
        <v>7628</v>
      </c>
      <c r="K196" s="181">
        <f t="shared" si="2"/>
        <v>0</v>
      </c>
      <c r="L196" s="181">
        <v>1088</v>
      </c>
      <c r="M196" s="181">
        <v>20553</v>
      </c>
      <c r="N196" s="249"/>
      <c r="O196" s="205">
        <v>2</v>
      </c>
      <c r="P196" s="181">
        <v>0</v>
      </c>
      <c r="Q196" s="181">
        <v>38930</v>
      </c>
      <c r="R196" s="181">
        <v>0</v>
      </c>
      <c r="S196" s="181">
        <v>0</v>
      </c>
      <c r="T196" s="181">
        <v>2176</v>
      </c>
      <c r="U196" s="181">
        <v>41106</v>
      </c>
      <c r="V196" s="250"/>
      <c r="W196" s="199">
        <v>0</v>
      </c>
      <c r="X196" s="258">
        <v>0.09</v>
      </c>
      <c r="Y196" s="258">
        <v>1.7048501625253469E-3</v>
      </c>
      <c r="Z196" s="259">
        <v>0</v>
      </c>
      <c r="AA196" s="253"/>
      <c r="AB196" s="260">
        <v>0</v>
      </c>
      <c r="AC196" s="261">
        <v>0</v>
      </c>
      <c r="AD196" s="181">
        <v>0</v>
      </c>
      <c r="AE196" s="261">
        <v>0</v>
      </c>
      <c r="AF196" s="262">
        <v>0</v>
      </c>
      <c r="AG196" s="193"/>
    </row>
    <row r="197" spans="1:33" s="59" customFormat="1" ht="12">
      <c r="A197" s="194">
        <v>430</v>
      </c>
      <c r="B197" s="195">
        <v>430170710</v>
      </c>
      <c r="C197" s="196" t="s">
        <v>515</v>
      </c>
      <c r="D197" s="197">
        <v>170</v>
      </c>
      <c r="E197" s="196" t="s">
        <v>197</v>
      </c>
      <c r="F197" s="197">
        <v>710</v>
      </c>
      <c r="G197" s="198" t="s">
        <v>414</v>
      </c>
      <c r="H197" s="180"/>
      <c r="I197" s="181">
        <v>11363</v>
      </c>
      <c r="J197" s="181">
        <v>5492</v>
      </c>
      <c r="K197" s="181">
        <f t="shared" si="2"/>
        <v>0</v>
      </c>
      <c r="L197" s="181">
        <v>1088</v>
      </c>
      <c r="M197" s="181">
        <v>17943</v>
      </c>
      <c r="N197" s="249"/>
      <c r="O197" s="205">
        <v>4</v>
      </c>
      <c r="P197" s="181">
        <v>0</v>
      </c>
      <c r="Q197" s="181">
        <v>67420</v>
      </c>
      <c r="R197" s="181">
        <v>0</v>
      </c>
      <c r="S197" s="181">
        <v>0</v>
      </c>
      <c r="T197" s="181">
        <v>4352</v>
      </c>
      <c r="U197" s="181">
        <v>71772</v>
      </c>
      <c r="V197" s="250"/>
      <c r="W197" s="199">
        <v>0</v>
      </c>
      <c r="X197" s="258">
        <v>0.09</v>
      </c>
      <c r="Y197" s="258">
        <v>9.5369859179608631E-3</v>
      </c>
      <c r="Z197" s="259">
        <v>0</v>
      </c>
      <c r="AA197" s="253"/>
      <c r="AB197" s="260">
        <v>0</v>
      </c>
      <c r="AC197" s="261">
        <v>0</v>
      </c>
      <c r="AD197" s="181">
        <v>0</v>
      </c>
      <c r="AE197" s="261">
        <v>0</v>
      </c>
      <c r="AF197" s="262">
        <v>0</v>
      </c>
      <c r="AG197" s="193"/>
    </row>
    <row r="198" spans="1:33" s="59" customFormat="1" ht="12">
      <c r="A198" s="194">
        <v>430</v>
      </c>
      <c r="B198" s="195">
        <v>430170725</v>
      </c>
      <c r="C198" s="196" t="s">
        <v>515</v>
      </c>
      <c r="D198" s="197">
        <v>170</v>
      </c>
      <c r="E198" s="196" t="s">
        <v>197</v>
      </c>
      <c r="F198" s="197">
        <v>725</v>
      </c>
      <c r="G198" s="198" t="s">
        <v>419</v>
      </c>
      <c r="H198" s="180"/>
      <c r="I198" s="181">
        <v>11364</v>
      </c>
      <c r="J198" s="181">
        <v>3692</v>
      </c>
      <c r="K198" s="181">
        <f t="shared" si="2"/>
        <v>0</v>
      </c>
      <c r="L198" s="181">
        <v>1088</v>
      </c>
      <c r="M198" s="181">
        <v>16144</v>
      </c>
      <c r="N198" s="249"/>
      <c r="O198" s="205">
        <v>14</v>
      </c>
      <c r="P198" s="181">
        <v>0</v>
      </c>
      <c r="Q198" s="181">
        <v>210784</v>
      </c>
      <c r="R198" s="181">
        <v>0</v>
      </c>
      <c r="S198" s="181">
        <v>0</v>
      </c>
      <c r="T198" s="181">
        <v>15232</v>
      </c>
      <c r="U198" s="181">
        <v>226016</v>
      </c>
      <c r="V198" s="250"/>
      <c r="W198" s="199">
        <v>0</v>
      </c>
      <c r="X198" s="258">
        <v>0.09</v>
      </c>
      <c r="Y198" s="258">
        <v>1.027023064156952E-2</v>
      </c>
      <c r="Z198" s="259">
        <v>0</v>
      </c>
      <c r="AA198" s="253"/>
      <c r="AB198" s="260">
        <v>0</v>
      </c>
      <c r="AC198" s="261">
        <v>0</v>
      </c>
      <c r="AD198" s="181">
        <v>0</v>
      </c>
      <c r="AE198" s="261">
        <v>0</v>
      </c>
      <c r="AF198" s="262">
        <v>0</v>
      </c>
      <c r="AG198" s="193"/>
    </row>
    <row r="199" spans="1:33" s="59" customFormat="1" ht="12">
      <c r="A199" s="194">
        <v>430</v>
      </c>
      <c r="B199" s="195">
        <v>430170730</v>
      </c>
      <c r="C199" s="196" t="s">
        <v>515</v>
      </c>
      <c r="D199" s="197">
        <v>170</v>
      </c>
      <c r="E199" s="196" t="s">
        <v>197</v>
      </c>
      <c r="F199" s="197">
        <v>730</v>
      </c>
      <c r="G199" s="198" t="s">
        <v>421</v>
      </c>
      <c r="H199" s="180"/>
      <c r="I199" s="181">
        <v>12551</v>
      </c>
      <c r="J199" s="181">
        <v>4650</v>
      </c>
      <c r="K199" s="181">
        <f t="shared" si="2"/>
        <v>0</v>
      </c>
      <c r="L199" s="181">
        <v>1088</v>
      </c>
      <c r="M199" s="181">
        <v>18289</v>
      </c>
      <c r="N199" s="249"/>
      <c r="O199" s="205">
        <v>6</v>
      </c>
      <c r="P199" s="181">
        <v>0</v>
      </c>
      <c r="Q199" s="181">
        <v>103206</v>
      </c>
      <c r="R199" s="181">
        <v>0</v>
      </c>
      <c r="S199" s="181">
        <v>0</v>
      </c>
      <c r="T199" s="181">
        <v>6528</v>
      </c>
      <c r="U199" s="181">
        <v>109734</v>
      </c>
      <c r="V199" s="250"/>
      <c r="W199" s="199">
        <v>0</v>
      </c>
      <c r="X199" s="258">
        <v>0.09</v>
      </c>
      <c r="Y199" s="258">
        <v>4.4020691251873967E-3</v>
      </c>
      <c r="Z199" s="259">
        <v>0</v>
      </c>
      <c r="AA199" s="253"/>
      <c r="AB199" s="260">
        <v>0</v>
      </c>
      <c r="AC199" s="261">
        <v>0</v>
      </c>
      <c r="AD199" s="181">
        <v>0</v>
      </c>
      <c r="AE199" s="261">
        <v>0</v>
      </c>
      <c r="AF199" s="262">
        <v>0</v>
      </c>
      <c r="AG199" s="193"/>
    </row>
    <row r="200" spans="1:33" s="59" customFormat="1" ht="12">
      <c r="A200" s="194">
        <v>430</v>
      </c>
      <c r="B200" s="195">
        <v>430170735</v>
      </c>
      <c r="C200" s="196" t="s">
        <v>515</v>
      </c>
      <c r="D200" s="197">
        <v>170</v>
      </c>
      <c r="E200" s="196" t="s">
        <v>197</v>
      </c>
      <c r="F200" s="197">
        <v>735</v>
      </c>
      <c r="G200" s="198" t="s">
        <v>422</v>
      </c>
      <c r="H200" s="180"/>
      <c r="I200" s="181">
        <v>10889</v>
      </c>
      <c r="J200" s="181">
        <v>5134</v>
      </c>
      <c r="K200" s="181">
        <f t="shared" si="2"/>
        <v>0</v>
      </c>
      <c r="L200" s="181">
        <v>1088</v>
      </c>
      <c r="M200" s="181">
        <v>17111</v>
      </c>
      <c r="N200" s="249"/>
      <c r="O200" s="205">
        <v>2</v>
      </c>
      <c r="P200" s="181">
        <v>0</v>
      </c>
      <c r="Q200" s="181">
        <v>32046</v>
      </c>
      <c r="R200" s="181">
        <v>0</v>
      </c>
      <c r="S200" s="181">
        <v>0</v>
      </c>
      <c r="T200" s="181">
        <v>2176</v>
      </c>
      <c r="U200" s="181">
        <v>34222</v>
      </c>
      <c r="V200" s="250"/>
      <c r="W200" s="199">
        <v>0</v>
      </c>
      <c r="X200" s="258">
        <v>0.09</v>
      </c>
      <c r="Y200" s="258">
        <v>1.8254474953256616E-2</v>
      </c>
      <c r="Z200" s="259">
        <v>0</v>
      </c>
      <c r="AA200" s="253"/>
      <c r="AB200" s="260">
        <v>0</v>
      </c>
      <c r="AC200" s="261">
        <v>0</v>
      </c>
      <c r="AD200" s="181">
        <v>0</v>
      </c>
      <c r="AE200" s="261">
        <v>0</v>
      </c>
      <c r="AF200" s="262">
        <v>0</v>
      </c>
      <c r="AG200" s="193"/>
    </row>
    <row r="201" spans="1:33" s="59" customFormat="1" ht="12">
      <c r="A201" s="194">
        <v>430</v>
      </c>
      <c r="B201" s="195">
        <v>430170775</v>
      </c>
      <c r="C201" s="196" t="s">
        <v>515</v>
      </c>
      <c r="D201" s="197">
        <v>170</v>
      </c>
      <c r="E201" s="196" t="s">
        <v>197</v>
      </c>
      <c r="F201" s="197">
        <v>775</v>
      </c>
      <c r="G201" s="198" t="s">
        <v>436</v>
      </c>
      <c r="H201" s="180"/>
      <c r="I201" s="181">
        <v>13085</v>
      </c>
      <c r="J201" s="181">
        <v>3687</v>
      </c>
      <c r="K201" s="181">
        <f t="shared" si="2"/>
        <v>0</v>
      </c>
      <c r="L201" s="181">
        <v>1088</v>
      </c>
      <c r="M201" s="181">
        <v>17860</v>
      </c>
      <c r="N201" s="249"/>
      <c r="O201" s="205">
        <v>3</v>
      </c>
      <c r="P201" s="181">
        <v>0</v>
      </c>
      <c r="Q201" s="181">
        <v>50316</v>
      </c>
      <c r="R201" s="181">
        <v>0</v>
      </c>
      <c r="S201" s="181">
        <v>0</v>
      </c>
      <c r="T201" s="181">
        <v>3264</v>
      </c>
      <c r="U201" s="181">
        <v>53580</v>
      </c>
      <c r="V201" s="250"/>
      <c r="W201" s="199">
        <v>0</v>
      </c>
      <c r="X201" s="258">
        <v>0.09</v>
      </c>
      <c r="Y201" s="258">
        <v>7.0932500588790663E-3</v>
      </c>
      <c r="Z201" s="259">
        <v>0</v>
      </c>
      <c r="AA201" s="253"/>
      <c r="AB201" s="260">
        <v>0</v>
      </c>
      <c r="AC201" s="261">
        <v>0</v>
      </c>
      <c r="AD201" s="181">
        <v>0</v>
      </c>
      <c r="AE201" s="261">
        <v>0</v>
      </c>
      <c r="AF201" s="262">
        <v>0</v>
      </c>
      <c r="AG201" s="193"/>
    </row>
    <row r="202" spans="1:33" s="59" customFormat="1" ht="12">
      <c r="A202" s="194">
        <v>432</v>
      </c>
      <c r="B202" s="195">
        <v>432712020</v>
      </c>
      <c r="C202" s="196" t="s">
        <v>517</v>
      </c>
      <c r="D202" s="197">
        <v>712</v>
      </c>
      <c r="E202" s="196" t="s">
        <v>415</v>
      </c>
      <c r="F202" s="197">
        <v>20</v>
      </c>
      <c r="G202" s="198" t="s">
        <v>47</v>
      </c>
      <c r="H202" s="180"/>
      <c r="I202" s="181">
        <v>10785</v>
      </c>
      <c r="J202" s="181">
        <v>3371</v>
      </c>
      <c r="K202" s="181">
        <f t="shared" si="2"/>
        <v>0</v>
      </c>
      <c r="L202" s="181">
        <v>1088</v>
      </c>
      <c r="M202" s="181">
        <v>15244</v>
      </c>
      <c r="N202" s="249"/>
      <c r="O202" s="205">
        <v>80</v>
      </c>
      <c r="P202" s="181">
        <v>0</v>
      </c>
      <c r="Q202" s="181">
        <v>1132480</v>
      </c>
      <c r="R202" s="181">
        <v>0</v>
      </c>
      <c r="S202" s="181">
        <v>0</v>
      </c>
      <c r="T202" s="181">
        <v>87040</v>
      </c>
      <c r="U202" s="181">
        <v>1219520</v>
      </c>
      <c r="V202" s="250"/>
      <c r="W202" s="199">
        <v>0</v>
      </c>
      <c r="X202" s="258">
        <v>0.09</v>
      </c>
      <c r="Y202" s="258">
        <v>6.1347523358140643E-2</v>
      </c>
      <c r="Z202" s="259">
        <v>0</v>
      </c>
      <c r="AA202" s="253"/>
      <c r="AB202" s="260">
        <v>0</v>
      </c>
      <c r="AC202" s="261">
        <v>0</v>
      </c>
      <c r="AD202" s="181">
        <v>0</v>
      </c>
      <c r="AE202" s="261">
        <v>0</v>
      </c>
      <c r="AF202" s="262">
        <v>0</v>
      </c>
      <c r="AG202" s="193"/>
    </row>
    <row r="203" spans="1:33" s="59" customFormat="1" ht="12">
      <c r="A203" s="194">
        <v>432</v>
      </c>
      <c r="B203" s="195">
        <v>432712172</v>
      </c>
      <c r="C203" s="196" t="s">
        <v>517</v>
      </c>
      <c r="D203" s="197">
        <v>712</v>
      </c>
      <c r="E203" s="196" t="s">
        <v>415</v>
      </c>
      <c r="F203" s="197">
        <v>172</v>
      </c>
      <c r="G203" s="198" t="s">
        <v>199</v>
      </c>
      <c r="H203" s="180"/>
      <c r="I203" s="181">
        <v>9754</v>
      </c>
      <c r="J203" s="181">
        <v>7092</v>
      </c>
      <c r="K203" s="181">
        <f t="shared" ref="K203:K266" si="3">S203/O203</f>
        <v>0</v>
      </c>
      <c r="L203" s="181">
        <v>1088</v>
      </c>
      <c r="M203" s="181">
        <v>17934</v>
      </c>
      <c r="N203" s="249"/>
      <c r="O203" s="205">
        <v>1</v>
      </c>
      <c r="P203" s="181">
        <v>0</v>
      </c>
      <c r="Q203" s="181">
        <v>16846</v>
      </c>
      <c r="R203" s="181">
        <v>0</v>
      </c>
      <c r="S203" s="181">
        <v>0</v>
      </c>
      <c r="T203" s="181">
        <v>1088</v>
      </c>
      <c r="U203" s="181">
        <v>17934</v>
      </c>
      <c r="V203" s="250"/>
      <c r="W203" s="199">
        <v>0</v>
      </c>
      <c r="X203" s="258">
        <v>0.09</v>
      </c>
      <c r="Y203" s="258">
        <v>3.5294632692337249E-2</v>
      </c>
      <c r="Z203" s="259">
        <v>0</v>
      </c>
      <c r="AA203" s="253"/>
      <c r="AB203" s="260">
        <v>0</v>
      </c>
      <c r="AC203" s="261">
        <v>0</v>
      </c>
      <c r="AD203" s="181">
        <v>0</v>
      </c>
      <c r="AE203" s="261">
        <v>0</v>
      </c>
      <c r="AF203" s="262">
        <v>0</v>
      </c>
      <c r="AG203" s="193"/>
    </row>
    <row r="204" spans="1:33" s="59" customFormat="1" ht="12">
      <c r="A204" s="194">
        <v>432</v>
      </c>
      <c r="B204" s="195">
        <v>432712261</v>
      </c>
      <c r="C204" s="196" t="s">
        <v>517</v>
      </c>
      <c r="D204" s="197">
        <v>712</v>
      </c>
      <c r="E204" s="196" t="s">
        <v>415</v>
      </c>
      <c r="F204" s="197">
        <v>261</v>
      </c>
      <c r="G204" s="198" t="s">
        <v>288</v>
      </c>
      <c r="H204" s="180"/>
      <c r="I204" s="181">
        <v>10195</v>
      </c>
      <c r="J204" s="181">
        <v>7620</v>
      </c>
      <c r="K204" s="181">
        <f t="shared" si="3"/>
        <v>0</v>
      </c>
      <c r="L204" s="181">
        <v>1088</v>
      </c>
      <c r="M204" s="181">
        <v>18903</v>
      </c>
      <c r="N204" s="249"/>
      <c r="O204" s="205">
        <v>24</v>
      </c>
      <c r="P204" s="181">
        <v>0</v>
      </c>
      <c r="Q204" s="181">
        <v>427560</v>
      </c>
      <c r="R204" s="181">
        <v>0</v>
      </c>
      <c r="S204" s="181">
        <v>0</v>
      </c>
      <c r="T204" s="181">
        <v>26112</v>
      </c>
      <c r="U204" s="181">
        <v>453672</v>
      </c>
      <c r="V204" s="250"/>
      <c r="W204" s="199">
        <v>0</v>
      </c>
      <c r="X204" s="258">
        <v>0.09</v>
      </c>
      <c r="Y204" s="258">
        <v>8.0822229127935324E-2</v>
      </c>
      <c r="Z204" s="259">
        <v>0</v>
      </c>
      <c r="AA204" s="253"/>
      <c r="AB204" s="260">
        <v>0</v>
      </c>
      <c r="AC204" s="261">
        <v>0</v>
      </c>
      <c r="AD204" s="181">
        <v>0</v>
      </c>
      <c r="AE204" s="261">
        <v>0</v>
      </c>
      <c r="AF204" s="262">
        <v>0</v>
      </c>
      <c r="AG204" s="193"/>
    </row>
    <row r="205" spans="1:33" s="59" customFormat="1" ht="12">
      <c r="A205" s="194">
        <v>432</v>
      </c>
      <c r="B205" s="195">
        <v>432712300</v>
      </c>
      <c r="C205" s="196" t="s">
        <v>517</v>
      </c>
      <c r="D205" s="197">
        <v>712</v>
      </c>
      <c r="E205" s="196" t="s">
        <v>415</v>
      </c>
      <c r="F205" s="197">
        <v>300</v>
      </c>
      <c r="G205" s="198" t="s">
        <v>327</v>
      </c>
      <c r="H205" s="180"/>
      <c r="I205" s="181">
        <v>9754</v>
      </c>
      <c r="J205" s="181">
        <v>19534</v>
      </c>
      <c r="K205" s="181">
        <f t="shared" si="3"/>
        <v>0</v>
      </c>
      <c r="L205" s="181">
        <v>1088</v>
      </c>
      <c r="M205" s="181">
        <v>30376</v>
      </c>
      <c r="N205" s="249"/>
      <c r="O205" s="205">
        <v>1</v>
      </c>
      <c r="P205" s="181">
        <v>0</v>
      </c>
      <c r="Q205" s="181">
        <v>29288</v>
      </c>
      <c r="R205" s="181">
        <v>0</v>
      </c>
      <c r="S205" s="181">
        <v>0</v>
      </c>
      <c r="T205" s="181">
        <v>1088</v>
      </c>
      <c r="U205" s="181">
        <v>30376</v>
      </c>
      <c r="V205" s="250"/>
      <c r="W205" s="199">
        <v>0</v>
      </c>
      <c r="X205" s="258">
        <v>0.09</v>
      </c>
      <c r="Y205" s="258">
        <v>3.9672738485736058E-3</v>
      </c>
      <c r="Z205" s="259">
        <v>0</v>
      </c>
      <c r="AA205" s="253"/>
      <c r="AB205" s="260">
        <v>0</v>
      </c>
      <c r="AC205" s="261">
        <v>0</v>
      </c>
      <c r="AD205" s="181">
        <v>0</v>
      </c>
      <c r="AE205" s="261">
        <v>0</v>
      </c>
      <c r="AF205" s="262">
        <v>0</v>
      </c>
      <c r="AG205" s="193"/>
    </row>
    <row r="206" spans="1:33" s="59" customFormat="1" ht="12">
      <c r="A206" s="194">
        <v>432</v>
      </c>
      <c r="B206" s="195">
        <v>432712645</v>
      </c>
      <c r="C206" s="196" t="s">
        <v>517</v>
      </c>
      <c r="D206" s="197">
        <v>712</v>
      </c>
      <c r="E206" s="196" t="s">
        <v>415</v>
      </c>
      <c r="F206" s="197">
        <v>645</v>
      </c>
      <c r="G206" s="198" t="s">
        <v>394</v>
      </c>
      <c r="H206" s="180"/>
      <c r="I206" s="181">
        <v>11702</v>
      </c>
      <c r="J206" s="181">
        <v>5528</v>
      </c>
      <c r="K206" s="181">
        <f t="shared" si="3"/>
        <v>0</v>
      </c>
      <c r="L206" s="181">
        <v>1088</v>
      </c>
      <c r="M206" s="181">
        <v>18318</v>
      </c>
      <c r="N206" s="249"/>
      <c r="O206" s="205">
        <v>45</v>
      </c>
      <c r="P206" s="181">
        <v>0</v>
      </c>
      <c r="Q206" s="181">
        <v>775350</v>
      </c>
      <c r="R206" s="181">
        <v>0</v>
      </c>
      <c r="S206" s="181">
        <v>0</v>
      </c>
      <c r="T206" s="181">
        <v>48960</v>
      </c>
      <c r="U206" s="181">
        <v>824310</v>
      </c>
      <c r="V206" s="250"/>
      <c r="W206" s="199">
        <v>0</v>
      </c>
      <c r="X206" s="258">
        <v>0.09</v>
      </c>
      <c r="Y206" s="258">
        <v>4.1429631393185611E-2</v>
      </c>
      <c r="Z206" s="259">
        <v>0</v>
      </c>
      <c r="AA206" s="253"/>
      <c r="AB206" s="260">
        <v>0</v>
      </c>
      <c r="AC206" s="261">
        <v>0</v>
      </c>
      <c r="AD206" s="181">
        <v>0</v>
      </c>
      <c r="AE206" s="261">
        <v>0</v>
      </c>
      <c r="AF206" s="262">
        <v>0</v>
      </c>
      <c r="AG206" s="193"/>
    </row>
    <row r="207" spans="1:33" s="59" customFormat="1" ht="12">
      <c r="A207" s="194">
        <v>432</v>
      </c>
      <c r="B207" s="195">
        <v>432712660</v>
      </c>
      <c r="C207" s="196" t="s">
        <v>517</v>
      </c>
      <c r="D207" s="197">
        <v>712</v>
      </c>
      <c r="E207" s="196" t="s">
        <v>415</v>
      </c>
      <c r="F207" s="197">
        <v>660</v>
      </c>
      <c r="G207" s="198" t="s">
        <v>398</v>
      </c>
      <c r="H207" s="180"/>
      <c r="I207" s="181">
        <v>11440</v>
      </c>
      <c r="J207" s="181">
        <v>12224</v>
      </c>
      <c r="K207" s="181">
        <f t="shared" si="3"/>
        <v>0</v>
      </c>
      <c r="L207" s="181">
        <v>1088</v>
      </c>
      <c r="M207" s="181">
        <v>24752</v>
      </c>
      <c r="N207" s="249"/>
      <c r="O207" s="205">
        <v>84</v>
      </c>
      <c r="P207" s="181">
        <v>0</v>
      </c>
      <c r="Q207" s="181">
        <v>1987776</v>
      </c>
      <c r="R207" s="181">
        <v>0</v>
      </c>
      <c r="S207" s="181">
        <v>0</v>
      </c>
      <c r="T207" s="181">
        <v>91392</v>
      </c>
      <c r="U207" s="181">
        <v>2079168</v>
      </c>
      <c r="V207" s="250"/>
      <c r="W207" s="199">
        <v>0</v>
      </c>
      <c r="X207" s="258">
        <v>0.09</v>
      </c>
      <c r="Y207" s="258">
        <v>7.9784533419339831E-2</v>
      </c>
      <c r="Z207" s="259">
        <v>0</v>
      </c>
      <c r="AA207" s="253"/>
      <c r="AB207" s="260">
        <v>0</v>
      </c>
      <c r="AC207" s="261">
        <v>0</v>
      </c>
      <c r="AD207" s="181">
        <v>0</v>
      </c>
      <c r="AE207" s="261">
        <v>0</v>
      </c>
      <c r="AF207" s="262">
        <v>0</v>
      </c>
      <c r="AG207" s="193"/>
    </row>
    <row r="208" spans="1:33" s="59" customFormat="1" ht="12">
      <c r="A208" s="194">
        <v>432</v>
      </c>
      <c r="B208" s="195">
        <v>432712712</v>
      </c>
      <c r="C208" s="196" t="s">
        <v>517</v>
      </c>
      <c r="D208" s="197">
        <v>712</v>
      </c>
      <c r="E208" s="196" t="s">
        <v>415</v>
      </c>
      <c r="F208" s="197">
        <v>712</v>
      </c>
      <c r="G208" s="198" t="s">
        <v>415</v>
      </c>
      <c r="H208" s="180"/>
      <c r="I208" s="181">
        <v>11651</v>
      </c>
      <c r="J208" s="181">
        <v>8507</v>
      </c>
      <c r="K208" s="181">
        <f t="shared" si="3"/>
        <v>0</v>
      </c>
      <c r="L208" s="181">
        <v>1088</v>
      </c>
      <c r="M208" s="181">
        <v>21246</v>
      </c>
      <c r="N208" s="249"/>
      <c r="O208" s="205">
        <v>17</v>
      </c>
      <c r="P208" s="181">
        <v>0</v>
      </c>
      <c r="Q208" s="181">
        <v>342686</v>
      </c>
      <c r="R208" s="181">
        <v>0</v>
      </c>
      <c r="S208" s="181">
        <v>0</v>
      </c>
      <c r="T208" s="181">
        <v>18496</v>
      </c>
      <c r="U208" s="181">
        <v>361182</v>
      </c>
      <c r="V208" s="250"/>
      <c r="W208" s="199">
        <v>0</v>
      </c>
      <c r="X208" s="258">
        <v>0.09</v>
      </c>
      <c r="Y208" s="258">
        <v>2.7892673583212887E-2</v>
      </c>
      <c r="Z208" s="259">
        <v>0</v>
      </c>
      <c r="AA208" s="253"/>
      <c r="AB208" s="260">
        <v>0</v>
      </c>
      <c r="AC208" s="261">
        <v>0</v>
      </c>
      <c r="AD208" s="181">
        <v>0</v>
      </c>
      <c r="AE208" s="261">
        <v>0</v>
      </c>
      <c r="AF208" s="262">
        <v>0</v>
      </c>
      <c r="AG208" s="193"/>
    </row>
    <row r="209" spans="1:33" s="59" customFormat="1" ht="12">
      <c r="A209" s="194">
        <v>435</v>
      </c>
      <c r="B209" s="195">
        <v>435301031</v>
      </c>
      <c r="C209" s="196" t="s">
        <v>518</v>
      </c>
      <c r="D209" s="197">
        <v>301</v>
      </c>
      <c r="E209" s="196" t="s">
        <v>328</v>
      </c>
      <c r="F209" s="197">
        <v>31</v>
      </c>
      <c r="G209" s="198" t="s">
        <v>58</v>
      </c>
      <c r="H209" s="180"/>
      <c r="I209" s="181">
        <v>11717</v>
      </c>
      <c r="J209" s="181">
        <v>6265</v>
      </c>
      <c r="K209" s="181">
        <f t="shared" si="3"/>
        <v>0</v>
      </c>
      <c r="L209" s="181">
        <v>1088</v>
      </c>
      <c r="M209" s="181">
        <v>19070</v>
      </c>
      <c r="N209" s="249"/>
      <c r="O209" s="205">
        <v>62</v>
      </c>
      <c r="P209" s="181">
        <v>0</v>
      </c>
      <c r="Q209" s="181">
        <v>1114884</v>
      </c>
      <c r="R209" s="181">
        <v>0</v>
      </c>
      <c r="S209" s="181">
        <v>0</v>
      </c>
      <c r="T209" s="181">
        <v>67456</v>
      </c>
      <c r="U209" s="181">
        <v>1182340</v>
      </c>
      <c r="V209" s="250"/>
      <c r="W209" s="199">
        <v>0</v>
      </c>
      <c r="X209" s="258">
        <v>0.09</v>
      </c>
      <c r="Y209" s="258">
        <v>1.9288856138042109E-2</v>
      </c>
      <c r="Z209" s="259">
        <v>0</v>
      </c>
      <c r="AA209" s="253"/>
      <c r="AB209" s="260">
        <v>0</v>
      </c>
      <c r="AC209" s="261">
        <v>0</v>
      </c>
      <c r="AD209" s="181">
        <v>0</v>
      </c>
      <c r="AE209" s="261">
        <v>0</v>
      </c>
      <c r="AF209" s="262">
        <v>0</v>
      </c>
      <c r="AG209" s="193"/>
    </row>
    <row r="210" spans="1:33" s="59" customFormat="1" ht="12">
      <c r="A210" s="194">
        <v>435</v>
      </c>
      <c r="B210" s="195">
        <v>435301048</v>
      </c>
      <c r="C210" s="196" t="s">
        <v>518</v>
      </c>
      <c r="D210" s="197">
        <v>301</v>
      </c>
      <c r="E210" s="196" t="s">
        <v>328</v>
      </c>
      <c r="F210" s="197">
        <v>48</v>
      </c>
      <c r="G210" s="198" t="s">
        <v>75</v>
      </c>
      <c r="H210" s="180"/>
      <c r="I210" s="181">
        <v>11611</v>
      </c>
      <c r="J210" s="181">
        <v>10387</v>
      </c>
      <c r="K210" s="181">
        <f t="shared" si="3"/>
        <v>0</v>
      </c>
      <c r="L210" s="181">
        <v>1088</v>
      </c>
      <c r="M210" s="181">
        <v>23086</v>
      </c>
      <c r="N210" s="249"/>
      <c r="O210" s="205">
        <v>1</v>
      </c>
      <c r="P210" s="181">
        <v>0</v>
      </c>
      <c r="Q210" s="181">
        <v>21998</v>
      </c>
      <c r="R210" s="181">
        <v>0</v>
      </c>
      <c r="S210" s="181">
        <v>0</v>
      </c>
      <c r="T210" s="181">
        <v>1088</v>
      </c>
      <c r="U210" s="181">
        <v>23086</v>
      </c>
      <c r="V210" s="250"/>
      <c r="W210" s="199">
        <v>0</v>
      </c>
      <c r="X210" s="258">
        <v>0.09</v>
      </c>
      <c r="Y210" s="258">
        <v>1.6734658544628801E-3</v>
      </c>
      <c r="Z210" s="259">
        <v>0</v>
      </c>
      <c r="AA210" s="253"/>
      <c r="AB210" s="260">
        <v>0</v>
      </c>
      <c r="AC210" s="261">
        <v>0</v>
      </c>
      <c r="AD210" s="181">
        <v>0</v>
      </c>
      <c r="AE210" s="261">
        <v>0</v>
      </c>
      <c r="AF210" s="262">
        <v>0</v>
      </c>
      <c r="AG210" s="193"/>
    </row>
    <row r="211" spans="1:33" s="59" customFormat="1" ht="12">
      <c r="A211" s="194">
        <v>435</v>
      </c>
      <c r="B211" s="195">
        <v>435301056</v>
      </c>
      <c r="C211" s="196" t="s">
        <v>518</v>
      </c>
      <c r="D211" s="197">
        <v>301</v>
      </c>
      <c r="E211" s="196" t="s">
        <v>328</v>
      </c>
      <c r="F211" s="197">
        <v>56</v>
      </c>
      <c r="G211" s="198" t="s">
        <v>83</v>
      </c>
      <c r="H211" s="180"/>
      <c r="I211" s="181">
        <v>11316</v>
      </c>
      <c r="J211" s="181">
        <v>4311</v>
      </c>
      <c r="K211" s="181">
        <f t="shared" si="3"/>
        <v>0</v>
      </c>
      <c r="L211" s="181">
        <v>1088</v>
      </c>
      <c r="M211" s="181">
        <v>16715</v>
      </c>
      <c r="N211" s="249"/>
      <c r="O211" s="205">
        <v>93</v>
      </c>
      <c r="P211" s="181">
        <v>0</v>
      </c>
      <c r="Q211" s="181">
        <v>1453311</v>
      </c>
      <c r="R211" s="181">
        <v>0</v>
      </c>
      <c r="S211" s="181">
        <v>0</v>
      </c>
      <c r="T211" s="181">
        <v>101184</v>
      </c>
      <c r="U211" s="181">
        <v>1554495</v>
      </c>
      <c r="V211" s="250"/>
      <c r="W211" s="199">
        <v>0</v>
      </c>
      <c r="X211" s="258">
        <v>0.09</v>
      </c>
      <c r="Y211" s="258">
        <v>2.2315208886426526E-2</v>
      </c>
      <c r="Z211" s="259">
        <v>0</v>
      </c>
      <c r="AA211" s="253"/>
      <c r="AB211" s="260">
        <v>0</v>
      </c>
      <c r="AC211" s="261">
        <v>0</v>
      </c>
      <c r="AD211" s="181">
        <v>0</v>
      </c>
      <c r="AE211" s="261">
        <v>0</v>
      </c>
      <c r="AF211" s="262">
        <v>0</v>
      </c>
      <c r="AG211" s="193"/>
    </row>
    <row r="212" spans="1:33" s="59" customFormat="1" ht="12">
      <c r="A212" s="194">
        <v>435</v>
      </c>
      <c r="B212" s="195">
        <v>435301079</v>
      </c>
      <c r="C212" s="196" t="s">
        <v>518</v>
      </c>
      <c r="D212" s="197">
        <v>301</v>
      </c>
      <c r="E212" s="196" t="s">
        <v>328</v>
      </c>
      <c r="F212" s="197">
        <v>79</v>
      </c>
      <c r="G212" s="198" t="s">
        <v>106</v>
      </c>
      <c r="H212" s="180"/>
      <c r="I212" s="181">
        <v>12081</v>
      </c>
      <c r="J212" s="181">
        <v>32</v>
      </c>
      <c r="K212" s="181">
        <f t="shared" si="3"/>
        <v>0</v>
      </c>
      <c r="L212" s="181">
        <v>1088</v>
      </c>
      <c r="M212" s="181">
        <v>13201</v>
      </c>
      <c r="N212" s="249"/>
      <c r="O212" s="205">
        <v>162</v>
      </c>
      <c r="P212" s="181">
        <v>0</v>
      </c>
      <c r="Q212" s="181">
        <v>1962306</v>
      </c>
      <c r="R212" s="181">
        <v>0</v>
      </c>
      <c r="S212" s="181">
        <v>0</v>
      </c>
      <c r="T212" s="181">
        <v>176256</v>
      </c>
      <c r="U212" s="181">
        <v>2138562</v>
      </c>
      <c r="V212" s="250"/>
      <c r="W212" s="199">
        <v>0</v>
      </c>
      <c r="X212" s="258">
        <v>0.09</v>
      </c>
      <c r="Y212" s="258">
        <v>5.7837150544596538E-2</v>
      </c>
      <c r="Z212" s="259">
        <v>0</v>
      </c>
      <c r="AA212" s="253"/>
      <c r="AB212" s="260">
        <v>0</v>
      </c>
      <c r="AC212" s="261">
        <v>0</v>
      </c>
      <c r="AD212" s="181">
        <v>0</v>
      </c>
      <c r="AE212" s="261">
        <v>0</v>
      </c>
      <c r="AF212" s="262">
        <v>0</v>
      </c>
      <c r="AG212" s="193"/>
    </row>
    <row r="213" spans="1:33" s="59" customFormat="1" ht="12">
      <c r="A213" s="194">
        <v>435</v>
      </c>
      <c r="B213" s="195">
        <v>435301149</v>
      </c>
      <c r="C213" s="196" t="s">
        <v>518</v>
      </c>
      <c r="D213" s="197">
        <v>301</v>
      </c>
      <c r="E213" s="196" t="s">
        <v>328</v>
      </c>
      <c r="F213" s="197">
        <v>149</v>
      </c>
      <c r="G213" s="198" t="s">
        <v>176</v>
      </c>
      <c r="H213" s="180"/>
      <c r="I213" s="181">
        <v>18088</v>
      </c>
      <c r="J213" s="181">
        <v>668</v>
      </c>
      <c r="K213" s="181">
        <f t="shared" si="3"/>
        <v>0</v>
      </c>
      <c r="L213" s="181">
        <v>1088</v>
      </c>
      <c r="M213" s="181">
        <v>19844</v>
      </c>
      <c r="N213" s="249"/>
      <c r="O213" s="205">
        <v>3</v>
      </c>
      <c r="P213" s="181">
        <v>0</v>
      </c>
      <c r="Q213" s="181">
        <v>56268</v>
      </c>
      <c r="R213" s="181">
        <v>0</v>
      </c>
      <c r="S213" s="181">
        <v>0</v>
      </c>
      <c r="T213" s="181">
        <v>3264</v>
      </c>
      <c r="U213" s="181">
        <v>59532</v>
      </c>
      <c r="V213" s="250"/>
      <c r="W213" s="199">
        <v>0</v>
      </c>
      <c r="X213" s="258">
        <v>0.18</v>
      </c>
      <c r="Y213" s="258">
        <v>0.13171210137968303</v>
      </c>
      <c r="Z213" s="259">
        <v>0</v>
      </c>
      <c r="AA213" s="253"/>
      <c r="AB213" s="260">
        <v>0</v>
      </c>
      <c r="AC213" s="261">
        <v>0</v>
      </c>
      <c r="AD213" s="181">
        <v>0</v>
      </c>
      <c r="AE213" s="261">
        <v>0</v>
      </c>
      <c r="AF213" s="262">
        <v>0</v>
      </c>
      <c r="AG213" s="193"/>
    </row>
    <row r="214" spans="1:33" s="59" customFormat="1" ht="12">
      <c r="A214" s="194">
        <v>435</v>
      </c>
      <c r="B214" s="195">
        <v>435301160</v>
      </c>
      <c r="C214" s="196" t="s">
        <v>518</v>
      </c>
      <c r="D214" s="197">
        <v>301</v>
      </c>
      <c r="E214" s="196" t="s">
        <v>328</v>
      </c>
      <c r="F214" s="197">
        <v>160</v>
      </c>
      <c r="G214" s="198" t="s">
        <v>187</v>
      </c>
      <c r="H214" s="180"/>
      <c r="I214" s="181">
        <v>13129</v>
      </c>
      <c r="J214" s="181">
        <v>169</v>
      </c>
      <c r="K214" s="181">
        <f t="shared" si="3"/>
        <v>0</v>
      </c>
      <c r="L214" s="181">
        <v>1088</v>
      </c>
      <c r="M214" s="181">
        <v>14386</v>
      </c>
      <c r="N214" s="249"/>
      <c r="O214" s="205">
        <v>319</v>
      </c>
      <c r="P214" s="181">
        <v>0</v>
      </c>
      <c r="Q214" s="181">
        <v>4242062</v>
      </c>
      <c r="R214" s="181">
        <v>0</v>
      </c>
      <c r="S214" s="181">
        <v>0</v>
      </c>
      <c r="T214" s="181">
        <v>347072</v>
      </c>
      <c r="U214" s="181">
        <v>4589134</v>
      </c>
      <c r="V214" s="250"/>
      <c r="W214" s="199">
        <v>0</v>
      </c>
      <c r="X214" s="258">
        <v>0.18</v>
      </c>
      <c r="Y214" s="258">
        <v>0.13878990296528437</v>
      </c>
      <c r="Z214" s="259">
        <v>0</v>
      </c>
      <c r="AA214" s="253"/>
      <c r="AB214" s="260">
        <v>0</v>
      </c>
      <c r="AC214" s="261">
        <v>0</v>
      </c>
      <c r="AD214" s="181">
        <v>0</v>
      </c>
      <c r="AE214" s="261">
        <v>0</v>
      </c>
      <c r="AF214" s="262">
        <v>0</v>
      </c>
      <c r="AG214" s="193"/>
    </row>
    <row r="215" spans="1:33" s="59" customFormat="1" ht="12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6887</v>
      </c>
      <c r="K215" s="181">
        <f t="shared" si="3"/>
        <v>0</v>
      </c>
      <c r="L215" s="181">
        <v>1088</v>
      </c>
      <c r="M215" s="181">
        <v>19129</v>
      </c>
      <c r="N215" s="249"/>
      <c r="O215" s="205">
        <v>37</v>
      </c>
      <c r="P215" s="181">
        <v>0</v>
      </c>
      <c r="Q215" s="181">
        <v>667517</v>
      </c>
      <c r="R215" s="181">
        <v>0</v>
      </c>
      <c r="S215" s="181">
        <v>0</v>
      </c>
      <c r="T215" s="181">
        <v>40256</v>
      </c>
      <c r="U215" s="181">
        <v>707773</v>
      </c>
      <c r="V215" s="250"/>
      <c r="W215" s="199">
        <v>0</v>
      </c>
      <c r="X215" s="258">
        <v>0.09</v>
      </c>
      <c r="Y215" s="258">
        <v>1.8518646227059482E-2</v>
      </c>
      <c r="Z215" s="259">
        <v>0</v>
      </c>
      <c r="AA215" s="253"/>
      <c r="AB215" s="260">
        <v>0</v>
      </c>
      <c r="AC215" s="261">
        <v>0</v>
      </c>
      <c r="AD215" s="181">
        <v>0</v>
      </c>
      <c r="AE215" s="261">
        <v>0</v>
      </c>
      <c r="AF215" s="262">
        <v>0</v>
      </c>
      <c r="AG215" s="193"/>
    </row>
    <row r="216" spans="1:33" s="59" customFormat="1" ht="12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4664</v>
      </c>
      <c r="K216" s="181">
        <f t="shared" si="3"/>
        <v>0</v>
      </c>
      <c r="L216" s="181">
        <v>1088</v>
      </c>
      <c r="M216" s="181">
        <v>18295</v>
      </c>
      <c r="N216" s="249"/>
      <c r="O216" s="205">
        <v>86</v>
      </c>
      <c r="P216" s="181">
        <v>0</v>
      </c>
      <c r="Q216" s="181">
        <v>1479802</v>
      </c>
      <c r="R216" s="181">
        <v>0</v>
      </c>
      <c r="S216" s="181">
        <v>0</v>
      </c>
      <c r="T216" s="181">
        <v>93568</v>
      </c>
      <c r="U216" s="181">
        <v>1573370</v>
      </c>
      <c r="V216" s="250"/>
      <c r="W216" s="199">
        <v>0</v>
      </c>
      <c r="X216" s="258">
        <v>0.09</v>
      </c>
      <c r="Y216" s="258">
        <v>5.7934267305598849E-2</v>
      </c>
      <c r="Z216" s="259">
        <v>0</v>
      </c>
      <c r="AA216" s="253"/>
      <c r="AB216" s="260">
        <v>0</v>
      </c>
      <c r="AC216" s="261">
        <v>0</v>
      </c>
      <c r="AD216" s="181">
        <v>0</v>
      </c>
      <c r="AE216" s="261">
        <v>0</v>
      </c>
      <c r="AF216" s="262">
        <v>0</v>
      </c>
      <c r="AG216" s="193"/>
    </row>
    <row r="217" spans="1:33" s="59" customFormat="1" ht="12">
      <c r="A217" s="194">
        <v>435</v>
      </c>
      <c r="B217" s="195">
        <v>435301326</v>
      </c>
      <c r="C217" s="196" t="s">
        <v>518</v>
      </c>
      <c r="D217" s="197">
        <v>301</v>
      </c>
      <c r="E217" s="196" t="s">
        <v>328</v>
      </c>
      <c r="F217" s="197">
        <v>326</v>
      </c>
      <c r="G217" s="198" t="s">
        <v>353</v>
      </c>
      <c r="H217" s="180"/>
      <c r="I217" s="181">
        <v>10869</v>
      </c>
      <c r="J217" s="181">
        <v>4565</v>
      </c>
      <c r="K217" s="181">
        <f t="shared" si="3"/>
        <v>0</v>
      </c>
      <c r="L217" s="181">
        <v>1088</v>
      </c>
      <c r="M217" s="181">
        <v>16522</v>
      </c>
      <c r="N217" s="249"/>
      <c r="O217" s="205">
        <v>7</v>
      </c>
      <c r="P217" s="181">
        <v>0</v>
      </c>
      <c r="Q217" s="181">
        <v>108038</v>
      </c>
      <c r="R217" s="181">
        <v>0</v>
      </c>
      <c r="S217" s="181">
        <v>0</v>
      </c>
      <c r="T217" s="181">
        <v>7616</v>
      </c>
      <c r="U217" s="181">
        <v>115654</v>
      </c>
      <c r="V217" s="250"/>
      <c r="W217" s="199">
        <v>0</v>
      </c>
      <c r="X217" s="258">
        <v>0.09</v>
      </c>
      <c r="Y217" s="258">
        <v>2.1450931576251502E-3</v>
      </c>
      <c r="Z217" s="259">
        <v>0</v>
      </c>
      <c r="AA217" s="253"/>
      <c r="AB217" s="260">
        <v>0</v>
      </c>
      <c r="AC217" s="261">
        <v>0</v>
      </c>
      <c r="AD217" s="181">
        <v>0</v>
      </c>
      <c r="AE217" s="261">
        <v>0</v>
      </c>
      <c r="AF217" s="262">
        <v>0</v>
      </c>
      <c r="AG217" s="193"/>
    </row>
    <row r="218" spans="1:33" s="59" customFormat="1" ht="12">
      <c r="A218" s="194">
        <v>435</v>
      </c>
      <c r="B218" s="195">
        <v>435301342</v>
      </c>
      <c r="C218" s="196" t="s">
        <v>518</v>
      </c>
      <c r="D218" s="197">
        <v>301</v>
      </c>
      <c r="E218" s="196" t="s">
        <v>328</v>
      </c>
      <c r="F218" s="197">
        <v>342</v>
      </c>
      <c r="G218" s="198" t="s">
        <v>369</v>
      </c>
      <c r="H218" s="180"/>
      <c r="I218" s="181">
        <v>12109.665687255454</v>
      </c>
      <c r="J218" s="181">
        <v>9938</v>
      </c>
      <c r="K218" s="181">
        <f t="shared" si="3"/>
        <v>0</v>
      </c>
      <c r="L218" s="181">
        <v>1088</v>
      </c>
      <c r="M218" s="181">
        <v>23135.665687255452</v>
      </c>
      <c r="N218" s="249"/>
      <c r="O218" s="205">
        <v>1</v>
      </c>
      <c r="P218" s="181">
        <v>0</v>
      </c>
      <c r="Q218" s="181">
        <v>22048</v>
      </c>
      <c r="R218" s="181">
        <v>0</v>
      </c>
      <c r="S218" s="181">
        <v>0</v>
      </c>
      <c r="T218" s="181">
        <v>1088</v>
      </c>
      <c r="U218" s="181">
        <v>23136</v>
      </c>
      <c r="V218" s="250"/>
      <c r="W218" s="199">
        <v>0</v>
      </c>
      <c r="X218" s="258">
        <v>0.09</v>
      </c>
      <c r="Y218" s="258">
        <v>2.4189007538381402E-3</v>
      </c>
      <c r="Z218" s="259">
        <v>0</v>
      </c>
      <c r="AA218" s="253"/>
      <c r="AB218" s="260">
        <v>0</v>
      </c>
      <c r="AC218" s="261">
        <v>0</v>
      </c>
      <c r="AD218" s="181">
        <v>0</v>
      </c>
      <c r="AE218" s="261">
        <v>0</v>
      </c>
      <c r="AF218" s="262">
        <v>0</v>
      </c>
      <c r="AG218" s="193"/>
    </row>
    <row r="219" spans="1:33" s="59" customFormat="1" ht="12">
      <c r="A219" s="194">
        <v>435</v>
      </c>
      <c r="B219" s="195">
        <v>435301600</v>
      </c>
      <c r="C219" s="196" t="s">
        <v>518</v>
      </c>
      <c r="D219" s="197">
        <v>301</v>
      </c>
      <c r="E219" s="196" t="s">
        <v>328</v>
      </c>
      <c r="F219" s="197">
        <v>600</v>
      </c>
      <c r="G219" s="198" t="s">
        <v>381</v>
      </c>
      <c r="H219" s="180"/>
      <c r="I219" s="181">
        <v>12118.156886883298</v>
      </c>
      <c r="J219" s="181">
        <v>5588</v>
      </c>
      <c r="K219" s="181">
        <f t="shared" si="3"/>
        <v>0</v>
      </c>
      <c r="L219" s="181">
        <v>1088</v>
      </c>
      <c r="M219" s="181">
        <v>18794.156886883298</v>
      </c>
      <c r="N219" s="249"/>
      <c r="O219" s="205">
        <v>1</v>
      </c>
      <c r="P219" s="181">
        <v>0</v>
      </c>
      <c r="Q219" s="181">
        <v>17706</v>
      </c>
      <c r="R219" s="181">
        <v>0</v>
      </c>
      <c r="S219" s="181">
        <v>0</v>
      </c>
      <c r="T219" s="181">
        <v>1088</v>
      </c>
      <c r="U219" s="181">
        <v>18794</v>
      </c>
      <c r="V219" s="250"/>
      <c r="W219" s="199">
        <v>0</v>
      </c>
      <c r="X219" s="258">
        <v>0.09</v>
      </c>
      <c r="Y219" s="258">
        <v>7.2254974542448162E-3</v>
      </c>
      <c r="Z219" s="259">
        <v>0</v>
      </c>
      <c r="AA219" s="253"/>
      <c r="AB219" s="260">
        <v>0</v>
      </c>
      <c r="AC219" s="261">
        <v>0</v>
      </c>
      <c r="AD219" s="181">
        <v>0</v>
      </c>
      <c r="AE219" s="261">
        <v>0</v>
      </c>
      <c r="AF219" s="262">
        <v>0</v>
      </c>
      <c r="AG219" s="193"/>
    </row>
    <row r="220" spans="1:33" s="59" customFormat="1" ht="12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4389</v>
      </c>
      <c r="K220" s="181">
        <f t="shared" si="3"/>
        <v>0</v>
      </c>
      <c r="L220" s="181">
        <v>1088</v>
      </c>
      <c r="M220" s="181">
        <v>18011.397400482507</v>
      </c>
      <c r="N220" s="249"/>
      <c r="O220" s="205">
        <v>1</v>
      </c>
      <c r="P220" s="181">
        <v>0</v>
      </c>
      <c r="Q220" s="181">
        <v>16923</v>
      </c>
      <c r="R220" s="181">
        <v>0</v>
      </c>
      <c r="S220" s="181">
        <v>0</v>
      </c>
      <c r="T220" s="181">
        <v>1088</v>
      </c>
      <c r="U220" s="181">
        <v>18011</v>
      </c>
      <c r="V220" s="250"/>
      <c r="W220" s="199">
        <v>0</v>
      </c>
      <c r="X220" s="258">
        <v>0.09</v>
      </c>
      <c r="Y220" s="258">
        <v>3.5366483967914406E-2</v>
      </c>
      <c r="Z220" s="259">
        <v>0</v>
      </c>
      <c r="AA220" s="253"/>
      <c r="AB220" s="260">
        <v>0</v>
      </c>
      <c r="AC220" s="261">
        <v>0</v>
      </c>
      <c r="AD220" s="181">
        <v>0</v>
      </c>
      <c r="AE220" s="261">
        <v>0</v>
      </c>
      <c r="AF220" s="262">
        <v>0</v>
      </c>
      <c r="AG220" s="193"/>
    </row>
    <row r="221" spans="1:33" s="59" customFormat="1" ht="12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7576</v>
      </c>
      <c r="K221" s="181">
        <f t="shared" si="3"/>
        <v>0</v>
      </c>
      <c r="L221" s="181">
        <v>1088</v>
      </c>
      <c r="M221" s="181">
        <v>20463</v>
      </c>
      <c r="N221" s="249"/>
      <c r="O221" s="205">
        <v>23</v>
      </c>
      <c r="P221" s="181">
        <v>0</v>
      </c>
      <c r="Q221" s="181">
        <v>445625</v>
      </c>
      <c r="R221" s="181">
        <v>0</v>
      </c>
      <c r="S221" s="181">
        <v>0</v>
      </c>
      <c r="T221" s="181">
        <v>25024</v>
      </c>
      <c r="U221" s="181">
        <v>470649</v>
      </c>
      <c r="V221" s="250"/>
      <c r="W221" s="199">
        <v>0</v>
      </c>
      <c r="X221" s="258">
        <v>0.09</v>
      </c>
      <c r="Y221" s="258">
        <v>2.2639734191033642E-2</v>
      </c>
      <c r="Z221" s="259">
        <v>0</v>
      </c>
      <c r="AA221" s="253"/>
      <c r="AB221" s="260">
        <v>0</v>
      </c>
      <c r="AC221" s="261">
        <v>0</v>
      </c>
      <c r="AD221" s="181">
        <v>0</v>
      </c>
      <c r="AE221" s="261">
        <v>0</v>
      </c>
      <c r="AF221" s="262">
        <v>0</v>
      </c>
      <c r="AG221" s="193"/>
    </row>
    <row r="222" spans="1:33" s="59" customFormat="1" ht="12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3772</v>
      </c>
      <c r="K222" s="181">
        <f t="shared" si="3"/>
        <v>0</v>
      </c>
      <c r="L222" s="181">
        <v>1088</v>
      </c>
      <c r="M222" s="181">
        <v>16471</v>
      </c>
      <c r="N222" s="249"/>
      <c r="O222" s="205">
        <v>1</v>
      </c>
      <c r="P222" s="181">
        <v>0</v>
      </c>
      <c r="Q222" s="181">
        <v>15383</v>
      </c>
      <c r="R222" s="181">
        <v>0</v>
      </c>
      <c r="S222" s="181">
        <v>0</v>
      </c>
      <c r="T222" s="181">
        <v>1088</v>
      </c>
      <c r="U222" s="181">
        <v>16471</v>
      </c>
      <c r="V222" s="250"/>
      <c r="W222" s="199">
        <v>0</v>
      </c>
      <c r="X222" s="258">
        <v>0.09</v>
      </c>
      <c r="Y222" s="258">
        <v>1.027023064156952E-2</v>
      </c>
      <c r="Z222" s="259">
        <v>0</v>
      </c>
      <c r="AA222" s="253"/>
      <c r="AB222" s="260">
        <v>0</v>
      </c>
      <c r="AC222" s="261">
        <v>0</v>
      </c>
      <c r="AD222" s="181">
        <v>0</v>
      </c>
      <c r="AE222" s="261">
        <v>0</v>
      </c>
      <c r="AF222" s="262">
        <v>0</v>
      </c>
      <c r="AG222" s="193"/>
    </row>
    <row r="223" spans="1:33" s="59" customFormat="1" ht="12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5713</v>
      </c>
      <c r="K223" s="181">
        <f t="shared" si="3"/>
        <v>0</v>
      </c>
      <c r="L223" s="181">
        <v>1088</v>
      </c>
      <c r="M223" s="181">
        <v>18917</v>
      </c>
      <c r="N223" s="249"/>
      <c r="O223" s="205">
        <v>3</v>
      </c>
      <c r="P223" s="181">
        <v>0</v>
      </c>
      <c r="Q223" s="181">
        <v>53487</v>
      </c>
      <c r="R223" s="181">
        <v>0</v>
      </c>
      <c r="S223" s="181">
        <v>0</v>
      </c>
      <c r="T223" s="181">
        <v>3264</v>
      </c>
      <c r="U223" s="181">
        <v>56751</v>
      </c>
      <c r="V223" s="250"/>
      <c r="W223" s="199">
        <v>0</v>
      </c>
      <c r="X223" s="258">
        <v>0.09</v>
      </c>
      <c r="Y223" s="258">
        <v>1.8254474953256616E-2</v>
      </c>
      <c r="Z223" s="259">
        <v>0</v>
      </c>
      <c r="AA223" s="253"/>
      <c r="AB223" s="260">
        <v>0</v>
      </c>
      <c r="AC223" s="261">
        <v>0</v>
      </c>
      <c r="AD223" s="181">
        <v>0</v>
      </c>
      <c r="AE223" s="261">
        <v>0</v>
      </c>
      <c r="AF223" s="262">
        <v>0</v>
      </c>
      <c r="AG223" s="193"/>
    </row>
    <row r="224" spans="1:33" s="59" customFormat="1" ht="12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7734</v>
      </c>
      <c r="K224" s="181">
        <f t="shared" si="3"/>
        <v>0</v>
      </c>
      <c r="L224" s="181">
        <v>1088</v>
      </c>
      <c r="M224" s="181">
        <v>26152</v>
      </c>
      <c r="N224" s="249"/>
      <c r="O224" s="205">
        <v>1</v>
      </c>
      <c r="P224" s="181">
        <v>0</v>
      </c>
      <c r="Q224" s="181">
        <v>25064</v>
      </c>
      <c r="R224" s="181">
        <v>0</v>
      </c>
      <c r="S224" s="181">
        <v>0</v>
      </c>
      <c r="T224" s="181">
        <v>1088</v>
      </c>
      <c r="U224" s="181">
        <v>26152</v>
      </c>
      <c r="V224" s="250"/>
      <c r="W224" s="199">
        <v>0</v>
      </c>
      <c r="X224" s="258">
        <v>0.09</v>
      </c>
      <c r="Y224" s="258">
        <v>3.9243549446599654E-3</v>
      </c>
      <c r="Z224" s="259">
        <v>0</v>
      </c>
      <c r="AA224" s="253"/>
      <c r="AB224" s="260">
        <v>0</v>
      </c>
      <c r="AC224" s="261">
        <v>0</v>
      </c>
      <c r="AD224" s="181">
        <v>0</v>
      </c>
      <c r="AE224" s="261">
        <v>0</v>
      </c>
      <c r="AF224" s="262">
        <v>0</v>
      </c>
      <c r="AG224" s="193"/>
    </row>
    <row r="225" spans="1:33" s="59" customFormat="1" ht="12">
      <c r="A225" s="194">
        <v>436</v>
      </c>
      <c r="B225" s="195">
        <v>436049031</v>
      </c>
      <c r="C225" s="196" t="s">
        <v>519</v>
      </c>
      <c r="D225" s="197">
        <v>49</v>
      </c>
      <c r="E225" s="196" t="s">
        <v>76</v>
      </c>
      <c r="F225" s="197">
        <v>31</v>
      </c>
      <c r="G225" s="198" t="s">
        <v>58</v>
      </c>
      <c r="H225" s="180"/>
      <c r="I225" s="181">
        <v>17571</v>
      </c>
      <c r="J225" s="181">
        <v>9396</v>
      </c>
      <c r="K225" s="181">
        <f t="shared" si="3"/>
        <v>0</v>
      </c>
      <c r="L225" s="181">
        <v>1088</v>
      </c>
      <c r="M225" s="181">
        <v>28055</v>
      </c>
      <c r="N225" s="249"/>
      <c r="O225" s="205">
        <v>2</v>
      </c>
      <c r="P225" s="181">
        <v>0</v>
      </c>
      <c r="Q225" s="181">
        <v>53934</v>
      </c>
      <c r="R225" s="181">
        <v>0</v>
      </c>
      <c r="S225" s="181">
        <v>0</v>
      </c>
      <c r="T225" s="181">
        <v>2176</v>
      </c>
      <c r="U225" s="181">
        <v>56110</v>
      </c>
      <c r="V225" s="250"/>
      <c r="W225" s="199">
        <v>0</v>
      </c>
      <c r="X225" s="258">
        <v>0.09</v>
      </c>
      <c r="Y225" s="258">
        <v>1.9288856138042109E-2</v>
      </c>
      <c r="Z225" s="259">
        <v>0</v>
      </c>
      <c r="AA225" s="253"/>
      <c r="AB225" s="260">
        <v>0</v>
      </c>
      <c r="AC225" s="261">
        <v>0</v>
      </c>
      <c r="AD225" s="181">
        <v>0</v>
      </c>
      <c r="AE225" s="261">
        <v>0</v>
      </c>
      <c r="AF225" s="262">
        <v>0</v>
      </c>
      <c r="AG225" s="193"/>
    </row>
    <row r="226" spans="1:33" s="59" customFormat="1" ht="12">
      <c r="A226" s="194">
        <v>436</v>
      </c>
      <c r="B226" s="195">
        <v>436049035</v>
      </c>
      <c r="C226" s="196" t="s">
        <v>519</v>
      </c>
      <c r="D226" s="197">
        <v>49</v>
      </c>
      <c r="E226" s="196" t="s">
        <v>76</v>
      </c>
      <c r="F226" s="197">
        <v>35</v>
      </c>
      <c r="G226" s="198" t="s">
        <v>62</v>
      </c>
      <c r="H226" s="180"/>
      <c r="I226" s="181">
        <v>15920</v>
      </c>
      <c r="J226" s="181">
        <v>6153</v>
      </c>
      <c r="K226" s="181">
        <f t="shared" si="3"/>
        <v>0</v>
      </c>
      <c r="L226" s="181">
        <v>1088</v>
      </c>
      <c r="M226" s="181">
        <v>23161</v>
      </c>
      <c r="N226" s="249"/>
      <c r="O226" s="205">
        <v>17</v>
      </c>
      <c r="P226" s="181">
        <v>0</v>
      </c>
      <c r="Q226" s="181">
        <v>375241</v>
      </c>
      <c r="R226" s="181">
        <v>0</v>
      </c>
      <c r="S226" s="181">
        <v>0</v>
      </c>
      <c r="T226" s="181">
        <v>18496</v>
      </c>
      <c r="U226" s="181">
        <v>393737</v>
      </c>
      <c r="V226" s="250"/>
      <c r="W226" s="199">
        <v>0</v>
      </c>
      <c r="X226" s="258">
        <v>0.18</v>
      </c>
      <c r="Y226" s="258">
        <v>0.17806015337155764</v>
      </c>
      <c r="Z226" s="259">
        <v>0</v>
      </c>
      <c r="AA226" s="253"/>
      <c r="AB226" s="260">
        <v>0</v>
      </c>
      <c r="AC226" s="261">
        <v>0</v>
      </c>
      <c r="AD226" s="181">
        <v>0</v>
      </c>
      <c r="AE226" s="261">
        <v>0</v>
      </c>
      <c r="AF226" s="262">
        <v>0</v>
      </c>
      <c r="AG226" s="193"/>
    </row>
    <row r="227" spans="1:33" s="59" customFormat="1" ht="12">
      <c r="A227" s="194">
        <v>436</v>
      </c>
      <c r="B227" s="195">
        <v>436049049</v>
      </c>
      <c r="C227" s="196" t="s">
        <v>519</v>
      </c>
      <c r="D227" s="197">
        <v>49</v>
      </c>
      <c r="E227" s="196" t="s">
        <v>76</v>
      </c>
      <c r="F227" s="197">
        <v>49</v>
      </c>
      <c r="G227" s="198" t="s">
        <v>76</v>
      </c>
      <c r="H227" s="180"/>
      <c r="I227" s="181">
        <v>16184</v>
      </c>
      <c r="J227" s="181">
        <v>20457</v>
      </c>
      <c r="K227" s="181">
        <f t="shared" si="3"/>
        <v>0</v>
      </c>
      <c r="L227" s="181">
        <v>1088</v>
      </c>
      <c r="M227" s="181">
        <v>37729</v>
      </c>
      <c r="N227" s="249"/>
      <c r="O227" s="205">
        <v>238</v>
      </c>
      <c r="P227" s="181">
        <v>0</v>
      </c>
      <c r="Q227" s="181">
        <v>8720558</v>
      </c>
      <c r="R227" s="181">
        <v>0</v>
      </c>
      <c r="S227" s="181">
        <v>0</v>
      </c>
      <c r="T227" s="181">
        <v>258944</v>
      </c>
      <c r="U227" s="181">
        <v>8979502</v>
      </c>
      <c r="V227" s="250"/>
      <c r="W227" s="199">
        <v>0</v>
      </c>
      <c r="X227" s="258">
        <v>0.09</v>
      </c>
      <c r="Y227" s="258">
        <v>9.2010076939920193E-2</v>
      </c>
      <c r="Z227" s="259">
        <v>0</v>
      </c>
      <c r="AA227" s="253"/>
      <c r="AB227" s="260">
        <v>0</v>
      </c>
      <c r="AC227" s="261">
        <v>5.3649382413421138</v>
      </c>
      <c r="AD227" s="181">
        <v>202414.70210101645</v>
      </c>
      <c r="AE227" s="261">
        <v>0</v>
      </c>
      <c r="AF227" s="262">
        <v>0</v>
      </c>
      <c r="AG227" s="193"/>
    </row>
    <row r="228" spans="1:33" s="59" customFormat="1" ht="12">
      <c r="A228" s="194">
        <v>436</v>
      </c>
      <c r="B228" s="195">
        <v>436049057</v>
      </c>
      <c r="C228" s="196" t="s">
        <v>519</v>
      </c>
      <c r="D228" s="197">
        <v>49</v>
      </c>
      <c r="E228" s="196" t="s">
        <v>76</v>
      </c>
      <c r="F228" s="197">
        <v>57</v>
      </c>
      <c r="G228" s="198" t="s">
        <v>84</v>
      </c>
      <c r="H228" s="180"/>
      <c r="I228" s="181">
        <v>18011</v>
      </c>
      <c r="J228" s="181">
        <v>522</v>
      </c>
      <c r="K228" s="181">
        <f t="shared" si="3"/>
        <v>0</v>
      </c>
      <c r="L228" s="181">
        <v>1088</v>
      </c>
      <c r="M228" s="181">
        <v>19621</v>
      </c>
      <c r="N228" s="249"/>
      <c r="O228" s="205">
        <v>10</v>
      </c>
      <c r="P228" s="181">
        <v>0</v>
      </c>
      <c r="Q228" s="181">
        <v>185330</v>
      </c>
      <c r="R228" s="181">
        <v>0</v>
      </c>
      <c r="S228" s="181">
        <v>0</v>
      </c>
      <c r="T228" s="181">
        <v>10880</v>
      </c>
      <c r="U228" s="181">
        <v>196210</v>
      </c>
      <c r="V228" s="250"/>
      <c r="W228" s="199">
        <v>0</v>
      </c>
      <c r="X228" s="258">
        <v>0.18</v>
      </c>
      <c r="Y228" s="258">
        <v>0.13444151661537107</v>
      </c>
      <c r="Z228" s="259">
        <v>0</v>
      </c>
      <c r="AA228" s="253"/>
      <c r="AB228" s="260">
        <v>0</v>
      </c>
      <c r="AC228" s="261">
        <v>0</v>
      </c>
      <c r="AD228" s="181">
        <v>0</v>
      </c>
      <c r="AE228" s="261">
        <v>0</v>
      </c>
      <c r="AF228" s="262">
        <v>0</v>
      </c>
      <c r="AG228" s="193"/>
    </row>
    <row r="229" spans="1:33" s="59" customFormat="1" ht="12">
      <c r="A229" s="194">
        <v>436</v>
      </c>
      <c r="B229" s="195">
        <v>436049093</v>
      </c>
      <c r="C229" s="196" t="s">
        <v>519</v>
      </c>
      <c r="D229" s="197">
        <v>49</v>
      </c>
      <c r="E229" s="196" t="s">
        <v>76</v>
      </c>
      <c r="F229" s="197">
        <v>93</v>
      </c>
      <c r="G229" s="198" t="s">
        <v>120</v>
      </c>
      <c r="H229" s="180"/>
      <c r="I229" s="181">
        <v>16893</v>
      </c>
      <c r="J229" s="181">
        <v>0</v>
      </c>
      <c r="K229" s="181">
        <f t="shared" si="3"/>
        <v>0</v>
      </c>
      <c r="L229" s="181">
        <v>1088</v>
      </c>
      <c r="M229" s="181">
        <v>17981</v>
      </c>
      <c r="N229" s="249"/>
      <c r="O229" s="205">
        <v>10</v>
      </c>
      <c r="P229" s="181">
        <v>0</v>
      </c>
      <c r="Q229" s="181">
        <v>168930</v>
      </c>
      <c r="R229" s="181">
        <v>0</v>
      </c>
      <c r="S229" s="181">
        <v>0</v>
      </c>
      <c r="T229" s="181">
        <v>10880</v>
      </c>
      <c r="U229" s="181">
        <v>179810</v>
      </c>
      <c r="V229" s="250"/>
      <c r="W229" s="199">
        <v>0</v>
      </c>
      <c r="X229" s="258">
        <v>0.18</v>
      </c>
      <c r="Y229" s="258">
        <v>8.8820430434127906E-2</v>
      </c>
      <c r="Z229" s="259">
        <v>0</v>
      </c>
      <c r="AA229" s="253"/>
      <c r="AB229" s="260">
        <v>0</v>
      </c>
      <c r="AC229" s="261">
        <v>0</v>
      </c>
      <c r="AD229" s="181">
        <v>0</v>
      </c>
      <c r="AE229" s="261">
        <v>0</v>
      </c>
      <c r="AF229" s="262">
        <v>0</v>
      </c>
      <c r="AG229" s="193"/>
    </row>
    <row r="230" spans="1:33" s="59" customFormat="1" ht="12">
      <c r="A230" s="194">
        <v>436</v>
      </c>
      <c r="B230" s="195">
        <v>436049149</v>
      </c>
      <c r="C230" s="196" t="s">
        <v>519</v>
      </c>
      <c r="D230" s="197">
        <v>49</v>
      </c>
      <c r="E230" s="196" t="s">
        <v>76</v>
      </c>
      <c r="F230" s="197">
        <v>149</v>
      </c>
      <c r="G230" s="198" t="s">
        <v>176</v>
      </c>
      <c r="H230" s="180"/>
      <c r="I230" s="181">
        <v>12704</v>
      </c>
      <c r="J230" s="181">
        <v>469</v>
      </c>
      <c r="K230" s="181">
        <f t="shared" si="3"/>
        <v>0</v>
      </c>
      <c r="L230" s="181">
        <v>1088</v>
      </c>
      <c r="M230" s="181">
        <v>14261</v>
      </c>
      <c r="N230" s="249"/>
      <c r="O230" s="205">
        <v>1</v>
      </c>
      <c r="P230" s="181">
        <v>0</v>
      </c>
      <c r="Q230" s="181">
        <v>13173</v>
      </c>
      <c r="R230" s="181">
        <v>0</v>
      </c>
      <c r="S230" s="181">
        <v>0</v>
      </c>
      <c r="T230" s="181">
        <v>1088</v>
      </c>
      <c r="U230" s="181">
        <v>14261</v>
      </c>
      <c r="V230" s="250"/>
      <c r="W230" s="199">
        <v>0</v>
      </c>
      <c r="X230" s="258">
        <v>0.18</v>
      </c>
      <c r="Y230" s="258">
        <v>0.13171210137968303</v>
      </c>
      <c r="Z230" s="259">
        <v>0</v>
      </c>
      <c r="AA230" s="253"/>
      <c r="AB230" s="260">
        <v>0</v>
      </c>
      <c r="AC230" s="261">
        <v>0</v>
      </c>
      <c r="AD230" s="181">
        <v>0</v>
      </c>
      <c r="AE230" s="261">
        <v>0</v>
      </c>
      <c r="AF230" s="262">
        <v>0</v>
      </c>
      <c r="AG230" s="193"/>
    </row>
    <row r="231" spans="1:33" s="59" customFormat="1" ht="12">
      <c r="A231" s="194">
        <v>436</v>
      </c>
      <c r="B231" s="195">
        <v>436049155</v>
      </c>
      <c r="C231" s="196" t="s">
        <v>519</v>
      </c>
      <c r="D231" s="197">
        <v>49</v>
      </c>
      <c r="E231" s="196" t="s">
        <v>76</v>
      </c>
      <c r="F231" s="197">
        <v>155</v>
      </c>
      <c r="G231" s="198" t="s">
        <v>182</v>
      </c>
      <c r="H231" s="180"/>
      <c r="I231" s="181">
        <v>11677</v>
      </c>
      <c r="J231" s="181">
        <v>9489</v>
      </c>
      <c r="K231" s="181">
        <f t="shared" si="3"/>
        <v>0</v>
      </c>
      <c r="L231" s="181">
        <v>1088</v>
      </c>
      <c r="M231" s="181">
        <v>22254</v>
      </c>
      <c r="N231" s="249"/>
      <c r="O231" s="205">
        <v>2</v>
      </c>
      <c r="P231" s="181">
        <v>0</v>
      </c>
      <c r="Q231" s="181">
        <v>42332</v>
      </c>
      <c r="R231" s="181">
        <v>0</v>
      </c>
      <c r="S231" s="181">
        <v>0</v>
      </c>
      <c r="T231" s="181">
        <v>2176</v>
      </c>
      <c r="U231" s="181">
        <v>44508</v>
      </c>
      <c r="V231" s="250"/>
      <c r="W231" s="199">
        <v>0</v>
      </c>
      <c r="X231" s="258">
        <v>0.09</v>
      </c>
      <c r="Y231" s="258">
        <v>8.968719985325863E-4</v>
      </c>
      <c r="Z231" s="259">
        <v>0</v>
      </c>
      <c r="AA231" s="253"/>
      <c r="AB231" s="260">
        <v>0</v>
      </c>
      <c r="AC231" s="261">
        <v>0</v>
      </c>
      <c r="AD231" s="181">
        <v>0</v>
      </c>
      <c r="AE231" s="261">
        <v>0</v>
      </c>
      <c r="AF231" s="262">
        <v>0</v>
      </c>
      <c r="AG231" s="193"/>
    </row>
    <row r="232" spans="1:33" s="59" customFormat="1" ht="12">
      <c r="A232" s="194">
        <v>436</v>
      </c>
      <c r="B232" s="195">
        <v>436049163</v>
      </c>
      <c r="C232" s="196" t="s">
        <v>519</v>
      </c>
      <c r="D232" s="197">
        <v>49</v>
      </c>
      <c r="E232" s="196" t="s">
        <v>76</v>
      </c>
      <c r="F232" s="197">
        <v>163</v>
      </c>
      <c r="G232" s="198" t="s">
        <v>190</v>
      </c>
      <c r="H232" s="180"/>
      <c r="I232" s="181">
        <v>12863</v>
      </c>
      <c r="J232" s="181">
        <v>0</v>
      </c>
      <c r="K232" s="181">
        <f t="shared" si="3"/>
        <v>0</v>
      </c>
      <c r="L232" s="181">
        <v>1088</v>
      </c>
      <c r="M232" s="181">
        <v>13951</v>
      </c>
      <c r="N232" s="249"/>
      <c r="O232" s="205">
        <v>4</v>
      </c>
      <c r="P232" s="181">
        <v>0</v>
      </c>
      <c r="Q232" s="181">
        <v>51452</v>
      </c>
      <c r="R232" s="181">
        <v>0</v>
      </c>
      <c r="S232" s="181">
        <v>0</v>
      </c>
      <c r="T232" s="181">
        <v>4352</v>
      </c>
      <c r="U232" s="181">
        <v>55804</v>
      </c>
      <c r="V232" s="250"/>
      <c r="W232" s="199">
        <v>0</v>
      </c>
      <c r="X232" s="258">
        <v>0.113490033140277</v>
      </c>
      <c r="Y232" s="258">
        <v>9.7702527762697416E-2</v>
      </c>
      <c r="Z232" s="259">
        <v>0</v>
      </c>
      <c r="AA232" s="253"/>
      <c r="AB232" s="260">
        <v>0</v>
      </c>
      <c r="AC232" s="261">
        <v>0</v>
      </c>
      <c r="AD232" s="181">
        <v>0</v>
      </c>
      <c r="AE232" s="261">
        <v>0</v>
      </c>
      <c r="AF232" s="262">
        <v>0</v>
      </c>
      <c r="AG232" s="193"/>
    </row>
    <row r="233" spans="1:33" s="59" customFormat="1" ht="12">
      <c r="A233" s="194">
        <v>436</v>
      </c>
      <c r="B233" s="195">
        <v>436049165</v>
      </c>
      <c r="C233" s="196" t="s">
        <v>519</v>
      </c>
      <c r="D233" s="197">
        <v>49</v>
      </c>
      <c r="E233" s="196" t="s">
        <v>76</v>
      </c>
      <c r="F233" s="197">
        <v>165</v>
      </c>
      <c r="G233" s="198" t="s">
        <v>192</v>
      </c>
      <c r="H233" s="180"/>
      <c r="I233" s="181">
        <v>15741</v>
      </c>
      <c r="J233" s="181">
        <v>362</v>
      </c>
      <c r="K233" s="181">
        <f t="shared" si="3"/>
        <v>0</v>
      </c>
      <c r="L233" s="181">
        <v>1088</v>
      </c>
      <c r="M233" s="181">
        <v>17191</v>
      </c>
      <c r="N233" s="249"/>
      <c r="O233" s="205">
        <v>11</v>
      </c>
      <c r="P233" s="181">
        <v>0</v>
      </c>
      <c r="Q233" s="181">
        <v>177133</v>
      </c>
      <c r="R233" s="181">
        <v>0</v>
      </c>
      <c r="S233" s="181">
        <v>0</v>
      </c>
      <c r="T233" s="181">
        <v>11968</v>
      </c>
      <c r="U233" s="181">
        <v>189101</v>
      </c>
      <c r="V233" s="250"/>
      <c r="W233" s="199">
        <v>0</v>
      </c>
      <c r="X233" s="258">
        <v>9.8299999999999998E-2</v>
      </c>
      <c r="Y233" s="258">
        <v>9.1791609282026551E-2</v>
      </c>
      <c r="Z233" s="259">
        <v>0</v>
      </c>
      <c r="AA233" s="253"/>
      <c r="AB233" s="260">
        <v>0</v>
      </c>
      <c r="AC233" s="261">
        <v>0</v>
      </c>
      <c r="AD233" s="181">
        <v>0</v>
      </c>
      <c r="AE233" s="261">
        <v>0</v>
      </c>
      <c r="AF233" s="262">
        <v>0</v>
      </c>
      <c r="AG233" s="193"/>
    </row>
    <row r="234" spans="1:33" s="59" customFormat="1" ht="12">
      <c r="A234" s="194">
        <v>436</v>
      </c>
      <c r="B234" s="195">
        <v>436049176</v>
      </c>
      <c r="C234" s="196" t="s">
        <v>519</v>
      </c>
      <c r="D234" s="197">
        <v>49</v>
      </c>
      <c r="E234" s="196" t="s">
        <v>76</v>
      </c>
      <c r="F234" s="197">
        <v>176</v>
      </c>
      <c r="G234" s="198" t="s">
        <v>203</v>
      </c>
      <c r="H234" s="180"/>
      <c r="I234" s="181">
        <v>13364</v>
      </c>
      <c r="J234" s="181">
        <v>5625</v>
      </c>
      <c r="K234" s="181">
        <f t="shared" si="3"/>
        <v>0</v>
      </c>
      <c r="L234" s="181">
        <v>1088</v>
      </c>
      <c r="M234" s="181">
        <v>20077</v>
      </c>
      <c r="N234" s="249"/>
      <c r="O234" s="205">
        <v>10</v>
      </c>
      <c r="P234" s="181">
        <v>0</v>
      </c>
      <c r="Q234" s="181">
        <v>189889.99999999997</v>
      </c>
      <c r="R234" s="181">
        <v>0</v>
      </c>
      <c r="S234" s="181">
        <v>0</v>
      </c>
      <c r="T234" s="181">
        <v>10880</v>
      </c>
      <c r="U234" s="181">
        <v>200769.99999999997</v>
      </c>
      <c r="V234" s="250"/>
      <c r="W234" s="199">
        <v>0</v>
      </c>
      <c r="X234" s="258">
        <v>0.09</v>
      </c>
      <c r="Y234" s="258">
        <v>9.0644523528201515E-2</v>
      </c>
      <c r="Z234" s="259">
        <v>0</v>
      </c>
      <c r="AA234" s="253"/>
      <c r="AB234" s="260">
        <v>0</v>
      </c>
      <c r="AC234" s="261">
        <v>0.1049152886868441</v>
      </c>
      <c r="AD234" s="181">
        <v>2107.2364168744825</v>
      </c>
      <c r="AE234" s="261">
        <v>0</v>
      </c>
      <c r="AF234" s="262">
        <v>0</v>
      </c>
      <c r="AG234" s="193"/>
    </row>
    <row r="235" spans="1:33" s="59" customFormat="1" ht="12">
      <c r="A235" s="194">
        <v>436</v>
      </c>
      <c r="B235" s="195">
        <v>436049244</v>
      </c>
      <c r="C235" s="196" t="s">
        <v>519</v>
      </c>
      <c r="D235" s="197">
        <v>49</v>
      </c>
      <c r="E235" s="196" t="s">
        <v>76</v>
      </c>
      <c r="F235" s="197">
        <v>244</v>
      </c>
      <c r="G235" s="198" t="s">
        <v>271</v>
      </c>
      <c r="H235" s="180"/>
      <c r="I235" s="181">
        <v>12704</v>
      </c>
      <c r="J235" s="181">
        <v>3808</v>
      </c>
      <c r="K235" s="181">
        <f t="shared" si="3"/>
        <v>0</v>
      </c>
      <c r="L235" s="181">
        <v>1088</v>
      </c>
      <c r="M235" s="181">
        <v>17600</v>
      </c>
      <c r="N235" s="249"/>
      <c r="O235" s="205">
        <v>2</v>
      </c>
      <c r="P235" s="181">
        <v>0</v>
      </c>
      <c r="Q235" s="181">
        <v>33024</v>
      </c>
      <c r="R235" s="181">
        <v>0</v>
      </c>
      <c r="S235" s="181">
        <v>0</v>
      </c>
      <c r="T235" s="181">
        <v>2176</v>
      </c>
      <c r="U235" s="181">
        <v>35200</v>
      </c>
      <c r="V235" s="250"/>
      <c r="W235" s="199">
        <v>0</v>
      </c>
      <c r="X235" s="258">
        <v>0.09</v>
      </c>
      <c r="Y235" s="258">
        <v>0.11945951840522252</v>
      </c>
      <c r="Z235" s="259">
        <v>0</v>
      </c>
      <c r="AA235" s="253"/>
      <c r="AB235" s="260">
        <v>0</v>
      </c>
      <c r="AC235" s="261">
        <v>1.9310522453651462</v>
      </c>
      <c r="AD235" s="181">
        <v>33985.534675469295</v>
      </c>
      <c r="AE235" s="261">
        <v>0</v>
      </c>
      <c r="AF235" s="262">
        <v>0</v>
      </c>
      <c r="AG235" s="193"/>
    </row>
    <row r="236" spans="1:33" s="59" customFormat="1" ht="12">
      <c r="A236" s="194">
        <v>436</v>
      </c>
      <c r="B236" s="195">
        <v>436049248</v>
      </c>
      <c r="C236" s="196" t="s">
        <v>519</v>
      </c>
      <c r="D236" s="197">
        <v>49</v>
      </c>
      <c r="E236" s="196" t="s">
        <v>76</v>
      </c>
      <c r="F236" s="197">
        <v>248</v>
      </c>
      <c r="G236" s="198" t="s">
        <v>275</v>
      </c>
      <c r="H236" s="180"/>
      <c r="I236" s="181">
        <v>17289</v>
      </c>
      <c r="J236" s="181">
        <v>922</v>
      </c>
      <c r="K236" s="181">
        <f t="shared" si="3"/>
        <v>0</v>
      </c>
      <c r="L236" s="181">
        <v>1088</v>
      </c>
      <c r="M236" s="181">
        <v>19299</v>
      </c>
      <c r="N236" s="249"/>
      <c r="O236" s="205">
        <v>8</v>
      </c>
      <c r="P236" s="181">
        <v>0</v>
      </c>
      <c r="Q236" s="181">
        <v>145688</v>
      </c>
      <c r="R236" s="181">
        <v>0</v>
      </c>
      <c r="S236" s="181">
        <v>0</v>
      </c>
      <c r="T236" s="181">
        <v>8704</v>
      </c>
      <c r="U236" s="181">
        <v>154392</v>
      </c>
      <c r="V236" s="250"/>
      <c r="W236" s="199">
        <v>0</v>
      </c>
      <c r="X236" s="258">
        <v>0.09</v>
      </c>
      <c r="Y236" s="258">
        <v>7.0579296698307384E-2</v>
      </c>
      <c r="Z236" s="259">
        <v>0</v>
      </c>
      <c r="AA236" s="253"/>
      <c r="AB236" s="260">
        <v>0</v>
      </c>
      <c r="AC236" s="261">
        <v>0</v>
      </c>
      <c r="AD236" s="181">
        <v>0</v>
      </c>
      <c r="AE236" s="261">
        <v>0</v>
      </c>
      <c r="AF236" s="262">
        <v>0</v>
      </c>
      <c r="AG236" s="193"/>
    </row>
    <row r="237" spans="1:33" s="59" customFormat="1" ht="12">
      <c r="A237" s="194">
        <v>436</v>
      </c>
      <c r="B237" s="195">
        <v>436049274</v>
      </c>
      <c r="C237" s="196" t="s">
        <v>519</v>
      </c>
      <c r="D237" s="197">
        <v>49</v>
      </c>
      <c r="E237" s="196" t="s">
        <v>76</v>
      </c>
      <c r="F237" s="197">
        <v>274</v>
      </c>
      <c r="G237" s="198" t="s">
        <v>301</v>
      </c>
      <c r="H237" s="180"/>
      <c r="I237" s="181">
        <v>19842</v>
      </c>
      <c r="J237" s="181">
        <v>8026</v>
      </c>
      <c r="K237" s="181">
        <f t="shared" si="3"/>
        <v>0</v>
      </c>
      <c r="L237" s="181">
        <v>1088</v>
      </c>
      <c r="M237" s="181">
        <v>28956</v>
      </c>
      <c r="N237" s="249"/>
      <c r="O237" s="205">
        <v>3</v>
      </c>
      <c r="P237" s="181">
        <v>0</v>
      </c>
      <c r="Q237" s="181">
        <v>83604</v>
      </c>
      <c r="R237" s="181">
        <v>0</v>
      </c>
      <c r="S237" s="181">
        <v>0</v>
      </c>
      <c r="T237" s="181">
        <v>3264</v>
      </c>
      <c r="U237" s="181">
        <v>86868</v>
      </c>
      <c r="V237" s="250"/>
      <c r="W237" s="199">
        <v>0</v>
      </c>
      <c r="X237" s="258">
        <v>0.09</v>
      </c>
      <c r="Y237" s="258">
        <v>7.5807721198066336E-2</v>
      </c>
      <c r="Z237" s="259">
        <v>0</v>
      </c>
      <c r="AA237" s="253"/>
      <c r="AB237" s="260">
        <v>0</v>
      </c>
      <c r="AC237" s="261">
        <v>0</v>
      </c>
      <c r="AD237" s="181">
        <v>0</v>
      </c>
      <c r="AE237" s="261">
        <v>0</v>
      </c>
      <c r="AF237" s="262">
        <v>0</v>
      </c>
      <c r="AG237" s="193"/>
    </row>
    <row r="238" spans="1:33" s="59" customFormat="1" ht="12">
      <c r="A238" s="194">
        <v>436</v>
      </c>
      <c r="B238" s="195">
        <v>436049336</v>
      </c>
      <c r="C238" s="196" t="s">
        <v>519</v>
      </c>
      <c r="D238" s="197">
        <v>49</v>
      </c>
      <c r="E238" s="196" t="s">
        <v>76</v>
      </c>
      <c r="F238" s="197">
        <v>336</v>
      </c>
      <c r="G238" s="198" t="s">
        <v>363</v>
      </c>
      <c r="H238" s="180"/>
      <c r="I238" s="181">
        <v>12704</v>
      </c>
      <c r="J238" s="181">
        <v>3088</v>
      </c>
      <c r="K238" s="181">
        <f t="shared" si="3"/>
        <v>0</v>
      </c>
      <c r="L238" s="181">
        <v>1088</v>
      </c>
      <c r="M238" s="181">
        <v>16880</v>
      </c>
      <c r="N238" s="249"/>
      <c r="O238" s="205">
        <v>1</v>
      </c>
      <c r="P238" s="181">
        <v>0</v>
      </c>
      <c r="Q238" s="181">
        <v>15792</v>
      </c>
      <c r="R238" s="181">
        <v>0</v>
      </c>
      <c r="S238" s="181">
        <v>0</v>
      </c>
      <c r="T238" s="181">
        <v>1088</v>
      </c>
      <c r="U238" s="181">
        <v>16880</v>
      </c>
      <c r="V238" s="250"/>
      <c r="W238" s="199">
        <v>0</v>
      </c>
      <c r="X238" s="258">
        <v>0.09</v>
      </c>
      <c r="Y238" s="258">
        <v>4.9344081412740326E-2</v>
      </c>
      <c r="Z238" s="259">
        <v>0</v>
      </c>
      <c r="AA238" s="253"/>
      <c r="AB238" s="260">
        <v>0</v>
      </c>
      <c r="AC238" s="261">
        <v>0</v>
      </c>
      <c r="AD238" s="181">
        <v>0</v>
      </c>
      <c r="AE238" s="261">
        <v>0</v>
      </c>
      <c r="AF238" s="262">
        <v>0</v>
      </c>
      <c r="AG238" s="193"/>
    </row>
    <row r="239" spans="1:33" s="59" customFormat="1" ht="12">
      <c r="A239" s="194">
        <v>437</v>
      </c>
      <c r="B239" s="195">
        <v>437035035</v>
      </c>
      <c r="C239" s="196" t="s">
        <v>574</v>
      </c>
      <c r="D239" s="197">
        <v>35</v>
      </c>
      <c r="E239" s="196" t="s">
        <v>62</v>
      </c>
      <c r="F239" s="197">
        <v>35</v>
      </c>
      <c r="G239" s="198" t="s">
        <v>62</v>
      </c>
      <c r="H239" s="180"/>
      <c r="I239" s="181">
        <v>18499</v>
      </c>
      <c r="J239" s="181">
        <v>7150</v>
      </c>
      <c r="K239" s="181">
        <f t="shared" si="3"/>
        <v>1154.0936170212765</v>
      </c>
      <c r="L239" s="181">
        <v>1088</v>
      </c>
      <c r="M239" s="181">
        <v>27891.093617021277</v>
      </c>
      <c r="N239" s="249"/>
      <c r="O239" s="205">
        <v>235</v>
      </c>
      <c r="P239" s="181">
        <v>0</v>
      </c>
      <c r="Q239" s="181">
        <v>6027515</v>
      </c>
      <c r="R239" s="181">
        <v>0</v>
      </c>
      <c r="S239" s="181">
        <v>271212</v>
      </c>
      <c r="T239" s="181">
        <v>255680</v>
      </c>
      <c r="U239" s="181">
        <v>6554407</v>
      </c>
      <c r="V239" s="250"/>
      <c r="W239" s="199">
        <v>0</v>
      </c>
      <c r="X239" s="258">
        <v>0.18</v>
      </c>
      <c r="Y239" s="258">
        <v>0.17806015337155764</v>
      </c>
      <c r="Z239" s="259">
        <v>0</v>
      </c>
      <c r="AA239" s="253"/>
      <c r="AB239" s="260">
        <v>0</v>
      </c>
      <c r="AC239" s="261">
        <v>0</v>
      </c>
      <c r="AD239" s="181">
        <v>0</v>
      </c>
      <c r="AE239" s="261">
        <v>0</v>
      </c>
      <c r="AF239" s="262">
        <v>0</v>
      </c>
      <c r="AG239" s="193"/>
    </row>
    <row r="240" spans="1:33" s="59" customFormat="1" ht="12">
      <c r="A240" s="194">
        <v>438</v>
      </c>
      <c r="B240" s="195">
        <v>438035035</v>
      </c>
      <c r="C240" s="196" t="s">
        <v>520</v>
      </c>
      <c r="D240" s="197">
        <v>35</v>
      </c>
      <c r="E240" s="196" t="s">
        <v>62</v>
      </c>
      <c r="F240" s="197">
        <v>35</v>
      </c>
      <c r="G240" s="198" t="s">
        <v>62</v>
      </c>
      <c r="H240" s="180"/>
      <c r="I240" s="181">
        <v>17497</v>
      </c>
      <c r="J240" s="181">
        <v>6763</v>
      </c>
      <c r="K240" s="181">
        <f t="shared" si="3"/>
        <v>0</v>
      </c>
      <c r="L240" s="181">
        <v>1088</v>
      </c>
      <c r="M240" s="181">
        <v>25348</v>
      </c>
      <c r="N240" s="249"/>
      <c r="O240" s="205">
        <v>332</v>
      </c>
      <c r="P240" s="181">
        <v>0</v>
      </c>
      <c r="Q240" s="181">
        <v>8054320</v>
      </c>
      <c r="R240" s="181">
        <v>0</v>
      </c>
      <c r="S240" s="181">
        <v>0</v>
      </c>
      <c r="T240" s="181">
        <v>361216</v>
      </c>
      <c r="U240" s="181">
        <v>8415536</v>
      </c>
      <c r="V240" s="250"/>
      <c r="W240" s="199">
        <v>0</v>
      </c>
      <c r="X240" s="258">
        <v>0.18</v>
      </c>
      <c r="Y240" s="258">
        <v>0.17806015337155764</v>
      </c>
      <c r="Z240" s="259">
        <v>0</v>
      </c>
      <c r="AA240" s="253"/>
      <c r="AB240" s="260">
        <v>0</v>
      </c>
      <c r="AC240" s="261">
        <v>0</v>
      </c>
      <c r="AD240" s="181">
        <v>0</v>
      </c>
      <c r="AE240" s="261">
        <v>0</v>
      </c>
      <c r="AF240" s="262">
        <v>0</v>
      </c>
      <c r="AG240" s="193"/>
    </row>
    <row r="241" spans="1:33" s="59" customFormat="1" ht="12">
      <c r="A241" s="194">
        <v>438</v>
      </c>
      <c r="B241" s="195">
        <v>438035040</v>
      </c>
      <c r="C241" s="196" t="s">
        <v>520</v>
      </c>
      <c r="D241" s="197">
        <v>35</v>
      </c>
      <c r="E241" s="196" t="s">
        <v>62</v>
      </c>
      <c r="F241" s="197">
        <v>40</v>
      </c>
      <c r="G241" s="198" t="s">
        <v>67</v>
      </c>
      <c r="H241" s="180"/>
      <c r="I241" s="181">
        <v>17611</v>
      </c>
      <c r="J241" s="181">
        <v>4990</v>
      </c>
      <c r="K241" s="181">
        <f t="shared" si="3"/>
        <v>0</v>
      </c>
      <c r="L241" s="181">
        <v>1088</v>
      </c>
      <c r="M241" s="181">
        <v>23689</v>
      </c>
      <c r="N241" s="249"/>
      <c r="O241" s="205">
        <v>1</v>
      </c>
      <c r="P241" s="181">
        <v>0</v>
      </c>
      <c r="Q241" s="181">
        <v>22601</v>
      </c>
      <c r="R241" s="181">
        <v>0</v>
      </c>
      <c r="S241" s="181">
        <v>0</v>
      </c>
      <c r="T241" s="181">
        <v>1088</v>
      </c>
      <c r="U241" s="181">
        <v>23689</v>
      </c>
      <c r="V241" s="250"/>
      <c r="W241" s="199">
        <v>0</v>
      </c>
      <c r="X241" s="258">
        <v>0.09</v>
      </c>
      <c r="Y241" s="258">
        <v>4.0292106361008153E-3</v>
      </c>
      <c r="Z241" s="259">
        <v>0</v>
      </c>
      <c r="AA241" s="253"/>
      <c r="AB241" s="260">
        <v>0</v>
      </c>
      <c r="AC241" s="261">
        <v>0</v>
      </c>
      <c r="AD241" s="181">
        <v>0</v>
      </c>
      <c r="AE241" s="261">
        <v>0</v>
      </c>
      <c r="AF241" s="262">
        <v>0</v>
      </c>
      <c r="AG241" s="193"/>
    </row>
    <row r="242" spans="1:33" s="59" customFormat="1" ht="12">
      <c r="A242" s="194">
        <v>438</v>
      </c>
      <c r="B242" s="195">
        <v>438035044</v>
      </c>
      <c r="C242" s="196" t="s">
        <v>520</v>
      </c>
      <c r="D242" s="197">
        <v>35</v>
      </c>
      <c r="E242" s="196" t="s">
        <v>62</v>
      </c>
      <c r="F242" s="197">
        <v>44</v>
      </c>
      <c r="G242" s="198" t="s">
        <v>71</v>
      </c>
      <c r="H242" s="180"/>
      <c r="I242" s="181">
        <v>18109</v>
      </c>
      <c r="J242" s="181">
        <v>530</v>
      </c>
      <c r="K242" s="181">
        <f t="shared" si="3"/>
        <v>0</v>
      </c>
      <c r="L242" s="181">
        <v>1088</v>
      </c>
      <c r="M242" s="181">
        <v>19727</v>
      </c>
      <c r="N242" s="249"/>
      <c r="O242" s="205">
        <v>6</v>
      </c>
      <c r="P242" s="181">
        <v>0</v>
      </c>
      <c r="Q242" s="181">
        <v>111834</v>
      </c>
      <c r="R242" s="181">
        <v>0</v>
      </c>
      <c r="S242" s="181">
        <v>0</v>
      </c>
      <c r="T242" s="181">
        <v>6528</v>
      </c>
      <c r="U242" s="181">
        <v>118362</v>
      </c>
      <c r="V242" s="250"/>
      <c r="W242" s="199">
        <v>0</v>
      </c>
      <c r="X242" s="258">
        <v>0.18</v>
      </c>
      <c r="Y242" s="258">
        <v>8.3081552996934052E-2</v>
      </c>
      <c r="Z242" s="259">
        <v>0</v>
      </c>
      <c r="AA242" s="253"/>
      <c r="AB242" s="260">
        <v>0</v>
      </c>
      <c r="AC242" s="261">
        <v>0</v>
      </c>
      <c r="AD242" s="181">
        <v>0</v>
      </c>
      <c r="AE242" s="261">
        <v>0</v>
      </c>
      <c r="AF242" s="262">
        <v>0</v>
      </c>
      <c r="AG242" s="193"/>
    </row>
    <row r="243" spans="1:33" s="59" customFormat="1" ht="12">
      <c r="A243" s="194">
        <v>438</v>
      </c>
      <c r="B243" s="195">
        <v>438035243</v>
      </c>
      <c r="C243" s="196" t="s">
        <v>520</v>
      </c>
      <c r="D243" s="197">
        <v>35</v>
      </c>
      <c r="E243" s="196" t="s">
        <v>62</v>
      </c>
      <c r="F243" s="197">
        <v>243</v>
      </c>
      <c r="G243" s="198" t="s">
        <v>270</v>
      </c>
      <c r="H243" s="180"/>
      <c r="I243" s="181">
        <v>15518.332806854127</v>
      </c>
      <c r="J243" s="181">
        <v>2347</v>
      </c>
      <c r="K243" s="181">
        <f t="shared" si="3"/>
        <v>0</v>
      </c>
      <c r="L243" s="181">
        <v>1088</v>
      </c>
      <c r="M243" s="181">
        <v>18953.332806854127</v>
      </c>
      <c r="N243" s="249"/>
      <c r="O243" s="205">
        <v>1</v>
      </c>
      <c r="P243" s="181">
        <v>0</v>
      </c>
      <c r="Q243" s="181">
        <v>17865</v>
      </c>
      <c r="R243" s="181">
        <v>0</v>
      </c>
      <c r="S243" s="181">
        <v>0</v>
      </c>
      <c r="T243" s="181">
        <v>1088</v>
      </c>
      <c r="U243" s="181">
        <v>18953</v>
      </c>
      <c r="V243" s="250"/>
      <c r="W243" s="199">
        <v>0</v>
      </c>
      <c r="X243" s="258">
        <v>0.09</v>
      </c>
      <c r="Y243" s="258">
        <v>6.3574045918088698E-3</v>
      </c>
      <c r="Z243" s="259">
        <v>0</v>
      </c>
      <c r="AA243" s="253"/>
      <c r="AB243" s="260">
        <v>0</v>
      </c>
      <c r="AC243" s="261">
        <v>0</v>
      </c>
      <c r="AD243" s="181">
        <v>0</v>
      </c>
      <c r="AE243" s="261">
        <v>0</v>
      </c>
      <c r="AF243" s="262">
        <v>0</v>
      </c>
      <c r="AG243" s="193"/>
    </row>
    <row r="244" spans="1:33" s="59" customFormat="1" ht="12">
      <c r="A244" s="194">
        <v>438</v>
      </c>
      <c r="B244" s="195">
        <v>438035244</v>
      </c>
      <c r="C244" s="196" t="s">
        <v>520</v>
      </c>
      <c r="D244" s="197">
        <v>35</v>
      </c>
      <c r="E244" s="196" t="s">
        <v>62</v>
      </c>
      <c r="F244" s="197">
        <v>244</v>
      </c>
      <c r="G244" s="198" t="s">
        <v>271</v>
      </c>
      <c r="H244" s="180"/>
      <c r="I244" s="181">
        <v>18160</v>
      </c>
      <c r="J244" s="181">
        <v>5444</v>
      </c>
      <c r="K244" s="181">
        <f t="shared" si="3"/>
        <v>0</v>
      </c>
      <c r="L244" s="181">
        <v>1088</v>
      </c>
      <c r="M244" s="181">
        <v>24692</v>
      </c>
      <c r="N244" s="249"/>
      <c r="O244" s="205">
        <v>5</v>
      </c>
      <c r="P244" s="181">
        <v>0</v>
      </c>
      <c r="Q244" s="181">
        <v>118020</v>
      </c>
      <c r="R244" s="181">
        <v>0</v>
      </c>
      <c r="S244" s="181">
        <v>0</v>
      </c>
      <c r="T244" s="181">
        <v>5440</v>
      </c>
      <c r="U244" s="181">
        <v>123460</v>
      </c>
      <c r="V244" s="250"/>
      <c r="W244" s="199">
        <v>0</v>
      </c>
      <c r="X244" s="258">
        <v>0.09</v>
      </c>
      <c r="Y244" s="258">
        <v>0.11945951840522252</v>
      </c>
      <c r="Z244" s="259">
        <v>0</v>
      </c>
      <c r="AA244" s="253"/>
      <c r="AB244" s="260">
        <v>0</v>
      </c>
      <c r="AC244" s="261">
        <v>2.3172626944381753</v>
      </c>
      <c r="AD244" s="181">
        <v>57216.668639518692</v>
      </c>
      <c r="AE244" s="261">
        <v>0</v>
      </c>
      <c r="AF244" s="262">
        <v>0</v>
      </c>
      <c r="AG244" s="193"/>
    </row>
    <row r="245" spans="1:33" s="59" customFormat="1" ht="12">
      <c r="A245" s="194">
        <v>439</v>
      </c>
      <c r="B245" s="195">
        <v>439035035</v>
      </c>
      <c r="C245" s="196" t="s">
        <v>521</v>
      </c>
      <c r="D245" s="197">
        <v>35</v>
      </c>
      <c r="E245" s="196" t="s">
        <v>62</v>
      </c>
      <c r="F245" s="197">
        <v>35</v>
      </c>
      <c r="G245" s="198" t="s">
        <v>62</v>
      </c>
      <c r="H245" s="180"/>
      <c r="I245" s="181">
        <v>16079</v>
      </c>
      <c r="J245" s="181">
        <v>6215</v>
      </c>
      <c r="K245" s="181">
        <f t="shared" si="3"/>
        <v>0</v>
      </c>
      <c r="L245" s="181">
        <v>1088</v>
      </c>
      <c r="M245" s="181">
        <v>23382</v>
      </c>
      <c r="N245" s="249"/>
      <c r="O245" s="205">
        <v>444</v>
      </c>
      <c r="P245" s="181">
        <v>0</v>
      </c>
      <c r="Q245" s="181">
        <v>9898536</v>
      </c>
      <c r="R245" s="181">
        <v>0</v>
      </c>
      <c r="S245" s="181">
        <v>0</v>
      </c>
      <c r="T245" s="181">
        <v>483072</v>
      </c>
      <c r="U245" s="181">
        <v>10381608</v>
      </c>
      <c r="V245" s="250"/>
      <c r="W245" s="199">
        <v>0</v>
      </c>
      <c r="X245" s="258">
        <v>0.18</v>
      </c>
      <c r="Y245" s="258">
        <v>0.17806015337155764</v>
      </c>
      <c r="Z245" s="259">
        <v>0</v>
      </c>
      <c r="AA245" s="253"/>
      <c r="AB245" s="260">
        <v>0</v>
      </c>
      <c r="AC245" s="261">
        <v>0</v>
      </c>
      <c r="AD245" s="181">
        <v>0</v>
      </c>
      <c r="AE245" s="261">
        <v>0</v>
      </c>
      <c r="AF245" s="262">
        <v>0</v>
      </c>
      <c r="AG245" s="193"/>
    </row>
    <row r="246" spans="1:33" s="59" customFormat="1" ht="12">
      <c r="A246" s="194">
        <v>440</v>
      </c>
      <c r="B246" s="195">
        <v>440149009</v>
      </c>
      <c r="C246" s="196" t="s">
        <v>652</v>
      </c>
      <c r="D246" s="197">
        <v>149</v>
      </c>
      <c r="E246" s="196" t="s">
        <v>176</v>
      </c>
      <c r="F246" s="197">
        <v>9</v>
      </c>
      <c r="G246" s="198" t="s">
        <v>36</v>
      </c>
      <c r="H246" s="180"/>
      <c r="I246" s="181">
        <v>11481</v>
      </c>
      <c r="J246" s="181">
        <v>8355</v>
      </c>
      <c r="K246" s="181">
        <f t="shared" si="3"/>
        <v>0</v>
      </c>
      <c r="L246" s="181">
        <v>1088</v>
      </c>
      <c r="M246" s="181">
        <v>20924</v>
      </c>
      <c r="N246" s="249"/>
      <c r="O246" s="205">
        <v>3</v>
      </c>
      <c r="P246" s="181">
        <v>0</v>
      </c>
      <c r="Q246" s="181">
        <v>59508</v>
      </c>
      <c r="R246" s="181">
        <v>0</v>
      </c>
      <c r="S246" s="181">
        <v>0</v>
      </c>
      <c r="T246" s="181">
        <v>3264</v>
      </c>
      <c r="U246" s="181">
        <v>62772</v>
      </c>
      <c r="V246" s="250"/>
      <c r="W246" s="199">
        <v>0</v>
      </c>
      <c r="X246" s="258">
        <v>0.09</v>
      </c>
      <c r="Y246" s="258">
        <v>3.3253345298967659E-3</v>
      </c>
      <c r="Z246" s="259">
        <v>0</v>
      </c>
      <c r="AA246" s="253"/>
      <c r="AB246" s="260">
        <v>0</v>
      </c>
      <c r="AC246" s="261">
        <v>0</v>
      </c>
      <c r="AD246" s="181">
        <v>0</v>
      </c>
      <c r="AE246" s="261">
        <v>0</v>
      </c>
      <c r="AF246" s="262">
        <v>0</v>
      </c>
      <c r="AG246" s="193"/>
    </row>
    <row r="247" spans="1:33" s="59" customFormat="1" ht="12">
      <c r="A247" s="194">
        <v>440</v>
      </c>
      <c r="B247" s="195">
        <v>440149079</v>
      </c>
      <c r="C247" s="196" t="s">
        <v>652</v>
      </c>
      <c r="D247" s="197">
        <v>149</v>
      </c>
      <c r="E247" s="196" t="s">
        <v>176</v>
      </c>
      <c r="F247" s="197">
        <v>79</v>
      </c>
      <c r="G247" s="198" t="s">
        <v>106</v>
      </c>
      <c r="H247" s="180"/>
      <c r="I247" s="181">
        <v>17725</v>
      </c>
      <c r="J247" s="181">
        <v>47</v>
      </c>
      <c r="K247" s="181">
        <f t="shared" si="3"/>
        <v>0</v>
      </c>
      <c r="L247" s="181">
        <v>1088</v>
      </c>
      <c r="M247" s="181">
        <v>18860</v>
      </c>
      <c r="N247" s="249"/>
      <c r="O247" s="205">
        <v>1</v>
      </c>
      <c r="P247" s="181">
        <v>0</v>
      </c>
      <c r="Q247" s="181">
        <v>17772</v>
      </c>
      <c r="R247" s="181">
        <v>0</v>
      </c>
      <c r="S247" s="181">
        <v>0</v>
      </c>
      <c r="T247" s="181">
        <v>1088</v>
      </c>
      <c r="U247" s="181">
        <v>18860</v>
      </c>
      <c r="V247" s="250"/>
      <c r="W247" s="199">
        <v>0</v>
      </c>
      <c r="X247" s="258">
        <v>0.09</v>
      </c>
      <c r="Y247" s="258">
        <v>5.7837150544596538E-2</v>
      </c>
      <c r="Z247" s="259">
        <v>0</v>
      </c>
      <c r="AA247" s="253"/>
      <c r="AB247" s="260">
        <v>0</v>
      </c>
      <c r="AC247" s="261">
        <v>0</v>
      </c>
      <c r="AD247" s="181">
        <v>0</v>
      </c>
      <c r="AE247" s="261">
        <v>0</v>
      </c>
      <c r="AF247" s="262">
        <v>0</v>
      </c>
      <c r="AG247" s="193"/>
    </row>
    <row r="248" spans="1:33" s="59" customFormat="1" ht="12">
      <c r="A248" s="194">
        <v>440</v>
      </c>
      <c r="B248" s="195">
        <v>440149128</v>
      </c>
      <c r="C248" s="196" t="s">
        <v>652</v>
      </c>
      <c r="D248" s="197">
        <v>149</v>
      </c>
      <c r="E248" s="196" t="s">
        <v>176</v>
      </c>
      <c r="F248" s="197">
        <v>128</v>
      </c>
      <c r="G248" s="198" t="s">
        <v>155</v>
      </c>
      <c r="H248" s="180"/>
      <c r="I248" s="181">
        <v>14361</v>
      </c>
      <c r="J248" s="181">
        <v>1292</v>
      </c>
      <c r="K248" s="181">
        <f t="shared" si="3"/>
        <v>0</v>
      </c>
      <c r="L248" s="181">
        <v>1088</v>
      </c>
      <c r="M248" s="181">
        <v>16741</v>
      </c>
      <c r="N248" s="249"/>
      <c r="O248" s="205">
        <v>40</v>
      </c>
      <c r="P248" s="181">
        <v>0</v>
      </c>
      <c r="Q248" s="181">
        <v>626120</v>
      </c>
      <c r="R248" s="181">
        <v>0</v>
      </c>
      <c r="S248" s="181">
        <v>0</v>
      </c>
      <c r="T248" s="181">
        <v>43520</v>
      </c>
      <c r="U248" s="181">
        <v>669640</v>
      </c>
      <c r="V248" s="250"/>
      <c r="W248" s="199">
        <v>0</v>
      </c>
      <c r="X248" s="258">
        <v>0.09</v>
      </c>
      <c r="Y248" s="258">
        <v>4.329789698441025E-2</v>
      </c>
      <c r="Z248" s="259">
        <v>0</v>
      </c>
      <c r="AA248" s="253"/>
      <c r="AB248" s="260">
        <v>0</v>
      </c>
      <c r="AC248" s="261">
        <v>0</v>
      </c>
      <c r="AD248" s="181">
        <v>0</v>
      </c>
      <c r="AE248" s="261">
        <v>0</v>
      </c>
      <c r="AF248" s="262">
        <v>0</v>
      </c>
      <c r="AG248" s="193"/>
    </row>
    <row r="249" spans="1:33" s="59" customFormat="1" ht="12">
      <c r="A249" s="194">
        <v>440</v>
      </c>
      <c r="B249" s="195">
        <v>440149149</v>
      </c>
      <c r="C249" s="196" t="s">
        <v>652</v>
      </c>
      <c r="D249" s="197">
        <v>149</v>
      </c>
      <c r="E249" s="196" t="s">
        <v>176</v>
      </c>
      <c r="F249" s="197">
        <v>149</v>
      </c>
      <c r="G249" s="198" t="s">
        <v>176</v>
      </c>
      <c r="H249" s="180"/>
      <c r="I249" s="181">
        <v>15811</v>
      </c>
      <c r="J249" s="181">
        <v>584</v>
      </c>
      <c r="K249" s="181">
        <f t="shared" si="3"/>
        <v>561.79684601113172</v>
      </c>
      <c r="L249" s="181">
        <v>1088</v>
      </c>
      <c r="M249" s="181">
        <v>18044.796846011133</v>
      </c>
      <c r="N249" s="249"/>
      <c r="O249" s="205">
        <v>1078</v>
      </c>
      <c r="P249" s="181">
        <v>0</v>
      </c>
      <c r="Q249" s="181">
        <v>17673810</v>
      </c>
      <c r="R249" s="181">
        <v>0</v>
      </c>
      <c r="S249" s="181">
        <v>605617</v>
      </c>
      <c r="T249" s="181">
        <v>1172864</v>
      </c>
      <c r="U249" s="181">
        <v>19452291</v>
      </c>
      <c r="V249" s="250"/>
      <c r="W249" s="199">
        <v>0</v>
      </c>
      <c r="X249" s="258">
        <v>0.18</v>
      </c>
      <c r="Y249" s="258">
        <v>0.13171210137968303</v>
      </c>
      <c r="Z249" s="259">
        <v>0</v>
      </c>
      <c r="AA249" s="253"/>
      <c r="AB249" s="260">
        <v>0</v>
      </c>
      <c r="AC249" s="261">
        <v>0</v>
      </c>
      <c r="AD249" s="181">
        <v>0</v>
      </c>
      <c r="AE249" s="261">
        <v>0</v>
      </c>
      <c r="AF249" s="262">
        <v>0</v>
      </c>
      <c r="AG249" s="193"/>
    </row>
    <row r="250" spans="1:33" s="59" customFormat="1" ht="12">
      <c r="A250" s="194">
        <v>440</v>
      </c>
      <c r="B250" s="195">
        <v>440149160</v>
      </c>
      <c r="C250" s="196" t="s">
        <v>652</v>
      </c>
      <c r="D250" s="197">
        <v>149</v>
      </c>
      <c r="E250" s="196" t="s">
        <v>176</v>
      </c>
      <c r="F250" s="197">
        <v>160</v>
      </c>
      <c r="G250" s="198" t="s">
        <v>187</v>
      </c>
      <c r="H250" s="180"/>
      <c r="I250" s="181">
        <v>14249</v>
      </c>
      <c r="J250" s="181">
        <v>184</v>
      </c>
      <c r="K250" s="181">
        <f t="shared" si="3"/>
        <v>0</v>
      </c>
      <c r="L250" s="181">
        <v>1088</v>
      </c>
      <c r="M250" s="181">
        <v>15521</v>
      </c>
      <c r="N250" s="249"/>
      <c r="O250" s="205">
        <v>2</v>
      </c>
      <c r="P250" s="181">
        <v>0</v>
      </c>
      <c r="Q250" s="181">
        <v>28866</v>
      </c>
      <c r="R250" s="181">
        <v>0</v>
      </c>
      <c r="S250" s="181">
        <v>0</v>
      </c>
      <c r="T250" s="181">
        <v>2176</v>
      </c>
      <c r="U250" s="181">
        <v>31042</v>
      </c>
      <c r="V250" s="250"/>
      <c r="W250" s="199">
        <v>0</v>
      </c>
      <c r="X250" s="258">
        <v>0.18</v>
      </c>
      <c r="Y250" s="258">
        <v>0.13878990296528437</v>
      </c>
      <c r="Z250" s="259">
        <v>0</v>
      </c>
      <c r="AA250" s="253"/>
      <c r="AB250" s="260">
        <v>0</v>
      </c>
      <c r="AC250" s="261">
        <v>0</v>
      </c>
      <c r="AD250" s="181">
        <v>0</v>
      </c>
      <c r="AE250" s="261">
        <v>0</v>
      </c>
      <c r="AF250" s="262">
        <v>0</v>
      </c>
      <c r="AG250" s="193"/>
    </row>
    <row r="251" spans="1:33" s="59" customFormat="1" ht="12">
      <c r="A251" s="194">
        <v>440</v>
      </c>
      <c r="B251" s="195">
        <v>440149181</v>
      </c>
      <c r="C251" s="196" t="s">
        <v>652</v>
      </c>
      <c r="D251" s="197">
        <v>149</v>
      </c>
      <c r="E251" s="196" t="s">
        <v>176</v>
      </c>
      <c r="F251" s="197">
        <v>181</v>
      </c>
      <c r="G251" s="198" t="s">
        <v>208</v>
      </c>
      <c r="H251" s="180"/>
      <c r="I251" s="181">
        <v>13485</v>
      </c>
      <c r="J251" s="181">
        <v>468</v>
      </c>
      <c r="K251" s="181">
        <f t="shared" si="3"/>
        <v>0</v>
      </c>
      <c r="L251" s="181">
        <v>1088</v>
      </c>
      <c r="M251" s="181">
        <v>15041</v>
      </c>
      <c r="N251" s="249"/>
      <c r="O251" s="205">
        <v>69</v>
      </c>
      <c r="P251" s="181">
        <v>0</v>
      </c>
      <c r="Q251" s="181">
        <v>962757</v>
      </c>
      <c r="R251" s="181">
        <v>0</v>
      </c>
      <c r="S251" s="181">
        <v>0</v>
      </c>
      <c r="T251" s="181">
        <v>75072</v>
      </c>
      <c r="U251" s="181">
        <v>1037829</v>
      </c>
      <c r="V251" s="250"/>
      <c r="W251" s="199">
        <v>0</v>
      </c>
      <c r="X251" s="258">
        <v>0.09</v>
      </c>
      <c r="Y251" s="258">
        <v>2.5469368153548375E-2</v>
      </c>
      <c r="Z251" s="259">
        <v>0</v>
      </c>
      <c r="AA251" s="253"/>
      <c r="AB251" s="260">
        <v>0</v>
      </c>
      <c r="AC251" s="261">
        <v>0</v>
      </c>
      <c r="AD251" s="181">
        <v>0</v>
      </c>
      <c r="AE251" s="261">
        <v>0</v>
      </c>
      <c r="AF251" s="262">
        <v>0</v>
      </c>
      <c r="AG251" s="193"/>
    </row>
    <row r="252" spans="1:33" s="59" customFormat="1" ht="12">
      <c r="A252" s="194">
        <v>440</v>
      </c>
      <c r="B252" s="195">
        <v>440149211</v>
      </c>
      <c r="C252" s="196" t="s">
        <v>652</v>
      </c>
      <c r="D252" s="197">
        <v>149</v>
      </c>
      <c r="E252" s="196" t="s">
        <v>176</v>
      </c>
      <c r="F252" s="197">
        <v>211</v>
      </c>
      <c r="G252" s="198" t="s">
        <v>238</v>
      </c>
      <c r="H252" s="180"/>
      <c r="I252" s="181">
        <v>12617</v>
      </c>
      <c r="J252" s="181">
        <v>3184</v>
      </c>
      <c r="K252" s="181">
        <f t="shared" si="3"/>
        <v>0</v>
      </c>
      <c r="L252" s="181">
        <v>1088</v>
      </c>
      <c r="M252" s="181">
        <v>16889</v>
      </c>
      <c r="N252" s="249"/>
      <c r="O252" s="205">
        <v>5</v>
      </c>
      <c r="P252" s="181">
        <v>0</v>
      </c>
      <c r="Q252" s="181">
        <v>79005</v>
      </c>
      <c r="R252" s="181">
        <v>0</v>
      </c>
      <c r="S252" s="181">
        <v>0</v>
      </c>
      <c r="T252" s="181">
        <v>5440</v>
      </c>
      <c r="U252" s="181">
        <v>84445</v>
      </c>
      <c r="V252" s="250"/>
      <c r="W252" s="199">
        <v>0</v>
      </c>
      <c r="X252" s="258">
        <v>0.09</v>
      </c>
      <c r="Y252" s="258">
        <v>2.0728149730653992E-3</v>
      </c>
      <c r="Z252" s="259">
        <v>0</v>
      </c>
      <c r="AA252" s="253"/>
      <c r="AB252" s="260">
        <v>0</v>
      </c>
      <c r="AC252" s="261">
        <v>0</v>
      </c>
      <c r="AD252" s="181">
        <v>0</v>
      </c>
      <c r="AE252" s="261">
        <v>0</v>
      </c>
      <c r="AF252" s="262">
        <v>0</v>
      </c>
      <c r="AG252" s="193"/>
    </row>
    <row r="253" spans="1:33" s="59" customFormat="1" ht="12">
      <c r="A253" s="194">
        <v>440</v>
      </c>
      <c r="B253" s="195">
        <v>440149262</v>
      </c>
      <c r="C253" s="196" t="s">
        <v>652</v>
      </c>
      <c r="D253" s="197">
        <v>149</v>
      </c>
      <c r="E253" s="196" t="s">
        <v>176</v>
      </c>
      <c r="F253" s="197">
        <v>262</v>
      </c>
      <c r="G253" s="198" t="s">
        <v>289</v>
      </c>
      <c r="H253" s="180"/>
      <c r="I253" s="181">
        <v>13688.277095481049</v>
      </c>
      <c r="J253" s="181">
        <v>5524</v>
      </c>
      <c r="K253" s="181">
        <f t="shared" si="3"/>
        <v>0</v>
      </c>
      <c r="L253" s="181">
        <v>1088</v>
      </c>
      <c r="M253" s="181">
        <v>20300.277095481048</v>
      </c>
      <c r="N253" s="249"/>
      <c r="O253" s="205">
        <v>1</v>
      </c>
      <c r="P253" s="181">
        <v>0</v>
      </c>
      <c r="Q253" s="181">
        <v>19212</v>
      </c>
      <c r="R253" s="181">
        <v>-683.46144332500808</v>
      </c>
      <c r="S253" s="181">
        <v>0</v>
      </c>
      <c r="T253" s="181">
        <v>1088</v>
      </c>
      <c r="U253" s="181">
        <v>19616.53855667499</v>
      </c>
      <c r="V253" s="250"/>
      <c r="W253" s="199">
        <v>0</v>
      </c>
      <c r="X253" s="258">
        <v>0.09</v>
      </c>
      <c r="Y253" s="258">
        <v>0.11492476209979027</v>
      </c>
      <c r="Z253" s="259">
        <v>-683.46144332500808</v>
      </c>
      <c r="AA253" s="253"/>
      <c r="AB253" s="260">
        <v>0</v>
      </c>
      <c r="AC253" s="261">
        <v>0</v>
      </c>
      <c r="AD253" s="181">
        <v>0</v>
      </c>
      <c r="AE253" s="261">
        <v>0</v>
      </c>
      <c r="AF253" s="262">
        <v>0</v>
      </c>
      <c r="AG253" s="193"/>
    </row>
    <row r="254" spans="1:33" s="59" customFormat="1" ht="12">
      <c r="A254" s="194">
        <v>440</v>
      </c>
      <c r="B254" s="195">
        <v>440149745</v>
      </c>
      <c r="C254" s="196" t="s">
        <v>652</v>
      </c>
      <c r="D254" s="197">
        <v>149</v>
      </c>
      <c r="E254" s="196" t="s">
        <v>176</v>
      </c>
      <c r="F254" s="197">
        <v>745</v>
      </c>
      <c r="G254" s="198" t="s">
        <v>424</v>
      </c>
      <c r="H254" s="180"/>
      <c r="I254" s="181">
        <v>10115</v>
      </c>
      <c r="J254" s="181">
        <v>4780</v>
      </c>
      <c r="K254" s="181">
        <f t="shared" si="3"/>
        <v>0</v>
      </c>
      <c r="L254" s="181">
        <v>1088</v>
      </c>
      <c r="M254" s="181">
        <v>15983</v>
      </c>
      <c r="N254" s="249"/>
      <c r="O254" s="205">
        <v>1</v>
      </c>
      <c r="P254" s="181">
        <v>0</v>
      </c>
      <c r="Q254" s="181">
        <v>14895</v>
      </c>
      <c r="R254" s="181">
        <v>0</v>
      </c>
      <c r="S254" s="181">
        <v>0</v>
      </c>
      <c r="T254" s="181">
        <v>1088</v>
      </c>
      <c r="U254" s="181">
        <v>15983</v>
      </c>
      <c r="V254" s="250"/>
      <c r="W254" s="199">
        <v>0</v>
      </c>
      <c r="X254" s="258">
        <v>0.09</v>
      </c>
      <c r="Y254" s="258">
        <v>1.4510584943766867E-2</v>
      </c>
      <c r="Z254" s="259">
        <v>0</v>
      </c>
      <c r="AA254" s="253"/>
      <c r="AB254" s="260">
        <v>0</v>
      </c>
      <c r="AC254" s="261">
        <v>0</v>
      </c>
      <c r="AD254" s="181">
        <v>0</v>
      </c>
      <c r="AE254" s="261">
        <v>0</v>
      </c>
      <c r="AF254" s="262">
        <v>0</v>
      </c>
      <c r="AG254" s="193"/>
    </row>
    <row r="255" spans="1:33" s="59" customFormat="1" ht="12">
      <c r="A255" s="194">
        <v>441</v>
      </c>
      <c r="B255" s="195">
        <v>441281005</v>
      </c>
      <c r="C255" s="196" t="s">
        <v>624</v>
      </c>
      <c r="D255" s="197">
        <v>281</v>
      </c>
      <c r="E255" s="196" t="s">
        <v>308</v>
      </c>
      <c r="F255" s="197">
        <v>5</v>
      </c>
      <c r="G255" s="198" t="s">
        <v>32</v>
      </c>
      <c r="H255" s="180"/>
      <c r="I255" s="181">
        <v>15433</v>
      </c>
      <c r="J255" s="181">
        <v>7622</v>
      </c>
      <c r="K255" s="181">
        <f t="shared" si="3"/>
        <v>0</v>
      </c>
      <c r="L255" s="181">
        <v>1088</v>
      </c>
      <c r="M255" s="181">
        <v>24143</v>
      </c>
      <c r="N255" s="249"/>
      <c r="O255" s="205">
        <v>1</v>
      </c>
      <c r="P255" s="181">
        <v>0</v>
      </c>
      <c r="Q255" s="181">
        <v>23055</v>
      </c>
      <c r="R255" s="181">
        <v>0</v>
      </c>
      <c r="S255" s="181">
        <v>0</v>
      </c>
      <c r="T255" s="181">
        <v>1088</v>
      </c>
      <c r="U255" s="181">
        <v>24143</v>
      </c>
      <c r="V255" s="250"/>
      <c r="W255" s="199">
        <v>0</v>
      </c>
      <c r="X255" s="258">
        <v>0.09</v>
      </c>
      <c r="Y255" s="258">
        <v>1.9924643325517803E-2</v>
      </c>
      <c r="Z255" s="259">
        <v>0</v>
      </c>
      <c r="AA255" s="253"/>
      <c r="AB255" s="260">
        <v>0</v>
      </c>
      <c r="AC255" s="261">
        <v>0</v>
      </c>
      <c r="AD255" s="181">
        <v>0</v>
      </c>
      <c r="AE255" s="261">
        <v>0</v>
      </c>
      <c r="AF255" s="262">
        <v>0</v>
      </c>
      <c r="AG255" s="193"/>
    </row>
    <row r="256" spans="1:33" s="59" customFormat="1" ht="12">
      <c r="A256" s="194">
        <v>441</v>
      </c>
      <c r="B256" s="195">
        <v>441281061</v>
      </c>
      <c r="C256" s="196" t="s">
        <v>624</v>
      </c>
      <c r="D256" s="197">
        <v>281</v>
      </c>
      <c r="E256" s="196" t="s">
        <v>308</v>
      </c>
      <c r="F256" s="197">
        <v>61</v>
      </c>
      <c r="G256" s="198" t="s">
        <v>88</v>
      </c>
      <c r="H256" s="180"/>
      <c r="I256" s="181">
        <v>16154</v>
      </c>
      <c r="J256" s="181">
        <v>996</v>
      </c>
      <c r="K256" s="181">
        <f t="shared" si="3"/>
        <v>0</v>
      </c>
      <c r="L256" s="181">
        <v>1088</v>
      </c>
      <c r="M256" s="181">
        <v>18238</v>
      </c>
      <c r="N256" s="249"/>
      <c r="O256" s="205">
        <v>6</v>
      </c>
      <c r="P256" s="181">
        <v>0</v>
      </c>
      <c r="Q256" s="181">
        <v>102900</v>
      </c>
      <c r="R256" s="181">
        <v>0</v>
      </c>
      <c r="S256" s="181">
        <v>0</v>
      </c>
      <c r="T256" s="181">
        <v>6528</v>
      </c>
      <c r="U256" s="181">
        <v>109428</v>
      </c>
      <c r="V256" s="250"/>
      <c r="W256" s="199">
        <v>0</v>
      </c>
      <c r="X256" s="258">
        <v>0.09</v>
      </c>
      <c r="Y256" s="258">
        <v>4.8763644767309454E-2</v>
      </c>
      <c r="Z256" s="259">
        <v>0</v>
      </c>
      <c r="AA256" s="253"/>
      <c r="AB256" s="260">
        <v>0</v>
      </c>
      <c r="AC256" s="261">
        <v>0</v>
      </c>
      <c r="AD256" s="181">
        <v>0</v>
      </c>
      <c r="AE256" s="261">
        <v>0</v>
      </c>
      <c r="AF256" s="262">
        <v>0</v>
      </c>
      <c r="AG256" s="193"/>
    </row>
    <row r="257" spans="1:33" s="59" customFormat="1" ht="12">
      <c r="A257" s="194">
        <v>441</v>
      </c>
      <c r="B257" s="195">
        <v>441281087</v>
      </c>
      <c r="C257" s="196" t="s">
        <v>624</v>
      </c>
      <c r="D257" s="197">
        <v>281</v>
      </c>
      <c r="E257" s="196" t="s">
        <v>308</v>
      </c>
      <c r="F257" s="197">
        <v>87</v>
      </c>
      <c r="G257" s="198" t="s">
        <v>114</v>
      </c>
      <c r="H257" s="180"/>
      <c r="I257" s="181">
        <v>14904</v>
      </c>
      <c r="J257" s="181">
        <v>6446</v>
      </c>
      <c r="K257" s="181">
        <f t="shared" si="3"/>
        <v>0</v>
      </c>
      <c r="L257" s="181">
        <v>1088</v>
      </c>
      <c r="M257" s="181">
        <v>22438</v>
      </c>
      <c r="N257" s="249"/>
      <c r="O257" s="205">
        <v>1</v>
      </c>
      <c r="P257" s="181">
        <v>0</v>
      </c>
      <c r="Q257" s="181">
        <v>21350</v>
      </c>
      <c r="R257" s="181">
        <v>0</v>
      </c>
      <c r="S257" s="181">
        <v>0</v>
      </c>
      <c r="T257" s="181">
        <v>1088</v>
      </c>
      <c r="U257" s="181">
        <v>22438</v>
      </c>
      <c r="V257" s="250"/>
      <c r="W257" s="199">
        <v>0</v>
      </c>
      <c r="X257" s="258">
        <v>0.09</v>
      </c>
      <c r="Y257" s="258">
        <v>6.0651497274785415E-3</v>
      </c>
      <c r="Z257" s="259">
        <v>0</v>
      </c>
      <c r="AA257" s="253"/>
      <c r="AB257" s="260">
        <v>0</v>
      </c>
      <c r="AC257" s="261">
        <v>0</v>
      </c>
      <c r="AD257" s="181">
        <v>0</v>
      </c>
      <c r="AE257" s="261">
        <v>0</v>
      </c>
      <c r="AF257" s="262">
        <v>0</v>
      </c>
      <c r="AG257" s="193"/>
    </row>
    <row r="258" spans="1:33" s="59" customFormat="1" ht="12">
      <c r="A258" s="194">
        <v>441</v>
      </c>
      <c r="B258" s="195">
        <v>441281137</v>
      </c>
      <c r="C258" s="196" t="s">
        <v>624</v>
      </c>
      <c r="D258" s="197">
        <v>281</v>
      </c>
      <c r="E258" s="196" t="s">
        <v>308</v>
      </c>
      <c r="F258" s="197">
        <v>137</v>
      </c>
      <c r="G258" s="198" t="s">
        <v>164</v>
      </c>
      <c r="H258" s="180"/>
      <c r="I258" s="181">
        <v>18148</v>
      </c>
      <c r="J258" s="181">
        <v>0</v>
      </c>
      <c r="K258" s="181">
        <f t="shared" si="3"/>
        <v>0</v>
      </c>
      <c r="L258" s="181">
        <v>1088</v>
      </c>
      <c r="M258" s="181">
        <v>19236</v>
      </c>
      <c r="N258" s="249"/>
      <c r="O258" s="205">
        <v>3</v>
      </c>
      <c r="P258" s="181">
        <v>0</v>
      </c>
      <c r="Q258" s="181">
        <v>54444</v>
      </c>
      <c r="R258" s="181">
        <v>0</v>
      </c>
      <c r="S258" s="181">
        <v>0</v>
      </c>
      <c r="T258" s="181">
        <v>3264</v>
      </c>
      <c r="U258" s="181">
        <v>57708</v>
      </c>
      <c r="V258" s="250"/>
      <c r="W258" s="199">
        <v>0</v>
      </c>
      <c r="X258" s="258">
        <v>0.18</v>
      </c>
      <c r="Y258" s="258">
        <v>0.11385259037176305</v>
      </c>
      <c r="Z258" s="259">
        <v>0</v>
      </c>
      <c r="AA258" s="253"/>
      <c r="AB258" s="260">
        <v>0</v>
      </c>
      <c r="AC258" s="261">
        <v>0</v>
      </c>
      <c r="AD258" s="181">
        <v>0</v>
      </c>
      <c r="AE258" s="261">
        <v>0</v>
      </c>
      <c r="AF258" s="262">
        <v>0</v>
      </c>
      <c r="AG258" s="193"/>
    </row>
    <row r="259" spans="1:33" s="59" customFormat="1" ht="12">
      <c r="A259" s="194">
        <v>441</v>
      </c>
      <c r="B259" s="195">
        <v>441281161</v>
      </c>
      <c r="C259" s="196" t="s">
        <v>624</v>
      </c>
      <c r="D259" s="197">
        <v>281</v>
      </c>
      <c r="E259" s="196" t="s">
        <v>308</v>
      </c>
      <c r="F259" s="197">
        <v>161</v>
      </c>
      <c r="G259" s="198" t="s">
        <v>188</v>
      </c>
      <c r="H259" s="180"/>
      <c r="I259" s="181">
        <v>13211</v>
      </c>
      <c r="J259" s="181">
        <v>5567</v>
      </c>
      <c r="K259" s="181">
        <f t="shared" si="3"/>
        <v>0</v>
      </c>
      <c r="L259" s="181">
        <v>1088</v>
      </c>
      <c r="M259" s="181">
        <v>19866</v>
      </c>
      <c r="N259" s="249"/>
      <c r="O259" s="205">
        <v>3</v>
      </c>
      <c r="P259" s="181">
        <v>0</v>
      </c>
      <c r="Q259" s="181">
        <v>56334</v>
      </c>
      <c r="R259" s="181">
        <v>0</v>
      </c>
      <c r="S259" s="181">
        <v>0</v>
      </c>
      <c r="T259" s="181">
        <v>3264</v>
      </c>
      <c r="U259" s="181">
        <v>59598</v>
      </c>
      <c r="V259" s="250"/>
      <c r="W259" s="199">
        <v>0</v>
      </c>
      <c r="X259" s="258">
        <v>0.09</v>
      </c>
      <c r="Y259" s="258">
        <v>7.715197694779543E-3</v>
      </c>
      <c r="Z259" s="259">
        <v>0</v>
      </c>
      <c r="AA259" s="253"/>
      <c r="AB259" s="260">
        <v>0</v>
      </c>
      <c r="AC259" s="261">
        <v>0</v>
      </c>
      <c r="AD259" s="181">
        <v>0</v>
      </c>
      <c r="AE259" s="261">
        <v>0</v>
      </c>
      <c r="AF259" s="262">
        <v>0</v>
      </c>
      <c r="AG259" s="193"/>
    </row>
    <row r="260" spans="1:33" s="59" customFormat="1" ht="12">
      <c r="A260" s="194">
        <v>441</v>
      </c>
      <c r="B260" s="195">
        <v>441281191</v>
      </c>
      <c r="C260" s="196" t="s">
        <v>624</v>
      </c>
      <c r="D260" s="197">
        <v>281</v>
      </c>
      <c r="E260" s="196" t="s">
        <v>308</v>
      </c>
      <c r="F260" s="197">
        <v>191</v>
      </c>
      <c r="G260" s="198" t="s">
        <v>218</v>
      </c>
      <c r="H260" s="180"/>
      <c r="I260" s="181">
        <v>10115</v>
      </c>
      <c r="J260" s="181">
        <v>3477</v>
      </c>
      <c r="K260" s="181">
        <f t="shared" si="3"/>
        <v>0</v>
      </c>
      <c r="L260" s="181">
        <v>1088</v>
      </c>
      <c r="M260" s="181">
        <v>14680</v>
      </c>
      <c r="N260" s="249"/>
      <c r="O260" s="205">
        <v>1</v>
      </c>
      <c r="P260" s="181">
        <v>0</v>
      </c>
      <c r="Q260" s="181">
        <v>13592</v>
      </c>
      <c r="R260" s="181">
        <v>0</v>
      </c>
      <c r="S260" s="181">
        <v>0</v>
      </c>
      <c r="T260" s="181">
        <v>1088</v>
      </c>
      <c r="U260" s="181">
        <v>14680</v>
      </c>
      <c r="V260" s="250"/>
      <c r="W260" s="199">
        <v>0</v>
      </c>
      <c r="X260" s="258">
        <v>0.09</v>
      </c>
      <c r="Y260" s="258">
        <v>4.4045408484778691E-2</v>
      </c>
      <c r="Z260" s="259">
        <v>0</v>
      </c>
      <c r="AA260" s="253"/>
      <c r="AB260" s="260">
        <v>0</v>
      </c>
      <c r="AC260" s="261">
        <v>0</v>
      </c>
      <c r="AD260" s="181">
        <v>0</v>
      </c>
      <c r="AE260" s="261">
        <v>0</v>
      </c>
      <c r="AF260" s="262">
        <v>0</v>
      </c>
      <c r="AG260" s="193"/>
    </row>
    <row r="261" spans="1:33" s="59" customFormat="1" ht="12">
      <c r="A261" s="194">
        <v>441</v>
      </c>
      <c r="B261" s="195">
        <v>441281281</v>
      </c>
      <c r="C261" s="196" t="s">
        <v>624</v>
      </c>
      <c r="D261" s="197">
        <v>281</v>
      </c>
      <c r="E261" s="196" t="s">
        <v>308</v>
      </c>
      <c r="F261" s="197">
        <v>281</v>
      </c>
      <c r="G261" s="198" t="s">
        <v>308</v>
      </c>
      <c r="H261" s="180"/>
      <c r="I261" s="181">
        <v>14725</v>
      </c>
      <c r="J261" s="181">
        <v>0</v>
      </c>
      <c r="K261" s="181">
        <f t="shared" si="3"/>
        <v>0</v>
      </c>
      <c r="L261" s="181">
        <v>1088</v>
      </c>
      <c r="M261" s="181">
        <v>15813</v>
      </c>
      <c r="N261" s="249"/>
      <c r="O261" s="205">
        <v>1557</v>
      </c>
      <c r="P261" s="181">
        <v>0</v>
      </c>
      <c r="Q261" s="181">
        <v>22926825</v>
      </c>
      <c r="R261" s="181">
        <v>0</v>
      </c>
      <c r="S261" s="181">
        <v>0</v>
      </c>
      <c r="T261" s="181">
        <v>1694016</v>
      </c>
      <c r="U261" s="181">
        <v>24620841</v>
      </c>
      <c r="V261" s="250"/>
      <c r="W261" s="199">
        <v>0</v>
      </c>
      <c r="X261" s="258">
        <v>0.18</v>
      </c>
      <c r="Y261" s="258">
        <v>0.1621180672830263</v>
      </c>
      <c r="Z261" s="259">
        <v>0</v>
      </c>
      <c r="AA261" s="253"/>
      <c r="AB261" s="260">
        <v>0</v>
      </c>
      <c r="AC261" s="261">
        <v>0</v>
      </c>
      <c r="AD261" s="181">
        <v>0</v>
      </c>
      <c r="AE261" s="261">
        <v>0</v>
      </c>
      <c r="AF261" s="262">
        <v>0</v>
      </c>
      <c r="AG261" s="193"/>
    </row>
    <row r="262" spans="1:33" s="59" customFormat="1" ht="12">
      <c r="A262" s="194">
        <v>441</v>
      </c>
      <c r="B262" s="195">
        <v>441281680</v>
      </c>
      <c r="C262" s="196" t="s">
        <v>624</v>
      </c>
      <c r="D262" s="197">
        <v>281</v>
      </c>
      <c r="E262" s="196" t="s">
        <v>308</v>
      </c>
      <c r="F262" s="197">
        <v>680</v>
      </c>
      <c r="G262" s="198" t="s">
        <v>406</v>
      </c>
      <c r="H262" s="180"/>
      <c r="I262" s="181">
        <v>11960</v>
      </c>
      <c r="J262" s="181">
        <v>4509</v>
      </c>
      <c r="K262" s="181">
        <f t="shared" si="3"/>
        <v>0</v>
      </c>
      <c r="L262" s="181">
        <v>1088</v>
      </c>
      <c r="M262" s="181">
        <v>17557</v>
      </c>
      <c r="N262" s="249"/>
      <c r="O262" s="205">
        <v>2</v>
      </c>
      <c r="P262" s="181">
        <v>0</v>
      </c>
      <c r="Q262" s="181">
        <v>32938</v>
      </c>
      <c r="R262" s="181">
        <v>0</v>
      </c>
      <c r="S262" s="181">
        <v>0</v>
      </c>
      <c r="T262" s="181">
        <v>2176</v>
      </c>
      <c r="U262" s="181">
        <v>35114</v>
      </c>
      <c r="V262" s="250"/>
      <c r="W262" s="199">
        <v>0</v>
      </c>
      <c r="X262" s="258">
        <v>0.09</v>
      </c>
      <c r="Y262" s="258">
        <v>7.040236365040798E-3</v>
      </c>
      <c r="Z262" s="259">
        <v>0</v>
      </c>
      <c r="AA262" s="253"/>
      <c r="AB262" s="260">
        <v>0</v>
      </c>
      <c r="AC262" s="261">
        <v>0</v>
      </c>
      <c r="AD262" s="181">
        <v>0</v>
      </c>
      <c r="AE262" s="261">
        <v>0</v>
      </c>
      <c r="AF262" s="262">
        <v>0</v>
      </c>
      <c r="AG262" s="193"/>
    </row>
    <row r="263" spans="1:33" s="59" customFormat="1" ht="12">
      <c r="A263" s="194">
        <v>444</v>
      </c>
      <c r="B263" s="195">
        <v>444035016</v>
      </c>
      <c r="C263" s="196" t="s">
        <v>524</v>
      </c>
      <c r="D263" s="197">
        <v>35</v>
      </c>
      <c r="E263" s="196" t="s">
        <v>62</v>
      </c>
      <c r="F263" s="197">
        <v>16</v>
      </c>
      <c r="G263" s="198" t="s">
        <v>43</v>
      </c>
      <c r="H263" s="180"/>
      <c r="I263" s="181">
        <v>14319.533367003367</v>
      </c>
      <c r="J263" s="181">
        <v>810</v>
      </c>
      <c r="K263" s="181">
        <f t="shared" si="3"/>
        <v>0</v>
      </c>
      <c r="L263" s="181">
        <v>1088</v>
      </c>
      <c r="M263" s="181">
        <v>16217.533367003367</v>
      </c>
      <c r="N263" s="249"/>
      <c r="O263" s="205">
        <v>1</v>
      </c>
      <c r="P263" s="181">
        <v>0</v>
      </c>
      <c r="Q263" s="181">
        <v>15130</v>
      </c>
      <c r="R263" s="181">
        <v>0</v>
      </c>
      <c r="S263" s="181">
        <v>0</v>
      </c>
      <c r="T263" s="181">
        <v>1088</v>
      </c>
      <c r="U263" s="181">
        <v>16218</v>
      </c>
      <c r="V263" s="250"/>
      <c r="W263" s="199">
        <v>0</v>
      </c>
      <c r="X263" s="258">
        <v>0.09</v>
      </c>
      <c r="Y263" s="258">
        <v>4.6078291932031966E-2</v>
      </c>
      <c r="Z263" s="259">
        <v>0</v>
      </c>
      <c r="AA263" s="253"/>
      <c r="AB263" s="260">
        <v>0</v>
      </c>
      <c r="AC263" s="261">
        <v>0</v>
      </c>
      <c r="AD263" s="181">
        <v>0</v>
      </c>
      <c r="AE263" s="261">
        <v>0</v>
      </c>
      <c r="AF263" s="262">
        <v>0</v>
      </c>
      <c r="AG263" s="193"/>
    </row>
    <row r="264" spans="1:33" s="59" customFormat="1" ht="12">
      <c r="A264" s="194">
        <v>444</v>
      </c>
      <c r="B264" s="195">
        <v>444035035</v>
      </c>
      <c r="C264" s="196" t="s">
        <v>524</v>
      </c>
      <c r="D264" s="197">
        <v>35</v>
      </c>
      <c r="E264" s="196" t="s">
        <v>62</v>
      </c>
      <c r="F264" s="197">
        <v>35</v>
      </c>
      <c r="G264" s="198" t="s">
        <v>62</v>
      </c>
      <c r="H264" s="180"/>
      <c r="I264" s="181">
        <v>15957</v>
      </c>
      <c r="J264" s="181">
        <v>6168</v>
      </c>
      <c r="K264" s="181">
        <f t="shared" si="3"/>
        <v>0</v>
      </c>
      <c r="L264" s="181">
        <v>1088</v>
      </c>
      <c r="M264" s="181">
        <v>23213</v>
      </c>
      <c r="N264" s="249"/>
      <c r="O264" s="205">
        <v>782</v>
      </c>
      <c r="P264" s="181">
        <v>0</v>
      </c>
      <c r="Q264" s="181">
        <v>17301750</v>
      </c>
      <c r="R264" s="181">
        <v>0</v>
      </c>
      <c r="S264" s="181">
        <v>0</v>
      </c>
      <c r="T264" s="181">
        <v>850816</v>
      </c>
      <c r="U264" s="181">
        <v>18152566</v>
      </c>
      <c r="V264" s="250"/>
      <c r="W264" s="199">
        <v>0</v>
      </c>
      <c r="X264" s="258">
        <v>0.18</v>
      </c>
      <c r="Y264" s="258">
        <v>0.17806015337155764</v>
      </c>
      <c r="Z264" s="259">
        <v>0</v>
      </c>
      <c r="AA264" s="253"/>
      <c r="AB264" s="260">
        <v>0</v>
      </c>
      <c r="AC264" s="261">
        <v>0</v>
      </c>
      <c r="AD264" s="181">
        <v>0</v>
      </c>
      <c r="AE264" s="261">
        <v>0</v>
      </c>
      <c r="AF264" s="262">
        <v>0</v>
      </c>
      <c r="AG264" s="193"/>
    </row>
    <row r="265" spans="1:33" s="59" customFormat="1" ht="12">
      <c r="A265" s="194">
        <v>444</v>
      </c>
      <c r="B265" s="195">
        <v>444035044</v>
      </c>
      <c r="C265" s="196" t="s">
        <v>524</v>
      </c>
      <c r="D265" s="197">
        <v>35</v>
      </c>
      <c r="E265" s="196" t="s">
        <v>62</v>
      </c>
      <c r="F265" s="197">
        <v>44</v>
      </c>
      <c r="G265" s="198" t="s">
        <v>71</v>
      </c>
      <c r="H265" s="180"/>
      <c r="I265" s="181">
        <v>14091</v>
      </c>
      <c r="J265" s="181">
        <v>412</v>
      </c>
      <c r="K265" s="181">
        <f t="shared" si="3"/>
        <v>0</v>
      </c>
      <c r="L265" s="181">
        <v>1088</v>
      </c>
      <c r="M265" s="181">
        <v>15591</v>
      </c>
      <c r="N265" s="249"/>
      <c r="O265" s="205">
        <v>10</v>
      </c>
      <c r="P265" s="181">
        <v>0</v>
      </c>
      <c r="Q265" s="181">
        <v>145030</v>
      </c>
      <c r="R265" s="181">
        <v>0</v>
      </c>
      <c r="S265" s="181">
        <v>0</v>
      </c>
      <c r="T265" s="181">
        <v>10880</v>
      </c>
      <c r="U265" s="181">
        <v>155910</v>
      </c>
      <c r="V265" s="250"/>
      <c r="W265" s="199">
        <v>0</v>
      </c>
      <c r="X265" s="258">
        <v>0.18</v>
      </c>
      <c r="Y265" s="258">
        <v>8.3081552996934052E-2</v>
      </c>
      <c r="Z265" s="259">
        <v>0</v>
      </c>
      <c r="AA265" s="253"/>
      <c r="AB265" s="260">
        <v>0</v>
      </c>
      <c r="AC265" s="261">
        <v>0</v>
      </c>
      <c r="AD265" s="181">
        <v>0</v>
      </c>
      <c r="AE265" s="261">
        <v>0</v>
      </c>
      <c r="AF265" s="262">
        <v>0</v>
      </c>
      <c r="AG265" s="193"/>
    </row>
    <row r="266" spans="1:33" s="59" customFormat="1" ht="12">
      <c r="A266" s="194">
        <v>444</v>
      </c>
      <c r="B266" s="195">
        <v>444035049</v>
      </c>
      <c r="C266" s="196" t="s">
        <v>524</v>
      </c>
      <c r="D266" s="197">
        <v>35</v>
      </c>
      <c r="E266" s="196" t="s">
        <v>62</v>
      </c>
      <c r="F266" s="197">
        <v>49</v>
      </c>
      <c r="G266" s="198" t="s">
        <v>76</v>
      </c>
      <c r="H266" s="180"/>
      <c r="I266" s="181">
        <v>16568</v>
      </c>
      <c r="J266" s="181">
        <v>20943</v>
      </c>
      <c r="K266" s="181">
        <f t="shared" si="3"/>
        <v>0</v>
      </c>
      <c r="L266" s="181">
        <v>1088</v>
      </c>
      <c r="M266" s="181">
        <v>38599</v>
      </c>
      <c r="N266" s="249"/>
      <c r="O266" s="205">
        <v>2</v>
      </c>
      <c r="P266" s="181">
        <v>0</v>
      </c>
      <c r="Q266" s="181">
        <v>75022</v>
      </c>
      <c r="R266" s="181">
        <v>0</v>
      </c>
      <c r="S266" s="181">
        <v>0</v>
      </c>
      <c r="T266" s="181">
        <v>2176</v>
      </c>
      <c r="U266" s="181">
        <v>77198</v>
      </c>
      <c r="V266" s="250"/>
      <c r="W266" s="199">
        <v>0</v>
      </c>
      <c r="X266" s="258">
        <v>0.09</v>
      </c>
      <c r="Y266" s="258">
        <v>9.2010076939920193E-2</v>
      </c>
      <c r="Z266" s="259">
        <v>0</v>
      </c>
      <c r="AA266" s="253"/>
      <c r="AB266" s="260">
        <v>0</v>
      </c>
      <c r="AC266" s="261">
        <v>0</v>
      </c>
      <c r="AD266" s="181">
        <v>0</v>
      </c>
      <c r="AE266" s="261">
        <v>0</v>
      </c>
      <c r="AF266" s="262">
        <v>0</v>
      </c>
      <c r="AG266" s="193"/>
    </row>
    <row r="267" spans="1:33" s="59" customFormat="1" ht="12">
      <c r="A267" s="194">
        <v>444</v>
      </c>
      <c r="B267" s="195">
        <v>444035057</v>
      </c>
      <c r="C267" s="196" t="s">
        <v>524</v>
      </c>
      <c r="D267" s="197">
        <v>35</v>
      </c>
      <c r="E267" s="196" t="s">
        <v>62</v>
      </c>
      <c r="F267" s="197">
        <v>57</v>
      </c>
      <c r="G267" s="198" t="s">
        <v>84</v>
      </c>
      <c r="H267" s="180"/>
      <c r="I267" s="181">
        <v>19426</v>
      </c>
      <c r="J267" s="181">
        <v>562</v>
      </c>
      <c r="K267" s="181">
        <f t="shared" ref="K267:K330" si="4">S267/O267</f>
        <v>0</v>
      </c>
      <c r="L267" s="181">
        <v>1088</v>
      </c>
      <c r="M267" s="181">
        <v>21076</v>
      </c>
      <c r="N267" s="249"/>
      <c r="O267" s="205">
        <v>1</v>
      </c>
      <c r="P267" s="181">
        <v>0</v>
      </c>
      <c r="Q267" s="181">
        <v>19988</v>
      </c>
      <c r="R267" s="181">
        <v>0</v>
      </c>
      <c r="S267" s="181">
        <v>0</v>
      </c>
      <c r="T267" s="181">
        <v>1088</v>
      </c>
      <c r="U267" s="181">
        <v>21076</v>
      </c>
      <c r="V267" s="250"/>
      <c r="W267" s="199">
        <v>0</v>
      </c>
      <c r="X267" s="258">
        <v>0.18</v>
      </c>
      <c r="Y267" s="258">
        <v>0.13444151661537107</v>
      </c>
      <c r="Z267" s="259">
        <v>0</v>
      </c>
      <c r="AA267" s="253"/>
      <c r="AB267" s="260">
        <v>0</v>
      </c>
      <c r="AC267" s="261">
        <v>0</v>
      </c>
      <c r="AD267" s="181">
        <v>0</v>
      </c>
      <c r="AE267" s="261">
        <v>0</v>
      </c>
      <c r="AF267" s="262">
        <v>0</v>
      </c>
      <c r="AG267" s="193"/>
    </row>
    <row r="268" spans="1:33" s="59" customFormat="1" ht="12">
      <c r="A268" s="194">
        <v>444</v>
      </c>
      <c r="B268" s="195">
        <v>444035073</v>
      </c>
      <c r="C268" s="196" t="s">
        <v>524</v>
      </c>
      <c r="D268" s="197">
        <v>35</v>
      </c>
      <c r="E268" s="196" t="s">
        <v>62</v>
      </c>
      <c r="F268" s="197">
        <v>73</v>
      </c>
      <c r="G268" s="198" t="s">
        <v>100</v>
      </c>
      <c r="H268" s="180"/>
      <c r="I268" s="181">
        <v>10831</v>
      </c>
      <c r="J268" s="181">
        <v>8215</v>
      </c>
      <c r="K268" s="181">
        <f t="shared" si="4"/>
        <v>0</v>
      </c>
      <c r="L268" s="181">
        <v>1088</v>
      </c>
      <c r="M268" s="181">
        <v>20134</v>
      </c>
      <c r="N268" s="249"/>
      <c r="O268" s="205">
        <v>2</v>
      </c>
      <c r="P268" s="181">
        <v>0</v>
      </c>
      <c r="Q268" s="181">
        <v>38092</v>
      </c>
      <c r="R268" s="181">
        <v>0</v>
      </c>
      <c r="S268" s="181">
        <v>0</v>
      </c>
      <c r="T268" s="181">
        <v>2176</v>
      </c>
      <c r="U268" s="181">
        <v>40268</v>
      </c>
      <c r="V268" s="250"/>
      <c r="W268" s="199">
        <v>0</v>
      </c>
      <c r="X268" s="258">
        <v>0.09</v>
      </c>
      <c r="Y268" s="258">
        <v>1.3571298972557265E-2</v>
      </c>
      <c r="Z268" s="259">
        <v>0</v>
      </c>
      <c r="AA268" s="253"/>
      <c r="AB268" s="260">
        <v>0</v>
      </c>
      <c r="AC268" s="261">
        <v>0</v>
      </c>
      <c r="AD268" s="181">
        <v>0</v>
      </c>
      <c r="AE268" s="261">
        <v>0</v>
      </c>
      <c r="AF268" s="262">
        <v>0</v>
      </c>
      <c r="AG268" s="193"/>
    </row>
    <row r="269" spans="1:33" s="59" customFormat="1" ht="12">
      <c r="A269" s="194">
        <v>444</v>
      </c>
      <c r="B269" s="195">
        <v>444035133</v>
      </c>
      <c r="C269" s="196" t="s">
        <v>524</v>
      </c>
      <c r="D269" s="197">
        <v>35</v>
      </c>
      <c r="E269" s="196" t="s">
        <v>62</v>
      </c>
      <c r="F269" s="197">
        <v>133</v>
      </c>
      <c r="G269" s="198" t="s">
        <v>160</v>
      </c>
      <c r="H269" s="180"/>
      <c r="I269" s="181">
        <v>17839</v>
      </c>
      <c r="J269" s="181">
        <v>1850</v>
      </c>
      <c r="K269" s="181">
        <f t="shared" si="4"/>
        <v>0</v>
      </c>
      <c r="L269" s="181">
        <v>1088</v>
      </c>
      <c r="M269" s="181">
        <v>20777</v>
      </c>
      <c r="N269" s="249"/>
      <c r="O269" s="205">
        <v>3</v>
      </c>
      <c r="P269" s="181">
        <v>0</v>
      </c>
      <c r="Q269" s="181">
        <v>59067</v>
      </c>
      <c r="R269" s="181">
        <v>0</v>
      </c>
      <c r="S269" s="181">
        <v>0</v>
      </c>
      <c r="T269" s="181">
        <v>3264</v>
      </c>
      <c r="U269" s="181">
        <v>62331</v>
      </c>
      <c r="V269" s="250"/>
      <c r="W269" s="199">
        <v>0</v>
      </c>
      <c r="X269" s="258">
        <v>0.09</v>
      </c>
      <c r="Y269" s="258">
        <v>3.9487922666339895E-2</v>
      </c>
      <c r="Z269" s="259">
        <v>0</v>
      </c>
      <c r="AA269" s="253"/>
      <c r="AB269" s="260">
        <v>0</v>
      </c>
      <c r="AC269" s="261">
        <v>0</v>
      </c>
      <c r="AD269" s="181">
        <v>0</v>
      </c>
      <c r="AE269" s="261">
        <v>0</v>
      </c>
      <c r="AF269" s="262">
        <v>0</v>
      </c>
      <c r="AG269" s="193"/>
    </row>
    <row r="270" spans="1:33" s="59" customFormat="1" ht="12">
      <c r="A270" s="194">
        <v>444</v>
      </c>
      <c r="B270" s="195">
        <v>444035163</v>
      </c>
      <c r="C270" s="196" t="s">
        <v>524</v>
      </c>
      <c r="D270" s="197">
        <v>35</v>
      </c>
      <c r="E270" s="196" t="s">
        <v>62</v>
      </c>
      <c r="F270" s="197">
        <v>163</v>
      </c>
      <c r="G270" s="198" t="s">
        <v>190</v>
      </c>
      <c r="H270" s="180"/>
      <c r="I270" s="181">
        <v>12440</v>
      </c>
      <c r="J270" s="181">
        <v>0</v>
      </c>
      <c r="K270" s="181">
        <f t="shared" si="4"/>
        <v>0</v>
      </c>
      <c r="L270" s="181">
        <v>1088</v>
      </c>
      <c r="M270" s="181">
        <v>13528</v>
      </c>
      <c r="N270" s="249"/>
      <c r="O270" s="205">
        <v>1</v>
      </c>
      <c r="P270" s="181">
        <v>0</v>
      </c>
      <c r="Q270" s="181">
        <v>12440</v>
      </c>
      <c r="R270" s="181">
        <v>0</v>
      </c>
      <c r="S270" s="181">
        <v>0</v>
      </c>
      <c r="T270" s="181">
        <v>1088</v>
      </c>
      <c r="U270" s="181">
        <v>13528</v>
      </c>
      <c r="V270" s="250"/>
      <c r="W270" s="199">
        <v>0</v>
      </c>
      <c r="X270" s="258">
        <v>0.113490033140277</v>
      </c>
      <c r="Y270" s="258">
        <v>9.7702527762697416E-2</v>
      </c>
      <c r="Z270" s="259">
        <v>0</v>
      </c>
      <c r="AA270" s="253"/>
      <c r="AB270" s="260">
        <v>0</v>
      </c>
      <c r="AC270" s="261">
        <v>0</v>
      </c>
      <c r="AD270" s="181">
        <v>0</v>
      </c>
      <c r="AE270" s="261">
        <v>0</v>
      </c>
      <c r="AF270" s="262">
        <v>0</v>
      </c>
      <c r="AG270" s="193"/>
    </row>
    <row r="271" spans="1:33" s="59" customFormat="1" ht="12">
      <c r="A271" s="194">
        <v>444</v>
      </c>
      <c r="B271" s="195">
        <v>444035189</v>
      </c>
      <c r="C271" s="196" t="s">
        <v>524</v>
      </c>
      <c r="D271" s="197">
        <v>35</v>
      </c>
      <c r="E271" s="196" t="s">
        <v>62</v>
      </c>
      <c r="F271" s="197">
        <v>189</v>
      </c>
      <c r="G271" s="198" t="s">
        <v>216</v>
      </c>
      <c r="H271" s="180"/>
      <c r="I271" s="181">
        <v>11876.535469617698</v>
      </c>
      <c r="J271" s="181">
        <v>4264</v>
      </c>
      <c r="K271" s="181">
        <f t="shared" si="4"/>
        <v>0</v>
      </c>
      <c r="L271" s="181">
        <v>1088</v>
      </c>
      <c r="M271" s="181">
        <v>17228.535469617698</v>
      </c>
      <c r="N271" s="249"/>
      <c r="O271" s="205">
        <v>1</v>
      </c>
      <c r="P271" s="181">
        <v>0</v>
      </c>
      <c r="Q271" s="181">
        <v>16141</v>
      </c>
      <c r="R271" s="181">
        <v>0</v>
      </c>
      <c r="S271" s="181">
        <v>0</v>
      </c>
      <c r="T271" s="181">
        <v>1088</v>
      </c>
      <c r="U271" s="181">
        <v>17229</v>
      </c>
      <c r="V271" s="250"/>
      <c r="W271" s="199">
        <v>0</v>
      </c>
      <c r="X271" s="258">
        <v>0.09</v>
      </c>
      <c r="Y271" s="258">
        <v>3.7160366364692478E-3</v>
      </c>
      <c r="Z271" s="259">
        <v>0</v>
      </c>
      <c r="AA271" s="253"/>
      <c r="AB271" s="260">
        <v>0</v>
      </c>
      <c r="AC271" s="261">
        <v>0</v>
      </c>
      <c r="AD271" s="181">
        <v>0</v>
      </c>
      <c r="AE271" s="261">
        <v>0</v>
      </c>
      <c r="AF271" s="262">
        <v>0</v>
      </c>
      <c r="AG271" s="193"/>
    </row>
    <row r="272" spans="1:33" s="59" customFormat="1" ht="12">
      <c r="A272" s="194">
        <v>444</v>
      </c>
      <c r="B272" s="195">
        <v>444035212</v>
      </c>
      <c r="C272" s="196" t="s">
        <v>524</v>
      </c>
      <c r="D272" s="197">
        <v>35</v>
      </c>
      <c r="E272" s="196" t="s">
        <v>62</v>
      </c>
      <c r="F272" s="197">
        <v>212</v>
      </c>
      <c r="G272" s="198" t="s">
        <v>239</v>
      </c>
      <c r="H272" s="180"/>
      <c r="I272" s="181">
        <v>17197</v>
      </c>
      <c r="J272" s="181">
        <v>4388</v>
      </c>
      <c r="K272" s="181">
        <f t="shared" si="4"/>
        <v>0</v>
      </c>
      <c r="L272" s="181">
        <v>1088</v>
      </c>
      <c r="M272" s="181">
        <v>22673</v>
      </c>
      <c r="N272" s="249"/>
      <c r="O272" s="205">
        <v>1</v>
      </c>
      <c r="P272" s="181">
        <v>0</v>
      </c>
      <c r="Q272" s="181">
        <v>21585</v>
      </c>
      <c r="R272" s="181">
        <v>0</v>
      </c>
      <c r="S272" s="181">
        <v>0</v>
      </c>
      <c r="T272" s="181">
        <v>1088</v>
      </c>
      <c r="U272" s="181">
        <v>22673</v>
      </c>
      <c r="V272" s="250"/>
      <c r="W272" s="199">
        <v>0</v>
      </c>
      <c r="X272" s="258">
        <v>0.09</v>
      </c>
      <c r="Y272" s="258">
        <v>3.7074194082605288E-2</v>
      </c>
      <c r="Z272" s="259">
        <v>0</v>
      </c>
      <c r="AA272" s="253"/>
      <c r="AB272" s="260">
        <v>0</v>
      </c>
      <c r="AC272" s="261">
        <v>0</v>
      </c>
      <c r="AD272" s="181">
        <v>0</v>
      </c>
      <c r="AE272" s="261">
        <v>0</v>
      </c>
      <c r="AF272" s="262">
        <v>0</v>
      </c>
      <c r="AG272" s="193"/>
    </row>
    <row r="273" spans="1:33" s="59" customFormat="1" ht="12">
      <c r="A273" s="194">
        <v>444</v>
      </c>
      <c r="B273" s="195">
        <v>444035220</v>
      </c>
      <c r="C273" s="196" t="s">
        <v>524</v>
      </c>
      <c r="D273" s="197">
        <v>35</v>
      </c>
      <c r="E273" s="196" t="s">
        <v>62</v>
      </c>
      <c r="F273" s="197">
        <v>220</v>
      </c>
      <c r="G273" s="198" t="s">
        <v>247</v>
      </c>
      <c r="H273" s="180"/>
      <c r="I273" s="181">
        <v>10831</v>
      </c>
      <c r="J273" s="181">
        <v>4916</v>
      </c>
      <c r="K273" s="181">
        <f t="shared" si="4"/>
        <v>0</v>
      </c>
      <c r="L273" s="181">
        <v>1088</v>
      </c>
      <c r="M273" s="181">
        <v>16835</v>
      </c>
      <c r="N273" s="249"/>
      <c r="O273" s="205">
        <v>1</v>
      </c>
      <c r="P273" s="181">
        <v>0</v>
      </c>
      <c r="Q273" s="181">
        <v>15747</v>
      </c>
      <c r="R273" s="181">
        <v>0</v>
      </c>
      <c r="S273" s="181">
        <v>0</v>
      </c>
      <c r="T273" s="181">
        <v>1088</v>
      </c>
      <c r="U273" s="181">
        <v>16835</v>
      </c>
      <c r="V273" s="250"/>
      <c r="W273" s="199">
        <v>0</v>
      </c>
      <c r="X273" s="258">
        <v>0.09</v>
      </c>
      <c r="Y273" s="258">
        <v>1.8455011601595125E-2</v>
      </c>
      <c r="Z273" s="259">
        <v>0</v>
      </c>
      <c r="AA273" s="253"/>
      <c r="AB273" s="260">
        <v>0</v>
      </c>
      <c r="AC273" s="261">
        <v>0</v>
      </c>
      <c r="AD273" s="181">
        <v>0</v>
      </c>
      <c r="AE273" s="261">
        <v>0</v>
      </c>
      <c r="AF273" s="262">
        <v>0</v>
      </c>
      <c r="AG273" s="193"/>
    </row>
    <row r="274" spans="1:33" s="59" customFormat="1" ht="12">
      <c r="A274" s="194">
        <v>444</v>
      </c>
      <c r="B274" s="195">
        <v>444035243</v>
      </c>
      <c r="C274" s="196" t="s">
        <v>524</v>
      </c>
      <c r="D274" s="197">
        <v>35</v>
      </c>
      <c r="E274" s="196" t="s">
        <v>62</v>
      </c>
      <c r="F274" s="197">
        <v>243</v>
      </c>
      <c r="G274" s="198" t="s">
        <v>270</v>
      </c>
      <c r="H274" s="180"/>
      <c r="I274" s="181">
        <v>18459</v>
      </c>
      <c r="J274" s="181">
        <v>2792</v>
      </c>
      <c r="K274" s="181">
        <f t="shared" si="4"/>
        <v>0</v>
      </c>
      <c r="L274" s="181">
        <v>1088</v>
      </c>
      <c r="M274" s="181">
        <v>22339</v>
      </c>
      <c r="N274" s="249"/>
      <c r="O274" s="205">
        <v>6</v>
      </c>
      <c r="P274" s="181">
        <v>0</v>
      </c>
      <c r="Q274" s="181">
        <v>127506</v>
      </c>
      <c r="R274" s="181">
        <v>0</v>
      </c>
      <c r="S274" s="181">
        <v>0</v>
      </c>
      <c r="T274" s="181">
        <v>6528</v>
      </c>
      <c r="U274" s="181">
        <v>134034</v>
      </c>
      <c r="V274" s="250"/>
      <c r="W274" s="199">
        <v>0</v>
      </c>
      <c r="X274" s="258">
        <v>0.09</v>
      </c>
      <c r="Y274" s="258">
        <v>6.3574045918088698E-3</v>
      </c>
      <c r="Z274" s="259">
        <v>0</v>
      </c>
      <c r="AA274" s="253"/>
      <c r="AB274" s="260">
        <v>0</v>
      </c>
      <c r="AC274" s="261">
        <v>0</v>
      </c>
      <c r="AD274" s="181">
        <v>0</v>
      </c>
      <c r="AE274" s="261">
        <v>0</v>
      </c>
      <c r="AF274" s="262">
        <v>0</v>
      </c>
      <c r="AG274" s="193"/>
    </row>
    <row r="275" spans="1:33" s="59" customFormat="1" ht="12">
      <c r="A275" s="194">
        <v>444</v>
      </c>
      <c r="B275" s="195">
        <v>444035244</v>
      </c>
      <c r="C275" s="196" t="s">
        <v>524</v>
      </c>
      <c r="D275" s="197">
        <v>35</v>
      </c>
      <c r="E275" s="196" t="s">
        <v>62</v>
      </c>
      <c r="F275" s="197">
        <v>244</v>
      </c>
      <c r="G275" s="198" t="s">
        <v>271</v>
      </c>
      <c r="H275" s="180"/>
      <c r="I275" s="181">
        <v>17160</v>
      </c>
      <c r="J275" s="181">
        <v>5144</v>
      </c>
      <c r="K275" s="181">
        <f t="shared" si="4"/>
        <v>0</v>
      </c>
      <c r="L275" s="181">
        <v>1088</v>
      </c>
      <c r="M275" s="181">
        <v>23392</v>
      </c>
      <c r="N275" s="249"/>
      <c r="O275" s="205">
        <v>7</v>
      </c>
      <c r="P275" s="181">
        <v>0</v>
      </c>
      <c r="Q275" s="181">
        <v>156128</v>
      </c>
      <c r="R275" s="181">
        <v>0</v>
      </c>
      <c r="S275" s="181">
        <v>0</v>
      </c>
      <c r="T275" s="181">
        <v>7616</v>
      </c>
      <c r="U275" s="181">
        <v>163744</v>
      </c>
      <c r="V275" s="250"/>
      <c r="W275" s="199">
        <v>0</v>
      </c>
      <c r="X275" s="258">
        <v>0.09</v>
      </c>
      <c r="Y275" s="258">
        <v>0.11945951840522252</v>
      </c>
      <c r="Z275" s="259">
        <v>0</v>
      </c>
      <c r="AA275" s="253"/>
      <c r="AB275" s="260">
        <v>0</v>
      </c>
      <c r="AC275" s="261">
        <v>0</v>
      </c>
      <c r="AD275" s="181">
        <v>0</v>
      </c>
      <c r="AE275" s="261">
        <v>0</v>
      </c>
      <c r="AF275" s="262">
        <v>0</v>
      </c>
      <c r="AG275" s="193"/>
    </row>
    <row r="276" spans="1:33" s="59" customFormat="1" ht="12">
      <c r="A276" s="194">
        <v>444</v>
      </c>
      <c r="B276" s="195">
        <v>444035284</v>
      </c>
      <c r="C276" s="196" t="s">
        <v>524</v>
      </c>
      <c r="D276" s="197">
        <v>35</v>
      </c>
      <c r="E276" s="196" t="s">
        <v>62</v>
      </c>
      <c r="F276" s="197">
        <v>284</v>
      </c>
      <c r="G276" s="198" t="s">
        <v>311</v>
      </c>
      <c r="H276" s="180"/>
      <c r="I276" s="181">
        <v>15191</v>
      </c>
      <c r="J276" s="181">
        <v>6721</v>
      </c>
      <c r="K276" s="181">
        <f t="shared" si="4"/>
        <v>0</v>
      </c>
      <c r="L276" s="181">
        <v>1088</v>
      </c>
      <c r="M276" s="181">
        <v>23000</v>
      </c>
      <c r="N276" s="249"/>
      <c r="O276" s="205">
        <v>1</v>
      </c>
      <c r="P276" s="181">
        <v>0</v>
      </c>
      <c r="Q276" s="181">
        <v>21912</v>
      </c>
      <c r="R276" s="181">
        <v>0</v>
      </c>
      <c r="S276" s="181">
        <v>0</v>
      </c>
      <c r="T276" s="181">
        <v>1088</v>
      </c>
      <c r="U276" s="181">
        <v>23000</v>
      </c>
      <c r="V276" s="250"/>
      <c r="W276" s="199">
        <v>0</v>
      </c>
      <c r="X276" s="258">
        <v>0.09</v>
      </c>
      <c r="Y276" s="258">
        <v>6.6376818230095211E-2</v>
      </c>
      <c r="Z276" s="259">
        <v>0</v>
      </c>
      <c r="AA276" s="253"/>
      <c r="AB276" s="260">
        <v>0</v>
      </c>
      <c r="AC276" s="261">
        <v>0</v>
      </c>
      <c r="AD276" s="181">
        <v>0</v>
      </c>
      <c r="AE276" s="261">
        <v>0</v>
      </c>
      <c r="AF276" s="262">
        <v>0</v>
      </c>
      <c r="AG276" s="193"/>
    </row>
    <row r="277" spans="1:33" s="59" customFormat="1" ht="12">
      <c r="A277" s="194">
        <v>444</v>
      </c>
      <c r="B277" s="195">
        <v>444035336</v>
      </c>
      <c r="C277" s="196" t="s">
        <v>524</v>
      </c>
      <c r="D277" s="197">
        <v>35</v>
      </c>
      <c r="E277" s="196" t="s">
        <v>62</v>
      </c>
      <c r="F277" s="197">
        <v>336</v>
      </c>
      <c r="G277" s="198" t="s">
        <v>363</v>
      </c>
      <c r="H277" s="180"/>
      <c r="I277" s="181">
        <v>12312</v>
      </c>
      <c r="J277" s="181">
        <v>2993</v>
      </c>
      <c r="K277" s="181">
        <f t="shared" si="4"/>
        <v>0</v>
      </c>
      <c r="L277" s="181">
        <v>1088</v>
      </c>
      <c r="M277" s="181">
        <v>16393</v>
      </c>
      <c r="N277" s="249"/>
      <c r="O277" s="205">
        <v>7</v>
      </c>
      <c r="P277" s="181">
        <v>0</v>
      </c>
      <c r="Q277" s="181">
        <v>107135</v>
      </c>
      <c r="R277" s="181">
        <v>0</v>
      </c>
      <c r="S277" s="181">
        <v>0</v>
      </c>
      <c r="T277" s="181">
        <v>7616</v>
      </c>
      <c r="U277" s="181">
        <v>114751</v>
      </c>
      <c r="V277" s="250"/>
      <c r="W277" s="199">
        <v>0</v>
      </c>
      <c r="X277" s="258">
        <v>0.09</v>
      </c>
      <c r="Y277" s="258">
        <v>4.9344081412740326E-2</v>
      </c>
      <c r="Z277" s="259">
        <v>0</v>
      </c>
      <c r="AA277" s="253"/>
      <c r="AB277" s="260">
        <v>0</v>
      </c>
      <c r="AC277" s="261">
        <v>0</v>
      </c>
      <c r="AD277" s="181">
        <v>0</v>
      </c>
      <c r="AE277" s="261">
        <v>0</v>
      </c>
      <c r="AF277" s="262">
        <v>0</v>
      </c>
      <c r="AG277" s="193"/>
    </row>
    <row r="278" spans="1:33" s="59" customFormat="1" ht="12">
      <c r="A278" s="194">
        <v>444</v>
      </c>
      <c r="B278" s="195">
        <v>444035625</v>
      </c>
      <c r="C278" s="196" t="s">
        <v>524</v>
      </c>
      <c r="D278" s="197">
        <v>35</v>
      </c>
      <c r="E278" s="196" t="s">
        <v>62</v>
      </c>
      <c r="F278" s="197">
        <v>625</v>
      </c>
      <c r="G278" s="198" t="s">
        <v>390</v>
      </c>
      <c r="H278" s="180"/>
      <c r="I278" s="181">
        <v>18890</v>
      </c>
      <c r="J278" s="181">
        <v>2895</v>
      </c>
      <c r="K278" s="181">
        <f t="shared" si="4"/>
        <v>0</v>
      </c>
      <c r="L278" s="181">
        <v>1088</v>
      </c>
      <c r="M278" s="181">
        <v>22873</v>
      </c>
      <c r="N278" s="249"/>
      <c r="O278" s="205">
        <v>2</v>
      </c>
      <c r="P278" s="181">
        <v>0</v>
      </c>
      <c r="Q278" s="181">
        <v>43570</v>
      </c>
      <c r="R278" s="181">
        <v>0</v>
      </c>
      <c r="S278" s="181">
        <v>0</v>
      </c>
      <c r="T278" s="181">
        <v>2176</v>
      </c>
      <c r="U278" s="181">
        <v>45746</v>
      </c>
      <c r="V278" s="250"/>
      <c r="W278" s="199">
        <v>0</v>
      </c>
      <c r="X278" s="258">
        <v>0.09</v>
      </c>
      <c r="Y278" s="258">
        <v>5.9523196121698506E-3</v>
      </c>
      <c r="Z278" s="259">
        <v>0</v>
      </c>
      <c r="AA278" s="253"/>
      <c r="AB278" s="260">
        <v>0</v>
      </c>
      <c r="AC278" s="261">
        <v>0</v>
      </c>
      <c r="AD278" s="181">
        <v>0</v>
      </c>
      <c r="AE278" s="261">
        <v>0</v>
      </c>
      <c r="AF278" s="262">
        <v>0</v>
      </c>
      <c r="AG278" s="193"/>
    </row>
    <row r="279" spans="1:33" s="59" customFormat="1" ht="12">
      <c r="A279" s="194">
        <v>445</v>
      </c>
      <c r="B279" s="195">
        <v>445348017</v>
      </c>
      <c r="C279" s="196" t="s">
        <v>525</v>
      </c>
      <c r="D279" s="197">
        <v>348</v>
      </c>
      <c r="E279" s="196" t="s">
        <v>375</v>
      </c>
      <c r="F279" s="197">
        <v>17</v>
      </c>
      <c r="G279" s="198" t="s">
        <v>44</v>
      </c>
      <c r="H279" s="180"/>
      <c r="I279" s="181">
        <v>16458</v>
      </c>
      <c r="J279" s="181">
        <v>4833</v>
      </c>
      <c r="K279" s="181">
        <f t="shared" si="4"/>
        <v>0</v>
      </c>
      <c r="L279" s="181">
        <v>1088</v>
      </c>
      <c r="M279" s="181">
        <v>22379</v>
      </c>
      <c r="N279" s="249"/>
      <c r="O279" s="205">
        <v>4</v>
      </c>
      <c r="P279" s="181">
        <v>0</v>
      </c>
      <c r="Q279" s="181">
        <v>85164</v>
      </c>
      <c r="R279" s="181">
        <v>0</v>
      </c>
      <c r="S279" s="181">
        <v>0</v>
      </c>
      <c r="T279" s="181">
        <v>4352</v>
      </c>
      <c r="U279" s="181">
        <v>89516</v>
      </c>
      <c r="V279" s="250"/>
      <c r="W279" s="199">
        <v>0</v>
      </c>
      <c r="X279" s="258">
        <v>0.09</v>
      </c>
      <c r="Y279" s="258">
        <v>3.9629445856002327E-3</v>
      </c>
      <c r="Z279" s="259">
        <v>0</v>
      </c>
      <c r="AA279" s="253"/>
      <c r="AB279" s="260">
        <v>0</v>
      </c>
      <c r="AC279" s="261">
        <v>0</v>
      </c>
      <c r="AD279" s="181">
        <v>0</v>
      </c>
      <c r="AE279" s="261">
        <v>0</v>
      </c>
      <c r="AF279" s="262">
        <v>0</v>
      </c>
      <c r="AG279" s="193"/>
    </row>
    <row r="280" spans="1:33" s="59" customFormat="1" ht="12">
      <c r="A280" s="194">
        <v>445</v>
      </c>
      <c r="B280" s="195">
        <v>445348097</v>
      </c>
      <c r="C280" s="196" t="s">
        <v>525</v>
      </c>
      <c r="D280" s="197">
        <v>348</v>
      </c>
      <c r="E280" s="196" t="s">
        <v>375</v>
      </c>
      <c r="F280" s="197">
        <v>97</v>
      </c>
      <c r="G280" s="198" t="s">
        <v>124</v>
      </c>
      <c r="H280" s="180"/>
      <c r="I280" s="181">
        <v>18828</v>
      </c>
      <c r="J280" s="181">
        <v>0</v>
      </c>
      <c r="K280" s="181">
        <f t="shared" si="4"/>
        <v>0</v>
      </c>
      <c r="L280" s="181">
        <v>1088</v>
      </c>
      <c r="M280" s="181">
        <v>19916</v>
      </c>
      <c r="N280" s="249"/>
      <c r="O280" s="205">
        <v>1</v>
      </c>
      <c r="P280" s="181">
        <v>0</v>
      </c>
      <c r="Q280" s="181">
        <v>18828</v>
      </c>
      <c r="R280" s="181">
        <v>0</v>
      </c>
      <c r="S280" s="181">
        <v>0</v>
      </c>
      <c r="T280" s="181">
        <v>1088</v>
      </c>
      <c r="U280" s="181">
        <v>19916</v>
      </c>
      <c r="V280" s="250"/>
      <c r="W280" s="199">
        <v>0</v>
      </c>
      <c r="X280" s="258">
        <v>0.18</v>
      </c>
      <c r="Y280" s="258">
        <v>4.3787918241270679E-2</v>
      </c>
      <c r="Z280" s="259">
        <v>0</v>
      </c>
      <c r="AA280" s="253"/>
      <c r="AB280" s="260">
        <v>0</v>
      </c>
      <c r="AC280" s="261">
        <v>0</v>
      </c>
      <c r="AD280" s="181">
        <v>0</v>
      </c>
      <c r="AE280" s="261">
        <v>0</v>
      </c>
      <c r="AF280" s="262">
        <v>0</v>
      </c>
      <c r="AG280" s="193"/>
    </row>
    <row r="281" spans="1:33" s="59" customFormat="1" ht="12">
      <c r="A281" s="194">
        <v>445</v>
      </c>
      <c r="B281" s="195">
        <v>445348151</v>
      </c>
      <c r="C281" s="196" t="s">
        <v>525</v>
      </c>
      <c r="D281" s="197">
        <v>348</v>
      </c>
      <c r="E281" s="196" t="s">
        <v>375</v>
      </c>
      <c r="F281" s="197">
        <v>151</v>
      </c>
      <c r="G281" s="198" t="s">
        <v>178</v>
      </c>
      <c r="H281" s="180"/>
      <c r="I281" s="181">
        <v>14536</v>
      </c>
      <c r="J281" s="181">
        <v>2396</v>
      </c>
      <c r="K281" s="181">
        <f t="shared" si="4"/>
        <v>0</v>
      </c>
      <c r="L281" s="181">
        <v>1088</v>
      </c>
      <c r="M281" s="181">
        <v>18020</v>
      </c>
      <c r="N281" s="249"/>
      <c r="O281" s="205">
        <v>15</v>
      </c>
      <c r="P281" s="181">
        <v>0</v>
      </c>
      <c r="Q281" s="181">
        <v>253980</v>
      </c>
      <c r="R281" s="181">
        <v>0</v>
      </c>
      <c r="S281" s="181">
        <v>0</v>
      </c>
      <c r="T281" s="181">
        <v>16320</v>
      </c>
      <c r="U281" s="181">
        <v>270300</v>
      </c>
      <c r="V281" s="250"/>
      <c r="W281" s="199">
        <v>0</v>
      </c>
      <c r="X281" s="258">
        <v>0.09</v>
      </c>
      <c r="Y281" s="258">
        <v>1.4403159760963206E-2</v>
      </c>
      <c r="Z281" s="259">
        <v>0</v>
      </c>
      <c r="AA281" s="253"/>
      <c r="AB281" s="260">
        <v>0</v>
      </c>
      <c r="AC281" s="261">
        <v>0</v>
      </c>
      <c r="AD281" s="181">
        <v>0</v>
      </c>
      <c r="AE281" s="261">
        <v>0</v>
      </c>
      <c r="AF281" s="262">
        <v>0</v>
      </c>
      <c r="AG281" s="193"/>
    </row>
    <row r="282" spans="1:33" s="59" customFormat="1" ht="12">
      <c r="A282" s="194">
        <v>445</v>
      </c>
      <c r="B282" s="195">
        <v>445348153</v>
      </c>
      <c r="C282" s="196" t="s">
        <v>525</v>
      </c>
      <c r="D282" s="197">
        <v>348</v>
      </c>
      <c r="E282" s="196" t="s">
        <v>375</v>
      </c>
      <c r="F282" s="197">
        <v>153</v>
      </c>
      <c r="G282" s="198" t="s">
        <v>180</v>
      </c>
      <c r="H282" s="180"/>
      <c r="I282" s="181">
        <v>15777</v>
      </c>
      <c r="J282" s="181">
        <v>40</v>
      </c>
      <c r="K282" s="181">
        <f t="shared" si="4"/>
        <v>0</v>
      </c>
      <c r="L282" s="181">
        <v>1088</v>
      </c>
      <c r="M282" s="181">
        <v>16905</v>
      </c>
      <c r="N282" s="249"/>
      <c r="O282" s="205">
        <v>2</v>
      </c>
      <c r="P282" s="181">
        <v>0</v>
      </c>
      <c r="Q282" s="181">
        <v>31634</v>
      </c>
      <c r="R282" s="181">
        <v>0</v>
      </c>
      <c r="S282" s="181">
        <v>0</v>
      </c>
      <c r="T282" s="181">
        <v>2176</v>
      </c>
      <c r="U282" s="181">
        <v>33810</v>
      </c>
      <c r="V282" s="250"/>
      <c r="W282" s="199">
        <v>0</v>
      </c>
      <c r="X282" s="258">
        <v>0.09</v>
      </c>
      <c r="Y282" s="258">
        <v>1.3058159672249003E-2</v>
      </c>
      <c r="Z282" s="259">
        <v>0</v>
      </c>
      <c r="AA282" s="253"/>
      <c r="AB282" s="260">
        <v>0</v>
      </c>
      <c r="AC282" s="261">
        <v>0</v>
      </c>
      <c r="AD282" s="181">
        <v>0</v>
      </c>
      <c r="AE282" s="261">
        <v>0</v>
      </c>
      <c r="AF282" s="262">
        <v>0</v>
      </c>
      <c r="AG282" s="193"/>
    </row>
    <row r="283" spans="1:33" s="59" customFormat="1" ht="12">
      <c r="A283" s="194">
        <v>445</v>
      </c>
      <c r="B283" s="195">
        <v>445348170</v>
      </c>
      <c r="C283" s="196" t="s">
        <v>525</v>
      </c>
      <c r="D283" s="197">
        <v>348</v>
      </c>
      <c r="E283" s="196" t="s">
        <v>375</v>
      </c>
      <c r="F283" s="197">
        <v>170</v>
      </c>
      <c r="G283" s="198" t="s">
        <v>197</v>
      </c>
      <c r="H283" s="180"/>
      <c r="I283" s="181">
        <v>10115</v>
      </c>
      <c r="J283" s="181">
        <v>2600</v>
      </c>
      <c r="K283" s="181">
        <f t="shared" si="4"/>
        <v>0</v>
      </c>
      <c r="L283" s="181">
        <v>1088</v>
      </c>
      <c r="M283" s="181">
        <v>13803</v>
      </c>
      <c r="N283" s="249"/>
      <c r="O283" s="205">
        <v>1</v>
      </c>
      <c r="P283" s="181">
        <v>0</v>
      </c>
      <c r="Q283" s="181">
        <v>12715</v>
      </c>
      <c r="R283" s="181">
        <v>0</v>
      </c>
      <c r="S283" s="181">
        <v>0</v>
      </c>
      <c r="T283" s="181">
        <v>1088</v>
      </c>
      <c r="U283" s="181">
        <v>13803</v>
      </c>
      <c r="V283" s="250"/>
      <c r="W283" s="199">
        <v>0</v>
      </c>
      <c r="X283" s="258">
        <v>0.09</v>
      </c>
      <c r="Y283" s="258">
        <v>8.285555478372697E-2</v>
      </c>
      <c r="Z283" s="259">
        <v>0</v>
      </c>
      <c r="AA283" s="253"/>
      <c r="AB283" s="260">
        <v>0</v>
      </c>
      <c r="AC283" s="261">
        <v>0</v>
      </c>
      <c r="AD283" s="181">
        <v>0</v>
      </c>
      <c r="AE283" s="261">
        <v>0</v>
      </c>
      <c r="AF283" s="262">
        <v>0</v>
      </c>
      <c r="AG283" s="193"/>
    </row>
    <row r="284" spans="1:33" s="59" customFormat="1" ht="12">
      <c r="A284" s="194">
        <v>445</v>
      </c>
      <c r="B284" s="195">
        <v>445348186</v>
      </c>
      <c r="C284" s="196" t="s">
        <v>525</v>
      </c>
      <c r="D284" s="197">
        <v>348</v>
      </c>
      <c r="E284" s="196" t="s">
        <v>375</v>
      </c>
      <c r="F284" s="197">
        <v>186</v>
      </c>
      <c r="G284" s="198" t="s">
        <v>213</v>
      </c>
      <c r="H284" s="180"/>
      <c r="I284" s="181">
        <v>14368</v>
      </c>
      <c r="J284" s="181">
        <v>5741</v>
      </c>
      <c r="K284" s="181">
        <f t="shared" si="4"/>
        <v>0</v>
      </c>
      <c r="L284" s="181">
        <v>1088</v>
      </c>
      <c r="M284" s="181">
        <v>21197</v>
      </c>
      <c r="N284" s="249"/>
      <c r="O284" s="205">
        <v>8</v>
      </c>
      <c r="P284" s="181">
        <v>0</v>
      </c>
      <c r="Q284" s="181">
        <v>160872</v>
      </c>
      <c r="R284" s="181">
        <v>0</v>
      </c>
      <c r="S284" s="181">
        <v>0</v>
      </c>
      <c r="T284" s="181">
        <v>8704</v>
      </c>
      <c r="U284" s="181">
        <v>169576</v>
      </c>
      <c r="V284" s="250"/>
      <c r="W284" s="199">
        <v>0</v>
      </c>
      <c r="X284" s="258">
        <v>0.09</v>
      </c>
      <c r="Y284" s="258">
        <v>8.0539289253751031E-3</v>
      </c>
      <c r="Z284" s="259">
        <v>0</v>
      </c>
      <c r="AA284" s="253"/>
      <c r="AB284" s="260">
        <v>0</v>
      </c>
      <c r="AC284" s="261">
        <v>0</v>
      </c>
      <c r="AD284" s="181">
        <v>0</v>
      </c>
      <c r="AE284" s="261">
        <v>0</v>
      </c>
      <c r="AF284" s="262">
        <v>0</v>
      </c>
      <c r="AG284" s="193"/>
    </row>
    <row r="285" spans="1:33" s="59" customFormat="1" ht="12">
      <c r="A285" s="194">
        <v>445</v>
      </c>
      <c r="B285" s="195">
        <v>445348214</v>
      </c>
      <c r="C285" s="196" t="s">
        <v>525</v>
      </c>
      <c r="D285" s="197">
        <v>348</v>
      </c>
      <c r="E285" s="196" t="s">
        <v>375</v>
      </c>
      <c r="F285" s="197">
        <v>214</v>
      </c>
      <c r="G285" s="198" t="s">
        <v>241</v>
      </c>
      <c r="H285" s="180"/>
      <c r="I285" s="181">
        <v>15073</v>
      </c>
      <c r="J285" s="181">
        <v>3651</v>
      </c>
      <c r="K285" s="181">
        <f t="shared" si="4"/>
        <v>0</v>
      </c>
      <c r="L285" s="181">
        <v>1088</v>
      </c>
      <c r="M285" s="181">
        <v>19812</v>
      </c>
      <c r="N285" s="249"/>
      <c r="O285" s="205">
        <v>2</v>
      </c>
      <c r="P285" s="181">
        <v>0</v>
      </c>
      <c r="Q285" s="181">
        <v>37448</v>
      </c>
      <c r="R285" s="181">
        <v>0</v>
      </c>
      <c r="S285" s="181">
        <v>0</v>
      </c>
      <c r="T285" s="181">
        <v>2176</v>
      </c>
      <c r="U285" s="181">
        <v>39624</v>
      </c>
      <c r="V285" s="250"/>
      <c r="W285" s="199">
        <v>0</v>
      </c>
      <c r="X285" s="258">
        <v>0.09</v>
      </c>
      <c r="Y285" s="258">
        <v>2.4668507808144453E-3</v>
      </c>
      <c r="Z285" s="259">
        <v>0</v>
      </c>
      <c r="AA285" s="253"/>
      <c r="AB285" s="260">
        <v>0</v>
      </c>
      <c r="AC285" s="261">
        <v>0</v>
      </c>
      <c r="AD285" s="181">
        <v>0</v>
      </c>
      <c r="AE285" s="261">
        <v>0</v>
      </c>
      <c r="AF285" s="262">
        <v>0</v>
      </c>
      <c r="AG285" s="193"/>
    </row>
    <row r="286" spans="1:33" s="59" customFormat="1" ht="12">
      <c r="A286" s="194">
        <v>445</v>
      </c>
      <c r="B286" s="195">
        <v>445348226</v>
      </c>
      <c r="C286" s="196" t="s">
        <v>525</v>
      </c>
      <c r="D286" s="197">
        <v>348</v>
      </c>
      <c r="E286" s="196" t="s">
        <v>375</v>
      </c>
      <c r="F286" s="197">
        <v>226</v>
      </c>
      <c r="G286" s="198" t="s">
        <v>253</v>
      </c>
      <c r="H286" s="180"/>
      <c r="I286" s="181">
        <v>13090</v>
      </c>
      <c r="J286" s="181">
        <v>2388</v>
      </c>
      <c r="K286" s="181">
        <f t="shared" si="4"/>
        <v>0</v>
      </c>
      <c r="L286" s="181">
        <v>1088</v>
      </c>
      <c r="M286" s="181">
        <v>16566</v>
      </c>
      <c r="N286" s="249"/>
      <c r="O286" s="205">
        <v>29</v>
      </c>
      <c r="P286" s="181">
        <v>0</v>
      </c>
      <c r="Q286" s="181">
        <v>448862</v>
      </c>
      <c r="R286" s="181">
        <v>0</v>
      </c>
      <c r="S286" s="181">
        <v>0</v>
      </c>
      <c r="T286" s="181">
        <v>31552</v>
      </c>
      <c r="U286" s="181">
        <v>480414</v>
      </c>
      <c r="V286" s="250"/>
      <c r="W286" s="199">
        <v>0</v>
      </c>
      <c r="X286" s="258">
        <v>0.18</v>
      </c>
      <c r="Y286" s="258">
        <v>2.2935777732683526E-2</v>
      </c>
      <c r="Z286" s="259">
        <v>0</v>
      </c>
      <c r="AA286" s="253"/>
      <c r="AB286" s="260">
        <v>0</v>
      </c>
      <c r="AC286" s="261">
        <v>0</v>
      </c>
      <c r="AD286" s="181">
        <v>0</v>
      </c>
      <c r="AE286" s="261">
        <v>0</v>
      </c>
      <c r="AF286" s="262">
        <v>0</v>
      </c>
      <c r="AG286" s="193"/>
    </row>
    <row r="287" spans="1:33" s="59" customFormat="1" ht="12">
      <c r="A287" s="194">
        <v>445</v>
      </c>
      <c r="B287" s="195">
        <v>445348271</v>
      </c>
      <c r="C287" s="196" t="s">
        <v>525</v>
      </c>
      <c r="D287" s="197">
        <v>348</v>
      </c>
      <c r="E287" s="196" t="s">
        <v>375</v>
      </c>
      <c r="F287" s="197">
        <v>271</v>
      </c>
      <c r="G287" s="198" t="s">
        <v>298</v>
      </c>
      <c r="H287" s="180"/>
      <c r="I287" s="181">
        <v>13362</v>
      </c>
      <c r="J287" s="181">
        <v>3879</v>
      </c>
      <c r="K287" s="181">
        <f t="shared" si="4"/>
        <v>0</v>
      </c>
      <c r="L287" s="181">
        <v>1088</v>
      </c>
      <c r="M287" s="181">
        <v>18329</v>
      </c>
      <c r="N287" s="249"/>
      <c r="O287" s="205">
        <v>2</v>
      </c>
      <c r="P287" s="181">
        <v>0</v>
      </c>
      <c r="Q287" s="181">
        <v>34482</v>
      </c>
      <c r="R287" s="181">
        <v>0</v>
      </c>
      <c r="S287" s="181">
        <v>0</v>
      </c>
      <c r="T287" s="181">
        <v>2176</v>
      </c>
      <c r="U287" s="181">
        <v>36658</v>
      </c>
      <c r="V287" s="250"/>
      <c r="W287" s="199">
        <v>0</v>
      </c>
      <c r="X287" s="258">
        <v>0.09</v>
      </c>
      <c r="Y287" s="258">
        <v>3.0204616649566868E-3</v>
      </c>
      <c r="Z287" s="259">
        <v>0</v>
      </c>
      <c r="AA287" s="253"/>
      <c r="AB287" s="260">
        <v>0</v>
      </c>
      <c r="AC287" s="261">
        <v>0</v>
      </c>
      <c r="AD287" s="181">
        <v>0</v>
      </c>
      <c r="AE287" s="261">
        <v>0</v>
      </c>
      <c r="AF287" s="262">
        <v>0</v>
      </c>
      <c r="AG287" s="193"/>
    </row>
    <row r="288" spans="1:33" s="59" customFormat="1" ht="12">
      <c r="A288" s="194">
        <v>445</v>
      </c>
      <c r="B288" s="195">
        <v>445348277</v>
      </c>
      <c r="C288" s="196" t="s">
        <v>525</v>
      </c>
      <c r="D288" s="197">
        <v>348</v>
      </c>
      <c r="E288" s="196" t="s">
        <v>375</v>
      </c>
      <c r="F288" s="197">
        <v>277</v>
      </c>
      <c r="G288" s="198" t="s">
        <v>304</v>
      </c>
      <c r="H288" s="180"/>
      <c r="I288" s="181">
        <v>16591</v>
      </c>
      <c r="J288" s="181">
        <v>671</v>
      </c>
      <c r="K288" s="181">
        <f t="shared" si="4"/>
        <v>0</v>
      </c>
      <c r="L288" s="181">
        <v>1088</v>
      </c>
      <c r="M288" s="181">
        <v>18350</v>
      </c>
      <c r="N288" s="249"/>
      <c r="O288" s="205">
        <v>1</v>
      </c>
      <c r="P288" s="181">
        <v>0</v>
      </c>
      <c r="Q288" s="181">
        <v>17262</v>
      </c>
      <c r="R288" s="181">
        <v>0</v>
      </c>
      <c r="S288" s="181">
        <v>0</v>
      </c>
      <c r="T288" s="181">
        <v>1088</v>
      </c>
      <c r="U288" s="181">
        <v>18350</v>
      </c>
      <c r="V288" s="250"/>
      <c r="W288" s="199">
        <v>0</v>
      </c>
      <c r="X288" s="258">
        <v>0.18</v>
      </c>
      <c r="Y288" s="258">
        <v>6.0482978391572864E-2</v>
      </c>
      <c r="Z288" s="259">
        <v>0</v>
      </c>
      <c r="AA288" s="253"/>
      <c r="AB288" s="260">
        <v>0</v>
      </c>
      <c r="AC288" s="261">
        <v>0</v>
      </c>
      <c r="AD288" s="181">
        <v>0</v>
      </c>
      <c r="AE288" s="261">
        <v>0</v>
      </c>
      <c r="AF288" s="262">
        <v>0</v>
      </c>
      <c r="AG288" s="193"/>
    </row>
    <row r="289" spans="1:33" s="59" customFormat="1" ht="12">
      <c r="A289" s="194">
        <v>445</v>
      </c>
      <c r="B289" s="195">
        <v>445348290</v>
      </c>
      <c r="C289" s="196" t="s">
        <v>525</v>
      </c>
      <c r="D289" s="197">
        <v>348</v>
      </c>
      <c r="E289" s="196" t="s">
        <v>375</v>
      </c>
      <c r="F289" s="197">
        <v>290</v>
      </c>
      <c r="G289" s="198" t="s">
        <v>317</v>
      </c>
      <c r="H289" s="180"/>
      <c r="I289" s="181">
        <v>14056</v>
      </c>
      <c r="J289" s="181">
        <v>6652</v>
      </c>
      <c r="K289" s="181">
        <f t="shared" si="4"/>
        <v>0</v>
      </c>
      <c r="L289" s="181">
        <v>1088</v>
      </c>
      <c r="M289" s="181">
        <v>21796</v>
      </c>
      <c r="N289" s="249"/>
      <c r="O289" s="205">
        <v>1</v>
      </c>
      <c r="P289" s="181">
        <v>0</v>
      </c>
      <c r="Q289" s="181">
        <v>20708</v>
      </c>
      <c r="R289" s="181">
        <v>0</v>
      </c>
      <c r="S289" s="181">
        <v>0</v>
      </c>
      <c r="T289" s="181">
        <v>1088</v>
      </c>
      <c r="U289" s="181">
        <v>21796</v>
      </c>
      <c r="V289" s="250"/>
      <c r="W289" s="199">
        <v>0</v>
      </c>
      <c r="X289" s="258">
        <v>0.09</v>
      </c>
      <c r="Y289" s="258">
        <v>9.929625206066136E-4</v>
      </c>
      <c r="Z289" s="259">
        <v>0</v>
      </c>
      <c r="AA289" s="253"/>
      <c r="AB289" s="260">
        <v>0</v>
      </c>
      <c r="AC289" s="261">
        <v>0</v>
      </c>
      <c r="AD289" s="181">
        <v>0</v>
      </c>
      <c r="AE289" s="261">
        <v>0</v>
      </c>
      <c r="AF289" s="262">
        <v>0</v>
      </c>
      <c r="AG289" s="193"/>
    </row>
    <row r="290" spans="1:33" s="59" customFormat="1" ht="12">
      <c r="A290" s="194">
        <v>445</v>
      </c>
      <c r="B290" s="195">
        <v>445348316</v>
      </c>
      <c r="C290" s="196" t="s">
        <v>525</v>
      </c>
      <c r="D290" s="197">
        <v>348</v>
      </c>
      <c r="E290" s="196" t="s">
        <v>375</v>
      </c>
      <c r="F290" s="197">
        <v>316</v>
      </c>
      <c r="G290" s="198" t="s">
        <v>343</v>
      </c>
      <c r="H290" s="180"/>
      <c r="I290" s="181">
        <v>15648</v>
      </c>
      <c r="J290" s="181">
        <v>1914</v>
      </c>
      <c r="K290" s="181">
        <f t="shared" si="4"/>
        <v>0</v>
      </c>
      <c r="L290" s="181">
        <v>1088</v>
      </c>
      <c r="M290" s="181">
        <v>18650</v>
      </c>
      <c r="N290" s="249"/>
      <c r="O290" s="205">
        <v>12</v>
      </c>
      <c r="P290" s="181">
        <v>0</v>
      </c>
      <c r="Q290" s="181">
        <v>210744</v>
      </c>
      <c r="R290" s="181">
        <v>0</v>
      </c>
      <c r="S290" s="181">
        <v>0</v>
      </c>
      <c r="T290" s="181">
        <v>13056</v>
      </c>
      <c r="U290" s="181">
        <v>223800</v>
      </c>
      <c r="V290" s="250"/>
      <c r="W290" s="199">
        <v>0</v>
      </c>
      <c r="X290" s="258">
        <v>0.18</v>
      </c>
      <c r="Y290" s="258">
        <v>1.874822571860723E-2</v>
      </c>
      <c r="Z290" s="259">
        <v>0</v>
      </c>
      <c r="AA290" s="253"/>
      <c r="AB290" s="260">
        <v>0</v>
      </c>
      <c r="AC290" s="261">
        <v>0</v>
      </c>
      <c r="AD290" s="181">
        <v>0</v>
      </c>
      <c r="AE290" s="261">
        <v>0</v>
      </c>
      <c r="AF290" s="262">
        <v>0</v>
      </c>
      <c r="AG290" s="193"/>
    </row>
    <row r="291" spans="1:33" s="59" customFormat="1" ht="12">
      <c r="A291" s="194">
        <v>445</v>
      </c>
      <c r="B291" s="195">
        <v>445348322</v>
      </c>
      <c r="C291" s="196" t="s">
        <v>525</v>
      </c>
      <c r="D291" s="197">
        <v>348</v>
      </c>
      <c r="E291" s="196" t="s">
        <v>375</v>
      </c>
      <c r="F291" s="197">
        <v>322</v>
      </c>
      <c r="G291" s="198" t="s">
        <v>349</v>
      </c>
      <c r="H291" s="180"/>
      <c r="I291" s="181">
        <v>16825</v>
      </c>
      <c r="J291" s="181">
        <v>9726</v>
      </c>
      <c r="K291" s="181">
        <f t="shared" si="4"/>
        <v>0</v>
      </c>
      <c r="L291" s="181">
        <v>1088</v>
      </c>
      <c r="M291" s="181">
        <v>27639</v>
      </c>
      <c r="N291" s="249"/>
      <c r="O291" s="205">
        <v>2</v>
      </c>
      <c r="P291" s="181">
        <v>0</v>
      </c>
      <c r="Q291" s="181">
        <v>53102</v>
      </c>
      <c r="R291" s="181">
        <v>0</v>
      </c>
      <c r="S291" s="181">
        <v>0</v>
      </c>
      <c r="T291" s="181">
        <v>2176</v>
      </c>
      <c r="U291" s="181">
        <v>55278</v>
      </c>
      <c r="V291" s="250"/>
      <c r="W291" s="199">
        <v>0</v>
      </c>
      <c r="X291" s="258">
        <v>0.09</v>
      </c>
      <c r="Y291" s="258">
        <v>5.7532484499595114E-3</v>
      </c>
      <c r="Z291" s="259">
        <v>0</v>
      </c>
      <c r="AA291" s="253"/>
      <c r="AB291" s="260">
        <v>0</v>
      </c>
      <c r="AC291" s="261">
        <v>0</v>
      </c>
      <c r="AD291" s="181">
        <v>0</v>
      </c>
      <c r="AE291" s="261">
        <v>0</v>
      </c>
      <c r="AF291" s="262">
        <v>0</v>
      </c>
      <c r="AG291" s="193"/>
    </row>
    <row r="292" spans="1:33" s="59" customFormat="1" ht="12">
      <c r="A292" s="194">
        <v>445</v>
      </c>
      <c r="B292" s="195">
        <v>445348348</v>
      </c>
      <c r="C292" s="196" t="s">
        <v>525</v>
      </c>
      <c r="D292" s="197">
        <v>348</v>
      </c>
      <c r="E292" s="196" t="s">
        <v>375</v>
      </c>
      <c r="F292" s="197">
        <v>348</v>
      </c>
      <c r="G292" s="198" t="s">
        <v>375</v>
      </c>
      <c r="H292" s="180"/>
      <c r="I292" s="181">
        <v>14848</v>
      </c>
      <c r="J292" s="181">
        <v>0</v>
      </c>
      <c r="K292" s="181">
        <f t="shared" si="4"/>
        <v>929.99694889397404</v>
      </c>
      <c r="L292" s="181">
        <v>1088</v>
      </c>
      <c r="M292" s="181">
        <v>16865.996948893975</v>
      </c>
      <c r="N292" s="249"/>
      <c r="O292" s="205">
        <v>1311</v>
      </c>
      <c r="P292" s="181">
        <v>0</v>
      </c>
      <c r="Q292" s="181">
        <v>19465728</v>
      </c>
      <c r="R292" s="181">
        <v>0</v>
      </c>
      <c r="S292" s="181">
        <v>1219226</v>
      </c>
      <c r="T292" s="181">
        <v>1426368</v>
      </c>
      <c r="U292" s="181">
        <v>22111322</v>
      </c>
      <c r="V292" s="250"/>
      <c r="W292" s="199">
        <v>0</v>
      </c>
      <c r="X292" s="258">
        <v>0.18</v>
      </c>
      <c r="Y292" s="258">
        <v>6.8626415659820139E-2</v>
      </c>
      <c r="Z292" s="259">
        <v>0</v>
      </c>
      <c r="AA292" s="253"/>
      <c r="AB292" s="260">
        <v>0</v>
      </c>
      <c r="AC292" s="261">
        <v>0</v>
      </c>
      <c r="AD292" s="181">
        <v>0</v>
      </c>
      <c r="AE292" s="261">
        <v>0</v>
      </c>
      <c r="AF292" s="262">
        <v>0</v>
      </c>
      <c r="AG292" s="193"/>
    </row>
    <row r="293" spans="1:33" s="59" customFormat="1" ht="12">
      <c r="A293" s="194">
        <v>445</v>
      </c>
      <c r="B293" s="195">
        <v>445348620</v>
      </c>
      <c r="C293" s="196" t="s">
        <v>525</v>
      </c>
      <c r="D293" s="197">
        <v>348</v>
      </c>
      <c r="E293" s="196" t="s">
        <v>375</v>
      </c>
      <c r="F293" s="197">
        <v>620</v>
      </c>
      <c r="G293" s="198" t="s">
        <v>388</v>
      </c>
      <c r="H293" s="180"/>
      <c r="I293" s="181">
        <v>10115</v>
      </c>
      <c r="J293" s="181">
        <v>5521</v>
      </c>
      <c r="K293" s="181">
        <f t="shared" si="4"/>
        <v>0</v>
      </c>
      <c r="L293" s="181">
        <v>1088</v>
      </c>
      <c r="M293" s="181">
        <v>16724</v>
      </c>
      <c r="N293" s="249"/>
      <c r="O293" s="205">
        <v>1</v>
      </c>
      <c r="P293" s="181">
        <v>0</v>
      </c>
      <c r="Q293" s="181">
        <v>15636</v>
      </c>
      <c r="R293" s="181">
        <v>0</v>
      </c>
      <c r="S293" s="181">
        <v>0</v>
      </c>
      <c r="T293" s="181">
        <v>1088</v>
      </c>
      <c r="U293" s="181">
        <v>16724</v>
      </c>
      <c r="V293" s="250"/>
      <c r="W293" s="199">
        <v>0</v>
      </c>
      <c r="X293" s="258">
        <v>0.09</v>
      </c>
      <c r="Y293" s="258">
        <v>1.4541840168411025E-2</v>
      </c>
      <c r="Z293" s="259">
        <v>0</v>
      </c>
      <c r="AA293" s="253"/>
      <c r="AB293" s="260">
        <v>0</v>
      </c>
      <c r="AC293" s="261">
        <v>0</v>
      </c>
      <c r="AD293" s="181">
        <v>0</v>
      </c>
      <c r="AE293" s="261">
        <v>0</v>
      </c>
      <c r="AF293" s="262">
        <v>0</v>
      </c>
      <c r="AG293" s="193"/>
    </row>
    <row r="294" spans="1:33" s="59" customFormat="1" ht="12">
      <c r="A294" s="194">
        <v>445</v>
      </c>
      <c r="B294" s="195">
        <v>445348658</v>
      </c>
      <c r="C294" s="196" t="s">
        <v>525</v>
      </c>
      <c r="D294" s="197">
        <v>348</v>
      </c>
      <c r="E294" s="196" t="s">
        <v>375</v>
      </c>
      <c r="F294" s="197">
        <v>658</v>
      </c>
      <c r="G294" s="198" t="s">
        <v>397</v>
      </c>
      <c r="H294" s="180"/>
      <c r="I294" s="181">
        <v>15752</v>
      </c>
      <c r="J294" s="181">
        <v>3791</v>
      </c>
      <c r="K294" s="181">
        <f t="shared" si="4"/>
        <v>0</v>
      </c>
      <c r="L294" s="181">
        <v>1088</v>
      </c>
      <c r="M294" s="181">
        <v>20631</v>
      </c>
      <c r="N294" s="249"/>
      <c r="O294" s="205">
        <v>5</v>
      </c>
      <c r="P294" s="181">
        <v>0</v>
      </c>
      <c r="Q294" s="181">
        <v>97715</v>
      </c>
      <c r="R294" s="181">
        <v>0</v>
      </c>
      <c r="S294" s="181">
        <v>0</v>
      </c>
      <c r="T294" s="181">
        <v>5440</v>
      </c>
      <c r="U294" s="181">
        <v>103155</v>
      </c>
      <c r="V294" s="250"/>
      <c r="W294" s="199">
        <v>0</v>
      </c>
      <c r="X294" s="258">
        <v>0.09</v>
      </c>
      <c r="Y294" s="258">
        <v>5.6470513555609957E-3</v>
      </c>
      <c r="Z294" s="259">
        <v>0</v>
      </c>
      <c r="AA294" s="253"/>
      <c r="AB294" s="260">
        <v>0</v>
      </c>
      <c r="AC294" s="261">
        <v>0</v>
      </c>
      <c r="AD294" s="181">
        <v>0</v>
      </c>
      <c r="AE294" s="261">
        <v>0</v>
      </c>
      <c r="AF294" s="262">
        <v>0</v>
      </c>
      <c r="AG294" s="193"/>
    </row>
    <row r="295" spans="1:33" s="59" customFormat="1" ht="12">
      <c r="A295" s="194">
        <v>445</v>
      </c>
      <c r="B295" s="195">
        <v>445348753</v>
      </c>
      <c r="C295" s="196" t="s">
        <v>525</v>
      </c>
      <c r="D295" s="197">
        <v>348</v>
      </c>
      <c r="E295" s="196" t="s">
        <v>375</v>
      </c>
      <c r="F295" s="197">
        <v>753</v>
      </c>
      <c r="G295" s="198" t="s">
        <v>426</v>
      </c>
      <c r="H295" s="180"/>
      <c r="I295" s="181">
        <v>10477</v>
      </c>
      <c r="J295" s="181">
        <v>4254</v>
      </c>
      <c r="K295" s="181">
        <f t="shared" si="4"/>
        <v>0</v>
      </c>
      <c r="L295" s="181">
        <v>1088</v>
      </c>
      <c r="M295" s="181">
        <v>15819</v>
      </c>
      <c r="N295" s="249"/>
      <c r="O295" s="205">
        <v>4</v>
      </c>
      <c r="P295" s="181">
        <v>0</v>
      </c>
      <c r="Q295" s="181">
        <v>58924</v>
      </c>
      <c r="R295" s="181">
        <v>0</v>
      </c>
      <c r="S295" s="181">
        <v>0</v>
      </c>
      <c r="T295" s="181">
        <v>4352</v>
      </c>
      <c r="U295" s="181">
        <v>63276</v>
      </c>
      <c r="V295" s="250"/>
      <c r="W295" s="199">
        <v>0</v>
      </c>
      <c r="X295" s="258">
        <v>0.09</v>
      </c>
      <c r="Y295" s="258">
        <v>5.8200043224256618E-3</v>
      </c>
      <c r="Z295" s="259">
        <v>0</v>
      </c>
      <c r="AA295" s="253"/>
      <c r="AB295" s="260">
        <v>0</v>
      </c>
      <c r="AC295" s="261">
        <v>0</v>
      </c>
      <c r="AD295" s="181">
        <v>0</v>
      </c>
      <c r="AE295" s="261">
        <v>0</v>
      </c>
      <c r="AF295" s="262">
        <v>0</v>
      </c>
      <c r="AG295" s="193"/>
    </row>
    <row r="296" spans="1:33" s="59" customFormat="1" ht="12">
      <c r="A296" s="194">
        <v>445</v>
      </c>
      <c r="B296" s="195">
        <v>445348767</v>
      </c>
      <c r="C296" s="196" t="s">
        <v>525</v>
      </c>
      <c r="D296" s="197">
        <v>348</v>
      </c>
      <c r="E296" s="196" t="s">
        <v>375</v>
      </c>
      <c r="F296" s="197">
        <v>767</v>
      </c>
      <c r="G296" s="198" t="s">
        <v>432</v>
      </c>
      <c r="H296" s="180"/>
      <c r="I296" s="181">
        <v>11611</v>
      </c>
      <c r="J296" s="181">
        <v>2486</v>
      </c>
      <c r="K296" s="181">
        <f t="shared" si="4"/>
        <v>0</v>
      </c>
      <c r="L296" s="181">
        <v>1088</v>
      </c>
      <c r="M296" s="181">
        <v>15185</v>
      </c>
      <c r="N296" s="249"/>
      <c r="O296" s="205">
        <v>2</v>
      </c>
      <c r="P296" s="181">
        <v>0</v>
      </c>
      <c r="Q296" s="181">
        <v>28194</v>
      </c>
      <c r="R296" s="181">
        <v>0</v>
      </c>
      <c r="S296" s="181">
        <v>0</v>
      </c>
      <c r="T296" s="181">
        <v>2176</v>
      </c>
      <c r="U296" s="181">
        <v>30370</v>
      </c>
      <c r="V296" s="250"/>
      <c r="W296" s="199">
        <v>0</v>
      </c>
      <c r="X296" s="258">
        <v>0.09</v>
      </c>
      <c r="Y296" s="258">
        <v>4.513830611565995E-2</v>
      </c>
      <c r="Z296" s="259">
        <v>0</v>
      </c>
      <c r="AA296" s="253"/>
      <c r="AB296" s="260">
        <v>0</v>
      </c>
      <c r="AC296" s="261">
        <v>0</v>
      </c>
      <c r="AD296" s="181">
        <v>0</v>
      </c>
      <c r="AE296" s="261">
        <v>0</v>
      </c>
      <c r="AF296" s="262">
        <v>0</v>
      </c>
      <c r="AG296" s="193"/>
    </row>
    <row r="297" spans="1:33" s="59" customFormat="1" ht="12">
      <c r="A297" s="194">
        <v>445</v>
      </c>
      <c r="B297" s="195">
        <v>445348775</v>
      </c>
      <c r="C297" s="196" t="s">
        <v>525</v>
      </c>
      <c r="D297" s="197">
        <v>348</v>
      </c>
      <c r="E297" s="196" t="s">
        <v>375</v>
      </c>
      <c r="F297" s="197">
        <v>775</v>
      </c>
      <c r="G297" s="198" t="s">
        <v>436</v>
      </c>
      <c r="H297" s="180"/>
      <c r="I297" s="181">
        <v>11126</v>
      </c>
      <c r="J297" s="181">
        <v>3135</v>
      </c>
      <c r="K297" s="181">
        <f t="shared" si="4"/>
        <v>0</v>
      </c>
      <c r="L297" s="181">
        <v>1088</v>
      </c>
      <c r="M297" s="181">
        <v>15349</v>
      </c>
      <c r="N297" s="249"/>
      <c r="O297" s="205">
        <v>23</v>
      </c>
      <c r="P297" s="181">
        <v>0</v>
      </c>
      <c r="Q297" s="181">
        <v>328003</v>
      </c>
      <c r="R297" s="181">
        <v>0</v>
      </c>
      <c r="S297" s="181">
        <v>0</v>
      </c>
      <c r="T297" s="181">
        <v>25024</v>
      </c>
      <c r="U297" s="181">
        <v>353027</v>
      </c>
      <c r="V297" s="250"/>
      <c r="W297" s="199">
        <v>0</v>
      </c>
      <c r="X297" s="258">
        <v>0.09</v>
      </c>
      <c r="Y297" s="258">
        <v>7.0932500588790663E-3</v>
      </c>
      <c r="Z297" s="259">
        <v>0</v>
      </c>
      <c r="AA297" s="253"/>
      <c r="AB297" s="260">
        <v>0</v>
      </c>
      <c r="AC297" s="261">
        <v>0</v>
      </c>
      <c r="AD297" s="181">
        <v>0</v>
      </c>
      <c r="AE297" s="261">
        <v>0</v>
      </c>
      <c r="AF297" s="262">
        <v>0</v>
      </c>
      <c r="AG297" s="193"/>
    </row>
    <row r="298" spans="1:33" s="59" customFormat="1" ht="12">
      <c r="A298" s="194">
        <v>446</v>
      </c>
      <c r="B298" s="195">
        <v>446099001</v>
      </c>
      <c r="C298" s="196" t="s">
        <v>526</v>
      </c>
      <c r="D298" s="197">
        <v>99</v>
      </c>
      <c r="E298" s="196" t="s">
        <v>126</v>
      </c>
      <c r="F298" s="197">
        <v>1</v>
      </c>
      <c r="G298" s="198" t="s">
        <v>28</v>
      </c>
      <c r="H298" s="180"/>
      <c r="I298" s="181">
        <v>15606</v>
      </c>
      <c r="J298" s="181">
        <v>2622</v>
      </c>
      <c r="K298" s="181">
        <f t="shared" si="4"/>
        <v>0</v>
      </c>
      <c r="L298" s="181">
        <v>1088</v>
      </c>
      <c r="M298" s="181">
        <v>19316</v>
      </c>
      <c r="N298" s="249"/>
      <c r="O298" s="205">
        <v>1</v>
      </c>
      <c r="P298" s="181">
        <v>0</v>
      </c>
      <c r="Q298" s="181">
        <v>18228</v>
      </c>
      <c r="R298" s="181">
        <v>0</v>
      </c>
      <c r="S298" s="181">
        <v>0</v>
      </c>
      <c r="T298" s="181">
        <v>1088</v>
      </c>
      <c r="U298" s="181">
        <v>19316</v>
      </c>
      <c r="V298" s="250"/>
      <c r="W298" s="199">
        <v>0</v>
      </c>
      <c r="X298" s="258">
        <v>0.09</v>
      </c>
      <c r="Y298" s="258">
        <v>1.7655613036377461E-2</v>
      </c>
      <c r="Z298" s="259">
        <v>0</v>
      </c>
      <c r="AA298" s="253"/>
      <c r="AB298" s="260">
        <v>0</v>
      </c>
      <c r="AC298" s="261">
        <v>0</v>
      </c>
      <c r="AD298" s="181">
        <v>0</v>
      </c>
      <c r="AE298" s="261">
        <v>0</v>
      </c>
      <c r="AF298" s="262">
        <v>0</v>
      </c>
      <c r="AG298" s="193"/>
    </row>
    <row r="299" spans="1:33" s="59" customFormat="1" ht="12">
      <c r="A299" s="194">
        <v>446</v>
      </c>
      <c r="B299" s="195">
        <v>446099016</v>
      </c>
      <c r="C299" s="196" t="s">
        <v>526</v>
      </c>
      <c r="D299" s="197">
        <v>99</v>
      </c>
      <c r="E299" s="196" t="s">
        <v>126</v>
      </c>
      <c r="F299" s="197">
        <v>16</v>
      </c>
      <c r="G299" s="198" t="s">
        <v>43</v>
      </c>
      <c r="H299" s="180"/>
      <c r="I299" s="181">
        <v>12750</v>
      </c>
      <c r="J299" s="181">
        <v>721</v>
      </c>
      <c r="K299" s="181">
        <f t="shared" si="4"/>
        <v>0</v>
      </c>
      <c r="L299" s="181">
        <v>1088</v>
      </c>
      <c r="M299" s="181">
        <v>14559</v>
      </c>
      <c r="N299" s="249"/>
      <c r="O299" s="205">
        <v>302</v>
      </c>
      <c r="P299" s="181">
        <v>0</v>
      </c>
      <c r="Q299" s="181">
        <v>4068242</v>
      </c>
      <c r="R299" s="181">
        <v>0</v>
      </c>
      <c r="S299" s="181">
        <v>0</v>
      </c>
      <c r="T299" s="181">
        <v>328576</v>
      </c>
      <c r="U299" s="181">
        <v>4396818</v>
      </c>
      <c r="V299" s="250"/>
      <c r="W299" s="199">
        <v>0</v>
      </c>
      <c r="X299" s="258">
        <v>0.09</v>
      </c>
      <c r="Y299" s="258">
        <v>4.6078291932031966E-2</v>
      </c>
      <c r="Z299" s="259">
        <v>0</v>
      </c>
      <c r="AA299" s="253"/>
      <c r="AB299" s="260">
        <v>0</v>
      </c>
      <c r="AC299" s="261">
        <v>0</v>
      </c>
      <c r="AD299" s="181">
        <v>0</v>
      </c>
      <c r="AE299" s="261">
        <v>0</v>
      </c>
      <c r="AF299" s="262">
        <v>0</v>
      </c>
      <c r="AG299" s="193"/>
    </row>
    <row r="300" spans="1:33" s="59" customFormat="1" ht="12">
      <c r="A300" s="194">
        <v>446</v>
      </c>
      <c r="B300" s="195">
        <v>446099018</v>
      </c>
      <c r="C300" s="196" t="s">
        <v>526</v>
      </c>
      <c r="D300" s="197">
        <v>99</v>
      </c>
      <c r="E300" s="196" t="s">
        <v>126</v>
      </c>
      <c r="F300" s="197">
        <v>18</v>
      </c>
      <c r="G300" s="198" t="s">
        <v>45</v>
      </c>
      <c r="H300" s="180"/>
      <c r="I300" s="181">
        <v>13741</v>
      </c>
      <c r="J300" s="181">
        <v>9220</v>
      </c>
      <c r="K300" s="181">
        <f t="shared" si="4"/>
        <v>0</v>
      </c>
      <c r="L300" s="181">
        <v>1088</v>
      </c>
      <c r="M300" s="181">
        <v>24049</v>
      </c>
      <c r="N300" s="249"/>
      <c r="O300" s="205">
        <v>10</v>
      </c>
      <c r="P300" s="181">
        <v>0</v>
      </c>
      <c r="Q300" s="181">
        <v>229610</v>
      </c>
      <c r="R300" s="181">
        <v>0</v>
      </c>
      <c r="S300" s="181">
        <v>0</v>
      </c>
      <c r="T300" s="181">
        <v>10880</v>
      </c>
      <c r="U300" s="181">
        <v>240490</v>
      </c>
      <c r="V300" s="250"/>
      <c r="W300" s="199">
        <v>0</v>
      </c>
      <c r="X300" s="258">
        <v>0.09</v>
      </c>
      <c r="Y300" s="258">
        <v>3.7724004392263304E-2</v>
      </c>
      <c r="Z300" s="259">
        <v>0</v>
      </c>
      <c r="AA300" s="253"/>
      <c r="AB300" s="260">
        <v>0</v>
      </c>
      <c r="AC300" s="261">
        <v>0</v>
      </c>
      <c r="AD300" s="181">
        <v>0</v>
      </c>
      <c r="AE300" s="261">
        <v>0</v>
      </c>
      <c r="AF300" s="262">
        <v>0</v>
      </c>
      <c r="AG300" s="193"/>
    </row>
    <row r="301" spans="1:33" s="59" customFormat="1" ht="12">
      <c r="A301" s="194">
        <v>446</v>
      </c>
      <c r="B301" s="195">
        <v>446099025</v>
      </c>
      <c r="C301" s="196" t="s">
        <v>526</v>
      </c>
      <c r="D301" s="197">
        <v>99</v>
      </c>
      <c r="E301" s="196" t="s">
        <v>126</v>
      </c>
      <c r="F301" s="197">
        <v>25</v>
      </c>
      <c r="G301" s="198" t="s">
        <v>52</v>
      </c>
      <c r="H301" s="180"/>
      <c r="I301" s="181">
        <v>12518.995083410566</v>
      </c>
      <c r="J301" s="181">
        <v>5760</v>
      </c>
      <c r="K301" s="181">
        <f t="shared" si="4"/>
        <v>0</v>
      </c>
      <c r="L301" s="181">
        <v>1088</v>
      </c>
      <c r="M301" s="181">
        <v>19366.995083410566</v>
      </c>
      <c r="N301" s="249"/>
      <c r="O301" s="205">
        <v>1</v>
      </c>
      <c r="P301" s="181">
        <v>0</v>
      </c>
      <c r="Q301" s="181">
        <v>18279</v>
      </c>
      <c r="R301" s="181">
        <v>0</v>
      </c>
      <c r="S301" s="181">
        <v>0</v>
      </c>
      <c r="T301" s="181">
        <v>1088</v>
      </c>
      <c r="U301" s="181">
        <v>19367</v>
      </c>
      <c r="V301" s="250"/>
      <c r="W301" s="199">
        <v>0</v>
      </c>
      <c r="X301" s="258">
        <v>0.09</v>
      </c>
      <c r="Y301" s="258">
        <v>7.8711804696492749E-2</v>
      </c>
      <c r="Z301" s="259">
        <v>0</v>
      </c>
      <c r="AA301" s="253"/>
      <c r="AB301" s="260">
        <v>0</v>
      </c>
      <c r="AC301" s="261">
        <v>0</v>
      </c>
      <c r="AD301" s="181">
        <v>0</v>
      </c>
      <c r="AE301" s="261">
        <v>0</v>
      </c>
      <c r="AF301" s="262">
        <v>0</v>
      </c>
      <c r="AG301" s="193"/>
    </row>
    <row r="302" spans="1:33" s="59" customFormat="1" ht="12">
      <c r="A302" s="194">
        <v>446</v>
      </c>
      <c r="B302" s="195">
        <v>446099027</v>
      </c>
      <c r="C302" s="196" t="s">
        <v>526</v>
      </c>
      <c r="D302" s="197">
        <v>99</v>
      </c>
      <c r="E302" s="196" t="s">
        <v>126</v>
      </c>
      <c r="F302" s="197">
        <v>27</v>
      </c>
      <c r="G302" s="198" t="s">
        <v>54</v>
      </c>
      <c r="H302" s="180"/>
      <c r="I302" s="181">
        <v>15311</v>
      </c>
      <c r="J302" s="181">
        <v>3130</v>
      </c>
      <c r="K302" s="181">
        <f t="shared" si="4"/>
        <v>0</v>
      </c>
      <c r="L302" s="181">
        <v>1088</v>
      </c>
      <c r="M302" s="181">
        <v>19529</v>
      </c>
      <c r="N302" s="249"/>
      <c r="O302" s="205">
        <v>1</v>
      </c>
      <c r="P302" s="181">
        <v>0</v>
      </c>
      <c r="Q302" s="181">
        <v>18441</v>
      </c>
      <c r="R302" s="181">
        <v>0</v>
      </c>
      <c r="S302" s="181">
        <v>0</v>
      </c>
      <c r="T302" s="181">
        <v>1088</v>
      </c>
      <c r="U302" s="181">
        <v>19529</v>
      </c>
      <c r="V302" s="250"/>
      <c r="W302" s="199">
        <v>0</v>
      </c>
      <c r="X302" s="258">
        <v>0.09</v>
      </c>
      <c r="Y302" s="258">
        <v>1.872980916212578E-3</v>
      </c>
      <c r="Z302" s="259">
        <v>0</v>
      </c>
      <c r="AA302" s="253"/>
      <c r="AB302" s="260">
        <v>0</v>
      </c>
      <c r="AC302" s="261">
        <v>0</v>
      </c>
      <c r="AD302" s="181">
        <v>0</v>
      </c>
      <c r="AE302" s="261">
        <v>0</v>
      </c>
      <c r="AF302" s="262">
        <v>0</v>
      </c>
      <c r="AG302" s="193"/>
    </row>
    <row r="303" spans="1:33" s="59" customFormat="1" ht="12">
      <c r="A303" s="194">
        <v>446</v>
      </c>
      <c r="B303" s="195">
        <v>446099035</v>
      </c>
      <c r="C303" s="196" t="s">
        <v>526</v>
      </c>
      <c r="D303" s="197">
        <v>99</v>
      </c>
      <c r="E303" s="196" t="s">
        <v>126</v>
      </c>
      <c r="F303" s="197">
        <v>35</v>
      </c>
      <c r="G303" s="198" t="s">
        <v>62</v>
      </c>
      <c r="H303" s="180"/>
      <c r="I303" s="181">
        <v>19673</v>
      </c>
      <c r="J303" s="181">
        <v>7604</v>
      </c>
      <c r="K303" s="181">
        <f t="shared" si="4"/>
        <v>0</v>
      </c>
      <c r="L303" s="181">
        <v>1088</v>
      </c>
      <c r="M303" s="181">
        <v>28365</v>
      </c>
      <c r="N303" s="249"/>
      <c r="O303" s="205">
        <v>4</v>
      </c>
      <c r="P303" s="181">
        <v>0</v>
      </c>
      <c r="Q303" s="181">
        <v>109108</v>
      </c>
      <c r="R303" s="181">
        <v>0</v>
      </c>
      <c r="S303" s="181">
        <v>0</v>
      </c>
      <c r="T303" s="181">
        <v>4352</v>
      </c>
      <c r="U303" s="181">
        <v>113460</v>
      </c>
      <c r="V303" s="250"/>
      <c r="W303" s="199">
        <v>0</v>
      </c>
      <c r="X303" s="258">
        <v>0.18</v>
      </c>
      <c r="Y303" s="258">
        <v>0.17806015337155764</v>
      </c>
      <c r="Z303" s="259">
        <v>0</v>
      </c>
      <c r="AA303" s="253"/>
      <c r="AB303" s="260">
        <v>0</v>
      </c>
      <c r="AC303" s="261">
        <v>0</v>
      </c>
      <c r="AD303" s="181">
        <v>0</v>
      </c>
      <c r="AE303" s="261">
        <v>0</v>
      </c>
      <c r="AF303" s="262">
        <v>0</v>
      </c>
      <c r="AG303" s="193"/>
    </row>
    <row r="304" spans="1:33" s="59" customFormat="1" ht="12">
      <c r="A304" s="194">
        <v>446</v>
      </c>
      <c r="B304" s="195">
        <v>446099040</v>
      </c>
      <c r="C304" s="196" t="s">
        <v>526</v>
      </c>
      <c r="D304" s="197">
        <v>99</v>
      </c>
      <c r="E304" s="196" t="s">
        <v>126</v>
      </c>
      <c r="F304" s="197">
        <v>40</v>
      </c>
      <c r="G304" s="198" t="s">
        <v>67</v>
      </c>
      <c r="H304" s="180"/>
      <c r="I304" s="181">
        <v>16015</v>
      </c>
      <c r="J304" s="181">
        <v>4538</v>
      </c>
      <c r="K304" s="181">
        <f t="shared" si="4"/>
        <v>0</v>
      </c>
      <c r="L304" s="181">
        <v>1088</v>
      </c>
      <c r="M304" s="181">
        <v>21641</v>
      </c>
      <c r="N304" s="249"/>
      <c r="O304" s="205">
        <v>4</v>
      </c>
      <c r="P304" s="181">
        <v>0</v>
      </c>
      <c r="Q304" s="181">
        <v>82212</v>
      </c>
      <c r="R304" s="181">
        <v>0</v>
      </c>
      <c r="S304" s="181">
        <v>0</v>
      </c>
      <c r="T304" s="181">
        <v>4352</v>
      </c>
      <c r="U304" s="181">
        <v>86564</v>
      </c>
      <c r="V304" s="250"/>
      <c r="W304" s="199">
        <v>0</v>
      </c>
      <c r="X304" s="258">
        <v>0.09</v>
      </c>
      <c r="Y304" s="258">
        <v>4.0292106361008153E-3</v>
      </c>
      <c r="Z304" s="259">
        <v>0</v>
      </c>
      <c r="AA304" s="253"/>
      <c r="AB304" s="260">
        <v>0</v>
      </c>
      <c r="AC304" s="261">
        <v>0</v>
      </c>
      <c r="AD304" s="181">
        <v>0</v>
      </c>
      <c r="AE304" s="261">
        <v>0</v>
      </c>
      <c r="AF304" s="262">
        <v>0</v>
      </c>
      <c r="AG304" s="193"/>
    </row>
    <row r="305" spans="1:33" s="59" customFormat="1" ht="12">
      <c r="A305" s="194">
        <v>446</v>
      </c>
      <c r="B305" s="195">
        <v>446099044</v>
      </c>
      <c r="C305" s="196" t="s">
        <v>526</v>
      </c>
      <c r="D305" s="197">
        <v>99</v>
      </c>
      <c r="E305" s="196" t="s">
        <v>126</v>
      </c>
      <c r="F305" s="197">
        <v>44</v>
      </c>
      <c r="G305" s="198" t="s">
        <v>71</v>
      </c>
      <c r="H305" s="180"/>
      <c r="I305" s="181">
        <v>15088</v>
      </c>
      <c r="J305" s="181">
        <v>441</v>
      </c>
      <c r="K305" s="181">
        <f t="shared" si="4"/>
        <v>0</v>
      </c>
      <c r="L305" s="181">
        <v>1088</v>
      </c>
      <c r="M305" s="181">
        <v>16617</v>
      </c>
      <c r="N305" s="249"/>
      <c r="O305" s="205">
        <v>619</v>
      </c>
      <c r="P305" s="181">
        <v>0</v>
      </c>
      <c r="Q305" s="181">
        <v>9612451</v>
      </c>
      <c r="R305" s="181">
        <v>0</v>
      </c>
      <c r="S305" s="181">
        <v>0</v>
      </c>
      <c r="T305" s="181">
        <v>673472</v>
      </c>
      <c r="U305" s="181">
        <v>10285923</v>
      </c>
      <c r="V305" s="250"/>
      <c r="W305" s="199">
        <v>0</v>
      </c>
      <c r="X305" s="258">
        <v>0.18</v>
      </c>
      <c r="Y305" s="258">
        <v>8.3081552996934052E-2</v>
      </c>
      <c r="Z305" s="259">
        <v>0</v>
      </c>
      <c r="AA305" s="253"/>
      <c r="AB305" s="260">
        <v>0</v>
      </c>
      <c r="AC305" s="261">
        <v>0</v>
      </c>
      <c r="AD305" s="181">
        <v>0</v>
      </c>
      <c r="AE305" s="261">
        <v>0</v>
      </c>
      <c r="AF305" s="262">
        <v>0</v>
      </c>
      <c r="AG305" s="193"/>
    </row>
    <row r="306" spans="1:33" s="59" customFormat="1" ht="12">
      <c r="A306" s="194">
        <v>446</v>
      </c>
      <c r="B306" s="195">
        <v>446099050</v>
      </c>
      <c r="C306" s="196" t="s">
        <v>526</v>
      </c>
      <c r="D306" s="197">
        <v>99</v>
      </c>
      <c r="E306" s="196" t="s">
        <v>126</v>
      </c>
      <c r="F306" s="197">
        <v>50</v>
      </c>
      <c r="G306" s="198" t="s">
        <v>77</v>
      </c>
      <c r="H306" s="180"/>
      <c r="I306" s="181">
        <v>15154</v>
      </c>
      <c r="J306" s="181">
        <v>6895</v>
      </c>
      <c r="K306" s="181">
        <f t="shared" si="4"/>
        <v>0</v>
      </c>
      <c r="L306" s="181">
        <v>1088</v>
      </c>
      <c r="M306" s="181">
        <v>23137</v>
      </c>
      <c r="N306" s="249"/>
      <c r="O306" s="205">
        <v>7</v>
      </c>
      <c r="P306" s="181">
        <v>0</v>
      </c>
      <c r="Q306" s="181">
        <v>154343</v>
      </c>
      <c r="R306" s="181">
        <v>0</v>
      </c>
      <c r="S306" s="181">
        <v>0</v>
      </c>
      <c r="T306" s="181">
        <v>7616</v>
      </c>
      <c r="U306" s="181">
        <v>161959</v>
      </c>
      <c r="V306" s="250"/>
      <c r="W306" s="199">
        <v>0</v>
      </c>
      <c r="X306" s="258">
        <v>0.09</v>
      </c>
      <c r="Y306" s="258">
        <v>7.038170545910054E-3</v>
      </c>
      <c r="Z306" s="259">
        <v>0</v>
      </c>
      <c r="AA306" s="253"/>
      <c r="AB306" s="260">
        <v>0</v>
      </c>
      <c r="AC306" s="261">
        <v>0</v>
      </c>
      <c r="AD306" s="181">
        <v>0</v>
      </c>
      <c r="AE306" s="261">
        <v>0</v>
      </c>
      <c r="AF306" s="262">
        <v>0</v>
      </c>
      <c r="AG306" s="193"/>
    </row>
    <row r="307" spans="1:33" s="59" customFormat="1" ht="12">
      <c r="A307" s="194">
        <v>446</v>
      </c>
      <c r="B307" s="195">
        <v>446099073</v>
      </c>
      <c r="C307" s="196" t="s">
        <v>526</v>
      </c>
      <c r="D307" s="197">
        <v>99</v>
      </c>
      <c r="E307" s="196" t="s">
        <v>126</v>
      </c>
      <c r="F307" s="197">
        <v>73</v>
      </c>
      <c r="G307" s="198" t="s">
        <v>100</v>
      </c>
      <c r="H307" s="180"/>
      <c r="I307" s="181">
        <v>15588</v>
      </c>
      <c r="J307" s="181">
        <v>11823</v>
      </c>
      <c r="K307" s="181">
        <f t="shared" si="4"/>
        <v>0</v>
      </c>
      <c r="L307" s="181">
        <v>1088</v>
      </c>
      <c r="M307" s="181">
        <v>28499</v>
      </c>
      <c r="N307" s="249"/>
      <c r="O307" s="205">
        <v>3</v>
      </c>
      <c r="P307" s="181">
        <v>0</v>
      </c>
      <c r="Q307" s="181">
        <v>82233</v>
      </c>
      <c r="R307" s="181">
        <v>0</v>
      </c>
      <c r="S307" s="181">
        <v>0</v>
      </c>
      <c r="T307" s="181">
        <v>3264</v>
      </c>
      <c r="U307" s="181">
        <v>85497</v>
      </c>
      <c r="V307" s="250"/>
      <c r="W307" s="199">
        <v>0</v>
      </c>
      <c r="X307" s="258">
        <v>0.09</v>
      </c>
      <c r="Y307" s="258">
        <v>1.3571298972557265E-2</v>
      </c>
      <c r="Z307" s="259">
        <v>0</v>
      </c>
      <c r="AA307" s="253"/>
      <c r="AB307" s="260">
        <v>0</v>
      </c>
      <c r="AC307" s="261">
        <v>0</v>
      </c>
      <c r="AD307" s="181">
        <v>0</v>
      </c>
      <c r="AE307" s="261">
        <v>0</v>
      </c>
      <c r="AF307" s="262">
        <v>0</v>
      </c>
      <c r="AG307" s="193"/>
    </row>
    <row r="308" spans="1:33" s="59" customFormat="1" ht="12">
      <c r="A308" s="194">
        <v>446</v>
      </c>
      <c r="B308" s="195">
        <v>446099083</v>
      </c>
      <c r="C308" s="196" t="s">
        <v>526</v>
      </c>
      <c r="D308" s="197">
        <v>99</v>
      </c>
      <c r="E308" s="196" t="s">
        <v>126</v>
      </c>
      <c r="F308" s="197">
        <v>83</v>
      </c>
      <c r="G308" s="198" t="s">
        <v>110</v>
      </c>
      <c r="H308" s="180"/>
      <c r="I308" s="181">
        <v>12223</v>
      </c>
      <c r="J308" s="181">
        <v>2336</v>
      </c>
      <c r="K308" s="181">
        <f t="shared" si="4"/>
        <v>0</v>
      </c>
      <c r="L308" s="181">
        <v>1088</v>
      </c>
      <c r="M308" s="181">
        <v>15647</v>
      </c>
      <c r="N308" s="249"/>
      <c r="O308" s="205">
        <v>2</v>
      </c>
      <c r="P308" s="181">
        <v>0</v>
      </c>
      <c r="Q308" s="181">
        <v>29118</v>
      </c>
      <c r="R308" s="181">
        <v>0</v>
      </c>
      <c r="S308" s="181">
        <v>0</v>
      </c>
      <c r="T308" s="181">
        <v>2176</v>
      </c>
      <c r="U308" s="181">
        <v>31294</v>
      </c>
      <c r="V308" s="250"/>
      <c r="W308" s="199">
        <v>0</v>
      </c>
      <c r="X308" s="258">
        <v>0.09</v>
      </c>
      <c r="Y308" s="258">
        <v>8.5243492052089337E-3</v>
      </c>
      <c r="Z308" s="259">
        <v>0</v>
      </c>
      <c r="AA308" s="253"/>
      <c r="AB308" s="260">
        <v>0</v>
      </c>
      <c r="AC308" s="261">
        <v>0</v>
      </c>
      <c r="AD308" s="181">
        <v>0</v>
      </c>
      <c r="AE308" s="261">
        <v>0</v>
      </c>
      <c r="AF308" s="262">
        <v>0</v>
      </c>
      <c r="AG308" s="193"/>
    </row>
    <row r="309" spans="1:33" s="59" customFormat="1" ht="12">
      <c r="A309" s="194">
        <v>446</v>
      </c>
      <c r="B309" s="195">
        <v>446099088</v>
      </c>
      <c r="C309" s="196" t="s">
        <v>526</v>
      </c>
      <c r="D309" s="197">
        <v>99</v>
      </c>
      <c r="E309" s="196" t="s">
        <v>126</v>
      </c>
      <c r="F309" s="197">
        <v>88</v>
      </c>
      <c r="G309" s="198" t="s">
        <v>115</v>
      </c>
      <c r="H309" s="180"/>
      <c r="I309" s="181">
        <v>12978</v>
      </c>
      <c r="J309" s="181">
        <v>4393</v>
      </c>
      <c r="K309" s="181">
        <f t="shared" si="4"/>
        <v>0</v>
      </c>
      <c r="L309" s="181">
        <v>1088</v>
      </c>
      <c r="M309" s="181">
        <v>18459</v>
      </c>
      <c r="N309" s="249"/>
      <c r="O309" s="205">
        <v>15</v>
      </c>
      <c r="P309" s="181">
        <v>0</v>
      </c>
      <c r="Q309" s="181">
        <v>260565</v>
      </c>
      <c r="R309" s="181">
        <v>0</v>
      </c>
      <c r="S309" s="181">
        <v>0</v>
      </c>
      <c r="T309" s="181">
        <v>16320</v>
      </c>
      <c r="U309" s="181">
        <v>276885</v>
      </c>
      <c r="V309" s="250"/>
      <c r="W309" s="199">
        <v>0</v>
      </c>
      <c r="X309" s="258">
        <v>0.09</v>
      </c>
      <c r="Y309" s="258">
        <v>4.9591640370954208E-3</v>
      </c>
      <c r="Z309" s="259">
        <v>0</v>
      </c>
      <c r="AA309" s="253"/>
      <c r="AB309" s="260">
        <v>0</v>
      </c>
      <c r="AC309" s="261">
        <v>0</v>
      </c>
      <c r="AD309" s="181">
        <v>0</v>
      </c>
      <c r="AE309" s="261">
        <v>0</v>
      </c>
      <c r="AF309" s="262">
        <v>0</v>
      </c>
      <c r="AG309" s="193"/>
    </row>
    <row r="310" spans="1:33" s="59" customFormat="1" ht="12">
      <c r="A310" s="194">
        <v>446</v>
      </c>
      <c r="B310" s="195">
        <v>446099095</v>
      </c>
      <c r="C310" s="196" t="s">
        <v>526</v>
      </c>
      <c r="D310" s="197">
        <v>99</v>
      </c>
      <c r="E310" s="196" t="s">
        <v>126</v>
      </c>
      <c r="F310" s="197">
        <v>95</v>
      </c>
      <c r="G310" s="198" t="s">
        <v>122</v>
      </c>
      <c r="H310" s="180"/>
      <c r="I310" s="181">
        <v>12223</v>
      </c>
      <c r="J310" s="181">
        <v>0</v>
      </c>
      <c r="K310" s="181">
        <f t="shared" si="4"/>
        <v>0</v>
      </c>
      <c r="L310" s="181">
        <v>1088</v>
      </c>
      <c r="M310" s="181">
        <v>13311</v>
      </c>
      <c r="N310" s="249"/>
      <c r="O310" s="205">
        <v>2</v>
      </c>
      <c r="P310" s="181">
        <v>0</v>
      </c>
      <c r="Q310" s="181">
        <v>24446</v>
      </c>
      <c r="R310" s="181">
        <v>0</v>
      </c>
      <c r="S310" s="181">
        <v>0</v>
      </c>
      <c r="T310" s="181">
        <v>2176</v>
      </c>
      <c r="U310" s="181">
        <v>26622</v>
      </c>
      <c r="V310" s="250"/>
      <c r="W310" s="199">
        <v>0</v>
      </c>
      <c r="X310" s="258">
        <v>0.18</v>
      </c>
      <c r="Y310" s="258">
        <v>0.13923286409707997</v>
      </c>
      <c r="Z310" s="259">
        <v>0</v>
      </c>
      <c r="AA310" s="253"/>
      <c r="AB310" s="260">
        <v>0</v>
      </c>
      <c r="AC310" s="261">
        <v>0</v>
      </c>
      <c r="AD310" s="181">
        <v>0</v>
      </c>
      <c r="AE310" s="261">
        <v>0</v>
      </c>
      <c r="AF310" s="262">
        <v>0</v>
      </c>
      <c r="AG310" s="193"/>
    </row>
    <row r="311" spans="1:33" s="59" customFormat="1" ht="12">
      <c r="A311" s="194">
        <v>446</v>
      </c>
      <c r="B311" s="195">
        <v>446099099</v>
      </c>
      <c r="C311" s="196" t="s">
        <v>526</v>
      </c>
      <c r="D311" s="197">
        <v>99</v>
      </c>
      <c r="E311" s="196" t="s">
        <v>126</v>
      </c>
      <c r="F311" s="197">
        <v>99</v>
      </c>
      <c r="G311" s="198" t="s">
        <v>126</v>
      </c>
      <c r="H311" s="180"/>
      <c r="I311" s="181">
        <v>13115</v>
      </c>
      <c r="J311" s="181">
        <v>7569</v>
      </c>
      <c r="K311" s="181">
        <f t="shared" si="4"/>
        <v>0</v>
      </c>
      <c r="L311" s="181">
        <v>1088</v>
      </c>
      <c r="M311" s="181">
        <v>21772</v>
      </c>
      <c r="N311" s="249"/>
      <c r="O311" s="205">
        <v>104</v>
      </c>
      <c r="P311" s="181">
        <v>0</v>
      </c>
      <c r="Q311" s="181">
        <v>2151136</v>
      </c>
      <c r="R311" s="181">
        <v>0</v>
      </c>
      <c r="S311" s="181">
        <v>0</v>
      </c>
      <c r="T311" s="181">
        <v>113152</v>
      </c>
      <c r="U311" s="181">
        <v>2264288</v>
      </c>
      <c r="V311" s="250"/>
      <c r="W311" s="199">
        <v>0</v>
      </c>
      <c r="X311" s="258">
        <v>0.09</v>
      </c>
      <c r="Y311" s="258">
        <v>4.3465432104332728E-2</v>
      </c>
      <c r="Z311" s="259">
        <v>0</v>
      </c>
      <c r="AA311" s="253"/>
      <c r="AB311" s="260">
        <v>0</v>
      </c>
      <c r="AC311" s="261">
        <v>0</v>
      </c>
      <c r="AD311" s="181">
        <v>0</v>
      </c>
      <c r="AE311" s="261">
        <v>0</v>
      </c>
      <c r="AF311" s="262">
        <v>0</v>
      </c>
      <c r="AG311" s="193"/>
    </row>
    <row r="312" spans="1:33" s="59" customFormat="1" ht="12">
      <c r="A312" s="194">
        <v>446</v>
      </c>
      <c r="B312" s="195">
        <v>446099101</v>
      </c>
      <c r="C312" s="196" t="s">
        <v>526</v>
      </c>
      <c r="D312" s="197">
        <v>99</v>
      </c>
      <c r="E312" s="196" t="s">
        <v>126</v>
      </c>
      <c r="F312" s="197">
        <v>101</v>
      </c>
      <c r="G312" s="198" t="s">
        <v>128</v>
      </c>
      <c r="H312" s="180"/>
      <c r="I312" s="181">
        <v>16659</v>
      </c>
      <c r="J312" s="181">
        <v>5345</v>
      </c>
      <c r="K312" s="181">
        <f t="shared" si="4"/>
        <v>0</v>
      </c>
      <c r="L312" s="181">
        <v>1088</v>
      </c>
      <c r="M312" s="181">
        <v>23092</v>
      </c>
      <c r="N312" s="249"/>
      <c r="O312" s="205">
        <v>1</v>
      </c>
      <c r="P312" s="181">
        <v>0</v>
      </c>
      <c r="Q312" s="181">
        <v>22004</v>
      </c>
      <c r="R312" s="181">
        <v>0</v>
      </c>
      <c r="S312" s="181">
        <v>0</v>
      </c>
      <c r="T312" s="181">
        <v>1088</v>
      </c>
      <c r="U312" s="181">
        <v>23092</v>
      </c>
      <c r="V312" s="250"/>
      <c r="W312" s="199">
        <v>0</v>
      </c>
      <c r="X312" s="258">
        <v>0.09</v>
      </c>
      <c r="Y312" s="258">
        <v>6.2691329924349906E-2</v>
      </c>
      <c r="Z312" s="259">
        <v>0</v>
      </c>
      <c r="AA312" s="253"/>
      <c r="AB312" s="260">
        <v>0</v>
      </c>
      <c r="AC312" s="261">
        <v>0</v>
      </c>
      <c r="AD312" s="181">
        <v>0</v>
      </c>
      <c r="AE312" s="261">
        <v>0</v>
      </c>
      <c r="AF312" s="262">
        <v>0</v>
      </c>
      <c r="AG312" s="193"/>
    </row>
    <row r="313" spans="1:33" s="59" customFormat="1" ht="12">
      <c r="A313" s="194">
        <v>446</v>
      </c>
      <c r="B313" s="195">
        <v>446099133</v>
      </c>
      <c r="C313" s="196" t="s">
        <v>526</v>
      </c>
      <c r="D313" s="197">
        <v>99</v>
      </c>
      <c r="E313" s="196" t="s">
        <v>126</v>
      </c>
      <c r="F313" s="197">
        <v>133</v>
      </c>
      <c r="G313" s="198" t="s">
        <v>160</v>
      </c>
      <c r="H313" s="180"/>
      <c r="I313" s="181">
        <v>16946</v>
      </c>
      <c r="J313" s="181">
        <v>1757</v>
      </c>
      <c r="K313" s="181">
        <f t="shared" si="4"/>
        <v>0</v>
      </c>
      <c r="L313" s="181">
        <v>1088</v>
      </c>
      <c r="M313" s="181">
        <v>19791</v>
      </c>
      <c r="N313" s="249"/>
      <c r="O313" s="205">
        <v>3</v>
      </c>
      <c r="P313" s="181">
        <v>0</v>
      </c>
      <c r="Q313" s="181">
        <v>56109</v>
      </c>
      <c r="R313" s="181">
        <v>0</v>
      </c>
      <c r="S313" s="181">
        <v>0</v>
      </c>
      <c r="T313" s="181">
        <v>3264</v>
      </c>
      <c r="U313" s="181">
        <v>59373</v>
      </c>
      <c r="V313" s="250"/>
      <c r="W313" s="199">
        <v>0</v>
      </c>
      <c r="X313" s="258">
        <v>0.09</v>
      </c>
      <c r="Y313" s="258">
        <v>3.9487922666339895E-2</v>
      </c>
      <c r="Z313" s="259">
        <v>0</v>
      </c>
      <c r="AA313" s="253"/>
      <c r="AB313" s="260">
        <v>0</v>
      </c>
      <c r="AC313" s="261">
        <v>0</v>
      </c>
      <c r="AD313" s="181">
        <v>0</v>
      </c>
      <c r="AE313" s="261">
        <v>0</v>
      </c>
      <c r="AF313" s="262">
        <v>0</v>
      </c>
      <c r="AG313" s="193"/>
    </row>
    <row r="314" spans="1:33" s="59" customFormat="1" ht="12">
      <c r="A314" s="194">
        <v>446</v>
      </c>
      <c r="B314" s="195">
        <v>446099167</v>
      </c>
      <c r="C314" s="196" t="s">
        <v>526</v>
      </c>
      <c r="D314" s="197">
        <v>99</v>
      </c>
      <c r="E314" s="196" t="s">
        <v>126</v>
      </c>
      <c r="F314" s="197">
        <v>167</v>
      </c>
      <c r="G314" s="198" t="s">
        <v>194</v>
      </c>
      <c r="H314" s="180"/>
      <c r="I314" s="181">
        <v>13359</v>
      </c>
      <c r="J314" s="181">
        <v>6753</v>
      </c>
      <c r="K314" s="181">
        <f t="shared" si="4"/>
        <v>0</v>
      </c>
      <c r="L314" s="181">
        <v>1088</v>
      </c>
      <c r="M314" s="181">
        <v>21200</v>
      </c>
      <c r="N314" s="249"/>
      <c r="O314" s="205">
        <v>63</v>
      </c>
      <c r="P314" s="181">
        <v>0</v>
      </c>
      <c r="Q314" s="181">
        <v>1267056</v>
      </c>
      <c r="R314" s="181">
        <v>0</v>
      </c>
      <c r="S314" s="181">
        <v>0</v>
      </c>
      <c r="T314" s="181">
        <v>68544</v>
      </c>
      <c r="U314" s="181">
        <v>1335600</v>
      </c>
      <c r="V314" s="250"/>
      <c r="W314" s="199">
        <v>0</v>
      </c>
      <c r="X314" s="258">
        <v>0.09</v>
      </c>
      <c r="Y314" s="258">
        <v>2.0401662342518591E-2</v>
      </c>
      <c r="Z314" s="259">
        <v>0</v>
      </c>
      <c r="AA314" s="253"/>
      <c r="AB314" s="260">
        <v>0</v>
      </c>
      <c r="AC314" s="261">
        <v>0</v>
      </c>
      <c r="AD314" s="181">
        <v>0</v>
      </c>
      <c r="AE314" s="261">
        <v>0</v>
      </c>
      <c r="AF314" s="262">
        <v>0</v>
      </c>
      <c r="AG314" s="193"/>
    </row>
    <row r="315" spans="1:33" s="59" customFormat="1" ht="12">
      <c r="A315" s="194">
        <v>446</v>
      </c>
      <c r="B315" s="195">
        <v>446099175</v>
      </c>
      <c r="C315" s="196" t="s">
        <v>526</v>
      </c>
      <c r="D315" s="197">
        <v>99</v>
      </c>
      <c r="E315" s="196" t="s">
        <v>126</v>
      </c>
      <c r="F315" s="197">
        <v>175</v>
      </c>
      <c r="G315" s="198" t="s">
        <v>202</v>
      </c>
      <c r="H315" s="180"/>
      <c r="I315" s="181">
        <v>11569.15140764924</v>
      </c>
      <c r="J315" s="181">
        <v>6723</v>
      </c>
      <c r="K315" s="181">
        <f t="shared" si="4"/>
        <v>0</v>
      </c>
      <c r="L315" s="181">
        <v>1088</v>
      </c>
      <c r="M315" s="181">
        <v>19380.151407649239</v>
      </c>
      <c r="N315" s="249"/>
      <c r="O315" s="205">
        <v>2</v>
      </c>
      <c r="P315" s="181">
        <v>0</v>
      </c>
      <c r="Q315" s="181">
        <v>36584</v>
      </c>
      <c r="R315" s="181">
        <v>0</v>
      </c>
      <c r="S315" s="181">
        <v>0</v>
      </c>
      <c r="T315" s="181">
        <v>2176</v>
      </c>
      <c r="U315" s="181">
        <v>38760</v>
      </c>
      <c r="V315" s="250"/>
      <c r="W315" s="199">
        <v>0</v>
      </c>
      <c r="X315" s="258">
        <v>0.09</v>
      </c>
      <c r="Y315" s="258">
        <v>2.3779780461045999E-3</v>
      </c>
      <c r="Z315" s="259">
        <v>0</v>
      </c>
      <c r="AA315" s="253"/>
      <c r="AB315" s="260">
        <v>0</v>
      </c>
      <c r="AC315" s="261">
        <v>0</v>
      </c>
      <c r="AD315" s="181">
        <v>0</v>
      </c>
      <c r="AE315" s="261">
        <v>0</v>
      </c>
      <c r="AF315" s="262">
        <v>0</v>
      </c>
      <c r="AG315" s="193"/>
    </row>
    <row r="316" spans="1:33" s="59" customFormat="1" ht="12">
      <c r="A316" s="194">
        <v>446</v>
      </c>
      <c r="B316" s="195">
        <v>446099177</v>
      </c>
      <c r="C316" s="196" t="s">
        <v>526</v>
      </c>
      <c r="D316" s="197">
        <v>99</v>
      </c>
      <c r="E316" s="196" t="s">
        <v>126</v>
      </c>
      <c r="F316" s="197">
        <v>177</v>
      </c>
      <c r="G316" s="198" t="s">
        <v>204</v>
      </c>
      <c r="H316" s="180"/>
      <c r="I316" s="181">
        <v>15675</v>
      </c>
      <c r="J316" s="181">
        <v>7862</v>
      </c>
      <c r="K316" s="181">
        <f t="shared" si="4"/>
        <v>0</v>
      </c>
      <c r="L316" s="181">
        <v>1088</v>
      </c>
      <c r="M316" s="181">
        <v>24625</v>
      </c>
      <c r="N316" s="249"/>
      <c r="O316" s="205">
        <v>2</v>
      </c>
      <c r="P316" s="181">
        <v>0</v>
      </c>
      <c r="Q316" s="181">
        <v>47074</v>
      </c>
      <c r="R316" s="181">
        <v>0</v>
      </c>
      <c r="S316" s="181">
        <v>0</v>
      </c>
      <c r="T316" s="181">
        <v>2176</v>
      </c>
      <c r="U316" s="181">
        <v>49250</v>
      </c>
      <c r="V316" s="250"/>
      <c r="W316" s="199">
        <v>0</v>
      </c>
      <c r="X316" s="258">
        <v>0.09</v>
      </c>
      <c r="Y316" s="258">
        <v>1.1057027393260173E-2</v>
      </c>
      <c r="Z316" s="259">
        <v>0</v>
      </c>
      <c r="AA316" s="253"/>
      <c r="AB316" s="260">
        <v>0</v>
      </c>
      <c r="AC316" s="261">
        <v>0</v>
      </c>
      <c r="AD316" s="181">
        <v>0</v>
      </c>
      <c r="AE316" s="261">
        <v>0</v>
      </c>
      <c r="AF316" s="262">
        <v>0</v>
      </c>
      <c r="AG316" s="193"/>
    </row>
    <row r="317" spans="1:33" s="59" customFormat="1" ht="12">
      <c r="A317" s="194">
        <v>446</v>
      </c>
      <c r="B317" s="195">
        <v>446099182</v>
      </c>
      <c r="C317" s="196" t="s">
        <v>526</v>
      </c>
      <c r="D317" s="197">
        <v>99</v>
      </c>
      <c r="E317" s="196" t="s">
        <v>126</v>
      </c>
      <c r="F317" s="197">
        <v>182</v>
      </c>
      <c r="G317" s="198" t="s">
        <v>209</v>
      </c>
      <c r="H317" s="180"/>
      <c r="I317" s="181">
        <v>13138</v>
      </c>
      <c r="J317" s="181">
        <v>3152</v>
      </c>
      <c r="K317" s="181">
        <f t="shared" si="4"/>
        <v>0</v>
      </c>
      <c r="L317" s="181">
        <v>1088</v>
      </c>
      <c r="M317" s="181">
        <v>17378</v>
      </c>
      <c r="N317" s="249"/>
      <c r="O317" s="205">
        <v>4</v>
      </c>
      <c r="P317" s="181">
        <v>0</v>
      </c>
      <c r="Q317" s="181">
        <v>65160</v>
      </c>
      <c r="R317" s="181">
        <v>0</v>
      </c>
      <c r="S317" s="181">
        <v>0</v>
      </c>
      <c r="T317" s="181">
        <v>4352</v>
      </c>
      <c r="U317" s="181">
        <v>69512</v>
      </c>
      <c r="V317" s="250"/>
      <c r="W317" s="199">
        <v>0</v>
      </c>
      <c r="X317" s="258">
        <v>0.09</v>
      </c>
      <c r="Y317" s="258">
        <v>1.9108632759035075E-2</v>
      </c>
      <c r="Z317" s="259">
        <v>0</v>
      </c>
      <c r="AA317" s="253"/>
      <c r="AB317" s="260">
        <v>0</v>
      </c>
      <c r="AC317" s="261">
        <v>0</v>
      </c>
      <c r="AD317" s="181">
        <v>0</v>
      </c>
      <c r="AE317" s="261">
        <v>0</v>
      </c>
      <c r="AF317" s="262">
        <v>0</v>
      </c>
      <c r="AG317" s="193"/>
    </row>
    <row r="318" spans="1:33" s="59" customFormat="1" ht="12">
      <c r="A318" s="194">
        <v>446</v>
      </c>
      <c r="B318" s="195">
        <v>446099187</v>
      </c>
      <c r="C318" s="196" t="s">
        <v>526</v>
      </c>
      <c r="D318" s="197">
        <v>99</v>
      </c>
      <c r="E318" s="196" t="s">
        <v>126</v>
      </c>
      <c r="F318" s="197">
        <v>187</v>
      </c>
      <c r="G318" s="198" t="s">
        <v>214</v>
      </c>
      <c r="H318" s="180"/>
      <c r="I318" s="181">
        <v>17770</v>
      </c>
      <c r="J318" s="181">
        <v>12034</v>
      </c>
      <c r="K318" s="181">
        <f t="shared" si="4"/>
        <v>0</v>
      </c>
      <c r="L318" s="181">
        <v>1088</v>
      </c>
      <c r="M318" s="181">
        <v>30892</v>
      </c>
      <c r="N318" s="249"/>
      <c r="O318" s="205">
        <v>2</v>
      </c>
      <c r="P318" s="181">
        <v>0</v>
      </c>
      <c r="Q318" s="181">
        <v>59608</v>
      </c>
      <c r="R318" s="181">
        <v>0</v>
      </c>
      <c r="S318" s="181">
        <v>0</v>
      </c>
      <c r="T318" s="181">
        <v>2176</v>
      </c>
      <c r="U318" s="181">
        <v>61784</v>
      </c>
      <c r="V318" s="250"/>
      <c r="W318" s="199">
        <v>0</v>
      </c>
      <c r="X318" s="258">
        <v>0.09</v>
      </c>
      <c r="Y318" s="258">
        <v>5.6927046074196309E-3</v>
      </c>
      <c r="Z318" s="259">
        <v>0</v>
      </c>
      <c r="AA318" s="253"/>
      <c r="AB318" s="260">
        <v>0</v>
      </c>
      <c r="AC318" s="261">
        <v>0</v>
      </c>
      <c r="AD318" s="181">
        <v>0</v>
      </c>
      <c r="AE318" s="261">
        <v>0</v>
      </c>
      <c r="AF318" s="262">
        <v>0</v>
      </c>
      <c r="AG318" s="193"/>
    </row>
    <row r="319" spans="1:33" s="59" customFormat="1" ht="12">
      <c r="A319" s="194">
        <v>446</v>
      </c>
      <c r="B319" s="195">
        <v>446099208</v>
      </c>
      <c r="C319" s="196" t="s">
        <v>526</v>
      </c>
      <c r="D319" s="197">
        <v>99</v>
      </c>
      <c r="E319" s="196" t="s">
        <v>126</v>
      </c>
      <c r="F319" s="197">
        <v>208</v>
      </c>
      <c r="G319" s="198" t="s">
        <v>235</v>
      </c>
      <c r="H319" s="180"/>
      <c r="I319" s="181">
        <v>13506</v>
      </c>
      <c r="J319" s="181">
        <v>7237</v>
      </c>
      <c r="K319" s="181">
        <f t="shared" si="4"/>
        <v>0</v>
      </c>
      <c r="L319" s="181">
        <v>1088</v>
      </c>
      <c r="M319" s="181">
        <v>21831</v>
      </c>
      <c r="N319" s="249"/>
      <c r="O319" s="205">
        <v>4</v>
      </c>
      <c r="P319" s="181">
        <v>0</v>
      </c>
      <c r="Q319" s="181">
        <v>82972</v>
      </c>
      <c r="R319" s="181">
        <v>0</v>
      </c>
      <c r="S319" s="181">
        <v>0</v>
      </c>
      <c r="T319" s="181">
        <v>4352</v>
      </c>
      <c r="U319" s="181">
        <v>87324</v>
      </c>
      <c r="V319" s="250"/>
      <c r="W319" s="199">
        <v>0</v>
      </c>
      <c r="X319" s="258">
        <v>0.09</v>
      </c>
      <c r="Y319" s="258">
        <v>1.6547143354396204E-2</v>
      </c>
      <c r="Z319" s="259">
        <v>0</v>
      </c>
      <c r="AA319" s="253"/>
      <c r="AB319" s="260">
        <v>0</v>
      </c>
      <c r="AC319" s="261">
        <v>0</v>
      </c>
      <c r="AD319" s="181">
        <v>0</v>
      </c>
      <c r="AE319" s="261">
        <v>0</v>
      </c>
      <c r="AF319" s="262">
        <v>0</v>
      </c>
      <c r="AG319" s="193"/>
    </row>
    <row r="320" spans="1:33" s="59" customFormat="1" ht="12">
      <c r="A320" s="194">
        <v>446</v>
      </c>
      <c r="B320" s="195">
        <v>446099212</v>
      </c>
      <c r="C320" s="196" t="s">
        <v>526</v>
      </c>
      <c r="D320" s="197">
        <v>99</v>
      </c>
      <c r="E320" s="196" t="s">
        <v>126</v>
      </c>
      <c r="F320" s="197">
        <v>212</v>
      </c>
      <c r="G320" s="198" t="s">
        <v>239</v>
      </c>
      <c r="H320" s="180"/>
      <c r="I320" s="181">
        <v>12456</v>
      </c>
      <c r="J320" s="181">
        <v>3178</v>
      </c>
      <c r="K320" s="181">
        <f t="shared" si="4"/>
        <v>0</v>
      </c>
      <c r="L320" s="181">
        <v>1088</v>
      </c>
      <c r="M320" s="181">
        <v>16722</v>
      </c>
      <c r="N320" s="249"/>
      <c r="O320" s="205">
        <v>137</v>
      </c>
      <c r="P320" s="181">
        <v>0</v>
      </c>
      <c r="Q320" s="181">
        <v>2141858</v>
      </c>
      <c r="R320" s="181">
        <v>0</v>
      </c>
      <c r="S320" s="181">
        <v>0</v>
      </c>
      <c r="T320" s="181">
        <v>149056</v>
      </c>
      <c r="U320" s="181">
        <v>2290914</v>
      </c>
      <c r="V320" s="250"/>
      <c r="W320" s="199">
        <v>0</v>
      </c>
      <c r="X320" s="258">
        <v>0.09</v>
      </c>
      <c r="Y320" s="258">
        <v>3.7074194082605288E-2</v>
      </c>
      <c r="Z320" s="259">
        <v>0</v>
      </c>
      <c r="AA320" s="253"/>
      <c r="AB320" s="260">
        <v>0</v>
      </c>
      <c r="AC320" s="261">
        <v>0</v>
      </c>
      <c r="AD320" s="181">
        <v>0</v>
      </c>
      <c r="AE320" s="261">
        <v>0</v>
      </c>
      <c r="AF320" s="262">
        <v>0</v>
      </c>
      <c r="AG320" s="193"/>
    </row>
    <row r="321" spans="1:33" s="59" customFormat="1" ht="12">
      <c r="A321" s="194">
        <v>446</v>
      </c>
      <c r="B321" s="195">
        <v>446099218</v>
      </c>
      <c r="C321" s="196" t="s">
        <v>526</v>
      </c>
      <c r="D321" s="197">
        <v>99</v>
      </c>
      <c r="E321" s="196" t="s">
        <v>126</v>
      </c>
      <c r="F321" s="197">
        <v>218</v>
      </c>
      <c r="G321" s="198" t="s">
        <v>245</v>
      </c>
      <c r="H321" s="180"/>
      <c r="I321" s="181">
        <v>12265</v>
      </c>
      <c r="J321" s="181">
        <v>4955</v>
      </c>
      <c r="K321" s="181">
        <f t="shared" si="4"/>
        <v>0</v>
      </c>
      <c r="L321" s="181">
        <v>1088</v>
      </c>
      <c r="M321" s="181">
        <v>18308</v>
      </c>
      <c r="N321" s="249"/>
      <c r="O321" s="205">
        <v>68</v>
      </c>
      <c r="P321" s="181">
        <v>0</v>
      </c>
      <c r="Q321" s="181">
        <v>1170960</v>
      </c>
      <c r="R321" s="181">
        <v>0</v>
      </c>
      <c r="S321" s="181">
        <v>0</v>
      </c>
      <c r="T321" s="181">
        <v>73984</v>
      </c>
      <c r="U321" s="181">
        <v>1244944</v>
      </c>
      <c r="V321" s="250"/>
      <c r="W321" s="199">
        <v>0</v>
      </c>
      <c r="X321" s="258">
        <v>0.09</v>
      </c>
      <c r="Y321" s="258">
        <v>3.177258661252897E-2</v>
      </c>
      <c r="Z321" s="259">
        <v>0</v>
      </c>
      <c r="AA321" s="253"/>
      <c r="AB321" s="260">
        <v>0</v>
      </c>
      <c r="AC321" s="261">
        <v>0</v>
      </c>
      <c r="AD321" s="181">
        <v>0</v>
      </c>
      <c r="AE321" s="261">
        <v>0</v>
      </c>
      <c r="AF321" s="262">
        <v>0</v>
      </c>
      <c r="AG321" s="193"/>
    </row>
    <row r="322" spans="1:33" s="59" customFormat="1" ht="12">
      <c r="A322" s="194">
        <v>446</v>
      </c>
      <c r="B322" s="195">
        <v>446099220</v>
      </c>
      <c r="C322" s="196" t="s">
        <v>526</v>
      </c>
      <c r="D322" s="197">
        <v>99</v>
      </c>
      <c r="E322" s="196" t="s">
        <v>126</v>
      </c>
      <c r="F322" s="197">
        <v>220</v>
      </c>
      <c r="G322" s="198" t="s">
        <v>247</v>
      </c>
      <c r="H322" s="180"/>
      <c r="I322" s="181">
        <v>13547</v>
      </c>
      <c r="J322" s="181">
        <v>6149</v>
      </c>
      <c r="K322" s="181">
        <f t="shared" si="4"/>
        <v>0</v>
      </c>
      <c r="L322" s="181">
        <v>1088</v>
      </c>
      <c r="M322" s="181">
        <v>20784</v>
      </c>
      <c r="N322" s="249"/>
      <c r="O322" s="205">
        <v>38</v>
      </c>
      <c r="P322" s="181">
        <v>0</v>
      </c>
      <c r="Q322" s="181">
        <v>748448</v>
      </c>
      <c r="R322" s="181">
        <v>0</v>
      </c>
      <c r="S322" s="181">
        <v>0</v>
      </c>
      <c r="T322" s="181">
        <v>41344</v>
      </c>
      <c r="U322" s="181">
        <v>789792</v>
      </c>
      <c r="V322" s="250"/>
      <c r="W322" s="199">
        <v>0</v>
      </c>
      <c r="X322" s="258">
        <v>0.09</v>
      </c>
      <c r="Y322" s="258">
        <v>1.8455011601595125E-2</v>
      </c>
      <c r="Z322" s="259">
        <v>0</v>
      </c>
      <c r="AA322" s="253"/>
      <c r="AB322" s="260">
        <v>0</v>
      </c>
      <c r="AC322" s="261">
        <v>0</v>
      </c>
      <c r="AD322" s="181">
        <v>0</v>
      </c>
      <c r="AE322" s="261">
        <v>0</v>
      </c>
      <c r="AF322" s="262">
        <v>0</v>
      </c>
      <c r="AG322" s="193"/>
    </row>
    <row r="323" spans="1:33" s="59" customFormat="1" ht="12">
      <c r="A323" s="194">
        <v>446</v>
      </c>
      <c r="B323" s="195">
        <v>446099238</v>
      </c>
      <c r="C323" s="196" t="s">
        <v>526</v>
      </c>
      <c r="D323" s="197">
        <v>99</v>
      </c>
      <c r="E323" s="196" t="s">
        <v>126</v>
      </c>
      <c r="F323" s="197">
        <v>238</v>
      </c>
      <c r="G323" s="198" t="s">
        <v>265</v>
      </c>
      <c r="H323" s="180"/>
      <c r="I323" s="181">
        <v>12572</v>
      </c>
      <c r="J323" s="181">
        <v>5292</v>
      </c>
      <c r="K323" s="181">
        <f t="shared" si="4"/>
        <v>0</v>
      </c>
      <c r="L323" s="181">
        <v>1088</v>
      </c>
      <c r="M323" s="181">
        <v>18952</v>
      </c>
      <c r="N323" s="249"/>
      <c r="O323" s="205">
        <v>21</v>
      </c>
      <c r="P323" s="181">
        <v>0</v>
      </c>
      <c r="Q323" s="181">
        <v>375144</v>
      </c>
      <c r="R323" s="181">
        <v>0</v>
      </c>
      <c r="S323" s="181">
        <v>0</v>
      </c>
      <c r="T323" s="181">
        <v>22848</v>
      </c>
      <c r="U323" s="181">
        <v>397992</v>
      </c>
      <c r="V323" s="250"/>
      <c r="W323" s="199">
        <v>0</v>
      </c>
      <c r="X323" s="258">
        <v>0.09</v>
      </c>
      <c r="Y323" s="258">
        <v>7.0365456543179453E-2</v>
      </c>
      <c r="Z323" s="259">
        <v>0</v>
      </c>
      <c r="AA323" s="253"/>
      <c r="AB323" s="260">
        <v>0</v>
      </c>
      <c r="AC323" s="261">
        <v>0</v>
      </c>
      <c r="AD323" s="181">
        <v>0</v>
      </c>
      <c r="AE323" s="261">
        <v>0</v>
      </c>
      <c r="AF323" s="262">
        <v>0</v>
      </c>
      <c r="AG323" s="193"/>
    </row>
    <row r="324" spans="1:33" s="59" customFormat="1" ht="12">
      <c r="A324" s="194">
        <v>446</v>
      </c>
      <c r="B324" s="195">
        <v>446099244</v>
      </c>
      <c r="C324" s="196" t="s">
        <v>526</v>
      </c>
      <c r="D324" s="197">
        <v>99</v>
      </c>
      <c r="E324" s="196" t="s">
        <v>126</v>
      </c>
      <c r="F324" s="197">
        <v>244</v>
      </c>
      <c r="G324" s="198" t="s">
        <v>271</v>
      </c>
      <c r="H324" s="180"/>
      <c r="I324" s="181">
        <v>12433</v>
      </c>
      <c r="J324" s="181">
        <v>3727</v>
      </c>
      <c r="K324" s="181">
        <f t="shared" si="4"/>
        <v>0</v>
      </c>
      <c r="L324" s="181">
        <v>1088</v>
      </c>
      <c r="M324" s="181">
        <v>17248</v>
      </c>
      <c r="N324" s="249"/>
      <c r="O324" s="205">
        <v>26</v>
      </c>
      <c r="P324" s="181">
        <v>0</v>
      </c>
      <c r="Q324" s="181">
        <v>420160</v>
      </c>
      <c r="R324" s="181">
        <v>0</v>
      </c>
      <c r="S324" s="181">
        <v>0</v>
      </c>
      <c r="T324" s="181">
        <v>28288</v>
      </c>
      <c r="U324" s="181">
        <v>448448</v>
      </c>
      <c r="V324" s="250"/>
      <c r="W324" s="199">
        <v>0</v>
      </c>
      <c r="X324" s="258">
        <v>0.09</v>
      </c>
      <c r="Y324" s="258">
        <v>0.11945951840522252</v>
      </c>
      <c r="Z324" s="259">
        <v>0</v>
      </c>
      <c r="AA324" s="253"/>
      <c r="AB324" s="260">
        <v>0</v>
      </c>
      <c r="AC324" s="261">
        <v>3.3257010892399741</v>
      </c>
      <c r="AD324" s="181">
        <v>57361.329602117963</v>
      </c>
      <c r="AE324" s="261">
        <v>0</v>
      </c>
      <c r="AF324" s="262">
        <v>0</v>
      </c>
      <c r="AG324" s="193"/>
    </row>
    <row r="325" spans="1:33" s="59" customFormat="1" ht="12">
      <c r="A325" s="194">
        <v>446</v>
      </c>
      <c r="B325" s="195">
        <v>446099265</v>
      </c>
      <c r="C325" s="196" t="s">
        <v>526</v>
      </c>
      <c r="D325" s="197">
        <v>99</v>
      </c>
      <c r="E325" s="196" t="s">
        <v>126</v>
      </c>
      <c r="F325" s="197">
        <v>265</v>
      </c>
      <c r="G325" s="198" t="s">
        <v>292</v>
      </c>
      <c r="H325" s="180"/>
      <c r="I325" s="181">
        <v>10644</v>
      </c>
      <c r="J325" s="181">
        <v>4831</v>
      </c>
      <c r="K325" s="181">
        <f t="shared" si="4"/>
        <v>0</v>
      </c>
      <c r="L325" s="181">
        <v>1088</v>
      </c>
      <c r="M325" s="181">
        <v>16563</v>
      </c>
      <c r="N325" s="249"/>
      <c r="O325" s="205">
        <v>2</v>
      </c>
      <c r="P325" s="181">
        <v>0</v>
      </c>
      <c r="Q325" s="181">
        <v>30950</v>
      </c>
      <c r="R325" s="181">
        <v>0</v>
      </c>
      <c r="S325" s="181">
        <v>0</v>
      </c>
      <c r="T325" s="181">
        <v>2176</v>
      </c>
      <c r="U325" s="181">
        <v>33126</v>
      </c>
      <c r="V325" s="250"/>
      <c r="W325" s="199">
        <v>0</v>
      </c>
      <c r="X325" s="258">
        <v>0.09</v>
      </c>
      <c r="Y325" s="258">
        <v>1.4920079541095002E-3</v>
      </c>
      <c r="Z325" s="259">
        <v>0</v>
      </c>
      <c r="AA325" s="253"/>
      <c r="AB325" s="260">
        <v>0</v>
      </c>
      <c r="AC325" s="261">
        <v>0</v>
      </c>
      <c r="AD325" s="181">
        <v>0</v>
      </c>
      <c r="AE325" s="261">
        <v>0</v>
      </c>
      <c r="AF325" s="262">
        <v>0</v>
      </c>
      <c r="AG325" s="193"/>
    </row>
    <row r="326" spans="1:33" s="59" customFormat="1" ht="12">
      <c r="A326" s="194">
        <v>446</v>
      </c>
      <c r="B326" s="195">
        <v>446099266</v>
      </c>
      <c r="C326" s="196" t="s">
        <v>526</v>
      </c>
      <c r="D326" s="197">
        <v>99</v>
      </c>
      <c r="E326" s="196" t="s">
        <v>126</v>
      </c>
      <c r="F326" s="197">
        <v>266</v>
      </c>
      <c r="G326" s="198" t="s">
        <v>293</v>
      </c>
      <c r="H326" s="180"/>
      <c r="I326" s="181">
        <v>12150</v>
      </c>
      <c r="J326" s="181">
        <v>6239</v>
      </c>
      <c r="K326" s="181">
        <f t="shared" si="4"/>
        <v>0</v>
      </c>
      <c r="L326" s="181">
        <v>1088</v>
      </c>
      <c r="M326" s="181">
        <v>19477</v>
      </c>
      <c r="N326" s="249"/>
      <c r="O326" s="205">
        <v>11</v>
      </c>
      <c r="P326" s="181">
        <v>0</v>
      </c>
      <c r="Q326" s="181">
        <v>202279</v>
      </c>
      <c r="R326" s="181">
        <v>0</v>
      </c>
      <c r="S326" s="181">
        <v>0</v>
      </c>
      <c r="T326" s="181">
        <v>11968</v>
      </c>
      <c r="U326" s="181">
        <v>214247</v>
      </c>
      <c r="V326" s="250"/>
      <c r="W326" s="199">
        <v>0</v>
      </c>
      <c r="X326" s="258">
        <v>0.09</v>
      </c>
      <c r="Y326" s="258">
        <v>3.5141875051210437E-3</v>
      </c>
      <c r="Z326" s="259">
        <v>0</v>
      </c>
      <c r="AA326" s="253"/>
      <c r="AB326" s="260">
        <v>0</v>
      </c>
      <c r="AC326" s="261">
        <v>0</v>
      </c>
      <c r="AD326" s="181">
        <v>0</v>
      </c>
      <c r="AE326" s="261">
        <v>0</v>
      </c>
      <c r="AF326" s="262">
        <v>0</v>
      </c>
      <c r="AG326" s="193"/>
    </row>
    <row r="327" spans="1:33" s="59" customFormat="1" ht="12">
      <c r="A327" s="194">
        <v>446</v>
      </c>
      <c r="B327" s="195">
        <v>446099285</v>
      </c>
      <c r="C327" s="196" t="s">
        <v>526</v>
      </c>
      <c r="D327" s="197">
        <v>99</v>
      </c>
      <c r="E327" s="196" t="s">
        <v>126</v>
      </c>
      <c r="F327" s="197">
        <v>285</v>
      </c>
      <c r="G327" s="198" t="s">
        <v>312</v>
      </c>
      <c r="H327" s="180"/>
      <c r="I327" s="181">
        <v>13311</v>
      </c>
      <c r="J327" s="181">
        <v>3915</v>
      </c>
      <c r="K327" s="181">
        <f t="shared" si="4"/>
        <v>0</v>
      </c>
      <c r="L327" s="181">
        <v>1088</v>
      </c>
      <c r="M327" s="181">
        <v>18314</v>
      </c>
      <c r="N327" s="249"/>
      <c r="O327" s="205">
        <v>104</v>
      </c>
      <c r="P327" s="181">
        <v>0</v>
      </c>
      <c r="Q327" s="181">
        <v>1791504</v>
      </c>
      <c r="R327" s="181">
        <v>0</v>
      </c>
      <c r="S327" s="181">
        <v>0</v>
      </c>
      <c r="T327" s="181">
        <v>113152</v>
      </c>
      <c r="U327" s="181">
        <v>1904656</v>
      </c>
      <c r="V327" s="250"/>
      <c r="W327" s="199">
        <v>0</v>
      </c>
      <c r="X327" s="258">
        <v>0.09</v>
      </c>
      <c r="Y327" s="258">
        <v>4.0150629287589494E-2</v>
      </c>
      <c r="Z327" s="259">
        <v>0</v>
      </c>
      <c r="AA327" s="253"/>
      <c r="AB327" s="260">
        <v>0</v>
      </c>
      <c r="AC327" s="261">
        <v>0</v>
      </c>
      <c r="AD327" s="181">
        <v>0</v>
      </c>
      <c r="AE327" s="261">
        <v>0</v>
      </c>
      <c r="AF327" s="262">
        <v>0</v>
      </c>
      <c r="AG327" s="193"/>
    </row>
    <row r="328" spans="1:33" s="59" customFormat="1" ht="12">
      <c r="A328" s="194">
        <v>446</v>
      </c>
      <c r="B328" s="195">
        <v>446099293</v>
      </c>
      <c r="C328" s="196" t="s">
        <v>526</v>
      </c>
      <c r="D328" s="197">
        <v>99</v>
      </c>
      <c r="E328" s="196" t="s">
        <v>126</v>
      </c>
      <c r="F328" s="197">
        <v>293</v>
      </c>
      <c r="G328" s="198" t="s">
        <v>320</v>
      </c>
      <c r="H328" s="180"/>
      <c r="I328" s="181">
        <v>16323</v>
      </c>
      <c r="J328" s="181">
        <v>712</v>
      </c>
      <c r="K328" s="181">
        <f t="shared" si="4"/>
        <v>0</v>
      </c>
      <c r="L328" s="181">
        <v>1088</v>
      </c>
      <c r="M328" s="181">
        <v>18123</v>
      </c>
      <c r="N328" s="249"/>
      <c r="O328" s="205">
        <v>21</v>
      </c>
      <c r="P328" s="181">
        <v>0</v>
      </c>
      <c r="Q328" s="181">
        <v>357735</v>
      </c>
      <c r="R328" s="181">
        <v>0</v>
      </c>
      <c r="S328" s="181">
        <v>0</v>
      </c>
      <c r="T328" s="181">
        <v>22848</v>
      </c>
      <c r="U328" s="181">
        <v>380583</v>
      </c>
      <c r="V328" s="250"/>
      <c r="W328" s="199">
        <v>0</v>
      </c>
      <c r="X328" s="258">
        <v>0.18</v>
      </c>
      <c r="Y328" s="258">
        <v>1.1950118609715614E-2</v>
      </c>
      <c r="Z328" s="259">
        <v>0</v>
      </c>
      <c r="AA328" s="253"/>
      <c r="AB328" s="260">
        <v>0</v>
      </c>
      <c r="AC328" s="261">
        <v>0</v>
      </c>
      <c r="AD328" s="181">
        <v>0</v>
      </c>
      <c r="AE328" s="261">
        <v>0</v>
      </c>
      <c r="AF328" s="262">
        <v>0</v>
      </c>
      <c r="AG328" s="193"/>
    </row>
    <row r="329" spans="1:33" s="59" customFormat="1" ht="12">
      <c r="A329" s="194">
        <v>446</v>
      </c>
      <c r="B329" s="195">
        <v>446099307</v>
      </c>
      <c r="C329" s="196" t="s">
        <v>526</v>
      </c>
      <c r="D329" s="197">
        <v>99</v>
      </c>
      <c r="E329" s="196" t="s">
        <v>126</v>
      </c>
      <c r="F329" s="197">
        <v>307</v>
      </c>
      <c r="G329" s="198" t="s">
        <v>334</v>
      </c>
      <c r="H329" s="180"/>
      <c r="I329" s="181">
        <v>13840</v>
      </c>
      <c r="J329" s="181">
        <v>6248</v>
      </c>
      <c r="K329" s="181">
        <f t="shared" si="4"/>
        <v>0</v>
      </c>
      <c r="L329" s="181">
        <v>1088</v>
      </c>
      <c r="M329" s="181">
        <v>21176</v>
      </c>
      <c r="N329" s="249"/>
      <c r="O329" s="205">
        <v>24</v>
      </c>
      <c r="P329" s="181">
        <v>0</v>
      </c>
      <c r="Q329" s="181">
        <v>482112</v>
      </c>
      <c r="R329" s="181">
        <v>0</v>
      </c>
      <c r="S329" s="181">
        <v>0</v>
      </c>
      <c r="T329" s="181">
        <v>26112</v>
      </c>
      <c r="U329" s="181">
        <v>508224</v>
      </c>
      <c r="V329" s="250"/>
      <c r="W329" s="199">
        <v>0</v>
      </c>
      <c r="X329" s="258">
        <v>0.09</v>
      </c>
      <c r="Y329" s="258">
        <v>1.1238064508803229E-2</v>
      </c>
      <c r="Z329" s="259">
        <v>0</v>
      </c>
      <c r="AA329" s="253"/>
      <c r="AB329" s="260">
        <v>0</v>
      </c>
      <c r="AC329" s="261">
        <v>0</v>
      </c>
      <c r="AD329" s="181">
        <v>0</v>
      </c>
      <c r="AE329" s="261">
        <v>0</v>
      </c>
      <c r="AF329" s="262">
        <v>0</v>
      </c>
      <c r="AG329" s="193"/>
    </row>
    <row r="330" spans="1:33" s="59" customFormat="1" ht="12">
      <c r="A330" s="194">
        <v>446</v>
      </c>
      <c r="B330" s="195">
        <v>446099310</v>
      </c>
      <c r="C330" s="196" t="s">
        <v>526</v>
      </c>
      <c r="D330" s="197">
        <v>99</v>
      </c>
      <c r="E330" s="196" t="s">
        <v>126</v>
      </c>
      <c r="F330" s="197">
        <v>310</v>
      </c>
      <c r="G330" s="198" t="s">
        <v>337</v>
      </c>
      <c r="H330" s="180"/>
      <c r="I330" s="181">
        <v>16826</v>
      </c>
      <c r="J330" s="181">
        <v>5475</v>
      </c>
      <c r="K330" s="181">
        <f t="shared" si="4"/>
        <v>0</v>
      </c>
      <c r="L330" s="181">
        <v>1088</v>
      </c>
      <c r="M330" s="181">
        <v>23389</v>
      </c>
      <c r="N330" s="249"/>
      <c r="O330" s="205">
        <v>1</v>
      </c>
      <c r="P330" s="181">
        <v>0</v>
      </c>
      <c r="Q330" s="181">
        <v>22301</v>
      </c>
      <c r="R330" s="181">
        <v>0</v>
      </c>
      <c r="S330" s="181">
        <v>0</v>
      </c>
      <c r="T330" s="181">
        <v>1088</v>
      </c>
      <c r="U330" s="181">
        <v>23389</v>
      </c>
      <c r="V330" s="250"/>
      <c r="W330" s="199">
        <v>0</v>
      </c>
      <c r="X330" s="258">
        <v>0.09</v>
      </c>
      <c r="Y330" s="258">
        <v>6.4927123487033681E-2</v>
      </c>
      <c r="Z330" s="259">
        <v>0</v>
      </c>
      <c r="AA330" s="253"/>
      <c r="AB330" s="260">
        <v>0</v>
      </c>
      <c r="AC330" s="261">
        <v>0</v>
      </c>
      <c r="AD330" s="181">
        <v>0</v>
      </c>
      <c r="AE330" s="261">
        <v>0</v>
      </c>
      <c r="AF330" s="262">
        <v>0</v>
      </c>
      <c r="AG330" s="193"/>
    </row>
    <row r="331" spans="1:33" s="59" customFormat="1" ht="12">
      <c r="A331" s="194">
        <v>446</v>
      </c>
      <c r="B331" s="195">
        <v>446099323</v>
      </c>
      <c r="C331" s="196" t="s">
        <v>526</v>
      </c>
      <c r="D331" s="197">
        <v>99</v>
      </c>
      <c r="E331" s="196" t="s">
        <v>126</v>
      </c>
      <c r="F331" s="197">
        <v>323</v>
      </c>
      <c r="G331" s="198" t="s">
        <v>350</v>
      </c>
      <c r="H331" s="180"/>
      <c r="I331" s="181">
        <v>11187</v>
      </c>
      <c r="J331" s="181">
        <v>3823</v>
      </c>
      <c r="K331" s="181">
        <f t="shared" ref="K331:K394" si="5">S331/O331</f>
        <v>0</v>
      </c>
      <c r="L331" s="181">
        <v>1088</v>
      </c>
      <c r="M331" s="181">
        <v>16098</v>
      </c>
      <c r="N331" s="249"/>
      <c r="O331" s="205">
        <v>4</v>
      </c>
      <c r="P331" s="181">
        <v>0</v>
      </c>
      <c r="Q331" s="181">
        <v>60040</v>
      </c>
      <c r="R331" s="181">
        <v>0</v>
      </c>
      <c r="S331" s="181">
        <v>0</v>
      </c>
      <c r="T331" s="181">
        <v>4352</v>
      </c>
      <c r="U331" s="181">
        <v>64392</v>
      </c>
      <c r="V331" s="250"/>
      <c r="W331" s="199">
        <v>0</v>
      </c>
      <c r="X331" s="258">
        <v>0.09</v>
      </c>
      <c r="Y331" s="258">
        <v>5.3236201831728938E-3</v>
      </c>
      <c r="Z331" s="259">
        <v>0</v>
      </c>
      <c r="AA331" s="253"/>
      <c r="AB331" s="260">
        <v>0</v>
      </c>
      <c r="AC331" s="261">
        <v>0</v>
      </c>
      <c r="AD331" s="181">
        <v>0</v>
      </c>
      <c r="AE331" s="261">
        <v>0</v>
      </c>
      <c r="AF331" s="262">
        <v>0</v>
      </c>
      <c r="AG331" s="193"/>
    </row>
    <row r="332" spans="1:33" s="59" customFormat="1" ht="12">
      <c r="A332" s="194">
        <v>446</v>
      </c>
      <c r="B332" s="195">
        <v>446099336</v>
      </c>
      <c r="C332" s="196" t="s">
        <v>526</v>
      </c>
      <c r="D332" s="197">
        <v>99</v>
      </c>
      <c r="E332" s="196" t="s">
        <v>126</v>
      </c>
      <c r="F332" s="197">
        <v>336</v>
      </c>
      <c r="G332" s="198" t="s">
        <v>363</v>
      </c>
      <c r="H332" s="180"/>
      <c r="I332" s="181">
        <v>11240</v>
      </c>
      <c r="J332" s="181">
        <v>2733</v>
      </c>
      <c r="K332" s="181">
        <f t="shared" si="5"/>
        <v>0</v>
      </c>
      <c r="L332" s="181">
        <v>1088</v>
      </c>
      <c r="M332" s="181">
        <v>15061</v>
      </c>
      <c r="N332" s="249"/>
      <c r="O332" s="205">
        <v>1</v>
      </c>
      <c r="P332" s="181">
        <v>0</v>
      </c>
      <c r="Q332" s="181">
        <v>13973</v>
      </c>
      <c r="R332" s="181">
        <v>0</v>
      </c>
      <c r="S332" s="181">
        <v>0</v>
      </c>
      <c r="T332" s="181">
        <v>1088</v>
      </c>
      <c r="U332" s="181">
        <v>15061</v>
      </c>
      <c r="V332" s="250"/>
      <c r="W332" s="199">
        <v>0</v>
      </c>
      <c r="X332" s="258">
        <v>0.09</v>
      </c>
      <c r="Y332" s="258">
        <v>4.9344081412740326E-2</v>
      </c>
      <c r="Z332" s="259">
        <v>0</v>
      </c>
      <c r="AA332" s="253"/>
      <c r="AB332" s="260">
        <v>0</v>
      </c>
      <c r="AC332" s="261">
        <v>0</v>
      </c>
      <c r="AD332" s="181">
        <v>0</v>
      </c>
      <c r="AE332" s="261">
        <v>0</v>
      </c>
      <c r="AF332" s="262">
        <v>0</v>
      </c>
      <c r="AG332" s="193"/>
    </row>
    <row r="333" spans="1:33" s="59" customFormat="1" ht="12">
      <c r="A333" s="194">
        <v>446</v>
      </c>
      <c r="B333" s="195">
        <v>446099350</v>
      </c>
      <c r="C333" s="196" t="s">
        <v>526</v>
      </c>
      <c r="D333" s="197">
        <v>99</v>
      </c>
      <c r="E333" s="196" t="s">
        <v>126</v>
      </c>
      <c r="F333" s="197">
        <v>350</v>
      </c>
      <c r="G333" s="198" t="s">
        <v>377</v>
      </c>
      <c r="H333" s="180"/>
      <c r="I333" s="181">
        <v>12922</v>
      </c>
      <c r="J333" s="181">
        <v>11024</v>
      </c>
      <c r="K333" s="181">
        <f t="shared" si="5"/>
        <v>0</v>
      </c>
      <c r="L333" s="181">
        <v>1088</v>
      </c>
      <c r="M333" s="181">
        <v>25034</v>
      </c>
      <c r="N333" s="249"/>
      <c r="O333" s="205">
        <v>12</v>
      </c>
      <c r="P333" s="181">
        <v>0</v>
      </c>
      <c r="Q333" s="181">
        <v>287352</v>
      </c>
      <c r="R333" s="181">
        <v>0</v>
      </c>
      <c r="S333" s="181">
        <v>0</v>
      </c>
      <c r="T333" s="181">
        <v>13056</v>
      </c>
      <c r="U333" s="181">
        <v>300408</v>
      </c>
      <c r="V333" s="250"/>
      <c r="W333" s="199">
        <v>0</v>
      </c>
      <c r="X333" s="258">
        <v>0.09</v>
      </c>
      <c r="Y333" s="258">
        <v>7.5473346405852529E-2</v>
      </c>
      <c r="Z333" s="259">
        <v>0</v>
      </c>
      <c r="AA333" s="253"/>
      <c r="AB333" s="260">
        <v>0</v>
      </c>
      <c r="AC333" s="261">
        <v>0</v>
      </c>
      <c r="AD333" s="181">
        <v>0</v>
      </c>
      <c r="AE333" s="261">
        <v>0</v>
      </c>
      <c r="AF333" s="262">
        <v>0</v>
      </c>
      <c r="AG333" s="193"/>
    </row>
    <row r="334" spans="1:33" s="59" customFormat="1" ht="12">
      <c r="A334" s="194">
        <v>446</v>
      </c>
      <c r="B334" s="195">
        <v>446099625</v>
      </c>
      <c r="C334" s="196" t="s">
        <v>526</v>
      </c>
      <c r="D334" s="197">
        <v>99</v>
      </c>
      <c r="E334" s="196" t="s">
        <v>126</v>
      </c>
      <c r="F334" s="197">
        <v>625</v>
      </c>
      <c r="G334" s="198" t="s">
        <v>390</v>
      </c>
      <c r="H334" s="180"/>
      <c r="I334" s="181">
        <v>14881</v>
      </c>
      <c r="J334" s="181">
        <v>2281</v>
      </c>
      <c r="K334" s="181">
        <f t="shared" si="5"/>
        <v>0</v>
      </c>
      <c r="L334" s="181">
        <v>1088</v>
      </c>
      <c r="M334" s="181">
        <v>18250</v>
      </c>
      <c r="N334" s="249"/>
      <c r="O334" s="205">
        <v>14</v>
      </c>
      <c r="P334" s="181">
        <v>0</v>
      </c>
      <c r="Q334" s="181">
        <v>240268</v>
      </c>
      <c r="R334" s="181">
        <v>0</v>
      </c>
      <c r="S334" s="181">
        <v>0</v>
      </c>
      <c r="T334" s="181">
        <v>15232</v>
      </c>
      <c r="U334" s="181">
        <v>255500</v>
      </c>
      <c r="V334" s="250"/>
      <c r="W334" s="199">
        <v>0</v>
      </c>
      <c r="X334" s="258">
        <v>0.09</v>
      </c>
      <c r="Y334" s="258">
        <v>5.9523196121698506E-3</v>
      </c>
      <c r="Z334" s="259">
        <v>0</v>
      </c>
      <c r="AA334" s="253"/>
      <c r="AB334" s="260">
        <v>0</v>
      </c>
      <c r="AC334" s="261">
        <v>0</v>
      </c>
      <c r="AD334" s="181">
        <v>0</v>
      </c>
      <c r="AE334" s="261">
        <v>0</v>
      </c>
      <c r="AF334" s="262">
        <v>0</v>
      </c>
      <c r="AG334" s="193"/>
    </row>
    <row r="335" spans="1:33" s="59" customFormat="1" ht="12">
      <c r="A335" s="194">
        <v>446</v>
      </c>
      <c r="B335" s="195">
        <v>446099650</v>
      </c>
      <c r="C335" s="196" t="s">
        <v>526</v>
      </c>
      <c r="D335" s="197">
        <v>99</v>
      </c>
      <c r="E335" s="196" t="s">
        <v>126</v>
      </c>
      <c r="F335" s="197">
        <v>650</v>
      </c>
      <c r="G335" s="198" t="s">
        <v>395</v>
      </c>
      <c r="H335" s="180"/>
      <c r="I335" s="181">
        <v>10256</v>
      </c>
      <c r="J335" s="181">
        <v>3435</v>
      </c>
      <c r="K335" s="181">
        <f t="shared" si="5"/>
        <v>0</v>
      </c>
      <c r="L335" s="181">
        <v>1088</v>
      </c>
      <c r="M335" s="181">
        <v>14779</v>
      </c>
      <c r="N335" s="249"/>
      <c r="O335" s="205">
        <v>1</v>
      </c>
      <c r="P335" s="181">
        <v>0</v>
      </c>
      <c r="Q335" s="181">
        <v>13691</v>
      </c>
      <c r="R335" s="181">
        <v>0</v>
      </c>
      <c r="S335" s="181">
        <v>0</v>
      </c>
      <c r="T335" s="181">
        <v>1088</v>
      </c>
      <c r="U335" s="181">
        <v>14779</v>
      </c>
      <c r="V335" s="250"/>
      <c r="W335" s="199">
        <v>0</v>
      </c>
      <c r="X335" s="258">
        <v>0.09</v>
      </c>
      <c r="Y335" s="258">
        <v>1.0366329840740846E-3</v>
      </c>
      <c r="Z335" s="259">
        <v>0</v>
      </c>
      <c r="AA335" s="253"/>
      <c r="AB335" s="260">
        <v>0</v>
      </c>
      <c r="AC335" s="261">
        <v>0</v>
      </c>
      <c r="AD335" s="181">
        <v>0</v>
      </c>
      <c r="AE335" s="261">
        <v>0</v>
      </c>
      <c r="AF335" s="262">
        <v>0</v>
      </c>
      <c r="AG335" s="193"/>
    </row>
    <row r="336" spans="1:33" s="59" customFormat="1" ht="12">
      <c r="A336" s="194">
        <v>446</v>
      </c>
      <c r="B336" s="195">
        <v>446099665</v>
      </c>
      <c r="C336" s="196" t="s">
        <v>526</v>
      </c>
      <c r="D336" s="197">
        <v>99</v>
      </c>
      <c r="E336" s="196" t="s">
        <v>126</v>
      </c>
      <c r="F336" s="197">
        <v>665</v>
      </c>
      <c r="G336" s="198" t="s">
        <v>400</v>
      </c>
      <c r="H336" s="180"/>
      <c r="I336" s="181">
        <v>13573</v>
      </c>
      <c r="J336" s="181">
        <v>2744</v>
      </c>
      <c r="K336" s="181">
        <f t="shared" si="5"/>
        <v>0</v>
      </c>
      <c r="L336" s="181">
        <v>1088</v>
      </c>
      <c r="M336" s="181">
        <v>17405</v>
      </c>
      <c r="N336" s="249"/>
      <c r="O336" s="205">
        <v>2</v>
      </c>
      <c r="P336" s="181">
        <v>0</v>
      </c>
      <c r="Q336" s="181">
        <v>32634</v>
      </c>
      <c r="R336" s="181">
        <v>0</v>
      </c>
      <c r="S336" s="181">
        <v>0</v>
      </c>
      <c r="T336" s="181">
        <v>2176</v>
      </c>
      <c r="U336" s="181">
        <v>34810</v>
      </c>
      <c r="V336" s="250"/>
      <c r="W336" s="199">
        <v>0</v>
      </c>
      <c r="X336" s="258">
        <v>0.09</v>
      </c>
      <c r="Y336" s="258">
        <v>6.3801865465814098E-3</v>
      </c>
      <c r="Z336" s="259">
        <v>0</v>
      </c>
      <c r="AA336" s="253"/>
      <c r="AB336" s="260">
        <v>0</v>
      </c>
      <c r="AC336" s="261">
        <v>0</v>
      </c>
      <c r="AD336" s="181">
        <v>0</v>
      </c>
      <c r="AE336" s="261">
        <v>0</v>
      </c>
      <c r="AF336" s="262">
        <v>0</v>
      </c>
      <c r="AG336" s="193"/>
    </row>
    <row r="337" spans="1:33" s="59" customFormat="1" ht="12">
      <c r="A337" s="194">
        <v>446</v>
      </c>
      <c r="B337" s="195">
        <v>446099690</v>
      </c>
      <c r="C337" s="196" t="s">
        <v>526</v>
      </c>
      <c r="D337" s="197">
        <v>99</v>
      </c>
      <c r="E337" s="196" t="s">
        <v>126</v>
      </c>
      <c r="F337" s="197">
        <v>690</v>
      </c>
      <c r="G337" s="198" t="s">
        <v>409</v>
      </c>
      <c r="H337" s="180"/>
      <c r="I337" s="181">
        <v>12780</v>
      </c>
      <c r="J337" s="181">
        <v>5221</v>
      </c>
      <c r="K337" s="181">
        <f t="shared" si="5"/>
        <v>0</v>
      </c>
      <c r="L337" s="181">
        <v>1088</v>
      </c>
      <c r="M337" s="181">
        <v>19089</v>
      </c>
      <c r="N337" s="249"/>
      <c r="O337" s="205">
        <v>14</v>
      </c>
      <c r="P337" s="181">
        <v>0</v>
      </c>
      <c r="Q337" s="181">
        <v>252014</v>
      </c>
      <c r="R337" s="181">
        <v>0</v>
      </c>
      <c r="S337" s="181">
        <v>0</v>
      </c>
      <c r="T337" s="181">
        <v>15232</v>
      </c>
      <c r="U337" s="181">
        <v>267246</v>
      </c>
      <c r="V337" s="250"/>
      <c r="W337" s="199">
        <v>0</v>
      </c>
      <c r="X337" s="258">
        <v>0.09</v>
      </c>
      <c r="Y337" s="258">
        <v>1.7354196462916294E-2</v>
      </c>
      <c r="Z337" s="259">
        <v>0</v>
      </c>
      <c r="AA337" s="253"/>
      <c r="AB337" s="260">
        <v>0</v>
      </c>
      <c r="AC337" s="261">
        <v>0</v>
      </c>
      <c r="AD337" s="181">
        <v>0</v>
      </c>
      <c r="AE337" s="261">
        <v>0</v>
      </c>
      <c r="AF337" s="262">
        <v>0</v>
      </c>
      <c r="AG337" s="193"/>
    </row>
    <row r="338" spans="1:33" s="59" customFormat="1" ht="12">
      <c r="A338" s="194">
        <v>446</v>
      </c>
      <c r="B338" s="195">
        <v>446099763</v>
      </c>
      <c r="C338" s="196" t="s">
        <v>526</v>
      </c>
      <c r="D338" s="197">
        <v>99</v>
      </c>
      <c r="E338" s="196" t="s">
        <v>126</v>
      </c>
      <c r="F338" s="197">
        <v>763</v>
      </c>
      <c r="G338" s="198" t="s">
        <v>429</v>
      </c>
      <c r="H338" s="180"/>
      <c r="I338" s="181">
        <v>16890</v>
      </c>
      <c r="J338" s="181">
        <v>4256</v>
      </c>
      <c r="K338" s="181">
        <f t="shared" si="5"/>
        <v>0</v>
      </c>
      <c r="L338" s="181">
        <v>1088</v>
      </c>
      <c r="M338" s="181">
        <v>22234</v>
      </c>
      <c r="N338" s="249"/>
      <c r="O338" s="205">
        <v>1</v>
      </c>
      <c r="P338" s="181">
        <v>0</v>
      </c>
      <c r="Q338" s="181">
        <v>21146</v>
      </c>
      <c r="R338" s="181">
        <v>0</v>
      </c>
      <c r="S338" s="181">
        <v>0</v>
      </c>
      <c r="T338" s="181">
        <v>1088</v>
      </c>
      <c r="U338" s="181">
        <v>22234</v>
      </c>
      <c r="V338" s="250"/>
      <c r="W338" s="199">
        <v>0</v>
      </c>
      <c r="X338" s="258">
        <v>0.09</v>
      </c>
      <c r="Y338" s="258">
        <v>7.2218061520484137E-3</v>
      </c>
      <c r="Z338" s="259">
        <v>0</v>
      </c>
      <c r="AA338" s="253"/>
      <c r="AB338" s="260">
        <v>0</v>
      </c>
      <c r="AC338" s="261">
        <v>0</v>
      </c>
      <c r="AD338" s="181">
        <v>0</v>
      </c>
      <c r="AE338" s="261">
        <v>0</v>
      </c>
      <c r="AF338" s="262">
        <v>0</v>
      </c>
      <c r="AG338" s="193"/>
    </row>
    <row r="339" spans="1:33" s="59" customFormat="1" ht="12">
      <c r="A339" s="194">
        <v>446</v>
      </c>
      <c r="B339" s="195">
        <v>446099780</v>
      </c>
      <c r="C339" s="196" t="s">
        <v>526</v>
      </c>
      <c r="D339" s="197">
        <v>99</v>
      </c>
      <c r="E339" s="196" t="s">
        <v>126</v>
      </c>
      <c r="F339" s="197">
        <v>780</v>
      </c>
      <c r="G339" s="198" t="s">
        <v>438</v>
      </c>
      <c r="H339" s="180"/>
      <c r="I339" s="181">
        <v>12399.629317257408</v>
      </c>
      <c r="J339" s="181">
        <v>3468</v>
      </c>
      <c r="K339" s="181">
        <f t="shared" si="5"/>
        <v>0</v>
      </c>
      <c r="L339" s="181">
        <v>1088</v>
      </c>
      <c r="M339" s="181">
        <v>16955.629317257408</v>
      </c>
      <c r="N339" s="249"/>
      <c r="O339" s="205">
        <v>3</v>
      </c>
      <c r="P339" s="181">
        <v>0</v>
      </c>
      <c r="Q339" s="181">
        <v>47604</v>
      </c>
      <c r="R339" s="181">
        <v>0</v>
      </c>
      <c r="S339" s="181">
        <v>0</v>
      </c>
      <c r="T339" s="181">
        <v>3264</v>
      </c>
      <c r="U339" s="181">
        <v>50868</v>
      </c>
      <c r="V339" s="250"/>
      <c r="W339" s="199">
        <v>0</v>
      </c>
      <c r="X339" s="258">
        <v>0.09</v>
      </c>
      <c r="Y339" s="258">
        <v>1.9598495543424001E-2</v>
      </c>
      <c r="Z339" s="259">
        <v>0</v>
      </c>
      <c r="AA339" s="253"/>
      <c r="AB339" s="260">
        <v>0</v>
      </c>
      <c r="AC339" s="261">
        <v>0</v>
      </c>
      <c r="AD339" s="181">
        <v>0</v>
      </c>
      <c r="AE339" s="261">
        <v>0</v>
      </c>
      <c r="AF339" s="262">
        <v>0</v>
      </c>
      <c r="AG339" s="193"/>
    </row>
    <row r="340" spans="1:33" s="59" customFormat="1" ht="12">
      <c r="A340" s="194">
        <v>447</v>
      </c>
      <c r="B340" s="195">
        <v>447101025</v>
      </c>
      <c r="C340" s="196" t="s">
        <v>527</v>
      </c>
      <c r="D340" s="197">
        <v>101</v>
      </c>
      <c r="E340" s="196" t="s">
        <v>128</v>
      </c>
      <c r="F340" s="197">
        <v>25</v>
      </c>
      <c r="G340" s="198" t="s">
        <v>52</v>
      </c>
      <c r="H340" s="180"/>
      <c r="I340" s="181">
        <v>12001</v>
      </c>
      <c r="J340" s="181">
        <v>5522</v>
      </c>
      <c r="K340" s="181">
        <f t="shared" si="5"/>
        <v>0</v>
      </c>
      <c r="L340" s="181">
        <v>1088</v>
      </c>
      <c r="M340" s="181">
        <v>18611</v>
      </c>
      <c r="N340" s="249"/>
      <c r="O340" s="205">
        <v>168</v>
      </c>
      <c r="P340" s="181">
        <v>0</v>
      </c>
      <c r="Q340" s="181">
        <v>2943864</v>
      </c>
      <c r="R340" s="181">
        <v>0</v>
      </c>
      <c r="S340" s="181">
        <v>0</v>
      </c>
      <c r="T340" s="181">
        <v>182784</v>
      </c>
      <c r="U340" s="181">
        <v>3126648</v>
      </c>
      <c r="V340" s="250"/>
      <c r="W340" s="199">
        <v>0</v>
      </c>
      <c r="X340" s="258">
        <v>0.09</v>
      </c>
      <c r="Y340" s="258">
        <v>7.8711804696492749E-2</v>
      </c>
      <c r="Z340" s="259">
        <v>0</v>
      </c>
      <c r="AA340" s="253"/>
      <c r="AB340" s="260">
        <v>0</v>
      </c>
      <c r="AC340" s="261">
        <v>0</v>
      </c>
      <c r="AD340" s="181">
        <v>0</v>
      </c>
      <c r="AE340" s="261">
        <v>0</v>
      </c>
      <c r="AF340" s="262">
        <v>0</v>
      </c>
      <c r="AG340" s="193"/>
    </row>
    <row r="341" spans="1:33" s="59" customFormat="1" ht="12">
      <c r="A341" s="194">
        <v>447</v>
      </c>
      <c r="B341" s="195">
        <v>447101050</v>
      </c>
      <c r="C341" s="196" t="s">
        <v>527</v>
      </c>
      <c r="D341" s="197">
        <v>101</v>
      </c>
      <c r="E341" s="196" t="s">
        <v>128</v>
      </c>
      <c r="F341" s="197">
        <v>50</v>
      </c>
      <c r="G341" s="198" t="s">
        <v>77</v>
      </c>
      <c r="H341" s="180"/>
      <c r="I341" s="181">
        <v>10187</v>
      </c>
      <c r="J341" s="181">
        <v>4635</v>
      </c>
      <c r="K341" s="181">
        <f t="shared" si="5"/>
        <v>0</v>
      </c>
      <c r="L341" s="181">
        <v>1088</v>
      </c>
      <c r="M341" s="181">
        <v>15910</v>
      </c>
      <c r="N341" s="249"/>
      <c r="O341" s="205">
        <v>1</v>
      </c>
      <c r="P341" s="181">
        <v>0</v>
      </c>
      <c r="Q341" s="181">
        <v>14822</v>
      </c>
      <c r="R341" s="181">
        <v>0</v>
      </c>
      <c r="S341" s="181">
        <v>0</v>
      </c>
      <c r="T341" s="181">
        <v>1088</v>
      </c>
      <c r="U341" s="181">
        <v>15910</v>
      </c>
      <c r="V341" s="250"/>
      <c r="W341" s="199">
        <v>0</v>
      </c>
      <c r="X341" s="258">
        <v>0.09</v>
      </c>
      <c r="Y341" s="258">
        <v>7.038170545910054E-3</v>
      </c>
      <c r="Z341" s="259">
        <v>0</v>
      </c>
      <c r="AA341" s="253"/>
      <c r="AB341" s="260">
        <v>0</v>
      </c>
      <c r="AC341" s="261">
        <v>0</v>
      </c>
      <c r="AD341" s="181">
        <v>0</v>
      </c>
      <c r="AE341" s="261">
        <v>0</v>
      </c>
      <c r="AF341" s="262">
        <v>0</v>
      </c>
      <c r="AG341" s="193"/>
    </row>
    <row r="342" spans="1:33" s="59" customFormat="1" ht="12">
      <c r="A342" s="194">
        <v>447</v>
      </c>
      <c r="B342" s="195">
        <v>447101100</v>
      </c>
      <c r="C342" s="196" t="s">
        <v>527</v>
      </c>
      <c r="D342" s="197">
        <v>101</v>
      </c>
      <c r="E342" s="196" t="s">
        <v>128</v>
      </c>
      <c r="F342" s="197">
        <v>100</v>
      </c>
      <c r="G342" s="198" t="s">
        <v>127</v>
      </c>
      <c r="H342" s="180"/>
      <c r="I342" s="181">
        <v>16706</v>
      </c>
      <c r="J342" s="181">
        <v>6216</v>
      </c>
      <c r="K342" s="181">
        <f t="shared" si="5"/>
        <v>0</v>
      </c>
      <c r="L342" s="181">
        <v>1088</v>
      </c>
      <c r="M342" s="181">
        <v>24010</v>
      </c>
      <c r="N342" s="249"/>
      <c r="O342" s="205">
        <v>2</v>
      </c>
      <c r="P342" s="181">
        <v>0</v>
      </c>
      <c r="Q342" s="181">
        <v>45844</v>
      </c>
      <c r="R342" s="181">
        <v>0</v>
      </c>
      <c r="S342" s="181">
        <v>0</v>
      </c>
      <c r="T342" s="181">
        <v>2176</v>
      </c>
      <c r="U342" s="181">
        <v>48020</v>
      </c>
      <c r="V342" s="250"/>
      <c r="W342" s="199">
        <v>0</v>
      </c>
      <c r="X342" s="258">
        <v>0.09</v>
      </c>
      <c r="Y342" s="258">
        <v>3.5079871871834353E-2</v>
      </c>
      <c r="Z342" s="259">
        <v>0</v>
      </c>
      <c r="AA342" s="253"/>
      <c r="AB342" s="260">
        <v>0</v>
      </c>
      <c r="AC342" s="261">
        <v>0</v>
      </c>
      <c r="AD342" s="181">
        <v>0</v>
      </c>
      <c r="AE342" s="261">
        <v>0</v>
      </c>
      <c r="AF342" s="262">
        <v>0</v>
      </c>
      <c r="AG342" s="193"/>
    </row>
    <row r="343" spans="1:33" s="59" customFormat="1" ht="12">
      <c r="A343" s="194">
        <v>447</v>
      </c>
      <c r="B343" s="195">
        <v>447101101</v>
      </c>
      <c r="C343" s="196" t="s">
        <v>527</v>
      </c>
      <c r="D343" s="197">
        <v>101</v>
      </c>
      <c r="E343" s="196" t="s">
        <v>128</v>
      </c>
      <c r="F343" s="197">
        <v>101</v>
      </c>
      <c r="G343" s="198" t="s">
        <v>128</v>
      </c>
      <c r="H343" s="180"/>
      <c r="I343" s="181">
        <v>11116</v>
      </c>
      <c r="J343" s="181">
        <v>3566</v>
      </c>
      <c r="K343" s="181">
        <f t="shared" si="5"/>
        <v>0</v>
      </c>
      <c r="L343" s="181">
        <v>1088</v>
      </c>
      <c r="M343" s="181">
        <v>15770</v>
      </c>
      <c r="N343" s="249"/>
      <c r="O343" s="205">
        <v>345</v>
      </c>
      <c r="P343" s="181">
        <v>0</v>
      </c>
      <c r="Q343" s="181">
        <v>5065290</v>
      </c>
      <c r="R343" s="181">
        <v>0</v>
      </c>
      <c r="S343" s="181">
        <v>0</v>
      </c>
      <c r="T343" s="181">
        <v>375360</v>
      </c>
      <c r="U343" s="181">
        <v>5440650</v>
      </c>
      <c r="V343" s="250"/>
      <c r="W343" s="199">
        <v>0</v>
      </c>
      <c r="X343" s="258">
        <v>0.09</v>
      </c>
      <c r="Y343" s="258">
        <v>6.2691329924349906E-2</v>
      </c>
      <c r="Z343" s="259">
        <v>0</v>
      </c>
      <c r="AA343" s="253"/>
      <c r="AB343" s="260">
        <v>0</v>
      </c>
      <c r="AC343" s="261">
        <v>0</v>
      </c>
      <c r="AD343" s="181">
        <v>0</v>
      </c>
      <c r="AE343" s="261">
        <v>0</v>
      </c>
      <c r="AF343" s="262">
        <v>0</v>
      </c>
      <c r="AG343" s="193"/>
    </row>
    <row r="344" spans="1:33" s="59" customFormat="1" ht="12">
      <c r="A344" s="194">
        <v>447</v>
      </c>
      <c r="B344" s="195">
        <v>447101136</v>
      </c>
      <c r="C344" s="196" t="s">
        <v>527</v>
      </c>
      <c r="D344" s="197">
        <v>101</v>
      </c>
      <c r="E344" s="196" t="s">
        <v>128</v>
      </c>
      <c r="F344" s="197">
        <v>136</v>
      </c>
      <c r="G344" s="198" t="s">
        <v>163</v>
      </c>
      <c r="H344" s="180"/>
      <c r="I344" s="181">
        <v>11029</v>
      </c>
      <c r="J344" s="181">
        <v>4285</v>
      </c>
      <c r="K344" s="181">
        <f t="shared" si="5"/>
        <v>0</v>
      </c>
      <c r="L344" s="181">
        <v>1088</v>
      </c>
      <c r="M344" s="181">
        <v>16402</v>
      </c>
      <c r="N344" s="249"/>
      <c r="O344" s="205">
        <v>6</v>
      </c>
      <c r="P344" s="181">
        <v>0</v>
      </c>
      <c r="Q344" s="181">
        <v>91884</v>
      </c>
      <c r="R344" s="181">
        <v>0</v>
      </c>
      <c r="S344" s="181">
        <v>0</v>
      </c>
      <c r="T344" s="181">
        <v>6528</v>
      </c>
      <c r="U344" s="181">
        <v>98412</v>
      </c>
      <c r="V344" s="250"/>
      <c r="W344" s="199">
        <v>0</v>
      </c>
      <c r="X344" s="258">
        <v>0.09</v>
      </c>
      <c r="Y344" s="258">
        <v>6.4058490665080056E-3</v>
      </c>
      <c r="Z344" s="259">
        <v>0</v>
      </c>
      <c r="AA344" s="253"/>
      <c r="AB344" s="260">
        <v>0</v>
      </c>
      <c r="AC344" s="261">
        <v>0</v>
      </c>
      <c r="AD344" s="181">
        <v>0</v>
      </c>
      <c r="AE344" s="261">
        <v>0</v>
      </c>
      <c r="AF344" s="262">
        <v>0</v>
      </c>
      <c r="AG344" s="193"/>
    </row>
    <row r="345" spans="1:33" s="59" customFormat="1" ht="12">
      <c r="A345" s="194">
        <v>447</v>
      </c>
      <c r="B345" s="195">
        <v>447101138</v>
      </c>
      <c r="C345" s="196" t="s">
        <v>527</v>
      </c>
      <c r="D345" s="197">
        <v>101</v>
      </c>
      <c r="E345" s="196" t="s">
        <v>128</v>
      </c>
      <c r="F345" s="197">
        <v>138</v>
      </c>
      <c r="G345" s="198" t="s">
        <v>165</v>
      </c>
      <c r="H345" s="180"/>
      <c r="I345" s="181">
        <v>12749</v>
      </c>
      <c r="J345" s="181">
        <v>6553</v>
      </c>
      <c r="K345" s="181">
        <f t="shared" si="5"/>
        <v>0</v>
      </c>
      <c r="L345" s="181">
        <v>1088</v>
      </c>
      <c r="M345" s="181">
        <v>20390</v>
      </c>
      <c r="N345" s="249"/>
      <c r="O345" s="205">
        <v>4</v>
      </c>
      <c r="P345" s="181">
        <v>0</v>
      </c>
      <c r="Q345" s="181">
        <v>77208</v>
      </c>
      <c r="R345" s="181">
        <v>0</v>
      </c>
      <c r="S345" s="181">
        <v>0</v>
      </c>
      <c r="T345" s="181">
        <v>4352</v>
      </c>
      <c r="U345" s="181">
        <v>81560</v>
      </c>
      <c r="V345" s="250"/>
      <c r="W345" s="199">
        <v>0</v>
      </c>
      <c r="X345" s="258">
        <v>0.09</v>
      </c>
      <c r="Y345" s="258">
        <v>4.7815692209926186E-3</v>
      </c>
      <c r="Z345" s="259">
        <v>0</v>
      </c>
      <c r="AA345" s="253"/>
      <c r="AB345" s="260">
        <v>0</v>
      </c>
      <c r="AC345" s="261">
        <v>0</v>
      </c>
      <c r="AD345" s="181">
        <v>0</v>
      </c>
      <c r="AE345" s="261">
        <v>0</v>
      </c>
      <c r="AF345" s="262">
        <v>0</v>
      </c>
      <c r="AG345" s="193"/>
    </row>
    <row r="346" spans="1:33" s="59" customFormat="1" ht="12">
      <c r="A346" s="194">
        <v>447</v>
      </c>
      <c r="B346" s="195">
        <v>447101175</v>
      </c>
      <c r="C346" s="196" t="s">
        <v>527</v>
      </c>
      <c r="D346" s="197">
        <v>101</v>
      </c>
      <c r="E346" s="196" t="s">
        <v>128</v>
      </c>
      <c r="F346" s="197">
        <v>175</v>
      </c>
      <c r="G346" s="198" t="s">
        <v>202</v>
      </c>
      <c r="H346" s="180"/>
      <c r="I346" s="181">
        <v>14192</v>
      </c>
      <c r="J346" s="181">
        <v>8247</v>
      </c>
      <c r="K346" s="181">
        <f t="shared" si="5"/>
        <v>0</v>
      </c>
      <c r="L346" s="181">
        <v>1088</v>
      </c>
      <c r="M346" s="181">
        <v>23527</v>
      </c>
      <c r="N346" s="249"/>
      <c r="O346" s="205">
        <v>3</v>
      </c>
      <c r="P346" s="181">
        <v>0</v>
      </c>
      <c r="Q346" s="181">
        <v>67317</v>
      </c>
      <c r="R346" s="181">
        <v>0</v>
      </c>
      <c r="S346" s="181">
        <v>0</v>
      </c>
      <c r="T346" s="181">
        <v>3264</v>
      </c>
      <c r="U346" s="181">
        <v>70581</v>
      </c>
      <c r="V346" s="250"/>
      <c r="W346" s="199">
        <v>0</v>
      </c>
      <c r="X346" s="258">
        <v>0.09</v>
      </c>
      <c r="Y346" s="258">
        <v>2.3779780461045999E-3</v>
      </c>
      <c r="Z346" s="259">
        <v>0</v>
      </c>
      <c r="AA346" s="253"/>
      <c r="AB346" s="260">
        <v>0</v>
      </c>
      <c r="AC346" s="261">
        <v>0</v>
      </c>
      <c r="AD346" s="181">
        <v>0</v>
      </c>
      <c r="AE346" s="261">
        <v>0</v>
      </c>
      <c r="AF346" s="262">
        <v>0</v>
      </c>
      <c r="AG346" s="193"/>
    </row>
    <row r="347" spans="1:33" s="59" customFormat="1" ht="12">
      <c r="A347" s="194">
        <v>447</v>
      </c>
      <c r="B347" s="195">
        <v>447101177</v>
      </c>
      <c r="C347" s="196" t="s">
        <v>527</v>
      </c>
      <c r="D347" s="197">
        <v>101</v>
      </c>
      <c r="E347" s="196" t="s">
        <v>128</v>
      </c>
      <c r="F347" s="197">
        <v>177</v>
      </c>
      <c r="G347" s="198" t="s">
        <v>204</v>
      </c>
      <c r="H347" s="180"/>
      <c r="I347" s="181">
        <v>11779</v>
      </c>
      <c r="J347" s="181">
        <v>5908</v>
      </c>
      <c r="K347" s="181">
        <f t="shared" si="5"/>
        <v>0</v>
      </c>
      <c r="L347" s="181">
        <v>1088</v>
      </c>
      <c r="M347" s="181">
        <v>18775</v>
      </c>
      <c r="N347" s="249"/>
      <c r="O347" s="205">
        <v>20</v>
      </c>
      <c r="P347" s="181">
        <v>0</v>
      </c>
      <c r="Q347" s="181">
        <v>353740</v>
      </c>
      <c r="R347" s="181">
        <v>0</v>
      </c>
      <c r="S347" s="181">
        <v>0</v>
      </c>
      <c r="T347" s="181">
        <v>21760</v>
      </c>
      <c r="U347" s="181">
        <v>375500</v>
      </c>
      <c r="V347" s="250"/>
      <c r="W347" s="199">
        <v>0</v>
      </c>
      <c r="X347" s="258">
        <v>0.09</v>
      </c>
      <c r="Y347" s="258">
        <v>1.1057027393260173E-2</v>
      </c>
      <c r="Z347" s="259">
        <v>0</v>
      </c>
      <c r="AA347" s="253"/>
      <c r="AB347" s="260">
        <v>0</v>
      </c>
      <c r="AC347" s="261">
        <v>0</v>
      </c>
      <c r="AD347" s="181">
        <v>0</v>
      </c>
      <c r="AE347" s="261">
        <v>0</v>
      </c>
      <c r="AF347" s="262">
        <v>0</v>
      </c>
      <c r="AG347" s="193"/>
    </row>
    <row r="348" spans="1:33" s="59" customFormat="1" ht="12">
      <c r="A348" s="194">
        <v>447</v>
      </c>
      <c r="B348" s="195">
        <v>447101185</v>
      </c>
      <c r="C348" s="196" t="s">
        <v>527</v>
      </c>
      <c r="D348" s="197">
        <v>101</v>
      </c>
      <c r="E348" s="196" t="s">
        <v>128</v>
      </c>
      <c r="F348" s="197">
        <v>185</v>
      </c>
      <c r="G348" s="198" t="s">
        <v>212</v>
      </c>
      <c r="H348" s="180"/>
      <c r="I348" s="181">
        <v>13707</v>
      </c>
      <c r="J348" s="181">
        <v>2165</v>
      </c>
      <c r="K348" s="181">
        <f t="shared" si="5"/>
        <v>0</v>
      </c>
      <c r="L348" s="181">
        <v>1088</v>
      </c>
      <c r="M348" s="181">
        <v>16960</v>
      </c>
      <c r="N348" s="249"/>
      <c r="O348" s="205">
        <v>123</v>
      </c>
      <c r="P348" s="181">
        <v>0</v>
      </c>
      <c r="Q348" s="181">
        <v>1952256</v>
      </c>
      <c r="R348" s="181">
        <v>0</v>
      </c>
      <c r="S348" s="181">
        <v>0</v>
      </c>
      <c r="T348" s="181">
        <v>133824</v>
      </c>
      <c r="U348" s="181">
        <v>2086080</v>
      </c>
      <c r="V348" s="250"/>
      <c r="W348" s="199">
        <v>0</v>
      </c>
      <c r="X348" s="258">
        <v>0.09</v>
      </c>
      <c r="Y348" s="258">
        <v>2.5544583343590842E-2</v>
      </c>
      <c r="Z348" s="259">
        <v>0</v>
      </c>
      <c r="AA348" s="253"/>
      <c r="AB348" s="260">
        <v>0</v>
      </c>
      <c r="AC348" s="261">
        <v>0</v>
      </c>
      <c r="AD348" s="181">
        <v>0</v>
      </c>
      <c r="AE348" s="261">
        <v>0</v>
      </c>
      <c r="AF348" s="262">
        <v>0</v>
      </c>
      <c r="AG348" s="193"/>
    </row>
    <row r="349" spans="1:33" s="59" customFormat="1" ht="12">
      <c r="A349" s="194">
        <v>447</v>
      </c>
      <c r="B349" s="195">
        <v>447101187</v>
      </c>
      <c r="C349" s="196" t="s">
        <v>527</v>
      </c>
      <c r="D349" s="197">
        <v>101</v>
      </c>
      <c r="E349" s="196" t="s">
        <v>128</v>
      </c>
      <c r="F349" s="197">
        <v>187</v>
      </c>
      <c r="G349" s="198" t="s">
        <v>214</v>
      </c>
      <c r="H349" s="180"/>
      <c r="I349" s="181">
        <v>11820</v>
      </c>
      <c r="J349" s="181">
        <v>8005</v>
      </c>
      <c r="K349" s="181">
        <f t="shared" si="5"/>
        <v>0</v>
      </c>
      <c r="L349" s="181">
        <v>1088</v>
      </c>
      <c r="M349" s="181">
        <v>20913</v>
      </c>
      <c r="N349" s="249"/>
      <c r="O349" s="205">
        <v>3</v>
      </c>
      <c r="P349" s="181">
        <v>0</v>
      </c>
      <c r="Q349" s="181">
        <v>59475</v>
      </c>
      <c r="R349" s="181">
        <v>0</v>
      </c>
      <c r="S349" s="181">
        <v>0</v>
      </c>
      <c r="T349" s="181">
        <v>3264</v>
      </c>
      <c r="U349" s="181">
        <v>62739</v>
      </c>
      <c r="V349" s="250"/>
      <c r="W349" s="199">
        <v>0</v>
      </c>
      <c r="X349" s="258">
        <v>0.09</v>
      </c>
      <c r="Y349" s="258">
        <v>5.6927046074196309E-3</v>
      </c>
      <c r="Z349" s="259">
        <v>0</v>
      </c>
      <c r="AA349" s="253"/>
      <c r="AB349" s="260">
        <v>0</v>
      </c>
      <c r="AC349" s="261">
        <v>0</v>
      </c>
      <c r="AD349" s="181">
        <v>0</v>
      </c>
      <c r="AE349" s="261">
        <v>0</v>
      </c>
      <c r="AF349" s="262">
        <v>0</v>
      </c>
      <c r="AG349" s="193"/>
    </row>
    <row r="350" spans="1:33" s="59" customFormat="1" ht="12">
      <c r="A350" s="194">
        <v>447</v>
      </c>
      <c r="B350" s="195">
        <v>447101208</v>
      </c>
      <c r="C350" s="196" t="s">
        <v>527</v>
      </c>
      <c r="D350" s="197">
        <v>101</v>
      </c>
      <c r="E350" s="196" t="s">
        <v>128</v>
      </c>
      <c r="F350" s="197">
        <v>208</v>
      </c>
      <c r="G350" s="198" t="s">
        <v>235</v>
      </c>
      <c r="H350" s="180"/>
      <c r="I350" s="181">
        <v>12070</v>
      </c>
      <c r="J350" s="181">
        <v>6468</v>
      </c>
      <c r="K350" s="181">
        <f t="shared" si="5"/>
        <v>0</v>
      </c>
      <c r="L350" s="181">
        <v>1088</v>
      </c>
      <c r="M350" s="181">
        <v>19626</v>
      </c>
      <c r="N350" s="249"/>
      <c r="O350" s="205">
        <v>10</v>
      </c>
      <c r="P350" s="181">
        <v>0</v>
      </c>
      <c r="Q350" s="181">
        <v>185380</v>
      </c>
      <c r="R350" s="181">
        <v>0</v>
      </c>
      <c r="S350" s="181">
        <v>0</v>
      </c>
      <c r="T350" s="181">
        <v>10880</v>
      </c>
      <c r="U350" s="181">
        <v>196260</v>
      </c>
      <c r="V350" s="250"/>
      <c r="W350" s="199">
        <v>0</v>
      </c>
      <c r="X350" s="258">
        <v>0.09</v>
      </c>
      <c r="Y350" s="258">
        <v>1.6547143354396204E-2</v>
      </c>
      <c r="Z350" s="259">
        <v>0</v>
      </c>
      <c r="AA350" s="253"/>
      <c r="AB350" s="260">
        <v>0</v>
      </c>
      <c r="AC350" s="261">
        <v>0</v>
      </c>
      <c r="AD350" s="181">
        <v>0</v>
      </c>
      <c r="AE350" s="261">
        <v>0</v>
      </c>
      <c r="AF350" s="262">
        <v>0</v>
      </c>
      <c r="AG350" s="193"/>
    </row>
    <row r="351" spans="1:33" s="59" customFormat="1" ht="12">
      <c r="A351" s="194">
        <v>447</v>
      </c>
      <c r="B351" s="195">
        <v>447101212</v>
      </c>
      <c r="C351" s="196" t="s">
        <v>527</v>
      </c>
      <c r="D351" s="197">
        <v>101</v>
      </c>
      <c r="E351" s="196" t="s">
        <v>128</v>
      </c>
      <c r="F351" s="197">
        <v>212</v>
      </c>
      <c r="G351" s="198" t="s">
        <v>239</v>
      </c>
      <c r="H351" s="180"/>
      <c r="I351" s="181">
        <v>11334</v>
      </c>
      <c r="J351" s="181">
        <v>2892</v>
      </c>
      <c r="K351" s="181">
        <f t="shared" si="5"/>
        <v>0</v>
      </c>
      <c r="L351" s="181">
        <v>1088</v>
      </c>
      <c r="M351" s="181">
        <v>15314</v>
      </c>
      <c r="N351" s="249"/>
      <c r="O351" s="205">
        <v>3</v>
      </c>
      <c r="P351" s="181">
        <v>0</v>
      </c>
      <c r="Q351" s="181">
        <v>42678</v>
      </c>
      <c r="R351" s="181">
        <v>0</v>
      </c>
      <c r="S351" s="181">
        <v>0</v>
      </c>
      <c r="T351" s="181">
        <v>3264</v>
      </c>
      <c r="U351" s="181">
        <v>45942</v>
      </c>
      <c r="V351" s="250"/>
      <c r="W351" s="199">
        <v>0</v>
      </c>
      <c r="X351" s="258">
        <v>0.09</v>
      </c>
      <c r="Y351" s="258">
        <v>3.7074194082605288E-2</v>
      </c>
      <c r="Z351" s="259">
        <v>0</v>
      </c>
      <c r="AA351" s="253"/>
      <c r="AB351" s="260">
        <v>0</v>
      </c>
      <c r="AC351" s="261">
        <v>0</v>
      </c>
      <c r="AD351" s="181">
        <v>0</v>
      </c>
      <c r="AE351" s="261">
        <v>0</v>
      </c>
      <c r="AF351" s="262">
        <v>0</v>
      </c>
      <c r="AG351" s="193"/>
    </row>
    <row r="352" spans="1:33" s="59" customFormat="1" ht="12">
      <c r="A352" s="194">
        <v>447</v>
      </c>
      <c r="B352" s="195">
        <v>447101214</v>
      </c>
      <c r="C352" s="196" t="s">
        <v>527</v>
      </c>
      <c r="D352" s="197">
        <v>101</v>
      </c>
      <c r="E352" s="196" t="s">
        <v>128</v>
      </c>
      <c r="F352" s="197">
        <v>214</v>
      </c>
      <c r="G352" s="198" t="s">
        <v>241</v>
      </c>
      <c r="H352" s="180"/>
      <c r="I352" s="181">
        <v>18830</v>
      </c>
      <c r="J352" s="181">
        <v>4560</v>
      </c>
      <c r="K352" s="181">
        <f t="shared" si="5"/>
        <v>0</v>
      </c>
      <c r="L352" s="181">
        <v>1088</v>
      </c>
      <c r="M352" s="181">
        <v>24478</v>
      </c>
      <c r="N352" s="249"/>
      <c r="O352" s="205">
        <v>1</v>
      </c>
      <c r="P352" s="181">
        <v>0</v>
      </c>
      <c r="Q352" s="181">
        <v>23390</v>
      </c>
      <c r="R352" s="181">
        <v>0</v>
      </c>
      <c r="S352" s="181">
        <v>0</v>
      </c>
      <c r="T352" s="181">
        <v>1088</v>
      </c>
      <c r="U352" s="181">
        <v>24478</v>
      </c>
      <c r="V352" s="250"/>
      <c r="W352" s="199">
        <v>0</v>
      </c>
      <c r="X352" s="258">
        <v>0.09</v>
      </c>
      <c r="Y352" s="258">
        <v>2.4668507808144453E-3</v>
      </c>
      <c r="Z352" s="259">
        <v>0</v>
      </c>
      <c r="AA352" s="253"/>
      <c r="AB352" s="260">
        <v>0</v>
      </c>
      <c r="AC352" s="261">
        <v>0</v>
      </c>
      <c r="AD352" s="181">
        <v>0</v>
      </c>
      <c r="AE352" s="261">
        <v>0</v>
      </c>
      <c r="AF352" s="262">
        <v>0</v>
      </c>
      <c r="AG352" s="193"/>
    </row>
    <row r="353" spans="1:33" s="59" customFormat="1" ht="12">
      <c r="A353" s="194">
        <v>447</v>
      </c>
      <c r="B353" s="195">
        <v>447101220</v>
      </c>
      <c r="C353" s="196" t="s">
        <v>527</v>
      </c>
      <c r="D353" s="197">
        <v>101</v>
      </c>
      <c r="E353" s="196" t="s">
        <v>128</v>
      </c>
      <c r="F353" s="197">
        <v>220</v>
      </c>
      <c r="G353" s="198" t="s">
        <v>247</v>
      </c>
      <c r="H353" s="180"/>
      <c r="I353" s="181">
        <v>10187</v>
      </c>
      <c r="J353" s="181">
        <v>4624</v>
      </c>
      <c r="K353" s="181">
        <f t="shared" si="5"/>
        <v>0</v>
      </c>
      <c r="L353" s="181">
        <v>1088</v>
      </c>
      <c r="M353" s="181">
        <v>15899</v>
      </c>
      <c r="N353" s="249"/>
      <c r="O353" s="205">
        <v>2</v>
      </c>
      <c r="P353" s="181">
        <v>0</v>
      </c>
      <c r="Q353" s="181">
        <v>29622</v>
      </c>
      <c r="R353" s="181">
        <v>0</v>
      </c>
      <c r="S353" s="181">
        <v>0</v>
      </c>
      <c r="T353" s="181">
        <v>2176</v>
      </c>
      <c r="U353" s="181">
        <v>31798</v>
      </c>
      <c r="V353" s="250"/>
      <c r="W353" s="199">
        <v>0</v>
      </c>
      <c r="X353" s="258">
        <v>0.09</v>
      </c>
      <c r="Y353" s="258">
        <v>1.8455011601595125E-2</v>
      </c>
      <c r="Z353" s="259">
        <v>0</v>
      </c>
      <c r="AA353" s="253"/>
      <c r="AB353" s="260">
        <v>0</v>
      </c>
      <c r="AC353" s="261">
        <v>0</v>
      </c>
      <c r="AD353" s="181">
        <v>0</v>
      </c>
      <c r="AE353" s="261">
        <v>0</v>
      </c>
      <c r="AF353" s="262">
        <v>0</v>
      </c>
      <c r="AG353" s="193"/>
    </row>
    <row r="354" spans="1:33" s="59" customFormat="1" ht="12">
      <c r="A354" s="194">
        <v>447</v>
      </c>
      <c r="B354" s="195">
        <v>447101238</v>
      </c>
      <c r="C354" s="196" t="s">
        <v>527</v>
      </c>
      <c r="D354" s="197">
        <v>101</v>
      </c>
      <c r="E354" s="196" t="s">
        <v>128</v>
      </c>
      <c r="F354" s="197">
        <v>238</v>
      </c>
      <c r="G354" s="198" t="s">
        <v>265</v>
      </c>
      <c r="H354" s="180"/>
      <c r="I354" s="181">
        <v>11328</v>
      </c>
      <c r="J354" s="181">
        <v>4768</v>
      </c>
      <c r="K354" s="181">
        <f t="shared" si="5"/>
        <v>0</v>
      </c>
      <c r="L354" s="181">
        <v>1088</v>
      </c>
      <c r="M354" s="181">
        <v>17184</v>
      </c>
      <c r="N354" s="249"/>
      <c r="O354" s="205">
        <v>23</v>
      </c>
      <c r="P354" s="181">
        <v>0</v>
      </c>
      <c r="Q354" s="181">
        <v>370208</v>
      </c>
      <c r="R354" s="181">
        <v>0</v>
      </c>
      <c r="S354" s="181">
        <v>0</v>
      </c>
      <c r="T354" s="181">
        <v>25024</v>
      </c>
      <c r="U354" s="181">
        <v>395232</v>
      </c>
      <c r="V354" s="250"/>
      <c r="W354" s="199">
        <v>0</v>
      </c>
      <c r="X354" s="258">
        <v>0.09</v>
      </c>
      <c r="Y354" s="258">
        <v>7.0365456543179453E-2</v>
      </c>
      <c r="Z354" s="259">
        <v>0</v>
      </c>
      <c r="AA354" s="253"/>
      <c r="AB354" s="260">
        <v>0</v>
      </c>
      <c r="AC354" s="261">
        <v>0</v>
      </c>
      <c r="AD354" s="181">
        <v>0</v>
      </c>
      <c r="AE354" s="261">
        <v>0</v>
      </c>
      <c r="AF354" s="262">
        <v>0</v>
      </c>
      <c r="AG354" s="193"/>
    </row>
    <row r="355" spans="1:33" s="59" customFormat="1" ht="12">
      <c r="A355" s="194">
        <v>447</v>
      </c>
      <c r="B355" s="195">
        <v>447101266</v>
      </c>
      <c r="C355" s="196" t="s">
        <v>527</v>
      </c>
      <c r="D355" s="197">
        <v>101</v>
      </c>
      <c r="E355" s="196" t="s">
        <v>128</v>
      </c>
      <c r="F355" s="197">
        <v>266</v>
      </c>
      <c r="G355" s="198" t="s">
        <v>293</v>
      </c>
      <c r="H355" s="180"/>
      <c r="I355" s="181">
        <v>10571</v>
      </c>
      <c r="J355" s="181">
        <v>5428</v>
      </c>
      <c r="K355" s="181">
        <f t="shared" si="5"/>
        <v>0</v>
      </c>
      <c r="L355" s="181">
        <v>1088</v>
      </c>
      <c r="M355" s="181">
        <v>17087</v>
      </c>
      <c r="N355" s="249"/>
      <c r="O355" s="205">
        <v>1</v>
      </c>
      <c r="P355" s="181">
        <v>0</v>
      </c>
      <c r="Q355" s="181">
        <v>15999</v>
      </c>
      <c r="R355" s="181">
        <v>0</v>
      </c>
      <c r="S355" s="181">
        <v>0</v>
      </c>
      <c r="T355" s="181">
        <v>1088</v>
      </c>
      <c r="U355" s="181">
        <v>17087</v>
      </c>
      <c r="V355" s="250"/>
      <c r="W355" s="199">
        <v>0</v>
      </c>
      <c r="X355" s="258">
        <v>0.09</v>
      </c>
      <c r="Y355" s="258">
        <v>3.5141875051210437E-3</v>
      </c>
      <c r="Z355" s="259">
        <v>0</v>
      </c>
      <c r="AA355" s="253"/>
      <c r="AB355" s="260">
        <v>0</v>
      </c>
      <c r="AC355" s="261">
        <v>0</v>
      </c>
      <c r="AD355" s="181">
        <v>0</v>
      </c>
      <c r="AE355" s="261">
        <v>0</v>
      </c>
      <c r="AF355" s="262">
        <v>0</v>
      </c>
      <c r="AG355" s="193"/>
    </row>
    <row r="356" spans="1:33" s="59" customFormat="1" ht="12">
      <c r="A356" s="194">
        <v>447</v>
      </c>
      <c r="B356" s="195">
        <v>447101307</v>
      </c>
      <c r="C356" s="196" t="s">
        <v>527</v>
      </c>
      <c r="D356" s="197">
        <v>101</v>
      </c>
      <c r="E356" s="196" t="s">
        <v>128</v>
      </c>
      <c r="F356" s="197">
        <v>307</v>
      </c>
      <c r="G356" s="198" t="s">
        <v>334</v>
      </c>
      <c r="H356" s="180"/>
      <c r="I356" s="181">
        <v>10462</v>
      </c>
      <c r="J356" s="181">
        <v>4723</v>
      </c>
      <c r="K356" s="181">
        <f t="shared" si="5"/>
        <v>0</v>
      </c>
      <c r="L356" s="181">
        <v>1088</v>
      </c>
      <c r="M356" s="181">
        <v>16273</v>
      </c>
      <c r="N356" s="249"/>
      <c r="O356" s="205">
        <v>7</v>
      </c>
      <c r="P356" s="181">
        <v>0</v>
      </c>
      <c r="Q356" s="181">
        <v>106295</v>
      </c>
      <c r="R356" s="181">
        <v>0</v>
      </c>
      <c r="S356" s="181">
        <v>0</v>
      </c>
      <c r="T356" s="181">
        <v>7616</v>
      </c>
      <c r="U356" s="181">
        <v>113911</v>
      </c>
      <c r="V356" s="250"/>
      <c r="W356" s="199">
        <v>0</v>
      </c>
      <c r="X356" s="258">
        <v>0.09</v>
      </c>
      <c r="Y356" s="258">
        <v>1.1238064508803229E-2</v>
      </c>
      <c r="Z356" s="259">
        <v>0</v>
      </c>
      <c r="AA356" s="253"/>
      <c r="AB356" s="260">
        <v>0</v>
      </c>
      <c r="AC356" s="261">
        <v>0</v>
      </c>
      <c r="AD356" s="181">
        <v>0</v>
      </c>
      <c r="AE356" s="261">
        <v>0</v>
      </c>
      <c r="AF356" s="262">
        <v>0</v>
      </c>
      <c r="AG356" s="193"/>
    </row>
    <row r="357" spans="1:33" s="59" customFormat="1" ht="12">
      <c r="A357" s="194">
        <v>447</v>
      </c>
      <c r="B357" s="195">
        <v>447101350</v>
      </c>
      <c r="C357" s="196" t="s">
        <v>527</v>
      </c>
      <c r="D357" s="197">
        <v>101</v>
      </c>
      <c r="E357" s="196" t="s">
        <v>128</v>
      </c>
      <c r="F357" s="197">
        <v>350</v>
      </c>
      <c r="G357" s="198" t="s">
        <v>377</v>
      </c>
      <c r="H357" s="180"/>
      <c r="I357" s="181">
        <v>11604</v>
      </c>
      <c r="J357" s="181">
        <v>9900</v>
      </c>
      <c r="K357" s="181">
        <f t="shared" si="5"/>
        <v>0</v>
      </c>
      <c r="L357" s="181">
        <v>1088</v>
      </c>
      <c r="M357" s="181">
        <v>22592</v>
      </c>
      <c r="N357" s="249"/>
      <c r="O357" s="205">
        <v>44</v>
      </c>
      <c r="P357" s="181">
        <v>0</v>
      </c>
      <c r="Q357" s="181">
        <v>946176</v>
      </c>
      <c r="R357" s="181">
        <v>0</v>
      </c>
      <c r="S357" s="181">
        <v>0</v>
      </c>
      <c r="T357" s="181">
        <v>47872</v>
      </c>
      <c r="U357" s="181">
        <v>994048</v>
      </c>
      <c r="V357" s="250"/>
      <c r="W357" s="199">
        <v>0</v>
      </c>
      <c r="X357" s="258">
        <v>0.09</v>
      </c>
      <c r="Y357" s="258">
        <v>7.5473346405852529E-2</v>
      </c>
      <c r="Z357" s="259">
        <v>0</v>
      </c>
      <c r="AA357" s="253"/>
      <c r="AB357" s="260">
        <v>0</v>
      </c>
      <c r="AC357" s="261">
        <v>0</v>
      </c>
      <c r="AD357" s="181">
        <v>0</v>
      </c>
      <c r="AE357" s="261">
        <v>0</v>
      </c>
      <c r="AF357" s="262">
        <v>0</v>
      </c>
      <c r="AG357" s="193"/>
    </row>
    <row r="358" spans="1:33" s="59" customFormat="1" ht="12">
      <c r="A358" s="194">
        <v>447</v>
      </c>
      <c r="B358" s="195">
        <v>447101622</v>
      </c>
      <c r="C358" s="196" t="s">
        <v>527</v>
      </c>
      <c r="D358" s="197">
        <v>101</v>
      </c>
      <c r="E358" s="196" t="s">
        <v>128</v>
      </c>
      <c r="F358" s="197">
        <v>622</v>
      </c>
      <c r="G358" s="198" t="s">
        <v>389</v>
      </c>
      <c r="H358" s="180"/>
      <c r="I358" s="181">
        <v>11477</v>
      </c>
      <c r="J358" s="181">
        <v>2470</v>
      </c>
      <c r="K358" s="181">
        <f t="shared" si="5"/>
        <v>0</v>
      </c>
      <c r="L358" s="181">
        <v>1088</v>
      </c>
      <c r="M358" s="181">
        <v>15035</v>
      </c>
      <c r="N358" s="249"/>
      <c r="O358" s="205">
        <v>66</v>
      </c>
      <c r="P358" s="181">
        <v>0</v>
      </c>
      <c r="Q358" s="181">
        <v>920502</v>
      </c>
      <c r="R358" s="181">
        <v>0</v>
      </c>
      <c r="S358" s="181">
        <v>0</v>
      </c>
      <c r="T358" s="181">
        <v>71808</v>
      </c>
      <c r="U358" s="181">
        <v>992310</v>
      </c>
      <c r="V358" s="250"/>
      <c r="W358" s="199">
        <v>0</v>
      </c>
      <c r="X358" s="258">
        <v>0.09</v>
      </c>
      <c r="Y358" s="258">
        <v>3.7633474872504361E-2</v>
      </c>
      <c r="Z358" s="259">
        <v>0</v>
      </c>
      <c r="AA358" s="253"/>
      <c r="AB358" s="260">
        <v>0</v>
      </c>
      <c r="AC358" s="261">
        <v>0</v>
      </c>
      <c r="AD358" s="181">
        <v>0</v>
      </c>
      <c r="AE358" s="261">
        <v>0</v>
      </c>
      <c r="AF358" s="262">
        <v>0</v>
      </c>
      <c r="AG358" s="193"/>
    </row>
    <row r="359" spans="1:33" s="59" customFormat="1" ht="12">
      <c r="A359" s="194">
        <v>447</v>
      </c>
      <c r="B359" s="195">
        <v>447101690</v>
      </c>
      <c r="C359" s="196" t="s">
        <v>527</v>
      </c>
      <c r="D359" s="197">
        <v>101</v>
      </c>
      <c r="E359" s="196" t="s">
        <v>128</v>
      </c>
      <c r="F359" s="197">
        <v>690</v>
      </c>
      <c r="G359" s="198" t="s">
        <v>409</v>
      </c>
      <c r="H359" s="180"/>
      <c r="I359" s="181">
        <v>10627</v>
      </c>
      <c r="J359" s="181">
        <v>4342</v>
      </c>
      <c r="K359" s="181">
        <f t="shared" si="5"/>
        <v>0</v>
      </c>
      <c r="L359" s="181">
        <v>1088</v>
      </c>
      <c r="M359" s="181">
        <v>16057</v>
      </c>
      <c r="N359" s="249"/>
      <c r="O359" s="205">
        <v>20</v>
      </c>
      <c r="P359" s="181">
        <v>0</v>
      </c>
      <c r="Q359" s="181">
        <v>299380</v>
      </c>
      <c r="R359" s="181">
        <v>0</v>
      </c>
      <c r="S359" s="181">
        <v>0</v>
      </c>
      <c r="T359" s="181">
        <v>21760</v>
      </c>
      <c r="U359" s="181">
        <v>321140</v>
      </c>
      <c r="V359" s="250"/>
      <c r="W359" s="199">
        <v>0</v>
      </c>
      <c r="X359" s="258">
        <v>0.09</v>
      </c>
      <c r="Y359" s="258">
        <v>1.7354196462916294E-2</v>
      </c>
      <c r="Z359" s="259">
        <v>0</v>
      </c>
      <c r="AA359" s="253"/>
      <c r="AB359" s="260">
        <v>0</v>
      </c>
      <c r="AC359" s="261">
        <v>0</v>
      </c>
      <c r="AD359" s="181">
        <v>0</v>
      </c>
      <c r="AE359" s="261">
        <v>0</v>
      </c>
      <c r="AF359" s="262">
        <v>0</v>
      </c>
      <c r="AG359" s="193"/>
    </row>
    <row r="360" spans="1:33" s="59" customFormat="1" ht="12">
      <c r="A360" s="194">
        <v>447</v>
      </c>
      <c r="B360" s="195">
        <v>447101710</v>
      </c>
      <c r="C360" s="196" t="s">
        <v>527</v>
      </c>
      <c r="D360" s="197">
        <v>101</v>
      </c>
      <c r="E360" s="196" t="s">
        <v>128</v>
      </c>
      <c r="F360" s="197">
        <v>710</v>
      </c>
      <c r="G360" s="198" t="s">
        <v>414</v>
      </c>
      <c r="H360" s="180"/>
      <c r="I360" s="181">
        <v>11415</v>
      </c>
      <c r="J360" s="181">
        <v>5517</v>
      </c>
      <c r="K360" s="181">
        <f t="shared" si="5"/>
        <v>0</v>
      </c>
      <c r="L360" s="181">
        <v>1088</v>
      </c>
      <c r="M360" s="181">
        <v>18020</v>
      </c>
      <c r="N360" s="249"/>
      <c r="O360" s="205">
        <v>15</v>
      </c>
      <c r="P360" s="181">
        <v>0</v>
      </c>
      <c r="Q360" s="181">
        <v>253980</v>
      </c>
      <c r="R360" s="181">
        <v>0</v>
      </c>
      <c r="S360" s="181">
        <v>0</v>
      </c>
      <c r="T360" s="181">
        <v>16320</v>
      </c>
      <c r="U360" s="181">
        <v>270300</v>
      </c>
      <c r="V360" s="250"/>
      <c r="W360" s="199">
        <v>0</v>
      </c>
      <c r="X360" s="258">
        <v>0.09</v>
      </c>
      <c r="Y360" s="258">
        <v>9.5369859179608631E-3</v>
      </c>
      <c r="Z360" s="259">
        <v>0</v>
      </c>
      <c r="AA360" s="253"/>
      <c r="AB360" s="260">
        <v>0</v>
      </c>
      <c r="AC360" s="261">
        <v>0</v>
      </c>
      <c r="AD360" s="181">
        <v>0</v>
      </c>
      <c r="AE360" s="261">
        <v>0</v>
      </c>
      <c r="AF360" s="262">
        <v>0</v>
      </c>
      <c r="AG360" s="193"/>
    </row>
    <row r="361" spans="1:33" s="59" customFormat="1" ht="12">
      <c r="A361" s="194">
        <v>449</v>
      </c>
      <c r="B361" s="195">
        <v>449035018</v>
      </c>
      <c r="C361" s="196" t="s">
        <v>528</v>
      </c>
      <c r="D361" s="197">
        <v>35</v>
      </c>
      <c r="E361" s="196" t="s">
        <v>62</v>
      </c>
      <c r="F361" s="197">
        <v>18</v>
      </c>
      <c r="G361" s="198" t="s">
        <v>45</v>
      </c>
      <c r="H361" s="180"/>
      <c r="I361" s="181">
        <v>14723.34220248668</v>
      </c>
      <c r="J361" s="181">
        <v>9879</v>
      </c>
      <c r="K361" s="181">
        <f t="shared" si="5"/>
        <v>0</v>
      </c>
      <c r="L361" s="181">
        <v>1088</v>
      </c>
      <c r="M361" s="181">
        <v>25690.342202486681</v>
      </c>
      <c r="N361" s="249"/>
      <c r="O361" s="205">
        <v>2</v>
      </c>
      <c r="P361" s="181">
        <v>0</v>
      </c>
      <c r="Q361" s="181">
        <v>49204</v>
      </c>
      <c r="R361" s="181">
        <v>0</v>
      </c>
      <c r="S361" s="181">
        <v>0</v>
      </c>
      <c r="T361" s="181">
        <v>2176</v>
      </c>
      <c r="U361" s="181">
        <v>51380</v>
      </c>
      <c r="V361" s="250"/>
      <c r="W361" s="199">
        <v>0</v>
      </c>
      <c r="X361" s="258">
        <v>0.09</v>
      </c>
      <c r="Y361" s="258">
        <v>3.7724004392263304E-2</v>
      </c>
      <c r="Z361" s="259">
        <v>0</v>
      </c>
      <c r="AA361" s="253"/>
      <c r="AB361" s="260">
        <v>0</v>
      </c>
      <c r="AC361" s="261">
        <v>0</v>
      </c>
      <c r="AD361" s="181">
        <v>0</v>
      </c>
      <c r="AE361" s="261">
        <v>0</v>
      </c>
      <c r="AF361" s="262">
        <v>0</v>
      </c>
      <c r="AG361" s="193"/>
    </row>
    <row r="362" spans="1:33" s="59" customFormat="1" ht="12">
      <c r="A362" s="194">
        <v>449</v>
      </c>
      <c r="B362" s="195">
        <v>449035035</v>
      </c>
      <c r="C362" s="196" t="s">
        <v>528</v>
      </c>
      <c r="D362" s="197">
        <v>35</v>
      </c>
      <c r="E362" s="196" t="s">
        <v>62</v>
      </c>
      <c r="F362" s="197">
        <v>35</v>
      </c>
      <c r="G362" s="198" t="s">
        <v>62</v>
      </c>
      <c r="H362" s="180"/>
      <c r="I362" s="181">
        <v>14659</v>
      </c>
      <c r="J362" s="181">
        <v>5666</v>
      </c>
      <c r="K362" s="181">
        <f t="shared" si="5"/>
        <v>0</v>
      </c>
      <c r="L362" s="181">
        <v>1088</v>
      </c>
      <c r="M362" s="181">
        <v>21413</v>
      </c>
      <c r="N362" s="249"/>
      <c r="O362" s="205">
        <v>681</v>
      </c>
      <c r="P362" s="181">
        <v>0</v>
      </c>
      <c r="Q362" s="181">
        <v>13841325</v>
      </c>
      <c r="R362" s="181">
        <v>0</v>
      </c>
      <c r="S362" s="181">
        <v>0</v>
      </c>
      <c r="T362" s="181">
        <v>740928</v>
      </c>
      <c r="U362" s="181">
        <v>14582253</v>
      </c>
      <c r="V362" s="250"/>
      <c r="W362" s="199">
        <v>0</v>
      </c>
      <c r="X362" s="258">
        <v>0.18</v>
      </c>
      <c r="Y362" s="258">
        <v>0.17806015337155764</v>
      </c>
      <c r="Z362" s="259">
        <v>0</v>
      </c>
      <c r="AA362" s="253"/>
      <c r="AB362" s="260">
        <v>0</v>
      </c>
      <c r="AC362" s="261">
        <v>0</v>
      </c>
      <c r="AD362" s="181">
        <v>0</v>
      </c>
      <c r="AE362" s="261">
        <v>0</v>
      </c>
      <c r="AF362" s="262">
        <v>0</v>
      </c>
      <c r="AG362" s="193"/>
    </row>
    <row r="363" spans="1:33" s="59" customFormat="1" ht="12">
      <c r="A363" s="194">
        <v>449</v>
      </c>
      <c r="B363" s="195">
        <v>449035040</v>
      </c>
      <c r="C363" s="196" t="s">
        <v>528</v>
      </c>
      <c r="D363" s="197">
        <v>35</v>
      </c>
      <c r="E363" s="196" t="s">
        <v>62</v>
      </c>
      <c r="F363" s="197">
        <v>40</v>
      </c>
      <c r="G363" s="198" t="s">
        <v>67</v>
      </c>
      <c r="H363" s="180"/>
      <c r="I363" s="181">
        <v>12954.484033485678</v>
      </c>
      <c r="J363" s="181">
        <v>3671</v>
      </c>
      <c r="K363" s="181">
        <f t="shared" si="5"/>
        <v>0</v>
      </c>
      <c r="L363" s="181">
        <v>1088</v>
      </c>
      <c r="M363" s="181">
        <v>17713.484033485678</v>
      </c>
      <c r="N363" s="249"/>
      <c r="O363" s="205">
        <v>1</v>
      </c>
      <c r="P363" s="181">
        <v>0</v>
      </c>
      <c r="Q363" s="181">
        <v>16625</v>
      </c>
      <c r="R363" s="181">
        <v>0</v>
      </c>
      <c r="S363" s="181">
        <v>0</v>
      </c>
      <c r="T363" s="181">
        <v>1088</v>
      </c>
      <c r="U363" s="181">
        <v>17713</v>
      </c>
      <c r="V363" s="250"/>
      <c r="W363" s="199">
        <v>0</v>
      </c>
      <c r="X363" s="258">
        <v>0.09</v>
      </c>
      <c r="Y363" s="258">
        <v>4.0292106361008153E-3</v>
      </c>
      <c r="Z363" s="259">
        <v>0</v>
      </c>
      <c r="AA363" s="253"/>
      <c r="AB363" s="260">
        <v>0</v>
      </c>
      <c r="AC363" s="261">
        <v>0</v>
      </c>
      <c r="AD363" s="181">
        <v>0</v>
      </c>
      <c r="AE363" s="261">
        <v>0</v>
      </c>
      <c r="AF363" s="262">
        <v>0</v>
      </c>
      <c r="AG363" s="193"/>
    </row>
    <row r="364" spans="1:33" s="59" customFormat="1" ht="12">
      <c r="A364" s="194">
        <v>449</v>
      </c>
      <c r="B364" s="195">
        <v>449035044</v>
      </c>
      <c r="C364" s="196" t="s">
        <v>528</v>
      </c>
      <c r="D364" s="197">
        <v>35</v>
      </c>
      <c r="E364" s="196" t="s">
        <v>62</v>
      </c>
      <c r="F364" s="197">
        <v>44</v>
      </c>
      <c r="G364" s="198" t="s">
        <v>71</v>
      </c>
      <c r="H364" s="180"/>
      <c r="I364" s="181">
        <v>12440</v>
      </c>
      <c r="J364" s="181">
        <v>364</v>
      </c>
      <c r="K364" s="181">
        <f t="shared" si="5"/>
        <v>0</v>
      </c>
      <c r="L364" s="181">
        <v>1088</v>
      </c>
      <c r="M364" s="181">
        <v>13892</v>
      </c>
      <c r="N364" s="249"/>
      <c r="O364" s="205">
        <v>1</v>
      </c>
      <c r="P364" s="181">
        <v>0</v>
      </c>
      <c r="Q364" s="181">
        <v>12804</v>
      </c>
      <c r="R364" s="181">
        <v>0</v>
      </c>
      <c r="S364" s="181">
        <v>0</v>
      </c>
      <c r="T364" s="181">
        <v>1088</v>
      </c>
      <c r="U364" s="181">
        <v>13892</v>
      </c>
      <c r="V364" s="250"/>
      <c r="W364" s="199">
        <v>0</v>
      </c>
      <c r="X364" s="258">
        <v>0.18</v>
      </c>
      <c r="Y364" s="258">
        <v>8.3081552996934052E-2</v>
      </c>
      <c r="Z364" s="259">
        <v>0</v>
      </c>
      <c r="AA364" s="253"/>
      <c r="AB364" s="260">
        <v>0</v>
      </c>
      <c r="AC364" s="261">
        <v>0</v>
      </c>
      <c r="AD364" s="181">
        <v>0</v>
      </c>
      <c r="AE364" s="261">
        <v>0</v>
      </c>
      <c r="AF364" s="262">
        <v>0</v>
      </c>
      <c r="AG364" s="193"/>
    </row>
    <row r="365" spans="1:33" s="59" customFormat="1" ht="12">
      <c r="A365" s="194">
        <v>449</v>
      </c>
      <c r="B365" s="195">
        <v>449035049</v>
      </c>
      <c r="C365" s="196" t="s">
        <v>528</v>
      </c>
      <c r="D365" s="197">
        <v>35</v>
      </c>
      <c r="E365" s="196" t="s">
        <v>62</v>
      </c>
      <c r="F365" s="197">
        <v>49</v>
      </c>
      <c r="G365" s="198" t="s">
        <v>76</v>
      </c>
      <c r="H365" s="180"/>
      <c r="I365" s="181">
        <v>14975.444120746395</v>
      </c>
      <c r="J365" s="181">
        <v>18930</v>
      </c>
      <c r="K365" s="181">
        <f t="shared" si="5"/>
        <v>0</v>
      </c>
      <c r="L365" s="181">
        <v>1088</v>
      </c>
      <c r="M365" s="181">
        <v>34993.444120746397</v>
      </c>
      <c r="N365" s="249"/>
      <c r="O365" s="205">
        <v>1</v>
      </c>
      <c r="P365" s="181">
        <v>0</v>
      </c>
      <c r="Q365" s="181">
        <v>33905</v>
      </c>
      <c r="R365" s="181">
        <v>0</v>
      </c>
      <c r="S365" s="181">
        <v>0</v>
      </c>
      <c r="T365" s="181">
        <v>1088</v>
      </c>
      <c r="U365" s="181">
        <v>34993</v>
      </c>
      <c r="V365" s="250"/>
      <c r="W365" s="199">
        <v>0</v>
      </c>
      <c r="X365" s="258">
        <v>0.09</v>
      </c>
      <c r="Y365" s="258">
        <v>9.2010076939920193E-2</v>
      </c>
      <c r="Z365" s="259">
        <v>0</v>
      </c>
      <c r="AA365" s="253"/>
      <c r="AB365" s="260">
        <v>0</v>
      </c>
      <c r="AC365" s="261">
        <v>0.53649382413421143</v>
      </c>
      <c r="AD365" s="181">
        <v>18773.82310727044</v>
      </c>
      <c r="AE365" s="261">
        <v>0</v>
      </c>
      <c r="AF365" s="262">
        <v>0</v>
      </c>
      <c r="AG365" s="193"/>
    </row>
    <row r="366" spans="1:33" s="59" customFormat="1" ht="12">
      <c r="A366" s="194">
        <v>449</v>
      </c>
      <c r="B366" s="195">
        <v>449035050</v>
      </c>
      <c r="C366" s="196" t="s">
        <v>528</v>
      </c>
      <c r="D366" s="197">
        <v>35</v>
      </c>
      <c r="E366" s="196" t="s">
        <v>62</v>
      </c>
      <c r="F366" s="197">
        <v>50</v>
      </c>
      <c r="G366" s="198" t="s">
        <v>77</v>
      </c>
      <c r="H366" s="180"/>
      <c r="I366" s="181">
        <v>11437</v>
      </c>
      <c r="J366" s="181">
        <v>5203</v>
      </c>
      <c r="K366" s="181">
        <f t="shared" si="5"/>
        <v>0</v>
      </c>
      <c r="L366" s="181">
        <v>1088</v>
      </c>
      <c r="M366" s="181">
        <v>17728</v>
      </c>
      <c r="N366" s="249"/>
      <c r="O366" s="205">
        <v>2</v>
      </c>
      <c r="P366" s="181">
        <v>0</v>
      </c>
      <c r="Q366" s="181">
        <v>33280</v>
      </c>
      <c r="R366" s="181">
        <v>0</v>
      </c>
      <c r="S366" s="181">
        <v>0</v>
      </c>
      <c r="T366" s="181">
        <v>2176</v>
      </c>
      <c r="U366" s="181">
        <v>35456</v>
      </c>
      <c r="V366" s="250"/>
      <c r="W366" s="199">
        <v>0</v>
      </c>
      <c r="X366" s="258">
        <v>0.09</v>
      </c>
      <c r="Y366" s="258">
        <v>7.038170545910054E-3</v>
      </c>
      <c r="Z366" s="259">
        <v>0</v>
      </c>
      <c r="AA366" s="253"/>
      <c r="AB366" s="260">
        <v>0</v>
      </c>
      <c r="AC366" s="261">
        <v>0</v>
      </c>
      <c r="AD366" s="181">
        <v>0</v>
      </c>
      <c r="AE366" s="261">
        <v>0</v>
      </c>
      <c r="AF366" s="262">
        <v>0</v>
      </c>
      <c r="AG366" s="193"/>
    </row>
    <row r="367" spans="1:33" s="59" customFormat="1" ht="12">
      <c r="A367" s="194">
        <v>449</v>
      </c>
      <c r="B367" s="195">
        <v>449035073</v>
      </c>
      <c r="C367" s="196" t="s">
        <v>528</v>
      </c>
      <c r="D367" s="197">
        <v>35</v>
      </c>
      <c r="E367" s="196" t="s">
        <v>62</v>
      </c>
      <c r="F367" s="197">
        <v>73</v>
      </c>
      <c r="G367" s="198" t="s">
        <v>100</v>
      </c>
      <c r="H367" s="180"/>
      <c r="I367" s="181">
        <v>17611</v>
      </c>
      <c r="J367" s="181">
        <v>13358</v>
      </c>
      <c r="K367" s="181">
        <f t="shared" si="5"/>
        <v>0</v>
      </c>
      <c r="L367" s="181">
        <v>1088</v>
      </c>
      <c r="M367" s="181">
        <v>32057</v>
      </c>
      <c r="N367" s="249"/>
      <c r="O367" s="205">
        <v>1</v>
      </c>
      <c r="P367" s="181">
        <v>0</v>
      </c>
      <c r="Q367" s="181">
        <v>30969</v>
      </c>
      <c r="R367" s="181">
        <v>0</v>
      </c>
      <c r="S367" s="181">
        <v>0</v>
      </c>
      <c r="T367" s="181">
        <v>1088</v>
      </c>
      <c r="U367" s="181">
        <v>32057</v>
      </c>
      <c r="V367" s="250"/>
      <c r="W367" s="199">
        <v>0</v>
      </c>
      <c r="X367" s="258">
        <v>0.09</v>
      </c>
      <c r="Y367" s="258">
        <v>1.3571298972557265E-2</v>
      </c>
      <c r="Z367" s="259">
        <v>0</v>
      </c>
      <c r="AA367" s="253"/>
      <c r="AB367" s="260">
        <v>0</v>
      </c>
      <c r="AC367" s="261">
        <v>0</v>
      </c>
      <c r="AD367" s="181">
        <v>0</v>
      </c>
      <c r="AE367" s="261">
        <v>0</v>
      </c>
      <c r="AF367" s="262">
        <v>0</v>
      </c>
      <c r="AG367" s="193"/>
    </row>
    <row r="368" spans="1:33" s="59" customFormat="1" ht="12">
      <c r="A368" s="194">
        <v>449</v>
      </c>
      <c r="B368" s="195">
        <v>449035133</v>
      </c>
      <c r="C368" s="196" t="s">
        <v>528</v>
      </c>
      <c r="D368" s="197">
        <v>35</v>
      </c>
      <c r="E368" s="196" t="s">
        <v>62</v>
      </c>
      <c r="F368" s="197">
        <v>133</v>
      </c>
      <c r="G368" s="198" t="s">
        <v>160</v>
      </c>
      <c r="H368" s="180"/>
      <c r="I368" s="181">
        <v>10434</v>
      </c>
      <c r="J368" s="181">
        <v>1082</v>
      </c>
      <c r="K368" s="181">
        <f t="shared" si="5"/>
        <v>0</v>
      </c>
      <c r="L368" s="181">
        <v>1088</v>
      </c>
      <c r="M368" s="181">
        <v>12604</v>
      </c>
      <c r="N368" s="249"/>
      <c r="O368" s="205">
        <v>1</v>
      </c>
      <c r="P368" s="181">
        <v>0</v>
      </c>
      <c r="Q368" s="181">
        <v>11516</v>
      </c>
      <c r="R368" s="181">
        <v>0</v>
      </c>
      <c r="S368" s="181">
        <v>0</v>
      </c>
      <c r="T368" s="181">
        <v>1088</v>
      </c>
      <c r="U368" s="181">
        <v>12604</v>
      </c>
      <c r="V368" s="250"/>
      <c r="W368" s="199">
        <v>0</v>
      </c>
      <c r="X368" s="258">
        <v>0.09</v>
      </c>
      <c r="Y368" s="258">
        <v>3.9487922666339895E-2</v>
      </c>
      <c r="Z368" s="259">
        <v>0</v>
      </c>
      <c r="AA368" s="253"/>
      <c r="AB368" s="260">
        <v>0</v>
      </c>
      <c r="AC368" s="261">
        <v>0</v>
      </c>
      <c r="AD368" s="181">
        <v>0</v>
      </c>
      <c r="AE368" s="261">
        <v>0</v>
      </c>
      <c r="AF368" s="262">
        <v>0</v>
      </c>
      <c r="AG368" s="193"/>
    </row>
    <row r="369" spans="1:33" s="59" customFormat="1" ht="12">
      <c r="A369" s="194">
        <v>449</v>
      </c>
      <c r="B369" s="195">
        <v>449035189</v>
      </c>
      <c r="C369" s="196" t="s">
        <v>528</v>
      </c>
      <c r="D369" s="197">
        <v>35</v>
      </c>
      <c r="E369" s="196" t="s">
        <v>62</v>
      </c>
      <c r="F369" s="197">
        <v>189</v>
      </c>
      <c r="G369" s="198" t="s">
        <v>216</v>
      </c>
      <c r="H369" s="180"/>
      <c r="I369" s="181">
        <v>15959</v>
      </c>
      <c r="J369" s="181">
        <v>5730</v>
      </c>
      <c r="K369" s="181">
        <f t="shared" si="5"/>
        <v>0</v>
      </c>
      <c r="L369" s="181">
        <v>1088</v>
      </c>
      <c r="M369" s="181">
        <v>22777</v>
      </c>
      <c r="N369" s="249"/>
      <c r="O369" s="205">
        <v>2</v>
      </c>
      <c r="P369" s="181">
        <v>0</v>
      </c>
      <c r="Q369" s="181">
        <v>43378</v>
      </c>
      <c r="R369" s="181">
        <v>0</v>
      </c>
      <c r="S369" s="181">
        <v>0</v>
      </c>
      <c r="T369" s="181">
        <v>2176</v>
      </c>
      <c r="U369" s="181">
        <v>45554</v>
      </c>
      <c r="V369" s="250"/>
      <c r="W369" s="199">
        <v>0</v>
      </c>
      <c r="X369" s="258">
        <v>0.09</v>
      </c>
      <c r="Y369" s="258">
        <v>3.7160366364692478E-3</v>
      </c>
      <c r="Z369" s="259">
        <v>0</v>
      </c>
      <c r="AA369" s="253"/>
      <c r="AB369" s="260">
        <v>0</v>
      </c>
      <c r="AC369" s="261">
        <v>0</v>
      </c>
      <c r="AD369" s="181">
        <v>0</v>
      </c>
      <c r="AE369" s="261">
        <v>0</v>
      </c>
      <c r="AF369" s="262">
        <v>0</v>
      </c>
      <c r="AG369" s="193"/>
    </row>
    <row r="370" spans="1:33" s="59" customFormat="1" ht="12">
      <c r="A370" s="194">
        <v>449</v>
      </c>
      <c r="B370" s="195">
        <v>449035243</v>
      </c>
      <c r="C370" s="196" t="s">
        <v>528</v>
      </c>
      <c r="D370" s="197">
        <v>35</v>
      </c>
      <c r="E370" s="196" t="s">
        <v>62</v>
      </c>
      <c r="F370" s="197">
        <v>243</v>
      </c>
      <c r="G370" s="198" t="s">
        <v>270</v>
      </c>
      <c r="H370" s="180"/>
      <c r="I370" s="181">
        <v>12440</v>
      </c>
      <c r="J370" s="181">
        <v>1881</v>
      </c>
      <c r="K370" s="181">
        <f t="shared" si="5"/>
        <v>0</v>
      </c>
      <c r="L370" s="181">
        <v>1088</v>
      </c>
      <c r="M370" s="181">
        <v>15409</v>
      </c>
      <c r="N370" s="249"/>
      <c r="O370" s="205">
        <v>1</v>
      </c>
      <c r="P370" s="181">
        <v>0</v>
      </c>
      <c r="Q370" s="181">
        <v>14321</v>
      </c>
      <c r="R370" s="181">
        <v>0</v>
      </c>
      <c r="S370" s="181">
        <v>0</v>
      </c>
      <c r="T370" s="181">
        <v>1088</v>
      </c>
      <c r="U370" s="181">
        <v>15409</v>
      </c>
      <c r="V370" s="250"/>
      <c r="W370" s="199">
        <v>0</v>
      </c>
      <c r="X370" s="258">
        <v>0.09</v>
      </c>
      <c r="Y370" s="258">
        <v>6.3574045918088698E-3</v>
      </c>
      <c r="Z370" s="259">
        <v>0</v>
      </c>
      <c r="AA370" s="253"/>
      <c r="AB370" s="260">
        <v>0</v>
      </c>
      <c r="AC370" s="261">
        <v>0</v>
      </c>
      <c r="AD370" s="181">
        <v>0</v>
      </c>
      <c r="AE370" s="261">
        <v>0</v>
      </c>
      <c r="AF370" s="262">
        <v>0</v>
      </c>
      <c r="AG370" s="193"/>
    </row>
    <row r="371" spans="1:33" s="59" customFormat="1" ht="12">
      <c r="A371" s="194">
        <v>449</v>
      </c>
      <c r="B371" s="195">
        <v>449035244</v>
      </c>
      <c r="C371" s="196" t="s">
        <v>528</v>
      </c>
      <c r="D371" s="197">
        <v>35</v>
      </c>
      <c r="E371" s="196" t="s">
        <v>62</v>
      </c>
      <c r="F371" s="197">
        <v>244</v>
      </c>
      <c r="G371" s="198" t="s">
        <v>271</v>
      </c>
      <c r="H371" s="180"/>
      <c r="I371" s="181">
        <v>13606</v>
      </c>
      <c r="J371" s="181">
        <v>4079</v>
      </c>
      <c r="K371" s="181">
        <f t="shared" si="5"/>
        <v>0</v>
      </c>
      <c r="L371" s="181">
        <v>1088</v>
      </c>
      <c r="M371" s="181">
        <v>18773</v>
      </c>
      <c r="N371" s="249"/>
      <c r="O371" s="205">
        <v>5</v>
      </c>
      <c r="P371" s="181">
        <v>0</v>
      </c>
      <c r="Q371" s="181">
        <v>88425</v>
      </c>
      <c r="R371" s="181">
        <v>0</v>
      </c>
      <c r="S371" s="181">
        <v>0</v>
      </c>
      <c r="T371" s="181">
        <v>5440</v>
      </c>
      <c r="U371" s="181">
        <v>93865</v>
      </c>
      <c r="V371" s="250"/>
      <c r="W371" s="199">
        <v>0</v>
      </c>
      <c r="X371" s="258">
        <v>0.09</v>
      </c>
      <c r="Y371" s="258">
        <v>0.11945951840522252</v>
      </c>
      <c r="Z371" s="259">
        <v>0</v>
      </c>
      <c r="AA371" s="253"/>
      <c r="AB371" s="260">
        <v>0</v>
      </c>
      <c r="AC371" s="261">
        <v>0</v>
      </c>
      <c r="AD371" s="181">
        <v>0</v>
      </c>
      <c r="AE371" s="261">
        <v>0</v>
      </c>
      <c r="AF371" s="262">
        <v>0</v>
      </c>
      <c r="AG371" s="193"/>
    </row>
    <row r="372" spans="1:33" s="59" customFormat="1" ht="12">
      <c r="A372" s="194">
        <v>449</v>
      </c>
      <c r="B372" s="195">
        <v>449035336</v>
      </c>
      <c r="C372" s="196" t="s">
        <v>528</v>
      </c>
      <c r="D372" s="197">
        <v>35</v>
      </c>
      <c r="E372" s="196" t="s">
        <v>62</v>
      </c>
      <c r="F372" s="197">
        <v>336</v>
      </c>
      <c r="G372" s="198" t="s">
        <v>363</v>
      </c>
      <c r="H372" s="180"/>
      <c r="I372" s="181">
        <v>12440</v>
      </c>
      <c r="J372" s="181">
        <v>3024</v>
      </c>
      <c r="K372" s="181">
        <f t="shared" si="5"/>
        <v>0</v>
      </c>
      <c r="L372" s="181">
        <v>1088</v>
      </c>
      <c r="M372" s="181">
        <v>16552</v>
      </c>
      <c r="N372" s="249"/>
      <c r="O372" s="205">
        <v>1</v>
      </c>
      <c r="P372" s="181">
        <v>0</v>
      </c>
      <c r="Q372" s="181">
        <v>15464</v>
      </c>
      <c r="R372" s="181">
        <v>0</v>
      </c>
      <c r="S372" s="181">
        <v>0</v>
      </c>
      <c r="T372" s="181">
        <v>1088</v>
      </c>
      <c r="U372" s="181">
        <v>16552</v>
      </c>
      <c r="V372" s="250"/>
      <c r="W372" s="199">
        <v>0</v>
      </c>
      <c r="X372" s="258">
        <v>0.09</v>
      </c>
      <c r="Y372" s="258">
        <v>4.9344081412740326E-2</v>
      </c>
      <c r="Z372" s="259">
        <v>0</v>
      </c>
      <c r="AA372" s="253"/>
      <c r="AB372" s="260">
        <v>0</v>
      </c>
      <c r="AC372" s="261">
        <v>0</v>
      </c>
      <c r="AD372" s="181">
        <v>0</v>
      </c>
      <c r="AE372" s="261">
        <v>0</v>
      </c>
      <c r="AF372" s="262">
        <v>0</v>
      </c>
      <c r="AG372" s="193"/>
    </row>
    <row r="373" spans="1:33" s="59" customFormat="1" ht="12">
      <c r="A373" s="194">
        <v>449</v>
      </c>
      <c r="B373" s="195">
        <v>449035347</v>
      </c>
      <c r="C373" s="196" t="s">
        <v>528</v>
      </c>
      <c r="D373" s="197">
        <v>35</v>
      </c>
      <c r="E373" s="196" t="s">
        <v>62</v>
      </c>
      <c r="F373" s="197">
        <v>347</v>
      </c>
      <c r="G373" s="198" t="s">
        <v>374</v>
      </c>
      <c r="H373" s="180"/>
      <c r="I373" s="181">
        <v>16170</v>
      </c>
      <c r="J373" s="181">
        <v>8346</v>
      </c>
      <c r="K373" s="181">
        <f t="shared" si="5"/>
        <v>0</v>
      </c>
      <c r="L373" s="181">
        <v>1088</v>
      </c>
      <c r="M373" s="181">
        <v>25604</v>
      </c>
      <c r="N373" s="249"/>
      <c r="O373" s="205">
        <v>1</v>
      </c>
      <c r="P373" s="181">
        <v>0</v>
      </c>
      <c r="Q373" s="181">
        <v>24516</v>
      </c>
      <c r="R373" s="181">
        <v>0</v>
      </c>
      <c r="S373" s="181">
        <v>0</v>
      </c>
      <c r="T373" s="181">
        <v>1088</v>
      </c>
      <c r="U373" s="181">
        <v>25604</v>
      </c>
      <c r="V373" s="250"/>
      <c r="W373" s="199">
        <v>0</v>
      </c>
      <c r="X373" s="258">
        <v>0.09</v>
      </c>
      <c r="Y373" s="258">
        <v>9.1849142670942449E-3</v>
      </c>
      <c r="Z373" s="259">
        <v>0</v>
      </c>
      <c r="AA373" s="253"/>
      <c r="AB373" s="260">
        <v>0</v>
      </c>
      <c r="AC373" s="261">
        <v>0</v>
      </c>
      <c r="AD373" s="181">
        <v>0</v>
      </c>
      <c r="AE373" s="261">
        <v>0</v>
      </c>
      <c r="AF373" s="262">
        <v>0</v>
      </c>
      <c r="AG373" s="193"/>
    </row>
    <row r="374" spans="1:33" s="59" customFormat="1" ht="12">
      <c r="A374" s="194">
        <v>450</v>
      </c>
      <c r="B374" s="195">
        <v>450086008</v>
      </c>
      <c r="C374" s="196" t="s">
        <v>529</v>
      </c>
      <c r="D374" s="197">
        <v>86</v>
      </c>
      <c r="E374" s="196" t="s">
        <v>113</v>
      </c>
      <c r="F374" s="197">
        <v>8</v>
      </c>
      <c r="G374" s="198" t="s">
        <v>35</v>
      </c>
      <c r="H374" s="180"/>
      <c r="I374" s="181">
        <v>10025</v>
      </c>
      <c r="J374" s="181">
        <v>10371</v>
      </c>
      <c r="K374" s="181">
        <f t="shared" si="5"/>
        <v>0</v>
      </c>
      <c r="L374" s="181">
        <v>1088</v>
      </c>
      <c r="M374" s="181">
        <v>21484</v>
      </c>
      <c r="N374" s="249"/>
      <c r="O374" s="205">
        <v>4</v>
      </c>
      <c r="P374" s="181">
        <v>0</v>
      </c>
      <c r="Q374" s="181">
        <v>81584</v>
      </c>
      <c r="R374" s="181">
        <v>0</v>
      </c>
      <c r="S374" s="181">
        <v>0</v>
      </c>
      <c r="T374" s="181">
        <v>4352</v>
      </c>
      <c r="U374" s="181">
        <v>85936</v>
      </c>
      <c r="V374" s="250"/>
      <c r="W374" s="199">
        <v>0</v>
      </c>
      <c r="X374" s="258">
        <v>0.09</v>
      </c>
      <c r="Y374" s="258">
        <v>6.5006030753308755E-2</v>
      </c>
      <c r="Z374" s="259">
        <v>0</v>
      </c>
      <c r="AA374" s="253"/>
      <c r="AB374" s="260">
        <v>0</v>
      </c>
      <c r="AC374" s="261">
        <v>0</v>
      </c>
      <c r="AD374" s="181">
        <v>0</v>
      </c>
      <c r="AE374" s="261">
        <v>0</v>
      </c>
      <c r="AF374" s="262">
        <v>0</v>
      </c>
      <c r="AG374" s="193"/>
    </row>
    <row r="375" spans="1:33" s="59" customFormat="1" ht="12">
      <c r="A375" s="194">
        <v>450</v>
      </c>
      <c r="B375" s="195">
        <v>450086086</v>
      </c>
      <c r="C375" s="196" t="s">
        <v>529</v>
      </c>
      <c r="D375" s="197">
        <v>86</v>
      </c>
      <c r="E375" s="196" t="s">
        <v>113</v>
      </c>
      <c r="F375" s="197">
        <v>86</v>
      </c>
      <c r="G375" s="198" t="s">
        <v>113</v>
      </c>
      <c r="H375" s="180"/>
      <c r="I375" s="181">
        <v>11728</v>
      </c>
      <c r="J375" s="181">
        <v>1704</v>
      </c>
      <c r="K375" s="181">
        <f t="shared" si="5"/>
        <v>0</v>
      </c>
      <c r="L375" s="181">
        <v>1088</v>
      </c>
      <c r="M375" s="181">
        <v>14520</v>
      </c>
      <c r="N375" s="249"/>
      <c r="O375" s="205">
        <v>79</v>
      </c>
      <c r="P375" s="181">
        <v>0</v>
      </c>
      <c r="Q375" s="181">
        <v>1061128</v>
      </c>
      <c r="R375" s="181">
        <v>0</v>
      </c>
      <c r="S375" s="181">
        <v>0</v>
      </c>
      <c r="T375" s="181">
        <v>85952</v>
      </c>
      <c r="U375" s="181">
        <v>1147080</v>
      </c>
      <c r="V375" s="250"/>
      <c r="W375" s="199">
        <v>0</v>
      </c>
      <c r="X375" s="258">
        <v>0.09</v>
      </c>
      <c r="Y375" s="258">
        <v>7.3376506815365006E-2</v>
      </c>
      <c r="Z375" s="259">
        <v>0</v>
      </c>
      <c r="AA375" s="253"/>
      <c r="AB375" s="260">
        <v>0</v>
      </c>
      <c r="AC375" s="261">
        <v>0</v>
      </c>
      <c r="AD375" s="181">
        <v>0</v>
      </c>
      <c r="AE375" s="261">
        <v>0</v>
      </c>
      <c r="AF375" s="262">
        <v>0</v>
      </c>
      <c r="AG375" s="193"/>
    </row>
    <row r="376" spans="1:33" s="59" customFormat="1" ht="12">
      <c r="A376" s="194">
        <v>450</v>
      </c>
      <c r="B376" s="195">
        <v>450086117</v>
      </c>
      <c r="C376" s="196" t="s">
        <v>529</v>
      </c>
      <c r="D376" s="197">
        <v>86</v>
      </c>
      <c r="E376" s="196" t="s">
        <v>113</v>
      </c>
      <c r="F376" s="197">
        <v>117</v>
      </c>
      <c r="G376" s="198" t="s">
        <v>144</v>
      </c>
      <c r="H376" s="180"/>
      <c r="I376" s="181">
        <v>10115</v>
      </c>
      <c r="J376" s="181">
        <v>4910</v>
      </c>
      <c r="K376" s="181">
        <f t="shared" si="5"/>
        <v>0</v>
      </c>
      <c r="L376" s="181">
        <v>1088</v>
      </c>
      <c r="M376" s="181">
        <v>16113</v>
      </c>
      <c r="N376" s="249"/>
      <c r="O376" s="205">
        <v>1</v>
      </c>
      <c r="P376" s="181">
        <v>0</v>
      </c>
      <c r="Q376" s="181">
        <v>15025</v>
      </c>
      <c r="R376" s="181">
        <v>0</v>
      </c>
      <c r="S376" s="181">
        <v>0</v>
      </c>
      <c r="T376" s="181">
        <v>1088</v>
      </c>
      <c r="U376" s="181">
        <v>16113</v>
      </c>
      <c r="V376" s="250"/>
      <c r="W376" s="199">
        <v>0</v>
      </c>
      <c r="X376" s="258">
        <v>0.09</v>
      </c>
      <c r="Y376" s="258">
        <v>7.9287753916298415E-2</v>
      </c>
      <c r="Z376" s="259">
        <v>0</v>
      </c>
      <c r="AA376" s="253"/>
      <c r="AB376" s="260">
        <v>0</v>
      </c>
      <c r="AC376" s="261">
        <v>0</v>
      </c>
      <c r="AD376" s="181">
        <v>0</v>
      </c>
      <c r="AE376" s="261">
        <v>0</v>
      </c>
      <c r="AF376" s="262">
        <v>0</v>
      </c>
      <c r="AG376" s="193"/>
    </row>
    <row r="377" spans="1:33" s="59" customFormat="1" ht="12">
      <c r="A377" s="194">
        <v>450</v>
      </c>
      <c r="B377" s="195">
        <v>450086127</v>
      </c>
      <c r="C377" s="196" t="s">
        <v>529</v>
      </c>
      <c r="D377" s="197">
        <v>86</v>
      </c>
      <c r="E377" s="196" t="s">
        <v>113</v>
      </c>
      <c r="F377" s="197">
        <v>127</v>
      </c>
      <c r="G377" s="198" t="s">
        <v>154</v>
      </c>
      <c r="H377" s="180"/>
      <c r="I377" s="181">
        <v>10115</v>
      </c>
      <c r="J377" s="181">
        <v>5168</v>
      </c>
      <c r="K377" s="181">
        <f t="shared" si="5"/>
        <v>0</v>
      </c>
      <c r="L377" s="181">
        <v>1088</v>
      </c>
      <c r="M377" s="181">
        <v>16371</v>
      </c>
      <c r="N377" s="249"/>
      <c r="O377" s="205">
        <v>2</v>
      </c>
      <c r="P377" s="181">
        <v>0</v>
      </c>
      <c r="Q377" s="181">
        <v>30566</v>
      </c>
      <c r="R377" s="181">
        <v>0</v>
      </c>
      <c r="S377" s="181">
        <v>0</v>
      </c>
      <c r="T377" s="181">
        <v>2176</v>
      </c>
      <c r="U377" s="181">
        <v>32742</v>
      </c>
      <c r="V377" s="250"/>
      <c r="W377" s="199">
        <v>0</v>
      </c>
      <c r="X377" s="258">
        <v>0.09</v>
      </c>
      <c r="Y377" s="258">
        <v>4.8252890888957817E-2</v>
      </c>
      <c r="Z377" s="259">
        <v>0</v>
      </c>
      <c r="AA377" s="253"/>
      <c r="AB377" s="260">
        <v>0</v>
      </c>
      <c r="AC377" s="261">
        <v>0</v>
      </c>
      <c r="AD377" s="181">
        <v>0</v>
      </c>
      <c r="AE377" s="261">
        <v>0</v>
      </c>
      <c r="AF377" s="262">
        <v>0</v>
      </c>
      <c r="AG377" s="193"/>
    </row>
    <row r="378" spans="1:33" s="59" customFormat="1" ht="12">
      <c r="A378" s="194">
        <v>450</v>
      </c>
      <c r="B378" s="195">
        <v>450086137</v>
      </c>
      <c r="C378" s="196" t="s">
        <v>529</v>
      </c>
      <c r="D378" s="197">
        <v>86</v>
      </c>
      <c r="E378" s="196" t="s">
        <v>113</v>
      </c>
      <c r="F378" s="197">
        <v>137</v>
      </c>
      <c r="G378" s="198" t="s">
        <v>164</v>
      </c>
      <c r="H378" s="180"/>
      <c r="I378" s="181">
        <v>16842.922068622574</v>
      </c>
      <c r="J378" s="181">
        <v>0</v>
      </c>
      <c r="K378" s="181">
        <f t="shared" si="5"/>
        <v>0</v>
      </c>
      <c r="L378" s="181">
        <v>1088</v>
      </c>
      <c r="M378" s="181">
        <v>17930.922068622574</v>
      </c>
      <c r="N378" s="249"/>
      <c r="O378" s="205">
        <v>2</v>
      </c>
      <c r="P378" s="181">
        <v>0</v>
      </c>
      <c r="Q378" s="181">
        <v>33686</v>
      </c>
      <c r="R378" s="181">
        <v>0</v>
      </c>
      <c r="S378" s="181">
        <v>0</v>
      </c>
      <c r="T378" s="181">
        <v>2176</v>
      </c>
      <c r="U378" s="181">
        <v>35862</v>
      </c>
      <c r="V378" s="250"/>
      <c r="W378" s="199">
        <v>0</v>
      </c>
      <c r="X378" s="258">
        <v>0.18</v>
      </c>
      <c r="Y378" s="258">
        <v>0.11385259037176305</v>
      </c>
      <c r="Z378" s="259">
        <v>0</v>
      </c>
      <c r="AA378" s="253"/>
      <c r="AB378" s="260">
        <v>0</v>
      </c>
      <c r="AC378" s="261">
        <v>0</v>
      </c>
      <c r="AD378" s="181">
        <v>0</v>
      </c>
      <c r="AE378" s="261">
        <v>0</v>
      </c>
      <c r="AF378" s="262">
        <v>0</v>
      </c>
      <c r="AG378" s="193"/>
    </row>
    <row r="379" spans="1:33" s="59" customFormat="1" ht="12">
      <c r="A379" s="194">
        <v>450</v>
      </c>
      <c r="B379" s="195">
        <v>450086210</v>
      </c>
      <c r="C379" s="196" t="s">
        <v>529</v>
      </c>
      <c r="D379" s="197">
        <v>86</v>
      </c>
      <c r="E379" s="196" t="s">
        <v>113</v>
      </c>
      <c r="F379" s="197">
        <v>210</v>
      </c>
      <c r="G379" s="198" t="s">
        <v>237</v>
      </c>
      <c r="H379" s="180"/>
      <c r="I379" s="181">
        <v>11025</v>
      </c>
      <c r="J379" s="181">
        <v>4523</v>
      </c>
      <c r="K379" s="181">
        <f t="shared" si="5"/>
        <v>0</v>
      </c>
      <c r="L379" s="181">
        <v>1088</v>
      </c>
      <c r="M379" s="181">
        <v>16636</v>
      </c>
      <c r="N379" s="249"/>
      <c r="O379" s="205">
        <v>94</v>
      </c>
      <c r="P379" s="181">
        <v>0</v>
      </c>
      <c r="Q379" s="181">
        <v>1461512</v>
      </c>
      <c r="R379" s="181">
        <v>0</v>
      </c>
      <c r="S379" s="181">
        <v>0</v>
      </c>
      <c r="T379" s="181">
        <v>102272</v>
      </c>
      <c r="U379" s="181">
        <v>1563784</v>
      </c>
      <c r="V379" s="250"/>
      <c r="W379" s="199">
        <v>0</v>
      </c>
      <c r="X379" s="258">
        <v>0.09</v>
      </c>
      <c r="Y379" s="258">
        <v>5.9268040639047295E-2</v>
      </c>
      <c r="Z379" s="259">
        <v>0</v>
      </c>
      <c r="AA379" s="253"/>
      <c r="AB379" s="260">
        <v>0</v>
      </c>
      <c r="AC379" s="261">
        <v>0</v>
      </c>
      <c r="AD379" s="181">
        <v>0</v>
      </c>
      <c r="AE379" s="261">
        <v>0</v>
      </c>
      <c r="AF379" s="262">
        <v>0</v>
      </c>
      <c r="AG379" s="193"/>
    </row>
    <row r="380" spans="1:33" s="59" customFormat="1" ht="12">
      <c r="A380" s="194">
        <v>450</v>
      </c>
      <c r="B380" s="195">
        <v>450086275</v>
      </c>
      <c r="C380" s="196" t="s">
        <v>529</v>
      </c>
      <c r="D380" s="197">
        <v>86</v>
      </c>
      <c r="E380" s="196" t="s">
        <v>113</v>
      </c>
      <c r="F380" s="197">
        <v>275</v>
      </c>
      <c r="G380" s="198" t="s">
        <v>302</v>
      </c>
      <c r="H380" s="180"/>
      <c r="I380" s="181">
        <v>10032</v>
      </c>
      <c r="J380" s="181">
        <v>4398</v>
      </c>
      <c r="K380" s="181">
        <f t="shared" si="5"/>
        <v>0</v>
      </c>
      <c r="L380" s="181">
        <v>1088</v>
      </c>
      <c r="M380" s="181">
        <v>15518</v>
      </c>
      <c r="N380" s="249"/>
      <c r="O380" s="205">
        <v>4</v>
      </c>
      <c r="P380" s="181">
        <v>0</v>
      </c>
      <c r="Q380" s="181">
        <v>57720</v>
      </c>
      <c r="R380" s="181">
        <v>0</v>
      </c>
      <c r="S380" s="181">
        <v>0</v>
      </c>
      <c r="T380" s="181">
        <v>4352</v>
      </c>
      <c r="U380" s="181">
        <v>62072</v>
      </c>
      <c r="V380" s="250"/>
      <c r="W380" s="199">
        <v>0</v>
      </c>
      <c r="X380" s="258">
        <v>0.09</v>
      </c>
      <c r="Y380" s="258">
        <v>2.0032063863165802E-2</v>
      </c>
      <c r="Z380" s="259">
        <v>0</v>
      </c>
      <c r="AA380" s="253"/>
      <c r="AB380" s="260">
        <v>0</v>
      </c>
      <c r="AC380" s="261">
        <v>0</v>
      </c>
      <c r="AD380" s="181">
        <v>0</v>
      </c>
      <c r="AE380" s="261">
        <v>0</v>
      </c>
      <c r="AF380" s="262">
        <v>0</v>
      </c>
      <c r="AG380" s="193"/>
    </row>
    <row r="381" spans="1:33" s="59" customFormat="1" ht="12">
      <c r="A381" s="194">
        <v>450</v>
      </c>
      <c r="B381" s="195">
        <v>450086278</v>
      </c>
      <c r="C381" s="196" t="s">
        <v>529</v>
      </c>
      <c r="D381" s="197">
        <v>86</v>
      </c>
      <c r="E381" s="196" t="s">
        <v>113</v>
      </c>
      <c r="F381" s="197">
        <v>278</v>
      </c>
      <c r="G381" s="198" t="s">
        <v>305</v>
      </c>
      <c r="H381" s="180"/>
      <c r="I381" s="181">
        <v>11447</v>
      </c>
      <c r="J381" s="181">
        <v>2611</v>
      </c>
      <c r="K381" s="181">
        <f t="shared" si="5"/>
        <v>0</v>
      </c>
      <c r="L381" s="181">
        <v>1088</v>
      </c>
      <c r="M381" s="181">
        <v>15146</v>
      </c>
      <c r="N381" s="249"/>
      <c r="O381" s="205">
        <v>11</v>
      </c>
      <c r="P381" s="181">
        <v>0</v>
      </c>
      <c r="Q381" s="181">
        <v>154638</v>
      </c>
      <c r="R381" s="181">
        <v>0</v>
      </c>
      <c r="S381" s="181">
        <v>0</v>
      </c>
      <c r="T381" s="181">
        <v>11968</v>
      </c>
      <c r="U381" s="181">
        <v>166606</v>
      </c>
      <c r="V381" s="250"/>
      <c r="W381" s="199">
        <v>0</v>
      </c>
      <c r="X381" s="258">
        <v>0.09</v>
      </c>
      <c r="Y381" s="258">
        <v>6.5557173380328002E-2</v>
      </c>
      <c r="Z381" s="259">
        <v>0</v>
      </c>
      <c r="AA381" s="253"/>
      <c r="AB381" s="260">
        <v>0</v>
      </c>
      <c r="AC381" s="261">
        <v>0</v>
      </c>
      <c r="AD381" s="181">
        <v>0</v>
      </c>
      <c r="AE381" s="261">
        <v>0</v>
      </c>
      <c r="AF381" s="262">
        <v>0</v>
      </c>
      <c r="AG381" s="193"/>
    </row>
    <row r="382" spans="1:33" s="59" customFormat="1" ht="12">
      <c r="A382" s="194">
        <v>450</v>
      </c>
      <c r="B382" s="195">
        <v>450086327</v>
      </c>
      <c r="C382" s="196" t="s">
        <v>529</v>
      </c>
      <c r="D382" s="197">
        <v>86</v>
      </c>
      <c r="E382" s="196" t="s">
        <v>113</v>
      </c>
      <c r="F382" s="197">
        <v>327</v>
      </c>
      <c r="G382" s="198" t="s">
        <v>354</v>
      </c>
      <c r="H382" s="180"/>
      <c r="I382" s="181">
        <v>9978</v>
      </c>
      <c r="J382" s="181">
        <v>11731</v>
      </c>
      <c r="K382" s="181">
        <f t="shared" si="5"/>
        <v>0</v>
      </c>
      <c r="L382" s="181">
        <v>1088</v>
      </c>
      <c r="M382" s="181">
        <v>22797</v>
      </c>
      <c r="N382" s="249"/>
      <c r="O382" s="205">
        <v>2</v>
      </c>
      <c r="P382" s="181">
        <v>0</v>
      </c>
      <c r="Q382" s="181">
        <v>43418</v>
      </c>
      <c r="R382" s="181">
        <v>0</v>
      </c>
      <c r="S382" s="181">
        <v>0</v>
      </c>
      <c r="T382" s="181">
        <v>2176</v>
      </c>
      <c r="U382" s="181">
        <v>45594</v>
      </c>
      <c r="V382" s="250"/>
      <c r="W382" s="199">
        <v>0</v>
      </c>
      <c r="X382" s="258">
        <v>0.09</v>
      </c>
      <c r="Y382" s="258">
        <v>1.5913303320726473E-2</v>
      </c>
      <c r="Z382" s="259">
        <v>0</v>
      </c>
      <c r="AA382" s="253"/>
      <c r="AB382" s="260">
        <v>0</v>
      </c>
      <c r="AC382" s="261">
        <v>0</v>
      </c>
      <c r="AD382" s="181">
        <v>0</v>
      </c>
      <c r="AE382" s="261">
        <v>0</v>
      </c>
      <c r="AF382" s="262">
        <v>0</v>
      </c>
      <c r="AG382" s="193"/>
    </row>
    <row r="383" spans="1:33" s="59" customFormat="1" ht="12">
      <c r="A383" s="194">
        <v>450</v>
      </c>
      <c r="B383" s="195">
        <v>450086337</v>
      </c>
      <c r="C383" s="196" t="s">
        <v>529</v>
      </c>
      <c r="D383" s="197">
        <v>86</v>
      </c>
      <c r="E383" s="196" t="s">
        <v>113</v>
      </c>
      <c r="F383" s="197">
        <v>337</v>
      </c>
      <c r="G383" s="198" t="s">
        <v>364</v>
      </c>
      <c r="H383" s="180"/>
      <c r="I383" s="181">
        <v>14525</v>
      </c>
      <c r="J383" s="181">
        <v>19015</v>
      </c>
      <c r="K383" s="181">
        <f t="shared" si="5"/>
        <v>0</v>
      </c>
      <c r="L383" s="181">
        <v>1088</v>
      </c>
      <c r="M383" s="181">
        <v>34628</v>
      </c>
      <c r="N383" s="249"/>
      <c r="O383" s="205">
        <v>3</v>
      </c>
      <c r="P383" s="181">
        <v>0</v>
      </c>
      <c r="Q383" s="181">
        <v>100620</v>
      </c>
      <c r="R383" s="181">
        <v>0</v>
      </c>
      <c r="S383" s="181">
        <v>0</v>
      </c>
      <c r="T383" s="181">
        <v>3264</v>
      </c>
      <c r="U383" s="181">
        <v>103884</v>
      </c>
      <c r="V383" s="250"/>
      <c r="W383" s="199">
        <v>0</v>
      </c>
      <c r="X383" s="258">
        <v>0.09</v>
      </c>
      <c r="Y383" s="258">
        <v>4.3785525021198E-2</v>
      </c>
      <c r="Z383" s="259">
        <v>0</v>
      </c>
      <c r="AA383" s="253"/>
      <c r="AB383" s="260">
        <v>0</v>
      </c>
      <c r="AC383" s="261">
        <v>0</v>
      </c>
      <c r="AD383" s="181">
        <v>0</v>
      </c>
      <c r="AE383" s="261">
        <v>0</v>
      </c>
      <c r="AF383" s="262">
        <v>0</v>
      </c>
      <c r="AG383" s="193"/>
    </row>
    <row r="384" spans="1:33" s="59" customFormat="1" ht="12">
      <c r="A384" s="194">
        <v>450</v>
      </c>
      <c r="B384" s="195">
        <v>450086340</v>
      </c>
      <c r="C384" s="196" t="s">
        <v>529</v>
      </c>
      <c r="D384" s="197">
        <v>86</v>
      </c>
      <c r="E384" s="196" t="s">
        <v>113</v>
      </c>
      <c r="F384" s="197">
        <v>340</v>
      </c>
      <c r="G384" s="198" t="s">
        <v>367</v>
      </c>
      <c r="H384" s="180"/>
      <c r="I384" s="181">
        <v>10012</v>
      </c>
      <c r="J384" s="181">
        <v>6686</v>
      </c>
      <c r="K384" s="181">
        <f t="shared" si="5"/>
        <v>0</v>
      </c>
      <c r="L384" s="181">
        <v>1088</v>
      </c>
      <c r="M384" s="181">
        <v>17786</v>
      </c>
      <c r="N384" s="249"/>
      <c r="O384" s="205">
        <v>5</v>
      </c>
      <c r="P384" s="181">
        <v>0</v>
      </c>
      <c r="Q384" s="181">
        <v>83490</v>
      </c>
      <c r="R384" s="181">
        <v>0</v>
      </c>
      <c r="S384" s="181">
        <v>0</v>
      </c>
      <c r="T384" s="181">
        <v>5440</v>
      </c>
      <c r="U384" s="181">
        <v>88930</v>
      </c>
      <c r="V384" s="250"/>
      <c r="W384" s="199">
        <v>0</v>
      </c>
      <c r="X384" s="258">
        <v>0.09</v>
      </c>
      <c r="Y384" s="258">
        <v>3.4019115388572836E-2</v>
      </c>
      <c r="Z384" s="259">
        <v>0</v>
      </c>
      <c r="AA384" s="253"/>
      <c r="AB384" s="260">
        <v>0</v>
      </c>
      <c r="AC384" s="261">
        <v>0</v>
      </c>
      <c r="AD384" s="181">
        <v>0</v>
      </c>
      <c r="AE384" s="261">
        <v>0</v>
      </c>
      <c r="AF384" s="262">
        <v>0</v>
      </c>
      <c r="AG384" s="193"/>
    </row>
    <row r="385" spans="1:33" s="59" customFormat="1" ht="12">
      <c r="A385" s="194">
        <v>450</v>
      </c>
      <c r="B385" s="195">
        <v>450086605</v>
      </c>
      <c r="C385" s="196" t="s">
        <v>529</v>
      </c>
      <c r="D385" s="197">
        <v>86</v>
      </c>
      <c r="E385" s="196" t="s">
        <v>113</v>
      </c>
      <c r="F385" s="197">
        <v>605</v>
      </c>
      <c r="G385" s="198" t="s">
        <v>383</v>
      </c>
      <c r="H385" s="180"/>
      <c r="I385" s="181">
        <v>9754</v>
      </c>
      <c r="J385" s="181">
        <v>7061</v>
      </c>
      <c r="K385" s="181">
        <f t="shared" si="5"/>
        <v>0</v>
      </c>
      <c r="L385" s="181">
        <v>1088</v>
      </c>
      <c r="M385" s="181">
        <v>17903</v>
      </c>
      <c r="N385" s="249"/>
      <c r="O385" s="205">
        <v>4</v>
      </c>
      <c r="P385" s="181">
        <v>0</v>
      </c>
      <c r="Q385" s="181">
        <v>67260</v>
      </c>
      <c r="R385" s="181">
        <v>0</v>
      </c>
      <c r="S385" s="181">
        <v>0</v>
      </c>
      <c r="T385" s="181">
        <v>4352</v>
      </c>
      <c r="U385" s="181">
        <v>71612</v>
      </c>
      <c r="V385" s="250"/>
      <c r="W385" s="199">
        <v>0</v>
      </c>
      <c r="X385" s="258">
        <v>0.09</v>
      </c>
      <c r="Y385" s="258">
        <v>6.9244667175755531E-2</v>
      </c>
      <c r="Z385" s="259">
        <v>0</v>
      </c>
      <c r="AA385" s="253"/>
      <c r="AB385" s="260">
        <v>0</v>
      </c>
      <c r="AC385" s="261">
        <v>0</v>
      </c>
      <c r="AD385" s="181">
        <v>0</v>
      </c>
      <c r="AE385" s="261">
        <v>0</v>
      </c>
      <c r="AF385" s="262">
        <v>0</v>
      </c>
      <c r="AG385" s="193"/>
    </row>
    <row r="386" spans="1:33" s="59" customFormat="1" ht="12">
      <c r="A386" s="194">
        <v>450</v>
      </c>
      <c r="B386" s="195">
        <v>450086683</v>
      </c>
      <c r="C386" s="196" t="s">
        <v>529</v>
      </c>
      <c r="D386" s="197">
        <v>86</v>
      </c>
      <c r="E386" s="196" t="s">
        <v>113</v>
      </c>
      <c r="F386" s="197">
        <v>683</v>
      </c>
      <c r="G386" s="198" t="s">
        <v>407</v>
      </c>
      <c r="H386" s="180"/>
      <c r="I386" s="181">
        <v>9754</v>
      </c>
      <c r="J386" s="181">
        <v>7910</v>
      </c>
      <c r="K386" s="181">
        <f t="shared" si="5"/>
        <v>0</v>
      </c>
      <c r="L386" s="181">
        <v>1088</v>
      </c>
      <c r="M386" s="181">
        <v>18752</v>
      </c>
      <c r="N386" s="249"/>
      <c r="O386" s="205">
        <v>7</v>
      </c>
      <c r="P386" s="181">
        <v>0</v>
      </c>
      <c r="Q386" s="181">
        <v>123648</v>
      </c>
      <c r="R386" s="181">
        <v>0</v>
      </c>
      <c r="S386" s="181">
        <v>0</v>
      </c>
      <c r="T386" s="181">
        <v>7616</v>
      </c>
      <c r="U386" s="181">
        <v>131264</v>
      </c>
      <c r="V386" s="250"/>
      <c r="W386" s="199">
        <v>0</v>
      </c>
      <c r="X386" s="258">
        <v>0.09</v>
      </c>
      <c r="Y386" s="258">
        <v>3.1519819634088543E-2</v>
      </c>
      <c r="Z386" s="259">
        <v>0</v>
      </c>
      <c r="AA386" s="253"/>
      <c r="AB386" s="260">
        <v>0</v>
      </c>
      <c r="AC386" s="261">
        <v>0</v>
      </c>
      <c r="AD386" s="181">
        <v>0</v>
      </c>
      <c r="AE386" s="261">
        <v>0</v>
      </c>
      <c r="AF386" s="262">
        <v>0</v>
      </c>
      <c r="AG386" s="193"/>
    </row>
    <row r="387" spans="1:33" s="59" customFormat="1" ht="12">
      <c r="A387" s="194">
        <v>453</v>
      </c>
      <c r="B387" s="195">
        <v>453137005</v>
      </c>
      <c r="C387" s="196" t="s">
        <v>530</v>
      </c>
      <c r="D387" s="197">
        <v>137</v>
      </c>
      <c r="E387" s="196" t="s">
        <v>164</v>
      </c>
      <c r="F387" s="197">
        <v>5</v>
      </c>
      <c r="G387" s="198" t="s">
        <v>32</v>
      </c>
      <c r="H387" s="180"/>
      <c r="I387" s="181">
        <v>11854</v>
      </c>
      <c r="J387" s="181">
        <v>5855</v>
      </c>
      <c r="K387" s="181">
        <f t="shared" si="5"/>
        <v>0</v>
      </c>
      <c r="L387" s="181">
        <v>1088</v>
      </c>
      <c r="M387" s="181">
        <v>18797</v>
      </c>
      <c r="N387" s="249"/>
      <c r="O387" s="205">
        <v>3</v>
      </c>
      <c r="P387" s="181">
        <v>0</v>
      </c>
      <c r="Q387" s="181">
        <v>53127</v>
      </c>
      <c r="R387" s="181">
        <v>0</v>
      </c>
      <c r="S387" s="181">
        <v>0</v>
      </c>
      <c r="T387" s="181">
        <v>3264</v>
      </c>
      <c r="U387" s="181">
        <v>56391</v>
      </c>
      <c r="V387" s="250"/>
      <c r="W387" s="199">
        <v>0</v>
      </c>
      <c r="X387" s="258">
        <v>0.09</v>
      </c>
      <c r="Y387" s="258">
        <v>1.9924643325517803E-2</v>
      </c>
      <c r="Z387" s="259">
        <v>0</v>
      </c>
      <c r="AA387" s="253"/>
      <c r="AB387" s="260">
        <v>0</v>
      </c>
      <c r="AC387" s="261">
        <v>0</v>
      </c>
      <c r="AD387" s="181">
        <v>0</v>
      </c>
      <c r="AE387" s="261">
        <v>0</v>
      </c>
      <c r="AF387" s="262">
        <v>0</v>
      </c>
      <c r="AG387" s="193"/>
    </row>
    <row r="388" spans="1:33" s="59" customFormat="1" ht="12">
      <c r="A388" s="194">
        <v>453</v>
      </c>
      <c r="B388" s="195">
        <v>453137061</v>
      </c>
      <c r="C388" s="196" t="s">
        <v>530</v>
      </c>
      <c r="D388" s="197">
        <v>137</v>
      </c>
      <c r="E388" s="196" t="s">
        <v>164</v>
      </c>
      <c r="F388" s="197">
        <v>61</v>
      </c>
      <c r="G388" s="198" t="s">
        <v>88</v>
      </c>
      <c r="H388" s="180"/>
      <c r="I388" s="181">
        <v>14959</v>
      </c>
      <c r="J388" s="181">
        <v>923</v>
      </c>
      <c r="K388" s="181">
        <f t="shared" si="5"/>
        <v>0</v>
      </c>
      <c r="L388" s="181">
        <v>1088</v>
      </c>
      <c r="M388" s="181">
        <v>16970</v>
      </c>
      <c r="N388" s="249"/>
      <c r="O388" s="205">
        <v>82</v>
      </c>
      <c r="P388" s="181">
        <v>0</v>
      </c>
      <c r="Q388" s="181">
        <v>1302324</v>
      </c>
      <c r="R388" s="181">
        <v>0</v>
      </c>
      <c r="S388" s="181">
        <v>0</v>
      </c>
      <c r="T388" s="181">
        <v>89216</v>
      </c>
      <c r="U388" s="181">
        <v>1391540</v>
      </c>
      <c r="V388" s="250"/>
      <c r="W388" s="199">
        <v>0</v>
      </c>
      <c r="X388" s="258">
        <v>0.09</v>
      </c>
      <c r="Y388" s="258">
        <v>4.8763644767309454E-2</v>
      </c>
      <c r="Z388" s="259">
        <v>0</v>
      </c>
      <c r="AA388" s="253"/>
      <c r="AB388" s="260">
        <v>0</v>
      </c>
      <c r="AC388" s="261">
        <v>0</v>
      </c>
      <c r="AD388" s="181">
        <v>0</v>
      </c>
      <c r="AE388" s="261">
        <v>0</v>
      </c>
      <c r="AF388" s="262">
        <v>0</v>
      </c>
      <c r="AG388" s="193"/>
    </row>
    <row r="389" spans="1:33" s="59" customFormat="1" ht="12">
      <c r="A389" s="194">
        <v>453</v>
      </c>
      <c r="B389" s="195">
        <v>453137086</v>
      </c>
      <c r="C389" s="196" t="s">
        <v>530</v>
      </c>
      <c r="D389" s="197">
        <v>137</v>
      </c>
      <c r="E389" s="196" t="s">
        <v>164</v>
      </c>
      <c r="F389" s="197">
        <v>86</v>
      </c>
      <c r="G389" s="198" t="s">
        <v>113</v>
      </c>
      <c r="H389" s="180"/>
      <c r="I389" s="181">
        <v>15193</v>
      </c>
      <c r="J389" s="181">
        <v>2207</v>
      </c>
      <c r="K389" s="181">
        <f t="shared" si="5"/>
        <v>0</v>
      </c>
      <c r="L389" s="181">
        <v>1088</v>
      </c>
      <c r="M389" s="181">
        <v>18488</v>
      </c>
      <c r="N389" s="249"/>
      <c r="O389" s="205">
        <v>2</v>
      </c>
      <c r="P389" s="181">
        <v>0</v>
      </c>
      <c r="Q389" s="181">
        <v>34800</v>
      </c>
      <c r="R389" s="181">
        <v>0</v>
      </c>
      <c r="S389" s="181">
        <v>0</v>
      </c>
      <c r="T389" s="181">
        <v>2176</v>
      </c>
      <c r="U389" s="181">
        <v>36976</v>
      </c>
      <c r="V389" s="250"/>
      <c r="W389" s="199">
        <v>0</v>
      </c>
      <c r="X389" s="258">
        <v>0.09</v>
      </c>
      <c r="Y389" s="258">
        <v>7.3376506815365006E-2</v>
      </c>
      <c r="Z389" s="259">
        <v>0</v>
      </c>
      <c r="AA389" s="253"/>
      <c r="AB389" s="260">
        <v>0</v>
      </c>
      <c r="AC389" s="261">
        <v>0</v>
      </c>
      <c r="AD389" s="181">
        <v>0</v>
      </c>
      <c r="AE389" s="261">
        <v>0</v>
      </c>
      <c r="AF389" s="262">
        <v>0</v>
      </c>
      <c r="AG389" s="193"/>
    </row>
    <row r="390" spans="1:33" s="59" customFormat="1" ht="12">
      <c r="A390" s="194">
        <v>453</v>
      </c>
      <c r="B390" s="195">
        <v>453137111</v>
      </c>
      <c r="C390" s="196" t="s">
        <v>530</v>
      </c>
      <c r="D390" s="197">
        <v>137</v>
      </c>
      <c r="E390" s="196" t="s">
        <v>164</v>
      </c>
      <c r="F390" s="197">
        <v>111</v>
      </c>
      <c r="G390" s="198" t="s">
        <v>138</v>
      </c>
      <c r="H390" s="180"/>
      <c r="I390" s="181">
        <v>15171</v>
      </c>
      <c r="J390" s="181">
        <v>3526</v>
      </c>
      <c r="K390" s="181">
        <f t="shared" si="5"/>
        <v>0</v>
      </c>
      <c r="L390" s="181">
        <v>1088</v>
      </c>
      <c r="M390" s="181">
        <v>19785</v>
      </c>
      <c r="N390" s="249"/>
      <c r="O390" s="205">
        <v>1</v>
      </c>
      <c r="P390" s="181">
        <v>0</v>
      </c>
      <c r="Q390" s="181">
        <v>18697</v>
      </c>
      <c r="R390" s="181">
        <v>0</v>
      </c>
      <c r="S390" s="181">
        <v>0</v>
      </c>
      <c r="T390" s="181">
        <v>1088</v>
      </c>
      <c r="U390" s="181">
        <v>19785</v>
      </c>
      <c r="V390" s="250"/>
      <c r="W390" s="199">
        <v>0</v>
      </c>
      <c r="X390" s="258">
        <v>0.09</v>
      </c>
      <c r="Y390" s="258">
        <v>3.3215594462609063E-2</v>
      </c>
      <c r="Z390" s="259">
        <v>0</v>
      </c>
      <c r="AA390" s="253"/>
      <c r="AB390" s="260">
        <v>0</v>
      </c>
      <c r="AC390" s="261">
        <v>0</v>
      </c>
      <c r="AD390" s="181">
        <v>0</v>
      </c>
      <c r="AE390" s="261">
        <v>0</v>
      </c>
      <c r="AF390" s="262">
        <v>0</v>
      </c>
      <c r="AG390" s="193"/>
    </row>
    <row r="391" spans="1:33" s="59" customFormat="1" ht="12">
      <c r="A391" s="194">
        <v>453</v>
      </c>
      <c r="B391" s="195">
        <v>453137114</v>
      </c>
      <c r="C391" s="196" t="s">
        <v>530</v>
      </c>
      <c r="D391" s="197">
        <v>137</v>
      </c>
      <c r="E391" s="196" t="s">
        <v>164</v>
      </c>
      <c r="F391" s="197">
        <v>114</v>
      </c>
      <c r="G391" s="198" t="s">
        <v>141</v>
      </c>
      <c r="H391" s="180"/>
      <c r="I391" s="181">
        <v>15777</v>
      </c>
      <c r="J391" s="181">
        <v>3049</v>
      </c>
      <c r="K391" s="181">
        <f t="shared" si="5"/>
        <v>0</v>
      </c>
      <c r="L391" s="181">
        <v>1088</v>
      </c>
      <c r="M391" s="181">
        <v>19914</v>
      </c>
      <c r="N391" s="249"/>
      <c r="O391" s="205">
        <v>2</v>
      </c>
      <c r="P391" s="181">
        <v>0</v>
      </c>
      <c r="Q391" s="181">
        <v>37652</v>
      </c>
      <c r="R391" s="181">
        <v>0</v>
      </c>
      <c r="S391" s="181">
        <v>0</v>
      </c>
      <c r="T391" s="181">
        <v>2176</v>
      </c>
      <c r="U391" s="181">
        <v>39828</v>
      </c>
      <c r="V391" s="250"/>
      <c r="W391" s="199">
        <v>0</v>
      </c>
      <c r="X391" s="258">
        <v>0.18</v>
      </c>
      <c r="Y391" s="258">
        <v>5.0520059461773244E-2</v>
      </c>
      <c r="Z391" s="259">
        <v>0</v>
      </c>
      <c r="AA391" s="253"/>
      <c r="AB391" s="260">
        <v>0</v>
      </c>
      <c r="AC391" s="261">
        <v>0</v>
      </c>
      <c r="AD391" s="181">
        <v>0</v>
      </c>
      <c r="AE391" s="261">
        <v>0</v>
      </c>
      <c r="AF391" s="262">
        <v>0</v>
      </c>
      <c r="AG391" s="193"/>
    </row>
    <row r="392" spans="1:33" s="59" customFormat="1" ht="12">
      <c r="A392" s="194">
        <v>453</v>
      </c>
      <c r="B392" s="195">
        <v>453137137</v>
      </c>
      <c r="C392" s="196" t="s">
        <v>530</v>
      </c>
      <c r="D392" s="197">
        <v>137</v>
      </c>
      <c r="E392" s="196" t="s">
        <v>164</v>
      </c>
      <c r="F392" s="197">
        <v>137</v>
      </c>
      <c r="G392" s="198" t="s">
        <v>164</v>
      </c>
      <c r="H392" s="180"/>
      <c r="I392" s="181">
        <v>16116</v>
      </c>
      <c r="J392" s="181">
        <v>0</v>
      </c>
      <c r="K392" s="181">
        <f t="shared" si="5"/>
        <v>959.00412371134018</v>
      </c>
      <c r="L392" s="181">
        <v>1088</v>
      </c>
      <c r="M392" s="181">
        <v>18163.00412371134</v>
      </c>
      <c r="N392" s="249"/>
      <c r="O392" s="205">
        <v>485</v>
      </c>
      <c r="P392" s="181">
        <v>0</v>
      </c>
      <c r="Q392" s="181">
        <v>7816260</v>
      </c>
      <c r="R392" s="181">
        <v>0</v>
      </c>
      <c r="S392" s="181">
        <v>465117</v>
      </c>
      <c r="T392" s="181">
        <v>527680</v>
      </c>
      <c r="U392" s="181">
        <v>8809057</v>
      </c>
      <c r="V392" s="250"/>
      <c r="W392" s="199">
        <v>0</v>
      </c>
      <c r="X392" s="258">
        <v>0.18</v>
      </c>
      <c r="Y392" s="258">
        <v>0.11385259037176305</v>
      </c>
      <c r="Z392" s="259">
        <v>0</v>
      </c>
      <c r="AA392" s="253"/>
      <c r="AB392" s="260">
        <v>0</v>
      </c>
      <c r="AC392" s="261">
        <v>0</v>
      </c>
      <c r="AD392" s="181">
        <v>0</v>
      </c>
      <c r="AE392" s="261">
        <v>0</v>
      </c>
      <c r="AF392" s="262">
        <v>0</v>
      </c>
      <c r="AG392" s="193"/>
    </row>
    <row r="393" spans="1:33" s="59" customFormat="1" ht="12">
      <c r="A393" s="194">
        <v>453</v>
      </c>
      <c r="B393" s="195">
        <v>453137161</v>
      </c>
      <c r="C393" s="196" t="s">
        <v>530</v>
      </c>
      <c r="D393" s="197">
        <v>137</v>
      </c>
      <c r="E393" s="196" t="s">
        <v>164</v>
      </c>
      <c r="F393" s="197">
        <v>161</v>
      </c>
      <c r="G393" s="198" t="s">
        <v>188</v>
      </c>
      <c r="H393" s="180"/>
      <c r="I393" s="181">
        <v>15171</v>
      </c>
      <c r="J393" s="181">
        <v>6393</v>
      </c>
      <c r="K393" s="181">
        <f t="shared" si="5"/>
        <v>0</v>
      </c>
      <c r="L393" s="181">
        <v>1088</v>
      </c>
      <c r="M393" s="181">
        <v>22652</v>
      </c>
      <c r="N393" s="249"/>
      <c r="O393" s="205">
        <v>1</v>
      </c>
      <c r="P393" s="181">
        <v>0</v>
      </c>
      <c r="Q393" s="181">
        <v>21564</v>
      </c>
      <c r="R393" s="181">
        <v>0</v>
      </c>
      <c r="S393" s="181">
        <v>0</v>
      </c>
      <c r="T393" s="181">
        <v>1088</v>
      </c>
      <c r="U393" s="181">
        <v>22652</v>
      </c>
      <c r="V393" s="250"/>
      <c r="W393" s="199">
        <v>0</v>
      </c>
      <c r="X393" s="258">
        <v>0.09</v>
      </c>
      <c r="Y393" s="258">
        <v>7.715197694779543E-3</v>
      </c>
      <c r="Z393" s="259">
        <v>0</v>
      </c>
      <c r="AA393" s="253"/>
      <c r="AB393" s="260">
        <v>0</v>
      </c>
      <c r="AC393" s="261">
        <v>0</v>
      </c>
      <c r="AD393" s="181">
        <v>0</v>
      </c>
      <c r="AE393" s="261">
        <v>0</v>
      </c>
      <c r="AF393" s="262">
        <v>0</v>
      </c>
      <c r="AG393" s="193"/>
    </row>
    <row r="394" spans="1:33" s="59" customFormat="1" ht="12">
      <c r="A394" s="194">
        <v>453</v>
      </c>
      <c r="B394" s="195">
        <v>453137210</v>
      </c>
      <c r="C394" s="196" t="s">
        <v>530</v>
      </c>
      <c r="D394" s="197">
        <v>137</v>
      </c>
      <c r="E394" s="196" t="s">
        <v>164</v>
      </c>
      <c r="F394" s="197">
        <v>210</v>
      </c>
      <c r="G394" s="198" t="s">
        <v>237</v>
      </c>
      <c r="H394" s="180"/>
      <c r="I394" s="181">
        <v>14729</v>
      </c>
      <c r="J394" s="181">
        <v>6043</v>
      </c>
      <c r="K394" s="181">
        <f t="shared" si="5"/>
        <v>0</v>
      </c>
      <c r="L394" s="181">
        <v>1088</v>
      </c>
      <c r="M394" s="181">
        <v>21860</v>
      </c>
      <c r="N394" s="249"/>
      <c r="O394" s="205">
        <v>2</v>
      </c>
      <c r="P394" s="181">
        <v>0</v>
      </c>
      <c r="Q394" s="181">
        <v>41544</v>
      </c>
      <c r="R394" s="181">
        <v>0</v>
      </c>
      <c r="S394" s="181">
        <v>0</v>
      </c>
      <c r="T394" s="181">
        <v>2176</v>
      </c>
      <c r="U394" s="181">
        <v>43720</v>
      </c>
      <c r="V394" s="250"/>
      <c r="W394" s="199">
        <v>0</v>
      </c>
      <c r="X394" s="258">
        <v>0.09</v>
      </c>
      <c r="Y394" s="258">
        <v>5.9268040639047295E-2</v>
      </c>
      <c r="Z394" s="259">
        <v>0</v>
      </c>
      <c r="AA394" s="253"/>
      <c r="AB394" s="260">
        <v>0</v>
      </c>
      <c r="AC394" s="261">
        <v>0</v>
      </c>
      <c r="AD394" s="181">
        <v>0</v>
      </c>
      <c r="AE394" s="261">
        <v>0</v>
      </c>
      <c r="AF394" s="262">
        <v>0</v>
      </c>
      <c r="AG394" s="193"/>
    </row>
    <row r="395" spans="1:33" s="59" customFormat="1" ht="12">
      <c r="A395" s="194">
        <v>453</v>
      </c>
      <c r="B395" s="195">
        <v>453137227</v>
      </c>
      <c r="C395" s="196" t="s">
        <v>530</v>
      </c>
      <c r="D395" s="197">
        <v>137</v>
      </c>
      <c r="E395" s="196" t="s">
        <v>164</v>
      </c>
      <c r="F395" s="197">
        <v>227</v>
      </c>
      <c r="G395" s="198" t="s">
        <v>254</v>
      </c>
      <c r="H395" s="180"/>
      <c r="I395" s="181">
        <v>18511</v>
      </c>
      <c r="J395" s="181">
        <v>5329</v>
      </c>
      <c r="K395" s="181">
        <f t="shared" ref="K395:K458" si="6">S395/O395</f>
        <v>0</v>
      </c>
      <c r="L395" s="181">
        <v>1088</v>
      </c>
      <c r="M395" s="181">
        <v>24928</v>
      </c>
      <c r="N395" s="249"/>
      <c r="O395" s="205">
        <v>1</v>
      </c>
      <c r="P395" s="181">
        <v>0</v>
      </c>
      <c r="Q395" s="181">
        <v>23840</v>
      </c>
      <c r="R395" s="181">
        <v>0</v>
      </c>
      <c r="S395" s="181">
        <v>0</v>
      </c>
      <c r="T395" s="181">
        <v>1088</v>
      </c>
      <c r="U395" s="181">
        <v>24928</v>
      </c>
      <c r="V395" s="250"/>
      <c r="W395" s="199">
        <v>0</v>
      </c>
      <c r="X395" s="258">
        <v>0.18</v>
      </c>
      <c r="Y395" s="258">
        <v>1.7742810791599218E-2</v>
      </c>
      <c r="Z395" s="259">
        <v>0</v>
      </c>
      <c r="AA395" s="253"/>
      <c r="AB395" s="260">
        <v>0</v>
      </c>
      <c r="AC395" s="261">
        <v>0</v>
      </c>
      <c r="AD395" s="181">
        <v>0</v>
      </c>
      <c r="AE395" s="261">
        <v>0</v>
      </c>
      <c r="AF395" s="262">
        <v>0</v>
      </c>
      <c r="AG395" s="193"/>
    </row>
    <row r="396" spans="1:33" s="59" customFormat="1" ht="12">
      <c r="A396" s="194">
        <v>453</v>
      </c>
      <c r="B396" s="195">
        <v>453137278</v>
      </c>
      <c r="C396" s="196" t="s">
        <v>530</v>
      </c>
      <c r="D396" s="197">
        <v>137</v>
      </c>
      <c r="E396" s="196" t="s">
        <v>164</v>
      </c>
      <c r="F396" s="197">
        <v>278</v>
      </c>
      <c r="G396" s="198" t="s">
        <v>305</v>
      </c>
      <c r="H396" s="180"/>
      <c r="I396" s="181">
        <v>12553</v>
      </c>
      <c r="J396" s="181">
        <v>2863</v>
      </c>
      <c r="K396" s="181">
        <f t="shared" si="6"/>
        <v>0</v>
      </c>
      <c r="L396" s="181">
        <v>1088</v>
      </c>
      <c r="M396" s="181">
        <v>16504</v>
      </c>
      <c r="N396" s="249"/>
      <c r="O396" s="205">
        <v>5</v>
      </c>
      <c r="P396" s="181">
        <v>0</v>
      </c>
      <c r="Q396" s="181">
        <v>77080</v>
      </c>
      <c r="R396" s="181">
        <v>0</v>
      </c>
      <c r="S396" s="181">
        <v>0</v>
      </c>
      <c r="T396" s="181">
        <v>5440</v>
      </c>
      <c r="U396" s="181">
        <v>82520</v>
      </c>
      <c r="V396" s="250"/>
      <c r="W396" s="199">
        <v>0</v>
      </c>
      <c r="X396" s="258">
        <v>0.09</v>
      </c>
      <c r="Y396" s="258">
        <v>6.5557173380328002E-2</v>
      </c>
      <c r="Z396" s="259">
        <v>0</v>
      </c>
      <c r="AA396" s="253"/>
      <c r="AB396" s="260">
        <v>0</v>
      </c>
      <c r="AC396" s="261">
        <v>0</v>
      </c>
      <c r="AD396" s="181">
        <v>0</v>
      </c>
      <c r="AE396" s="261">
        <v>0</v>
      </c>
      <c r="AF396" s="262">
        <v>0</v>
      </c>
      <c r="AG396" s="193"/>
    </row>
    <row r="397" spans="1:33" s="59" customFormat="1" ht="12">
      <c r="A397" s="194">
        <v>453</v>
      </c>
      <c r="B397" s="195">
        <v>453137281</v>
      </c>
      <c r="C397" s="196" t="s">
        <v>530</v>
      </c>
      <c r="D397" s="197">
        <v>137</v>
      </c>
      <c r="E397" s="196" t="s">
        <v>164</v>
      </c>
      <c r="F397" s="197">
        <v>281</v>
      </c>
      <c r="G397" s="198" t="s">
        <v>308</v>
      </c>
      <c r="H397" s="180"/>
      <c r="I397" s="181">
        <v>15868</v>
      </c>
      <c r="J397" s="181">
        <v>0</v>
      </c>
      <c r="K397" s="181">
        <f t="shared" si="6"/>
        <v>0</v>
      </c>
      <c r="L397" s="181">
        <v>1088</v>
      </c>
      <c r="M397" s="181">
        <v>16956</v>
      </c>
      <c r="N397" s="249"/>
      <c r="O397" s="205">
        <v>98</v>
      </c>
      <c r="P397" s="181">
        <v>0</v>
      </c>
      <c r="Q397" s="181">
        <v>1555064</v>
      </c>
      <c r="R397" s="181">
        <v>0</v>
      </c>
      <c r="S397" s="181">
        <v>0</v>
      </c>
      <c r="T397" s="181">
        <v>106624</v>
      </c>
      <c r="U397" s="181">
        <v>1661688</v>
      </c>
      <c r="V397" s="250"/>
      <c r="W397" s="199">
        <v>0</v>
      </c>
      <c r="X397" s="258">
        <v>0.18</v>
      </c>
      <c r="Y397" s="258">
        <v>0.1621180672830263</v>
      </c>
      <c r="Z397" s="259">
        <v>0</v>
      </c>
      <c r="AA397" s="253"/>
      <c r="AB397" s="260">
        <v>0</v>
      </c>
      <c r="AC397" s="261">
        <v>0</v>
      </c>
      <c r="AD397" s="181">
        <v>0</v>
      </c>
      <c r="AE397" s="261">
        <v>0</v>
      </c>
      <c r="AF397" s="262">
        <v>0</v>
      </c>
      <c r="AG397" s="193"/>
    </row>
    <row r="398" spans="1:33" s="59" customFormat="1" ht="12">
      <c r="A398" s="194">
        <v>453</v>
      </c>
      <c r="B398" s="195">
        <v>453137325</v>
      </c>
      <c r="C398" s="196" t="s">
        <v>530</v>
      </c>
      <c r="D398" s="197">
        <v>137</v>
      </c>
      <c r="E398" s="196" t="s">
        <v>164</v>
      </c>
      <c r="F398" s="197">
        <v>325</v>
      </c>
      <c r="G398" s="198" t="s">
        <v>352</v>
      </c>
      <c r="H398" s="180"/>
      <c r="I398" s="181">
        <v>16018</v>
      </c>
      <c r="J398" s="181">
        <v>2238</v>
      </c>
      <c r="K398" s="181">
        <f t="shared" si="6"/>
        <v>0</v>
      </c>
      <c r="L398" s="181">
        <v>1088</v>
      </c>
      <c r="M398" s="181">
        <v>19344</v>
      </c>
      <c r="N398" s="249"/>
      <c r="O398" s="205">
        <v>2</v>
      </c>
      <c r="P398" s="181">
        <v>0</v>
      </c>
      <c r="Q398" s="181">
        <v>36512</v>
      </c>
      <c r="R398" s="181">
        <v>0</v>
      </c>
      <c r="S398" s="181">
        <v>0</v>
      </c>
      <c r="T398" s="181">
        <v>2176</v>
      </c>
      <c r="U398" s="181">
        <v>38688</v>
      </c>
      <c r="V398" s="250"/>
      <c r="W398" s="199">
        <v>0</v>
      </c>
      <c r="X398" s="258">
        <v>0.09</v>
      </c>
      <c r="Y398" s="258">
        <v>1.2581316148081768E-2</v>
      </c>
      <c r="Z398" s="259">
        <v>0</v>
      </c>
      <c r="AA398" s="253"/>
      <c r="AB398" s="260">
        <v>0</v>
      </c>
      <c r="AC398" s="261">
        <v>0</v>
      </c>
      <c r="AD398" s="181">
        <v>0</v>
      </c>
      <c r="AE398" s="261">
        <v>0</v>
      </c>
      <c r="AF398" s="262">
        <v>0</v>
      </c>
      <c r="AG398" s="193"/>
    </row>
    <row r="399" spans="1:33" s="59" customFormat="1" ht="12">
      <c r="A399" s="194">
        <v>453</v>
      </c>
      <c r="B399" s="195">
        <v>453137332</v>
      </c>
      <c r="C399" s="196" t="s">
        <v>530</v>
      </c>
      <c r="D399" s="197">
        <v>137</v>
      </c>
      <c r="E399" s="196" t="s">
        <v>164</v>
      </c>
      <c r="F399" s="197">
        <v>332</v>
      </c>
      <c r="G399" s="198" t="s">
        <v>359</v>
      </c>
      <c r="H399" s="180"/>
      <c r="I399" s="181">
        <v>15079</v>
      </c>
      <c r="J399" s="181">
        <v>1140</v>
      </c>
      <c r="K399" s="181">
        <f t="shared" si="6"/>
        <v>0</v>
      </c>
      <c r="L399" s="181">
        <v>1088</v>
      </c>
      <c r="M399" s="181">
        <v>17307</v>
      </c>
      <c r="N399" s="249"/>
      <c r="O399" s="205">
        <v>16</v>
      </c>
      <c r="P399" s="181">
        <v>0</v>
      </c>
      <c r="Q399" s="181">
        <v>259504</v>
      </c>
      <c r="R399" s="181">
        <v>0</v>
      </c>
      <c r="S399" s="181">
        <v>0</v>
      </c>
      <c r="T399" s="181">
        <v>17408</v>
      </c>
      <c r="U399" s="181">
        <v>276912</v>
      </c>
      <c r="V399" s="250"/>
      <c r="W399" s="199">
        <v>0</v>
      </c>
      <c r="X399" s="258">
        <v>0.09</v>
      </c>
      <c r="Y399" s="258">
        <v>2.4445218223468408E-2</v>
      </c>
      <c r="Z399" s="259">
        <v>0</v>
      </c>
      <c r="AA399" s="253"/>
      <c r="AB399" s="260">
        <v>0</v>
      </c>
      <c r="AC399" s="261">
        <v>0</v>
      </c>
      <c r="AD399" s="181">
        <v>0</v>
      </c>
      <c r="AE399" s="261">
        <v>0</v>
      </c>
      <c r="AF399" s="262">
        <v>0</v>
      </c>
      <c r="AG399" s="193"/>
    </row>
    <row r="400" spans="1:33" s="59" customFormat="1" ht="12">
      <c r="A400" s="194">
        <v>453</v>
      </c>
      <c r="B400" s="195">
        <v>453137680</v>
      </c>
      <c r="C400" s="196" t="s">
        <v>530</v>
      </c>
      <c r="D400" s="197">
        <v>137</v>
      </c>
      <c r="E400" s="196" t="s">
        <v>164</v>
      </c>
      <c r="F400" s="197">
        <v>680</v>
      </c>
      <c r="G400" s="198" t="s">
        <v>406</v>
      </c>
      <c r="H400" s="180"/>
      <c r="I400" s="181">
        <v>10115</v>
      </c>
      <c r="J400" s="181">
        <v>3814</v>
      </c>
      <c r="K400" s="181">
        <f t="shared" si="6"/>
        <v>0</v>
      </c>
      <c r="L400" s="181">
        <v>1088</v>
      </c>
      <c r="M400" s="181">
        <v>15017</v>
      </c>
      <c r="N400" s="249"/>
      <c r="O400" s="205">
        <v>2</v>
      </c>
      <c r="P400" s="181">
        <v>0</v>
      </c>
      <c r="Q400" s="181">
        <v>27858</v>
      </c>
      <c r="R400" s="181">
        <v>0</v>
      </c>
      <c r="S400" s="181">
        <v>0</v>
      </c>
      <c r="T400" s="181">
        <v>2176</v>
      </c>
      <c r="U400" s="181">
        <v>30034</v>
      </c>
      <c r="V400" s="250"/>
      <c r="W400" s="199">
        <v>0</v>
      </c>
      <c r="X400" s="258">
        <v>0.09</v>
      </c>
      <c r="Y400" s="258">
        <v>7.040236365040798E-3</v>
      </c>
      <c r="Z400" s="259">
        <v>0</v>
      </c>
      <c r="AA400" s="253"/>
      <c r="AB400" s="260">
        <v>0</v>
      </c>
      <c r="AC400" s="261">
        <v>0</v>
      </c>
      <c r="AD400" s="181">
        <v>0</v>
      </c>
      <c r="AE400" s="261">
        <v>0</v>
      </c>
      <c r="AF400" s="262">
        <v>0</v>
      </c>
      <c r="AG400" s="193"/>
    </row>
    <row r="401" spans="1:33" s="59" customFormat="1" ht="12">
      <c r="A401" s="194">
        <v>454</v>
      </c>
      <c r="B401" s="195">
        <v>454149009</v>
      </c>
      <c r="C401" s="196" t="s">
        <v>531</v>
      </c>
      <c r="D401" s="197">
        <v>149</v>
      </c>
      <c r="E401" s="196" t="s">
        <v>176</v>
      </c>
      <c r="F401" s="197">
        <v>9</v>
      </c>
      <c r="G401" s="198" t="s">
        <v>36</v>
      </c>
      <c r="H401" s="180"/>
      <c r="I401" s="181">
        <v>14225</v>
      </c>
      <c r="J401" s="181">
        <v>10352</v>
      </c>
      <c r="K401" s="181">
        <f t="shared" si="6"/>
        <v>0</v>
      </c>
      <c r="L401" s="181">
        <v>1088</v>
      </c>
      <c r="M401" s="181">
        <v>25665</v>
      </c>
      <c r="N401" s="249"/>
      <c r="O401" s="205">
        <v>6</v>
      </c>
      <c r="P401" s="181">
        <v>0</v>
      </c>
      <c r="Q401" s="181">
        <v>147462</v>
      </c>
      <c r="R401" s="181">
        <v>0</v>
      </c>
      <c r="S401" s="181">
        <v>0</v>
      </c>
      <c r="T401" s="181">
        <v>6528</v>
      </c>
      <c r="U401" s="181">
        <v>153990</v>
      </c>
      <c r="V401" s="250"/>
      <c r="W401" s="199">
        <v>0</v>
      </c>
      <c r="X401" s="258">
        <v>0.09</v>
      </c>
      <c r="Y401" s="258">
        <v>3.3253345298967659E-3</v>
      </c>
      <c r="Z401" s="259">
        <v>0</v>
      </c>
      <c r="AA401" s="253"/>
      <c r="AB401" s="260">
        <v>0</v>
      </c>
      <c r="AC401" s="261">
        <v>0</v>
      </c>
      <c r="AD401" s="181">
        <v>0</v>
      </c>
      <c r="AE401" s="261">
        <v>0</v>
      </c>
      <c r="AF401" s="262">
        <v>0</v>
      </c>
      <c r="AG401" s="193"/>
    </row>
    <row r="402" spans="1:33" s="59" customFormat="1" ht="12">
      <c r="A402" s="194">
        <v>454</v>
      </c>
      <c r="B402" s="195">
        <v>454149103</v>
      </c>
      <c r="C402" s="196" t="s">
        <v>531</v>
      </c>
      <c r="D402" s="197">
        <v>149</v>
      </c>
      <c r="E402" s="196" t="s">
        <v>176</v>
      </c>
      <c r="F402" s="197">
        <v>103</v>
      </c>
      <c r="G402" s="198" t="s">
        <v>130</v>
      </c>
      <c r="H402" s="180"/>
      <c r="I402" s="181">
        <v>15638</v>
      </c>
      <c r="J402" s="181">
        <v>453</v>
      </c>
      <c r="K402" s="181">
        <f t="shared" si="6"/>
        <v>0</v>
      </c>
      <c r="L402" s="181">
        <v>1088</v>
      </c>
      <c r="M402" s="181">
        <v>17179</v>
      </c>
      <c r="N402" s="249"/>
      <c r="O402" s="205">
        <v>4</v>
      </c>
      <c r="P402" s="181">
        <v>0</v>
      </c>
      <c r="Q402" s="181">
        <v>64364</v>
      </c>
      <c r="R402" s="181">
        <v>0</v>
      </c>
      <c r="S402" s="181">
        <v>0</v>
      </c>
      <c r="T402" s="181">
        <v>4352</v>
      </c>
      <c r="U402" s="181">
        <v>68716</v>
      </c>
      <c r="V402" s="250"/>
      <c r="W402" s="199">
        <v>0</v>
      </c>
      <c r="X402" s="258">
        <v>0.18</v>
      </c>
      <c r="Y402" s="258">
        <v>1.0572178834070882E-2</v>
      </c>
      <c r="Z402" s="259">
        <v>0</v>
      </c>
      <c r="AA402" s="253"/>
      <c r="AB402" s="260">
        <v>0</v>
      </c>
      <c r="AC402" s="261">
        <v>0</v>
      </c>
      <c r="AD402" s="181">
        <v>0</v>
      </c>
      <c r="AE402" s="261">
        <v>0</v>
      </c>
      <c r="AF402" s="262">
        <v>0</v>
      </c>
      <c r="AG402" s="193"/>
    </row>
    <row r="403" spans="1:33" s="59" customFormat="1" ht="12">
      <c r="A403" s="194">
        <v>454</v>
      </c>
      <c r="B403" s="195">
        <v>454149128</v>
      </c>
      <c r="C403" s="196" t="s">
        <v>531</v>
      </c>
      <c r="D403" s="197">
        <v>149</v>
      </c>
      <c r="E403" s="196" t="s">
        <v>176</v>
      </c>
      <c r="F403" s="197">
        <v>128</v>
      </c>
      <c r="G403" s="198" t="s">
        <v>155</v>
      </c>
      <c r="H403" s="180"/>
      <c r="I403" s="181">
        <v>15552</v>
      </c>
      <c r="J403" s="181">
        <v>1400</v>
      </c>
      <c r="K403" s="181">
        <f t="shared" si="6"/>
        <v>0</v>
      </c>
      <c r="L403" s="181">
        <v>1088</v>
      </c>
      <c r="M403" s="181">
        <v>18040</v>
      </c>
      <c r="N403" s="249"/>
      <c r="O403" s="205">
        <v>21</v>
      </c>
      <c r="P403" s="181">
        <v>0</v>
      </c>
      <c r="Q403" s="181">
        <v>355992</v>
      </c>
      <c r="R403" s="181">
        <v>0</v>
      </c>
      <c r="S403" s="181">
        <v>0</v>
      </c>
      <c r="T403" s="181">
        <v>22848</v>
      </c>
      <c r="U403" s="181">
        <v>378840</v>
      </c>
      <c r="V403" s="250"/>
      <c r="W403" s="199">
        <v>0</v>
      </c>
      <c r="X403" s="258">
        <v>0.09</v>
      </c>
      <c r="Y403" s="258">
        <v>4.329789698441025E-2</v>
      </c>
      <c r="Z403" s="259">
        <v>0</v>
      </c>
      <c r="AA403" s="253"/>
      <c r="AB403" s="260">
        <v>0</v>
      </c>
      <c r="AC403" s="261">
        <v>0</v>
      </c>
      <c r="AD403" s="181">
        <v>0</v>
      </c>
      <c r="AE403" s="261">
        <v>0</v>
      </c>
      <c r="AF403" s="262">
        <v>0</v>
      </c>
      <c r="AG403" s="193"/>
    </row>
    <row r="404" spans="1:33" s="59" customFormat="1" ht="12">
      <c r="A404" s="194">
        <v>454</v>
      </c>
      <c r="B404" s="195">
        <v>454149149</v>
      </c>
      <c r="C404" s="196" t="s">
        <v>531</v>
      </c>
      <c r="D404" s="197">
        <v>149</v>
      </c>
      <c r="E404" s="196" t="s">
        <v>176</v>
      </c>
      <c r="F404" s="197">
        <v>149</v>
      </c>
      <c r="G404" s="198" t="s">
        <v>176</v>
      </c>
      <c r="H404" s="180"/>
      <c r="I404" s="181">
        <v>16132</v>
      </c>
      <c r="J404" s="181">
        <v>596</v>
      </c>
      <c r="K404" s="181">
        <f t="shared" si="6"/>
        <v>91.14266842800528</v>
      </c>
      <c r="L404" s="181">
        <v>1088</v>
      </c>
      <c r="M404" s="181">
        <v>17907.142668428005</v>
      </c>
      <c r="N404" s="249"/>
      <c r="O404" s="205">
        <v>757</v>
      </c>
      <c r="P404" s="181">
        <v>0</v>
      </c>
      <c r="Q404" s="181">
        <v>12663096</v>
      </c>
      <c r="R404" s="181">
        <v>0</v>
      </c>
      <c r="S404" s="181">
        <v>68995</v>
      </c>
      <c r="T404" s="181">
        <v>823616</v>
      </c>
      <c r="U404" s="181">
        <v>13555707</v>
      </c>
      <c r="V404" s="250"/>
      <c r="W404" s="199">
        <v>0</v>
      </c>
      <c r="X404" s="258">
        <v>0.18</v>
      </c>
      <c r="Y404" s="258">
        <v>0.13171210137968303</v>
      </c>
      <c r="Z404" s="259">
        <v>0</v>
      </c>
      <c r="AA404" s="253"/>
      <c r="AB404" s="260">
        <v>0</v>
      </c>
      <c r="AC404" s="261">
        <v>0</v>
      </c>
      <c r="AD404" s="181">
        <v>0</v>
      </c>
      <c r="AE404" s="261">
        <v>0</v>
      </c>
      <c r="AF404" s="262">
        <v>0</v>
      </c>
      <c r="AG404" s="193"/>
    </row>
    <row r="405" spans="1:33" s="59" customFormat="1" ht="12">
      <c r="A405" s="194">
        <v>454</v>
      </c>
      <c r="B405" s="195">
        <v>454149181</v>
      </c>
      <c r="C405" s="196" t="s">
        <v>531</v>
      </c>
      <c r="D405" s="197">
        <v>149</v>
      </c>
      <c r="E405" s="196" t="s">
        <v>176</v>
      </c>
      <c r="F405" s="197">
        <v>181</v>
      </c>
      <c r="G405" s="198" t="s">
        <v>208</v>
      </c>
      <c r="H405" s="180"/>
      <c r="I405" s="181">
        <v>15204</v>
      </c>
      <c r="J405" s="181">
        <v>528</v>
      </c>
      <c r="K405" s="181">
        <f t="shared" si="6"/>
        <v>0</v>
      </c>
      <c r="L405" s="181">
        <v>1088</v>
      </c>
      <c r="M405" s="181">
        <v>16820</v>
      </c>
      <c r="N405" s="249"/>
      <c r="O405" s="205">
        <v>70</v>
      </c>
      <c r="P405" s="181">
        <v>0</v>
      </c>
      <c r="Q405" s="181">
        <v>1101240</v>
      </c>
      <c r="R405" s="181">
        <v>0</v>
      </c>
      <c r="S405" s="181">
        <v>0</v>
      </c>
      <c r="T405" s="181">
        <v>76160</v>
      </c>
      <c r="U405" s="181">
        <v>1177400</v>
      </c>
      <c r="V405" s="250"/>
      <c r="W405" s="199">
        <v>0</v>
      </c>
      <c r="X405" s="258">
        <v>0.09</v>
      </c>
      <c r="Y405" s="258">
        <v>2.5469368153548375E-2</v>
      </c>
      <c r="Z405" s="259">
        <v>0</v>
      </c>
      <c r="AA405" s="253"/>
      <c r="AB405" s="260">
        <v>0</v>
      </c>
      <c r="AC405" s="261">
        <v>0</v>
      </c>
      <c r="AD405" s="181">
        <v>0</v>
      </c>
      <c r="AE405" s="261">
        <v>0</v>
      </c>
      <c r="AF405" s="262">
        <v>0</v>
      </c>
      <c r="AG405" s="193"/>
    </row>
    <row r="406" spans="1:33" s="59" customFormat="1" ht="12">
      <c r="A406" s="194">
        <v>454</v>
      </c>
      <c r="B406" s="195">
        <v>454149211</v>
      </c>
      <c r="C406" s="196" t="s">
        <v>531</v>
      </c>
      <c r="D406" s="197">
        <v>149</v>
      </c>
      <c r="E406" s="196" t="s">
        <v>176</v>
      </c>
      <c r="F406" s="197">
        <v>211</v>
      </c>
      <c r="G406" s="198" t="s">
        <v>238</v>
      </c>
      <c r="H406" s="180"/>
      <c r="I406" s="181">
        <v>12935</v>
      </c>
      <c r="J406" s="181">
        <v>3264</v>
      </c>
      <c r="K406" s="181">
        <f t="shared" si="6"/>
        <v>0</v>
      </c>
      <c r="L406" s="181">
        <v>1088</v>
      </c>
      <c r="M406" s="181">
        <v>17287</v>
      </c>
      <c r="N406" s="249"/>
      <c r="O406" s="205">
        <v>2</v>
      </c>
      <c r="P406" s="181">
        <v>0</v>
      </c>
      <c r="Q406" s="181">
        <v>32398</v>
      </c>
      <c r="R406" s="181">
        <v>0</v>
      </c>
      <c r="S406" s="181">
        <v>0</v>
      </c>
      <c r="T406" s="181">
        <v>2176</v>
      </c>
      <c r="U406" s="181">
        <v>34574</v>
      </c>
      <c r="V406" s="250"/>
      <c r="W406" s="199">
        <v>0</v>
      </c>
      <c r="X406" s="258">
        <v>0.09</v>
      </c>
      <c r="Y406" s="258">
        <v>2.0728149730653992E-3</v>
      </c>
      <c r="Z406" s="259">
        <v>0</v>
      </c>
      <c r="AA406" s="253"/>
      <c r="AB406" s="260">
        <v>0</v>
      </c>
      <c r="AC406" s="261">
        <v>0</v>
      </c>
      <c r="AD406" s="181">
        <v>0</v>
      </c>
      <c r="AE406" s="261">
        <v>0</v>
      </c>
      <c r="AF406" s="262">
        <v>0</v>
      </c>
      <c r="AG406" s="193"/>
    </row>
    <row r="407" spans="1:33" s="59" customFormat="1" ht="12">
      <c r="A407" s="194">
        <v>455</v>
      </c>
      <c r="B407" s="195">
        <v>455128007</v>
      </c>
      <c r="C407" s="196" t="s">
        <v>532</v>
      </c>
      <c r="D407" s="197">
        <v>128</v>
      </c>
      <c r="E407" s="196" t="s">
        <v>155</v>
      </c>
      <c r="F407" s="197">
        <v>7</v>
      </c>
      <c r="G407" s="198" t="s">
        <v>34</v>
      </c>
      <c r="H407" s="180"/>
      <c r="I407" s="181">
        <v>14909</v>
      </c>
      <c r="J407" s="181">
        <v>7810</v>
      </c>
      <c r="K407" s="181">
        <f t="shared" si="6"/>
        <v>0</v>
      </c>
      <c r="L407" s="181">
        <v>1088</v>
      </c>
      <c r="M407" s="181">
        <v>23807</v>
      </c>
      <c r="N407" s="249"/>
      <c r="O407" s="205">
        <v>2</v>
      </c>
      <c r="P407" s="181">
        <v>0</v>
      </c>
      <c r="Q407" s="181">
        <v>45438</v>
      </c>
      <c r="R407" s="181">
        <v>0</v>
      </c>
      <c r="S407" s="181">
        <v>0</v>
      </c>
      <c r="T407" s="181">
        <v>2176</v>
      </c>
      <c r="U407" s="181">
        <v>47614</v>
      </c>
      <c r="V407" s="250"/>
      <c r="W407" s="199">
        <v>0</v>
      </c>
      <c r="X407" s="258">
        <v>0.09</v>
      </c>
      <c r="Y407" s="258">
        <v>4.1490875685788596E-2</v>
      </c>
      <c r="Z407" s="259">
        <v>0</v>
      </c>
      <c r="AA407" s="253"/>
      <c r="AB407" s="260">
        <v>0</v>
      </c>
      <c r="AC407" s="261">
        <v>0</v>
      </c>
      <c r="AD407" s="181">
        <v>0</v>
      </c>
      <c r="AE407" s="261">
        <v>0</v>
      </c>
      <c r="AF407" s="262">
        <v>0</v>
      </c>
      <c r="AG407" s="193"/>
    </row>
    <row r="408" spans="1:33" s="59" customFormat="1" ht="12">
      <c r="A408" s="194">
        <v>455</v>
      </c>
      <c r="B408" s="195">
        <v>455128128</v>
      </c>
      <c r="C408" s="196" t="s">
        <v>532</v>
      </c>
      <c r="D408" s="197">
        <v>128</v>
      </c>
      <c r="E408" s="196" t="s">
        <v>155</v>
      </c>
      <c r="F408" s="197">
        <v>128</v>
      </c>
      <c r="G408" s="198" t="s">
        <v>155</v>
      </c>
      <c r="H408" s="180"/>
      <c r="I408" s="181">
        <v>12530</v>
      </c>
      <c r="J408" s="181">
        <v>1128</v>
      </c>
      <c r="K408" s="181">
        <f t="shared" si="6"/>
        <v>0</v>
      </c>
      <c r="L408" s="181">
        <v>1088</v>
      </c>
      <c r="M408" s="181">
        <v>14746</v>
      </c>
      <c r="N408" s="249"/>
      <c r="O408" s="205">
        <v>292</v>
      </c>
      <c r="P408" s="181">
        <v>0</v>
      </c>
      <c r="Q408" s="181">
        <v>3988136</v>
      </c>
      <c r="R408" s="181">
        <v>0</v>
      </c>
      <c r="S408" s="181">
        <v>0</v>
      </c>
      <c r="T408" s="181">
        <v>317696</v>
      </c>
      <c r="U408" s="181">
        <v>4305832</v>
      </c>
      <c r="V408" s="250"/>
      <c r="W408" s="199">
        <v>0</v>
      </c>
      <c r="X408" s="258">
        <v>0.09</v>
      </c>
      <c r="Y408" s="258">
        <v>4.329789698441025E-2</v>
      </c>
      <c r="Z408" s="259">
        <v>0</v>
      </c>
      <c r="AA408" s="253"/>
      <c r="AB408" s="260">
        <v>0</v>
      </c>
      <c r="AC408" s="261">
        <v>0</v>
      </c>
      <c r="AD408" s="181">
        <v>0</v>
      </c>
      <c r="AE408" s="261">
        <v>0</v>
      </c>
      <c r="AF408" s="262">
        <v>0</v>
      </c>
      <c r="AG408" s="193"/>
    </row>
    <row r="409" spans="1:33" s="59" customFormat="1" ht="12">
      <c r="A409" s="194">
        <v>455</v>
      </c>
      <c r="B409" s="195">
        <v>455128149</v>
      </c>
      <c r="C409" s="196" t="s">
        <v>532</v>
      </c>
      <c r="D409" s="197">
        <v>128</v>
      </c>
      <c r="E409" s="196" t="s">
        <v>155</v>
      </c>
      <c r="F409" s="197">
        <v>149</v>
      </c>
      <c r="G409" s="198" t="s">
        <v>176</v>
      </c>
      <c r="H409" s="180"/>
      <c r="I409" s="181">
        <v>13263</v>
      </c>
      <c r="J409" s="181">
        <v>490</v>
      </c>
      <c r="K409" s="181">
        <f t="shared" si="6"/>
        <v>0</v>
      </c>
      <c r="L409" s="181">
        <v>1088</v>
      </c>
      <c r="M409" s="181">
        <v>14841</v>
      </c>
      <c r="N409" s="249"/>
      <c r="O409" s="205">
        <v>4</v>
      </c>
      <c r="P409" s="181">
        <v>0</v>
      </c>
      <c r="Q409" s="181">
        <v>55012</v>
      </c>
      <c r="R409" s="181">
        <v>0</v>
      </c>
      <c r="S409" s="181">
        <v>0</v>
      </c>
      <c r="T409" s="181">
        <v>4352</v>
      </c>
      <c r="U409" s="181">
        <v>59364</v>
      </c>
      <c r="V409" s="250"/>
      <c r="W409" s="199">
        <v>0</v>
      </c>
      <c r="X409" s="258">
        <v>0.18</v>
      </c>
      <c r="Y409" s="258">
        <v>0.13171210137968303</v>
      </c>
      <c r="Z409" s="259">
        <v>0</v>
      </c>
      <c r="AA409" s="253"/>
      <c r="AB409" s="260">
        <v>0</v>
      </c>
      <c r="AC409" s="261">
        <v>0</v>
      </c>
      <c r="AD409" s="181">
        <v>0</v>
      </c>
      <c r="AE409" s="261">
        <v>0</v>
      </c>
      <c r="AF409" s="262">
        <v>0</v>
      </c>
      <c r="AG409" s="193"/>
    </row>
    <row r="410" spans="1:33" s="59" customFormat="1" ht="12">
      <c r="A410" s="194">
        <v>455</v>
      </c>
      <c r="B410" s="195">
        <v>455128181</v>
      </c>
      <c r="C410" s="196" t="s">
        <v>532</v>
      </c>
      <c r="D410" s="197">
        <v>128</v>
      </c>
      <c r="E410" s="196" t="s">
        <v>155</v>
      </c>
      <c r="F410" s="197">
        <v>181</v>
      </c>
      <c r="G410" s="198" t="s">
        <v>208</v>
      </c>
      <c r="H410" s="180"/>
      <c r="I410" s="181">
        <v>9875</v>
      </c>
      <c r="J410" s="181">
        <v>343</v>
      </c>
      <c r="K410" s="181">
        <f t="shared" si="6"/>
        <v>0</v>
      </c>
      <c r="L410" s="181">
        <v>1088</v>
      </c>
      <c r="M410" s="181">
        <v>11306</v>
      </c>
      <c r="N410" s="249"/>
      <c r="O410" s="205">
        <v>3</v>
      </c>
      <c r="P410" s="181">
        <v>0</v>
      </c>
      <c r="Q410" s="181">
        <v>30654</v>
      </c>
      <c r="R410" s="181">
        <v>0</v>
      </c>
      <c r="S410" s="181">
        <v>0</v>
      </c>
      <c r="T410" s="181">
        <v>3264</v>
      </c>
      <c r="U410" s="181">
        <v>33918</v>
      </c>
      <c r="V410" s="250"/>
      <c r="W410" s="199">
        <v>0</v>
      </c>
      <c r="X410" s="258">
        <v>0.09</v>
      </c>
      <c r="Y410" s="258">
        <v>2.5469368153548375E-2</v>
      </c>
      <c r="Z410" s="259">
        <v>0</v>
      </c>
      <c r="AA410" s="253"/>
      <c r="AB410" s="260">
        <v>0</v>
      </c>
      <c r="AC410" s="261">
        <v>0</v>
      </c>
      <c r="AD410" s="181">
        <v>0</v>
      </c>
      <c r="AE410" s="261">
        <v>0</v>
      </c>
      <c r="AF410" s="262">
        <v>0</v>
      </c>
      <c r="AG410" s="193"/>
    </row>
    <row r="411" spans="1:33" s="59" customFormat="1" ht="12">
      <c r="A411" s="194">
        <v>455</v>
      </c>
      <c r="B411" s="195">
        <v>455128211</v>
      </c>
      <c r="C411" s="196" t="s">
        <v>532</v>
      </c>
      <c r="D411" s="197">
        <v>128</v>
      </c>
      <c r="E411" s="196" t="s">
        <v>155</v>
      </c>
      <c r="F411" s="197">
        <v>211</v>
      </c>
      <c r="G411" s="198" t="s">
        <v>238</v>
      </c>
      <c r="H411" s="180"/>
      <c r="I411" s="181">
        <v>11958.603272487353</v>
      </c>
      <c r="J411" s="181">
        <v>3018</v>
      </c>
      <c r="K411" s="181">
        <f t="shared" si="6"/>
        <v>0</v>
      </c>
      <c r="L411" s="181">
        <v>1088</v>
      </c>
      <c r="M411" s="181">
        <v>16064.603272487353</v>
      </c>
      <c r="N411" s="249"/>
      <c r="O411" s="205">
        <v>2</v>
      </c>
      <c r="P411" s="181">
        <v>0</v>
      </c>
      <c r="Q411" s="181">
        <v>29954</v>
      </c>
      <c r="R411" s="181">
        <v>0</v>
      </c>
      <c r="S411" s="181">
        <v>0</v>
      </c>
      <c r="T411" s="181">
        <v>2176</v>
      </c>
      <c r="U411" s="181">
        <v>32130</v>
      </c>
      <c r="V411" s="250"/>
      <c r="W411" s="199">
        <v>0</v>
      </c>
      <c r="X411" s="258">
        <v>0.09</v>
      </c>
      <c r="Y411" s="258">
        <v>2.0728149730653992E-3</v>
      </c>
      <c r="Z411" s="259">
        <v>0</v>
      </c>
      <c r="AA411" s="253"/>
      <c r="AB411" s="260">
        <v>0</v>
      </c>
      <c r="AC411" s="261">
        <v>0</v>
      </c>
      <c r="AD411" s="181">
        <v>0</v>
      </c>
      <c r="AE411" s="261">
        <v>0</v>
      </c>
      <c r="AF411" s="262">
        <v>0</v>
      </c>
      <c r="AG411" s="193"/>
    </row>
    <row r="412" spans="1:33" s="59" customFormat="1" ht="12">
      <c r="A412" s="194">
        <v>455</v>
      </c>
      <c r="B412" s="195">
        <v>455128745</v>
      </c>
      <c r="C412" s="196" t="s">
        <v>532</v>
      </c>
      <c r="D412" s="197">
        <v>128</v>
      </c>
      <c r="E412" s="196" t="s">
        <v>155</v>
      </c>
      <c r="F412" s="197">
        <v>745</v>
      </c>
      <c r="G412" s="198" t="s">
        <v>424</v>
      </c>
      <c r="H412" s="180"/>
      <c r="I412" s="181">
        <v>12789</v>
      </c>
      <c r="J412" s="181">
        <v>6043</v>
      </c>
      <c r="K412" s="181">
        <f t="shared" si="6"/>
        <v>0</v>
      </c>
      <c r="L412" s="181">
        <v>1088</v>
      </c>
      <c r="M412" s="181">
        <v>19920</v>
      </c>
      <c r="N412" s="249"/>
      <c r="O412" s="205">
        <v>3</v>
      </c>
      <c r="P412" s="181">
        <v>0</v>
      </c>
      <c r="Q412" s="181">
        <v>56496</v>
      </c>
      <c r="R412" s="181">
        <v>0</v>
      </c>
      <c r="S412" s="181">
        <v>0</v>
      </c>
      <c r="T412" s="181">
        <v>3264</v>
      </c>
      <c r="U412" s="181">
        <v>59760</v>
      </c>
      <c r="V412" s="250"/>
      <c r="W412" s="199">
        <v>0</v>
      </c>
      <c r="X412" s="258">
        <v>0.09</v>
      </c>
      <c r="Y412" s="258">
        <v>1.4510584943766867E-2</v>
      </c>
      <c r="Z412" s="259">
        <v>0</v>
      </c>
      <c r="AA412" s="253"/>
      <c r="AB412" s="260">
        <v>0</v>
      </c>
      <c r="AC412" s="261">
        <v>0</v>
      </c>
      <c r="AD412" s="181">
        <v>0</v>
      </c>
      <c r="AE412" s="261">
        <v>0</v>
      </c>
      <c r="AF412" s="262">
        <v>0</v>
      </c>
      <c r="AG412" s="193"/>
    </row>
    <row r="413" spans="1:33" s="59" customFormat="1" ht="12">
      <c r="A413" s="194">
        <v>456</v>
      </c>
      <c r="B413" s="195">
        <v>456160009</v>
      </c>
      <c r="C413" s="196" t="s">
        <v>533</v>
      </c>
      <c r="D413" s="197">
        <v>160</v>
      </c>
      <c r="E413" s="196" t="s">
        <v>187</v>
      </c>
      <c r="F413" s="197">
        <v>9</v>
      </c>
      <c r="G413" s="198" t="s">
        <v>36</v>
      </c>
      <c r="H413" s="180"/>
      <c r="I413" s="181">
        <v>9935</v>
      </c>
      <c r="J413" s="181">
        <v>7230</v>
      </c>
      <c r="K413" s="181">
        <f t="shared" si="6"/>
        <v>0</v>
      </c>
      <c r="L413" s="181">
        <v>1088</v>
      </c>
      <c r="M413" s="181">
        <v>18253</v>
      </c>
      <c r="N413" s="249"/>
      <c r="O413" s="205">
        <v>1</v>
      </c>
      <c r="P413" s="181">
        <v>0</v>
      </c>
      <c r="Q413" s="181">
        <v>17165</v>
      </c>
      <c r="R413" s="181">
        <v>0</v>
      </c>
      <c r="S413" s="181">
        <v>0</v>
      </c>
      <c r="T413" s="181">
        <v>1088</v>
      </c>
      <c r="U413" s="181">
        <v>18253</v>
      </c>
      <c r="V413" s="250"/>
      <c r="W413" s="199">
        <v>0</v>
      </c>
      <c r="X413" s="258">
        <v>0.09</v>
      </c>
      <c r="Y413" s="258">
        <v>3.3253345298967659E-3</v>
      </c>
      <c r="Z413" s="259">
        <v>0</v>
      </c>
      <c r="AA413" s="253"/>
      <c r="AB413" s="260">
        <v>0</v>
      </c>
      <c r="AC413" s="261">
        <v>0</v>
      </c>
      <c r="AD413" s="181">
        <v>0</v>
      </c>
      <c r="AE413" s="261">
        <v>0</v>
      </c>
      <c r="AF413" s="262">
        <v>0</v>
      </c>
      <c r="AG413" s="193"/>
    </row>
    <row r="414" spans="1:33" s="59" customFormat="1" ht="12">
      <c r="A414" s="194">
        <v>456</v>
      </c>
      <c r="B414" s="195">
        <v>456160031</v>
      </c>
      <c r="C414" s="196" t="s">
        <v>533</v>
      </c>
      <c r="D414" s="197">
        <v>160</v>
      </c>
      <c r="E414" s="196" t="s">
        <v>187</v>
      </c>
      <c r="F414" s="197">
        <v>31</v>
      </c>
      <c r="G414" s="198" t="s">
        <v>58</v>
      </c>
      <c r="H414" s="180"/>
      <c r="I414" s="181">
        <v>13136</v>
      </c>
      <c r="J414" s="181">
        <v>7024</v>
      </c>
      <c r="K414" s="181">
        <f t="shared" si="6"/>
        <v>0</v>
      </c>
      <c r="L414" s="181">
        <v>1088</v>
      </c>
      <c r="M414" s="181">
        <v>21248</v>
      </c>
      <c r="N414" s="249"/>
      <c r="O414" s="205">
        <v>8</v>
      </c>
      <c r="P414" s="181">
        <v>0</v>
      </c>
      <c r="Q414" s="181">
        <v>161280</v>
      </c>
      <c r="R414" s="181">
        <v>0</v>
      </c>
      <c r="S414" s="181">
        <v>0</v>
      </c>
      <c r="T414" s="181">
        <v>8704</v>
      </c>
      <c r="U414" s="181">
        <v>169984</v>
      </c>
      <c r="V414" s="250"/>
      <c r="W414" s="199">
        <v>0</v>
      </c>
      <c r="X414" s="258">
        <v>0.09</v>
      </c>
      <c r="Y414" s="258">
        <v>1.9288856138042109E-2</v>
      </c>
      <c r="Z414" s="259">
        <v>0</v>
      </c>
      <c r="AA414" s="253"/>
      <c r="AB414" s="260">
        <v>0</v>
      </c>
      <c r="AC414" s="261">
        <v>0</v>
      </c>
      <c r="AD414" s="181">
        <v>0</v>
      </c>
      <c r="AE414" s="261">
        <v>0</v>
      </c>
      <c r="AF414" s="262">
        <v>0</v>
      </c>
      <c r="AG414" s="193"/>
    </row>
    <row r="415" spans="1:33" s="59" customFormat="1" ht="12">
      <c r="A415" s="194">
        <v>456</v>
      </c>
      <c r="B415" s="195">
        <v>456160056</v>
      </c>
      <c r="C415" s="196" t="s">
        <v>533</v>
      </c>
      <c r="D415" s="197">
        <v>160</v>
      </c>
      <c r="E415" s="196" t="s">
        <v>187</v>
      </c>
      <c r="F415" s="197">
        <v>56</v>
      </c>
      <c r="G415" s="198" t="s">
        <v>83</v>
      </c>
      <c r="H415" s="180"/>
      <c r="I415" s="181">
        <v>15612</v>
      </c>
      <c r="J415" s="181">
        <v>5948</v>
      </c>
      <c r="K415" s="181">
        <f t="shared" si="6"/>
        <v>0</v>
      </c>
      <c r="L415" s="181">
        <v>1088</v>
      </c>
      <c r="M415" s="181">
        <v>22648</v>
      </c>
      <c r="N415" s="249"/>
      <c r="O415" s="205">
        <v>7</v>
      </c>
      <c r="P415" s="181">
        <v>0</v>
      </c>
      <c r="Q415" s="181">
        <v>150920</v>
      </c>
      <c r="R415" s="181">
        <v>0</v>
      </c>
      <c r="S415" s="181">
        <v>0</v>
      </c>
      <c r="T415" s="181">
        <v>7616</v>
      </c>
      <c r="U415" s="181">
        <v>158536</v>
      </c>
      <c r="V415" s="250"/>
      <c r="W415" s="199">
        <v>0</v>
      </c>
      <c r="X415" s="258">
        <v>0.09</v>
      </c>
      <c r="Y415" s="258">
        <v>2.2315208886426526E-2</v>
      </c>
      <c r="Z415" s="259">
        <v>0</v>
      </c>
      <c r="AA415" s="253"/>
      <c r="AB415" s="260">
        <v>0</v>
      </c>
      <c r="AC415" s="261">
        <v>0</v>
      </c>
      <c r="AD415" s="181">
        <v>0</v>
      </c>
      <c r="AE415" s="261">
        <v>0</v>
      </c>
      <c r="AF415" s="262">
        <v>0</v>
      </c>
      <c r="AG415" s="193"/>
    </row>
    <row r="416" spans="1:33" s="59" customFormat="1" ht="12">
      <c r="A416" s="194">
        <v>456</v>
      </c>
      <c r="B416" s="195">
        <v>456160079</v>
      </c>
      <c r="C416" s="196" t="s">
        <v>533</v>
      </c>
      <c r="D416" s="197">
        <v>160</v>
      </c>
      <c r="E416" s="196" t="s">
        <v>187</v>
      </c>
      <c r="F416" s="197">
        <v>79</v>
      </c>
      <c r="G416" s="198" t="s">
        <v>106</v>
      </c>
      <c r="H416" s="180"/>
      <c r="I416" s="181">
        <v>14611</v>
      </c>
      <c r="J416" s="181">
        <v>39</v>
      </c>
      <c r="K416" s="181">
        <f t="shared" si="6"/>
        <v>0</v>
      </c>
      <c r="L416" s="181">
        <v>1088</v>
      </c>
      <c r="M416" s="181">
        <v>15738</v>
      </c>
      <c r="N416" s="249"/>
      <c r="O416" s="205">
        <v>46</v>
      </c>
      <c r="P416" s="181">
        <v>0</v>
      </c>
      <c r="Q416" s="181">
        <v>673900</v>
      </c>
      <c r="R416" s="181">
        <v>0</v>
      </c>
      <c r="S416" s="181">
        <v>0</v>
      </c>
      <c r="T416" s="181">
        <v>50048</v>
      </c>
      <c r="U416" s="181">
        <v>723948</v>
      </c>
      <c r="V416" s="250"/>
      <c r="W416" s="199">
        <v>0</v>
      </c>
      <c r="X416" s="258">
        <v>0.09</v>
      </c>
      <c r="Y416" s="258">
        <v>5.7837150544596538E-2</v>
      </c>
      <c r="Z416" s="259">
        <v>0</v>
      </c>
      <c r="AA416" s="253"/>
      <c r="AB416" s="260">
        <v>0</v>
      </c>
      <c r="AC416" s="261">
        <v>0</v>
      </c>
      <c r="AD416" s="181">
        <v>0</v>
      </c>
      <c r="AE416" s="261">
        <v>0</v>
      </c>
      <c r="AF416" s="262">
        <v>0</v>
      </c>
      <c r="AG416" s="193"/>
    </row>
    <row r="417" spans="1:33" s="59" customFormat="1" ht="12">
      <c r="A417" s="194">
        <v>456</v>
      </c>
      <c r="B417" s="195">
        <v>456160097</v>
      </c>
      <c r="C417" s="196" t="s">
        <v>533</v>
      </c>
      <c r="D417" s="197">
        <v>160</v>
      </c>
      <c r="E417" s="196" t="s">
        <v>187</v>
      </c>
      <c r="F417" s="197">
        <v>97</v>
      </c>
      <c r="G417" s="198" t="s">
        <v>124</v>
      </c>
      <c r="H417" s="180"/>
      <c r="I417" s="181">
        <v>18803</v>
      </c>
      <c r="J417" s="181">
        <v>0</v>
      </c>
      <c r="K417" s="181">
        <f t="shared" si="6"/>
        <v>0</v>
      </c>
      <c r="L417" s="181">
        <v>1088</v>
      </c>
      <c r="M417" s="181">
        <v>19891</v>
      </c>
      <c r="N417" s="249"/>
      <c r="O417" s="205">
        <v>3</v>
      </c>
      <c r="P417" s="181">
        <v>0</v>
      </c>
      <c r="Q417" s="181">
        <v>56409</v>
      </c>
      <c r="R417" s="181">
        <v>0</v>
      </c>
      <c r="S417" s="181">
        <v>0</v>
      </c>
      <c r="T417" s="181">
        <v>3264</v>
      </c>
      <c r="U417" s="181">
        <v>59673</v>
      </c>
      <c r="V417" s="250"/>
      <c r="W417" s="199">
        <v>0</v>
      </c>
      <c r="X417" s="258">
        <v>0.18</v>
      </c>
      <c r="Y417" s="258">
        <v>4.3787918241270679E-2</v>
      </c>
      <c r="Z417" s="259">
        <v>0</v>
      </c>
      <c r="AA417" s="253"/>
      <c r="AB417" s="260">
        <v>0</v>
      </c>
      <c r="AC417" s="261">
        <v>0</v>
      </c>
      <c r="AD417" s="181">
        <v>0</v>
      </c>
      <c r="AE417" s="261">
        <v>0</v>
      </c>
      <c r="AF417" s="262">
        <v>0</v>
      </c>
      <c r="AG417" s="193"/>
    </row>
    <row r="418" spans="1:33" s="59" customFormat="1" ht="12">
      <c r="A418" s="194">
        <v>456</v>
      </c>
      <c r="B418" s="195">
        <v>456160149</v>
      </c>
      <c r="C418" s="196" t="s">
        <v>533</v>
      </c>
      <c r="D418" s="197">
        <v>160</v>
      </c>
      <c r="E418" s="196" t="s">
        <v>187</v>
      </c>
      <c r="F418" s="197">
        <v>149</v>
      </c>
      <c r="G418" s="198" t="s">
        <v>176</v>
      </c>
      <c r="H418" s="180"/>
      <c r="I418" s="181">
        <v>16140</v>
      </c>
      <c r="J418" s="181">
        <v>596</v>
      </c>
      <c r="K418" s="181">
        <f t="shared" si="6"/>
        <v>0</v>
      </c>
      <c r="L418" s="181">
        <v>1088</v>
      </c>
      <c r="M418" s="181">
        <v>17824</v>
      </c>
      <c r="N418" s="249"/>
      <c r="O418" s="205">
        <v>3</v>
      </c>
      <c r="P418" s="181">
        <v>0</v>
      </c>
      <c r="Q418" s="181">
        <v>50208</v>
      </c>
      <c r="R418" s="181">
        <v>0</v>
      </c>
      <c r="S418" s="181">
        <v>0</v>
      </c>
      <c r="T418" s="181">
        <v>3264</v>
      </c>
      <c r="U418" s="181">
        <v>53472</v>
      </c>
      <c r="V418" s="250"/>
      <c r="W418" s="199">
        <v>0</v>
      </c>
      <c r="X418" s="258">
        <v>0.18</v>
      </c>
      <c r="Y418" s="258">
        <v>0.13171210137968303</v>
      </c>
      <c r="Z418" s="259">
        <v>0</v>
      </c>
      <c r="AA418" s="253"/>
      <c r="AB418" s="260">
        <v>0</v>
      </c>
      <c r="AC418" s="261">
        <v>0</v>
      </c>
      <c r="AD418" s="181">
        <v>0</v>
      </c>
      <c r="AE418" s="261">
        <v>0</v>
      </c>
      <c r="AF418" s="262">
        <v>0</v>
      </c>
      <c r="AG418" s="193"/>
    </row>
    <row r="419" spans="1:33" s="59" customFormat="1" ht="12">
      <c r="A419" s="194">
        <v>456</v>
      </c>
      <c r="B419" s="195">
        <v>456160153</v>
      </c>
      <c r="C419" s="196" t="s">
        <v>533</v>
      </c>
      <c r="D419" s="197">
        <v>160</v>
      </c>
      <c r="E419" s="196" t="s">
        <v>187</v>
      </c>
      <c r="F419" s="197">
        <v>153</v>
      </c>
      <c r="G419" s="198" t="s">
        <v>180</v>
      </c>
      <c r="H419" s="180"/>
      <c r="I419" s="181">
        <v>17054</v>
      </c>
      <c r="J419" s="181">
        <v>44</v>
      </c>
      <c r="K419" s="181">
        <f t="shared" si="6"/>
        <v>0</v>
      </c>
      <c r="L419" s="181">
        <v>1088</v>
      </c>
      <c r="M419" s="181">
        <v>18186</v>
      </c>
      <c r="N419" s="249"/>
      <c r="O419" s="205">
        <v>2</v>
      </c>
      <c r="P419" s="181">
        <v>0</v>
      </c>
      <c r="Q419" s="181">
        <v>34196</v>
      </c>
      <c r="R419" s="181">
        <v>0</v>
      </c>
      <c r="S419" s="181">
        <v>0</v>
      </c>
      <c r="T419" s="181">
        <v>2176</v>
      </c>
      <c r="U419" s="181">
        <v>36372</v>
      </c>
      <c r="V419" s="250"/>
      <c r="W419" s="199">
        <v>0</v>
      </c>
      <c r="X419" s="258">
        <v>0.09</v>
      </c>
      <c r="Y419" s="258">
        <v>1.3058159672249003E-2</v>
      </c>
      <c r="Z419" s="259">
        <v>0</v>
      </c>
      <c r="AA419" s="253"/>
      <c r="AB419" s="260">
        <v>0</v>
      </c>
      <c r="AC419" s="261">
        <v>0</v>
      </c>
      <c r="AD419" s="181">
        <v>0</v>
      </c>
      <c r="AE419" s="261">
        <v>0</v>
      </c>
      <c r="AF419" s="262">
        <v>0</v>
      </c>
      <c r="AG419" s="193"/>
    </row>
    <row r="420" spans="1:33" s="59" customFormat="1" ht="12">
      <c r="A420" s="194">
        <v>456</v>
      </c>
      <c r="B420" s="195">
        <v>456160160</v>
      </c>
      <c r="C420" s="196" t="s">
        <v>533</v>
      </c>
      <c r="D420" s="197">
        <v>160</v>
      </c>
      <c r="E420" s="196" t="s">
        <v>187</v>
      </c>
      <c r="F420" s="197">
        <v>160</v>
      </c>
      <c r="G420" s="198" t="s">
        <v>187</v>
      </c>
      <c r="H420" s="180"/>
      <c r="I420" s="181">
        <v>16180</v>
      </c>
      <c r="J420" s="181">
        <v>209</v>
      </c>
      <c r="K420" s="181">
        <f t="shared" si="6"/>
        <v>0</v>
      </c>
      <c r="L420" s="181">
        <v>1088</v>
      </c>
      <c r="M420" s="181">
        <v>17477</v>
      </c>
      <c r="N420" s="249"/>
      <c r="O420" s="205">
        <v>728</v>
      </c>
      <c r="P420" s="181">
        <v>0</v>
      </c>
      <c r="Q420" s="181">
        <v>11931192</v>
      </c>
      <c r="R420" s="181">
        <v>0</v>
      </c>
      <c r="S420" s="181">
        <v>0</v>
      </c>
      <c r="T420" s="181">
        <v>792064</v>
      </c>
      <c r="U420" s="181">
        <v>12723256</v>
      </c>
      <c r="V420" s="250"/>
      <c r="W420" s="199">
        <v>0</v>
      </c>
      <c r="X420" s="258">
        <v>0.18</v>
      </c>
      <c r="Y420" s="258">
        <v>0.13878990296528437</v>
      </c>
      <c r="Z420" s="259">
        <v>0</v>
      </c>
      <c r="AA420" s="253"/>
      <c r="AB420" s="260">
        <v>0</v>
      </c>
      <c r="AC420" s="261">
        <v>0</v>
      </c>
      <c r="AD420" s="181">
        <v>0</v>
      </c>
      <c r="AE420" s="261">
        <v>0</v>
      </c>
      <c r="AF420" s="262">
        <v>0</v>
      </c>
      <c r="AG420" s="193"/>
    </row>
    <row r="421" spans="1:33" s="59" customFormat="1" ht="12">
      <c r="A421" s="194">
        <v>456</v>
      </c>
      <c r="B421" s="195">
        <v>456160163</v>
      </c>
      <c r="C421" s="196" t="s">
        <v>533</v>
      </c>
      <c r="D421" s="197">
        <v>160</v>
      </c>
      <c r="E421" s="196" t="s">
        <v>187</v>
      </c>
      <c r="F421" s="197">
        <v>163</v>
      </c>
      <c r="G421" s="198" t="s">
        <v>190</v>
      </c>
      <c r="H421" s="180"/>
      <c r="I421" s="181">
        <v>16224</v>
      </c>
      <c r="J421" s="181">
        <v>0</v>
      </c>
      <c r="K421" s="181">
        <f t="shared" si="6"/>
        <v>0</v>
      </c>
      <c r="L421" s="181">
        <v>1088</v>
      </c>
      <c r="M421" s="181">
        <v>17312</v>
      </c>
      <c r="N421" s="249"/>
      <c r="O421" s="205">
        <v>1</v>
      </c>
      <c r="P421" s="181">
        <v>0</v>
      </c>
      <c r="Q421" s="181">
        <v>16224</v>
      </c>
      <c r="R421" s="181">
        <v>0</v>
      </c>
      <c r="S421" s="181">
        <v>0</v>
      </c>
      <c r="T421" s="181">
        <v>1088</v>
      </c>
      <c r="U421" s="181">
        <v>17312</v>
      </c>
      <c r="V421" s="250"/>
      <c r="W421" s="199">
        <v>0</v>
      </c>
      <c r="X421" s="258">
        <v>0.113490033140277</v>
      </c>
      <c r="Y421" s="258">
        <v>9.7702527762697416E-2</v>
      </c>
      <c r="Z421" s="259">
        <v>0</v>
      </c>
      <c r="AA421" s="253"/>
      <c r="AB421" s="260">
        <v>0</v>
      </c>
      <c r="AC421" s="261">
        <v>0</v>
      </c>
      <c r="AD421" s="181">
        <v>0</v>
      </c>
      <c r="AE421" s="261">
        <v>0</v>
      </c>
      <c r="AF421" s="262">
        <v>0</v>
      </c>
      <c r="AG421" s="193"/>
    </row>
    <row r="422" spans="1:33" s="59" customFormat="1" ht="12">
      <c r="A422" s="194">
        <v>456</v>
      </c>
      <c r="B422" s="195">
        <v>456160170</v>
      </c>
      <c r="C422" s="196" t="s">
        <v>533</v>
      </c>
      <c r="D422" s="197">
        <v>160</v>
      </c>
      <c r="E422" s="196" t="s">
        <v>187</v>
      </c>
      <c r="F422" s="197">
        <v>170</v>
      </c>
      <c r="G422" s="198" t="s">
        <v>197</v>
      </c>
      <c r="H422" s="180"/>
      <c r="I422" s="181">
        <v>12669</v>
      </c>
      <c r="J422" s="181">
        <v>3256</v>
      </c>
      <c r="K422" s="181">
        <f t="shared" si="6"/>
        <v>0</v>
      </c>
      <c r="L422" s="181">
        <v>1088</v>
      </c>
      <c r="M422" s="181">
        <v>17013</v>
      </c>
      <c r="N422" s="249"/>
      <c r="O422" s="205">
        <v>2</v>
      </c>
      <c r="P422" s="181">
        <v>0</v>
      </c>
      <c r="Q422" s="181">
        <v>31850</v>
      </c>
      <c r="R422" s="181">
        <v>0</v>
      </c>
      <c r="S422" s="181">
        <v>0</v>
      </c>
      <c r="T422" s="181">
        <v>2176</v>
      </c>
      <c r="U422" s="181">
        <v>34026</v>
      </c>
      <c r="V422" s="250"/>
      <c r="W422" s="199">
        <v>0</v>
      </c>
      <c r="X422" s="258">
        <v>0.09</v>
      </c>
      <c r="Y422" s="258">
        <v>8.285555478372697E-2</v>
      </c>
      <c r="Z422" s="259">
        <v>0</v>
      </c>
      <c r="AA422" s="253"/>
      <c r="AB422" s="260">
        <v>0</v>
      </c>
      <c r="AC422" s="261">
        <v>0</v>
      </c>
      <c r="AD422" s="181">
        <v>0</v>
      </c>
      <c r="AE422" s="261">
        <v>0</v>
      </c>
      <c r="AF422" s="262">
        <v>0</v>
      </c>
      <c r="AG422" s="193"/>
    </row>
    <row r="423" spans="1:33" s="59" customFormat="1" ht="12">
      <c r="A423" s="194">
        <v>456</v>
      </c>
      <c r="B423" s="195">
        <v>456160295</v>
      </c>
      <c r="C423" s="196" t="s">
        <v>533</v>
      </c>
      <c r="D423" s="197">
        <v>160</v>
      </c>
      <c r="E423" s="196" t="s">
        <v>187</v>
      </c>
      <c r="F423" s="197">
        <v>295</v>
      </c>
      <c r="G423" s="198" t="s">
        <v>322</v>
      </c>
      <c r="H423" s="180"/>
      <c r="I423" s="181">
        <v>12810</v>
      </c>
      <c r="J423" s="181">
        <v>7910</v>
      </c>
      <c r="K423" s="181">
        <f t="shared" si="6"/>
        <v>0</v>
      </c>
      <c r="L423" s="181">
        <v>1088</v>
      </c>
      <c r="M423" s="181">
        <v>21808</v>
      </c>
      <c r="N423" s="249"/>
      <c r="O423" s="205">
        <v>6</v>
      </c>
      <c r="P423" s="181">
        <v>0</v>
      </c>
      <c r="Q423" s="181">
        <v>124320</v>
      </c>
      <c r="R423" s="181">
        <v>0</v>
      </c>
      <c r="S423" s="181">
        <v>0</v>
      </c>
      <c r="T423" s="181">
        <v>6528</v>
      </c>
      <c r="U423" s="181">
        <v>130848</v>
      </c>
      <c r="V423" s="250"/>
      <c r="W423" s="199">
        <v>0</v>
      </c>
      <c r="X423" s="258">
        <v>0.09</v>
      </c>
      <c r="Y423" s="258">
        <v>1.8518646227059482E-2</v>
      </c>
      <c r="Z423" s="259">
        <v>0</v>
      </c>
      <c r="AA423" s="253"/>
      <c r="AB423" s="260">
        <v>0</v>
      </c>
      <c r="AC423" s="261">
        <v>0</v>
      </c>
      <c r="AD423" s="181">
        <v>0</v>
      </c>
      <c r="AE423" s="261">
        <v>0</v>
      </c>
      <c r="AF423" s="262">
        <v>0</v>
      </c>
      <c r="AG423" s="193"/>
    </row>
    <row r="424" spans="1:33" s="59" customFormat="1" ht="12">
      <c r="A424" s="194">
        <v>456</v>
      </c>
      <c r="B424" s="195">
        <v>456160301</v>
      </c>
      <c r="C424" s="196" t="s">
        <v>533</v>
      </c>
      <c r="D424" s="197">
        <v>160</v>
      </c>
      <c r="E424" s="196" t="s">
        <v>187</v>
      </c>
      <c r="F424" s="197">
        <v>301</v>
      </c>
      <c r="G424" s="198" t="s">
        <v>328</v>
      </c>
      <c r="H424" s="180"/>
      <c r="I424" s="181">
        <v>9935</v>
      </c>
      <c r="J424" s="181">
        <v>3694</v>
      </c>
      <c r="K424" s="181">
        <f t="shared" si="6"/>
        <v>0</v>
      </c>
      <c r="L424" s="181">
        <v>1088</v>
      </c>
      <c r="M424" s="181">
        <v>14717</v>
      </c>
      <c r="N424" s="249"/>
      <c r="O424" s="205">
        <v>3</v>
      </c>
      <c r="P424" s="181">
        <v>0</v>
      </c>
      <c r="Q424" s="181">
        <v>40887</v>
      </c>
      <c r="R424" s="181">
        <v>0</v>
      </c>
      <c r="S424" s="181">
        <v>0</v>
      </c>
      <c r="T424" s="181">
        <v>3264</v>
      </c>
      <c r="U424" s="181">
        <v>44151</v>
      </c>
      <c r="V424" s="250"/>
      <c r="W424" s="199">
        <v>0</v>
      </c>
      <c r="X424" s="258">
        <v>0.09</v>
      </c>
      <c r="Y424" s="258">
        <v>5.7934267305598849E-2</v>
      </c>
      <c r="Z424" s="259">
        <v>0</v>
      </c>
      <c r="AA424" s="253"/>
      <c r="AB424" s="260">
        <v>0</v>
      </c>
      <c r="AC424" s="261">
        <v>0</v>
      </c>
      <c r="AD424" s="181">
        <v>0</v>
      </c>
      <c r="AE424" s="261">
        <v>0</v>
      </c>
      <c r="AF424" s="262">
        <v>0</v>
      </c>
      <c r="AG424" s="193"/>
    </row>
    <row r="425" spans="1:33" s="59" customFormat="1" ht="12">
      <c r="A425" s="194">
        <v>456</v>
      </c>
      <c r="B425" s="195">
        <v>456160616</v>
      </c>
      <c r="C425" s="196" t="s">
        <v>533</v>
      </c>
      <c r="D425" s="197">
        <v>160</v>
      </c>
      <c r="E425" s="196" t="s">
        <v>187</v>
      </c>
      <c r="F425" s="197">
        <v>616</v>
      </c>
      <c r="G425" s="198" t="s">
        <v>386</v>
      </c>
      <c r="H425" s="180"/>
      <c r="I425" s="181">
        <v>17463</v>
      </c>
      <c r="J425" s="181">
        <v>6114</v>
      </c>
      <c r="K425" s="181">
        <f t="shared" si="6"/>
        <v>0</v>
      </c>
      <c r="L425" s="181">
        <v>1088</v>
      </c>
      <c r="M425" s="181">
        <v>24665</v>
      </c>
      <c r="N425" s="249"/>
      <c r="O425" s="205">
        <v>2</v>
      </c>
      <c r="P425" s="181">
        <v>0</v>
      </c>
      <c r="Q425" s="181">
        <v>47154</v>
      </c>
      <c r="R425" s="181">
        <v>0</v>
      </c>
      <c r="S425" s="181">
        <v>0</v>
      </c>
      <c r="T425" s="181">
        <v>2176</v>
      </c>
      <c r="U425" s="181">
        <v>49330</v>
      </c>
      <c r="V425" s="250"/>
      <c r="W425" s="199">
        <v>0</v>
      </c>
      <c r="X425" s="258">
        <v>0.09</v>
      </c>
      <c r="Y425" s="258">
        <v>3.5366483967914406E-2</v>
      </c>
      <c r="Z425" s="259">
        <v>0</v>
      </c>
      <c r="AA425" s="253"/>
      <c r="AB425" s="260">
        <v>0</v>
      </c>
      <c r="AC425" s="261">
        <v>0</v>
      </c>
      <c r="AD425" s="181">
        <v>0</v>
      </c>
      <c r="AE425" s="261">
        <v>0</v>
      </c>
      <c r="AF425" s="262">
        <v>0</v>
      </c>
      <c r="AG425" s="193"/>
    </row>
    <row r="426" spans="1:33" s="59" customFormat="1" ht="12">
      <c r="A426" s="194">
        <v>456</v>
      </c>
      <c r="B426" s="195">
        <v>456160735</v>
      </c>
      <c r="C426" s="196" t="s">
        <v>533</v>
      </c>
      <c r="D426" s="197">
        <v>160</v>
      </c>
      <c r="E426" s="196" t="s">
        <v>187</v>
      </c>
      <c r="F426" s="197">
        <v>735</v>
      </c>
      <c r="G426" s="198" t="s">
        <v>422</v>
      </c>
      <c r="H426" s="180"/>
      <c r="I426" s="181">
        <v>13295</v>
      </c>
      <c r="J426" s="181">
        <v>6268</v>
      </c>
      <c r="K426" s="181">
        <f t="shared" si="6"/>
        <v>0</v>
      </c>
      <c r="L426" s="181">
        <v>1088</v>
      </c>
      <c r="M426" s="181">
        <v>20651</v>
      </c>
      <c r="N426" s="249"/>
      <c r="O426" s="205">
        <v>3</v>
      </c>
      <c r="P426" s="181">
        <v>0</v>
      </c>
      <c r="Q426" s="181">
        <v>58689</v>
      </c>
      <c r="R426" s="181">
        <v>0</v>
      </c>
      <c r="S426" s="181">
        <v>0</v>
      </c>
      <c r="T426" s="181">
        <v>3264</v>
      </c>
      <c r="U426" s="181">
        <v>61953</v>
      </c>
      <c r="V426" s="250"/>
      <c r="W426" s="199">
        <v>0</v>
      </c>
      <c r="X426" s="258">
        <v>0.09</v>
      </c>
      <c r="Y426" s="258">
        <v>1.8254474953256616E-2</v>
      </c>
      <c r="Z426" s="259">
        <v>0</v>
      </c>
      <c r="AA426" s="253"/>
      <c r="AB426" s="260">
        <v>0</v>
      </c>
      <c r="AC426" s="261">
        <v>0</v>
      </c>
      <c r="AD426" s="181">
        <v>0</v>
      </c>
      <c r="AE426" s="261">
        <v>0</v>
      </c>
      <c r="AF426" s="262">
        <v>0</v>
      </c>
      <c r="AG426" s="193"/>
    </row>
    <row r="427" spans="1:33" s="59" customFormat="1" ht="12">
      <c r="A427" s="194">
        <v>458</v>
      </c>
      <c r="B427" s="195">
        <v>458160009</v>
      </c>
      <c r="C427" s="196" t="s">
        <v>534</v>
      </c>
      <c r="D427" s="197">
        <v>160</v>
      </c>
      <c r="E427" s="196" t="s">
        <v>187</v>
      </c>
      <c r="F427" s="197">
        <v>9</v>
      </c>
      <c r="G427" s="198" t="s">
        <v>36</v>
      </c>
      <c r="H427" s="180"/>
      <c r="I427" s="181">
        <v>12246.817477852726</v>
      </c>
      <c r="J427" s="181">
        <v>8913</v>
      </c>
      <c r="K427" s="181">
        <f t="shared" si="6"/>
        <v>0</v>
      </c>
      <c r="L427" s="181">
        <v>1088</v>
      </c>
      <c r="M427" s="181">
        <v>22247.817477852725</v>
      </c>
      <c r="N427" s="249"/>
      <c r="O427" s="205">
        <v>2</v>
      </c>
      <c r="P427" s="181">
        <v>0</v>
      </c>
      <c r="Q427" s="181">
        <v>42320</v>
      </c>
      <c r="R427" s="181">
        <v>0</v>
      </c>
      <c r="S427" s="181">
        <v>0</v>
      </c>
      <c r="T427" s="181">
        <v>2176</v>
      </c>
      <c r="U427" s="181">
        <v>44496</v>
      </c>
      <c r="V427" s="250"/>
      <c r="W427" s="199">
        <v>0</v>
      </c>
      <c r="X427" s="258">
        <v>0.09</v>
      </c>
      <c r="Y427" s="258">
        <v>3.3253345298967659E-3</v>
      </c>
      <c r="Z427" s="259">
        <v>0</v>
      </c>
      <c r="AA427" s="253"/>
      <c r="AB427" s="260">
        <v>0</v>
      </c>
      <c r="AC427" s="261">
        <v>0</v>
      </c>
      <c r="AD427" s="181">
        <v>0</v>
      </c>
      <c r="AE427" s="261">
        <v>0</v>
      </c>
      <c r="AF427" s="262">
        <v>0</v>
      </c>
      <c r="AG427" s="193"/>
    </row>
    <row r="428" spans="1:33" s="59" customFormat="1" ht="12">
      <c r="A428" s="194">
        <v>458</v>
      </c>
      <c r="B428" s="195">
        <v>458160031</v>
      </c>
      <c r="C428" s="196" t="s">
        <v>534</v>
      </c>
      <c r="D428" s="197">
        <v>160</v>
      </c>
      <c r="E428" s="196" t="s">
        <v>187</v>
      </c>
      <c r="F428" s="197">
        <v>31</v>
      </c>
      <c r="G428" s="198" t="s">
        <v>58</v>
      </c>
      <c r="H428" s="180"/>
      <c r="I428" s="181">
        <v>16022</v>
      </c>
      <c r="J428" s="181">
        <v>8567</v>
      </c>
      <c r="K428" s="181">
        <f t="shared" si="6"/>
        <v>0</v>
      </c>
      <c r="L428" s="181">
        <v>1088</v>
      </c>
      <c r="M428" s="181">
        <v>25677</v>
      </c>
      <c r="N428" s="249"/>
      <c r="O428" s="205">
        <v>4</v>
      </c>
      <c r="P428" s="181">
        <v>0</v>
      </c>
      <c r="Q428" s="181">
        <v>98356</v>
      </c>
      <c r="R428" s="181">
        <v>0</v>
      </c>
      <c r="S428" s="181">
        <v>0</v>
      </c>
      <c r="T428" s="181">
        <v>4352</v>
      </c>
      <c r="U428" s="181">
        <v>102708</v>
      </c>
      <c r="V428" s="250"/>
      <c r="W428" s="199">
        <v>0</v>
      </c>
      <c r="X428" s="258">
        <v>0.09</v>
      </c>
      <c r="Y428" s="258">
        <v>1.9288856138042109E-2</v>
      </c>
      <c r="Z428" s="259">
        <v>0</v>
      </c>
      <c r="AA428" s="253"/>
      <c r="AB428" s="260">
        <v>0</v>
      </c>
      <c r="AC428" s="261">
        <v>0</v>
      </c>
      <c r="AD428" s="181">
        <v>0</v>
      </c>
      <c r="AE428" s="261">
        <v>0</v>
      </c>
      <c r="AF428" s="262">
        <v>0</v>
      </c>
      <c r="AG428" s="193"/>
    </row>
    <row r="429" spans="1:33" s="59" customFormat="1" ht="12">
      <c r="A429" s="194">
        <v>458</v>
      </c>
      <c r="B429" s="195">
        <v>458160056</v>
      </c>
      <c r="C429" s="196" t="s">
        <v>534</v>
      </c>
      <c r="D429" s="197">
        <v>160</v>
      </c>
      <c r="E429" s="196" t="s">
        <v>187</v>
      </c>
      <c r="F429" s="197">
        <v>56</v>
      </c>
      <c r="G429" s="198" t="s">
        <v>83</v>
      </c>
      <c r="H429" s="180"/>
      <c r="I429" s="181">
        <v>13762</v>
      </c>
      <c r="J429" s="181">
        <v>5243</v>
      </c>
      <c r="K429" s="181">
        <f t="shared" si="6"/>
        <v>0</v>
      </c>
      <c r="L429" s="181">
        <v>1088</v>
      </c>
      <c r="M429" s="181">
        <v>20093</v>
      </c>
      <c r="N429" s="249"/>
      <c r="O429" s="205">
        <v>6</v>
      </c>
      <c r="P429" s="181">
        <v>0</v>
      </c>
      <c r="Q429" s="181">
        <v>114030</v>
      </c>
      <c r="R429" s="181">
        <v>0</v>
      </c>
      <c r="S429" s="181">
        <v>0</v>
      </c>
      <c r="T429" s="181">
        <v>6528</v>
      </c>
      <c r="U429" s="181">
        <v>120558</v>
      </c>
      <c r="V429" s="250"/>
      <c r="W429" s="199">
        <v>0</v>
      </c>
      <c r="X429" s="258">
        <v>0.09</v>
      </c>
      <c r="Y429" s="258">
        <v>2.2315208886426526E-2</v>
      </c>
      <c r="Z429" s="259">
        <v>0</v>
      </c>
      <c r="AA429" s="253"/>
      <c r="AB429" s="260">
        <v>0</v>
      </c>
      <c r="AC429" s="261">
        <v>0</v>
      </c>
      <c r="AD429" s="181">
        <v>0</v>
      </c>
      <c r="AE429" s="261">
        <v>0</v>
      </c>
      <c r="AF429" s="262">
        <v>0</v>
      </c>
      <c r="AG429" s="193"/>
    </row>
    <row r="430" spans="1:33" s="59" customFormat="1" ht="12">
      <c r="A430" s="194">
        <v>458</v>
      </c>
      <c r="B430" s="195">
        <v>458160079</v>
      </c>
      <c r="C430" s="196" t="s">
        <v>534</v>
      </c>
      <c r="D430" s="197">
        <v>160</v>
      </c>
      <c r="E430" s="196" t="s">
        <v>187</v>
      </c>
      <c r="F430" s="197">
        <v>79</v>
      </c>
      <c r="G430" s="198" t="s">
        <v>106</v>
      </c>
      <c r="H430" s="180"/>
      <c r="I430" s="181">
        <v>12454</v>
      </c>
      <c r="J430" s="181">
        <v>33</v>
      </c>
      <c r="K430" s="181">
        <f t="shared" si="6"/>
        <v>0</v>
      </c>
      <c r="L430" s="181">
        <v>1088</v>
      </c>
      <c r="M430" s="181">
        <v>13575</v>
      </c>
      <c r="N430" s="249"/>
      <c r="O430" s="205">
        <v>18</v>
      </c>
      <c r="P430" s="181">
        <v>0</v>
      </c>
      <c r="Q430" s="181">
        <v>224766</v>
      </c>
      <c r="R430" s="181">
        <v>0</v>
      </c>
      <c r="S430" s="181">
        <v>0</v>
      </c>
      <c r="T430" s="181">
        <v>19584</v>
      </c>
      <c r="U430" s="181">
        <v>244350</v>
      </c>
      <c r="V430" s="250"/>
      <c r="W430" s="199">
        <v>0</v>
      </c>
      <c r="X430" s="258">
        <v>0.09</v>
      </c>
      <c r="Y430" s="258">
        <v>5.7837150544596538E-2</v>
      </c>
      <c r="Z430" s="259">
        <v>0</v>
      </c>
      <c r="AA430" s="253"/>
      <c r="AB430" s="260">
        <v>0</v>
      </c>
      <c r="AC430" s="261">
        <v>0</v>
      </c>
      <c r="AD430" s="181">
        <v>0</v>
      </c>
      <c r="AE430" s="261">
        <v>0</v>
      </c>
      <c r="AF430" s="262">
        <v>0</v>
      </c>
      <c r="AG430" s="193"/>
    </row>
    <row r="431" spans="1:33" s="59" customFormat="1" ht="12">
      <c r="A431" s="194">
        <v>458</v>
      </c>
      <c r="B431" s="195">
        <v>458160160</v>
      </c>
      <c r="C431" s="196" t="s">
        <v>534</v>
      </c>
      <c r="D431" s="197">
        <v>160</v>
      </c>
      <c r="E431" s="196" t="s">
        <v>187</v>
      </c>
      <c r="F431" s="197">
        <v>160</v>
      </c>
      <c r="G431" s="198" t="s">
        <v>187</v>
      </c>
      <c r="H431" s="180"/>
      <c r="I431" s="181">
        <v>17303</v>
      </c>
      <c r="J431" s="181">
        <v>223</v>
      </c>
      <c r="K431" s="181">
        <f t="shared" si="6"/>
        <v>0</v>
      </c>
      <c r="L431" s="181">
        <v>1088</v>
      </c>
      <c r="M431" s="181">
        <v>18614</v>
      </c>
      <c r="N431" s="249"/>
      <c r="O431" s="205">
        <v>80</v>
      </c>
      <c r="P431" s="181">
        <v>0</v>
      </c>
      <c r="Q431" s="181">
        <v>1402080</v>
      </c>
      <c r="R431" s="181">
        <v>0</v>
      </c>
      <c r="S431" s="181">
        <v>0</v>
      </c>
      <c r="T431" s="181">
        <v>87040</v>
      </c>
      <c r="U431" s="181">
        <v>1489120</v>
      </c>
      <c r="V431" s="250"/>
      <c r="W431" s="199">
        <v>0</v>
      </c>
      <c r="X431" s="258">
        <v>0.18</v>
      </c>
      <c r="Y431" s="258">
        <v>0.13878990296528437</v>
      </c>
      <c r="Z431" s="259">
        <v>0</v>
      </c>
      <c r="AA431" s="253"/>
      <c r="AB431" s="260">
        <v>0</v>
      </c>
      <c r="AC431" s="261">
        <v>0</v>
      </c>
      <c r="AD431" s="181">
        <v>0</v>
      </c>
      <c r="AE431" s="261">
        <v>0</v>
      </c>
      <c r="AF431" s="262">
        <v>0</v>
      </c>
      <c r="AG431" s="193"/>
    </row>
    <row r="432" spans="1:33" s="59" customFormat="1" ht="12">
      <c r="A432" s="194">
        <v>458</v>
      </c>
      <c r="B432" s="195">
        <v>458160295</v>
      </c>
      <c r="C432" s="196" t="s">
        <v>534</v>
      </c>
      <c r="D432" s="197">
        <v>160</v>
      </c>
      <c r="E432" s="196" t="s">
        <v>187</v>
      </c>
      <c r="F432" s="197">
        <v>295</v>
      </c>
      <c r="G432" s="198" t="s">
        <v>322</v>
      </c>
      <c r="H432" s="180"/>
      <c r="I432" s="181">
        <v>14258</v>
      </c>
      <c r="J432" s="181">
        <v>8804</v>
      </c>
      <c r="K432" s="181">
        <f t="shared" si="6"/>
        <v>0</v>
      </c>
      <c r="L432" s="181">
        <v>1088</v>
      </c>
      <c r="M432" s="181">
        <v>24150</v>
      </c>
      <c r="N432" s="249"/>
      <c r="O432" s="205">
        <v>10</v>
      </c>
      <c r="P432" s="181">
        <v>0</v>
      </c>
      <c r="Q432" s="181">
        <v>230620</v>
      </c>
      <c r="R432" s="181">
        <v>0</v>
      </c>
      <c r="S432" s="181">
        <v>0</v>
      </c>
      <c r="T432" s="181">
        <v>10880</v>
      </c>
      <c r="U432" s="181">
        <v>241500</v>
      </c>
      <c r="V432" s="250"/>
      <c r="W432" s="199">
        <v>0</v>
      </c>
      <c r="X432" s="258">
        <v>0.09</v>
      </c>
      <c r="Y432" s="258">
        <v>1.8518646227059482E-2</v>
      </c>
      <c r="Z432" s="259">
        <v>0</v>
      </c>
      <c r="AA432" s="253"/>
      <c r="AB432" s="260">
        <v>0</v>
      </c>
      <c r="AC432" s="261">
        <v>0</v>
      </c>
      <c r="AD432" s="181">
        <v>0</v>
      </c>
      <c r="AE432" s="261">
        <v>0</v>
      </c>
      <c r="AF432" s="262">
        <v>0</v>
      </c>
      <c r="AG432" s="193"/>
    </row>
    <row r="433" spans="1:33" s="59" customFormat="1" ht="12">
      <c r="A433" s="194">
        <v>463</v>
      </c>
      <c r="B433" s="195">
        <v>463035035</v>
      </c>
      <c r="C433" s="196" t="s">
        <v>535</v>
      </c>
      <c r="D433" s="197">
        <v>35</v>
      </c>
      <c r="E433" s="196" t="s">
        <v>62</v>
      </c>
      <c r="F433" s="197">
        <v>35</v>
      </c>
      <c r="G433" s="198" t="s">
        <v>62</v>
      </c>
      <c r="H433" s="180"/>
      <c r="I433" s="181">
        <v>16774</v>
      </c>
      <c r="J433" s="181">
        <v>6484</v>
      </c>
      <c r="K433" s="181">
        <f t="shared" si="6"/>
        <v>0</v>
      </c>
      <c r="L433" s="181">
        <v>1088</v>
      </c>
      <c r="M433" s="181">
        <v>24346</v>
      </c>
      <c r="N433" s="249"/>
      <c r="O433" s="205">
        <v>556</v>
      </c>
      <c r="P433" s="181">
        <v>0</v>
      </c>
      <c r="Q433" s="181">
        <v>12931448</v>
      </c>
      <c r="R433" s="181">
        <v>0</v>
      </c>
      <c r="S433" s="181">
        <v>0</v>
      </c>
      <c r="T433" s="181">
        <v>604928</v>
      </c>
      <c r="U433" s="181">
        <v>13536376</v>
      </c>
      <c r="V433" s="250"/>
      <c r="W433" s="199">
        <v>0</v>
      </c>
      <c r="X433" s="258">
        <v>0.18</v>
      </c>
      <c r="Y433" s="258">
        <v>0.17806015337155764</v>
      </c>
      <c r="Z433" s="259">
        <v>0</v>
      </c>
      <c r="AA433" s="253"/>
      <c r="AB433" s="260">
        <v>0</v>
      </c>
      <c r="AC433" s="261">
        <v>0</v>
      </c>
      <c r="AD433" s="181">
        <v>0</v>
      </c>
      <c r="AE433" s="261">
        <v>0</v>
      </c>
      <c r="AF433" s="262">
        <v>0</v>
      </c>
      <c r="AG433" s="193"/>
    </row>
    <row r="434" spans="1:33" s="59" customFormat="1" ht="12">
      <c r="A434" s="194">
        <v>463</v>
      </c>
      <c r="B434" s="195">
        <v>463035044</v>
      </c>
      <c r="C434" s="196" t="s">
        <v>535</v>
      </c>
      <c r="D434" s="197">
        <v>35</v>
      </c>
      <c r="E434" s="196" t="s">
        <v>62</v>
      </c>
      <c r="F434" s="197">
        <v>44</v>
      </c>
      <c r="G434" s="198" t="s">
        <v>71</v>
      </c>
      <c r="H434" s="180"/>
      <c r="I434" s="181">
        <v>17283</v>
      </c>
      <c r="J434" s="181">
        <v>506</v>
      </c>
      <c r="K434" s="181">
        <f t="shared" si="6"/>
        <v>0</v>
      </c>
      <c r="L434" s="181">
        <v>1088</v>
      </c>
      <c r="M434" s="181">
        <v>18877</v>
      </c>
      <c r="N434" s="249"/>
      <c r="O434" s="205">
        <v>10</v>
      </c>
      <c r="P434" s="181">
        <v>0</v>
      </c>
      <c r="Q434" s="181">
        <v>177890</v>
      </c>
      <c r="R434" s="181">
        <v>0</v>
      </c>
      <c r="S434" s="181">
        <v>0</v>
      </c>
      <c r="T434" s="181">
        <v>10880</v>
      </c>
      <c r="U434" s="181">
        <v>188770</v>
      </c>
      <c r="V434" s="250"/>
      <c r="W434" s="199">
        <v>0</v>
      </c>
      <c r="X434" s="258">
        <v>0.18</v>
      </c>
      <c r="Y434" s="258">
        <v>8.3081552996934052E-2</v>
      </c>
      <c r="Z434" s="259">
        <v>0</v>
      </c>
      <c r="AA434" s="253"/>
      <c r="AB434" s="260">
        <v>0</v>
      </c>
      <c r="AC434" s="261">
        <v>0</v>
      </c>
      <c r="AD434" s="181">
        <v>0</v>
      </c>
      <c r="AE434" s="261">
        <v>0</v>
      </c>
      <c r="AF434" s="262">
        <v>0</v>
      </c>
      <c r="AG434" s="193"/>
    </row>
    <row r="435" spans="1:33" s="59" customFormat="1" ht="12">
      <c r="A435" s="194">
        <v>463</v>
      </c>
      <c r="B435" s="195">
        <v>463035133</v>
      </c>
      <c r="C435" s="196" t="s">
        <v>535</v>
      </c>
      <c r="D435" s="197">
        <v>35</v>
      </c>
      <c r="E435" s="196" t="s">
        <v>62</v>
      </c>
      <c r="F435" s="197">
        <v>133</v>
      </c>
      <c r="G435" s="198" t="s">
        <v>160</v>
      </c>
      <c r="H435" s="180"/>
      <c r="I435" s="181">
        <v>16453</v>
      </c>
      <c r="J435" s="181">
        <v>1706</v>
      </c>
      <c r="K435" s="181">
        <f t="shared" si="6"/>
        <v>0</v>
      </c>
      <c r="L435" s="181">
        <v>1088</v>
      </c>
      <c r="M435" s="181">
        <v>19247</v>
      </c>
      <c r="N435" s="249"/>
      <c r="O435" s="205">
        <v>1</v>
      </c>
      <c r="P435" s="181">
        <v>0</v>
      </c>
      <c r="Q435" s="181">
        <v>18159</v>
      </c>
      <c r="R435" s="181">
        <v>0</v>
      </c>
      <c r="S435" s="181">
        <v>0</v>
      </c>
      <c r="T435" s="181">
        <v>1088</v>
      </c>
      <c r="U435" s="181">
        <v>19247</v>
      </c>
      <c r="V435" s="250"/>
      <c r="W435" s="199">
        <v>0</v>
      </c>
      <c r="X435" s="258">
        <v>0.09</v>
      </c>
      <c r="Y435" s="258">
        <v>3.9487922666339895E-2</v>
      </c>
      <c r="Z435" s="259">
        <v>0</v>
      </c>
      <c r="AA435" s="253"/>
      <c r="AB435" s="260">
        <v>0</v>
      </c>
      <c r="AC435" s="261">
        <v>0</v>
      </c>
      <c r="AD435" s="181">
        <v>0</v>
      </c>
      <c r="AE435" s="261">
        <v>0</v>
      </c>
      <c r="AF435" s="262">
        <v>0</v>
      </c>
      <c r="AG435" s="193"/>
    </row>
    <row r="436" spans="1:33" s="59" customFormat="1" ht="12">
      <c r="A436" s="194">
        <v>463</v>
      </c>
      <c r="B436" s="195">
        <v>463035207</v>
      </c>
      <c r="C436" s="196" t="s">
        <v>535</v>
      </c>
      <c r="D436" s="197">
        <v>35</v>
      </c>
      <c r="E436" s="196" t="s">
        <v>62</v>
      </c>
      <c r="F436" s="197">
        <v>207</v>
      </c>
      <c r="G436" s="198" t="s">
        <v>234</v>
      </c>
      <c r="H436" s="180"/>
      <c r="I436" s="181">
        <v>15353</v>
      </c>
      <c r="J436" s="181">
        <v>11958</v>
      </c>
      <c r="K436" s="181">
        <f t="shared" si="6"/>
        <v>0</v>
      </c>
      <c r="L436" s="181">
        <v>1088</v>
      </c>
      <c r="M436" s="181">
        <v>28399</v>
      </c>
      <c r="N436" s="249"/>
      <c r="O436" s="205">
        <v>1</v>
      </c>
      <c r="P436" s="181">
        <v>0</v>
      </c>
      <c r="Q436" s="181">
        <v>27311</v>
      </c>
      <c r="R436" s="181">
        <v>0</v>
      </c>
      <c r="S436" s="181">
        <v>0</v>
      </c>
      <c r="T436" s="181">
        <v>1088</v>
      </c>
      <c r="U436" s="181">
        <v>28399</v>
      </c>
      <c r="V436" s="250"/>
      <c r="W436" s="199">
        <v>0</v>
      </c>
      <c r="X436" s="258">
        <v>0.09</v>
      </c>
      <c r="Y436" s="258">
        <v>2.1571690444657004E-4</v>
      </c>
      <c r="Z436" s="259">
        <v>0</v>
      </c>
      <c r="AA436" s="253"/>
      <c r="AB436" s="260">
        <v>0</v>
      </c>
      <c r="AC436" s="261">
        <v>0</v>
      </c>
      <c r="AD436" s="181">
        <v>0</v>
      </c>
      <c r="AE436" s="261">
        <v>0</v>
      </c>
      <c r="AF436" s="262">
        <v>0</v>
      </c>
      <c r="AG436" s="193"/>
    </row>
    <row r="437" spans="1:33" s="59" customFormat="1" ht="12">
      <c r="A437" s="194">
        <v>463</v>
      </c>
      <c r="B437" s="195">
        <v>463035219</v>
      </c>
      <c r="C437" s="196" t="s">
        <v>535</v>
      </c>
      <c r="D437" s="197">
        <v>35</v>
      </c>
      <c r="E437" s="196" t="s">
        <v>62</v>
      </c>
      <c r="F437" s="197">
        <v>219</v>
      </c>
      <c r="G437" s="198" t="s">
        <v>246</v>
      </c>
      <c r="H437" s="180"/>
      <c r="I437" s="181">
        <v>14838</v>
      </c>
      <c r="J437" s="181">
        <v>7587</v>
      </c>
      <c r="K437" s="181">
        <f t="shared" si="6"/>
        <v>0</v>
      </c>
      <c r="L437" s="181">
        <v>1088</v>
      </c>
      <c r="M437" s="181">
        <v>23513</v>
      </c>
      <c r="N437" s="249"/>
      <c r="O437" s="205">
        <v>1</v>
      </c>
      <c r="P437" s="181">
        <v>0</v>
      </c>
      <c r="Q437" s="181">
        <v>22425</v>
      </c>
      <c r="R437" s="181">
        <v>0</v>
      </c>
      <c r="S437" s="181">
        <v>0</v>
      </c>
      <c r="T437" s="181">
        <v>1088</v>
      </c>
      <c r="U437" s="181">
        <v>23513</v>
      </c>
      <c r="V437" s="250"/>
      <c r="W437" s="199">
        <v>0</v>
      </c>
      <c r="X437" s="258">
        <v>0.09</v>
      </c>
      <c r="Y437" s="258">
        <v>7.5356718669838778E-3</v>
      </c>
      <c r="Z437" s="259">
        <v>0</v>
      </c>
      <c r="AA437" s="253"/>
      <c r="AB437" s="260">
        <v>0</v>
      </c>
      <c r="AC437" s="261">
        <v>0</v>
      </c>
      <c r="AD437" s="181">
        <v>0</v>
      </c>
      <c r="AE437" s="261">
        <v>0</v>
      </c>
      <c r="AF437" s="262">
        <v>0</v>
      </c>
      <c r="AG437" s="193"/>
    </row>
    <row r="438" spans="1:33" s="59" customFormat="1" ht="12">
      <c r="A438" s="194">
        <v>463</v>
      </c>
      <c r="B438" s="195">
        <v>463035220</v>
      </c>
      <c r="C438" s="196" t="s">
        <v>535</v>
      </c>
      <c r="D438" s="197">
        <v>35</v>
      </c>
      <c r="E438" s="196" t="s">
        <v>62</v>
      </c>
      <c r="F438" s="197">
        <v>220</v>
      </c>
      <c r="G438" s="198" t="s">
        <v>247</v>
      </c>
      <c r="H438" s="180"/>
      <c r="I438" s="181">
        <v>16020</v>
      </c>
      <c r="J438" s="181">
        <v>7272</v>
      </c>
      <c r="K438" s="181">
        <f t="shared" si="6"/>
        <v>0</v>
      </c>
      <c r="L438" s="181">
        <v>1088</v>
      </c>
      <c r="M438" s="181">
        <v>24380</v>
      </c>
      <c r="N438" s="249"/>
      <c r="O438" s="205">
        <v>3</v>
      </c>
      <c r="P438" s="181">
        <v>0</v>
      </c>
      <c r="Q438" s="181">
        <v>69876</v>
      </c>
      <c r="R438" s="181">
        <v>0</v>
      </c>
      <c r="S438" s="181">
        <v>0</v>
      </c>
      <c r="T438" s="181">
        <v>3264</v>
      </c>
      <c r="U438" s="181">
        <v>73140</v>
      </c>
      <c r="V438" s="250"/>
      <c r="W438" s="199">
        <v>0</v>
      </c>
      <c r="X438" s="258">
        <v>0.09</v>
      </c>
      <c r="Y438" s="258">
        <v>1.8455011601595125E-2</v>
      </c>
      <c r="Z438" s="259">
        <v>0</v>
      </c>
      <c r="AA438" s="253"/>
      <c r="AB438" s="260">
        <v>0</v>
      </c>
      <c r="AC438" s="261">
        <v>0</v>
      </c>
      <c r="AD438" s="181">
        <v>0</v>
      </c>
      <c r="AE438" s="261">
        <v>0</v>
      </c>
      <c r="AF438" s="262">
        <v>0</v>
      </c>
      <c r="AG438" s="193"/>
    </row>
    <row r="439" spans="1:33" s="59" customFormat="1" ht="12">
      <c r="A439" s="194">
        <v>463</v>
      </c>
      <c r="B439" s="195">
        <v>463035243</v>
      </c>
      <c r="C439" s="196" t="s">
        <v>535</v>
      </c>
      <c r="D439" s="197">
        <v>35</v>
      </c>
      <c r="E439" s="196" t="s">
        <v>62</v>
      </c>
      <c r="F439" s="197">
        <v>243</v>
      </c>
      <c r="G439" s="198" t="s">
        <v>270</v>
      </c>
      <c r="H439" s="180"/>
      <c r="I439" s="181">
        <v>16814</v>
      </c>
      <c r="J439" s="181">
        <v>2543</v>
      </c>
      <c r="K439" s="181">
        <f t="shared" si="6"/>
        <v>0</v>
      </c>
      <c r="L439" s="181">
        <v>1088</v>
      </c>
      <c r="M439" s="181">
        <v>20445</v>
      </c>
      <c r="N439" s="249"/>
      <c r="O439" s="205">
        <v>3</v>
      </c>
      <c r="P439" s="181">
        <v>0</v>
      </c>
      <c r="Q439" s="181">
        <v>58071</v>
      </c>
      <c r="R439" s="181">
        <v>0</v>
      </c>
      <c r="S439" s="181">
        <v>0</v>
      </c>
      <c r="T439" s="181">
        <v>3264</v>
      </c>
      <c r="U439" s="181">
        <v>61335</v>
      </c>
      <c r="V439" s="250"/>
      <c r="W439" s="199">
        <v>0</v>
      </c>
      <c r="X439" s="258">
        <v>0.09</v>
      </c>
      <c r="Y439" s="258">
        <v>6.3574045918088698E-3</v>
      </c>
      <c r="Z439" s="259">
        <v>0</v>
      </c>
      <c r="AA439" s="253"/>
      <c r="AB439" s="260">
        <v>0</v>
      </c>
      <c r="AC439" s="261">
        <v>0</v>
      </c>
      <c r="AD439" s="181">
        <v>0</v>
      </c>
      <c r="AE439" s="261">
        <v>0</v>
      </c>
      <c r="AF439" s="262">
        <v>0</v>
      </c>
      <c r="AG439" s="193"/>
    </row>
    <row r="440" spans="1:33" s="59" customFormat="1" ht="12">
      <c r="A440" s="194">
        <v>463</v>
      </c>
      <c r="B440" s="195">
        <v>463035244</v>
      </c>
      <c r="C440" s="196" t="s">
        <v>535</v>
      </c>
      <c r="D440" s="197">
        <v>35</v>
      </c>
      <c r="E440" s="196" t="s">
        <v>62</v>
      </c>
      <c r="F440" s="197">
        <v>244</v>
      </c>
      <c r="G440" s="198" t="s">
        <v>271</v>
      </c>
      <c r="H440" s="180"/>
      <c r="I440" s="181">
        <v>13841</v>
      </c>
      <c r="J440" s="181">
        <v>4149</v>
      </c>
      <c r="K440" s="181">
        <f t="shared" si="6"/>
        <v>0</v>
      </c>
      <c r="L440" s="181">
        <v>1088</v>
      </c>
      <c r="M440" s="181">
        <v>19078</v>
      </c>
      <c r="N440" s="249"/>
      <c r="O440" s="205">
        <v>6</v>
      </c>
      <c r="P440" s="181">
        <v>0</v>
      </c>
      <c r="Q440" s="181">
        <v>107940</v>
      </c>
      <c r="R440" s="181">
        <v>0</v>
      </c>
      <c r="S440" s="181">
        <v>0</v>
      </c>
      <c r="T440" s="181">
        <v>6528</v>
      </c>
      <c r="U440" s="181">
        <v>114468</v>
      </c>
      <c r="V440" s="250"/>
      <c r="W440" s="199">
        <v>0</v>
      </c>
      <c r="X440" s="258">
        <v>0.09</v>
      </c>
      <c r="Y440" s="258">
        <v>0.11945951840522252</v>
      </c>
      <c r="Z440" s="259">
        <v>0</v>
      </c>
      <c r="AA440" s="253"/>
      <c r="AB440" s="260">
        <v>0</v>
      </c>
      <c r="AC440" s="261">
        <v>0.48276306134128655</v>
      </c>
      <c r="AD440" s="181">
        <v>9209.9074735297454</v>
      </c>
      <c r="AE440" s="261">
        <v>0</v>
      </c>
      <c r="AF440" s="262">
        <v>0</v>
      </c>
      <c r="AG440" s="193"/>
    </row>
    <row r="441" spans="1:33" s="59" customFormat="1" ht="12">
      <c r="A441" s="194">
        <v>463</v>
      </c>
      <c r="B441" s="195">
        <v>463035251</v>
      </c>
      <c r="C441" s="196" t="s">
        <v>535</v>
      </c>
      <c r="D441" s="197">
        <v>35</v>
      </c>
      <c r="E441" s="196" t="s">
        <v>62</v>
      </c>
      <c r="F441" s="197">
        <v>251</v>
      </c>
      <c r="G441" s="198" t="s">
        <v>278</v>
      </c>
      <c r="H441" s="180"/>
      <c r="I441" s="181">
        <v>16652</v>
      </c>
      <c r="J441" s="181">
        <v>3522</v>
      </c>
      <c r="K441" s="181">
        <f t="shared" si="6"/>
        <v>0</v>
      </c>
      <c r="L441" s="181">
        <v>1088</v>
      </c>
      <c r="M441" s="181">
        <v>21262</v>
      </c>
      <c r="N441" s="249"/>
      <c r="O441" s="205">
        <v>2</v>
      </c>
      <c r="P441" s="181">
        <v>0</v>
      </c>
      <c r="Q441" s="181">
        <v>40348</v>
      </c>
      <c r="R441" s="181">
        <v>0</v>
      </c>
      <c r="S441" s="181">
        <v>0</v>
      </c>
      <c r="T441" s="181">
        <v>2176</v>
      </c>
      <c r="U441" s="181">
        <v>42524</v>
      </c>
      <c r="V441" s="250"/>
      <c r="W441" s="199">
        <v>0</v>
      </c>
      <c r="X441" s="258">
        <v>0.09</v>
      </c>
      <c r="Y441" s="258">
        <v>4.6259681598784297E-2</v>
      </c>
      <c r="Z441" s="259">
        <v>0</v>
      </c>
      <c r="AA441" s="253"/>
      <c r="AB441" s="260">
        <v>0</v>
      </c>
      <c r="AC441" s="261">
        <v>0</v>
      </c>
      <c r="AD441" s="181">
        <v>0</v>
      </c>
      <c r="AE441" s="261">
        <v>0</v>
      </c>
      <c r="AF441" s="262">
        <v>0</v>
      </c>
      <c r="AG441" s="193"/>
    </row>
    <row r="442" spans="1:33" s="59" customFormat="1" ht="12">
      <c r="A442" s="194">
        <v>463</v>
      </c>
      <c r="B442" s="195">
        <v>463035285</v>
      </c>
      <c r="C442" s="196" t="s">
        <v>535</v>
      </c>
      <c r="D442" s="197">
        <v>35</v>
      </c>
      <c r="E442" s="196" t="s">
        <v>62</v>
      </c>
      <c r="F442" s="197">
        <v>285</v>
      </c>
      <c r="G442" s="198" t="s">
        <v>312</v>
      </c>
      <c r="H442" s="180"/>
      <c r="I442" s="181">
        <v>11369</v>
      </c>
      <c r="J442" s="181">
        <v>3344</v>
      </c>
      <c r="K442" s="181">
        <f t="shared" si="6"/>
        <v>0</v>
      </c>
      <c r="L442" s="181">
        <v>1088</v>
      </c>
      <c r="M442" s="181">
        <v>15801</v>
      </c>
      <c r="N442" s="249"/>
      <c r="O442" s="205">
        <v>3</v>
      </c>
      <c r="P442" s="181">
        <v>0</v>
      </c>
      <c r="Q442" s="181">
        <v>44139</v>
      </c>
      <c r="R442" s="181">
        <v>0</v>
      </c>
      <c r="S442" s="181">
        <v>0</v>
      </c>
      <c r="T442" s="181">
        <v>3264</v>
      </c>
      <c r="U442" s="181">
        <v>47403</v>
      </c>
      <c r="V442" s="250"/>
      <c r="W442" s="199">
        <v>0</v>
      </c>
      <c r="X442" s="258">
        <v>0.09</v>
      </c>
      <c r="Y442" s="258">
        <v>4.0150629287589494E-2</v>
      </c>
      <c r="Z442" s="259">
        <v>0</v>
      </c>
      <c r="AA442" s="253"/>
      <c r="AB442" s="260">
        <v>0</v>
      </c>
      <c r="AC442" s="261">
        <v>0</v>
      </c>
      <c r="AD442" s="181">
        <v>0</v>
      </c>
      <c r="AE442" s="261">
        <v>0</v>
      </c>
      <c r="AF442" s="262">
        <v>0</v>
      </c>
      <c r="AG442" s="193"/>
    </row>
    <row r="443" spans="1:33" s="59" customFormat="1" ht="12">
      <c r="A443" s="194">
        <v>463</v>
      </c>
      <c r="B443" s="195">
        <v>463035293</v>
      </c>
      <c r="C443" s="196" t="s">
        <v>535</v>
      </c>
      <c r="D443" s="197">
        <v>35</v>
      </c>
      <c r="E443" s="196" t="s">
        <v>62</v>
      </c>
      <c r="F443" s="197">
        <v>293</v>
      </c>
      <c r="G443" s="198" t="s">
        <v>320</v>
      </c>
      <c r="H443" s="180"/>
      <c r="I443" s="181">
        <v>10831</v>
      </c>
      <c r="J443" s="181">
        <v>473</v>
      </c>
      <c r="K443" s="181">
        <f t="shared" si="6"/>
        <v>0</v>
      </c>
      <c r="L443" s="181">
        <v>1088</v>
      </c>
      <c r="M443" s="181">
        <v>12392</v>
      </c>
      <c r="N443" s="249"/>
      <c r="O443" s="205">
        <v>2</v>
      </c>
      <c r="P443" s="181">
        <v>0</v>
      </c>
      <c r="Q443" s="181">
        <v>22608</v>
      </c>
      <c r="R443" s="181">
        <v>0</v>
      </c>
      <c r="S443" s="181">
        <v>0</v>
      </c>
      <c r="T443" s="181">
        <v>2176</v>
      </c>
      <c r="U443" s="181">
        <v>24784</v>
      </c>
      <c r="V443" s="250"/>
      <c r="W443" s="199">
        <v>0</v>
      </c>
      <c r="X443" s="258">
        <v>0.18</v>
      </c>
      <c r="Y443" s="258">
        <v>1.1950118609715614E-2</v>
      </c>
      <c r="Z443" s="259">
        <v>0</v>
      </c>
      <c r="AA443" s="253"/>
      <c r="AB443" s="260">
        <v>0</v>
      </c>
      <c r="AC443" s="261">
        <v>0</v>
      </c>
      <c r="AD443" s="181">
        <v>0</v>
      </c>
      <c r="AE443" s="261">
        <v>0</v>
      </c>
      <c r="AF443" s="262">
        <v>0</v>
      </c>
      <c r="AG443" s="193"/>
    </row>
    <row r="444" spans="1:33" s="59" customFormat="1" ht="12">
      <c r="A444" s="194">
        <v>464</v>
      </c>
      <c r="B444" s="195">
        <v>464168030</v>
      </c>
      <c r="C444" s="196" t="s">
        <v>536</v>
      </c>
      <c r="D444" s="197">
        <v>168</v>
      </c>
      <c r="E444" s="196" t="s">
        <v>195</v>
      </c>
      <c r="F444" s="197">
        <v>30</v>
      </c>
      <c r="G444" s="198" t="s">
        <v>57</v>
      </c>
      <c r="H444" s="180"/>
      <c r="I444" s="181">
        <v>12553</v>
      </c>
      <c r="J444" s="181">
        <v>3127</v>
      </c>
      <c r="K444" s="181">
        <f t="shared" si="6"/>
        <v>0</v>
      </c>
      <c r="L444" s="181">
        <v>1088</v>
      </c>
      <c r="M444" s="181">
        <v>16768</v>
      </c>
      <c r="N444" s="249"/>
      <c r="O444" s="205">
        <v>5</v>
      </c>
      <c r="P444" s="181">
        <v>0</v>
      </c>
      <c r="Q444" s="181">
        <v>78400</v>
      </c>
      <c r="R444" s="181">
        <v>0</v>
      </c>
      <c r="S444" s="181">
        <v>0</v>
      </c>
      <c r="T444" s="181">
        <v>5440</v>
      </c>
      <c r="U444" s="181">
        <v>83840</v>
      </c>
      <c r="V444" s="250"/>
      <c r="W444" s="199">
        <v>0</v>
      </c>
      <c r="X444" s="258">
        <v>0.09</v>
      </c>
      <c r="Y444" s="258">
        <v>2.8049874604206436E-3</v>
      </c>
      <c r="Z444" s="259">
        <v>0</v>
      </c>
      <c r="AA444" s="253"/>
      <c r="AB444" s="260">
        <v>0</v>
      </c>
      <c r="AC444" s="261">
        <v>0</v>
      </c>
      <c r="AD444" s="181">
        <v>0</v>
      </c>
      <c r="AE444" s="261">
        <v>0</v>
      </c>
      <c r="AF444" s="262">
        <v>0</v>
      </c>
      <c r="AG444" s="193"/>
    </row>
    <row r="445" spans="1:33" s="59" customFormat="1" ht="12">
      <c r="A445" s="194">
        <v>464</v>
      </c>
      <c r="B445" s="195">
        <v>464168163</v>
      </c>
      <c r="C445" s="196" t="s">
        <v>536</v>
      </c>
      <c r="D445" s="197">
        <v>168</v>
      </c>
      <c r="E445" s="196" t="s">
        <v>195</v>
      </c>
      <c r="F445" s="197">
        <v>163</v>
      </c>
      <c r="G445" s="198" t="s">
        <v>190</v>
      </c>
      <c r="H445" s="180"/>
      <c r="I445" s="181">
        <v>13981</v>
      </c>
      <c r="J445" s="181">
        <v>0</v>
      </c>
      <c r="K445" s="181">
        <f t="shared" si="6"/>
        <v>0</v>
      </c>
      <c r="L445" s="181">
        <v>1088</v>
      </c>
      <c r="M445" s="181">
        <v>15069</v>
      </c>
      <c r="N445" s="249"/>
      <c r="O445" s="205">
        <v>28</v>
      </c>
      <c r="P445" s="181">
        <v>0</v>
      </c>
      <c r="Q445" s="181">
        <v>391468</v>
      </c>
      <c r="R445" s="181">
        <v>0</v>
      </c>
      <c r="S445" s="181">
        <v>0</v>
      </c>
      <c r="T445" s="181">
        <v>30464</v>
      </c>
      <c r="U445" s="181">
        <v>421932</v>
      </c>
      <c r="V445" s="250"/>
      <c r="W445" s="199">
        <v>0</v>
      </c>
      <c r="X445" s="258">
        <v>0.113490033140277</v>
      </c>
      <c r="Y445" s="258">
        <v>9.7702527762697416E-2</v>
      </c>
      <c r="Z445" s="259">
        <v>0</v>
      </c>
      <c r="AA445" s="253"/>
      <c r="AB445" s="260">
        <v>0</v>
      </c>
      <c r="AC445" s="261">
        <v>0</v>
      </c>
      <c r="AD445" s="181">
        <v>0</v>
      </c>
      <c r="AE445" s="261">
        <v>0</v>
      </c>
      <c r="AF445" s="262">
        <v>0</v>
      </c>
      <c r="AG445" s="193"/>
    </row>
    <row r="446" spans="1:33" s="59" customFormat="1" ht="12">
      <c r="A446" s="194">
        <v>464</v>
      </c>
      <c r="B446" s="195">
        <v>464168168</v>
      </c>
      <c r="C446" s="196" t="s">
        <v>536</v>
      </c>
      <c r="D446" s="197">
        <v>168</v>
      </c>
      <c r="E446" s="196" t="s">
        <v>195</v>
      </c>
      <c r="F446" s="197">
        <v>168</v>
      </c>
      <c r="G446" s="198" t="s">
        <v>195</v>
      </c>
      <c r="H446" s="180"/>
      <c r="I446" s="181">
        <v>10779</v>
      </c>
      <c r="J446" s="181">
        <v>7418</v>
      </c>
      <c r="K446" s="181">
        <f t="shared" si="6"/>
        <v>0</v>
      </c>
      <c r="L446" s="181">
        <v>1088</v>
      </c>
      <c r="M446" s="181">
        <v>19285</v>
      </c>
      <c r="N446" s="249"/>
      <c r="O446" s="205">
        <v>112</v>
      </c>
      <c r="P446" s="181">
        <v>0</v>
      </c>
      <c r="Q446" s="181">
        <v>2038064</v>
      </c>
      <c r="R446" s="181">
        <v>0</v>
      </c>
      <c r="S446" s="181">
        <v>0</v>
      </c>
      <c r="T446" s="181">
        <v>121856</v>
      </c>
      <c r="U446" s="181">
        <v>2159920</v>
      </c>
      <c r="V446" s="250"/>
      <c r="W446" s="199">
        <v>0</v>
      </c>
      <c r="X446" s="258">
        <v>0.09</v>
      </c>
      <c r="Y446" s="258">
        <v>3.8432964705226433E-2</v>
      </c>
      <c r="Z446" s="259">
        <v>0</v>
      </c>
      <c r="AA446" s="253"/>
      <c r="AB446" s="260">
        <v>0</v>
      </c>
      <c r="AC446" s="261">
        <v>0</v>
      </c>
      <c r="AD446" s="181">
        <v>0</v>
      </c>
      <c r="AE446" s="261">
        <v>0</v>
      </c>
      <c r="AF446" s="262">
        <v>0</v>
      </c>
      <c r="AG446" s="193"/>
    </row>
    <row r="447" spans="1:33" s="59" customFormat="1" ht="12">
      <c r="A447" s="194">
        <v>464</v>
      </c>
      <c r="B447" s="195">
        <v>464168196</v>
      </c>
      <c r="C447" s="196" t="s">
        <v>536</v>
      </c>
      <c r="D447" s="197">
        <v>168</v>
      </c>
      <c r="E447" s="196" t="s">
        <v>195</v>
      </c>
      <c r="F447" s="197">
        <v>196</v>
      </c>
      <c r="G447" s="198" t="s">
        <v>223</v>
      </c>
      <c r="H447" s="180"/>
      <c r="I447" s="181">
        <v>10935</v>
      </c>
      <c r="J447" s="181">
        <v>6420</v>
      </c>
      <c r="K447" s="181">
        <f t="shared" si="6"/>
        <v>0</v>
      </c>
      <c r="L447" s="181">
        <v>1088</v>
      </c>
      <c r="M447" s="181">
        <v>18443</v>
      </c>
      <c r="N447" s="249"/>
      <c r="O447" s="205">
        <v>12</v>
      </c>
      <c r="P447" s="181">
        <v>0</v>
      </c>
      <c r="Q447" s="181">
        <v>208260</v>
      </c>
      <c r="R447" s="181">
        <v>0</v>
      </c>
      <c r="S447" s="181">
        <v>0</v>
      </c>
      <c r="T447" s="181">
        <v>13056</v>
      </c>
      <c r="U447" s="181">
        <v>221316</v>
      </c>
      <c r="V447" s="250"/>
      <c r="W447" s="199">
        <v>0</v>
      </c>
      <c r="X447" s="258">
        <v>0.09</v>
      </c>
      <c r="Y447" s="258">
        <v>4.2847796805730622E-2</v>
      </c>
      <c r="Z447" s="259">
        <v>0</v>
      </c>
      <c r="AA447" s="253"/>
      <c r="AB447" s="260">
        <v>0</v>
      </c>
      <c r="AC447" s="261">
        <v>0</v>
      </c>
      <c r="AD447" s="181">
        <v>0</v>
      </c>
      <c r="AE447" s="261">
        <v>0</v>
      </c>
      <c r="AF447" s="262">
        <v>0</v>
      </c>
      <c r="AG447" s="193"/>
    </row>
    <row r="448" spans="1:33" s="59" customFormat="1" ht="12">
      <c r="A448" s="194">
        <v>464</v>
      </c>
      <c r="B448" s="195">
        <v>464168229</v>
      </c>
      <c r="C448" s="196" t="s">
        <v>536</v>
      </c>
      <c r="D448" s="197">
        <v>168</v>
      </c>
      <c r="E448" s="196" t="s">
        <v>195</v>
      </c>
      <c r="F448" s="197">
        <v>229</v>
      </c>
      <c r="G448" s="198" t="s">
        <v>256</v>
      </c>
      <c r="H448" s="180"/>
      <c r="I448" s="181">
        <v>13595</v>
      </c>
      <c r="J448" s="181">
        <v>1414</v>
      </c>
      <c r="K448" s="181">
        <f t="shared" si="6"/>
        <v>0</v>
      </c>
      <c r="L448" s="181">
        <v>1088</v>
      </c>
      <c r="M448" s="181">
        <v>16097</v>
      </c>
      <c r="N448" s="249"/>
      <c r="O448" s="205">
        <v>2</v>
      </c>
      <c r="P448" s="181">
        <v>0</v>
      </c>
      <c r="Q448" s="181">
        <v>30018</v>
      </c>
      <c r="R448" s="181">
        <v>0</v>
      </c>
      <c r="S448" s="181">
        <v>0</v>
      </c>
      <c r="T448" s="181">
        <v>2176</v>
      </c>
      <c r="U448" s="181">
        <v>32194</v>
      </c>
      <c r="V448" s="250"/>
      <c r="W448" s="199">
        <v>0</v>
      </c>
      <c r="X448" s="258">
        <v>0.09</v>
      </c>
      <c r="Y448" s="258">
        <v>1.8899001017940016E-2</v>
      </c>
      <c r="Z448" s="259">
        <v>0</v>
      </c>
      <c r="AA448" s="253"/>
      <c r="AB448" s="260">
        <v>0</v>
      </c>
      <c r="AC448" s="261">
        <v>0</v>
      </c>
      <c r="AD448" s="181">
        <v>0</v>
      </c>
      <c r="AE448" s="261">
        <v>0</v>
      </c>
      <c r="AF448" s="262">
        <v>0</v>
      </c>
      <c r="AG448" s="193"/>
    </row>
    <row r="449" spans="1:33" s="59" customFormat="1" ht="12">
      <c r="A449" s="194">
        <v>464</v>
      </c>
      <c r="B449" s="195">
        <v>464168248</v>
      </c>
      <c r="C449" s="196" t="s">
        <v>536</v>
      </c>
      <c r="D449" s="197">
        <v>168</v>
      </c>
      <c r="E449" s="196" t="s">
        <v>195</v>
      </c>
      <c r="F449" s="197">
        <v>248</v>
      </c>
      <c r="G449" s="198" t="s">
        <v>275</v>
      </c>
      <c r="H449" s="180"/>
      <c r="I449" s="181">
        <v>13014</v>
      </c>
      <c r="J449" s="181">
        <v>694</v>
      </c>
      <c r="K449" s="181">
        <f t="shared" si="6"/>
        <v>0</v>
      </c>
      <c r="L449" s="181">
        <v>1088</v>
      </c>
      <c r="M449" s="181">
        <v>14796</v>
      </c>
      <c r="N449" s="249"/>
      <c r="O449" s="205">
        <v>2</v>
      </c>
      <c r="P449" s="181">
        <v>0</v>
      </c>
      <c r="Q449" s="181">
        <v>27416</v>
      </c>
      <c r="R449" s="181">
        <v>0</v>
      </c>
      <c r="S449" s="181">
        <v>0</v>
      </c>
      <c r="T449" s="181">
        <v>2176</v>
      </c>
      <c r="U449" s="181">
        <v>29592</v>
      </c>
      <c r="V449" s="250"/>
      <c r="W449" s="199">
        <v>0</v>
      </c>
      <c r="X449" s="258">
        <v>0.09</v>
      </c>
      <c r="Y449" s="258">
        <v>7.0579296698307384E-2</v>
      </c>
      <c r="Z449" s="259">
        <v>0</v>
      </c>
      <c r="AA449" s="253"/>
      <c r="AB449" s="260">
        <v>0</v>
      </c>
      <c r="AC449" s="261">
        <v>0</v>
      </c>
      <c r="AD449" s="181">
        <v>0</v>
      </c>
      <c r="AE449" s="261">
        <v>0</v>
      </c>
      <c r="AF449" s="262">
        <v>0</v>
      </c>
      <c r="AG449" s="193"/>
    </row>
    <row r="450" spans="1:33" s="59" customFormat="1" ht="12">
      <c r="A450" s="194">
        <v>464</v>
      </c>
      <c r="B450" s="195">
        <v>464168258</v>
      </c>
      <c r="C450" s="196" t="s">
        <v>536</v>
      </c>
      <c r="D450" s="197">
        <v>168</v>
      </c>
      <c r="E450" s="196" t="s">
        <v>195</v>
      </c>
      <c r="F450" s="197">
        <v>258</v>
      </c>
      <c r="G450" s="198" t="s">
        <v>285</v>
      </c>
      <c r="H450" s="180"/>
      <c r="I450" s="181">
        <v>12731</v>
      </c>
      <c r="J450" s="181">
        <v>4119</v>
      </c>
      <c r="K450" s="181">
        <f t="shared" si="6"/>
        <v>0</v>
      </c>
      <c r="L450" s="181">
        <v>1088</v>
      </c>
      <c r="M450" s="181">
        <v>17938</v>
      </c>
      <c r="N450" s="249"/>
      <c r="O450" s="205">
        <v>8</v>
      </c>
      <c r="P450" s="181">
        <v>0</v>
      </c>
      <c r="Q450" s="181">
        <v>134800</v>
      </c>
      <c r="R450" s="181">
        <v>-4294.6547273380393</v>
      </c>
      <c r="S450" s="181">
        <v>0</v>
      </c>
      <c r="T450" s="181">
        <v>8704</v>
      </c>
      <c r="U450" s="181">
        <v>139209.34527266194</v>
      </c>
      <c r="V450" s="250"/>
      <c r="W450" s="199">
        <v>0</v>
      </c>
      <c r="X450" s="258">
        <v>0.09</v>
      </c>
      <c r="Y450" s="258">
        <v>0.10336977369627079</v>
      </c>
      <c r="Z450" s="259">
        <v>-536.83184091725491</v>
      </c>
      <c r="AA450" s="253"/>
      <c r="AB450" s="260">
        <v>0</v>
      </c>
      <c r="AC450" s="261">
        <v>1</v>
      </c>
      <c r="AD450" s="181">
        <v>17938</v>
      </c>
      <c r="AE450" s="261">
        <v>0</v>
      </c>
      <c r="AF450" s="262">
        <v>0</v>
      </c>
      <c r="AG450" s="193"/>
    </row>
    <row r="451" spans="1:33" s="59" customFormat="1" ht="12">
      <c r="A451" s="194">
        <v>464</v>
      </c>
      <c r="B451" s="195">
        <v>464168291</v>
      </c>
      <c r="C451" s="196" t="s">
        <v>536</v>
      </c>
      <c r="D451" s="197">
        <v>168</v>
      </c>
      <c r="E451" s="196" t="s">
        <v>195</v>
      </c>
      <c r="F451" s="197">
        <v>291</v>
      </c>
      <c r="G451" s="198" t="s">
        <v>318</v>
      </c>
      <c r="H451" s="180"/>
      <c r="I451" s="181">
        <v>10497</v>
      </c>
      <c r="J451" s="181">
        <v>4325</v>
      </c>
      <c r="K451" s="181">
        <f t="shared" si="6"/>
        <v>0</v>
      </c>
      <c r="L451" s="181">
        <v>1088</v>
      </c>
      <c r="M451" s="181">
        <v>15910</v>
      </c>
      <c r="N451" s="249"/>
      <c r="O451" s="205">
        <v>61</v>
      </c>
      <c r="P451" s="181">
        <v>0</v>
      </c>
      <c r="Q451" s="181">
        <v>904142</v>
      </c>
      <c r="R451" s="181">
        <v>0</v>
      </c>
      <c r="S451" s="181">
        <v>0</v>
      </c>
      <c r="T451" s="181">
        <v>66368</v>
      </c>
      <c r="U451" s="181">
        <v>970510</v>
      </c>
      <c r="V451" s="250"/>
      <c r="W451" s="199">
        <v>0</v>
      </c>
      <c r="X451" s="258">
        <v>0.09</v>
      </c>
      <c r="Y451" s="258">
        <v>3.5765587975309099E-2</v>
      </c>
      <c r="Z451" s="259">
        <v>0</v>
      </c>
      <c r="AA451" s="253"/>
      <c r="AB451" s="260">
        <v>0</v>
      </c>
      <c r="AC451" s="261">
        <v>0</v>
      </c>
      <c r="AD451" s="181">
        <v>0</v>
      </c>
      <c r="AE451" s="261">
        <v>0</v>
      </c>
      <c r="AF451" s="262">
        <v>0</v>
      </c>
      <c r="AG451" s="193"/>
    </row>
    <row r="452" spans="1:33" s="59" customFormat="1" ht="12">
      <c r="A452" s="194">
        <v>466</v>
      </c>
      <c r="B452" s="195">
        <v>466700096</v>
      </c>
      <c r="C452" s="196" t="s">
        <v>537</v>
      </c>
      <c r="D452" s="197">
        <v>700</v>
      </c>
      <c r="E452" s="196" t="s">
        <v>412</v>
      </c>
      <c r="F452" s="197">
        <v>96</v>
      </c>
      <c r="G452" s="198" t="s">
        <v>123</v>
      </c>
      <c r="H452" s="180"/>
      <c r="I452" s="181">
        <v>13582.550780165286</v>
      </c>
      <c r="J452" s="181">
        <v>9213</v>
      </c>
      <c r="K452" s="181">
        <f t="shared" si="6"/>
        <v>0</v>
      </c>
      <c r="L452" s="181">
        <v>1088</v>
      </c>
      <c r="M452" s="181">
        <v>23883.550780165286</v>
      </c>
      <c r="N452" s="249"/>
      <c r="O452" s="205">
        <v>2</v>
      </c>
      <c r="P452" s="181">
        <v>0</v>
      </c>
      <c r="Q452" s="181">
        <v>45592</v>
      </c>
      <c r="R452" s="181">
        <v>0</v>
      </c>
      <c r="S452" s="181">
        <v>0</v>
      </c>
      <c r="T452" s="181">
        <v>2176</v>
      </c>
      <c r="U452" s="181">
        <v>47768</v>
      </c>
      <c r="V452" s="250"/>
      <c r="W452" s="199">
        <v>0</v>
      </c>
      <c r="X452" s="258">
        <v>0.09</v>
      </c>
      <c r="Y452" s="258">
        <v>4.573659334352756E-2</v>
      </c>
      <c r="Z452" s="259">
        <v>0</v>
      </c>
      <c r="AA452" s="253"/>
      <c r="AB452" s="260">
        <v>0</v>
      </c>
      <c r="AC452" s="261">
        <v>0</v>
      </c>
      <c r="AD452" s="181">
        <v>0</v>
      </c>
      <c r="AE452" s="261">
        <v>0</v>
      </c>
      <c r="AF452" s="262">
        <v>0</v>
      </c>
      <c r="AG452" s="193"/>
    </row>
    <row r="453" spans="1:33" s="59" customFormat="1" ht="12">
      <c r="A453" s="194">
        <v>466</v>
      </c>
      <c r="B453" s="195">
        <v>466700700</v>
      </c>
      <c r="C453" s="196" t="s">
        <v>537</v>
      </c>
      <c r="D453" s="197">
        <v>700</v>
      </c>
      <c r="E453" s="196" t="s">
        <v>412</v>
      </c>
      <c r="F453" s="197">
        <v>700</v>
      </c>
      <c r="G453" s="198" t="s">
        <v>412</v>
      </c>
      <c r="H453" s="180"/>
      <c r="I453" s="181">
        <v>14190</v>
      </c>
      <c r="J453" s="181">
        <v>12272</v>
      </c>
      <c r="K453" s="181">
        <f t="shared" si="6"/>
        <v>0</v>
      </c>
      <c r="L453" s="181">
        <v>1088</v>
      </c>
      <c r="M453" s="181">
        <v>27550</v>
      </c>
      <c r="N453" s="249"/>
      <c r="O453" s="205">
        <v>34</v>
      </c>
      <c r="P453" s="181">
        <v>0</v>
      </c>
      <c r="Q453" s="181">
        <v>899708</v>
      </c>
      <c r="R453" s="181">
        <v>0</v>
      </c>
      <c r="S453" s="181">
        <v>0</v>
      </c>
      <c r="T453" s="181">
        <v>36992</v>
      </c>
      <c r="U453" s="181">
        <v>936700</v>
      </c>
      <c r="V453" s="250"/>
      <c r="W453" s="199">
        <v>0</v>
      </c>
      <c r="X453" s="258">
        <v>0.09</v>
      </c>
      <c r="Y453" s="258">
        <v>3.9812461388738521E-2</v>
      </c>
      <c r="Z453" s="259">
        <v>0</v>
      </c>
      <c r="AA453" s="253"/>
      <c r="AB453" s="260">
        <v>0</v>
      </c>
      <c r="AC453" s="261">
        <v>0</v>
      </c>
      <c r="AD453" s="181">
        <v>0</v>
      </c>
      <c r="AE453" s="261">
        <v>0</v>
      </c>
      <c r="AF453" s="262">
        <v>0</v>
      </c>
      <c r="AG453" s="193"/>
    </row>
    <row r="454" spans="1:33" s="59" customFormat="1" ht="12">
      <c r="A454" s="194">
        <v>466</v>
      </c>
      <c r="B454" s="195">
        <v>466774089</v>
      </c>
      <c r="C454" s="196" t="s">
        <v>537</v>
      </c>
      <c r="D454" s="197">
        <v>774</v>
      </c>
      <c r="E454" s="196" t="s">
        <v>435</v>
      </c>
      <c r="F454" s="197">
        <v>89</v>
      </c>
      <c r="G454" s="198" t="s">
        <v>116</v>
      </c>
      <c r="H454" s="180"/>
      <c r="I454" s="181">
        <v>14172</v>
      </c>
      <c r="J454" s="181">
        <v>18560</v>
      </c>
      <c r="K454" s="181">
        <f t="shared" si="6"/>
        <v>0</v>
      </c>
      <c r="L454" s="181">
        <v>1088</v>
      </c>
      <c r="M454" s="181">
        <v>33820</v>
      </c>
      <c r="N454" s="249"/>
      <c r="O454" s="205">
        <v>22</v>
      </c>
      <c r="P454" s="181">
        <v>0</v>
      </c>
      <c r="Q454" s="181">
        <v>720104</v>
      </c>
      <c r="R454" s="181">
        <v>0</v>
      </c>
      <c r="S454" s="181">
        <v>0</v>
      </c>
      <c r="T454" s="181">
        <v>23936</v>
      </c>
      <c r="U454" s="181">
        <v>744040</v>
      </c>
      <c r="V454" s="250"/>
      <c r="W454" s="199">
        <v>0</v>
      </c>
      <c r="X454" s="258">
        <v>0.09</v>
      </c>
      <c r="Y454" s="258">
        <v>5.6106396493878163E-2</v>
      </c>
      <c r="Z454" s="259">
        <v>0</v>
      </c>
      <c r="AA454" s="253"/>
      <c r="AB454" s="260">
        <v>0</v>
      </c>
      <c r="AC454" s="261">
        <v>0</v>
      </c>
      <c r="AD454" s="181">
        <v>0</v>
      </c>
      <c r="AE454" s="261">
        <v>0</v>
      </c>
      <c r="AF454" s="262">
        <v>0</v>
      </c>
      <c r="AG454" s="193"/>
    </row>
    <row r="455" spans="1:33" s="59" customFormat="1" ht="12">
      <c r="A455" s="194">
        <v>466</v>
      </c>
      <c r="B455" s="195">
        <v>466774096</v>
      </c>
      <c r="C455" s="196" t="s">
        <v>537</v>
      </c>
      <c r="D455" s="197">
        <v>774</v>
      </c>
      <c r="E455" s="196" t="s">
        <v>435</v>
      </c>
      <c r="F455" s="197">
        <v>96</v>
      </c>
      <c r="G455" s="198" t="s">
        <v>123</v>
      </c>
      <c r="H455" s="180"/>
      <c r="I455" s="181">
        <v>12558</v>
      </c>
      <c r="J455" s="181">
        <v>8518</v>
      </c>
      <c r="K455" s="181">
        <f t="shared" si="6"/>
        <v>0</v>
      </c>
      <c r="L455" s="181">
        <v>1088</v>
      </c>
      <c r="M455" s="181">
        <v>22164</v>
      </c>
      <c r="N455" s="249"/>
      <c r="O455" s="205">
        <v>8</v>
      </c>
      <c r="P455" s="181">
        <v>0</v>
      </c>
      <c r="Q455" s="181">
        <v>168608</v>
      </c>
      <c r="R455" s="181">
        <v>0</v>
      </c>
      <c r="S455" s="181">
        <v>0</v>
      </c>
      <c r="T455" s="181">
        <v>8704</v>
      </c>
      <c r="U455" s="181">
        <v>177312</v>
      </c>
      <c r="V455" s="250"/>
      <c r="W455" s="199">
        <v>0</v>
      </c>
      <c r="X455" s="258">
        <v>0.09</v>
      </c>
      <c r="Y455" s="258">
        <v>4.573659334352756E-2</v>
      </c>
      <c r="Z455" s="259">
        <v>0</v>
      </c>
      <c r="AA455" s="253"/>
      <c r="AB455" s="260">
        <v>0</v>
      </c>
      <c r="AC455" s="261">
        <v>0</v>
      </c>
      <c r="AD455" s="181">
        <v>0</v>
      </c>
      <c r="AE455" s="261">
        <v>0</v>
      </c>
      <c r="AF455" s="262">
        <v>0</v>
      </c>
      <c r="AG455" s="193"/>
    </row>
    <row r="456" spans="1:33" s="59" customFormat="1" ht="12">
      <c r="A456" s="194">
        <v>466</v>
      </c>
      <c r="B456" s="195">
        <v>466774221</v>
      </c>
      <c r="C456" s="196" t="s">
        <v>537</v>
      </c>
      <c r="D456" s="197">
        <v>774</v>
      </c>
      <c r="E456" s="196" t="s">
        <v>435</v>
      </c>
      <c r="F456" s="197">
        <v>221</v>
      </c>
      <c r="G456" s="198" t="s">
        <v>248</v>
      </c>
      <c r="H456" s="180"/>
      <c r="I456" s="181">
        <v>13264</v>
      </c>
      <c r="J456" s="181">
        <v>16542</v>
      </c>
      <c r="K456" s="181">
        <f t="shared" si="6"/>
        <v>0</v>
      </c>
      <c r="L456" s="181">
        <v>1088</v>
      </c>
      <c r="M456" s="181">
        <v>30894</v>
      </c>
      <c r="N456" s="249"/>
      <c r="O456" s="205">
        <v>30</v>
      </c>
      <c r="P456" s="181">
        <v>0</v>
      </c>
      <c r="Q456" s="181">
        <v>894180</v>
      </c>
      <c r="R456" s="181">
        <v>0</v>
      </c>
      <c r="S456" s="181">
        <v>0</v>
      </c>
      <c r="T456" s="181">
        <v>32640</v>
      </c>
      <c r="U456" s="181">
        <v>926820</v>
      </c>
      <c r="V456" s="250"/>
      <c r="W456" s="199">
        <v>0</v>
      </c>
      <c r="X456" s="258">
        <v>0.09</v>
      </c>
      <c r="Y456" s="258">
        <v>7.0764901217930096E-2</v>
      </c>
      <c r="Z456" s="259">
        <v>0</v>
      </c>
      <c r="AA456" s="253"/>
      <c r="AB456" s="260">
        <v>0</v>
      </c>
      <c r="AC456" s="261">
        <v>0</v>
      </c>
      <c r="AD456" s="181">
        <v>0</v>
      </c>
      <c r="AE456" s="261">
        <v>0</v>
      </c>
      <c r="AF456" s="262">
        <v>0</v>
      </c>
      <c r="AG456" s="193"/>
    </row>
    <row r="457" spans="1:33" s="59" customFormat="1" ht="12">
      <c r="A457" s="194">
        <v>466</v>
      </c>
      <c r="B457" s="195">
        <v>466774296</v>
      </c>
      <c r="C457" s="196" t="s">
        <v>537</v>
      </c>
      <c r="D457" s="197">
        <v>774</v>
      </c>
      <c r="E457" s="196" t="s">
        <v>435</v>
      </c>
      <c r="F457" s="197">
        <v>296</v>
      </c>
      <c r="G457" s="198" t="s">
        <v>323</v>
      </c>
      <c r="H457" s="180"/>
      <c r="I457" s="181">
        <v>12679</v>
      </c>
      <c r="J457" s="181">
        <v>19172</v>
      </c>
      <c r="K457" s="181">
        <f t="shared" si="6"/>
        <v>0</v>
      </c>
      <c r="L457" s="181">
        <v>1088</v>
      </c>
      <c r="M457" s="181">
        <v>32939</v>
      </c>
      <c r="N457" s="249"/>
      <c r="O457" s="205">
        <v>40</v>
      </c>
      <c r="P457" s="181">
        <v>0</v>
      </c>
      <c r="Q457" s="181">
        <v>1274040</v>
      </c>
      <c r="R457" s="181">
        <v>0</v>
      </c>
      <c r="S457" s="181">
        <v>0</v>
      </c>
      <c r="T457" s="181">
        <v>43520</v>
      </c>
      <c r="U457" s="181">
        <v>1317560</v>
      </c>
      <c r="V457" s="250"/>
      <c r="W457" s="199">
        <v>0</v>
      </c>
      <c r="X457" s="258">
        <v>0.09</v>
      </c>
      <c r="Y457" s="258">
        <v>0.11403328877498119</v>
      </c>
      <c r="Z457" s="259">
        <v>0</v>
      </c>
      <c r="AA457" s="253"/>
      <c r="AB457" s="260">
        <v>0</v>
      </c>
      <c r="AC457" s="261">
        <v>8.4302712070000663</v>
      </c>
      <c r="AD457" s="181">
        <v>277687.56821415911</v>
      </c>
      <c r="AE457" s="261">
        <v>0</v>
      </c>
      <c r="AF457" s="262">
        <v>0</v>
      </c>
      <c r="AG457" s="193"/>
    </row>
    <row r="458" spans="1:33" s="59" customFormat="1" ht="12">
      <c r="A458" s="194">
        <v>466</v>
      </c>
      <c r="B458" s="195">
        <v>466774774</v>
      </c>
      <c r="C458" s="196" t="s">
        <v>537</v>
      </c>
      <c r="D458" s="197">
        <v>774</v>
      </c>
      <c r="E458" s="196" t="s">
        <v>435</v>
      </c>
      <c r="F458" s="197">
        <v>774</v>
      </c>
      <c r="G458" s="198" t="s">
        <v>435</v>
      </c>
      <c r="H458" s="180"/>
      <c r="I458" s="181">
        <v>13522</v>
      </c>
      <c r="J458" s="181">
        <v>24611</v>
      </c>
      <c r="K458" s="181">
        <f t="shared" si="6"/>
        <v>0</v>
      </c>
      <c r="L458" s="181">
        <v>1088</v>
      </c>
      <c r="M458" s="181">
        <v>39221</v>
      </c>
      <c r="N458" s="249"/>
      <c r="O458" s="205">
        <v>44</v>
      </c>
      <c r="P458" s="181">
        <v>0</v>
      </c>
      <c r="Q458" s="181">
        <v>1677852</v>
      </c>
      <c r="R458" s="181">
        <v>-58801.555199999835</v>
      </c>
      <c r="S458" s="181">
        <v>0</v>
      </c>
      <c r="T458" s="181">
        <v>47872</v>
      </c>
      <c r="U458" s="181">
        <v>1666922.4448000002</v>
      </c>
      <c r="V458" s="250"/>
      <c r="W458" s="199">
        <v>0</v>
      </c>
      <c r="X458" s="258">
        <v>0.09</v>
      </c>
      <c r="Y458" s="258">
        <v>0.12860766825387329</v>
      </c>
      <c r="Z458" s="259">
        <v>-1336.3989818181781</v>
      </c>
      <c r="AA458" s="253"/>
      <c r="AB458" s="260">
        <v>0</v>
      </c>
      <c r="AC458" s="261">
        <v>11.666666666666666</v>
      </c>
      <c r="AD458" s="181">
        <v>457577</v>
      </c>
      <c r="AE458" s="261">
        <v>0</v>
      </c>
      <c r="AF458" s="262">
        <v>0</v>
      </c>
      <c r="AG458" s="193"/>
    </row>
    <row r="459" spans="1:33" s="59" customFormat="1" ht="12">
      <c r="A459" s="194">
        <v>469</v>
      </c>
      <c r="B459" s="195">
        <v>469035018</v>
      </c>
      <c r="C459" s="196" t="s">
        <v>538</v>
      </c>
      <c r="D459" s="197">
        <v>35</v>
      </c>
      <c r="E459" s="196" t="s">
        <v>62</v>
      </c>
      <c r="F459" s="197">
        <v>18</v>
      </c>
      <c r="G459" s="198" t="s">
        <v>45</v>
      </c>
      <c r="H459" s="180"/>
      <c r="I459" s="181">
        <v>16851</v>
      </c>
      <c r="J459" s="181">
        <v>11307</v>
      </c>
      <c r="K459" s="181">
        <f t="shared" ref="K459:K522" si="7">S459/O459</f>
        <v>0</v>
      </c>
      <c r="L459" s="181">
        <v>1088</v>
      </c>
      <c r="M459" s="181">
        <v>29246</v>
      </c>
      <c r="N459" s="249"/>
      <c r="O459" s="205">
        <v>2</v>
      </c>
      <c r="P459" s="181">
        <v>0</v>
      </c>
      <c r="Q459" s="181">
        <v>56316</v>
      </c>
      <c r="R459" s="181">
        <v>0</v>
      </c>
      <c r="S459" s="181">
        <v>0</v>
      </c>
      <c r="T459" s="181">
        <v>2176</v>
      </c>
      <c r="U459" s="181">
        <v>58492</v>
      </c>
      <c r="V459" s="250"/>
      <c r="W459" s="199">
        <v>0</v>
      </c>
      <c r="X459" s="258">
        <v>0.09</v>
      </c>
      <c r="Y459" s="258">
        <v>3.7724004392263304E-2</v>
      </c>
      <c r="Z459" s="259">
        <v>0</v>
      </c>
      <c r="AA459" s="253"/>
      <c r="AB459" s="260">
        <v>0</v>
      </c>
      <c r="AC459" s="261">
        <v>0</v>
      </c>
      <c r="AD459" s="181">
        <v>0</v>
      </c>
      <c r="AE459" s="261">
        <v>0</v>
      </c>
      <c r="AF459" s="262">
        <v>0</v>
      </c>
      <c r="AG459" s="193"/>
    </row>
    <row r="460" spans="1:33" s="59" customFormat="1" ht="12">
      <c r="A460" s="194">
        <v>469</v>
      </c>
      <c r="B460" s="195">
        <v>469035035</v>
      </c>
      <c r="C460" s="196" t="s">
        <v>538</v>
      </c>
      <c r="D460" s="197">
        <v>35</v>
      </c>
      <c r="E460" s="196" t="s">
        <v>62</v>
      </c>
      <c r="F460" s="197">
        <v>35</v>
      </c>
      <c r="G460" s="198" t="s">
        <v>62</v>
      </c>
      <c r="H460" s="180"/>
      <c r="I460" s="181">
        <v>17012</v>
      </c>
      <c r="J460" s="181">
        <v>6576</v>
      </c>
      <c r="K460" s="181">
        <f t="shared" si="7"/>
        <v>0</v>
      </c>
      <c r="L460" s="181">
        <v>1088</v>
      </c>
      <c r="M460" s="181">
        <v>24676</v>
      </c>
      <c r="N460" s="249"/>
      <c r="O460" s="205">
        <v>1188</v>
      </c>
      <c r="P460" s="181">
        <v>0</v>
      </c>
      <c r="Q460" s="181">
        <v>28022544</v>
      </c>
      <c r="R460" s="181">
        <v>0</v>
      </c>
      <c r="S460" s="181">
        <v>0</v>
      </c>
      <c r="T460" s="181">
        <v>1292544</v>
      </c>
      <c r="U460" s="181">
        <v>29315088</v>
      </c>
      <c r="V460" s="250"/>
      <c r="W460" s="199">
        <v>0</v>
      </c>
      <c r="X460" s="258">
        <v>0.18</v>
      </c>
      <c r="Y460" s="258">
        <v>0.17806015337155764</v>
      </c>
      <c r="Z460" s="259">
        <v>0</v>
      </c>
      <c r="AA460" s="253"/>
      <c r="AB460" s="260">
        <v>0</v>
      </c>
      <c r="AC460" s="261">
        <v>0</v>
      </c>
      <c r="AD460" s="181">
        <v>0</v>
      </c>
      <c r="AE460" s="261">
        <v>0</v>
      </c>
      <c r="AF460" s="262">
        <v>0</v>
      </c>
      <c r="AG460" s="193"/>
    </row>
    <row r="461" spans="1:33" s="59" customFormat="1" ht="12">
      <c r="A461" s="194">
        <v>469</v>
      </c>
      <c r="B461" s="195">
        <v>469035044</v>
      </c>
      <c r="C461" s="196" t="s">
        <v>538</v>
      </c>
      <c r="D461" s="197">
        <v>35</v>
      </c>
      <c r="E461" s="196" t="s">
        <v>62</v>
      </c>
      <c r="F461" s="197">
        <v>44</v>
      </c>
      <c r="G461" s="198" t="s">
        <v>71</v>
      </c>
      <c r="H461" s="180"/>
      <c r="I461" s="181">
        <v>16273</v>
      </c>
      <c r="J461" s="181">
        <v>476</v>
      </c>
      <c r="K461" s="181">
        <f t="shared" si="7"/>
        <v>0</v>
      </c>
      <c r="L461" s="181">
        <v>1088</v>
      </c>
      <c r="M461" s="181">
        <v>17837</v>
      </c>
      <c r="N461" s="249"/>
      <c r="O461" s="205">
        <v>10</v>
      </c>
      <c r="P461" s="181">
        <v>0</v>
      </c>
      <c r="Q461" s="181">
        <v>167490</v>
      </c>
      <c r="R461" s="181">
        <v>0</v>
      </c>
      <c r="S461" s="181">
        <v>0</v>
      </c>
      <c r="T461" s="181">
        <v>10880</v>
      </c>
      <c r="U461" s="181">
        <v>178370</v>
      </c>
      <c r="V461" s="250"/>
      <c r="W461" s="199">
        <v>0</v>
      </c>
      <c r="X461" s="258">
        <v>0.18</v>
      </c>
      <c r="Y461" s="258">
        <v>8.3081552996934052E-2</v>
      </c>
      <c r="Z461" s="259">
        <v>0</v>
      </c>
      <c r="AA461" s="253"/>
      <c r="AB461" s="260">
        <v>0</v>
      </c>
      <c r="AC461" s="261">
        <v>0</v>
      </c>
      <c r="AD461" s="181">
        <v>0</v>
      </c>
      <c r="AE461" s="261">
        <v>0</v>
      </c>
      <c r="AF461" s="262">
        <v>0</v>
      </c>
      <c r="AG461" s="193"/>
    </row>
    <row r="462" spans="1:33" s="59" customFormat="1" ht="12">
      <c r="A462" s="194">
        <v>469</v>
      </c>
      <c r="B462" s="195">
        <v>469035046</v>
      </c>
      <c r="C462" s="196" t="s">
        <v>538</v>
      </c>
      <c r="D462" s="197">
        <v>35</v>
      </c>
      <c r="E462" s="196" t="s">
        <v>62</v>
      </c>
      <c r="F462" s="197">
        <v>46</v>
      </c>
      <c r="G462" s="198" t="s">
        <v>73</v>
      </c>
      <c r="H462" s="180"/>
      <c r="I462" s="181">
        <v>12098.122153728487</v>
      </c>
      <c r="J462" s="181">
        <v>12600</v>
      </c>
      <c r="K462" s="181">
        <f t="shared" si="7"/>
        <v>0</v>
      </c>
      <c r="L462" s="181">
        <v>1088</v>
      </c>
      <c r="M462" s="181">
        <v>25786.122153728487</v>
      </c>
      <c r="N462" s="249"/>
      <c r="O462" s="205">
        <v>1</v>
      </c>
      <c r="P462" s="181">
        <v>0</v>
      </c>
      <c r="Q462" s="181">
        <v>24698</v>
      </c>
      <c r="R462" s="181">
        <v>0</v>
      </c>
      <c r="S462" s="181">
        <v>0</v>
      </c>
      <c r="T462" s="181">
        <v>1088</v>
      </c>
      <c r="U462" s="181">
        <v>25786</v>
      </c>
      <c r="V462" s="250"/>
      <c r="W462" s="199">
        <v>0</v>
      </c>
      <c r="X462" s="258">
        <v>0.09</v>
      </c>
      <c r="Y462" s="258">
        <v>2.7709671384224677E-4</v>
      </c>
      <c r="Z462" s="259">
        <v>0</v>
      </c>
      <c r="AA462" s="253"/>
      <c r="AB462" s="260">
        <v>0</v>
      </c>
      <c r="AC462" s="261">
        <v>0</v>
      </c>
      <c r="AD462" s="181">
        <v>0</v>
      </c>
      <c r="AE462" s="261">
        <v>0</v>
      </c>
      <c r="AF462" s="262">
        <v>0</v>
      </c>
      <c r="AG462" s="193"/>
    </row>
    <row r="463" spans="1:33" s="59" customFormat="1" ht="12">
      <c r="A463" s="194">
        <v>469</v>
      </c>
      <c r="B463" s="195">
        <v>469035049</v>
      </c>
      <c r="C463" s="196" t="s">
        <v>538</v>
      </c>
      <c r="D463" s="197">
        <v>35</v>
      </c>
      <c r="E463" s="196" t="s">
        <v>62</v>
      </c>
      <c r="F463" s="197">
        <v>49</v>
      </c>
      <c r="G463" s="198" t="s">
        <v>76</v>
      </c>
      <c r="H463" s="180"/>
      <c r="I463" s="181">
        <v>18177</v>
      </c>
      <c r="J463" s="181">
        <v>22977</v>
      </c>
      <c r="K463" s="181">
        <f t="shared" si="7"/>
        <v>0</v>
      </c>
      <c r="L463" s="181">
        <v>1088</v>
      </c>
      <c r="M463" s="181">
        <v>42242</v>
      </c>
      <c r="N463" s="249"/>
      <c r="O463" s="205">
        <v>2</v>
      </c>
      <c r="P463" s="181">
        <v>0</v>
      </c>
      <c r="Q463" s="181">
        <v>82308</v>
      </c>
      <c r="R463" s="181">
        <v>0</v>
      </c>
      <c r="S463" s="181">
        <v>0</v>
      </c>
      <c r="T463" s="181">
        <v>2176</v>
      </c>
      <c r="U463" s="181">
        <v>84484</v>
      </c>
      <c r="V463" s="250"/>
      <c r="W463" s="199">
        <v>0</v>
      </c>
      <c r="X463" s="258">
        <v>0.09</v>
      </c>
      <c r="Y463" s="258">
        <v>9.2010076939920193E-2</v>
      </c>
      <c r="Z463" s="259">
        <v>0</v>
      </c>
      <c r="AA463" s="253"/>
      <c r="AB463" s="260">
        <v>0</v>
      </c>
      <c r="AC463" s="261">
        <v>0.80474073620131714</v>
      </c>
      <c r="AD463" s="181">
        <v>33994.300257629009</v>
      </c>
      <c r="AE463" s="261">
        <v>0</v>
      </c>
      <c r="AF463" s="262">
        <v>0</v>
      </c>
      <c r="AG463" s="193"/>
    </row>
    <row r="464" spans="1:33" s="59" customFormat="1" ht="12">
      <c r="A464" s="194">
        <v>469</v>
      </c>
      <c r="B464" s="195">
        <v>469035050</v>
      </c>
      <c r="C464" s="196" t="s">
        <v>538</v>
      </c>
      <c r="D464" s="197">
        <v>35</v>
      </c>
      <c r="E464" s="196" t="s">
        <v>62</v>
      </c>
      <c r="F464" s="197">
        <v>50</v>
      </c>
      <c r="G464" s="198" t="s">
        <v>77</v>
      </c>
      <c r="H464" s="180"/>
      <c r="I464" s="181">
        <v>15443</v>
      </c>
      <c r="J464" s="181">
        <v>7026</v>
      </c>
      <c r="K464" s="181">
        <f t="shared" si="7"/>
        <v>0</v>
      </c>
      <c r="L464" s="181">
        <v>1088</v>
      </c>
      <c r="M464" s="181">
        <v>23557</v>
      </c>
      <c r="N464" s="249"/>
      <c r="O464" s="205">
        <v>2</v>
      </c>
      <c r="P464" s="181">
        <v>0</v>
      </c>
      <c r="Q464" s="181">
        <v>44938</v>
      </c>
      <c r="R464" s="181">
        <v>0</v>
      </c>
      <c r="S464" s="181">
        <v>0</v>
      </c>
      <c r="T464" s="181">
        <v>2176</v>
      </c>
      <c r="U464" s="181">
        <v>47114</v>
      </c>
      <c r="V464" s="250"/>
      <c r="W464" s="199">
        <v>0</v>
      </c>
      <c r="X464" s="258">
        <v>0.09</v>
      </c>
      <c r="Y464" s="258">
        <v>7.038170545910054E-3</v>
      </c>
      <c r="Z464" s="259">
        <v>0</v>
      </c>
      <c r="AA464" s="253"/>
      <c r="AB464" s="260">
        <v>0</v>
      </c>
      <c r="AC464" s="261">
        <v>0</v>
      </c>
      <c r="AD464" s="181">
        <v>0</v>
      </c>
      <c r="AE464" s="261">
        <v>0</v>
      </c>
      <c r="AF464" s="262">
        <v>0</v>
      </c>
      <c r="AG464" s="193"/>
    </row>
    <row r="465" spans="1:33" s="59" customFormat="1" ht="12">
      <c r="A465" s="194">
        <v>469</v>
      </c>
      <c r="B465" s="195">
        <v>469035073</v>
      </c>
      <c r="C465" s="196" t="s">
        <v>538</v>
      </c>
      <c r="D465" s="197">
        <v>35</v>
      </c>
      <c r="E465" s="196" t="s">
        <v>62</v>
      </c>
      <c r="F465" s="197">
        <v>73</v>
      </c>
      <c r="G465" s="198" t="s">
        <v>100</v>
      </c>
      <c r="H465" s="180"/>
      <c r="I465" s="181">
        <v>16807</v>
      </c>
      <c r="J465" s="181">
        <v>12748</v>
      </c>
      <c r="K465" s="181">
        <f t="shared" si="7"/>
        <v>0</v>
      </c>
      <c r="L465" s="181">
        <v>1088</v>
      </c>
      <c r="M465" s="181">
        <v>30643</v>
      </c>
      <c r="N465" s="249"/>
      <c r="O465" s="205">
        <v>2</v>
      </c>
      <c r="P465" s="181">
        <v>0</v>
      </c>
      <c r="Q465" s="181">
        <v>59110</v>
      </c>
      <c r="R465" s="181">
        <v>0</v>
      </c>
      <c r="S465" s="181">
        <v>0</v>
      </c>
      <c r="T465" s="181">
        <v>2176</v>
      </c>
      <c r="U465" s="181">
        <v>61286</v>
      </c>
      <c r="V465" s="250"/>
      <c r="W465" s="199">
        <v>0</v>
      </c>
      <c r="X465" s="258">
        <v>0.09</v>
      </c>
      <c r="Y465" s="258">
        <v>1.3571298972557265E-2</v>
      </c>
      <c r="Z465" s="259">
        <v>0</v>
      </c>
      <c r="AA465" s="253"/>
      <c r="AB465" s="260">
        <v>0</v>
      </c>
      <c r="AC465" s="261">
        <v>0</v>
      </c>
      <c r="AD465" s="181">
        <v>0</v>
      </c>
      <c r="AE465" s="261">
        <v>0</v>
      </c>
      <c r="AF465" s="262">
        <v>0</v>
      </c>
      <c r="AG465" s="193"/>
    </row>
    <row r="466" spans="1:33" s="59" customFormat="1" ht="12">
      <c r="A466" s="194">
        <v>469</v>
      </c>
      <c r="B466" s="195">
        <v>469035093</v>
      </c>
      <c r="C466" s="196" t="s">
        <v>538</v>
      </c>
      <c r="D466" s="197">
        <v>35</v>
      </c>
      <c r="E466" s="196" t="s">
        <v>62</v>
      </c>
      <c r="F466" s="197">
        <v>93</v>
      </c>
      <c r="G466" s="198" t="s">
        <v>120</v>
      </c>
      <c r="H466" s="180"/>
      <c r="I466" s="181">
        <v>18081</v>
      </c>
      <c r="J466" s="181">
        <v>0</v>
      </c>
      <c r="K466" s="181">
        <f t="shared" si="7"/>
        <v>0</v>
      </c>
      <c r="L466" s="181">
        <v>1088</v>
      </c>
      <c r="M466" s="181">
        <v>19169</v>
      </c>
      <c r="N466" s="249"/>
      <c r="O466" s="205">
        <v>2</v>
      </c>
      <c r="P466" s="181">
        <v>0</v>
      </c>
      <c r="Q466" s="181">
        <v>36162</v>
      </c>
      <c r="R466" s="181">
        <v>0</v>
      </c>
      <c r="S466" s="181">
        <v>0</v>
      </c>
      <c r="T466" s="181">
        <v>2176</v>
      </c>
      <c r="U466" s="181">
        <v>38338</v>
      </c>
      <c r="V466" s="250"/>
      <c r="W466" s="199">
        <v>0</v>
      </c>
      <c r="X466" s="258">
        <v>0.18</v>
      </c>
      <c r="Y466" s="258">
        <v>8.8820430434127906E-2</v>
      </c>
      <c r="Z466" s="259">
        <v>0</v>
      </c>
      <c r="AA466" s="253"/>
      <c r="AB466" s="260">
        <v>0</v>
      </c>
      <c r="AC466" s="261">
        <v>0</v>
      </c>
      <c r="AD466" s="181">
        <v>0</v>
      </c>
      <c r="AE466" s="261">
        <v>0</v>
      </c>
      <c r="AF466" s="262">
        <v>0</v>
      </c>
      <c r="AG466" s="193"/>
    </row>
    <row r="467" spans="1:33" s="59" customFormat="1" ht="12">
      <c r="A467" s="194">
        <v>469</v>
      </c>
      <c r="B467" s="195">
        <v>469035095</v>
      </c>
      <c r="C467" s="196" t="s">
        <v>538</v>
      </c>
      <c r="D467" s="197">
        <v>35</v>
      </c>
      <c r="E467" s="196" t="s">
        <v>62</v>
      </c>
      <c r="F467" s="197">
        <v>95</v>
      </c>
      <c r="G467" s="198" t="s">
        <v>122</v>
      </c>
      <c r="H467" s="180"/>
      <c r="I467" s="181">
        <v>17817</v>
      </c>
      <c r="J467" s="181">
        <v>0</v>
      </c>
      <c r="K467" s="181">
        <f t="shared" si="7"/>
        <v>0</v>
      </c>
      <c r="L467" s="181">
        <v>1088</v>
      </c>
      <c r="M467" s="181">
        <v>18905</v>
      </c>
      <c r="N467" s="249"/>
      <c r="O467" s="205">
        <v>2</v>
      </c>
      <c r="P467" s="181">
        <v>0</v>
      </c>
      <c r="Q467" s="181">
        <v>35634</v>
      </c>
      <c r="R467" s="181">
        <v>0</v>
      </c>
      <c r="S467" s="181">
        <v>0</v>
      </c>
      <c r="T467" s="181">
        <v>2176</v>
      </c>
      <c r="U467" s="181">
        <v>37810</v>
      </c>
      <c r="V467" s="250"/>
      <c r="W467" s="199">
        <v>0</v>
      </c>
      <c r="X467" s="258">
        <v>0.18</v>
      </c>
      <c r="Y467" s="258">
        <v>0.13923286409707997</v>
      </c>
      <c r="Z467" s="259">
        <v>0</v>
      </c>
      <c r="AA467" s="253"/>
      <c r="AB467" s="260">
        <v>0</v>
      </c>
      <c r="AC467" s="261">
        <v>0</v>
      </c>
      <c r="AD467" s="181">
        <v>0</v>
      </c>
      <c r="AE467" s="261">
        <v>0</v>
      </c>
      <c r="AF467" s="262">
        <v>0</v>
      </c>
      <c r="AG467" s="193"/>
    </row>
    <row r="468" spans="1:33" s="59" customFormat="1" ht="12">
      <c r="A468" s="194">
        <v>469</v>
      </c>
      <c r="B468" s="195">
        <v>469035133</v>
      </c>
      <c r="C468" s="196" t="s">
        <v>538</v>
      </c>
      <c r="D468" s="197">
        <v>35</v>
      </c>
      <c r="E468" s="196" t="s">
        <v>62</v>
      </c>
      <c r="F468" s="197">
        <v>133</v>
      </c>
      <c r="G468" s="198" t="s">
        <v>160</v>
      </c>
      <c r="H468" s="180"/>
      <c r="I468" s="181">
        <v>16453</v>
      </c>
      <c r="J468" s="181">
        <v>1706</v>
      </c>
      <c r="K468" s="181">
        <f t="shared" si="7"/>
        <v>0</v>
      </c>
      <c r="L468" s="181">
        <v>1088</v>
      </c>
      <c r="M468" s="181">
        <v>19247</v>
      </c>
      <c r="N468" s="249"/>
      <c r="O468" s="205">
        <v>1</v>
      </c>
      <c r="P468" s="181">
        <v>0</v>
      </c>
      <c r="Q468" s="181">
        <v>18159</v>
      </c>
      <c r="R468" s="181">
        <v>0</v>
      </c>
      <c r="S468" s="181">
        <v>0</v>
      </c>
      <c r="T468" s="181">
        <v>1088</v>
      </c>
      <c r="U468" s="181">
        <v>19247</v>
      </c>
      <c r="V468" s="250"/>
      <c r="W468" s="199">
        <v>0</v>
      </c>
      <c r="X468" s="258">
        <v>0.09</v>
      </c>
      <c r="Y468" s="258">
        <v>3.9487922666339895E-2</v>
      </c>
      <c r="Z468" s="259">
        <v>0</v>
      </c>
      <c r="AA468" s="253"/>
      <c r="AB468" s="260">
        <v>0</v>
      </c>
      <c r="AC468" s="261">
        <v>0</v>
      </c>
      <c r="AD468" s="181">
        <v>0</v>
      </c>
      <c r="AE468" s="261">
        <v>0</v>
      </c>
      <c r="AF468" s="262">
        <v>0</v>
      </c>
      <c r="AG468" s="193"/>
    </row>
    <row r="469" spans="1:33" s="59" customFormat="1" ht="12">
      <c r="A469" s="194">
        <v>469</v>
      </c>
      <c r="B469" s="195">
        <v>469035176</v>
      </c>
      <c r="C469" s="196" t="s">
        <v>538</v>
      </c>
      <c r="D469" s="197">
        <v>35</v>
      </c>
      <c r="E469" s="196" t="s">
        <v>62</v>
      </c>
      <c r="F469" s="197">
        <v>176</v>
      </c>
      <c r="G469" s="198" t="s">
        <v>203</v>
      </c>
      <c r="H469" s="180"/>
      <c r="I469" s="181">
        <v>16568</v>
      </c>
      <c r="J469" s="181">
        <v>6974</v>
      </c>
      <c r="K469" s="181">
        <f t="shared" si="7"/>
        <v>0</v>
      </c>
      <c r="L469" s="181">
        <v>1088</v>
      </c>
      <c r="M469" s="181">
        <v>24630</v>
      </c>
      <c r="N469" s="249"/>
      <c r="O469" s="205">
        <v>1</v>
      </c>
      <c r="P469" s="181">
        <v>0</v>
      </c>
      <c r="Q469" s="181">
        <v>23542</v>
      </c>
      <c r="R469" s="181">
        <v>0</v>
      </c>
      <c r="S469" s="181">
        <v>0</v>
      </c>
      <c r="T469" s="181">
        <v>1088</v>
      </c>
      <c r="U469" s="181">
        <v>24630</v>
      </c>
      <c r="V469" s="250"/>
      <c r="W469" s="199">
        <v>0</v>
      </c>
      <c r="X469" s="258">
        <v>0.09</v>
      </c>
      <c r="Y469" s="258">
        <v>9.0644523528201515E-2</v>
      </c>
      <c r="Z469" s="259">
        <v>0</v>
      </c>
      <c r="AA469" s="253"/>
      <c r="AB469" s="260">
        <v>0</v>
      </c>
      <c r="AC469" s="261">
        <v>7.0888708572191964E-3</v>
      </c>
      <c r="AD469" s="181">
        <v>174.88619772065431</v>
      </c>
      <c r="AE469" s="261">
        <v>0</v>
      </c>
      <c r="AF469" s="262">
        <v>0</v>
      </c>
      <c r="AG469" s="193"/>
    </row>
    <row r="470" spans="1:33" s="59" customFormat="1" ht="12">
      <c r="A470" s="194">
        <v>469</v>
      </c>
      <c r="B470" s="195">
        <v>469035189</v>
      </c>
      <c r="C470" s="196" t="s">
        <v>538</v>
      </c>
      <c r="D470" s="197">
        <v>35</v>
      </c>
      <c r="E470" s="196" t="s">
        <v>62</v>
      </c>
      <c r="F470" s="197">
        <v>189</v>
      </c>
      <c r="G470" s="198" t="s">
        <v>216</v>
      </c>
      <c r="H470" s="180"/>
      <c r="I470" s="181">
        <v>14502</v>
      </c>
      <c r="J470" s="181">
        <v>5207</v>
      </c>
      <c r="K470" s="181">
        <f t="shared" si="7"/>
        <v>0</v>
      </c>
      <c r="L470" s="181">
        <v>1088</v>
      </c>
      <c r="M470" s="181">
        <v>20797</v>
      </c>
      <c r="N470" s="249"/>
      <c r="O470" s="205">
        <v>3</v>
      </c>
      <c r="P470" s="181">
        <v>0</v>
      </c>
      <c r="Q470" s="181">
        <v>59127</v>
      </c>
      <c r="R470" s="181">
        <v>0</v>
      </c>
      <c r="S470" s="181">
        <v>0</v>
      </c>
      <c r="T470" s="181">
        <v>3264</v>
      </c>
      <c r="U470" s="181">
        <v>62391</v>
      </c>
      <c r="V470" s="250"/>
      <c r="W470" s="199">
        <v>0</v>
      </c>
      <c r="X470" s="258">
        <v>0.09</v>
      </c>
      <c r="Y470" s="258">
        <v>3.7160366364692478E-3</v>
      </c>
      <c r="Z470" s="259">
        <v>0</v>
      </c>
      <c r="AA470" s="253"/>
      <c r="AB470" s="260">
        <v>0</v>
      </c>
      <c r="AC470" s="261">
        <v>0</v>
      </c>
      <c r="AD470" s="181">
        <v>0</v>
      </c>
      <c r="AE470" s="261">
        <v>0</v>
      </c>
      <c r="AF470" s="262">
        <v>0</v>
      </c>
      <c r="AG470" s="193"/>
    </row>
    <row r="471" spans="1:33" s="59" customFormat="1" ht="12">
      <c r="A471" s="194">
        <v>469</v>
      </c>
      <c r="B471" s="195">
        <v>469035220</v>
      </c>
      <c r="C471" s="196" t="s">
        <v>538</v>
      </c>
      <c r="D471" s="197">
        <v>35</v>
      </c>
      <c r="E471" s="196" t="s">
        <v>62</v>
      </c>
      <c r="F471" s="197">
        <v>220</v>
      </c>
      <c r="G471" s="198" t="s">
        <v>247</v>
      </c>
      <c r="H471" s="180"/>
      <c r="I471" s="181">
        <v>17431</v>
      </c>
      <c r="J471" s="181">
        <v>7912</v>
      </c>
      <c r="K471" s="181">
        <f t="shared" si="7"/>
        <v>0</v>
      </c>
      <c r="L471" s="181">
        <v>1088</v>
      </c>
      <c r="M471" s="181">
        <v>26431</v>
      </c>
      <c r="N471" s="249"/>
      <c r="O471" s="205">
        <v>3</v>
      </c>
      <c r="P471" s="181">
        <v>0</v>
      </c>
      <c r="Q471" s="181">
        <v>76029</v>
      </c>
      <c r="R471" s="181">
        <v>0</v>
      </c>
      <c r="S471" s="181">
        <v>0</v>
      </c>
      <c r="T471" s="181">
        <v>3264</v>
      </c>
      <c r="U471" s="181">
        <v>79293</v>
      </c>
      <c r="V471" s="250"/>
      <c r="W471" s="199">
        <v>0</v>
      </c>
      <c r="X471" s="258">
        <v>0.09</v>
      </c>
      <c r="Y471" s="258">
        <v>1.8455011601595125E-2</v>
      </c>
      <c r="Z471" s="259">
        <v>0</v>
      </c>
      <c r="AA471" s="253"/>
      <c r="AB471" s="260">
        <v>0</v>
      </c>
      <c r="AC471" s="261">
        <v>0</v>
      </c>
      <c r="AD471" s="181">
        <v>0</v>
      </c>
      <c r="AE471" s="261">
        <v>0</v>
      </c>
      <c r="AF471" s="262">
        <v>0</v>
      </c>
      <c r="AG471" s="193"/>
    </row>
    <row r="472" spans="1:33" s="59" customFormat="1" ht="12">
      <c r="A472" s="194">
        <v>469</v>
      </c>
      <c r="B472" s="195">
        <v>469035243</v>
      </c>
      <c r="C472" s="196" t="s">
        <v>538</v>
      </c>
      <c r="D472" s="197">
        <v>35</v>
      </c>
      <c r="E472" s="196" t="s">
        <v>62</v>
      </c>
      <c r="F472" s="197">
        <v>243</v>
      </c>
      <c r="G472" s="198" t="s">
        <v>270</v>
      </c>
      <c r="H472" s="180"/>
      <c r="I472" s="181">
        <v>15518.332806854127</v>
      </c>
      <c r="J472" s="181">
        <v>2347</v>
      </c>
      <c r="K472" s="181">
        <f t="shared" si="7"/>
        <v>0</v>
      </c>
      <c r="L472" s="181">
        <v>1088</v>
      </c>
      <c r="M472" s="181">
        <v>18953.332806854127</v>
      </c>
      <c r="N472" s="249"/>
      <c r="O472" s="205">
        <v>5</v>
      </c>
      <c r="P472" s="181">
        <v>0</v>
      </c>
      <c r="Q472" s="181">
        <v>89325</v>
      </c>
      <c r="R472" s="181">
        <v>0</v>
      </c>
      <c r="S472" s="181">
        <v>0</v>
      </c>
      <c r="T472" s="181">
        <v>5440</v>
      </c>
      <c r="U472" s="181">
        <v>94765</v>
      </c>
      <c r="V472" s="250"/>
      <c r="W472" s="199">
        <v>0</v>
      </c>
      <c r="X472" s="258">
        <v>0.09</v>
      </c>
      <c r="Y472" s="258">
        <v>6.3574045918088698E-3</v>
      </c>
      <c r="Z472" s="259">
        <v>0</v>
      </c>
      <c r="AA472" s="253"/>
      <c r="AB472" s="260">
        <v>0</v>
      </c>
      <c r="AC472" s="261">
        <v>0</v>
      </c>
      <c r="AD472" s="181">
        <v>0</v>
      </c>
      <c r="AE472" s="261">
        <v>0</v>
      </c>
      <c r="AF472" s="262">
        <v>0</v>
      </c>
      <c r="AG472" s="193"/>
    </row>
    <row r="473" spans="1:33" s="59" customFormat="1" ht="12">
      <c r="A473" s="194">
        <v>469</v>
      </c>
      <c r="B473" s="195">
        <v>469035244</v>
      </c>
      <c r="C473" s="196" t="s">
        <v>538</v>
      </c>
      <c r="D473" s="197">
        <v>35</v>
      </c>
      <c r="E473" s="196" t="s">
        <v>62</v>
      </c>
      <c r="F473" s="197">
        <v>244</v>
      </c>
      <c r="G473" s="198" t="s">
        <v>271</v>
      </c>
      <c r="H473" s="180"/>
      <c r="I473" s="181">
        <v>14028</v>
      </c>
      <c r="J473" s="181">
        <v>4205</v>
      </c>
      <c r="K473" s="181">
        <f t="shared" si="7"/>
        <v>0</v>
      </c>
      <c r="L473" s="181">
        <v>1088</v>
      </c>
      <c r="M473" s="181">
        <v>19321</v>
      </c>
      <c r="N473" s="249"/>
      <c r="O473" s="205">
        <v>9</v>
      </c>
      <c r="P473" s="181">
        <v>0</v>
      </c>
      <c r="Q473" s="181">
        <v>164096.99999999997</v>
      </c>
      <c r="R473" s="181">
        <v>0</v>
      </c>
      <c r="S473" s="181">
        <v>0</v>
      </c>
      <c r="T473" s="181">
        <v>9792</v>
      </c>
      <c r="U473" s="181">
        <v>173888.99999999997</v>
      </c>
      <c r="V473" s="250"/>
      <c r="W473" s="199">
        <v>0</v>
      </c>
      <c r="X473" s="258">
        <v>0.09</v>
      </c>
      <c r="Y473" s="258">
        <v>0.11945951840522252</v>
      </c>
      <c r="Z473" s="259">
        <v>0</v>
      </c>
      <c r="AA473" s="253"/>
      <c r="AB473" s="260">
        <v>0</v>
      </c>
      <c r="AC473" s="261">
        <v>0.85824544238450939</v>
      </c>
      <c r="AD473" s="181">
        <v>16580.389150996758</v>
      </c>
      <c r="AE473" s="261">
        <v>0</v>
      </c>
      <c r="AF473" s="262">
        <v>0</v>
      </c>
      <c r="AG473" s="193"/>
    </row>
    <row r="474" spans="1:33" s="59" customFormat="1" ht="12">
      <c r="A474" s="194">
        <v>469</v>
      </c>
      <c r="B474" s="195">
        <v>469035285</v>
      </c>
      <c r="C474" s="196" t="s">
        <v>538</v>
      </c>
      <c r="D474" s="197">
        <v>35</v>
      </c>
      <c r="E474" s="196" t="s">
        <v>62</v>
      </c>
      <c r="F474" s="197">
        <v>285</v>
      </c>
      <c r="G474" s="198" t="s">
        <v>312</v>
      </c>
      <c r="H474" s="180"/>
      <c r="I474" s="181">
        <v>10752</v>
      </c>
      <c r="J474" s="181">
        <v>3162</v>
      </c>
      <c r="K474" s="181">
        <f t="shared" si="7"/>
        <v>0</v>
      </c>
      <c r="L474" s="181">
        <v>1088</v>
      </c>
      <c r="M474" s="181">
        <v>15002</v>
      </c>
      <c r="N474" s="249"/>
      <c r="O474" s="205">
        <v>4</v>
      </c>
      <c r="P474" s="181">
        <v>0</v>
      </c>
      <c r="Q474" s="181">
        <v>55656</v>
      </c>
      <c r="R474" s="181">
        <v>0</v>
      </c>
      <c r="S474" s="181">
        <v>0</v>
      </c>
      <c r="T474" s="181">
        <v>4352</v>
      </c>
      <c r="U474" s="181">
        <v>60008</v>
      </c>
      <c r="V474" s="250"/>
      <c r="W474" s="199">
        <v>0</v>
      </c>
      <c r="X474" s="258">
        <v>0.09</v>
      </c>
      <c r="Y474" s="258">
        <v>4.0150629287589494E-2</v>
      </c>
      <c r="Z474" s="259">
        <v>0</v>
      </c>
      <c r="AA474" s="253"/>
      <c r="AB474" s="260">
        <v>0</v>
      </c>
      <c r="AC474" s="261">
        <v>0</v>
      </c>
      <c r="AD474" s="181">
        <v>0</v>
      </c>
      <c r="AE474" s="261">
        <v>0</v>
      </c>
      <c r="AF474" s="262">
        <v>0</v>
      </c>
      <c r="AG474" s="193"/>
    </row>
    <row r="475" spans="1:33" s="59" customFormat="1" ht="12">
      <c r="A475" s="194">
        <v>469</v>
      </c>
      <c r="B475" s="195">
        <v>469035293</v>
      </c>
      <c r="C475" s="196" t="s">
        <v>538</v>
      </c>
      <c r="D475" s="197">
        <v>35</v>
      </c>
      <c r="E475" s="196" t="s">
        <v>62</v>
      </c>
      <c r="F475" s="197">
        <v>293</v>
      </c>
      <c r="G475" s="198" t="s">
        <v>320</v>
      </c>
      <c r="H475" s="180"/>
      <c r="I475" s="181">
        <v>17897</v>
      </c>
      <c r="J475" s="181">
        <v>781</v>
      </c>
      <c r="K475" s="181">
        <f t="shared" si="7"/>
        <v>0</v>
      </c>
      <c r="L475" s="181">
        <v>1088</v>
      </c>
      <c r="M475" s="181">
        <v>19766</v>
      </c>
      <c r="N475" s="249"/>
      <c r="O475" s="205">
        <v>3</v>
      </c>
      <c r="P475" s="181">
        <v>0</v>
      </c>
      <c r="Q475" s="181">
        <v>56034</v>
      </c>
      <c r="R475" s="181">
        <v>0</v>
      </c>
      <c r="S475" s="181">
        <v>0</v>
      </c>
      <c r="T475" s="181">
        <v>3264</v>
      </c>
      <c r="U475" s="181">
        <v>59298</v>
      </c>
      <c r="V475" s="250"/>
      <c r="W475" s="199">
        <v>0</v>
      </c>
      <c r="X475" s="258">
        <v>0.18</v>
      </c>
      <c r="Y475" s="258">
        <v>1.1950118609715614E-2</v>
      </c>
      <c r="Z475" s="259">
        <v>0</v>
      </c>
      <c r="AA475" s="253"/>
      <c r="AB475" s="260">
        <v>0</v>
      </c>
      <c r="AC475" s="261">
        <v>0</v>
      </c>
      <c r="AD475" s="181">
        <v>0</v>
      </c>
      <c r="AE475" s="261">
        <v>0</v>
      </c>
      <c r="AF475" s="262">
        <v>0</v>
      </c>
      <c r="AG475" s="193"/>
    </row>
    <row r="476" spans="1:33" s="59" customFormat="1" ht="12">
      <c r="A476" s="194">
        <v>470</v>
      </c>
      <c r="B476" s="195">
        <v>470165009</v>
      </c>
      <c r="C476" s="196" t="s">
        <v>539</v>
      </c>
      <c r="D476" s="197">
        <v>165</v>
      </c>
      <c r="E476" s="196" t="s">
        <v>192</v>
      </c>
      <c r="F476" s="197">
        <v>9</v>
      </c>
      <c r="G476" s="198" t="s">
        <v>36</v>
      </c>
      <c r="H476" s="180"/>
      <c r="I476" s="181">
        <v>14476</v>
      </c>
      <c r="J476" s="181">
        <v>10535</v>
      </c>
      <c r="K476" s="181">
        <f t="shared" si="7"/>
        <v>0</v>
      </c>
      <c r="L476" s="181">
        <v>1088</v>
      </c>
      <c r="M476" s="181">
        <v>26099</v>
      </c>
      <c r="N476" s="249"/>
      <c r="O476" s="205">
        <v>5</v>
      </c>
      <c r="P476" s="181">
        <v>0</v>
      </c>
      <c r="Q476" s="181">
        <v>125055</v>
      </c>
      <c r="R476" s="181">
        <v>0</v>
      </c>
      <c r="S476" s="181">
        <v>0</v>
      </c>
      <c r="T476" s="181">
        <v>5440</v>
      </c>
      <c r="U476" s="181">
        <v>130495</v>
      </c>
      <c r="V476" s="250"/>
      <c r="W476" s="199">
        <v>0</v>
      </c>
      <c r="X476" s="258">
        <v>0.09</v>
      </c>
      <c r="Y476" s="258">
        <v>3.3253345298967659E-3</v>
      </c>
      <c r="Z476" s="259">
        <v>0</v>
      </c>
      <c r="AA476" s="253"/>
      <c r="AB476" s="260">
        <v>0</v>
      </c>
      <c r="AC476" s="261">
        <v>0</v>
      </c>
      <c r="AD476" s="181">
        <v>0</v>
      </c>
      <c r="AE476" s="261">
        <v>0</v>
      </c>
      <c r="AF476" s="262">
        <v>0</v>
      </c>
      <c r="AG476" s="193"/>
    </row>
    <row r="477" spans="1:33" s="59" customFormat="1" ht="12">
      <c r="A477" s="194">
        <v>470</v>
      </c>
      <c r="B477" s="195">
        <v>470165010</v>
      </c>
      <c r="C477" s="196" t="s">
        <v>539</v>
      </c>
      <c r="D477" s="197">
        <v>165</v>
      </c>
      <c r="E477" s="196" t="s">
        <v>192</v>
      </c>
      <c r="F477" s="197">
        <v>10</v>
      </c>
      <c r="G477" s="198" t="s">
        <v>37</v>
      </c>
      <c r="H477" s="180"/>
      <c r="I477" s="181">
        <v>14048</v>
      </c>
      <c r="J477" s="181">
        <v>6269</v>
      </c>
      <c r="K477" s="181">
        <f t="shared" si="7"/>
        <v>0</v>
      </c>
      <c r="L477" s="181">
        <v>1088</v>
      </c>
      <c r="M477" s="181">
        <v>21405</v>
      </c>
      <c r="N477" s="249"/>
      <c r="O477" s="205">
        <v>5</v>
      </c>
      <c r="P477" s="181">
        <v>0</v>
      </c>
      <c r="Q477" s="181">
        <v>101585</v>
      </c>
      <c r="R477" s="181">
        <v>0</v>
      </c>
      <c r="S477" s="181">
        <v>0</v>
      </c>
      <c r="T477" s="181">
        <v>5440</v>
      </c>
      <c r="U477" s="181">
        <v>107025</v>
      </c>
      <c r="V477" s="250"/>
      <c r="W477" s="199">
        <v>0</v>
      </c>
      <c r="X477" s="258">
        <v>0.09</v>
      </c>
      <c r="Y477" s="258">
        <v>3.9243549446599654E-3</v>
      </c>
      <c r="Z477" s="259">
        <v>0</v>
      </c>
      <c r="AA477" s="253"/>
      <c r="AB477" s="260">
        <v>0</v>
      </c>
      <c r="AC477" s="261">
        <v>0</v>
      </c>
      <c r="AD477" s="181">
        <v>0</v>
      </c>
      <c r="AE477" s="261">
        <v>0</v>
      </c>
      <c r="AF477" s="262">
        <v>0</v>
      </c>
      <c r="AG477" s="193"/>
    </row>
    <row r="478" spans="1:33" s="59" customFormat="1" ht="12">
      <c r="A478" s="194">
        <v>470</v>
      </c>
      <c r="B478" s="195">
        <v>470165031</v>
      </c>
      <c r="C478" s="196" t="s">
        <v>539</v>
      </c>
      <c r="D478" s="197">
        <v>165</v>
      </c>
      <c r="E478" s="196" t="s">
        <v>192</v>
      </c>
      <c r="F478" s="197">
        <v>31</v>
      </c>
      <c r="G478" s="198" t="s">
        <v>58</v>
      </c>
      <c r="H478" s="180"/>
      <c r="I478" s="181">
        <v>10236</v>
      </c>
      <c r="J478" s="181">
        <v>5473</v>
      </c>
      <c r="K478" s="181">
        <f t="shared" si="7"/>
        <v>0</v>
      </c>
      <c r="L478" s="181">
        <v>1088</v>
      </c>
      <c r="M478" s="181">
        <v>16797</v>
      </c>
      <c r="N478" s="249"/>
      <c r="O478" s="205">
        <v>2</v>
      </c>
      <c r="P478" s="181">
        <v>0</v>
      </c>
      <c r="Q478" s="181">
        <v>31418</v>
      </c>
      <c r="R478" s="181">
        <v>0</v>
      </c>
      <c r="S478" s="181">
        <v>0</v>
      </c>
      <c r="T478" s="181">
        <v>2176</v>
      </c>
      <c r="U478" s="181">
        <v>33594</v>
      </c>
      <c r="V478" s="250"/>
      <c r="W478" s="199">
        <v>0</v>
      </c>
      <c r="X478" s="258">
        <v>0.09</v>
      </c>
      <c r="Y478" s="258">
        <v>1.9288856138042109E-2</v>
      </c>
      <c r="Z478" s="259">
        <v>0</v>
      </c>
      <c r="AA478" s="253"/>
      <c r="AB478" s="260">
        <v>0</v>
      </c>
      <c r="AC478" s="261">
        <v>0</v>
      </c>
      <c r="AD478" s="181">
        <v>0</v>
      </c>
      <c r="AE478" s="261">
        <v>0</v>
      </c>
      <c r="AF478" s="262">
        <v>0</v>
      </c>
      <c r="AG478" s="193"/>
    </row>
    <row r="479" spans="1:33" s="59" customFormat="1" ht="12">
      <c r="A479" s="194">
        <v>470</v>
      </c>
      <c r="B479" s="195">
        <v>470165035</v>
      </c>
      <c r="C479" s="196" t="s">
        <v>539</v>
      </c>
      <c r="D479" s="197">
        <v>165</v>
      </c>
      <c r="E479" s="196" t="s">
        <v>192</v>
      </c>
      <c r="F479" s="197">
        <v>35</v>
      </c>
      <c r="G479" s="198" t="s">
        <v>62</v>
      </c>
      <c r="H479" s="180"/>
      <c r="I479" s="181">
        <v>13995</v>
      </c>
      <c r="J479" s="181">
        <v>5409</v>
      </c>
      <c r="K479" s="181">
        <f t="shared" si="7"/>
        <v>0</v>
      </c>
      <c r="L479" s="181">
        <v>1088</v>
      </c>
      <c r="M479" s="181">
        <v>20492</v>
      </c>
      <c r="N479" s="249"/>
      <c r="O479" s="205">
        <v>4</v>
      </c>
      <c r="P479" s="181">
        <v>0</v>
      </c>
      <c r="Q479" s="181">
        <v>77616</v>
      </c>
      <c r="R479" s="181">
        <v>0</v>
      </c>
      <c r="S479" s="181">
        <v>0</v>
      </c>
      <c r="T479" s="181">
        <v>4352</v>
      </c>
      <c r="U479" s="181">
        <v>81968</v>
      </c>
      <c r="V479" s="250"/>
      <c r="W479" s="199">
        <v>0</v>
      </c>
      <c r="X479" s="258">
        <v>0.18</v>
      </c>
      <c r="Y479" s="258">
        <v>0.17806015337155764</v>
      </c>
      <c r="Z479" s="259">
        <v>0</v>
      </c>
      <c r="AA479" s="253"/>
      <c r="AB479" s="260">
        <v>0</v>
      </c>
      <c r="AC479" s="261">
        <v>0</v>
      </c>
      <c r="AD479" s="181">
        <v>0</v>
      </c>
      <c r="AE479" s="261">
        <v>0</v>
      </c>
      <c r="AF479" s="262">
        <v>0</v>
      </c>
      <c r="AG479" s="193"/>
    </row>
    <row r="480" spans="1:33" s="59" customFormat="1" ht="12">
      <c r="A480" s="194">
        <v>470</v>
      </c>
      <c r="B480" s="195">
        <v>470165057</v>
      </c>
      <c r="C480" s="196" t="s">
        <v>539</v>
      </c>
      <c r="D480" s="197">
        <v>165</v>
      </c>
      <c r="E480" s="196" t="s">
        <v>192</v>
      </c>
      <c r="F480" s="197">
        <v>57</v>
      </c>
      <c r="G480" s="198" t="s">
        <v>84</v>
      </c>
      <c r="H480" s="180"/>
      <c r="I480" s="181">
        <v>15386</v>
      </c>
      <c r="J480" s="181">
        <v>445</v>
      </c>
      <c r="K480" s="181">
        <f t="shared" si="7"/>
        <v>0</v>
      </c>
      <c r="L480" s="181">
        <v>1088</v>
      </c>
      <c r="M480" s="181">
        <v>16919</v>
      </c>
      <c r="N480" s="249"/>
      <c r="O480" s="205">
        <v>4</v>
      </c>
      <c r="P480" s="181">
        <v>0</v>
      </c>
      <c r="Q480" s="181">
        <v>63324</v>
      </c>
      <c r="R480" s="181">
        <v>0</v>
      </c>
      <c r="S480" s="181">
        <v>0</v>
      </c>
      <c r="T480" s="181">
        <v>4352</v>
      </c>
      <c r="U480" s="181">
        <v>67676</v>
      </c>
      <c r="V480" s="250"/>
      <c r="W480" s="199">
        <v>0</v>
      </c>
      <c r="X480" s="258">
        <v>0.18</v>
      </c>
      <c r="Y480" s="258">
        <v>0.13444151661537107</v>
      </c>
      <c r="Z480" s="259">
        <v>0</v>
      </c>
      <c r="AA480" s="253"/>
      <c r="AB480" s="260">
        <v>0</v>
      </c>
      <c r="AC480" s="261">
        <v>0</v>
      </c>
      <c r="AD480" s="181">
        <v>0</v>
      </c>
      <c r="AE480" s="261">
        <v>0</v>
      </c>
      <c r="AF480" s="262">
        <v>0</v>
      </c>
      <c r="AG480" s="193"/>
    </row>
    <row r="481" spans="1:33" s="59" customFormat="1" ht="12">
      <c r="A481" s="194">
        <v>470</v>
      </c>
      <c r="B481" s="195">
        <v>470165071</v>
      </c>
      <c r="C481" s="196" t="s">
        <v>539</v>
      </c>
      <c r="D481" s="197">
        <v>165</v>
      </c>
      <c r="E481" s="196" t="s">
        <v>192</v>
      </c>
      <c r="F481" s="197">
        <v>71</v>
      </c>
      <c r="G481" s="198" t="s">
        <v>98</v>
      </c>
      <c r="H481" s="180"/>
      <c r="I481" s="181">
        <v>10814</v>
      </c>
      <c r="J481" s="181">
        <v>4952</v>
      </c>
      <c r="K481" s="181">
        <f t="shared" si="7"/>
        <v>0</v>
      </c>
      <c r="L481" s="181">
        <v>1088</v>
      </c>
      <c r="M481" s="181">
        <v>16854</v>
      </c>
      <c r="N481" s="249"/>
      <c r="O481" s="205">
        <v>3</v>
      </c>
      <c r="P481" s="181">
        <v>0</v>
      </c>
      <c r="Q481" s="181">
        <v>47298</v>
      </c>
      <c r="R481" s="181">
        <v>0</v>
      </c>
      <c r="S481" s="181">
        <v>0</v>
      </c>
      <c r="T481" s="181">
        <v>3264</v>
      </c>
      <c r="U481" s="181">
        <v>50562</v>
      </c>
      <c r="V481" s="250"/>
      <c r="W481" s="199">
        <v>0</v>
      </c>
      <c r="X481" s="258">
        <v>0.09</v>
      </c>
      <c r="Y481" s="258">
        <v>4.344625247321366E-3</v>
      </c>
      <c r="Z481" s="259">
        <v>0</v>
      </c>
      <c r="AA481" s="253"/>
      <c r="AB481" s="260">
        <v>0</v>
      </c>
      <c r="AC481" s="261">
        <v>0</v>
      </c>
      <c r="AD481" s="181">
        <v>0</v>
      </c>
      <c r="AE481" s="261">
        <v>0</v>
      </c>
      <c r="AF481" s="262">
        <v>0</v>
      </c>
      <c r="AG481" s="193"/>
    </row>
    <row r="482" spans="1:33" s="59" customFormat="1" ht="12">
      <c r="A482" s="194">
        <v>470</v>
      </c>
      <c r="B482" s="195">
        <v>470165093</v>
      </c>
      <c r="C482" s="196" t="s">
        <v>539</v>
      </c>
      <c r="D482" s="197">
        <v>165</v>
      </c>
      <c r="E482" s="196" t="s">
        <v>192</v>
      </c>
      <c r="F482" s="197">
        <v>93</v>
      </c>
      <c r="G482" s="198" t="s">
        <v>120</v>
      </c>
      <c r="H482" s="180"/>
      <c r="I482" s="181">
        <v>14400</v>
      </c>
      <c r="J482" s="181">
        <v>0</v>
      </c>
      <c r="K482" s="181">
        <f t="shared" si="7"/>
        <v>0</v>
      </c>
      <c r="L482" s="181">
        <v>1088</v>
      </c>
      <c r="M482" s="181">
        <v>15488</v>
      </c>
      <c r="N482" s="249"/>
      <c r="O482" s="205">
        <v>246</v>
      </c>
      <c r="P482" s="181">
        <v>0</v>
      </c>
      <c r="Q482" s="181">
        <v>3542400</v>
      </c>
      <c r="R482" s="181">
        <v>0</v>
      </c>
      <c r="S482" s="181">
        <v>0</v>
      </c>
      <c r="T482" s="181">
        <v>267648</v>
      </c>
      <c r="U482" s="181">
        <v>3810048</v>
      </c>
      <c r="V482" s="250"/>
      <c r="W482" s="199">
        <v>0</v>
      </c>
      <c r="X482" s="258">
        <v>0.18</v>
      </c>
      <c r="Y482" s="258">
        <v>8.8820430434127906E-2</v>
      </c>
      <c r="Z482" s="259">
        <v>0</v>
      </c>
      <c r="AA482" s="253"/>
      <c r="AB482" s="260">
        <v>0</v>
      </c>
      <c r="AC482" s="261">
        <v>0</v>
      </c>
      <c r="AD482" s="181">
        <v>0</v>
      </c>
      <c r="AE482" s="261">
        <v>0</v>
      </c>
      <c r="AF482" s="262">
        <v>0</v>
      </c>
      <c r="AG482" s="193"/>
    </row>
    <row r="483" spans="1:33" s="59" customFormat="1" ht="12">
      <c r="A483" s="194">
        <v>470</v>
      </c>
      <c r="B483" s="195">
        <v>470165128</v>
      </c>
      <c r="C483" s="196" t="s">
        <v>539</v>
      </c>
      <c r="D483" s="197">
        <v>165</v>
      </c>
      <c r="E483" s="196" t="s">
        <v>192</v>
      </c>
      <c r="F483" s="197">
        <v>128</v>
      </c>
      <c r="G483" s="198" t="s">
        <v>155</v>
      </c>
      <c r="H483" s="180"/>
      <c r="I483" s="181">
        <v>12119</v>
      </c>
      <c r="J483" s="181">
        <v>1091</v>
      </c>
      <c r="K483" s="181">
        <f t="shared" si="7"/>
        <v>0</v>
      </c>
      <c r="L483" s="181">
        <v>1088</v>
      </c>
      <c r="M483" s="181">
        <v>14298</v>
      </c>
      <c r="N483" s="249"/>
      <c r="O483" s="205">
        <v>4</v>
      </c>
      <c r="P483" s="181">
        <v>0</v>
      </c>
      <c r="Q483" s="181">
        <v>52840</v>
      </c>
      <c r="R483" s="181">
        <v>0</v>
      </c>
      <c r="S483" s="181">
        <v>0</v>
      </c>
      <c r="T483" s="181">
        <v>4352</v>
      </c>
      <c r="U483" s="181">
        <v>57192</v>
      </c>
      <c r="V483" s="250"/>
      <c r="W483" s="199">
        <v>0</v>
      </c>
      <c r="X483" s="258">
        <v>0.09</v>
      </c>
      <c r="Y483" s="258">
        <v>4.329789698441025E-2</v>
      </c>
      <c r="Z483" s="259">
        <v>0</v>
      </c>
      <c r="AA483" s="253"/>
      <c r="AB483" s="260">
        <v>0</v>
      </c>
      <c r="AC483" s="261">
        <v>0</v>
      </c>
      <c r="AD483" s="181">
        <v>0</v>
      </c>
      <c r="AE483" s="261">
        <v>0</v>
      </c>
      <c r="AF483" s="262">
        <v>0</v>
      </c>
      <c r="AG483" s="193"/>
    </row>
    <row r="484" spans="1:33" s="59" customFormat="1" ht="12">
      <c r="A484" s="194">
        <v>470</v>
      </c>
      <c r="B484" s="195">
        <v>470165149</v>
      </c>
      <c r="C484" s="196" t="s">
        <v>539</v>
      </c>
      <c r="D484" s="197">
        <v>165</v>
      </c>
      <c r="E484" s="196" t="s">
        <v>192</v>
      </c>
      <c r="F484" s="197">
        <v>149</v>
      </c>
      <c r="G484" s="198" t="s">
        <v>176</v>
      </c>
      <c r="H484" s="180"/>
      <c r="I484" s="181">
        <v>11969</v>
      </c>
      <c r="J484" s="181">
        <v>442</v>
      </c>
      <c r="K484" s="181">
        <f t="shared" si="7"/>
        <v>0</v>
      </c>
      <c r="L484" s="181">
        <v>1088</v>
      </c>
      <c r="M484" s="181">
        <v>13499</v>
      </c>
      <c r="N484" s="249"/>
      <c r="O484" s="205">
        <v>1</v>
      </c>
      <c r="P484" s="181">
        <v>0</v>
      </c>
      <c r="Q484" s="181">
        <v>12411</v>
      </c>
      <c r="R484" s="181">
        <v>0</v>
      </c>
      <c r="S484" s="181">
        <v>0</v>
      </c>
      <c r="T484" s="181">
        <v>1088</v>
      </c>
      <c r="U484" s="181">
        <v>13499</v>
      </c>
      <c r="V484" s="250"/>
      <c r="W484" s="199">
        <v>0</v>
      </c>
      <c r="X484" s="258">
        <v>0.18</v>
      </c>
      <c r="Y484" s="258">
        <v>0.13171210137968303</v>
      </c>
      <c r="Z484" s="259">
        <v>0</v>
      </c>
      <c r="AA484" s="253"/>
      <c r="AB484" s="260">
        <v>0</v>
      </c>
      <c r="AC484" s="261">
        <v>0</v>
      </c>
      <c r="AD484" s="181">
        <v>0</v>
      </c>
      <c r="AE484" s="261">
        <v>0</v>
      </c>
      <c r="AF484" s="262">
        <v>0</v>
      </c>
      <c r="AG484" s="193"/>
    </row>
    <row r="485" spans="1:33" s="59" customFormat="1" ht="12">
      <c r="A485" s="194">
        <v>470</v>
      </c>
      <c r="B485" s="195">
        <v>470165163</v>
      </c>
      <c r="C485" s="196" t="s">
        <v>539</v>
      </c>
      <c r="D485" s="197">
        <v>165</v>
      </c>
      <c r="E485" s="196" t="s">
        <v>192</v>
      </c>
      <c r="F485" s="197">
        <v>163</v>
      </c>
      <c r="G485" s="198" t="s">
        <v>190</v>
      </c>
      <c r="H485" s="180"/>
      <c r="I485" s="181">
        <v>14564</v>
      </c>
      <c r="J485" s="181">
        <v>0</v>
      </c>
      <c r="K485" s="181">
        <f t="shared" si="7"/>
        <v>0</v>
      </c>
      <c r="L485" s="181">
        <v>1088</v>
      </c>
      <c r="M485" s="181">
        <v>15652</v>
      </c>
      <c r="N485" s="249"/>
      <c r="O485" s="205">
        <v>34</v>
      </c>
      <c r="P485" s="181">
        <v>0</v>
      </c>
      <c r="Q485" s="181">
        <v>495176</v>
      </c>
      <c r="R485" s="181">
        <v>0</v>
      </c>
      <c r="S485" s="181">
        <v>0</v>
      </c>
      <c r="T485" s="181">
        <v>36992</v>
      </c>
      <c r="U485" s="181">
        <v>532168</v>
      </c>
      <c r="V485" s="250"/>
      <c r="W485" s="199">
        <v>0</v>
      </c>
      <c r="X485" s="258">
        <v>0.113490033140277</v>
      </c>
      <c r="Y485" s="258">
        <v>9.7702527762697416E-2</v>
      </c>
      <c r="Z485" s="259">
        <v>0</v>
      </c>
      <c r="AA485" s="253"/>
      <c r="AB485" s="260">
        <v>0</v>
      </c>
      <c r="AC485" s="261">
        <v>0</v>
      </c>
      <c r="AD485" s="181">
        <v>0</v>
      </c>
      <c r="AE485" s="261">
        <v>0</v>
      </c>
      <c r="AF485" s="262">
        <v>0</v>
      </c>
      <c r="AG485" s="193"/>
    </row>
    <row r="486" spans="1:33" s="59" customFormat="1" ht="12">
      <c r="A486" s="194">
        <v>470</v>
      </c>
      <c r="B486" s="195">
        <v>470165164</v>
      </c>
      <c r="C486" s="196" t="s">
        <v>539</v>
      </c>
      <c r="D486" s="197">
        <v>165</v>
      </c>
      <c r="E486" s="196" t="s">
        <v>192</v>
      </c>
      <c r="F486" s="197">
        <v>164</v>
      </c>
      <c r="G486" s="198" t="s">
        <v>191</v>
      </c>
      <c r="H486" s="180"/>
      <c r="I486" s="181">
        <v>12604</v>
      </c>
      <c r="J486" s="181">
        <v>6030</v>
      </c>
      <c r="K486" s="181">
        <f t="shared" si="7"/>
        <v>0</v>
      </c>
      <c r="L486" s="181">
        <v>1088</v>
      </c>
      <c r="M486" s="181">
        <v>19722</v>
      </c>
      <c r="N486" s="249"/>
      <c r="O486" s="205">
        <v>6</v>
      </c>
      <c r="P486" s="181">
        <v>0</v>
      </c>
      <c r="Q486" s="181">
        <v>111804</v>
      </c>
      <c r="R486" s="181">
        <v>0</v>
      </c>
      <c r="S486" s="181">
        <v>0</v>
      </c>
      <c r="T486" s="181">
        <v>6528</v>
      </c>
      <c r="U486" s="181">
        <v>118332</v>
      </c>
      <c r="V486" s="250"/>
      <c r="W486" s="199">
        <v>0</v>
      </c>
      <c r="X486" s="258">
        <v>0.09</v>
      </c>
      <c r="Y486" s="258">
        <v>4.2665136233334148E-3</v>
      </c>
      <c r="Z486" s="259">
        <v>0</v>
      </c>
      <c r="AA486" s="253"/>
      <c r="AB486" s="260">
        <v>0</v>
      </c>
      <c r="AC486" s="261">
        <v>0</v>
      </c>
      <c r="AD486" s="181">
        <v>0</v>
      </c>
      <c r="AE486" s="261">
        <v>0</v>
      </c>
      <c r="AF486" s="262">
        <v>0</v>
      </c>
      <c r="AG486" s="193"/>
    </row>
    <row r="487" spans="1:33" s="59" customFormat="1" ht="12">
      <c r="A487" s="194">
        <v>470</v>
      </c>
      <c r="B487" s="195">
        <v>470165165</v>
      </c>
      <c r="C487" s="196" t="s">
        <v>539</v>
      </c>
      <c r="D487" s="197">
        <v>165</v>
      </c>
      <c r="E487" s="196" t="s">
        <v>192</v>
      </c>
      <c r="F487" s="197">
        <v>165</v>
      </c>
      <c r="G487" s="198" t="s">
        <v>192</v>
      </c>
      <c r="H487" s="180"/>
      <c r="I487" s="181">
        <v>13220</v>
      </c>
      <c r="J487" s="181">
        <v>304</v>
      </c>
      <c r="K487" s="181">
        <f t="shared" si="7"/>
        <v>257.28205128205127</v>
      </c>
      <c r="L487" s="181">
        <v>1088</v>
      </c>
      <c r="M487" s="181">
        <v>14869.282051282051</v>
      </c>
      <c r="N487" s="249"/>
      <c r="O487" s="205">
        <v>468</v>
      </c>
      <c r="P487" s="181">
        <v>0</v>
      </c>
      <c r="Q487" s="181">
        <v>6329232</v>
      </c>
      <c r="R487" s="181">
        <v>0</v>
      </c>
      <c r="S487" s="181">
        <v>120408</v>
      </c>
      <c r="T487" s="181">
        <v>509184</v>
      </c>
      <c r="U487" s="181">
        <v>6958824</v>
      </c>
      <c r="V487" s="250"/>
      <c r="W487" s="199">
        <v>0</v>
      </c>
      <c r="X487" s="258">
        <v>9.8299999999999998E-2</v>
      </c>
      <c r="Y487" s="258">
        <v>9.1791609282026551E-2</v>
      </c>
      <c r="Z487" s="259">
        <v>0</v>
      </c>
      <c r="AA487" s="253"/>
      <c r="AB487" s="260">
        <v>0</v>
      </c>
      <c r="AC487" s="261">
        <v>0</v>
      </c>
      <c r="AD487" s="181">
        <v>0</v>
      </c>
      <c r="AE487" s="261">
        <v>0</v>
      </c>
      <c r="AF487" s="262">
        <v>0</v>
      </c>
      <c r="AG487" s="193"/>
    </row>
    <row r="488" spans="1:33" s="59" customFormat="1" ht="12">
      <c r="A488" s="194">
        <v>470</v>
      </c>
      <c r="B488" s="195">
        <v>470165176</v>
      </c>
      <c r="C488" s="196" t="s">
        <v>539</v>
      </c>
      <c r="D488" s="197">
        <v>165</v>
      </c>
      <c r="E488" s="196" t="s">
        <v>192</v>
      </c>
      <c r="F488" s="197">
        <v>176</v>
      </c>
      <c r="G488" s="198" t="s">
        <v>203</v>
      </c>
      <c r="H488" s="180"/>
      <c r="I488" s="181">
        <v>12529</v>
      </c>
      <c r="J488" s="181">
        <v>5273</v>
      </c>
      <c r="K488" s="181">
        <f t="shared" si="7"/>
        <v>0</v>
      </c>
      <c r="L488" s="181">
        <v>1088</v>
      </c>
      <c r="M488" s="181">
        <v>18890</v>
      </c>
      <c r="N488" s="249"/>
      <c r="O488" s="205">
        <v>254</v>
      </c>
      <c r="P488" s="181">
        <v>0</v>
      </c>
      <c r="Q488" s="181">
        <v>4521708</v>
      </c>
      <c r="R488" s="181">
        <v>0</v>
      </c>
      <c r="S488" s="181">
        <v>0</v>
      </c>
      <c r="T488" s="181">
        <v>276352</v>
      </c>
      <c r="U488" s="181">
        <v>4798060</v>
      </c>
      <c r="V488" s="250"/>
      <c r="W488" s="199">
        <v>0</v>
      </c>
      <c r="X488" s="258">
        <v>0.09</v>
      </c>
      <c r="Y488" s="258">
        <v>9.0644523528201515E-2</v>
      </c>
      <c r="Z488" s="259">
        <v>0</v>
      </c>
      <c r="AA488" s="253"/>
      <c r="AB488" s="260">
        <v>0</v>
      </c>
      <c r="AC488" s="261">
        <v>2.0350512337801567</v>
      </c>
      <c r="AD488" s="181">
        <v>38442.982063754345</v>
      </c>
      <c r="AE488" s="261">
        <v>0</v>
      </c>
      <c r="AF488" s="262">
        <v>0</v>
      </c>
      <c r="AG488" s="193"/>
    </row>
    <row r="489" spans="1:33" s="59" customFormat="1" ht="12">
      <c r="A489" s="194">
        <v>470</v>
      </c>
      <c r="B489" s="195">
        <v>470165178</v>
      </c>
      <c r="C489" s="196" t="s">
        <v>539</v>
      </c>
      <c r="D489" s="197">
        <v>165</v>
      </c>
      <c r="E489" s="196" t="s">
        <v>192</v>
      </c>
      <c r="F489" s="197">
        <v>178</v>
      </c>
      <c r="G489" s="198" t="s">
        <v>205</v>
      </c>
      <c r="H489" s="180"/>
      <c r="I489" s="181">
        <v>11320</v>
      </c>
      <c r="J489" s="181">
        <v>2434</v>
      </c>
      <c r="K489" s="181">
        <f t="shared" si="7"/>
        <v>0</v>
      </c>
      <c r="L489" s="181">
        <v>1088</v>
      </c>
      <c r="M489" s="181">
        <v>14842</v>
      </c>
      <c r="N489" s="249"/>
      <c r="O489" s="205">
        <v>249</v>
      </c>
      <c r="P489" s="181">
        <v>0</v>
      </c>
      <c r="Q489" s="181">
        <v>3424746</v>
      </c>
      <c r="R489" s="181">
        <v>0</v>
      </c>
      <c r="S489" s="181">
        <v>0</v>
      </c>
      <c r="T489" s="181">
        <v>270912</v>
      </c>
      <c r="U489" s="181">
        <v>3695658</v>
      </c>
      <c r="V489" s="250"/>
      <c r="W489" s="199">
        <v>0</v>
      </c>
      <c r="X489" s="258">
        <v>0.09</v>
      </c>
      <c r="Y489" s="258">
        <v>6.3547846345107101E-2</v>
      </c>
      <c r="Z489" s="259">
        <v>0</v>
      </c>
      <c r="AA489" s="253"/>
      <c r="AB489" s="260">
        <v>0</v>
      </c>
      <c r="AC489" s="261">
        <v>0</v>
      </c>
      <c r="AD489" s="181">
        <v>0</v>
      </c>
      <c r="AE489" s="261">
        <v>0</v>
      </c>
      <c r="AF489" s="262">
        <v>0</v>
      </c>
      <c r="AG489" s="193"/>
    </row>
    <row r="490" spans="1:33" s="59" customFormat="1" ht="12">
      <c r="A490" s="194">
        <v>470</v>
      </c>
      <c r="B490" s="195">
        <v>470165184</v>
      </c>
      <c r="C490" s="196" t="s">
        <v>539</v>
      </c>
      <c r="D490" s="197">
        <v>165</v>
      </c>
      <c r="E490" s="196" t="s">
        <v>192</v>
      </c>
      <c r="F490" s="197">
        <v>184</v>
      </c>
      <c r="G490" s="198" t="s">
        <v>211</v>
      </c>
      <c r="H490" s="180"/>
      <c r="I490" s="181">
        <v>10424</v>
      </c>
      <c r="J490" s="181">
        <v>8703</v>
      </c>
      <c r="K490" s="181">
        <f t="shared" si="7"/>
        <v>0</v>
      </c>
      <c r="L490" s="181">
        <v>1088</v>
      </c>
      <c r="M490" s="181">
        <v>20215</v>
      </c>
      <c r="N490" s="249"/>
      <c r="O490" s="205">
        <v>1</v>
      </c>
      <c r="P490" s="181">
        <v>0</v>
      </c>
      <c r="Q490" s="181">
        <v>19127</v>
      </c>
      <c r="R490" s="181">
        <v>0</v>
      </c>
      <c r="S490" s="181">
        <v>0</v>
      </c>
      <c r="T490" s="181">
        <v>1088</v>
      </c>
      <c r="U490" s="181">
        <v>20215</v>
      </c>
      <c r="V490" s="250"/>
      <c r="W490" s="199">
        <v>0</v>
      </c>
      <c r="X490" s="258">
        <v>0.09</v>
      </c>
      <c r="Y490" s="258">
        <v>1.4353574245179385E-3</v>
      </c>
      <c r="Z490" s="259">
        <v>0</v>
      </c>
      <c r="AA490" s="253"/>
      <c r="AB490" s="260">
        <v>0</v>
      </c>
      <c r="AC490" s="261">
        <v>0</v>
      </c>
      <c r="AD490" s="181">
        <v>0</v>
      </c>
      <c r="AE490" s="261">
        <v>0</v>
      </c>
      <c r="AF490" s="262">
        <v>0</v>
      </c>
      <c r="AG490" s="193"/>
    </row>
    <row r="491" spans="1:33" s="59" customFormat="1" ht="12">
      <c r="A491" s="194">
        <v>470</v>
      </c>
      <c r="B491" s="195">
        <v>470165229</v>
      </c>
      <c r="C491" s="196" t="s">
        <v>539</v>
      </c>
      <c r="D491" s="197">
        <v>165</v>
      </c>
      <c r="E491" s="196" t="s">
        <v>192</v>
      </c>
      <c r="F491" s="197">
        <v>229</v>
      </c>
      <c r="G491" s="198" t="s">
        <v>256</v>
      </c>
      <c r="H491" s="180"/>
      <c r="I491" s="181">
        <v>11958</v>
      </c>
      <c r="J491" s="181">
        <v>1244</v>
      </c>
      <c r="K491" s="181">
        <f t="shared" si="7"/>
        <v>0</v>
      </c>
      <c r="L491" s="181">
        <v>1088</v>
      </c>
      <c r="M491" s="181">
        <v>14290</v>
      </c>
      <c r="N491" s="249"/>
      <c r="O491" s="205">
        <v>12</v>
      </c>
      <c r="P491" s="181">
        <v>0</v>
      </c>
      <c r="Q491" s="181">
        <v>158424</v>
      </c>
      <c r="R491" s="181">
        <v>0</v>
      </c>
      <c r="S491" s="181">
        <v>0</v>
      </c>
      <c r="T491" s="181">
        <v>13056</v>
      </c>
      <c r="U491" s="181">
        <v>171480</v>
      </c>
      <c r="V491" s="250"/>
      <c r="W491" s="199">
        <v>0</v>
      </c>
      <c r="X491" s="258">
        <v>0.09</v>
      </c>
      <c r="Y491" s="258">
        <v>1.8899001017940016E-2</v>
      </c>
      <c r="Z491" s="259">
        <v>0</v>
      </c>
      <c r="AA491" s="253"/>
      <c r="AB491" s="260">
        <v>0</v>
      </c>
      <c r="AC491" s="261">
        <v>0</v>
      </c>
      <c r="AD491" s="181">
        <v>0</v>
      </c>
      <c r="AE491" s="261">
        <v>0</v>
      </c>
      <c r="AF491" s="262">
        <v>0</v>
      </c>
      <c r="AG491" s="193"/>
    </row>
    <row r="492" spans="1:33" s="59" customFormat="1" ht="12">
      <c r="A492" s="194">
        <v>470</v>
      </c>
      <c r="B492" s="195">
        <v>470165246</v>
      </c>
      <c r="C492" s="196" t="s">
        <v>539</v>
      </c>
      <c r="D492" s="197">
        <v>165</v>
      </c>
      <c r="E492" s="196" t="s">
        <v>192</v>
      </c>
      <c r="F492" s="197">
        <v>246</v>
      </c>
      <c r="G492" s="198" t="s">
        <v>273</v>
      </c>
      <c r="H492" s="180"/>
      <c r="I492" s="181">
        <v>10424</v>
      </c>
      <c r="J492" s="181">
        <v>4080</v>
      </c>
      <c r="K492" s="181">
        <f t="shared" si="7"/>
        <v>0</v>
      </c>
      <c r="L492" s="181">
        <v>1088</v>
      </c>
      <c r="M492" s="181">
        <v>15592</v>
      </c>
      <c r="N492" s="249"/>
      <c r="O492" s="205">
        <v>1</v>
      </c>
      <c r="P492" s="181">
        <v>0</v>
      </c>
      <c r="Q492" s="181">
        <v>14504</v>
      </c>
      <c r="R492" s="181">
        <v>0</v>
      </c>
      <c r="S492" s="181">
        <v>0</v>
      </c>
      <c r="T492" s="181">
        <v>1088</v>
      </c>
      <c r="U492" s="181">
        <v>15592</v>
      </c>
      <c r="V492" s="250"/>
      <c r="W492" s="199">
        <v>0</v>
      </c>
      <c r="X492" s="258">
        <v>0.09</v>
      </c>
      <c r="Y492" s="258">
        <v>4.9108145922149198E-4</v>
      </c>
      <c r="Z492" s="259">
        <v>0</v>
      </c>
      <c r="AA492" s="253"/>
      <c r="AB492" s="260">
        <v>0</v>
      </c>
      <c r="AC492" s="261">
        <v>0</v>
      </c>
      <c r="AD492" s="181">
        <v>0</v>
      </c>
      <c r="AE492" s="261">
        <v>0</v>
      </c>
      <c r="AF492" s="262">
        <v>0</v>
      </c>
      <c r="AG492" s="193"/>
    </row>
    <row r="493" spans="1:33" s="59" customFormat="1" ht="12">
      <c r="A493" s="194">
        <v>470</v>
      </c>
      <c r="B493" s="195">
        <v>470165248</v>
      </c>
      <c r="C493" s="196" t="s">
        <v>539</v>
      </c>
      <c r="D493" s="197">
        <v>165</v>
      </c>
      <c r="E493" s="196" t="s">
        <v>192</v>
      </c>
      <c r="F493" s="197">
        <v>248</v>
      </c>
      <c r="G493" s="198" t="s">
        <v>275</v>
      </c>
      <c r="H493" s="180"/>
      <c r="I493" s="181">
        <v>14205</v>
      </c>
      <c r="J493" s="181">
        <v>757</v>
      </c>
      <c r="K493" s="181">
        <f t="shared" si="7"/>
        <v>0</v>
      </c>
      <c r="L493" s="181">
        <v>1088</v>
      </c>
      <c r="M493" s="181">
        <v>16050</v>
      </c>
      <c r="N493" s="249"/>
      <c r="O493" s="205">
        <v>35</v>
      </c>
      <c r="P493" s="181">
        <v>0</v>
      </c>
      <c r="Q493" s="181">
        <v>523670</v>
      </c>
      <c r="R493" s="181">
        <v>0</v>
      </c>
      <c r="S493" s="181">
        <v>0</v>
      </c>
      <c r="T493" s="181">
        <v>38080</v>
      </c>
      <c r="U493" s="181">
        <v>561750</v>
      </c>
      <c r="V493" s="250"/>
      <c r="W493" s="199">
        <v>0</v>
      </c>
      <c r="X493" s="258">
        <v>0.09</v>
      </c>
      <c r="Y493" s="258">
        <v>7.0579296698307384E-2</v>
      </c>
      <c r="Z493" s="259">
        <v>0</v>
      </c>
      <c r="AA493" s="253"/>
      <c r="AB493" s="260">
        <v>0</v>
      </c>
      <c r="AC493" s="261">
        <v>0</v>
      </c>
      <c r="AD493" s="181">
        <v>0</v>
      </c>
      <c r="AE493" s="261">
        <v>0</v>
      </c>
      <c r="AF493" s="262">
        <v>0</v>
      </c>
      <c r="AG493" s="193"/>
    </row>
    <row r="494" spans="1:33" s="59" customFormat="1" ht="12">
      <c r="A494" s="194">
        <v>470</v>
      </c>
      <c r="B494" s="195">
        <v>470165262</v>
      </c>
      <c r="C494" s="196" t="s">
        <v>539</v>
      </c>
      <c r="D494" s="197">
        <v>165</v>
      </c>
      <c r="E494" s="196" t="s">
        <v>192</v>
      </c>
      <c r="F494" s="197">
        <v>262</v>
      </c>
      <c r="G494" s="198" t="s">
        <v>289</v>
      </c>
      <c r="H494" s="180"/>
      <c r="I494" s="181">
        <v>12485</v>
      </c>
      <c r="J494" s="181">
        <v>5038</v>
      </c>
      <c r="K494" s="181">
        <f t="shared" si="7"/>
        <v>0</v>
      </c>
      <c r="L494" s="181">
        <v>1088</v>
      </c>
      <c r="M494" s="181">
        <v>18611</v>
      </c>
      <c r="N494" s="249"/>
      <c r="O494" s="205">
        <v>93</v>
      </c>
      <c r="P494" s="181">
        <v>0</v>
      </c>
      <c r="Q494" s="181">
        <v>1629638.9999999998</v>
      </c>
      <c r="R494" s="181">
        <v>-41350.591286790186</v>
      </c>
      <c r="S494" s="181">
        <v>0</v>
      </c>
      <c r="T494" s="181">
        <v>101184</v>
      </c>
      <c r="U494" s="181">
        <v>1689472.4087132097</v>
      </c>
      <c r="V494" s="250"/>
      <c r="W494" s="199">
        <v>0</v>
      </c>
      <c r="X494" s="258">
        <v>0.09</v>
      </c>
      <c r="Y494" s="258">
        <v>0.11492476209979027</v>
      </c>
      <c r="Z494" s="259">
        <v>-444.6300138364536</v>
      </c>
      <c r="AA494" s="253"/>
      <c r="AB494" s="260">
        <v>0</v>
      </c>
      <c r="AC494" s="261">
        <v>26.666666666666664</v>
      </c>
      <c r="AD494" s="181">
        <v>496294</v>
      </c>
      <c r="AE494" s="261">
        <v>0</v>
      </c>
      <c r="AF494" s="262">
        <v>0</v>
      </c>
      <c r="AG494" s="193"/>
    </row>
    <row r="495" spans="1:33" s="59" customFormat="1" ht="12">
      <c r="A495" s="194">
        <v>470</v>
      </c>
      <c r="B495" s="195">
        <v>470165274</v>
      </c>
      <c r="C495" s="196" t="s">
        <v>539</v>
      </c>
      <c r="D495" s="197">
        <v>165</v>
      </c>
      <c r="E495" s="196" t="s">
        <v>192</v>
      </c>
      <c r="F495" s="197">
        <v>274</v>
      </c>
      <c r="G495" s="198" t="s">
        <v>301</v>
      </c>
      <c r="H495" s="180"/>
      <c r="I495" s="181">
        <v>10424</v>
      </c>
      <c r="J495" s="181">
        <v>4216</v>
      </c>
      <c r="K495" s="181">
        <f t="shared" si="7"/>
        <v>0</v>
      </c>
      <c r="L495" s="181">
        <v>1088</v>
      </c>
      <c r="M495" s="181">
        <v>15728</v>
      </c>
      <c r="N495" s="249"/>
      <c r="O495" s="205">
        <v>1</v>
      </c>
      <c r="P495" s="181">
        <v>0</v>
      </c>
      <c r="Q495" s="181">
        <v>14640</v>
      </c>
      <c r="R495" s="181">
        <v>0</v>
      </c>
      <c r="S495" s="181">
        <v>0</v>
      </c>
      <c r="T495" s="181">
        <v>1088</v>
      </c>
      <c r="U495" s="181">
        <v>15728</v>
      </c>
      <c r="V495" s="250"/>
      <c r="W495" s="199">
        <v>0</v>
      </c>
      <c r="X495" s="258">
        <v>0.09</v>
      </c>
      <c r="Y495" s="258">
        <v>7.5807721198066336E-2</v>
      </c>
      <c r="Z495" s="259">
        <v>0</v>
      </c>
      <c r="AA495" s="253"/>
      <c r="AB495" s="260">
        <v>0</v>
      </c>
      <c r="AC495" s="261">
        <v>0</v>
      </c>
      <c r="AD495" s="181">
        <v>0</v>
      </c>
      <c r="AE495" s="261">
        <v>0</v>
      </c>
      <c r="AF495" s="262">
        <v>0</v>
      </c>
      <c r="AG495" s="193"/>
    </row>
    <row r="496" spans="1:33" s="59" customFormat="1" ht="12">
      <c r="A496" s="194">
        <v>470</v>
      </c>
      <c r="B496" s="195">
        <v>470165284</v>
      </c>
      <c r="C496" s="196" t="s">
        <v>539</v>
      </c>
      <c r="D496" s="197">
        <v>165</v>
      </c>
      <c r="E496" s="196" t="s">
        <v>192</v>
      </c>
      <c r="F496" s="197">
        <v>284</v>
      </c>
      <c r="G496" s="198" t="s">
        <v>311</v>
      </c>
      <c r="H496" s="180"/>
      <c r="I496" s="181">
        <v>11618</v>
      </c>
      <c r="J496" s="181">
        <v>5140</v>
      </c>
      <c r="K496" s="181">
        <f t="shared" si="7"/>
        <v>0</v>
      </c>
      <c r="L496" s="181">
        <v>1088</v>
      </c>
      <c r="M496" s="181">
        <v>17846</v>
      </c>
      <c r="N496" s="249"/>
      <c r="O496" s="205">
        <v>153</v>
      </c>
      <c r="P496" s="181">
        <v>0</v>
      </c>
      <c r="Q496" s="181">
        <v>2563974</v>
      </c>
      <c r="R496" s="181">
        <v>0</v>
      </c>
      <c r="S496" s="181">
        <v>0</v>
      </c>
      <c r="T496" s="181">
        <v>166464</v>
      </c>
      <c r="U496" s="181">
        <v>2730438</v>
      </c>
      <c r="V496" s="250"/>
      <c r="W496" s="199">
        <v>0</v>
      </c>
      <c r="X496" s="258">
        <v>0.09</v>
      </c>
      <c r="Y496" s="258">
        <v>6.6376818230095211E-2</v>
      </c>
      <c r="Z496" s="259">
        <v>0</v>
      </c>
      <c r="AA496" s="253"/>
      <c r="AB496" s="260">
        <v>0</v>
      </c>
      <c r="AC496" s="261">
        <v>0</v>
      </c>
      <c r="AD496" s="181">
        <v>0</v>
      </c>
      <c r="AE496" s="261">
        <v>0</v>
      </c>
      <c r="AF496" s="262">
        <v>0</v>
      </c>
      <c r="AG496" s="193"/>
    </row>
    <row r="497" spans="1:33" s="59" customFormat="1" ht="12">
      <c r="A497" s="194">
        <v>470</v>
      </c>
      <c r="B497" s="195">
        <v>470165305</v>
      </c>
      <c r="C497" s="196" t="s">
        <v>539</v>
      </c>
      <c r="D497" s="197">
        <v>165</v>
      </c>
      <c r="E497" s="196" t="s">
        <v>192</v>
      </c>
      <c r="F497" s="197">
        <v>305</v>
      </c>
      <c r="G497" s="198" t="s">
        <v>332</v>
      </c>
      <c r="H497" s="180"/>
      <c r="I497" s="181">
        <v>11443</v>
      </c>
      <c r="J497" s="181">
        <v>5076</v>
      </c>
      <c r="K497" s="181">
        <f t="shared" si="7"/>
        <v>0</v>
      </c>
      <c r="L497" s="181">
        <v>1088</v>
      </c>
      <c r="M497" s="181">
        <v>17607</v>
      </c>
      <c r="N497" s="249"/>
      <c r="O497" s="205">
        <v>79</v>
      </c>
      <c r="P497" s="181">
        <v>0</v>
      </c>
      <c r="Q497" s="181">
        <v>1305001</v>
      </c>
      <c r="R497" s="181">
        <v>0</v>
      </c>
      <c r="S497" s="181">
        <v>0</v>
      </c>
      <c r="T497" s="181">
        <v>85952</v>
      </c>
      <c r="U497" s="181">
        <v>1390953</v>
      </c>
      <c r="V497" s="250"/>
      <c r="W497" s="199">
        <v>0</v>
      </c>
      <c r="X497" s="258">
        <v>0.09</v>
      </c>
      <c r="Y497" s="258">
        <v>2.2812918511506738E-2</v>
      </c>
      <c r="Z497" s="259">
        <v>0</v>
      </c>
      <c r="AA497" s="253"/>
      <c r="AB497" s="260">
        <v>0</v>
      </c>
      <c r="AC497" s="261">
        <v>0</v>
      </c>
      <c r="AD497" s="181">
        <v>0</v>
      </c>
      <c r="AE497" s="261">
        <v>0</v>
      </c>
      <c r="AF497" s="262">
        <v>0</v>
      </c>
      <c r="AG497" s="193"/>
    </row>
    <row r="498" spans="1:33" s="59" customFormat="1" ht="12">
      <c r="A498" s="194">
        <v>470</v>
      </c>
      <c r="B498" s="195">
        <v>470165342</v>
      </c>
      <c r="C498" s="196" t="s">
        <v>539</v>
      </c>
      <c r="D498" s="197">
        <v>165</v>
      </c>
      <c r="E498" s="196" t="s">
        <v>192</v>
      </c>
      <c r="F498" s="197">
        <v>342</v>
      </c>
      <c r="G498" s="198" t="s">
        <v>369</v>
      </c>
      <c r="H498" s="180"/>
      <c r="I498" s="181">
        <v>12899</v>
      </c>
      <c r="J498" s="181">
        <v>10586</v>
      </c>
      <c r="K498" s="181">
        <f t="shared" si="7"/>
        <v>0</v>
      </c>
      <c r="L498" s="181">
        <v>1088</v>
      </c>
      <c r="M498" s="181">
        <v>24573</v>
      </c>
      <c r="N498" s="249"/>
      <c r="O498" s="205">
        <v>3</v>
      </c>
      <c r="P498" s="181">
        <v>0</v>
      </c>
      <c r="Q498" s="181">
        <v>70455</v>
      </c>
      <c r="R498" s="181">
        <v>0</v>
      </c>
      <c r="S498" s="181">
        <v>0</v>
      </c>
      <c r="T498" s="181">
        <v>3264</v>
      </c>
      <c r="U498" s="181">
        <v>73719</v>
      </c>
      <c r="V498" s="250"/>
      <c r="W498" s="199">
        <v>0</v>
      </c>
      <c r="X498" s="258">
        <v>0.09</v>
      </c>
      <c r="Y498" s="258">
        <v>2.4189007538381402E-3</v>
      </c>
      <c r="Z498" s="259">
        <v>0</v>
      </c>
      <c r="AA498" s="253"/>
      <c r="AB498" s="260">
        <v>0</v>
      </c>
      <c r="AC498" s="261">
        <v>0</v>
      </c>
      <c r="AD498" s="181">
        <v>0</v>
      </c>
      <c r="AE498" s="261">
        <v>0</v>
      </c>
      <c r="AF498" s="262">
        <v>0</v>
      </c>
      <c r="AG498" s="193"/>
    </row>
    <row r="499" spans="1:33" s="59" customFormat="1" ht="12">
      <c r="A499" s="194">
        <v>470</v>
      </c>
      <c r="B499" s="195">
        <v>470165344</v>
      </c>
      <c r="C499" s="196" t="s">
        <v>539</v>
      </c>
      <c r="D499" s="197">
        <v>165</v>
      </c>
      <c r="E499" s="196" t="s">
        <v>192</v>
      </c>
      <c r="F499" s="197">
        <v>344</v>
      </c>
      <c r="G499" s="198" t="s">
        <v>371</v>
      </c>
      <c r="H499" s="180"/>
      <c r="I499" s="181">
        <v>14646</v>
      </c>
      <c r="J499" s="181">
        <v>6219</v>
      </c>
      <c r="K499" s="181">
        <f t="shared" si="7"/>
        <v>0</v>
      </c>
      <c r="L499" s="181">
        <v>1088</v>
      </c>
      <c r="M499" s="181">
        <v>21953</v>
      </c>
      <c r="N499" s="249"/>
      <c r="O499" s="205">
        <v>3</v>
      </c>
      <c r="P499" s="181">
        <v>0</v>
      </c>
      <c r="Q499" s="181">
        <v>62595</v>
      </c>
      <c r="R499" s="181">
        <v>0</v>
      </c>
      <c r="S499" s="181">
        <v>0</v>
      </c>
      <c r="T499" s="181">
        <v>3264</v>
      </c>
      <c r="U499" s="181">
        <v>65859</v>
      </c>
      <c r="V499" s="250"/>
      <c r="W499" s="199">
        <v>0</v>
      </c>
      <c r="X499" s="258">
        <v>0.09</v>
      </c>
      <c r="Y499" s="258">
        <v>1.3000732824957062E-3</v>
      </c>
      <c r="Z499" s="259">
        <v>0</v>
      </c>
      <c r="AA499" s="253"/>
      <c r="AB499" s="260">
        <v>0</v>
      </c>
      <c r="AC499" s="261">
        <v>0</v>
      </c>
      <c r="AD499" s="181">
        <v>0</v>
      </c>
      <c r="AE499" s="261">
        <v>0</v>
      </c>
      <c r="AF499" s="262">
        <v>0</v>
      </c>
      <c r="AG499" s="193"/>
    </row>
    <row r="500" spans="1:33" s="59" customFormat="1" ht="12">
      <c r="A500" s="194">
        <v>470</v>
      </c>
      <c r="B500" s="195">
        <v>470165346</v>
      </c>
      <c r="C500" s="196" t="s">
        <v>539</v>
      </c>
      <c r="D500" s="197">
        <v>165</v>
      </c>
      <c r="E500" s="196" t="s">
        <v>192</v>
      </c>
      <c r="F500" s="197">
        <v>346</v>
      </c>
      <c r="G500" s="198" t="s">
        <v>373</v>
      </c>
      <c r="H500" s="180"/>
      <c r="I500" s="181">
        <v>18506</v>
      </c>
      <c r="J500" s="181">
        <v>3375</v>
      </c>
      <c r="K500" s="181">
        <f t="shared" si="7"/>
        <v>0</v>
      </c>
      <c r="L500" s="181">
        <v>1088</v>
      </c>
      <c r="M500" s="181">
        <v>22969</v>
      </c>
      <c r="N500" s="249"/>
      <c r="O500" s="205">
        <v>1</v>
      </c>
      <c r="P500" s="181">
        <v>0</v>
      </c>
      <c r="Q500" s="181">
        <v>21881</v>
      </c>
      <c r="R500" s="181">
        <v>0</v>
      </c>
      <c r="S500" s="181">
        <v>0</v>
      </c>
      <c r="T500" s="181">
        <v>1088</v>
      </c>
      <c r="U500" s="181">
        <v>22969</v>
      </c>
      <c r="V500" s="250"/>
      <c r="W500" s="199">
        <v>0</v>
      </c>
      <c r="X500" s="258">
        <v>0.09</v>
      </c>
      <c r="Y500" s="258">
        <v>1.3816535216838313E-2</v>
      </c>
      <c r="Z500" s="259">
        <v>0</v>
      </c>
      <c r="AA500" s="253"/>
      <c r="AB500" s="260">
        <v>0</v>
      </c>
      <c r="AC500" s="261">
        <v>0</v>
      </c>
      <c r="AD500" s="181">
        <v>0</v>
      </c>
      <c r="AE500" s="261">
        <v>0</v>
      </c>
      <c r="AF500" s="262">
        <v>0</v>
      </c>
      <c r="AG500" s="193"/>
    </row>
    <row r="501" spans="1:33" s="59" customFormat="1" ht="12">
      <c r="A501" s="194">
        <v>470</v>
      </c>
      <c r="B501" s="195">
        <v>470165347</v>
      </c>
      <c r="C501" s="196" t="s">
        <v>539</v>
      </c>
      <c r="D501" s="197">
        <v>165</v>
      </c>
      <c r="E501" s="196" t="s">
        <v>192</v>
      </c>
      <c r="F501" s="197">
        <v>347</v>
      </c>
      <c r="G501" s="198" t="s">
        <v>374</v>
      </c>
      <c r="H501" s="180"/>
      <c r="I501" s="181">
        <v>12485</v>
      </c>
      <c r="J501" s="181">
        <v>6444</v>
      </c>
      <c r="K501" s="181">
        <f t="shared" si="7"/>
        <v>0</v>
      </c>
      <c r="L501" s="181">
        <v>1088</v>
      </c>
      <c r="M501" s="181">
        <v>20017</v>
      </c>
      <c r="N501" s="249"/>
      <c r="O501" s="205">
        <v>9</v>
      </c>
      <c r="P501" s="181">
        <v>0</v>
      </c>
      <c r="Q501" s="181">
        <v>170361</v>
      </c>
      <c r="R501" s="181">
        <v>0</v>
      </c>
      <c r="S501" s="181">
        <v>0</v>
      </c>
      <c r="T501" s="181">
        <v>9792</v>
      </c>
      <c r="U501" s="181">
        <v>180153</v>
      </c>
      <c r="V501" s="250"/>
      <c r="W501" s="199">
        <v>0</v>
      </c>
      <c r="X501" s="258">
        <v>0.09</v>
      </c>
      <c r="Y501" s="258">
        <v>9.1849142670942449E-3</v>
      </c>
      <c r="Z501" s="259">
        <v>0</v>
      </c>
      <c r="AA501" s="253"/>
      <c r="AB501" s="260">
        <v>0</v>
      </c>
      <c r="AC501" s="261">
        <v>0</v>
      </c>
      <c r="AD501" s="181">
        <v>0</v>
      </c>
      <c r="AE501" s="261">
        <v>0</v>
      </c>
      <c r="AF501" s="262">
        <v>0</v>
      </c>
      <c r="AG501" s="193"/>
    </row>
    <row r="502" spans="1:33" s="59" customFormat="1" ht="12">
      <c r="A502" s="194">
        <v>470</v>
      </c>
      <c r="B502" s="195">
        <v>470165705</v>
      </c>
      <c r="C502" s="196" t="s">
        <v>539</v>
      </c>
      <c r="D502" s="197">
        <v>165</v>
      </c>
      <c r="E502" s="196" t="s">
        <v>192</v>
      </c>
      <c r="F502" s="197">
        <v>705</v>
      </c>
      <c r="G502" s="198" t="s">
        <v>413</v>
      </c>
      <c r="H502" s="180"/>
      <c r="I502" s="181">
        <v>11008</v>
      </c>
      <c r="J502" s="181">
        <v>7301</v>
      </c>
      <c r="K502" s="181">
        <f t="shared" si="7"/>
        <v>0</v>
      </c>
      <c r="L502" s="181">
        <v>1088</v>
      </c>
      <c r="M502" s="181">
        <v>19397</v>
      </c>
      <c r="N502" s="249"/>
      <c r="O502" s="205">
        <v>2</v>
      </c>
      <c r="P502" s="181">
        <v>0</v>
      </c>
      <c r="Q502" s="181">
        <v>36618</v>
      </c>
      <c r="R502" s="181">
        <v>0</v>
      </c>
      <c r="S502" s="181">
        <v>0</v>
      </c>
      <c r="T502" s="181">
        <v>2176</v>
      </c>
      <c r="U502" s="181">
        <v>38794</v>
      </c>
      <c r="V502" s="250"/>
      <c r="W502" s="199">
        <v>0</v>
      </c>
      <c r="X502" s="258">
        <v>0.09</v>
      </c>
      <c r="Y502" s="258">
        <v>1.0198911358542454E-3</v>
      </c>
      <c r="Z502" s="259">
        <v>0</v>
      </c>
      <c r="AA502" s="253"/>
      <c r="AB502" s="260">
        <v>0</v>
      </c>
      <c r="AC502" s="261">
        <v>0</v>
      </c>
      <c r="AD502" s="181">
        <v>0</v>
      </c>
      <c r="AE502" s="261">
        <v>0</v>
      </c>
      <c r="AF502" s="262">
        <v>0</v>
      </c>
      <c r="AG502" s="193"/>
    </row>
    <row r="503" spans="1:33" s="59" customFormat="1" ht="12">
      <c r="A503" s="194">
        <v>474</v>
      </c>
      <c r="B503" s="195">
        <v>474097057</v>
      </c>
      <c r="C503" s="196" t="s">
        <v>540</v>
      </c>
      <c r="D503" s="197">
        <v>97</v>
      </c>
      <c r="E503" s="196" t="s">
        <v>124</v>
      </c>
      <c r="F503" s="197">
        <v>57</v>
      </c>
      <c r="G503" s="198" t="s">
        <v>84</v>
      </c>
      <c r="H503" s="180"/>
      <c r="I503" s="181">
        <v>16231</v>
      </c>
      <c r="J503" s="181">
        <v>470</v>
      </c>
      <c r="K503" s="181">
        <f t="shared" si="7"/>
        <v>0</v>
      </c>
      <c r="L503" s="181">
        <v>1088</v>
      </c>
      <c r="M503" s="181">
        <v>17789</v>
      </c>
      <c r="N503" s="249"/>
      <c r="O503" s="205">
        <v>2</v>
      </c>
      <c r="P503" s="181">
        <v>0</v>
      </c>
      <c r="Q503" s="181">
        <v>33402</v>
      </c>
      <c r="R503" s="181">
        <v>0</v>
      </c>
      <c r="S503" s="181">
        <v>0</v>
      </c>
      <c r="T503" s="181">
        <v>2176</v>
      </c>
      <c r="U503" s="181">
        <v>35578</v>
      </c>
      <c r="V503" s="250"/>
      <c r="W503" s="199">
        <v>0</v>
      </c>
      <c r="X503" s="258">
        <v>0.18</v>
      </c>
      <c r="Y503" s="258">
        <v>0.13444151661537107</v>
      </c>
      <c r="Z503" s="259">
        <v>0</v>
      </c>
      <c r="AA503" s="253"/>
      <c r="AB503" s="260">
        <v>0</v>
      </c>
      <c r="AC503" s="261">
        <v>0</v>
      </c>
      <c r="AD503" s="181">
        <v>0</v>
      </c>
      <c r="AE503" s="261">
        <v>0</v>
      </c>
      <c r="AF503" s="262">
        <v>0</v>
      </c>
      <c r="AG503" s="193"/>
    </row>
    <row r="504" spans="1:33" s="59" customFormat="1" ht="12">
      <c r="A504" s="194">
        <v>474</v>
      </c>
      <c r="B504" s="195">
        <v>474097064</v>
      </c>
      <c r="C504" s="196" t="s">
        <v>540</v>
      </c>
      <c r="D504" s="197">
        <v>97</v>
      </c>
      <c r="E504" s="196" t="s">
        <v>124</v>
      </c>
      <c r="F504" s="197">
        <v>64</v>
      </c>
      <c r="G504" s="198" t="s">
        <v>91</v>
      </c>
      <c r="H504" s="180"/>
      <c r="I504" s="181">
        <v>11611</v>
      </c>
      <c r="J504" s="181">
        <v>1699</v>
      </c>
      <c r="K504" s="181">
        <f t="shared" si="7"/>
        <v>0</v>
      </c>
      <c r="L504" s="181">
        <v>1088</v>
      </c>
      <c r="M504" s="181">
        <v>14398</v>
      </c>
      <c r="N504" s="249"/>
      <c r="O504" s="205">
        <v>2</v>
      </c>
      <c r="P504" s="181">
        <v>0</v>
      </c>
      <c r="Q504" s="181">
        <v>26620</v>
      </c>
      <c r="R504" s="181">
        <v>0</v>
      </c>
      <c r="S504" s="181">
        <v>0</v>
      </c>
      <c r="T504" s="181">
        <v>2176</v>
      </c>
      <c r="U504" s="181">
        <v>28796</v>
      </c>
      <c r="V504" s="250"/>
      <c r="W504" s="199">
        <v>0</v>
      </c>
      <c r="X504" s="258">
        <v>0.18</v>
      </c>
      <c r="Y504" s="258">
        <v>3.7404176937457741E-2</v>
      </c>
      <c r="Z504" s="259">
        <v>0</v>
      </c>
      <c r="AA504" s="253"/>
      <c r="AB504" s="260">
        <v>0</v>
      </c>
      <c r="AC504" s="261">
        <v>0</v>
      </c>
      <c r="AD504" s="181">
        <v>0</v>
      </c>
      <c r="AE504" s="261">
        <v>0</v>
      </c>
      <c r="AF504" s="262">
        <v>0</v>
      </c>
      <c r="AG504" s="193"/>
    </row>
    <row r="505" spans="1:33" s="59" customFormat="1" ht="12">
      <c r="A505" s="194">
        <v>474</v>
      </c>
      <c r="B505" s="195">
        <v>474097097</v>
      </c>
      <c r="C505" s="196" t="s">
        <v>540</v>
      </c>
      <c r="D505" s="197">
        <v>97</v>
      </c>
      <c r="E505" s="196" t="s">
        <v>124</v>
      </c>
      <c r="F505" s="197">
        <v>97</v>
      </c>
      <c r="G505" s="198" t="s">
        <v>124</v>
      </c>
      <c r="H505" s="180"/>
      <c r="I505" s="181">
        <v>14849</v>
      </c>
      <c r="J505" s="181">
        <v>0</v>
      </c>
      <c r="K505" s="181">
        <f t="shared" si="7"/>
        <v>0</v>
      </c>
      <c r="L505" s="181">
        <v>1088</v>
      </c>
      <c r="M505" s="181">
        <v>15937</v>
      </c>
      <c r="N505" s="249"/>
      <c r="O505" s="205">
        <v>249</v>
      </c>
      <c r="P505" s="181">
        <v>0</v>
      </c>
      <c r="Q505" s="181">
        <v>3697401</v>
      </c>
      <c r="R505" s="181">
        <v>0</v>
      </c>
      <c r="S505" s="181">
        <v>0</v>
      </c>
      <c r="T505" s="181">
        <v>270912</v>
      </c>
      <c r="U505" s="181">
        <v>3968313</v>
      </c>
      <c r="V505" s="250"/>
      <c r="W505" s="199">
        <v>0</v>
      </c>
      <c r="X505" s="258">
        <v>0.18</v>
      </c>
      <c r="Y505" s="258">
        <v>4.3787918241270679E-2</v>
      </c>
      <c r="Z505" s="259">
        <v>0</v>
      </c>
      <c r="AA505" s="253"/>
      <c r="AB505" s="260">
        <v>0</v>
      </c>
      <c r="AC505" s="261">
        <v>0</v>
      </c>
      <c r="AD505" s="181">
        <v>0</v>
      </c>
      <c r="AE505" s="261">
        <v>0</v>
      </c>
      <c r="AF505" s="262">
        <v>0</v>
      </c>
      <c r="AG505" s="193"/>
    </row>
    <row r="506" spans="1:33" s="59" customFormat="1" ht="12">
      <c r="A506" s="194">
        <v>474</v>
      </c>
      <c r="B506" s="195">
        <v>474097103</v>
      </c>
      <c r="C506" s="196" t="s">
        <v>540</v>
      </c>
      <c r="D506" s="197">
        <v>97</v>
      </c>
      <c r="E506" s="196" t="s">
        <v>124</v>
      </c>
      <c r="F506" s="197">
        <v>103</v>
      </c>
      <c r="G506" s="198" t="s">
        <v>130</v>
      </c>
      <c r="H506" s="180"/>
      <c r="I506" s="181">
        <v>14439</v>
      </c>
      <c r="J506" s="181">
        <v>418</v>
      </c>
      <c r="K506" s="181">
        <f t="shared" si="7"/>
        <v>0</v>
      </c>
      <c r="L506" s="181">
        <v>1088</v>
      </c>
      <c r="M506" s="181">
        <v>15945</v>
      </c>
      <c r="N506" s="249"/>
      <c r="O506" s="205">
        <v>20</v>
      </c>
      <c r="P506" s="181">
        <v>0</v>
      </c>
      <c r="Q506" s="181">
        <v>297140</v>
      </c>
      <c r="R506" s="181">
        <v>0</v>
      </c>
      <c r="S506" s="181">
        <v>0</v>
      </c>
      <c r="T506" s="181">
        <v>21760</v>
      </c>
      <c r="U506" s="181">
        <v>318900</v>
      </c>
      <c r="V506" s="250"/>
      <c r="W506" s="199">
        <v>0</v>
      </c>
      <c r="X506" s="258">
        <v>0.18</v>
      </c>
      <c r="Y506" s="258">
        <v>1.0572178834070882E-2</v>
      </c>
      <c r="Z506" s="259">
        <v>0</v>
      </c>
      <c r="AA506" s="253"/>
      <c r="AB506" s="260">
        <v>0</v>
      </c>
      <c r="AC506" s="261">
        <v>0</v>
      </c>
      <c r="AD506" s="181">
        <v>0</v>
      </c>
      <c r="AE506" s="261">
        <v>0</v>
      </c>
      <c r="AF506" s="262">
        <v>0</v>
      </c>
      <c r="AG506" s="193"/>
    </row>
    <row r="507" spans="1:33" s="59" customFormat="1" ht="12">
      <c r="A507" s="194">
        <v>474</v>
      </c>
      <c r="B507" s="195">
        <v>474097153</v>
      </c>
      <c r="C507" s="196" t="s">
        <v>540</v>
      </c>
      <c r="D507" s="197">
        <v>97</v>
      </c>
      <c r="E507" s="196" t="s">
        <v>124</v>
      </c>
      <c r="F507" s="197">
        <v>153</v>
      </c>
      <c r="G507" s="198" t="s">
        <v>180</v>
      </c>
      <c r="H507" s="180"/>
      <c r="I507" s="181">
        <v>13830</v>
      </c>
      <c r="J507" s="181">
        <v>35</v>
      </c>
      <c r="K507" s="181">
        <f t="shared" si="7"/>
        <v>0</v>
      </c>
      <c r="L507" s="181">
        <v>1088</v>
      </c>
      <c r="M507" s="181">
        <v>14953</v>
      </c>
      <c r="N507" s="249"/>
      <c r="O507" s="205">
        <v>41</v>
      </c>
      <c r="P507" s="181">
        <v>0</v>
      </c>
      <c r="Q507" s="181">
        <v>568465</v>
      </c>
      <c r="R507" s="181">
        <v>0</v>
      </c>
      <c r="S507" s="181">
        <v>0</v>
      </c>
      <c r="T507" s="181">
        <v>44608</v>
      </c>
      <c r="U507" s="181">
        <v>613073</v>
      </c>
      <c r="V507" s="250"/>
      <c r="W507" s="199">
        <v>0</v>
      </c>
      <c r="X507" s="258">
        <v>0.09</v>
      </c>
      <c r="Y507" s="258">
        <v>1.3058159672249003E-2</v>
      </c>
      <c r="Z507" s="259">
        <v>0</v>
      </c>
      <c r="AA507" s="253"/>
      <c r="AB507" s="260">
        <v>0</v>
      </c>
      <c r="AC507" s="261">
        <v>0</v>
      </c>
      <c r="AD507" s="181">
        <v>0</v>
      </c>
      <c r="AE507" s="261">
        <v>0</v>
      </c>
      <c r="AF507" s="262">
        <v>0</v>
      </c>
      <c r="AG507" s="193"/>
    </row>
    <row r="508" spans="1:33" s="59" customFormat="1" ht="12">
      <c r="A508" s="194">
        <v>474</v>
      </c>
      <c r="B508" s="195">
        <v>474097162</v>
      </c>
      <c r="C508" s="196" t="s">
        <v>540</v>
      </c>
      <c r="D508" s="197">
        <v>97</v>
      </c>
      <c r="E508" s="196" t="s">
        <v>124</v>
      </c>
      <c r="F508" s="197">
        <v>162</v>
      </c>
      <c r="G508" s="198" t="s">
        <v>189</v>
      </c>
      <c r="H508" s="180"/>
      <c r="I508" s="181">
        <v>12523</v>
      </c>
      <c r="J508" s="181">
        <v>3233</v>
      </c>
      <c r="K508" s="181">
        <f t="shared" si="7"/>
        <v>0</v>
      </c>
      <c r="L508" s="181">
        <v>1088</v>
      </c>
      <c r="M508" s="181">
        <v>16844</v>
      </c>
      <c r="N508" s="249"/>
      <c r="O508" s="205">
        <v>17</v>
      </c>
      <c r="P508" s="181">
        <v>0</v>
      </c>
      <c r="Q508" s="181">
        <v>267852</v>
      </c>
      <c r="R508" s="181">
        <v>0</v>
      </c>
      <c r="S508" s="181">
        <v>0</v>
      </c>
      <c r="T508" s="181">
        <v>18496</v>
      </c>
      <c r="U508" s="181">
        <v>286348</v>
      </c>
      <c r="V508" s="250"/>
      <c r="W508" s="199">
        <v>0</v>
      </c>
      <c r="X508" s="258">
        <v>0.09</v>
      </c>
      <c r="Y508" s="258">
        <v>1.8193083327219913E-2</v>
      </c>
      <c r="Z508" s="259">
        <v>0</v>
      </c>
      <c r="AA508" s="253"/>
      <c r="AB508" s="260">
        <v>0</v>
      </c>
      <c r="AC508" s="261">
        <v>0</v>
      </c>
      <c r="AD508" s="181">
        <v>0</v>
      </c>
      <c r="AE508" s="261">
        <v>0</v>
      </c>
      <c r="AF508" s="262">
        <v>0</v>
      </c>
      <c r="AG508" s="193"/>
    </row>
    <row r="509" spans="1:33" s="59" customFormat="1" ht="12">
      <c r="A509" s="194">
        <v>474</v>
      </c>
      <c r="B509" s="195">
        <v>474097343</v>
      </c>
      <c r="C509" s="196" t="s">
        <v>540</v>
      </c>
      <c r="D509" s="197">
        <v>97</v>
      </c>
      <c r="E509" s="196" t="s">
        <v>124</v>
      </c>
      <c r="F509" s="197">
        <v>343</v>
      </c>
      <c r="G509" s="198" t="s">
        <v>370</v>
      </c>
      <c r="H509" s="180"/>
      <c r="I509" s="181">
        <v>12303</v>
      </c>
      <c r="J509" s="181">
        <v>956</v>
      </c>
      <c r="K509" s="181">
        <f t="shared" si="7"/>
        <v>0</v>
      </c>
      <c r="L509" s="181">
        <v>1088</v>
      </c>
      <c r="M509" s="181">
        <v>14347</v>
      </c>
      <c r="N509" s="249"/>
      <c r="O509" s="205">
        <v>13</v>
      </c>
      <c r="P509" s="181">
        <v>0</v>
      </c>
      <c r="Q509" s="181">
        <v>172367</v>
      </c>
      <c r="R509" s="181">
        <v>0</v>
      </c>
      <c r="S509" s="181">
        <v>0</v>
      </c>
      <c r="T509" s="181">
        <v>14144</v>
      </c>
      <c r="U509" s="181">
        <v>186511</v>
      </c>
      <c r="V509" s="250"/>
      <c r="W509" s="199">
        <v>0</v>
      </c>
      <c r="X509" s="258">
        <v>0.18</v>
      </c>
      <c r="Y509" s="258">
        <v>9.2083671172550792E-3</v>
      </c>
      <c r="Z509" s="259">
        <v>0</v>
      </c>
      <c r="AA509" s="253"/>
      <c r="AB509" s="260">
        <v>0</v>
      </c>
      <c r="AC509" s="261">
        <v>0</v>
      </c>
      <c r="AD509" s="181">
        <v>0</v>
      </c>
      <c r="AE509" s="261">
        <v>0</v>
      </c>
      <c r="AF509" s="262">
        <v>0</v>
      </c>
      <c r="AG509" s="193"/>
    </row>
    <row r="510" spans="1:33" s="59" customFormat="1" ht="12">
      <c r="A510" s="194">
        <v>474</v>
      </c>
      <c r="B510" s="195">
        <v>474097610</v>
      </c>
      <c r="C510" s="196" t="s">
        <v>540</v>
      </c>
      <c r="D510" s="197">
        <v>97</v>
      </c>
      <c r="E510" s="196" t="s">
        <v>124</v>
      </c>
      <c r="F510" s="197">
        <v>610</v>
      </c>
      <c r="G510" s="198" t="s">
        <v>384</v>
      </c>
      <c r="H510" s="180"/>
      <c r="I510" s="181">
        <v>11844</v>
      </c>
      <c r="J510" s="181">
        <v>2747</v>
      </c>
      <c r="K510" s="181">
        <f t="shared" si="7"/>
        <v>0</v>
      </c>
      <c r="L510" s="181">
        <v>1088</v>
      </c>
      <c r="M510" s="181">
        <v>15679</v>
      </c>
      <c r="N510" s="249"/>
      <c r="O510" s="205">
        <v>14</v>
      </c>
      <c r="P510" s="181">
        <v>0</v>
      </c>
      <c r="Q510" s="181">
        <v>204274</v>
      </c>
      <c r="R510" s="181">
        <v>0</v>
      </c>
      <c r="S510" s="181">
        <v>0</v>
      </c>
      <c r="T510" s="181">
        <v>15232</v>
      </c>
      <c r="U510" s="181">
        <v>219506</v>
      </c>
      <c r="V510" s="250"/>
      <c r="W510" s="199">
        <v>0</v>
      </c>
      <c r="X510" s="258">
        <v>0.09</v>
      </c>
      <c r="Y510" s="258">
        <v>9.7386219050748738E-3</v>
      </c>
      <c r="Z510" s="259">
        <v>0</v>
      </c>
      <c r="AA510" s="253"/>
      <c r="AB510" s="260">
        <v>0</v>
      </c>
      <c r="AC510" s="261">
        <v>0</v>
      </c>
      <c r="AD510" s="181">
        <v>0</v>
      </c>
      <c r="AE510" s="261">
        <v>0</v>
      </c>
      <c r="AF510" s="262">
        <v>0</v>
      </c>
      <c r="AG510" s="193"/>
    </row>
    <row r="511" spans="1:33" s="59" customFormat="1" ht="12">
      <c r="A511" s="194">
        <v>474</v>
      </c>
      <c r="B511" s="195">
        <v>474097615</v>
      </c>
      <c r="C511" s="196" t="s">
        <v>540</v>
      </c>
      <c r="D511" s="197">
        <v>97</v>
      </c>
      <c r="E511" s="196" t="s">
        <v>124</v>
      </c>
      <c r="F511" s="197">
        <v>615</v>
      </c>
      <c r="G511" s="198" t="s">
        <v>385</v>
      </c>
      <c r="H511" s="180"/>
      <c r="I511" s="181">
        <v>14888</v>
      </c>
      <c r="J511" s="181">
        <v>1205</v>
      </c>
      <c r="K511" s="181">
        <f t="shared" si="7"/>
        <v>0</v>
      </c>
      <c r="L511" s="181">
        <v>1088</v>
      </c>
      <c r="M511" s="181">
        <v>17181</v>
      </c>
      <c r="N511" s="249"/>
      <c r="O511" s="205">
        <v>3</v>
      </c>
      <c r="P511" s="181">
        <v>0</v>
      </c>
      <c r="Q511" s="181">
        <v>48279</v>
      </c>
      <c r="R511" s="181">
        <v>0</v>
      </c>
      <c r="S511" s="181">
        <v>0</v>
      </c>
      <c r="T511" s="181">
        <v>3264</v>
      </c>
      <c r="U511" s="181">
        <v>51543</v>
      </c>
      <c r="V511" s="250"/>
      <c r="W511" s="199">
        <v>0</v>
      </c>
      <c r="X511" s="258">
        <v>0.09</v>
      </c>
      <c r="Y511" s="258">
        <v>2.7671811210377489E-3</v>
      </c>
      <c r="Z511" s="259">
        <v>0</v>
      </c>
      <c r="AA511" s="253"/>
      <c r="AB511" s="260">
        <v>0</v>
      </c>
      <c r="AC511" s="261">
        <v>0</v>
      </c>
      <c r="AD511" s="181">
        <v>0</v>
      </c>
      <c r="AE511" s="261">
        <v>0</v>
      </c>
      <c r="AF511" s="262">
        <v>0</v>
      </c>
      <c r="AG511" s="193"/>
    </row>
    <row r="512" spans="1:33" s="59" customFormat="1" ht="12">
      <c r="A512" s="194">
        <v>474</v>
      </c>
      <c r="B512" s="195">
        <v>474097616</v>
      </c>
      <c r="C512" s="196" t="s">
        <v>540</v>
      </c>
      <c r="D512" s="197">
        <v>97</v>
      </c>
      <c r="E512" s="196" t="s">
        <v>124</v>
      </c>
      <c r="F512" s="197">
        <v>616</v>
      </c>
      <c r="G512" s="198" t="s">
        <v>386</v>
      </c>
      <c r="H512" s="180"/>
      <c r="I512" s="181">
        <v>16406</v>
      </c>
      <c r="J512" s="181">
        <v>5744</v>
      </c>
      <c r="K512" s="181">
        <f t="shared" si="7"/>
        <v>0</v>
      </c>
      <c r="L512" s="181">
        <v>1088</v>
      </c>
      <c r="M512" s="181">
        <v>23238</v>
      </c>
      <c r="N512" s="249"/>
      <c r="O512" s="205">
        <v>1</v>
      </c>
      <c r="P512" s="181">
        <v>0</v>
      </c>
      <c r="Q512" s="181">
        <v>22150</v>
      </c>
      <c r="R512" s="181">
        <v>0</v>
      </c>
      <c r="S512" s="181">
        <v>0</v>
      </c>
      <c r="T512" s="181">
        <v>1088</v>
      </c>
      <c r="U512" s="181">
        <v>23238</v>
      </c>
      <c r="V512" s="250"/>
      <c r="W512" s="199">
        <v>0</v>
      </c>
      <c r="X512" s="258">
        <v>0.09</v>
      </c>
      <c r="Y512" s="258">
        <v>3.5366483967914406E-2</v>
      </c>
      <c r="Z512" s="259">
        <v>0</v>
      </c>
      <c r="AA512" s="253"/>
      <c r="AB512" s="260">
        <v>0</v>
      </c>
      <c r="AC512" s="261">
        <v>0</v>
      </c>
      <c r="AD512" s="181">
        <v>0</v>
      </c>
      <c r="AE512" s="261">
        <v>0</v>
      </c>
      <c r="AF512" s="262">
        <v>0</v>
      </c>
      <c r="AG512" s="193"/>
    </row>
    <row r="513" spans="1:33" s="59" customFormat="1" ht="12">
      <c r="A513" s="194">
        <v>474</v>
      </c>
      <c r="B513" s="195">
        <v>474097620</v>
      </c>
      <c r="C513" s="196" t="s">
        <v>540</v>
      </c>
      <c r="D513" s="197">
        <v>97</v>
      </c>
      <c r="E513" s="196" t="s">
        <v>124</v>
      </c>
      <c r="F513" s="197">
        <v>620</v>
      </c>
      <c r="G513" s="198" t="s">
        <v>388</v>
      </c>
      <c r="H513" s="180"/>
      <c r="I513" s="181">
        <v>14056</v>
      </c>
      <c r="J513" s="181">
        <v>7671</v>
      </c>
      <c r="K513" s="181">
        <f t="shared" si="7"/>
        <v>0</v>
      </c>
      <c r="L513" s="181">
        <v>1088</v>
      </c>
      <c r="M513" s="181">
        <v>22815</v>
      </c>
      <c r="N513" s="249"/>
      <c r="O513" s="205">
        <v>4</v>
      </c>
      <c r="P513" s="181">
        <v>0</v>
      </c>
      <c r="Q513" s="181">
        <v>86908</v>
      </c>
      <c r="R513" s="181">
        <v>0</v>
      </c>
      <c r="S513" s="181">
        <v>0</v>
      </c>
      <c r="T513" s="181">
        <v>4352</v>
      </c>
      <c r="U513" s="181">
        <v>91260</v>
      </c>
      <c r="V513" s="250"/>
      <c r="W513" s="199">
        <v>0</v>
      </c>
      <c r="X513" s="258">
        <v>0.09</v>
      </c>
      <c r="Y513" s="258">
        <v>1.4541840168411025E-2</v>
      </c>
      <c r="Z513" s="259">
        <v>0</v>
      </c>
      <c r="AA513" s="253"/>
      <c r="AB513" s="260">
        <v>0</v>
      </c>
      <c r="AC513" s="261">
        <v>0</v>
      </c>
      <c r="AD513" s="181">
        <v>0</v>
      </c>
      <c r="AE513" s="261">
        <v>0</v>
      </c>
      <c r="AF513" s="262">
        <v>0</v>
      </c>
      <c r="AG513" s="193"/>
    </row>
    <row r="514" spans="1:33" s="59" customFormat="1" ht="12">
      <c r="A514" s="194">
        <v>474</v>
      </c>
      <c r="B514" s="195">
        <v>474097673</v>
      </c>
      <c r="C514" s="196" t="s">
        <v>540</v>
      </c>
      <c r="D514" s="197">
        <v>97</v>
      </c>
      <c r="E514" s="196" t="s">
        <v>124</v>
      </c>
      <c r="F514" s="197">
        <v>673</v>
      </c>
      <c r="G514" s="198" t="s">
        <v>403</v>
      </c>
      <c r="H514" s="180"/>
      <c r="I514" s="181">
        <v>9754</v>
      </c>
      <c r="J514" s="181">
        <v>6263</v>
      </c>
      <c r="K514" s="181">
        <f t="shared" si="7"/>
        <v>0</v>
      </c>
      <c r="L514" s="181">
        <v>1088</v>
      </c>
      <c r="M514" s="181">
        <v>17105</v>
      </c>
      <c r="N514" s="249"/>
      <c r="O514" s="205">
        <v>1</v>
      </c>
      <c r="P514" s="181">
        <v>0</v>
      </c>
      <c r="Q514" s="181">
        <v>16017</v>
      </c>
      <c r="R514" s="181">
        <v>0</v>
      </c>
      <c r="S514" s="181">
        <v>0</v>
      </c>
      <c r="T514" s="181">
        <v>1088</v>
      </c>
      <c r="U514" s="181">
        <v>17105</v>
      </c>
      <c r="V514" s="250"/>
      <c r="W514" s="199">
        <v>0</v>
      </c>
      <c r="X514" s="258">
        <v>0.09</v>
      </c>
      <c r="Y514" s="258">
        <v>2.2639734191033642E-2</v>
      </c>
      <c r="Z514" s="259">
        <v>0</v>
      </c>
      <c r="AA514" s="253"/>
      <c r="AB514" s="260">
        <v>0</v>
      </c>
      <c r="AC514" s="261">
        <v>0</v>
      </c>
      <c r="AD514" s="181">
        <v>0</v>
      </c>
      <c r="AE514" s="261">
        <v>0</v>
      </c>
      <c r="AF514" s="262">
        <v>0</v>
      </c>
      <c r="AG514" s="193"/>
    </row>
    <row r="515" spans="1:33" s="59" customFormat="1" ht="12">
      <c r="A515" s="194">
        <v>474</v>
      </c>
      <c r="B515" s="195">
        <v>474097720</v>
      </c>
      <c r="C515" s="196" t="s">
        <v>540</v>
      </c>
      <c r="D515" s="197">
        <v>97</v>
      </c>
      <c r="E515" s="196" t="s">
        <v>124</v>
      </c>
      <c r="F515" s="197">
        <v>720</v>
      </c>
      <c r="G515" s="198" t="s">
        <v>418</v>
      </c>
      <c r="H515" s="180"/>
      <c r="I515" s="181">
        <v>13741</v>
      </c>
      <c r="J515" s="181">
        <v>3022</v>
      </c>
      <c r="K515" s="181">
        <f t="shared" si="7"/>
        <v>0</v>
      </c>
      <c r="L515" s="181">
        <v>1088</v>
      </c>
      <c r="M515" s="181">
        <v>17851</v>
      </c>
      <c r="N515" s="249"/>
      <c r="O515" s="205">
        <v>10</v>
      </c>
      <c r="P515" s="181">
        <v>0</v>
      </c>
      <c r="Q515" s="181">
        <v>167630</v>
      </c>
      <c r="R515" s="181">
        <v>0</v>
      </c>
      <c r="S515" s="181">
        <v>0</v>
      </c>
      <c r="T515" s="181">
        <v>10880</v>
      </c>
      <c r="U515" s="181">
        <v>178510</v>
      </c>
      <c r="V515" s="250"/>
      <c r="W515" s="199">
        <v>0</v>
      </c>
      <c r="X515" s="258">
        <v>0.09</v>
      </c>
      <c r="Y515" s="258">
        <v>1.0737923009543283E-2</v>
      </c>
      <c r="Z515" s="259">
        <v>0</v>
      </c>
      <c r="AA515" s="253"/>
      <c r="AB515" s="260">
        <v>0</v>
      </c>
      <c r="AC515" s="261">
        <v>0</v>
      </c>
      <c r="AD515" s="181">
        <v>0</v>
      </c>
      <c r="AE515" s="261">
        <v>0</v>
      </c>
      <c r="AF515" s="262">
        <v>0</v>
      </c>
      <c r="AG515" s="193"/>
    </row>
    <row r="516" spans="1:33" s="59" customFormat="1" ht="12">
      <c r="A516" s="194">
        <v>474</v>
      </c>
      <c r="B516" s="195">
        <v>474097735</v>
      </c>
      <c r="C516" s="196" t="s">
        <v>540</v>
      </c>
      <c r="D516" s="197">
        <v>97</v>
      </c>
      <c r="E516" s="196" t="s">
        <v>124</v>
      </c>
      <c r="F516" s="197">
        <v>735</v>
      </c>
      <c r="G516" s="198" t="s">
        <v>422</v>
      </c>
      <c r="H516" s="180"/>
      <c r="I516" s="181">
        <v>13396</v>
      </c>
      <c r="J516" s="181">
        <v>6316</v>
      </c>
      <c r="K516" s="181">
        <f t="shared" si="7"/>
        <v>0</v>
      </c>
      <c r="L516" s="181">
        <v>1088</v>
      </c>
      <c r="M516" s="181">
        <v>20800</v>
      </c>
      <c r="N516" s="249"/>
      <c r="O516" s="205">
        <v>14</v>
      </c>
      <c r="P516" s="181">
        <v>0</v>
      </c>
      <c r="Q516" s="181">
        <v>275968</v>
      </c>
      <c r="R516" s="181">
        <v>0</v>
      </c>
      <c r="S516" s="181">
        <v>0</v>
      </c>
      <c r="T516" s="181">
        <v>15232</v>
      </c>
      <c r="U516" s="181">
        <v>291200</v>
      </c>
      <c r="V516" s="250"/>
      <c r="W516" s="199">
        <v>0</v>
      </c>
      <c r="X516" s="258">
        <v>0.09</v>
      </c>
      <c r="Y516" s="258">
        <v>1.8254474953256616E-2</v>
      </c>
      <c r="Z516" s="259">
        <v>0</v>
      </c>
      <c r="AA516" s="253"/>
      <c r="AB516" s="260">
        <v>0</v>
      </c>
      <c r="AC516" s="261">
        <v>0</v>
      </c>
      <c r="AD516" s="181">
        <v>0</v>
      </c>
      <c r="AE516" s="261">
        <v>0</v>
      </c>
      <c r="AF516" s="262">
        <v>0</v>
      </c>
      <c r="AG516" s="193"/>
    </row>
    <row r="517" spans="1:33" s="59" customFormat="1" ht="12">
      <c r="A517" s="194">
        <v>474</v>
      </c>
      <c r="B517" s="195">
        <v>474097753</v>
      </c>
      <c r="C517" s="196" t="s">
        <v>540</v>
      </c>
      <c r="D517" s="197">
        <v>97</v>
      </c>
      <c r="E517" s="196" t="s">
        <v>124</v>
      </c>
      <c r="F517" s="197">
        <v>753</v>
      </c>
      <c r="G517" s="198" t="s">
        <v>426</v>
      </c>
      <c r="H517" s="180"/>
      <c r="I517" s="181">
        <v>11611</v>
      </c>
      <c r="J517" s="181">
        <v>4714</v>
      </c>
      <c r="K517" s="181">
        <f t="shared" si="7"/>
        <v>0</v>
      </c>
      <c r="L517" s="181">
        <v>1088</v>
      </c>
      <c r="M517" s="181">
        <v>17413</v>
      </c>
      <c r="N517" s="249"/>
      <c r="O517" s="205">
        <v>2</v>
      </c>
      <c r="P517" s="181">
        <v>0</v>
      </c>
      <c r="Q517" s="181">
        <v>32650</v>
      </c>
      <c r="R517" s="181">
        <v>0</v>
      </c>
      <c r="S517" s="181">
        <v>0</v>
      </c>
      <c r="T517" s="181">
        <v>2176</v>
      </c>
      <c r="U517" s="181">
        <v>34826</v>
      </c>
      <c r="V517" s="250"/>
      <c r="W517" s="199">
        <v>0</v>
      </c>
      <c r="X517" s="258">
        <v>0.09</v>
      </c>
      <c r="Y517" s="258">
        <v>5.8200043224256618E-3</v>
      </c>
      <c r="Z517" s="259">
        <v>0</v>
      </c>
      <c r="AA517" s="253"/>
      <c r="AB517" s="260">
        <v>0</v>
      </c>
      <c r="AC517" s="261">
        <v>0</v>
      </c>
      <c r="AD517" s="181">
        <v>0</v>
      </c>
      <c r="AE517" s="261">
        <v>0</v>
      </c>
      <c r="AF517" s="262">
        <v>0</v>
      </c>
      <c r="AG517" s="193"/>
    </row>
    <row r="518" spans="1:33" s="59" customFormat="1" ht="12">
      <c r="A518" s="194">
        <v>474</v>
      </c>
      <c r="B518" s="195">
        <v>474097775</v>
      </c>
      <c r="C518" s="196" t="s">
        <v>540</v>
      </c>
      <c r="D518" s="197">
        <v>97</v>
      </c>
      <c r="E518" s="196" t="s">
        <v>124</v>
      </c>
      <c r="F518" s="197">
        <v>775</v>
      </c>
      <c r="G518" s="198" t="s">
        <v>436</v>
      </c>
      <c r="H518" s="180"/>
      <c r="I518" s="181">
        <v>14984</v>
      </c>
      <c r="J518" s="181">
        <v>4222</v>
      </c>
      <c r="K518" s="181">
        <f t="shared" si="7"/>
        <v>0</v>
      </c>
      <c r="L518" s="181">
        <v>1088</v>
      </c>
      <c r="M518" s="181">
        <v>20294</v>
      </c>
      <c r="N518" s="249"/>
      <c r="O518" s="205">
        <v>2</v>
      </c>
      <c r="P518" s="181">
        <v>0</v>
      </c>
      <c r="Q518" s="181">
        <v>38412</v>
      </c>
      <c r="R518" s="181">
        <v>0</v>
      </c>
      <c r="S518" s="181">
        <v>0</v>
      </c>
      <c r="T518" s="181">
        <v>2176</v>
      </c>
      <c r="U518" s="181">
        <v>40588</v>
      </c>
      <c r="V518" s="250"/>
      <c r="W518" s="199">
        <v>0</v>
      </c>
      <c r="X518" s="258">
        <v>0.09</v>
      </c>
      <c r="Y518" s="258">
        <v>7.0932500588790663E-3</v>
      </c>
      <c r="Z518" s="259">
        <v>0</v>
      </c>
      <c r="AA518" s="253"/>
      <c r="AB518" s="260">
        <v>0</v>
      </c>
      <c r="AC518" s="261">
        <v>0</v>
      </c>
      <c r="AD518" s="181">
        <v>0</v>
      </c>
      <c r="AE518" s="261">
        <v>0</v>
      </c>
      <c r="AF518" s="262">
        <v>0</v>
      </c>
      <c r="AG518" s="193"/>
    </row>
    <row r="519" spans="1:33" s="59" customFormat="1" ht="12">
      <c r="A519" s="194">
        <v>478</v>
      </c>
      <c r="B519" s="195">
        <v>478352056</v>
      </c>
      <c r="C519" s="196" t="s">
        <v>541</v>
      </c>
      <c r="D519" s="197">
        <v>352</v>
      </c>
      <c r="E519" s="196" t="s">
        <v>379</v>
      </c>
      <c r="F519" s="197">
        <v>56</v>
      </c>
      <c r="G519" s="198" t="s">
        <v>83</v>
      </c>
      <c r="H519" s="180"/>
      <c r="I519" s="181">
        <v>14056</v>
      </c>
      <c r="J519" s="181">
        <v>5355</v>
      </c>
      <c r="K519" s="181">
        <f t="shared" si="7"/>
        <v>0</v>
      </c>
      <c r="L519" s="181">
        <v>1088</v>
      </c>
      <c r="M519" s="181">
        <v>20499</v>
      </c>
      <c r="N519" s="249"/>
      <c r="O519" s="205">
        <v>1</v>
      </c>
      <c r="P519" s="181">
        <v>0</v>
      </c>
      <c r="Q519" s="181">
        <v>19411</v>
      </c>
      <c r="R519" s="181">
        <v>0</v>
      </c>
      <c r="S519" s="181">
        <v>0</v>
      </c>
      <c r="T519" s="181">
        <v>1088</v>
      </c>
      <c r="U519" s="181">
        <v>20499</v>
      </c>
      <c r="V519" s="250"/>
      <c r="W519" s="199">
        <v>0</v>
      </c>
      <c r="X519" s="258">
        <v>0.09</v>
      </c>
      <c r="Y519" s="258">
        <v>2.2315208886426526E-2</v>
      </c>
      <c r="Z519" s="259">
        <v>0</v>
      </c>
      <c r="AA519" s="253"/>
      <c r="AB519" s="260">
        <v>0</v>
      </c>
      <c r="AC519" s="261">
        <v>0</v>
      </c>
      <c r="AD519" s="181">
        <v>0</v>
      </c>
      <c r="AE519" s="261">
        <v>0</v>
      </c>
      <c r="AF519" s="262">
        <v>0</v>
      </c>
      <c r="AG519" s="193"/>
    </row>
    <row r="520" spans="1:33" s="59" customFormat="1" ht="12">
      <c r="A520" s="194">
        <v>478</v>
      </c>
      <c r="B520" s="195">
        <v>478352064</v>
      </c>
      <c r="C520" s="196" t="s">
        <v>541</v>
      </c>
      <c r="D520" s="197">
        <v>352</v>
      </c>
      <c r="E520" s="196" t="s">
        <v>379</v>
      </c>
      <c r="F520" s="197">
        <v>64</v>
      </c>
      <c r="G520" s="198" t="s">
        <v>91</v>
      </c>
      <c r="H520" s="180"/>
      <c r="I520" s="181">
        <v>13604</v>
      </c>
      <c r="J520" s="181">
        <v>1990</v>
      </c>
      <c r="K520" s="181">
        <f t="shared" si="7"/>
        <v>0</v>
      </c>
      <c r="L520" s="181">
        <v>1088</v>
      </c>
      <c r="M520" s="181">
        <v>16682</v>
      </c>
      <c r="N520" s="249"/>
      <c r="O520" s="205">
        <v>1</v>
      </c>
      <c r="P520" s="181">
        <v>0</v>
      </c>
      <c r="Q520" s="181">
        <v>15594</v>
      </c>
      <c r="R520" s="181">
        <v>0</v>
      </c>
      <c r="S520" s="181">
        <v>0</v>
      </c>
      <c r="T520" s="181">
        <v>1088</v>
      </c>
      <c r="U520" s="181">
        <v>16682</v>
      </c>
      <c r="V520" s="250"/>
      <c r="W520" s="199">
        <v>0</v>
      </c>
      <c r="X520" s="258">
        <v>0.18</v>
      </c>
      <c r="Y520" s="258">
        <v>3.7404176937457741E-2</v>
      </c>
      <c r="Z520" s="259">
        <v>0</v>
      </c>
      <c r="AA520" s="253"/>
      <c r="AB520" s="260">
        <v>0</v>
      </c>
      <c r="AC520" s="261">
        <v>0</v>
      </c>
      <c r="AD520" s="181">
        <v>0</v>
      </c>
      <c r="AE520" s="261">
        <v>0</v>
      </c>
      <c r="AF520" s="262">
        <v>0</v>
      </c>
      <c r="AG520" s="193"/>
    </row>
    <row r="521" spans="1:33" s="59" customFormat="1" ht="12">
      <c r="A521" s="194">
        <v>478</v>
      </c>
      <c r="B521" s="195">
        <v>478352067</v>
      </c>
      <c r="C521" s="196" t="s">
        <v>541</v>
      </c>
      <c r="D521" s="197">
        <v>352</v>
      </c>
      <c r="E521" s="196" t="s">
        <v>379</v>
      </c>
      <c r="F521" s="197">
        <v>67</v>
      </c>
      <c r="G521" s="198" t="s">
        <v>94</v>
      </c>
      <c r="H521" s="180"/>
      <c r="I521" s="181">
        <v>9754</v>
      </c>
      <c r="J521" s="181">
        <v>10138</v>
      </c>
      <c r="K521" s="181">
        <f t="shared" si="7"/>
        <v>0</v>
      </c>
      <c r="L521" s="181">
        <v>1088</v>
      </c>
      <c r="M521" s="181">
        <v>20980</v>
      </c>
      <c r="N521" s="249"/>
      <c r="O521" s="205">
        <v>2</v>
      </c>
      <c r="P521" s="181">
        <v>0</v>
      </c>
      <c r="Q521" s="181">
        <v>39784</v>
      </c>
      <c r="R521" s="181">
        <v>0</v>
      </c>
      <c r="S521" s="181">
        <v>0</v>
      </c>
      <c r="T521" s="181">
        <v>2176</v>
      </c>
      <c r="U521" s="181">
        <v>41960</v>
      </c>
      <c r="V521" s="250"/>
      <c r="W521" s="199">
        <v>0</v>
      </c>
      <c r="X521" s="258">
        <v>0.09</v>
      </c>
      <c r="Y521" s="258">
        <v>1.5812430232581378E-3</v>
      </c>
      <c r="Z521" s="259">
        <v>0</v>
      </c>
      <c r="AA521" s="253"/>
      <c r="AB521" s="260">
        <v>0</v>
      </c>
      <c r="AC521" s="261">
        <v>0</v>
      </c>
      <c r="AD521" s="181">
        <v>0</v>
      </c>
      <c r="AE521" s="261">
        <v>0</v>
      </c>
      <c r="AF521" s="262">
        <v>0</v>
      </c>
      <c r="AG521" s="193"/>
    </row>
    <row r="522" spans="1:33" s="59" customFormat="1" ht="12">
      <c r="A522" s="194">
        <v>478</v>
      </c>
      <c r="B522" s="195">
        <v>478352097</v>
      </c>
      <c r="C522" s="196" t="s">
        <v>541</v>
      </c>
      <c r="D522" s="197">
        <v>352</v>
      </c>
      <c r="E522" s="196" t="s">
        <v>379</v>
      </c>
      <c r="F522" s="197">
        <v>97</v>
      </c>
      <c r="G522" s="198" t="s">
        <v>124</v>
      </c>
      <c r="H522" s="180"/>
      <c r="I522" s="181">
        <v>12717</v>
      </c>
      <c r="J522" s="181">
        <v>0</v>
      </c>
      <c r="K522" s="181">
        <f t="shared" si="7"/>
        <v>0</v>
      </c>
      <c r="L522" s="181">
        <v>1088</v>
      </c>
      <c r="M522" s="181">
        <v>13805</v>
      </c>
      <c r="N522" s="249"/>
      <c r="O522" s="205">
        <v>8</v>
      </c>
      <c r="P522" s="181">
        <v>0</v>
      </c>
      <c r="Q522" s="181">
        <v>101736</v>
      </c>
      <c r="R522" s="181">
        <v>0</v>
      </c>
      <c r="S522" s="181">
        <v>0</v>
      </c>
      <c r="T522" s="181">
        <v>8704</v>
      </c>
      <c r="U522" s="181">
        <v>110440</v>
      </c>
      <c r="V522" s="250"/>
      <c r="W522" s="199">
        <v>0</v>
      </c>
      <c r="X522" s="258">
        <v>0.18</v>
      </c>
      <c r="Y522" s="258">
        <v>4.3787918241270679E-2</v>
      </c>
      <c r="Z522" s="259">
        <v>0</v>
      </c>
      <c r="AA522" s="253"/>
      <c r="AB522" s="260">
        <v>0</v>
      </c>
      <c r="AC522" s="261">
        <v>0</v>
      </c>
      <c r="AD522" s="181">
        <v>0</v>
      </c>
      <c r="AE522" s="261">
        <v>0</v>
      </c>
      <c r="AF522" s="262">
        <v>0</v>
      </c>
      <c r="AG522" s="193"/>
    </row>
    <row r="523" spans="1:33" s="59" customFormat="1" ht="12">
      <c r="A523" s="194">
        <v>478</v>
      </c>
      <c r="B523" s="195">
        <v>478352125</v>
      </c>
      <c r="C523" s="196" t="s">
        <v>541</v>
      </c>
      <c r="D523" s="197">
        <v>352</v>
      </c>
      <c r="E523" s="196" t="s">
        <v>379</v>
      </c>
      <c r="F523" s="197">
        <v>125</v>
      </c>
      <c r="G523" s="198" t="s">
        <v>152</v>
      </c>
      <c r="H523" s="180"/>
      <c r="I523" s="181">
        <v>11473</v>
      </c>
      <c r="J523" s="181">
        <v>6366</v>
      </c>
      <c r="K523" s="181">
        <f t="shared" ref="K523:K586" si="8">S523/O523</f>
        <v>0</v>
      </c>
      <c r="L523" s="181">
        <v>1088</v>
      </c>
      <c r="M523" s="181">
        <v>18927</v>
      </c>
      <c r="N523" s="249"/>
      <c r="O523" s="205">
        <v>29</v>
      </c>
      <c r="P523" s="181">
        <v>0</v>
      </c>
      <c r="Q523" s="181">
        <v>517331</v>
      </c>
      <c r="R523" s="181">
        <v>0</v>
      </c>
      <c r="S523" s="181">
        <v>0</v>
      </c>
      <c r="T523" s="181">
        <v>31552</v>
      </c>
      <c r="U523" s="181">
        <v>548883</v>
      </c>
      <c r="V523" s="250"/>
      <c r="W523" s="199">
        <v>0</v>
      </c>
      <c r="X523" s="258">
        <v>0.09</v>
      </c>
      <c r="Y523" s="258">
        <v>3.2482106378927803E-2</v>
      </c>
      <c r="Z523" s="259">
        <v>0</v>
      </c>
      <c r="AA523" s="253"/>
      <c r="AB523" s="260">
        <v>0</v>
      </c>
      <c r="AC523" s="261">
        <v>0</v>
      </c>
      <c r="AD523" s="181">
        <v>0</v>
      </c>
      <c r="AE523" s="261">
        <v>0</v>
      </c>
      <c r="AF523" s="262">
        <v>0</v>
      </c>
      <c r="AG523" s="193"/>
    </row>
    <row r="524" spans="1:33" s="59" customFormat="1" ht="12">
      <c r="A524" s="194">
        <v>478</v>
      </c>
      <c r="B524" s="195">
        <v>478352141</v>
      </c>
      <c r="C524" s="196" t="s">
        <v>541</v>
      </c>
      <c r="D524" s="197">
        <v>352</v>
      </c>
      <c r="E524" s="196" t="s">
        <v>379</v>
      </c>
      <c r="F524" s="197">
        <v>141</v>
      </c>
      <c r="G524" s="198" t="s">
        <v>168</v>
      </c>
      <c r="H524" s="180"/>
      <c r="I524" s="181">
        <v>11240</v>
      </c>
      <c r="J524" s="181">
        <v>5857</v>
      </c>
      <c r="K524" s="181">
        <f t="shared" si="8"/>
        <v>0</v>
      </c>
      <c r="L524" s="181">
        <v>1088</v>
      </c>
      <c r="M524" s="181">
        <v>18185</v>
      </c>
      <c r="N524" s="249"/>
      <c r="O524" s="205">
        <v>6</v>
      </c>
      <c r="P524" s="181">
        <v>0</v>
      </c>
      <c r="Q524" s="181">
        <v>102582</v>
      </c>
      <c r="R524" s="181">
        <v>0</v>
      </c>
      <c r="S524" s="181">
        <v>0</v>
      </c>
      <c r="T524" s="181">
        <v>6528</v>
      </c>
      <c r="U524" s="181">
        <v>109110</v>
      </c>
      <c r="V524" s="250"/>
      <c r="W524" s="199">
        <v>0</v>
      </c>
      <c r="X524" s="258">
        <v>0.09</v>
      </c>
      <c r="Y524" s="258">
        <v>7.7749644962529424E-2</v>
      </c>
      <c r="Z524" s="259">
        <v>0</v>
      </c>
      <c r="AA524" s="253"/>
      <c r="AB524" s="260">
        <v>0</v>
      </c>
      <c r="AC524" s="261">
        <v>0</v>
      </c>
      <c r="AD524" s="181">
        <v>0</v>
      </c>
      <c r="AE524" s="261">
        <v>0</v>
      </c>
      <c r="AF524" s="262">
        <v>0</v>
      </c>
      <c r="AG524" s="193"/>
    </row>
    <row r="525" spans="1:33" s="59" customFormat="1" ht="12">
      <c r="A525" s="194">
        <v>478</v>
      </c>
      <c r="B525" s="195">
        <v>478352153</v>
      </c>
      <c r="C525" s="196" t="s">
        <v>541</v>
      </c>
      <c r="D525" s="197">
        <v>352</v>
      </c>
      <c r="E525" s="196" t="s">
        <v>379</v>
      </c>
      <c r="F525" s="197">
        <v>153</v>
      </c>
      <c r="G525" s="198" t="s">
        <v>180</v>
      </c>
      <c r="H525" s="180"/>
      <c r="I525" s="181">
        <v>12078</v>
      </c>
      <c r="J525" s="181">
        <v>31</v>
      </c>
      <c r="K525" s="181">
        <f t="shared" si="8"/>
        <v>0</v>
      </c>
      <c r="L525" s="181">
        <v>1088</v>
      </c>
      <c r="M525" s="181">
        <v>13197</v>
      </c>
      <c r="N525" s="249"/>
      <c r="O525" s="205">
        <v>43</v>
      </c>
      <c r="P525" s="181">
        <v>0</v>
      </c>
      <c r="Q525" s="181">
        <v>520687</v>
      </c>
      <c r="R525" s="181">
        <v>0</v>
      </c>
      <c r="S525" s="181">
        <v>0</v>
      </c>
      <c r="T525" s="181">
        <v>46784</v>
      </c>
      <c r="U525" s="181">
        <v>567471</v>
      </c>
      <c r="V525" s="250"/>
      <c r="W525" s="199">
        <v>0</v>
      </c>
      <c r="X525" s="258">
        <v>0.09</v>
      </c>
      <c r="Y525" s="258">
        <v>1.3058159672249003E-2</v>
      </c>
      <c r="Z525" s="259">
        <v>0</v>
      </c>
      <c r="AA525" s="253"/>
      <c r="AB525" s="260">
        <v>0</v>
      </c>
      <c r="AC525" s="261">
        <v>0</v>
      </c>
      <c r="AD525" s="181">
        <v>0</v>
      </c>
      <c r="AE525" s="261">
        <v>0</v>
      </c>
      <c r="AF525" s="262">
        <v>0</v>
      </c>
      <c r="AG525" s="193"/>
    </row>
    <row r="526" spans="1:33" s="59" customFormat="1" ht="12">
      <c r="A526" s="194">
        <v>478</v>
      </c>
      <c r="B526" s="195">
        <v>478352158</v>
      </c>
      <c r="C526" s="196" t="s">
        <v>541</v>
      </c>
      <c r="D526" s="197">
        <v>352</v>
      </c>
      <c r="E526" s="196" t="s">
        <v>379</v>
      </c>
      <c r="F526" s="197">
        <v>158</v>
      </c>
      <c r="G526" s="198" t="s">
        <v>185</v>
      </c>
      <c r="H526" s="180"/>
      <c r="I526" s="181">
        <v>11865</v>
      </c>
      <c r="J526" s="181">
        <v>7178</v>
      </c>
      <c r="K526" s="181">
        <f t="shared" si="8"/>
        <v>0</v>
      </c>
      <c r="L526" s="181">
        <v>1088</v>
      </c>
      <c r="M526" s="181">
        <v>20131</v>
      </c>
      <c r="N526" s="249"/>
      <c r="O526" s="205">
        <v>54</v>
      </c>
      <c r="P526" s="181">
        <v>0</v>
      </c>
      <c r="Q526" s="181">
        <v>1028322</v>
      </c>
      <c r="R526" s="181">
        <v>0</v>
      </c>
      <c r="S526" s="181">
        <v>0</v>
      </c>
      <c r="T526" s="181">
        <v>58752</v>
      </c>
      <c r="U526" s="181">
        <v>1087074</v>
      </c>
      <c r="V526" s="250"/>
      <c r="W526" s="199">
        <v>0</v>
      </c>
      <c r="X526" s="258">
        <v>0.09</v>
      </c>
      <c r="Y526" s="258">
        <v>3.6403142065930934E-2</v>
      </c>
      <c r="Z526" s="259">
        <v>0</v>
      </c>
      <c r="AA526" s="253"/>
      <c r="AB526" s="260">
        <v>0</v>
      </c>
      <c r="AC526" s="261">
        <v>0</v>
      </c>
      <c r="AD526" s="181">
        <v>0</v>
      </c>
      <c r="AE526" s="261">
        <v>0</v>
      </c>
      <c r="AF526" s="262">
        <v>0</v>
      </c>
      <c r="AG526" s="193"/>
    </row>
    <row r="527" spans="1:33" s="59" customFormat="1" ht="12">
      <c r="A527" s="194">
        <v>478</v>
      </c>
      <c r="B527" s="195">
        <v>478352160</v>
      </c>
      <c r="C527" s="196" t="s">
        <v>541</v>
      </c>
      <c r="D527" s="197">
        <v>352</v>
      </c>
      <c r="E527" s="196" t="s">
        <v>379</v>
      </c>
      <c r="F527" s="197">
        <v>160</v>
      </c>
      <c r="G527" s="198" t="s">
        <v>187</v>
      </c>
      <c r="H527" s="180"/>
      <c r="I527" s="181">
        <v>16013.193512137581</v>
      </c>
      <c r="J527" s="181">
        <v>207</v>
      </c>
      <c r="K527" s="181">
        <f t="shared" si="8"/>
        <v>0</v>
      </c>
      <c r="L527" s="181">
        <v>1088</v>
      </c>
      <c r="M527" s="181">
        <v>17308.193512137579</v>
      </c>
      <c r="N527" s="249"/>
      <c r="O527" s="205">
        <v>1</v>
      </c>
      <c r="P527" s="181">
        <v>0</v>
      </c>
      <c r="Q527" s="181">
        <v>16220</v>
      </c>
      <c r="R527" s="181">
        <v>0</v>
      </c>
      <c r="S527" s="181">
        <v>0</v>
      </c>
      <c r="T527" s="181">
        <v>1088</v>
      </c>
      <c r="U527" s="181">
        <v>17308</v>
      </c>
      <c r="V527" s="250"/>
      <c r="W527" s="199">
        <v>0</v>
      </c>
      <c r="X527" s="258">
        <v>0.18</v>
      </c>
      <c r="Y527" s="258">
        <v>0.13878990296528437</v>
      </c>
      <c r="Z527" s="259">
        <v>0</v>
      </c>
      <c r="AA527" s="253"/>
      <c r="AB527" s="260">
        <v>0</v>
      </c>
      <c r="AC527" s="261">
        <v>0</v>
      </c>
      <c r="AD527" s="181">
        <v>0</v>
      </c>
      <c r="AE527" s="261">
        <v>0</v>
      </c>
      <c r="AF527" s="262">
        <v>0</v>
      </c>
      <c r="AG527" s="193"/>
    </row>
    <row r="528" spans="1:33" s="59" customFormat="1" ht="12">
      <c r="A528" s="194">
        <v>478</v>
      </c>
      <c r="B528" s="195">
        <v>478352162</v>
      </c>
      <c r="C528" s="196" t="s">
        <v>541</v>
      </c>
      <c r="D528" s="197">
        <v>352</v>
      </c>
      <c r="E528" s="196" t="s">
        <v>379</v>
      </c>
      <c r="F528" s="197">
        <v>162</v>
      </c>
      <c r="G528" s="198" t="s">
        <v>189</v>
      </c>
      <c r="H528" s="180"/>
      <c r="I528" s="181">
        <v>11360</v>
      </c>
      <c r="J528" s="181">
        <v>2932</v>
      </c>
      <c r="K528" s="181">
        <f t="shared" si="8"/>
        <v>0</v>
      </c>
      <c r="L528" s="181">
        <v>1088</v>
      </c>
      <c r="M528" s="181">
        <v>15380</v>
      </c>
      <c r="N528" s="249"/>
      <c r="O528" s="205">
        <v>12</v>
      </c>
      <c r="P528" s="181">
        <v>0</v>
      </c>
      <c r="Q528" s="181">
        <v>171504</v>
      </c>
      <c r="R528" s="181">
        <v>0</v>
      </c>
      <c r="S528" s="181">
        <v>0</v>
      </c>
      <c r="T528" s="181">
        <v>13056</v>
      </c>
      <c r="U528" s="181">
        <v>184560</v>
      </c>
      <c r="V528" s="250"/>
      <c r="W528" s="199">
        <v>0</v>
      </c>
      <c r="X528" s="258">
        <v>0.09</v>
      </c>
      <c r="Y528" s="258">
        <v>1.8193083327219913E-2</v>
      </c>
      <c r="Z528" s="259">
        <v>0</v>
      </c>
      <c r="AA528" s="253"/>
      <c r="AB528" s="260">
        <v>0</v>
      </c>
      <c r="AC528" s="261">
        <v>0</v>
      </c>
      <c r="AD528" s="181">
        <v>0</v>
      </c>
      <c r="AE528" s="261">
        <v>0</v>
      </c>
      <c r="AF528" s="262">
        <v>0</v>
      </c>
      <c r="AG528" s="193"/>
    </row>
    <row r="529" spans="1:33" s="59" customFormat="1" ht="12">
      <c r="A529" s="194">
        <v>478</v>
      </c>
      <c r="B529" s="195">
        <v>478352170</v>
      </c>
      <c r="C529" s="196" t="s">
        <v>541</v>
      </c>
      <c r="D529" s="197">
        <v>352</v>
      </c>
      <c r="E529" s="196" t="s">
        <v>379</v>
      </c>
      <c r="F529" s="197">
        <v>170</v>
      </c>
      <c r="G529" s="198" t="s">
        <v>197</v>
      </c>
      <c r="H529" s="180"/>
      <c r="I529" s="181">
        <v>10373</v>
      </c>
      <c r="J529" s="181">
        <v>2666</v>
      </c>
      <c r="K529" s="181">
        <f t="shared" si="8"/>
        <v>0</v>
      </c>
      <c r="L529" s="181">
        <v>1088</v>
      </c>
      <c r="M529" s="181">
        <v>14127</v>
      </c>
      <c r="N529" s="249"/>
      <c r="O529" s="205">
        <v>4</v>
      </c>
      <c r="P529" s="181">
        <v>0</v>
      </c>
      <c r="Q529" s="181">
        <v>52156</v>
      </c>
      <c r="R529" s="181">
        <v>0</v>
      </c>
      <c r="S529" s="181">
        <v>0</v>
      </c>
      <c r="T529" s="181">
        <v>4352</v>
      </c>
      <c r="U529" s="181">
        <v>56508</v>
      </c>
      <c r="V529" s="250"/>
      <c r="W529" s="199">
        <v>0</v>
      </c>
      <c r="X529" s="258">
        <v>0.09</v>
      </c>
      <c r="Y529" s="258">
        <v>8.285555478372697E-2</v>
      </c>
      <c r="Z529" s="259">
        <v>0</v>
      </c>
      <c r="AA529" s="253"/>
      <c r="AB529" s="260">
        <v>0</v>
      </c>
      <c r="AC529" s="261">
        <v>0</v>
      </c>
      <c r="AD529" s="181">
        <v>0</v>
      </c>
      <c r="AE529" s="261">
        <v>0</v>
      </c>
      <c r="AF529" s="262">
        <v>0</v>
      </c>
      <c r="AG529" s="193"/>
    </row>
    <row r="530" spans="1:33" s="59" customFormat="1" ht="12">
      <c r="A530" s="194">
        <v>478</v>
      </c>
      <c r="B530" s="195">
        <v>478352174</v>
      </c>
      <c r="C530" s="196" t="s">
        <v>541</v>
      </c>
      <c r="D530" s="197">
        <v>352</v>
      </c>
      <c r="E530" s="196" t="s">
        <v>379</v>
      </c>
      <c r="F530" s="197">
        <v>174</v>
      </c>
      <c r="G530" s="198" t="s">
        <v>201</v>
      </c>
      <c r="H530" s="180"/>
      <c r="I530" s="181">
        <v>11276</v>
      </c>
      <c r="J530" s="181">
        <v>8076</v>
      </c>
      <c r="K530" s="181">
        <f t="shared" si="8"/>
        <v>0</v>
      </c>
      <c r="L530" s="181">
        <v>1088</v>
      </c>
      <c r="M530" s="181">
        <v>20440</v>
      </c>
      <c r="N530" s="249"/>
      <c r="O530" s="205">
        <v>11</v>
      </c>
      <c r="P530" s="181">
        <v>0</v>
      </c>
      <c r="Q530" s="181">
        <v>212872</v>
      </c>
      <c r="R530" s="181">
        <v>0</v>
      </c>
      <c r="S530" s="181">
        <v>0</v>
      </c>
      <c r="T530" s="181">
        <v>11968</v>
      </c>
      <c r="U530" s="181">
        <v>224840</v>
      </c>
      <c r="V530" s="250"/>
      <c r="W530" s="199">
        <v>0</v>
      </c>
      <c r="X530" s="258">
        <v>0.09</v>
      </c>
      <c r="Y530" s="258">
        <v>5.2551292099523958E-2</v>
      </c>
      <c r="Z530" s="259">
        <v>0</v>
      </c>
      <c r="AA530" s="253"/>
      <c r="AB530" s="260">
        <v>0</v>
      </c>
      <c r="AC530" s="261">
        <v>0</v>
      </c>
      <c r="AD530" s="181">
        <v>0</v>
      </c>
      <c r="AE530" s="261">
        <v>0</v>
      </c>
      <c r="AF530" s="262">
        <v>0</v>
      </c>
      <c r="AG530" s="193"/>
    </row>
    <row r="531" spans="1:33" s="59" customFormat="1" ht="12">
      <c r="A531" s="194">
        <v>478</v>
      </c>
      <c r="B531" s="195">
        <v>478352288</v>
      </c>
      <c r="C531" s="196" t="s">
        <v>541</v>
      </c>
      <c r="D531" s="197">
        <v>352</v>
      </c>
      <c r="E531" s="196" t="s">
        <v>379</v>
      </c>
      <c r="F531" s="197">
        <v>288</v>
      </c>
      <c r="G531" s="198" t="s">
        <v>315</v>
      </c>
      <c r="H531" s="180"/>
      <c r="I531" s="181">
        <v>9754</v>
      </c>
      <c r="J531" s="181">
        <v>7870</v>
      </c>
      <c r="K531" s="181">
        <f t="shared" si="8"/>
        <v>0</v>
      </c>
      <c r="L531" s="181">
        <v>1088</v>
      </c>
      <c r="M531" s="181">
        <v>18712</v>
      </c>
      <c r="N531" s="249"/>
      <c r="O531" s="205">
        <v>2</v>
      </c>
      <c r="P531" s="181">
        <v>0</v>
      </c>
      <c r="Q531" s="181">
        <v>35248</v>
      </c>
      <c r="R531" s="181">
        <v>0</v>
      </c>
      <c r="S531" s="181">
        <v>0</v>
      </c>
      <c r="T531" s="181">
        <v>2176</v>
      </c>
      <c r="U531" s="181">
        <v>37424</v>
      </c>
      <c r="V531" s="250"/>
      <c r="W531" s="199">
        <v>0</v>
      </c>
      <c r="X531" s="258">
        <v>0.09</v>
      </c>
      <c r="Y531" s="258">
        <v>1.697498943825303E-3</v>
      </c>
      <c r="Z531" s="259">
        <v>0</v>
      </c>
      <c r="AA531" s="253"/>
      <c r="AB531" s="260">
        <v>0</v>
      </c>
      <c r="AC531" s="261">
        <v>0</v>
      </c>
      <c r="AD531" s="181">
        <v>0</v>
      </c>
      <c r="AE531" s="261">
        <v>0</v>
      </c>
      <c r="AF531" s="262">
        <v>0</v>
      </c>
      <c r="AG531" s="193"/>
    </row>
    <row r="532" spans="1:33" s="59" customFormat="1" ht="12">
      <c r="A532" s="194">
        <v>478</v>
      </c>
      <c r="B532" s="195">
        <v>478352321</v>
      </c>
      <c r="C532" s="196" t="s">
        <v>541</v>
      </c>
      <c r="D532" s="197">
        <v>352</v>
      </c>
      <c r="E532" s="196" t="s">
        <v>379</v>
      </c>
      <c r="F532" s="197">
        <v>321</v>
      </c>
      <c r="G532" s="198" t="s">
        <v>348</v>
      </c>
      <c r="H532" s="180"/>
      <c r="I532" s="181">
        <v>9754</v>
      </c>
      <c r="J532" s="181">
        <v>5035</v>
      </c>
      <c r="K532" s="181">
        <f t="shared" si="8"/>
        <v>0</v>
      </c>
      <c r="L532" s="181">
        <v>1088</v>
      </c>
      <c r="M532" s="181">
        <v>15877</v>
      </c>
      <c r="N532" s="249"/>
      <c r="O532" s="205">
        <v>1</v>
      </c>
      <c r="P532" s="181">
        <v>0</v>
      </c>
      <c r="Q532" s="181">
        <v>14789</v>
      </c>
      <c r="R532" s="181">
        <v>0</v>
      </c>
      <c r="S532" s="181">
        <v>0</v>
      </c>
      <c r="T532" s="181">
        <v>1088</v>
      </c>
      <c r="U532" s="181">
        <v>15877</v>
      </c>
      <c r="V532" s="250"/>
      <c r="W532" s="199">
        <v>0</v>
      </c>
      <c r="X532" s="258">
        <v>0.09</v>
      </c>
      <c r="Y532" s="258">
        <v>2.7709548319763714E-3</v>
      </c>
      <c r="Z532" s="259">
        <v>0</v>
      </c>
      <c r="AA532" s="253"/>
      <c r="AB532" s="260">
        <v>0</v>
      </c>
      <c r="AC532" s="261">
        <v>0</v>
      </c>
      <c r="AD532" s="181">
        <v>0</v>
      </c>
      <c r="AE532" s="261">
        <v>0</v>
      </c>
      <c r="AF532" s="262">
        <v>0</v>
      </c>
      <c r="AG532" s="193"/>
    </row>
    <row r="533" spans="1:33" s="59" customFormat="1" ht="12">
      <c r="A533" s="194">
        <v>478</v>
      </c>
      <c r="B533" s="195">
        <v>478352322</v>
      </c>
      <c r="C533" s="196" t="s">
        <v>541</v>
      </c>
      <c r="D533" s="197">
        <v>352</v>
      </c>
      <c r="E533" s="196" t="s">
        <v>379</v>
      </c>
      <c r="F533" s="197">
        <v>322</v>
      </c>
      <c r="G533" s="198" t="s">
        <v>349</v>
      </c>
      <c r="H533" s="180"/>
      <c r="I533" s="181">
        <v>12800.013696969698</v>
      </c>
      <c r="J533" s="181">
        <v>7399</v>
      </c>
      <c r="K533" s="181">
        <f t="shared" si="8"/>
        <v>0</v>
      </c>
      <c r="L533" s="181">
        <v>1088</v>
      </c>
      <c r="M533" s="181">
        <v>21287.013696969698</v>
      </c>
      <c r="N533" s="249"/>
      <c r="O533" s="205">
        <v>2</v>
      </c>
      <c r="P533" s="181">
        <v>0</v>
      </c>
      <c r="Q533" s="181">
        <v>40398</v>
      </c>
      <c r="R533" s="181">
        <v>0</v>
      </c>
      <c r="S533" s="181">
        <v>0</v>
      </c>
      <c r="T533" s="181">
        <v>2176</v>
      </c>
      <c r="U533" s="181">
        <v>42574</v>
      </c>
      <c r="V533" s="250"/>
      <c r="W533" s="199">
        <v>0</v>
      </c>
      <c r="X533" s="258">
        <v>0.09</v>
      </c>
      <c r="Y533" s="258">
        <v>5.7532484499595114E-3</v>
      </c>
      <c r="Z533" s="259">
        <v>0</v>
      </c>
      <c r="AA533" s="253"/>
      <c r="AB533" s="260">
        <v>0</v>
      </c>
      <c r="AC533" s="261">
        <v>0</v>
      </c>
      <c r="AD533" s="181">
        <v>0</v>
      </c>
      <c r="AE533" s="261">
        <v>0</v>
      </c>
      <c r="AF533" s="262">
        <v>0</v>
      </c>
      <c r="AG533" s="193"/>
    </row>
    <row r="534" spans="1:33" s="59" customFormat="1" ht="12">
      <c r="A534" s="194">
        <v>478</v>
      </c>
      <c r="B534" s="195">
        <v>478352326</v>
      </c>
      <c r="C534" s="196" t="s">
        <v>541</v>
      </c>
      <c r="D534" s="197">
        <v>352</v>
      </c>
      <c r="E534" s="196" t="s">
        <v>379</v>
      </c>
      <c r="F534" s="197">
        <v>326</v>
      </c>
      <c r="G534" s="198" t="s">
        <v>353</v>
      </c>
      <c r="H534" s="180"/>
      <c r="I534" s="181">
        <v>11611</v>
      </c>
      <c r="J534" s="181">
        <v>4877</v>
      </c>
      <c r="K534" s="181">
        <f t="shared" si="8"/>
        <v>0</v>
      </c>
      <c r="L534" s="181">
        <v>1088</v>
      </c>
      <c r="M534" s="181">
        <v>17576</v>
      </c>
      <c r="N534" s="249"/>
      <c r="O534" s="205">
        <v>3</v>
      </c>
      <c r="P534" s="181">
        <v>0</v>
      </c>
      <c r="Q534" s="181">
        <v>49464</v>
      </c>
      <c r="R534" s="181">
        <v>0</v>
      </c>
      <c r="S534" s="181">
        <v>0</v>
      </c>
      <c r="T534" s="181">
        <v>3264</v>
      </c>
      <c r="U534" s="181">
        <v>52728</v>
      </c>
      <c r="V534" s="250"/>
      <c r="W534" s="199">
        <v>0</v>
      </c>
      <c r="X534" s="258">
        <v>0.09</v>
      </c>
      <c r="Y534" s="258">
        <v>2.1450931576251502E-3</v>
      </c>
      <c r="Z534" s="259">
        <v>0</v>
      </c>
      <c r="AA534" s="253"/>
      <c r="AB534" s="260">
        <v>0</v>
      </c>
      <c r="AC534" s="261">
        <v>0</v>
      </c>
      <c r="AD534" s="181">
        <v>0</v>
      </c>
      <c r="AE534" s="261">
        <v>0</v>
      </c>
      <c r="AF534" s="262">
        <v>0</v>
      </c>
      <c r="AG534" s="193"/>
    </row>
    <row r="535" spans="1:33" s="59" customFormat="1" ht="12">
      <c r="A535" s="194">
        <v>478</v>
      </c>
      <c r="B535" s="195">
        <v>478352348</v>
      </c>
      <c r="C535" s="196" t="s">
        <v>541</v>
      </c>
      <c r="D535" s="197">
        <v>352</v>
      </c>
      <c r="E535" s="196" t="s">
        <v>379</v>
      </c>
      <c r="F535" s="197">
        <v>348</v>
      </c>
      <c r="G535" s="198" t="s">
        <v>375</v>
      </c>
      <c r="H535" s="180"/>
      <c r="I535" s="181">
        <v>13252</v>
      </c>
      <c r="J535" s="181">
        <v>0</v>
      </c>
      <c r="K535" s="181">
        <f t="shared" si="8"/>
        <v>0</v>
      </c>
      <c r="L535" s="181">
        <v>1088</v>
      </c>
      <c r="M535" s="181">
        <v>14340</v>
      </c>
      <c r="N535" s="249"/>
      <c r="O535" s="205">
        <v>10</v>
      </c>
      <c r="P535" s="181">
        <v>0</v>
      </c>
      <c r="Q535" s="181">
        <v>132520</v>
      </c>
      <c r="R535" s="181">
        <v>0</v>
      </c>
      <c r="S535" s="181">
        <v>0</v>
      </c>
      <c r="T535" s="181">
        <v>10880</v>
      </c>
      <c r="U535" s="181">
        <v>143400</v>
      </c>
      <c r="V535" s="250"/>
      <c r="W535" s="199">
        <v>0</v>
      </c>
      <c r="X535" s="258">
        <v>0.18</v>
      </c>
      <c r="Y535" s="258">
        <v>6.8626415659820139E-2</v>
      </c>
      <c r="Z535" s="259">
        <v>0</v>
      </c>
      <c r="AA535" s="253"/>
      <c r="AB535" s="260">
        <v>0</v>
      </c>
      <c r="AC535" s="261">
        <v>0</v>
      </c>
      <c r="AD535" s="181">
        <v>0</v>
      </c>
      <c r="AE535" s="261">
        <v>0</v>
      </c>
      <c r="AF535" s="262">
        <v>0</v>
      </c>
      <c r="AG535" s="193"/>
    </row>
    <row r="536" spans="1:33" s="59" customFormat="1" ht="12">
      <c r="A536" s="194">
        <v>478</v>
      </c>
      <c r="B536" s="195">
        <v>478352352</v>
      </c>
      <c r="C536" s="196" t="s">
        <v>541</v>
      </c>
      <c r="D536" s="197">
        <v>352</v>
      </c>
      <c r="E536" s="196" t="s">
        <v>379</v>
      </c>
      <c r="F536" s="197">
        <v>352</v>
      </c>
      <c r="G536" s="198" t="s">
        <v>379</v>
      </c>
      <c r="H536" s="180"/>
      <c r="I536" s="181">
        <v>12807</v>
      </c>
      <c r="J536" s="181">
        <v>7106</v>
      </c>
      <c r="K536" s="181">
        <f t="shared" si="8"/>
        <v>0</v>
      </c>
      <c r="L536" s="181">
        <v>1088</v>
      </c>
      <c r="M536" s="181">
        <v>21001</v>
      </c>
      <c r="N536" s="249"/>
      <c r="O536" s="205">
        <v>10</v>
      </c>
      <c r="P536" s="181">
        <v>0</v>
      </c>
      <c r="Q536" s="181">
        <v>199130</v>
      </c>
      <c r="R536" s="181">
        <v>0</v>
      </c>
      <c r="S536" s="181">
        <v>0</v>
      </c>
      <c r="T536" s="181">
        <v>10880</v>
      </c>
      <c r="U536" s="181">
        <v>210010</v>
      </c>
      <c r="V536" s="250"/>
      <c r="W536" s="199">
        <v>0</v>
      </c>
      <c r="X536" s="258">
        <v>0.09</v>
      </c>
      <c r="Y536" s="258">
        <v>1.9913E-2</v>
      </c>
      <c r="Z536" s="259">
        <v>0</v>
      </c>
      <c r="AA536" s="253"/>
      <c r="AB536" s="260">
        <v>0</v>
      </c>
      <c r="AC536" s="261">
        <v>0</v>
      </c>
      <c r="AD536" s="181">
        <v>0</v>
      </c>
      <c r="AE536" s="261">
        <v>0</v>
      </c>
      <c r="AF536" s="262">
        <v>0</v>
      </c>
      <c r="AG536" s="193"/>
    </row>
    <row r="537" spans="1:33" s="59" customFormat="1" ht="12">
      <c r="A537" s="194">
        <v>478</v>
      </c>
      <c r="B537" s="195">
        <v>478352600</v>
      </c>
      <c r="C537" s="196" t="s">
        <v>541</v>
      </c>
      <c r="D537" s="197">
        <v>352</v>
      </c>
      <c r="E537" s="196" t="s">
        <v>379</v>
      </c>
      <c r="F537" s="197">
        <v>600</v>
      </c>
      <c r="G537" s="198" t="s">
        <v>381</v>
      </c>
      <c r="H537" s="180"/>
      <c r="I537" s="181">
        <v>11152</v>
      </c>
      <c r="J537" s="181">
        <v>5143</v>
      </c>
      <c r="K537" s="181">
        <f t="shared" si="8"/>
        <v>0</v>
      </c>
      <c r="L537" s="181">
        <v>1088</v>
      </c>
      <c r="M537" s="181">
        <v>17383</v>
      </c>
      <c r="N537" s="249"/>
      <c r="O537" s="205">
        <v>37</v>
      </c>
      <c r="P537" s="181">
        <v>0</v>
      </c>
      <c r="Q537" s="181">
        <v>602915</v>
      </c>
      <c r="R537" s="181">
        <v>0</v>
      </c>
      <c r="S537" s="181">
        <v>0</v>
      </c>
      <c r="T537" s="181">
        <v>40256</v>
      </c>
      <c r="U537" s="181">
        <v>643171</v>
      </c>
      <c r="V537" s="250"/>
      <c r="W537" s="199">
        <v>0</v>
      </c>
      <c r="X537" s="258">
        <v>0.09</v>
      </c>
      <c r="Y537" s="258">
        <v>7.2254974542448162E-3</v>
      </c>
      <c r="Z537" s="259">
        <v>0</v>
      </c>
      <c r="AA537" s="253"/>
      <c r="AB537" s="260">
        <v>0</v>
      </c>
      <c r="AC537" s="261">
        <v>0</v>
      </c>
      <c r="AD537" s="181">
        <v>0</v>
      </c>
      <c r="AE537" s="261">
        <v>0</v>
      </c>
      <c r="AF537" s="262">
        <v>0</v>
      </c>
      <c r="AG537" s="193"/>
    </row>
    <row r="538" spans="1:33" s="59" customFormat="1" ht="12">
      <c r="A538" s="194">
        <v>478</v>
      </c>
      <c r="B538" s="195">
        <v>478352610</v>
      </c>
      <c r="C538" s="196" t="s">
        <v>541</v>
      </c>
      <c r="D538" s="197">
        <v>352</v>
      </c>
      <c r="E538" s="196" t="s">
        <v>379</v>
      </c>
      <c r="F538" s="197">
        <v>610</v>
      </c>
      <c r="G538" s="198" t="s">
        <v>384</v>
      </c>
      <c r="H538" s="180"/>
      <c r="I538" s="181">
        <v>11611</v>
      </c>
      <c r="J538" s="181">
        <v>2693</v>
      </c>
      <c r="K538" s="181">
        <f t="shared" si="8"/>
        <v>0</v>
      </c>
      <c r="L538" s="181">
        <v>1088</v>
      </c>
      <c r="M538" s="181">
        <v>15392</v>
      </c>
      <c r="N538" s="249"/>
      <c r="O538" s="205">
        <v>7</v>
      </c>
      <c r="P538" s="181">
        <v>0</v>
      </c>
      <c r="Q538" s="181">
        <v>100128</v>
      </c>
      <c r="R538" s="181">
        <v>0</v>
      </c>
      <c r="S538" s="181">
        <v>0</v>
      </c>
      <c r="T538" s="181">
        <v>7616</v>
      </c>
      <c r="U538" s="181">
        <v>107744</v>
      </c>
      <c r="V538" s="250"/>
      <c r="W538" s="199">
        <v>0</v>
      </c>
      <c r="X538" s="258">
        <v>0.09</v>
      </c>
      <c r="Y538" s="258">
        <v>9.7386219050748738E-3</v>
      </c>
      <c r="Z538" s="259">
        <v>0</v>
      </c>
      <c r="AA538" s="253"/>
      <c r="AB538" s="260">
        <v>0</v>
      </c>
      <c r="AC538" s="261">
        <v>0</v>
      </c>
      <c r="AD538" s="181">
        <v>0</v>
      </c>
      <c r="AE538" s="261">
        <v>0</v>
      </c>
      <c r="AF538" s="262">
        <v>0</v>
      </c>
      <c r="AG538" s="193"/>
    </row>
    <row r="539" spans="1:33" s="59" customFormat="1" ht="12">
      <c r="A539" s="194">
        <v>478</v>
      </c>
      <c r="B539" s="195">
        <v>478352616</v>
      </c>
      <c r="C539" s="196" t="s">
        <v>541</v>
      </c>
      <c r="D539" s="197">
        <v>352</v>
      </c>
      <c r="E539" s="196" t="s">
        <v>379</v>
      </c>
      <c r="F539" s="197">
        <v>616</v>
      </c>
      <c r="G539" s="198" t="s">
        <v>386</v>
      </c>
      <c r="H539" s="180"/>
      <c r="I539" s="181">
        <v>11579</v>
      </c>
      <c r="J539" s="181">
        <v>4054</v>
      </c>
      <c r="K539" s="181">
        <f t="shared" si="8"/>
        <v>0</v>
      </c>
      <c r="L539" s="181">
        <v>1088</v>
      </c>
      <c r="M539" s="181">
        <v>16721</v>
      </c>
      <c r="N539" s="249"/>
      <c r="O539" s="205">
        <v>53</v>
      </c>
      <c r="P539" s="181">
        <v>0</v>
      </c>
      <c r="Q539" s="181">
        <v>828549</v>
      </c>
      <c r="R539" s="181">
        <v>0</v>
      </c>
      <c r="S539" s="181">
        <v>0</v>
      </c>
      <c r="T539" s="181">
        <v>57664</v>
      </c>
      <c r="U539" s="181">
        <v>886213</v>
      </c>
      <c r="V539" s="250"/>
      <c r="W539" s="199">
        <v>0</v>
      </c>
      <c r="X539" s="258">
        <v>0.09</v>
      </c>
      <c r="Y539" s="258">
        <v>3.5366483967914406E-2</v>
      </c>
      <c r="Z539" s="259">
        <v>0</v>
      </c>
      <c r="AA539" s="253"/>
      <c r="AB539" s="260">
        <v>0</v>
      </c>
      <c r="AC539" s="261">
        <v>0</v>
      </c>
      <c r="AD539" s="181">
        <v>0</v>
      </c>
      <c r="AE539" s="261">
        <v>0</v>
      </c>
      <c r="AF539" s="262">
        <v>0</v>
      </c>
      <c r="AG539" s="193"/>
    </row>
    <row r="540" spans="1:33" s="59" customFormat="1" ht="12">
      <c r="A540" s="194">
        <v>478</v>
      </c>
      <c r="B540" s="195">
        <v>478352620</v>
      </c>
      <c r="C540" s="196" t="s">
        <v>541</v>
      </c>
      <c r="D540" s="197">
        <v>352</v>
      </c>
      <c r="E540" s="196" t="s">
        <v>379</v>
      </c>
      <c r="F540" s="197">
        <v>620</v>
      </c>
      <c r="G540" s="198" t="s">
        <v>388</v>
      </c>
      <c r="H540" s="180"/>
      <c r="I540" s="181">
        <v>11611</v>
      </c>
      <c r="J540" s="181">
        <v>6337</v>
      </c>
      <c r="K540" s="181">
        <f t="shared" si="8"/>
        <v>0</v>
      </c>
      <c r="L540" s="181">
        <v>1088</v>
      </c>
      <c r="M540" s="181">
        <v>19036</v>
      </c>
      <c r="N540" s="249"/>
      <c r="O540" s="205">
        <v>1</v>
      </c>
      <c r="P540" s="181">
        <v>0</v>
      </c>
      <c r="Q540" s="181">
        <v>17948</v>
      </c>
      <c r="R540" s="181">
        <v>0</v>
      </c>
      <c r="S540" s="181">
        <v>0</v>
      </c>
      <c r="T540" s="181">
        <v>1088</v>
      </c>
      <c r="U540" s="181">
        <v>19036</v>
      </c>
      <c r="V540" s="250"/>
      <c r="W540" s="199">
        <v>0</v>
      </c>
      <c r="X540" s="258">
        <v>0.09</v>
      </c>
      <c r="Y540" s="258">
        <v>1.4541840168411025E-2</v>
      </c>
      <c r="Z540" s="259">
        <v>0</v>
      </c>
      <c r="AA540" s="253"/>
      <c r="AB540" s="260">
        <v>0</v>
      </c>
      <c r="AC540" s="261">
        <v>0</v>
      </c>
      <c r="AD540" s="181">
        <v>0</v>
      </c>
      <c r="AE540" s="261">
        <v>0</v>
      </c>
      <c r="AF540" s="262">
        <v>0</v>
      </c>
      <c r="AG540" s="193"/>
    </row>
    <row r="541" spans="1:33" s="59" customFormat="1" ht="12">
      <c r="A541" s="194">
        <v>478</v>
      </c>
      <c r="B541" s="195">
        <v>478352640</v>
      </c>
      <c r="C541" s="196" t="s">
        <v>541</v>
      </c>
      <c r="D541" s="197">
        <v>352</v>
      </c>
      <c r="E541" s="196" t="s">
        <v>379</v>
      </c>
      <c r="F541" s="197">
        <v>640</v>
      </c>
      <c r="G541" s="198" t="s">
        <v>393</v>
      </c>
      <c r="H541" s="180"/>
      <c r="I541" s="181">
        <v>11611</v>
      </c>
      <c r="J541" s="181">
        <v>8783</v>
      </c>
      <c r="K541" s="181">
        <f t="shared" si="8"/>
        <v>0</v>
      </c>
      <c r="L541" s="181">
        <v>1088</v>
      </c>
      <c r="M541" s="181">
        <v>21482</v>
      </c>
      <c r="N541" s="249"/>
      <c r="O541" s="205">
        <v>2</v>
      </c>
      <c r="P541" s="181">
        <v>0</v>
      </c>
      <c r="Q541" s="181">
        <v>40788</v>
      </c>
      <c r="R541" s="181">
        <v>0</v>
      </c>
      <c r="S541" s="181">
        <v>0</v>
      </c>
      <c r="T541" s="181">
        <v>2176</v>
      </c>
      <c r="U541" s="181">
        <v>42964</v>
      </c>
      <c r="V541" s="250"/>
      <c r="W541" s="199">
        <v>0</v>
      </c>
      <c r="X541" s="258">
        <v>0.09</v>
      </c>
      <c r="Y541" s="258">
        <v>1.3261092436622345E-3</v>
      </c>
      <c r="Z541" s="259">
        <v>0</v>
      </c>
      <c r="AA541" s="253"/>
      <c r="AB541" s="260">
        <v>0</v>
      </c>
      <c r="AC541" s="261">
        <v>0</v>
      </c>
      <c r="AD541" s="181">
        <v>0</v>
      </c>
      <c r="AE541" s="261">
        <v>0</v>
      </c>
      <c r="AF541" s="262">
        <v>0</v>
      </c>
      <c r="AG541" s="193"/>
    </row>
    <row r="542" spans="1:33" s="59" customFormat="1" ht="12">
      <c r="A542" s="194">
        <v>478</v>
      </c>
      <c r="B542" s="195">
        <v>478352673</v>
      </c>
      <c r="C542" s="196" t="s">
        <v>541</v>
      </c>
      <c r="D542" s="197">
        <v>352</v>
      </c>
      <c r="E542" s="196" t="s">
        <v>379</v>
      </c>
      <c r="F542" s="197">
        <v>673</v>
      </c>
      <c r="G542" s="198" t="s">
        <v>403</v>
      </c>
      <c r="H542" s="180"/>
      <c r="I542" s="181">
        <v>11067</v>
      </c>
      <c r="J542" s="181">
        <v>7106</v>
      </c>
      <c r="K542" s="181">
        <f t="shared" si="8"/>
        <v>0</v>
      </c>
      <c r="L542" s="181">
        <v>1088</v>
      </c>
      <c r="M542" s="181">
        <v>19261</v>
      </c>
      <c r="N542" s="249"/>
      <c r="O542" s="205">
        <v>26</v>
      </c>
      <c r="P542" s="181">
        <v>0</v>
      </c>
      <c r="Q542" s="181">
        <v>472498</v>
      </c>
      <c r="R542" s="181">
        <v>0</v>
      </c>
      <c r="S542" s="181">
        <v>0</v>
      </c>
      <c r="T542" s="181">
        <v>28288</v>
      </c>
      <c r="U542" s="181">
        <v>500786</v>
      </c>
      <c r="V542" s="250"/>
      <c r="W542" s="199">
        <v>0</v>
      </c>
      <c r="X542" s="258">
        <v>0.09</v>
      </c>
      <c r="Y542" s="258">
        <v>2.2639734191033642E-2</v>
      </c>
      <c r="Z542" s="259">
        <v>0</v>
      </c>
      <c r="AA542" s="253"/>
      <c r="AB542" s="260">
        <v>0</v>
      </c>
      <c r="AC542" s="261">
        <v>0</v>
      </c>
      <c r="AD542" s="181">
        <v>0</v>
      </c>
      <c r="AE542" s="261">
        <v>0</v>
      </c>
      <c r="AF542" s="262">
        <v>0</v>
      </c>
      <c r="AG542" s="193"/>
    </row>
    <row r="543" spans="1:33" s="59" customFormat="1" ht="12">
      <c r="A543" s="194">
        <v>478</v>
      </c>
      <c r="B543" s="195">
        <v>478352695</v>
      </c>
      <c r="C543" s="196" t="s">
        <v>541</v>
      </c>
      <c r="D543" s="197">
        <v>352</v>
      </c>
      <c r="E543" s="196" t="s">
        <v>379</v>
      </c>
      <c r="F543" s="197">
        <v>695</v>
      </c>
      <c r="G543" s="198" t="s">
        <v>410</v>
      </c>
      <c r="H543" s="180"/>
      <c r="I543" s="181">
        <v>11611</v>
      </c>
      <c r="J543" s="181">
        <v>7482</v>
      </c>
      <c r="K543" s="181">
        <f t="shared" si="8"/>
        <v>0</v>
      </c>
      <c r="L543" s="181">
        <v>1088</v>
      </c>
      <c r="M543" s="181">
        <v>20181</v>
      </c>
      <c r="N543" s="249"/>
      <c r="O543" s="205">
        <v>1</v>
      </c>
      <c r="P543" s="181">
        <v>0</v>
      </c>
      <c r="Q543" s="181">
        <v>19093</v>
      </c>
      <c r="R543" s="181">
        <v>0</v>
      </c>
      <c r="S543" s="181">
        <v>0</v>
      </c>
      <c r="T543" s="181">
        <v>1088</v>
      </c>
      <c r="U543" s="181">
        <v>20181</v>
      </c>
      <c r="V543" s="250"/>
      <c r="W543" s="199">
        <v>0</v>
      </c>
      <c r="X543" s="258">
        <v>0.09</v>
      </c>
      <c r="Y543" s="258">
        <v>1.7048501625253469E-3</v>
      </c>
      <c r="Z543" s="259">
        <v>0</v>
      </c>
      <c r="AA543" s="253"/>
      <c r="AB543" s="260">
        <v>0</v>
      </c>
      <c r="AC543" s="261">
        <v>0</v>
      </c>
      <c r="AD543" s="181">
        <v>0</v>
      </c>
      <c r="AE543" s="261">
        <v>0</v>
      </c>
      <c r="AF543" s="262">
        <v>0</v>
      </c>
      <c r="AG543" s="193"/>
    </row>
    <row r="544" spans="1:33" s="59" customFormat="1" ht="12">
      <c r="A544" s="194">
        <v>478</v>
      </c>
      <c r="B544" s="195">
        <v>478352720</v>
      </c>
      <c r="C544" s="196" t="s">
        <v>541</v>
      </c>
      <c r="D544" s="197">
        <v>352</v>
      </c>
      <c r="E544" s="196" t="s">
        <v>379</v>
      </c>
      <c r="F544" s="197">
        <v>720</v>
      </c>
      <c r="G544" s="198" t="s">
        <v>418</v>
      </c>
      <c r="H544" s="180"/>
      <c r="I544" s="181">
        <v>10373</v>
      </c>
      <c r="J544" s="181">
        <v>2281</v>
      </c>
      <c r="K544" s="181">
        <f t="shared" si="8"/>
        <v>0</v>
      </c>
      <c r="L544" s="181">
        <v>1088</v>
      </c>
      <c r="M544" s="181">
        <v>13742</v>
      </c>
      <c r="N544" s="249"/>
      <c r="O544" s="205">
        <v>3</v>
      </c>
      <c r="P544" s="181">
        <v>0</v>
      </c>
      <c r="Q544" s="181">
        <v>37962</v>
      </c>
      <c r="R544" s="181">
        <v>0</v>
      </c>
      <c r="S544" s="181">
        <v>0</v>
      </c>
      <c r="T544" s="181">
        <v>3264</v>
      </c>
      <c r="U544" s="181">
        <v>41226</v>
      </c>
      <c r="V544" s="250"/>
      <c r="W544" s="199">
        <v>0</v>
      </c>
      <c r="X544" s="258">
        <v>0.09</v>
      </c>
      <c r="Y544" s="258">
        <v>1.0737923009543283E-2</v>
      </c>
      <c r="Z544" s="259">
        <v>0</v>
      </c>
      <c r="AA544" s="253"/>
      <c r="AB544" s="260">
        <v>0</v>
      </c>
      <c r="AC544" s="261">
        <v>0</v>
      </c>
      <c r="AD544" s="181">
        <v>0</v>
      </c>
      <c r="AE544" s="261">
        <v>0</v>
      </c>
      <c r="AF544" s="262">
        <v>0</v>
      </c>
      <c r="AG544" s="193"/>
    </row>
    <row r="545" spans="1:33" s="59" customFormat="1" ht="12">
      <c r="A545" s="194">
        <v>478</v>
      </c>
      <c r="B545" s="195">
        <v>478352725</v>
      </c>
      <c r="C545" s="196" t="s">
        <v>541</v>
      </c>
      <c r="D545" s="197">
        <v>352</v>
      </c>
      <c r="E545" s="196" t="s">
        <v>379</v>
      </c>
      <c r="F545" s="197">
        <v>725</v>
      </c>
      <c r="G545" s="198" t="s">
        <v>419</v>
      </c>
      <c r="H545" s="180"/>
      <c r="I545" s="181">
        <v>11668</v>
      </c>
      <c r="J545" s="181">
        <v>3791</v>
      </c>
      <c r="K545" s="181">
        <f t="shared" si="8"/>
        <v>0</v>
      </c>
      <c r="L545" s="181">
        <v>1088</v>
      </c>
      <c r="M545" s="181">
        <v>16547</v>
      </c>
      <c r="N545" s="249"/>
      <c r="O545" s="205">
        <v>18</v>
      </c>
      <c r="P545" s="181">
        <v>0</v>
      </c>
      <c r="Q545" s="181">
        <v>278262</v>
      </c>
      <c r="R545" s="181">
        <v>0</v>
      </c>
      <c r="S545" s="181">
        <v>0</v>
      </c>
      <c r="T545" s="181">
        <v>19584</v>
      </c>
      <c r="U545" s="181">
        <v>297846</v>
      </c>
      <c r="V545" s="250"/>
      <c r="W545" s="199">
        <v>0</v>
      </c>
      <c r="X545" s="258">
        <v>0.09</v>
      </c>
      <c r="Y545" s="258">
        <v>1.027023064156952E-2</v>
      </c>
      <c r="Z545" s="259">
        <v>0</v>
      </c>
      <c r="AA545" s="253"/>
      <c r="AB545" s="260">
        <v>0</v>
      </c>
      <c r="AC545" s="261">
        <v>0</v>
      </c>
      <c r="AD545" s="181">
        <v>0</v>
      </c>
      <c r="AE545" s="261">
        <v>0</v>
      </c>
      <c r="AF545" s="262">
        <v>0</v>
      </c>
      <c r="AG545" s="193"/>
    </row>
    <row r="546" spans="1:33" s="59" customFormat="1" ht="12">
      <c r="A546" s="194">
        <v>478</v>
      </c>
      <c r="B546" s="195">
        <v>478352735</v>
      </c>
      <c r="C546" s="196" t="s">
        <v>541</v>
      </c>
      <c r="D546" s="197">
        <v>352</v>
      </c>
      <c r="E546" s="196" t="s">
        <v>379</v>
      </c>
      <c r="F546" s="197">
        <v>735</v>
      </c>
      <c r="G546" s="198" t="s">
        <v>422</v>
      </c>
      <c r="H546" s="180"/>
      <c r="I546" s="181">
        <v>11751</v>
      </c>
      <c r="J546" s="181">
        <v>5540</v>
      </c>
      <c r="K546" s="181">
        <f t="shared" si="8"/>
        <v>0</v>
      </c>
      <c r="L546" s="181">
        <v>1088</v>
      </c>
      <c r="M546" s="181">
        <v>18379</v>
      </c>
      <c r="N546" s="249"/>
      <c r="O546" s="205">
        <v>31</v>
      </c>
      <c r="P546" s="181">
        <v>0</v>
      </c>
      <c r="Q546" s="181">
        <v>536021</v>
      </c>
      <c r="R546" s="181">
        <v>0</v>
      </c>
      <c r="S546" s="181">
        <v>0</v>
      </c>
      <c r="T546" s="181">
        <v>33728</v>
      </c>
      <c r="U546" s="181">
        <v>569749</v>
      </c>
      <c r="V546" s="250"/>
      <c r="W546" s="199">
        <v>0</v>
      </c>
      <c r="X546" s="258">
        <v>0.09</v>
      </c>
      <c r="Y546" s="258">
        <v>1.8254474953256616E-2</v>
      </c>
      <c r="Z546" s="259">
        <v>0</v>
      </c>
      <c r="AA546" s="253"/>
      <c r="AB546" s="260">
        <v>0</v>
      </c>
      <c r="AC546" s="261">
        <v>0</v>
      </c>
      <c r="AD546" s="181">
        <v>0</v>
      </c>
      <c r="AE546" s="261">
        <v>0</v>
      </c>
      <c r="AF546" s="262">
        <v>0</v>
      </c>
      <c r="AG546" s="193"/>
    </row>
    <row r="547" spans="1:33" s="59" customFormat="1" ht="12">
      <c r="A547" s="194">
        <v>478</v>
      </c>
      <c r="B547" s="195">
        <v>478352753</v>
      </c>
      <c r="C547" s="196" t="s">
        <v>541</v>
      </c>
      <c r="D547" s="197">
        <v>352</v>
      </c>
      <c r="E547" s="196" t="s">
        <v>379</v>
      </c>
      <c r="F547" s="197">
        <v>753</v>
      </c>
      <c r="G547" s="198" t="s">
        <v>426</v>
      </c>
      <c r="H547" s="180"/>
      <c r="I547" s="181">
        <v>11147</v>
      </c>
      <c r="J547" s="181">
        <v>4526</v>
      </c>
      <c r="K547" s="181">
        <f t="shared" si="8"/>
        <v>0</v>
      </c>
      <c r="L547" s="181">
        <v>1088</v>
      </c>
      <c r="M547" s="181">
        <v>16761</v>
      </c>
      <c r="N547" s="249"/>
      <c r="O547" s="205">
        <v>4</v>
      </c>
      <c r="P547" s="181">
        <v>0</v>
      </c>
      <c r="Q547" s="181">
        <v>62692</v>
      </c>
      <c r="R547" s="181">
        <v>0</v>
      </c>
      <c r="S547" s="181">
        <v>0</v>
      </c>
      <c r="T547" s="181">
        <v>4352</v>
      </c>
      <c r="U547" s="181">
        <v>67044</v>
      </c>
      <c r="V547" s="250"/>
      <c r="W547" s="199">
        <v>0</v>
      </c>
      <c r="X547" s="258">
        <v>0.09</v>
      </c>
      <c r="Y547" s="258">
        <v>5.8200043224256618E-3</v>
      </c>
      <c r="Z547" s="259">
        <v>0</v>
      </c>
      <c r="AA547" s="253"/>
      <c r="AB547" s="260">
        <v>0</v>
      </c>
      <c r="AC547" s="261">
        <v>0</v>
      </c>
      <c r="AD547" s="181">
        <v>0</v>
      </c>
      <c r="AE547" s="261">
        <v>0</v>
      </c>
      <c r="AF547" s="262">
        <v>0</v>
      </c>
      <c r="AG547" s="193"/>
    </row>
    <row r="548" spans="1:33" s="59" customFormat="1" ht="12">
      <c r="A548" s="194">
        <v>478</v>
      </c>
      <c r="B548" s="195">
        <v>478352775</v>
      </c>
      <c r="C548" s="196" t="s">
        <v>541</v>
      </c>
      <c r="D548" s="197">
        <v>352</v>
      </c>
      <c r="E548" s="196" t="s">
        <v>379</v>
      </c>
      <c r="F548" s="197">
        <v>775</v>
      </c>
      <c r="G548" s="198" t="s">
        <v>436</v>
      </c>
      <c r="H548" s="180"/>
      <c r="I548" s="181">
        <v>11335</v>
      </c>
      <c r="J548" s="181">
        <v>3194</v>
      </c>
      <c r="K548" s="181">
        <f t="shared" si="8"/>
        <v>0</v>
      </c>
      <c r="L548" s="181">
        <v>1088</v>
      </c>
      <c r="M548" s="181">
        <v>15617</v>
      </c>
      <c r="N548" s="249"/>
      <c r="O548" s="205">
        <v>17</v>
      </c>
      <c r="P548" s="181">
        <v>0</v>
      </c>
      <c r="Q548" s="181">
        <v>246993</v>
      </c>
      <c r="R548" s="181">
        <v>0</v>
      </c>
      <c r="S548" s="181">
        <v>0</v>
      </c>
      <c r="T548" s="181">
        <v>18496</v>
      </c>
      <c r="U548" s="181">
        <v>265489</v>
      </c>
      <c r="V548" s="250"/>
      <c r="W548" s="199">
        <v>0</v>
      </c>
      <c r="X548" s="258">
        <v>0.09</v>
      </c>
      <c r="Y548" s="258">
        <v>7.0932500588790663E-3</v>
      </c>
      <c r="Z548" s="259">
        <v>0</v>
      </c>
      <c r="AA548" s="253"/>
      <c r="AB548" s="260">
        <v>0</v>
      </c>
      <c r="AC548" s="261">
        <v>0</v>
      </c>
      <c r="AD548" s="181">
        <v>0</v>
      </c>
      <c r="AE548" s="261">
        <v>0</v>
      </c>
      <c r="AF548" s="262">
        <v>0</v>
      </c>
      <c r="AG548" s="193"/>
    </row>
    <row r="549" spans="1:33" s="59" customFormat="1" ht="12">
      <c r="A549" s="194">
        <v>479</v>
      </c>
      <c r="B549" s="195">
        <v>479278005</v>
      </c>
      <c r="C549" s="196" t="s">
        <v>542</v>
      </c>
      <c r="D549" s="197">
        <v>278</v>
      </c>
      <c r="E549" s="196" t="s">
        <v>305</v>
      </c>
      <c r="F549" s="197">
        <v>5</v>
      </c>
      <c r="G549" s="198" t="s">
        <v>32</v>
      </c>
      <c r="H549" s="180"/>
      <c r="I549" s="181">
        <v>12765</v>
      </c>
      <c r="J549" s="181">
        <v>6304</v>
      </c>
      <c r="K549" s="181">
        <f t="shared" si="8"/>
        <v>0</v>
      </c>
      <c r="L549" s="181">
        <v>1088</v>
      </c>
      <c r="M549" s="181">
        <v>20157</v>
      </c>
      <c r="N549" s="249"/>
      <c r="O549" s="205">
        <v>5</v>
      </c>
      <c r="P549" s="181">
        <v>0</v>
      </c>
      <c r="Q549" s="181">
        <v>95345</v>
      </c>
      <c r="R549" s="181">
        <v>0</v>
      </c>
      <c r="S549" s="181">
        <v>0</v>
      </c>
      <c r="T549" s="181">
        <v>5440</v>
      </c>
      <c r="U549" s="181">
        <v>100785</v>
      </c>
      <c r="V549" s="250"/>
      <c r="W549" s="199">
        <v>0</v>
      </c>
      <c r="X549" s="258">
        <v>0.09</v>
      </c>
      <c r="Y549" s="258">
        <v>1.9924643325517803E-2</v>
      </c>
      <c r="Z549" s="259">
        <v>0</v>
      </c>
      <c r="AA549" s="253"/>
      <c r="AB549" s="260">
        <v>0</v>
      </c>
      <c r="AC549" s="261">
        <v>0</v>
      </c>
      <c r="AD549" s="181">
        <v>0</v>
      </c>
      <c r="AE549" s="261">
        <v>0</v>
      </c>
      <c r="AF549" s="262">
        <v>0</v>
      </c>
      <c r="AG549" s="193"/>
    </row>
    <row r="550" spans="1:33" s="59" customFormat="1" ht="12">
      <c r="A550" s="194">
        <v>479</v>
      </c>
      <c r="B550" s="195">
        <v>479278024</v>
      </c>
      <c r="C550" s="196" t="s">
        <v>542</v>
      </c>
      <c r="D550" s="197">
        <v>278</v>
      </c>
      <c r="E550" s="196" t="s">
        <v>305</v>
      </c>
      <c r="F550" s="197">
        <v>24</v>
      </c>
      <c r="G550" s="198" t="s">
        <v>51</v>
      </c>
      <c r="H550" s="180"/>
      <c r="I550" s="181">
        <v>11236</v>
      </c>
      <c r="J550" s="181">
        <v>2963</v>
      </c>
      <c r="K550" s="181">
        <f t="shared" si="8"/>
        <v>0</v>
      </c>
      <c r="L550" s="181">
        <v>1088</v>
      </c>
      <c r="M550" s="181">
        <v>15287</v>
      </c>
      <c r="N550" s="249"/>
      <c r="O550" s="205">
        <v>20</v>
      </c>
      <c r="P550" s="181">
        <v>0</v>
      </c>
      <c r="Q550" s="181">
        <v>283980</v>
      </c>
      <c r="R550" s="181">
        <v>0</v>
      </c>
      <c r="S550" s="181">
        <v>0</v>
      </c>
      <c r="T550" s="181">
        <v>21760</v>
      </c>
      <c r="U550" s="181">
        <v>305740</v>
      </c>
      <c r="V550" s="250"/>
      <c r="W550" s="199">
        <v>0</v>
      </c>
      <c r="X550" s="258">
        <v>0.09</v>
      </c>
      <c r="Y550" s="258">
        <v>2.0470003853742709E-2</v>
      </c>
      <c r="Z550" s="259">
        <v>0</v>
      </c>
      <c r="AA550" s="253"/>
      <c r="AB550" s="260">
        <v>0</v>
      </c>
      <c r="AC550" s="261">
        <v>0</v>
      </c>
      <c r="AD550" s="181">
        <v>0</v>
      </c>
      <c r="AE550" s="261">
        <v>0</v>
      </c>
      <c r="AF550" s="262">
        <v>0</v>
      </c>
      <c r="AG550" s="193"/>
    </row>
    <row r="551" spans="1:33" s="59" customFormat="1" ht="12">
      <c r="A551" s="194">
        <v>479</v>
      </c>
      <c r="B551" s="195">
        <v>479278061</v>
      </c>
      <c r="C551" s="196" t="s">
        <v>542</v>
      </c>
      <c r="D551" s="197">
        <v>278</v>
      </c>
      <c r="E551" s="196" t="s">
        <v>305</v>
      </c>
      <c r="F551" s="197">
        <v>61</v>
      </c>
      <c r="G551" s="198" t="s">
        <v>88</v>
      </c>
      <c r="H551" s="180"/>
      <c r="I551" s="181">
        <v>15046</v>
      </c>
      <c r="J551" s="181">
        <v>928</v>
      </c>
      <c r="K551" s="181">
        <f t="shared" si="8"/>
        <v>0</v>
      </c>
      <c r="L551" s="181">
        <v>1088</v>
      </c>
      <c r="M551" s="181">
        <v>17062</v>
      </c>
      <c r="N551" s="249"/>
      <c r="O551" s="205">
        <v>31</v>
      </c>
      <c r="P551" s="181">
        <v>0</v>
      </c>
      <c r="Q551" s="181">
        <v>495194</v>
      </c>
      <c r="R551" s="181">
        <v>0</v>
      </c>
      <c r="S551" s="181">
        <v>0</v>
      </c>
      <c r="T551" s="181">
        <v>33728</v>
      </c>
      <c r="U551" s="181">
        <v>528922</v>
      </c>
      <c r="V551" s="250"/>
      <c r="W551" s="199">
        <v>0</v>
      </c>
      <c r="X551" s="258">
        <v>0.09</v>
      </c>
      <c r="Y551" s="258">
        <v>4.8763644767309454E-2</v>
      </c>
      <c r="Z551" s="259">
        <v>0</v>
      </c>
      <c r="AA551" s="253"/>
      <c r="AB551" s="260">
        <v>0</v>
      </c>
      <c r="AC551" s="261">
        <v>0</v>
      </c>
      <c r="AD551" s="181">
        <v>0</v>
      </c>
      <c r="AE551" s="261">
        <v>0</v>
      </c>
      <c r="AF551" s="262">
        <v>0</v>
      </c>
      <c r="AG551" s="193"/>
    </row>
    <row r="552" spans="1:33" s="59" customFormat="1" ht="12">
      <c r="A552" s="194">
        <v>479</v>
      </c>
      <c r="B552" s="195">
        <v>479278086</v>
      </c>
      <c r="C552" s="196" t="s">
        <v>542</v>
      </c>
      <c r="D552" s="197">
        <v>278</v>
      </c>
      <c r="E552" s="196" t="s">
        <v>305</v>
      </c>
      <c r="F552" s="197">
        <v>86</v>
      </c>
      <c r="G552" s="198" t="s">
        <v>113</v>
      </c>
      <c r="H552" s="180"/>
      <c r="I552" s="181">
        <v>11659</v>
      </c>
      <c r="J552" s="181">
        <v>1694</v>
      </c>
      <c r="K552" s="181">
        <f t="shared" si="8"/>
        <v>0</v>
      </c>
      <c r="L552" s="181">
        <v>1088</v>
      </c>
      <c r="M552" s="181">
        <v>14441</v>
      </c>
      <c r="N552" s="249"/>
      <c r="O552" s="205">
        <v>22</v>
      </c>
      <c r="P552" s="181">
        <v>0</v>
      </c>
      <c r="Q552" s="181">
        <v>293766</v>
      </c>
      <c r="R552" s="181">
        <v>0</v>
      </c>
      <c r="S552" s="181">
        <v>0</v>
      </c>
      <c r="T552" s="181">
        <v>23936</v>
      </c>
      <c r="U552" s="181">
        <v>317702</v>
      </c>
      <c r="V552" s="250"/>
      <c r="W552" s="199">
        <v>0</v>
      </c>
      <c r="X552" s="258">
        <v>0.09</v>
      </c>
      <c r="Y552" s="258">
        <v>7.3376506815365006E-2</v>
      </c>
      <c r="Z552" s="259">
        <v>0</v>
      </c>
      <c r="AA552" s="253"/>
      <c r="AB552" s="260">
        <v>0</v>
      </c>
      <c r="AC552" s="261">
        <v>0</v>
      </c>
      <c r="AD552" s="181">
        <v>0</v>
      </c>
      <c r="AE552" s="261">
        <v>0</v>
      </c>
      <c r="AF552" s="262">
        <v>0</v>
      </c>
      <c r="AG552" s="193"/>
    </row>
    <row r="553" spans="1:33" s="59" customFormat="1" ht="12">
      <c r="A553" s="194">
        <v>479</v>
      </c>
      <c r="B553" s="195">
        <v>479278087</v>
      </c>
      <c r="C553" s="196" t="s">
        <v>542</v>
      </c>
      <c r="D553" s="197">
        <v>278</v>
      </c>
      <c r="E553" s="196" t="s">
        <v>305</v>
      </c>
      <c r="F553" s="197">
        <v>87</v>
      </c>
      <c r="G553" s="198" t="s">
        <v>114</v>
      </c>
      <c r="H553" s="180"/>
      <c r="I553" s="181">
        <v>13143</v>
      </c>
      <c r="J553" s="181">
        <v>5684</v>
      </c>
      <c r="K553" s="181">
        <f t="shared" si="8"/>
        <v>0</v>
      </c>
      <c r="L553" s="181">
        <v>1088</v>
      </c>
      <c r="M553" s="181">
        <v>19915</v>
      </c>
      <c r="N553" s="249"/>
      <c r="O553" s="205">
        <v>5</v>
      </c>
      <c r="P553" s="181">
        <v>0</v>
      </c>
      <c r="Q553" s="181">
        <v>94135</v>
      </c>
      <c r="R553" s="181">
        <v>0</v>
      </c>
      <c r="S553" s="181">
        <v>0</v>
      </c>
      <c r="T553" s="181">
        <v>5440</v>
      </c>
      <c r="U553" s="181">
        <v>99575</v>
      </c>
      <c r="V553" s="250"/>
      <c r="W553" s="199">
        <v>0</v>
      </c>
      <c r="X553" s="258">
        <v>0.09</v>
      </c>
      <c r="Y553" s="258">
        <v>6.0651497274785415E-3</v>
      </c>
      <c r="Z553" s="259">
        <v>0</v>
      </c>
      <c r="AA553" s="253"/>
      <c r="AB553" s="260">
        <v>0</v>
      </c>
      <c r="AC553" s="261">
        <v>0</v>
      </c>
      <c r="AD553" s="181">
        <v>0</v>
      </c>
      <c r="AE553" s="261">
        <v>0</v>
      </c>
      <c r="AF553" s="262">
        <v>0</v>
      </c>
      <c r="AG553" s="193"/>
    </row>
    <row r="554" spans="1:33" s="59" customFormat="1" ht="12">
      <c r="A554" s="194">
        <v>479</v>
      </c>
      <c r="B554" s="195">
        <v>479278091</v>
      </c>
      <c r="C554" s="196" t="s">
        <v>542</v>
      </c>
      <c r="D554" s="197">
        <v>278</v>
      </c>
      <c r="E554" s="196" t="s">
        <v>305</v>
      </c>
      <c r="F554" s="197">
        <v>91</v>
      </c>
      <c r="G554" s="198" t="s">
        <v>118</v>
      </c>
      <c r="H554" s="180"/>
      <c r="I554" s="181">
        <v>11611</v>
      </c>
      <c r="J554" s="181">
        <v>15039</v>
      </c>
      <c r="K554" s="181">
        <f t="shared" si="8"/>
        <v>0</v>
      </c>
      <c r="L554" s="181">
        <v>1088</v>
      </c>
      <c r="M554" s="181">
        <v>27738</v>
      </c>
      <c r="N554" s="249"/>
      <c r="O554" s="205">
        <v>2</v>
      </c>
      <c r="P554" s="181">
        <v>0</v>
      </c>
      <c r="Q554" s="181">
        <v>53300</v>
      </c>
      <c r="R554" s="181">
        <v>0</v>
      </c>
      <c r="S554" s="181">
        <v>0</v>
      </c>
      <c r="T554" s="181">
        <v>2176</v>
      </c>
      <c r="U554" s="181">
        <v>55476</v>
      </c>
      <c r="V554" s="250"/>
      <c r="W554" s="199">
        <v>0</v>
      </c>
      <c r="X554" s="258">
        <v>0.09</v>
      </c>
      <c r="Y554" s="258">
        <v>1.3290800113148845E-2</v>
      </c>
      <c r="Z554" s="259">
        <v>0</v>
      </c>
      <c r="AA554" s="253"/>
      <c r="AB554" s="260">
        <v>0</v>
      </c>
      <c r="AC554" s="261">
        <v>0</v>
      </c>
      <c r="AD554" s="181">
        <v>0</v>
      </c>
      <c r="AE554" s="261">
        <v>0</v>
      </c>
      <c r="AF554" s="262">
        <v>0</v>
      </c>
      <c r="AG554" s="193"/>
    </row>
    <row r="555" spans="1:33" s="59" customFormat="1" ht="12">
      <c r="A555" s="194">
        <v>479</v>
      </c>
      <c r="B555" s="195">
        <v>479278111</v>
      </c>
      <c r="C555" s="196" t="s">
        <v>542</v>
      </c>
      <c r="D555" s="197">
        <v>278</v>
      </c>
      <c r="E555" s="196" t="s">
        <v>305</v>
      </c>
      <c r="F555" s="197">
        <v>111</v>
      </c>
      <c r="G555" s="198" t="s">
        <v>138</v>
      </c>
      <c r="H555" s="180"/>
      <c r="I555" s="181">
        <v>12811</v>
      </c>
      <c r="J555" s="181">
        <v>2977</v>
      </c>
      <c r="K555" s="181">
        <f t="shared" si="8"/>
        <v>0</v>
      </c>
      <c r="L555" s="181">
        <v>1088</v>
      </c>
      <c r="M555" s="181">
        <v>16876</v>
      </c>
      <c r="N555" s="249"/>
      <c r="O555" s="205">
        <v>12</v>
      </c>
      <c r="P555" s="181">
        <v>0</v>
      </c>
      <c r="Q555" s="181">
        <v>189456</v>
      </c>
      <c r="R555" s="181">
        <v>0</v>
      </c>
      <c r="S555" s="181">
        <v>0</v>
      </c>
      <c r="T555" s="181">
        <v>13056</v>
      </c>
      <c r="U555" s="181">
        <v>202512</v>
      </c>
      <c r="V555" s="250"/>
      <c r="W555" s="199">
        <v>0</v>
      </c>
      <c r="X555" s="258">
        <v>0.09</v>
      </c>
      <c r="Y555" s="258">
        <v>3.3215594462609063E-2</v>
      </c>
      <c r="Z555" s="259">
        <v>0</v>
      </c>
      <c r="AA555" s="253"/>
      <c r="AB555" s="260">
        <v>0</v>
      </c>
      <c r="AC555" s="261">
        <v>0</v>
      </c>
      <c r="AD555" s="181">
        <v>0</v>
      </c>
      <c r="AE555" s="261">
        <v>0</v>
      </c>
      <c r="AF555" s="262">
        <v>0</v>
      </c>
      <c r="AG555" s="193"/>
    </row>
    <row r="556" spans="1:33" s="59" customFormat="1" ht="12">
      <c r="A556" s="194">
        <v>479</v>
      </c>
      <c r="B556" s="195">
        <v>479278114</v>
      </c>
      <c r="C556" s="196" t="s">
        <v>542</v>
      </c>
      <c r="D556" s="197">
        <v>278</v>
      </c>
      <c r="E556" s="196" t="s">
        <v>305</v>
      </c>
      <c r="F556" s="197">
        <v>114</v>
      </c>
      <c r="G556" s="198" t="s">
        <v>141</v>
      </c>
      <c r="H556" s="180"/>
      <c r="I556" s="181">
        <v>10683</v>
      </c>
      <c r="J556" s="181">
        <v>2065</v>
      </c>
      <c r="K556" s="181">
        <f t="shared" si="8"/>
        <v>0</v>
      </c>
      <c r="L556" s="181">
        <v>1088</v>
      </c>
      <c r="M556" s="181">
        <v>13836</v>
      </c>
      <c r="N556" s="249"/>
      <c r="O556" s="205">
        <v>2</v>
      </c>
      <c r="P556" s="181">
        <v>0</v>
      </c>
      <c r="Q556" s="181">
        <v>25496</v>
      </c>
      <c r="R556" s="181">
        <v>0</v>
      </c>
      <c r="S556" s="181">
        <v>0</v>
      </c>
      <c r="T556" s="181">
        <v>2176</v>
      </c>
      <c r="U556" s="181">
        <v>27672</v>
      </c>
      <c r="V556" s="250"/>
      <c r="W556" s="199">
        <v>0</v>
      </c>
      <c r="X556" s="258">
        <v>0.18</v>
      </c>
      <c r="Y556" s="258">
        <v>5.0520059461773244E-2</v>
      </c>
      <c r="Z556" s="259">
        <v>0</v>
      </c>
      <c r="AA556" s="253"/>
      <c r="AB556" s="260">
        <v>0</v>
      </c>
      <c r="AC556" s="261">
        <v>0</v>
      </c>
      <c r="AD556" s="181">
        <v>0</v>
      </c>
      <c r="AE556" s="261">
        <v>0</v>
      </c>
      <c r="AF556" s="262">
        <v>0</v>
      </c>
      <c r="AG556" s="193"/>
    </row>
    <row r="557" spans="1:33" s="59" customFormat="1" ht="12">
      <c r="A557" s="194">
        <v>479</v>
      </c>
      <c r="B557" s="195">
        <v>479278117</v>
      </c>
      <c r="C557" s="196" t="s">
        <v>542</v>
      </c>
      <c r="D557" s="197">
        <v>278</v>
      </c>
      <c r="E557" s="196" t="s">
        <v>305</v>
      </c>
      <c r="F557" s="197">
        <v>117</v>
      </c>
      <c r="G557" s="198" t="s">
        <v>144</v>
      </c>
      <c r="H557" s="180"/>
      <c r="I557" s="181">
        <v>12675</v>
      </c>
      <c r="J557" s="181">
        <v>6153</v>
      </c>
      <c r="K557" s="181">
        <f t="shared" si="8"/>
        <v>0</v>
      </c>
      <c r="L557" s="181">
        <v>1088</v>
      </c>
      <c r="M557" s="181">
        <v>19916</v>
      </c>
      <c r="N557" s="249"/>
      <c r="O557" s="205">
        <v>11</v>
      </c>
      <c r="P557" s="181">
        <v>0</v>
      </c>
      <c r="Q557" s="181">
        <v>207108</v>
      </c>
      <c r="R557" s="181">
        <v>0</v>
      </c>
      <c r="S557" s="181">
        <v>0</v>
      </c>
      <c r="T557" s="181">
        <v>11968</v>
      </c>
      <c r="U557" s="181">
        <v>219076</v>
      </c>
      <c r="V557" s="250"/>
      <c r="W557" s="199">
        <v>0</v>
      </c>
      <c r="X557" s="258">
        <v>0.09</v>
      </c>
      <c r="Y557" s="258">
        <v>7.9287753916298415E-2</v>
      </c>
      <c r="Z557" s="259">
        <v>0</v>
      </c>
      <c r="AA557" s="253"/>
      <c r="AB557" s="260">
        <v>0</v>
      </c>
      <c r="AC557" s="261">
        <v>0</v>
      </c>
      <c r="AD557" s="181">
        <v>0</v>
      </c>
      <c r="AE557" s="261">
        <v>0</v>
      </c>
      <c r="AF557" s="262">
        <v>0</v>
      </c>
      <c r="AG557" s="193"/>
    </row>
    <row r="558" spans="1:33" s="59" customFormat="1" ht="12">
      <c r="A558" s="194">
        <v>479</v>
      </c>
      <c r="B558" s="195">
        <v>479278127</v>
      </c>
      <c r="C558" s="196" t="s">
        <v>542</v>
      </c>
      <c r="D558" s="197">
        <v>278</v>
      </c>
      <c r="E558" s="196" t="s">
        <v>305</v>
      </c>
      <c r="F558" s="197">
        <v>127</v>
      </c>
      <c r="G558" s="198" t="s">
        <v>154</v>
      </c>
      <c r="H558" s="180"/>
      <c r="I558" s="181">
        <v>13070</v>
      </c>
      <c r="J558" s="181">
        <v>6678</v>
      </c>
      <c r="K558" s="181">
        <f t="shared" si="8"/>
        <v>0</v>
      </c>
      <c r="L558" s="181">
        <v>1088</v>
      </c>
      <c r="M558" s="181">
        <v>20836</v>
      </c>
      <c r="N558" s="249"/>
      <c r="O558" s="205">
        <v>10</v>
      </c>
      <c r="P558" s="181">
        <v>0</v>
      </c>
      <c r="Q558" s="181">
        <v>197480</v>
      </c>
      <c r="R558" s="181">
        <v>0</v>
      </c>
      <c r="S558" s="181">
        <v>0</v>
      </c>
      <c r="T558" s="181">
        <v>10880</v>
      </c>
      <c r="U558" s="181">
        <v>208360</v>
      </c>
      <c r="V558" s="250"/>
      <c r="W558" s="199">
        <v>0</v>
      </c>
      <c r="X558" s="258">
        <v>0.09</v>
      </c>
      <c r="Y558" s="258">
        <v>4.8252890888957817E-2</v>
      </c>
      <c r="Z558" s="259">
        <v>0</v>
      </c>
      <c r="AA558" s="253"/>
      <c r="AB558" s="260">
        <v>0</v>
      </c>
      <c r="AC558" s="261">
        <v>0</v>
      </c>
      <c r="AD558" s="181">
        <v>0</v>
      </c>
      <c r="AE558" s="261">
        <v>0</v>
      </c>
      <c r="AF558" s="262">
        <v>0</v>
      </c>
      <c r="AG558" s="193"/>
    </row>
    <row r="559" spans="1:33" s="59" customFormat="1" ht="12">
      <c r="A559" s="194">
        <v>479</v>
      </c>
      <c r="B559" s="195">
        <v>479278137</v>
      </c>
      <c r="C559" s="196" t="s">
        <v>542</v>
      </c>
      <c r="D559" s="197">
        <v>278</v>
      </c>
      <c r="E559" s="196" t="s">
        <v>305</v>
      </c>
      <c r="F559" s="197">
        <v>137</v>
      </c>
      <c r="G559" s="198" t="s">
        <v>164</v>
      </c>
      <c r="H559" s="180"/>
      <c r="I559" s="181">
        <v>13220</v>
      </c>
      <c r="J559" s="181">
        <v>0</v>
      </c>
      <c r="K559" s="181">
        <f t="shared" si="8"/>
        <v>0</v>
      </c>
      <c r="L559" s="181">
        <v>1088</v>
      </c>
      <c r="M559" s="181">
        <v>14308</v>
      </c>
      <c r="N559" s="249"/>
      <c r="O559" s="205">
        <v>36</v>
      </c>
      <c r="P559" s="181">
        <v>0</v>
      </c>
      <c r="Q559" s="181">
        <v>475920</v>
      </c>
      <c r="R559" s="181">
        <v>0</v>
      </c>
      <c r="S559" s="181">
        <v>0</v>
      </c>
      <c r="T559" s="181">
        <v>39168</v>
      </c>
      <c r="U559" s="181">
        <v>515088</v>
      </c>
      <c r="V559" s="250"/>
      <c r="W559" s="199">
        <v>0</v>
      </c>
      <c r="X559" s="258">
        <v>0.18</v>
      </c>
      <c r="Y559" s="258">
        <v>0.11385259037176305</v>
      </c>
      <c r="Z559" s="259">
        <v>0</v>
      </c>
      <c r="AA559" s="253"/>
      <c r="AB559" s="260">
        <v>0</v>
      </c>
      <c r="AC559" s="261">
        <v>0</v>
      </c>
      <c r="AD559" s="181">
        <v>0</v>
      </c>
      <c r="AE559" s="261">
        <v>0</v>
      </c>
      <c r="AF559" s="262">
        <v>0</v>
      </c>
      <c r="AG559" s="193"/>
    </row>
    <row r="560" spans="1:33" s="59" customFormat="1" ht="12">
      <c r="A560" s="194">
        <v>479</v>
      </c>
      <c r="B560" s="195">
        <v>479278159</v>
      </c>
      <c r="C560" s="196" t="s">
        <v>542</v>
      </c>
      <c r="D560" s="197">
        <v>278</v>
      </c>
      <c r="E560" s="196" t="s">
        <v>305</v>
      </c>
      <c r="F560" s="197">
        <v>159</v>
      </c>
      <c r="G560" s="198" t="s">
        <v>186</v>
      </c>
      <c r="H560" s="180"/>
      <c r="I560" s="181">
        <v>11611</v>
      </c>
      <c r="J560" s="181">
        <v>5606</v>
      </c>
      <c r="K560" s="181">
        <f t="shared" si="8"/>
        <v>0</v>
      </c>
      <c r="L560" s="181">
        <v>1088</v>
      </c>
      <c r="M560" s="181">
        <v>18305</v>
      </c>
      <c r="N560" s="249"/>
      <c r="O560" s="205">
        <v>1</v>
      </c>
      <c r="P560" s="181">
        <v>0</v>
      </c>
      <c r="Q560" s="181">
        <v>17217</v>
      </c>
      <c r="R560" s="181">
        <v>0</v>
      </c>
      <c r="S560" s="181">
        <v>0</v>
      </c>
      <c r="T560" s="181">
        <v>1088</v>
      </c>
      <c r="U560" s="181">
        <v>18305</v>
      </c>
      <c r="V560" s="250"/>
      <c r="W560" s="199">
        <v>0</v>
      </c>
      <c r="X560" s="258">
        <v>0.09</v>
      </c>
      <c r="Y560" s="258">
        <v>2.7300134389840391E-3</v>
      </c>
      <c r="Z560" s="259">
        <v>0</v>
      </c>
      <c r="AA560" s="253"/>
      <c r="AB560" s="260">
        <v>0</v>
      </c>
      <c r="AC560" s="261">
        <v>0</v>
      </c>
      <c r="AD560" s="181">
        <v>0</v>
      </c>
      <c r="AE560" s="261">
        <v>0</v>
      </c>
      <c r="AF560" s="262">
        <v>0</v>
      </c>
      <c r="AG560" s="193"/>
    </row>
    <row r="561" spans="1:33" s="59" customFormat="1" ht="12">
      <c r="A561" s="194">
        <v>479</v>
      </c>
      <c r="B561" s="195">
        <v>479278161</v>
      </c>
      <c r="C561" s="196" t="s">
        <v>542</v>
      </c>
      <c r="D561" s="197">
        <v>278</v>
      </c>
      <c r="E561" s="196" t="s">
        <v>305</v>
      </c>
      <c r="F561" s="197">
        <v>161</v>
      </c>
      <c r="G561" s="198" t="s">
        <v>188</v>
      </c>
      <c r="H561" s="180"/>
      <c r="I561" s="181">
        <v>12987</v>
      </c>
      <c r="J561" s="181">
        <v>5473</v>
      </c>
      <c r="K561" s="181">
        <f t="shared" si="8"/>
        <v>0</v>
      </c>
      <c r="L561" s="181">
        <v>1088</v>
      </c>
      <c r="M561" s="181">
        <v>19548</v>
      </c>
      <c r="N561" s="249"/>
      <c r="O561" s="205">
        <v>5</v>
      </c>
      <c r="P561" s="181">
        <v>0</v>
      </c>
      <c r="Q561" s="181">
        <v>92300</v>
      </c>
      <c r="R561" s="181">
        <v>0</v>
      </c>
      <c r="S561" s="181">
        <v>0</v>
      </c>
      <c r="T561" s="181">
        <v>5440</v>
      </c>
      <c r="U561" s="181">
        <v>97740</v>
      </c>
      <c r="V561" s="250"/>
      <c r="W561" s="199">
        <v>0</v>
      </c>
      <c r="X561" s="258">
        <v>0.09</v>
      </c>
      <c r="Y561" s="258">
        <v>7.715197694779543E-3</v>
      </c>
      <c r="Z561" s="259">
        <v>0</v>
      </c>
      <c r="AA561" s="253"/>
      <c r="AB561" s="260">
        <v>0</v>
      </c>
      <c r="AC561" s="261">
        <v>0</v>
      </c>
      <c r="AD561" s="181">
        <v>0</v>
      </c>
      <c r="AE561" s="261">
        <v>0</v>
      </c>
      <c r="AF561" s="262">
        <v>0</v>
      </c>
      <c r="AG561" s="193"/>
    </row>
    <row r="562" spans="1:33" s="59" customFormat="1" ht="12">
      <c r="A562" s="194">
        <v>479</v>
      </c>
      <c r="B562" s="195">
        <v>479278191</v>
      </c>
      <c r="C562" s="196" t="s">
        <v>542</v>
      </c>
      <c r="D562" s="197">
        <v>278</v>
      </c>
      <c r="E562" s="196" t="s">
        <v>305</v>
      </c>
      <c r="F562" s="197">
        <v>191</v>
      </c>
      <c r="G562" s="198" t="s">
        <v>218</v>
      </c>
      <c r="H562" s="180"/>
      <c r="I562" s="181">
        <v>11310</v>
      </c>
      <c r="J562" s="181">
        <v>3888</v>
      </c>
      <c r="K562" s="181">
        <f t="shared" si="8"/>
        <v>0</v>
      </c>
      <c r="L562" s="181">
        <v>1088</v>
      </c>
      <c r="M562" s="181">
        <v>16286</v>
      </c>
      <c r="N562" s="249"/>
      <c r="O562" s="205">
        <v>4</v>
      </c>
      <c r="P562" s="181">
        <v>0</v>
      </c>
      <c r="Q562" s="181">
        <v>60792</v>
      </c>
      <c r="R562" s="181">
        <v>0</v>
      </c>
      <c r="S562" s="181">
        <v>0</v>
      </c>
      <c r="T562" s="181">
        <v>4352</v>
      </c>
      <c r="U562" s="181">
        <v>65144</v>
      </c>
      <c r="V562" s="250"/>
      <c r="W562" s="199">
        <v>0</v>
      </c>
      <c r="X562" s="258">
        <v>0.09</v>
      </c>
      <c r="Y562" s="258">
        <v>4.4045408484778691E-2</v>
      </c>
      <c r="Z562" s="259">
        <v>0</v>
      </c>
      <c r="AA562" s="253"/>
      <c r="AB562" s="260">
        <v>0</v>
      </c>
      <c r="AC562" s="261">
        <v>0</v>
      </c>
      <c r="AD562" s="181">
        <v>0</v>
      </c>
      <c r="AE562" s="261">
        <v>0</v>
      </c>
      <c r="AF562" s="262">
        <v>0</v>
      </c>
      <c r="AG562" s="193"/>
    </row>
    <row r="563" spans="1:33" s="59" customFormat="1" ht="12">
      <c r="A563" s="194">
        <v>479</v>
      </c>
      <c r="B563" s="195">
        <v>479278210</v>
      </c>
      <c r="C563" s="196" t="s">
        <v>542</v>
      </c>
      <c r="D563" s="197">
        <v>278</v>
      </c>
      <c r="E563" s="196" t="s">
        <v>305</v>
      </c>
      <c r="F563" s="197">
        <v>210</v>
      </c>
      <c r="G563" s="198" t="s">
        <v>237</v>
      </c>
      <c r="H563" s="180"/>
      <c r="I563" s="181">
        <v>12075</v>
      </c>
      <c r="J563" s="181">
        <v>4954</v>
      </c>
      <c r="K563" s="181">
        <f t="shared" si="8"/>
        <v>0</v>
      </c>
      <c r="L563" s="181">
        <v>1088</v>
      </c>
      <c r="M563" s="181">
        <v>18117</v>
      </c>
      <c r="N563" s="249"/>
      <c r="O563" s="205">
        <v>26</v>
      </c>
      <c r="P563" s="181">
        <v>0</v>
      </c>
      <c r="Q563" s="181">
        <v>442754</v>
      </c>
      <c r="R563" s="181">
        <v>0</v>
      </c>
      <c r="S563" s="181">
        <v>0</v>
      </c>
      <c r="T563" s="181">
        <v>28288</v>
      </c>
      <c r="U563" s="181">
        <v>471042</v>
      </c>
      <c r="V563" s="250"/>
      <c r="W563" s="199">
        <v>0</v>
      </c>
      <c r="X563" s="258">
        <v>0.09</v>
      </c>
      <c r="Y563" s="258">
        <v>5.9268040639047295E-2</v>
      </c>
      <c r="Z563" s="259">
        <v>0</v>
      </c>
      <c r="AA563" s="253"/>
      <c r="AB563" s="260">
        <v>0</v>
      </c>
      <c r="AC563" s="261">
        <v>0</v>
      </c>
      <c r="AD563" s="181">
        <v>0</v>
      </c>
      <c r="AE563" s="261">
        <v>0</v>
      </c>
      <c r="AF563" s="262">
        <v>0</v>
      </c>
      <c r="AG563" s="193"/>
    </row>
    <row r="564" spans="1:33" s="59" customFormat="1" ht="12">
      <c r="A564" s="194">
        <v>479</v>
      </c>
      <c r="B564" s="195">
        <v>479278227</v>
      </c>
      <c r="C564" s="196" t="s">
        <v>542</v>
      </c>
      <c r="D564" s="197">
        <v>278</v>
      </c>
      <c r="E564" s="196" t="s">
        <v>305</v>
      </c>
      <c r="F564" s="197">
        <v>227</v>
      </c>
      <c r="G564" s="198" t="s">
        <v>254</v>
      </c>
      <c r="H564" s="180"/>
      <c r="I564" s="181">
        <v>12940</v>
      </c>
      <c r="J564" s="181">
        <v>3725</v>
      </c>
      <c r="K564" s="181">
        <f t="shared" si="8"/>
        <v>0</v>
      </c>
      <c r="L564" s="181">
        <v>1088</v>
      </c>
      <c r="M564" s="181">
        <v>17753</v>
      </c>
      <c r="N564" s="249"/>
      <c r="O564" s="205">
        <v>2</v>
      </c>
      <c r="P564" s="181">
        <v>0</v>
      </c>
      <c r="Q564" s="181">
        <v>33330</v>
      </c>
      <c r="R564" s="181">
        <v>0</v>
      </c>
      <c r="S564" s="181">
        <v>0</v>
      </c>
      <c r="T564" s="181">
        <v>2176</v>
      </c>
      <c r="U564" s="181">
        <v>35506</v>
      </c>
      <c r="V564" s="250"/>
      <c r="W564" s="199">
        <v>0</v>
      </c>
      <c r="X564" s="258">
        <v>0.18</v>
      </c>
      <c r="Y564" s="258">
        <v>1.7742810791599218E-2</v>
      </c>
      <c r="Z564" s="259">
        <v>0</v>
      </c>
      <c r="AA564" s="253"/>
      <c r="AB564" s="260">
        <v>0</v>
      </c>
      <c r="AC564" s="261">
        <v>0</v>
      </c>
      <c r="AD564" s="181">
        <v>0</v>
      </c>
      <c r="AE564" s="261">
        <v>0</v>
      </c>
      <c r="AF564" s="262">
        <v>0</v>
      </c>
      <c r="AG564" s="193"/>
    </row>
    <row r="565" spans="1:33" s="59" customFormat="1" ht="12">
      <c r="A565" s="194">
        <v>479</v>
      </c>
      <c r="B565" s="195">
        <v>479278278</v>
      </c>
      <c r="C565" s="196" t="s">
        <v>542</v>
      </c>
      <c r="D565" s="197">
        <v>278</v>
      </c>
      <c r="E565" s="196" t="s">
        <v>305</v>
      </c>
      <c r="F565" s="197">
        <v>278</v>
      </c>
      <c r="G565" s="198" t="s">
        <v>305</v>
      </c>
      <c r="H565" s="180"/>
      <c r="I565" s="181">
        <v>13022</v>
      </c>
      <c r="J565" s="181">
        <v>2970</v>
      </c>
      <c r="K565" s="181">
        <f t="shared" si="8"/>
        <v>0</v>
      </c>
      <c r="L565" s="181">
        <v>1088</v>
      </c>
      <c r="M565" s="181">
        <v>17080</v>
      </c>
      <c r="N565" s="249"/>
      <c r="O565" s="205">
        <v>54</v>
      </c>
      <c r="P565" s="181">
        <v>0</v>
      </c>
      <c r="Q565" s="181">
        <v>863568</v>
      </c>
      <c r="R565" s="181">
        <v>0</v>
      </c>
      <c r="S565" s="181">
        <v>0</v>
      </c>
      <c r="T565" s="181">
        <v>58752</v>
      </c>
      <c r="U565" s="181">
        <v>922320</v>
      </c>
      <c r="V565" s="250"/>
      <c r="W565" s="199">
        <v>0</v>
      </c>
      <c r="X565" s="258">
        <v>0.09</v>
      </c>
      <c r="Y565" s="258">
        <v>6.5557173380328002E-2</v>
      </c>
      <c r="Z565" s="259">
        <v>0</v>
      </c>
      <c r="AA565" s="253"/>
      <c r="AB565" s="260">
        <v>0</v>
      </c>
      <c r="AC565" s="261">
        <v>0</v>
      </c>
      <c r="AD565" s="181">
        <v>0</v>
      </c>
      <c r="AE565" s="261">
        <v>0</v>
      </c>
      <c r="AF565" s="262">
        <v>0</v>
      </c>
      <c r="AG565" s="193"/>
    </row>
    <row r="566" spans="1:33" s="59" customFormat="1" ht="12">
      <c r="A566" s="194">
        <v>479</v>
      </c>
      <c r="B566" s="195">
        <v>479278281</v>
      </c>
      <c r="C566" s="196" t="s">
        <v>542</v>
      </c>
      <c r="D566" s="197">
        <v>278</v>
      </c>
      <c r="E566" s="196" t="s">
        <v>305</v>
      </c>
      <c r="F566" s="197">
        <v>281</v>
      </c>
      <c r="G566" s="198" t="s">
        <v>308</v>
      </c>
      <c r="H566" s="180"/>
      <c r="I566" s="181">
        <v>16203</v>
      </c>
      <c r="J566" s="181">
        <v>0</v>
      </c>
      <c r="K566" s="181">
        <f t="shared" si="8"/>
        <v>0</v>
      </c>
      <c r="L566" s="181">
        <v>1088</v>
      </c>
      <c r="M566" s="181">
        <v>17291</v>
      </c>
      <c r="N566" s="249"/>
      <c r="O566" s="205">
        <v>51</v>
      </c>
      <c r="P566" s="181">
        <v>0</v>
      </c>
      <c r="Q566" s="181">
        <v>826353</v>
      </c>
      <c r="R566" s="181">
        <v>0</v>
      </c>
      <c r="S566" s="181">
        <v>0</v>
      </c>
      <c r="T566" s="181">
        <v>55488</v>
      </c>
      <c r="U566" s="181">
        <v>881841</v>
      </c>
      <c r="V566" s="250"/>
      <c r="W566" s="199">
        <v>0</v>
      </c>
      <c r="X566" s="258">
        <v>0.18</v>
      </c>
      <c r="Y566" s="258">
        <v>0.1621180672830263</v>
      </c>
      <c r="Z566" s="259">
        <v>0</v>
      </c>
      <c r="AA566" s="253"/>
      <c r="AB566" s="260">
        <v>0</v>
      </c>
      <c r="AC566" s="261">
        <v>0</v>
      </c>
      <c r="AD566" s="181">
        <v>0</v>
      </c>
      <c r="AE566" s="261">
        <v>0</v>
      </c>
      <c r="AF566" s="262">
        <v>0</v>
      </c>
      <c r="AG566" s="193"/>
    </row>
    <row r="567" spans="1:33" s="59" customFormat="1" ht="12">
      <c r="A567" s="194">
        <v>479</v>
      </c>
      <c r="B567" s="195">
        <v>479278309</v>
      </c>
      <c r="C567" s="196" t="s">
        <v>542</v>
      </c>
      <c r="D567" s="197">
        <v>278</v>
      </c>
      <c r="E567" s="196" t="s">
        <v>305</v>
      </c>
      <c r="F567" s="197">
        <v>309</v>
      </c>
      <c r="G567" s="198" t="s">
        <v>336</v>
      </c>
      <c r="H567" s="180"/>
      <c r="I567" s="181">
        <v>12144</v>
      </c>
      <c r="J567" s="181">
        <v>1142</v>
      </c>
      <c r="K567" s="181">
        <f t="shared" si="8"/>
        <v>0</v>
      </c>
      <c r="L567" s="181">
        <v>1088</v>
      </c>
      <c r="M567" s="181">
        <v>14374</v>
      </c>
      <c r="N567" s="249"/>
      <c r="O567" s="205">
        <v>5</v>
      </c>
      <c r="P567" s="181">
        <v>0</v>
      </c>
      <c r="Q567" s="181">
        <v>66430</v>
      </c>
      <c r="R567" s="181">
        <v>0</v>
      </c>
      <c r="S567" s="181">
        <v>0</v>
      </c>
      <c r="T567" s="181">
        <v>5440</v>
      </c>
      <c r="U567" s="181">
        <v>71870</v>
      </c>
      <c r="V567" s="250"/>
      <c r="W567" s="199">
        <v>0</v>
      </c>
      <c r="X567" s="258">
        <v>0.09</v>
      </c>
      <c r="Y567" s="258">
        <v>3.3861289071349526E-3</v>
      </c>
      <c r="Z567" s="259">
        <v>0</v>
      </c>
      <c r="AA567" s="253"/>
      <c r="AB567" s="260">
        <v>0</v>
      </c>
      <c r="AC567" s="261">
        <v>0</v>
      </c>
      <c r="AD567" s="181">
        <v>0</v>
      </c>
      <c r="AE567" s="261">
        <v>0</v>
      </c>
      <c r="AF567" s="262">
        <v>0</v>
      </c>
      <c r="AG567" s="193"/>
    </row>
    <row r="568" spans="1:33" s="59" customFormat="1" ht="12">
      <c r="A568" s="194">
        <v>479</v>
      </c>
      <c r="B568" s="195">
        <v>479278325</v>
      </c>
      <c r="C568" s="196" t="s">
        <v>542</v>
      </c>
      <c r="D568" s="197">
        <v>278</v>
      </c>
      <c r="E568" s="196" t="s">
        <v>305</v>
      </c>
      <c r="F568" s="197">
        <v>325</v>
      </c>
      <c r="G568" s="198" t="s">
        <v>352</v>
      </c>
      <c r="H568" s="180"/>
      <c r="I568" s="181">
        <v>13473</v>
      </c>
      <c r="J568" s="181">
        <v>1882</v>
      </c>
      <c r="K568" s="181">
        <f t="shared" si="8"/>
        <v>0</v>
      </c>
      <c r="L568" s="181">
        <v>1088</v>
      </c>
      <c r="M568" s="181">
        <v>16443</v>
      </c>
      <c r="N568" s="249"/>
      <c r="O568" s="205">
        <v>14</v>
      </c>
      <c r="P568" s="181">
        <v>0</v>
      </c>
      <c r="Q568" s="181">
        <v>214970</v>
      </c>
      <c r="R568" s="181">
        <v>0</v>
      </c>
      <c r="S568" s="181">
        <v>0</v>
      </c>
      <c r="T568" s="181">
        <v>15232</v>
      </c>
      <c r="U568" s="181">
        <v>230202</v>
      </c>
      <c r="V568" s="250"/>
      <c r="W568" s="199">
        <v>0</v>
      </c>
      <c r="X568" s="258">
        <v>0.09</v>
      </c>
      <c r="Y568" s="258">
        <v>1.2581316148081768E-2</v>
      </c>
      <c r="Z568" s="259">
        <v>0</v>
      </c>
      <c r="AA568" s="253"/>
      <c r="AB568" s="260">
        <v>0</v>
      </c>
      <c r="AC568" s="261">
        <v>0</v>
      </c>
      <c r="AD568" s="181">
        <v>0</v>
      </c>
      <c r="AE568" s="261">
        <v>0</v>
      </c>
      <c r="AF568" s="262">
        <v>0</v>
      </c>
      <c r="AG568" s="193"/>
    </row>
    <row r="569" spans="1:33" s="59" customFormat="1" ht="12">
      <c r="A569" s="194">
        <v>479</v>
      </c>
      <c r="B569" s="195">
        <v>479278332</v>
      </c>
      <c r="C569" s="196" t="s">
        <v>542</v>
      </c>
      <c r="D569" s="197">
        <v>278</v>
      </c>
      <c r="E569" s="196" t="s">
        <v>305</v>
      </c>
      <c r="F569" s="197">
        <v>332</v>
      </c>
      <c r="G569" s="198" t="s">
        <v>359</v>
      </c>
      <c r="H569" s="180"/>
      <c r="I569" s="181">
        <v>12594</v>
      </c>
      <c r="J569" s="181">
        <v>952</v>
      </c>
      <c r="K569" s="181">
        <f t="shared" si="8"/>
        <v>0</v>
      </c>
      <c r="L569" s="181">
        <v>1088</v>
      </c>
      <c r="M569" s="181">
        <v>14634</v>
      </c>
      <c r="N569" s="249"/>
      <c r="O569" s="205">
        <v>7</v>
      </c>
      <c r="P569" s="181">
        <v>0</v>
      </c>
      <c r="Q569" s="181">
        <v>94822</v>
      </c>
      <c r="R569" s="181">
        <v>0</v>
      </c>
      <c r="S569" s="181">
        <v>0</v>
      </c>
      <c r="T569" s="181">
        <v>7616</v>
      </c>
      <c r="U569" s="181">
        <v>102438</v>
      </c>
      <c r="V569" s="250"/>
      <c r="W569" s="199">
        <v>0</v>
      </c>
      <c r="X569" s="258">
        <v>0.09</v>
      </c>
      <c r="Y569" s="258">
        <v>2.4445218223468408E-2</v>
      </c>
      <c r="Z569" s="259">
        <v>0</v>
      </c>
      <c r="AA569" s="253"/>
      <c r="AB569" s="260">
        <v>0</v>
      </c>
      <c r="AC569" s="261">
        <v>0</v>
      </c>
      <c r="AD569" s="181">
        <v>0</v>
      </c>
      <c r="AE569" s="261">
        <v>0</v>
      </c>
      <c r="AF569" s="262">
        <v>0</v>
      </c>
      <c r="AG569" s="193"/>
    </row>
    <row r="570" spans="1:33" s="59" customFormat="1" ht="12">
      <c r="A570" s="194">
        <v>479</v>
      </c>
      <c r="B570" s="195">
        <v>479278605</v>
      </c>
      <c r="C570" s="196" t="s">
        <v>542</v>
      </c>
      <c r="D570" s="197">
        <v>278</v>
      </c>
      <c r="E570" s="196" t="s">
        <v>305</v>
      </c>
      <c r="F570" s="197">
        <v>605</v>
      </c>
      <c r="G570" s="198" t="s">
        <v>383</v>
      </c>
      <c r="H570" s="180"/>
      <c r="I570" s="181">
        <v>13417</v>
      </c>
      <c r="J570" s="181">
        <v>9713</v>
      </c>
      <c r="K570" s="181">
        <f t="shared" si="8"/>
        <v>0</v>
      </c>
      <c r="L570" s="181">
        <v>1088</v>
      </c>
      <c r="M570" s="181">
        <v>24218</v>
      </c>
      <c r="N570" s="249"/>
      <c r="O570" s="205">
        <v>33</v>
      </c>
      <c r="P570" s="181">
        <v>0</v>
      </c>
      <c r="Q570" s="181">
        <v>763290</v>
      </c>
      <c r="R570" s="181">
        <v>0</v>
      </c>
      <c r="S570" s="181">
        <v>0</v>
      </c>
      <c r="T570" s="181">
        <v>35904</v>
      </c>
      <c r="U570" s="181">
        <v>799194</v>
      </c>
      <c r="V570" s="250"/>
      <c r="W570" s="199">
        <v>0</v>
      </c>
      <c r="X570" s="258">
        <v>0.09</v>
      </c>
      <c r="Y570" s="258">
        <v>6.9244667175755531E-2</v>
      </c>
      <c r="Z570" s="259">
        <v>0</v>
      </c>
      <c r="AA570" s="253"/>
      <c r="AB570" s="260">
        <v>0</v>
      </c>
      <c r="AC570" s="261">
        <v>0</v>
      </c>
      <c r="AD570" s="181">
        <v>0</v>
      </c>
      <c r="AE570" s="261">
        <v>0</v>
      </c>
      <c r="AF570" s="262">
        <v>0</v>
      </c>
      <c r="AG570" s="193"/>
    </row>
    <row r="571" spans="1:33" s="59" customFormat="1" ht="12">
      <c r="A571" s="194">
        <v>479</v>
      </c>
      <c r="B571" s="195">
        <v>479278635</v>
      </c>
      <c r="C571" s="196" t="s">
        <v>542</v>
      </c>
      <c r="D571" s="197">
        <v>278</v>
      </c>
      <c r="E571" s="196" t="s">
        <v>305</v>
      </c>
      <c r="F571" s="197">
        <v>635</v>
      </c>
      <c r="G571" s="198" t="s">
        <v>392</v>
      </c>
      <c r="H571" s="180"/>
      <c r="I571" s="181">
        <v>11611</v>
      </c>
      <c r="J571" s="181">
        <v>4693</v>
      </c>
      <c r="K571" s="181">
        <f t="shared" si="8"/>
        <v>0</v>
      </c>
      <c r="L571" s="181">
        <v>1088</v>
      </c>
      <c r="M571" s="181">
        <v>17392</v>
      </c>
      <c r="N571" s="249"/>
      <c r="O571" s="205">
        <v>1</v>
      </c>
      <c r="P571" s="181">
        <v>0</v>
      </c>
      <c r="Q571" s="181">
        <v>16304</v>
      </c>
      <c r="R571" s="181">
        <v>0</v>
      </c>
      <c r="S571" s="181">
        <v>0</v>
      </c>
      <c r="T571" s="181">
        <v>1088</v>
      </c>
      <c r="U571" s="181">
        <v>17392</v>
      </c>
      <c r="V571" s="250"/>
      <c r="W571" s="199">
        <v>0</v>
      </c>
      <c r="X571" s="258">
        <v>0.09</v>
      </c>
      <c r="Y571" s="258">
        <v>1.9109124620506682E-2</v>
      </c>
      <c r="Z571" s="259">
        <v>0</v>
      </c>
      <c r="AA571" s="253"/>
      <c r="AB571" s="260">
        <v>0</v>
      </c>
      <c r="AC571" s="261">
        <v>0</v>
      </c>
      <c r="AD571" s="181">
        <v>0</v>
      </c>
      <c r="AE571" s="261">
        <v>0</v>
      </c>
      <c r="AF571" s="262">
        <v>0</v>
      </c>
      <c r="AG571" s="193"/>
    </row>
    <row r="572" spans="1:33" s="59" customFormat="1" ht="12">
      <c r="A572" s="194">
        <v>479</v>
      </c>
      <c r="B572" s="195">
        <v>479278670</v>
      </c>
      <c r="C572" s="196" t="s">
        <v>542</v>
      </c>
      <c r="D572" s="197">
        <v>278</v>
      </c>
      <c r="E572" s="196" t="s">
        <v>305</v>
      </c>
      <c r="F572" s="197">
        <v>670</v>
      </c>
      <c r="G572" s="198" t="s">
        <v>401</v>
      </c>
      <c r="H572" s="180"/>
      <c r="I572" s="181">
        <v>11732</v>
      </c>
      <c r="J572" s="181">
        <v>8911</v>
      </c>
      <c r="K572" s="181">
        <f t="shared" si="8"/>
        <v>0</v>
      </c>
      <c r="L572" s="181">
        <v>1088</v>
      </c>
      <c r="M572" s="181">
        <v>21731</v>
      </c>
      <c r="N572" s="249"/>
      <c r="O572" s="205">
        <v>5</v>
      </c>
      <c r="P572" s="181">
        <v>0</v>
      </c>
      <c r="Q572" s="181">
        <v>103215</v>
      </c>
      <c r="R572" s="181">
        <v>0</v>
      </c>
      <c r="S572" s="181">
        <v>0</v>
      </c>
      <c r="T572" s="181">
        <v>5440</v>
      </c>
      <c r="U572" s="181">
        <v>108655</v>
      </c>
      <c r="V572" s="250"/>
      <c r="W572" s="199">
        <v>0</v>
      </c>
      <c r="X572" s="258">
        <v>0.09</v>
      </c>
      <c r="Y572" s="258">
        <v>4.7850648323244552E-2</v>
      </c>
      <c r="Z572" s="259">
        <v>0</v>
      </c>
      <c r="AA572" s="253"/>
      <c r="AB572" s="260">
        <v>0</v>
      </c>
      <c r="AC572" s="261">
        <v>0</v>
      </c>
      <c r="AD572" s="181">
        <v>0</v>
      </c>
      <c r="AE572" s="261">
        <v>0</v>
      </c>
      <c r="AF572" s="262">
        <v>0</v>
      </c>
      <c r="AG572" s="193"/>
    </row>
    <row r="573" spans="1:33" s="59" customFormat="1" ht="12">
      <c r="A573" s="194">
        <v>479</v>
      </c>
      <c r="B573" s="195">
        <v>479278672</v>
      </c>
      <c r="C573" s="196" t="s">
        <v>542</v>
      </c>
      <c r="D573" s="197">
        <v>278</v>
      </c>
      <c r="E573" s="196" t="s">
        <v>305</v>
      </c>
      <c r="F573" s="197">
        <v>672</v>
      </c>
      <c r="G573" s="198" t="s">
        <v>402</v>
      </c>
      <c r="H573" s="180"/>
      <c r="I573" s="181">
        <v>12853</v>
      </c>
      <c r="J573" s="181">
        <v>5175</v>
      </c>
      <c r="K573" s="181">
        <f t="shared" si="8"/>
        <v>0</v>
      </c>
      <c r="L573" s="181">
        <v>1088</v>
      </c>
      <c r="M573" s="181">
        <v>19116</v>
      </c>
      <c r="N573" s="249"/>
      <c r="O573" s="205">
        <v>3</v>
      </c>
      <c r="P573" s="181">
        <v>0</v>
      </c>
      <c r="Q573" s="181">
        <v>54084</v>
      </c>
      <c r="R573" s="181">
        <v>0</v>
      </c>
      <c r="S573" s="181">
        <v>0</v>
      </c>
      <c r="T573" s="181">
        <v>3264</v>
      </c>
      <c r="U573" s="181">
        <v>57348</v>
      </c>
      <c r="V573" s="250"/>
      <c r="W573" s="199">
        <v>0</v>
      </c>
      <c r="X573" s="258">
        <v>0.09</v>
      </c>
      <c r="Y573" s="258">
        <v>5.0661088691461584E-3</v>
      </c>
      <c r="Z573" s="259">
        <v>0</v>
      </c>
      <c r="AA573" s="253"/>
      <c r="AB573" s="260">
        <v>0</v>
      </c>
      <c r="AC573" s="261">
        <v>0</v>
      </c>
      <c r="AD573" s="181">
        <v>0</v>
      </c>
      <c r="AE573" s="261">
        <v>0</v>
      </c>
      <c r="AF573" s="262">
        <v>0</v>
      </c>
      <c r="AG573" s="193"/>
    </row>
    <row r="574" spans="1:33" s="59" customFormat="1" ht="12">
      <c r="A574" s="194">
        <v>479</v>
      </c>
      <c r="B574" s="195">
        <v>479278674</v>
      </c>
      <c r="C574" s="196" t="s">
        <v>542</v>
      </c>
      <c r="D574" s="197">
        <v>278</v>
      </c>
      <c r="E574" s="196" t="s">
        <v>305</v>
      </c>
      <c r="F574" s="197">
        <v>674</v>
      </c>
      <c r="G574" s="198" t="s">
        <v>404</v>
      </c>
      <c r="H574" s="180"/>
      <c r="I574" s="181">
        <v>13796</v>
      </c>
      <c r="J574" s="181">
        <v>7489</v>
      </c>
      <c r="K574" s="181">
        <f t="shared" si="8"/>
        <v>0</v>
      </c>
      <c r="L574" s="181">
        <v>1088</v>
      </c>
      <c r="M574" s="181">
        <v>22373</v>
      </c>
      <c r="N574" s="249"/>
      <c r="O574" s="205">
        <v>8</v>
      </c>
      <c r="P574" s="181">
        <v>0</v>
      </c>
      <c r="Q574" s="181">
        <v>170280</v>
      </c>
      <c r="R574" s="181">
        <v>0</v>
      </c>
      <c r="S574" s="181">
        <v>0</v>
      </c>
      <c r="T574" s="181">
        <v>8704</v>
      </c>
      <c r="U574" s="181">
        <v>178984</v>
      </c>
      <c r="V574" s="250"/>
      <c r="W574" s="199">
        <v>0</v>
      </c>
      <c r="X574" s="258">
        <v>0.18</v>
      </c>
      <c r="Y574" s="258">
        <v>6.9113265918240796E-2</v>
      </c>
      <c r="Z574" s="259">
        <v>0</v>
      </c>
      <c r="AA574" s="253"/>
      <c r="AB574" s="260">
        <v>0</v>
      </c>
      <c r="AC574" s="261">
        <v>0</v>
      </c>
      <c r="AD574" s="181">
        <v>0</v>
      </c>
      <c r="AE574" s="261">
        <v>0</v>
      </c>
      <c r="AF574" s="262">
        <v>0</v>
      </c>
      <c r="AG574" s="193"/>
    </row>
    <row r="575" spans="1:33" s="59" customFormat="1" ht="12">
      <c r="A575" s="194">
        <v>479</v>
      </c>
      <c r="B575" s="195">
        <v>479278680</v>
      </c>
      <c r="C575" s="196" t="s">
        <v>542</v>
      </c>
      <c r="D575" s="197">
        <v>278</v>
      </c>
      <c r="E575" s="196" t="s">
        <v>305</v>
      </c>
      <c r="F575" s="197">
        <v>680</v>
      </c>
      <c r="G575" s="198" t="s">
        <v>406</v>
      </c>
      <c r="H575" s="180"/>
      <c r="I575" s="181">
        <v>12076</v>
      </c>
      <c r="J575" s="181">
        <v>4553</v>
      </c>
      <c r="K575" s="181">
        <f t="shared" si="8"/>
        <v>0</v>
      </c>
      <c r="L575" s="181">
        <v>1088</v>
      </c>
      <c r="M575" s="181">
        <v>17717</v>
      </c>
      <c r="N575" s="249"/>
      <c r="O575" s="205">
        <v>8</v>
      </c>
      <c r="P575" s="181">
        <v>0</v>
      </c>
      <c r="Q575" s="181">
        <v>133032</v>
      </c>
      <c r="R575" s="181">
        <v>0</v>
      </c>
      <c r="S575" s="181">
        <v>0</v>
      </c>
      <c r="T575" s="181">
        <v>8704</v>
      </c>
      <c r="U575" s="181">
        <v>141736</v>
      </c>
      <c r="V575" s="250"/>
      <c r="W575" s="199">
        <v>0</v>
      </c>
      <c r="X575" s="258">
        <v>0.09</v>
      </c>
      <c r="Y575" s="258">
        <v>7.040236365040798E-3</v>
      </c>
      <c r="Z575" s="259">
        <v>0</v>
      </c>
      <c r="AA575" s="253"/>
      <c r="AB575" s="260">
        <v>0</v>
      </c>
      <c r="AC575" s="261">
        <v>0</v>
      </c>
      <c r="AD575" s="181">
        <v>0</v>
      </c>
      <c r="AE575" s="261">
        <v>0</v>
      </c>
      <c r="AF575" s="262">
        <v>0</v>
      </c>
      <c r="AG575" s="193"/>
    </row>
    <row r="576" spans="1:33" s="59" customFormat="1" ht="12">
      <c r="A576" s="194">
        <v>479</v>
      </c>
      <c r="B576" s="195">
        <v>479278683</v>
      </c>
      <c r="C576" s="196" t="s">
        <v>542</v>
      </c>
      <c r="D576" s="197">
        <v>278</v>
      </c>
      <c r="E576" s="196" t="s">
        <v>305</v>
      </c>
      <c r="F576" s="197">
        <v>683</v>
      </c>
      <c r="G576" s="198" t="s">
        <v>407</v>
      </c>
      <c r="H576" s="180"/>
      <c r="I576" s="181">
        <v>12377</v>
      </c>
      <c r="J576" s="181">
        <v>10037</v>
      </c>
      <c r="K576" s="181">
        <f t="shared" si="8"/>
        <v>0</v>
      </c>
      <c r="L576" s="181">
        <v>1088</v>
      </c>
      <c r="M576" s="181">
        <v>23502</v>
      </c>
      <c r="N576" s="249"/>
      <c r="O576" s="205">
        <v>9</v>
      </c>
      <c r="P576" s="181">
        <v>0</v>
      </c>
      <c r="Q576" s="181">
        <v>201726</v>
      </c>
      <c r="R576" s="181">
        <v>0</v>
      </c>
      <c r="S576" s="181">
        <v>0</v>
      </c>
      <c r="T576" s="181">
        <v>9792</v>
      </c>
      <c r="U576" s="181">
        <v>211518</v>
      </c>
      <c r="V576" s="250"/>
      <c r="W576" s="199">
        <v>0</v>
      </c>
      <c r="X576" s="258">
        <v>0.09</v>
      </c>
      <c r="Y576" s="258">
        <v>3.1519819634088543E-2</v>
      </c>
      <c r="Z576" s="259">
        <v>0</v>
      </c>
      <c r="AA576" s="253"/>
      <c r="AB576" s="260">
        <v>0</v>
      </c>
      <c r="AC576" s="261">
        <v>0</v>
      </c>
      <c r="AD576" s="181">
        <v>0</v>
      </c>
      <c r="AE576" s="261">
        <v>0</v>
      </c>
      <c r="AF576" s="262">
        <v>0</v>
      </c>
      <c r="AG576" s="193"/>
    </row>
    <row r="577" spans="1:33" s="59" customFormat="1" ht="12">
      <c r="A577" s="194">
        <v>479</v>
      </c>
      <c r="B577" s="195">
        <v>479278717</v>
      </c>
      <c r="C577" s="196" t="s">
        <v>542</v>
      </c>
      <c r="D577" s="197">
        <v>278</v>
      </c>
      <c r="E577" s="196" t="s">
        <v>305</v>
      </c>
      <c r="F577" s="197">
        <v>717</v>
      </c>
      <c r="G577" s="198" t="s">
        <v>417</v>
      </c>
      <c r="H577" s="180"/>
      <c r="I577" s="181">
        <v>10683</v>
      </c>
      <c r="J577" s="181">
        <v>4418</v>
      </c>
      <c r="K577" s="181">
        <f t="shared" si="8"/>
        <v>0</v>
      </c>
      <c r="L577" s="181">
        <v>1088</v>
      </c>
      <c r="M577" s="181">
        <v>16189</v>
      </c>
      <c r="N577" s="249"/>
      <c r="O577" s="205">
        <v>1</v>
      </c>
      <c r="P577" s="181">
        <v>0</v>
      </c>
      <c r="Q577" s="181">
        <v>15101</v>
      </c>
      <c r="R577" s="181">
        <v>0</v>
      </c>
      <c r="S577" s="181">
        <v>0</v>
      </c>
      <c r="T577" s="181">
        <v>1088</v>
      </c>
      <c r="U577" s="181">
        <v>16189</v>
      </c>
      <c r="V577" s="250"/>
      <c r="W577" s="199">
        <v>0</v>
      </c>
      <c r="X577" s="258">
        <v>0.09</v>
      </c>
      <c r="Y577" s="258">
        <v>3.5134104265697415E-2</v>
      </c>
      <c r="Z577" s="259">
        <v>0</v>
      </c>
      <c r="AA577" s="253"/>
      <c r="AB577" s="260">
        <v>0</v>
      </c>
      <c r="AC577" s="261">
        <v>0</v>
      </c>
      <c r="AD577" s="181">
        <v>0</v>
      </c>
      <c r="AE577" s="261">
        <v>0</v>
      </c>
      <c r="AF577" s="262">
        <v>0</v>
      </c>
      <c r="AG577" s="193"/>
    </row>
    <row r="578" spans="1:33" s="59" customFormat="1" ht="12">
      <c r="A578" s="194">
        <v>479</v>
      </c>
      <c r="B578" s="195">
        <v>479278750</v>
      </c>
      <c r="C578" s="196" t="s">
        <v>542</v>
      </c>
      <c r="D578" s="197">
        <v>278</v>
      </c>
      <c r="E578" s="196" t="s">
        <v>305</v>
      </c>
      <c r="F578" s="197">
        <v>750</v>
      </c>
      <c r="G578" s="198" t="s">
        <v>425</v>
      </c>
      <c r="H578" s="180"/>
      <c r="I578" s="181">
        <v>9754</v>
      </c>
      <c r="J578" s="181">
        <v>6176</v>
      </c>
      <c r="K578" s="181">
        <f t="shared" si="8"/>
        <v>0</v>
      </c>
      <c r="L578" s="181">
        <v>1088</v>
      </c>
      <c r="M578" s="181">
        <v>17018</v>
      </c>
      <c r="N578" s="249"/>
      <c r="O578" s="205">
        <v>1</v>
      </c>
      <c r="P578" s="181">
        <v>0</v>
      </c>
      <c r="Q578" s="181">
        <v>15930</v>
      </c>
      <c r="R578" s="181">
        <v>0</v>
      </c>
      <c r="S578" s="181">
        <v>0</v>
      </c>
      <c r="T578" s="181">
        <v>1088</v>
      </c>
      <c r="U578" s="181">
        <v>17018</v>
      </c>
      <c r="V578" s="250"/>
      <c r="W578" s="199">
        <v>0</v>
      </c>
      <c r="X578" s="258">
        <v>0.09</v>
      </c>
      <c r="Y578" s="258">
        <v>3.9846807100999027E-2</v>
      </c>
      <c r="Z578" s="259">
        <v>0</v>
      </c>
      <c r="AA578" s="253"/>
      <c r="AB578" s="260">
        <v>0</v>
      </c>
      <c r="AC578" s="261">
        <v>0</v>
      </c>
      <c r="AD578" s="181">
        <v>0</v>
      </c>
      <c r="AE578" s="261">
        <v>0</v>
      </c>
      <c r="AF578" s="262">
        <v>0</v>
      </c>
      <c r="AG578" s="193"/>
    </row>
    <row r="579" spans="1:33" s="59" customFormat="1" ht="12">
      <c r="A579" s="194">
        <v>479</v>
      </c>
      <c r="B579" s="195">
        <v>479278753</v>
      </c>
      <c r="C579" s="196" t="s">
        <v>542</v>
      </c>
      <c r="D579" s="197">
        <v>278</v>
      </c>
      <c r="E579" s="196" t="s">
        <v>305</v>
      </c>
      <c r="F579" s="197">
        <v>753</v>
      </c>
      <c r="G579" s="198" t="s">
        <v>426</v>
      </c>
      <c r="H579" s="180"/>
      <c r="I579" s="181">
        <v>16668</v>
      </c>
      <c r="J579" s="181">
        <v>6767</v>
      </c>
      <c r="K579" s="181">
        <f t="shared" si="8"/>
        <v>0</v>
      </c>
      <c r="L579" s="181">
        <v>1088</v>
      </c>
      <c r="M579" s="181">
        <v>24523</v>
      </c>
      <c r="N579" s="249"/>
      <c r="O579" s="205">
        <v>1</v>
      </c>
      <c r="P579" s="181">
        <v>0</v>
      </c>
      <c r="Q579" s="181">
        <v>23435</v>
      </c>
      <c r="R579" s="181">
        <v>0</v>
      </c>
      <c r="S579" s="181">
        <v>0</v>
      </c>
      <c r="T579" s="181">
        <v>1088</v>
      </c>
      <c r="U579" s="181">
        <v>24523</v>
      </c>
      <c r="V579" s="250"/>
      <c r="W579" s="199">
        <v>0</v>
      </c>
      <c r="X579" s="258">
        <v>0.09</v>
      </c>
      <c r="Y579" s="258">
        <v>5.8200043224256618E-3</v>
      </c>
      <c r="Z579" s="259">
        <v>0</v>
      </c>
      <c r="AA579" s="253"/>
      <c r="AB579" s="260">
        <v>0</v>
      </c>
      <c r="AC579" s="261">
        <v>0</v>
      </c>
      <c r="AD579" s="181">
        <v>0</v>
      </c>
      <c r="AE579" s="261">
        <v>0</v>
      </c>
      <c r="AF579" s="262">
        <v>0</v>
      </c>
      <c r="AG579" s="193"/>
    </row>
    <row r="580" spans="1:33" s="59" customFormat="1" ht="12">
      <c r="A580" s="194">
        <v>479</v>
      </c>
      <c r="B580" s="195">
        <v>479278755</v>
      </c>
      <c r="C580" s="196" t="s">
        <v>542</v>
      </c>
      <c r="D580" s="197">
        <v>278</v>
      </c>
      <c r="E580" s="196" t="s">
        <v>305</v>
      </c>
      <c r="F580" s="197">
        <v>755</v>
      </c>
      <c r="G580" s="198" t="s">
        <v>427</v>
      </c>
      <c r="H580" s="180"/>
      <c r="I580" s="181">
        <v>14069</v>
      </c>
      <c r="J580" s="181">
        <v>6575</v>
      </c>
      <c r="K580" s="181">
        <f t="shared" si="8"/>
        <v>0</v>
      </c>
      <c r="L580" s="181">
        <v>1088</v>
      </c>
      <c r="M580" s="181">
        <v>21732</v>
      </c>
      <c r="N580" s="249"/>
      <c r="O580" s="205">
        <v>4</v>
      </c>
      <c r="P580" s="181">
        <v>0</v>
      </c>
      <c r="Q580" s="181">
        <v>82576</v>
      </c>
      <c r="R580" s="181">
        <v>0</v>
      </c>
      <c r="S580" s="181">
        <v>0</v>
      </c>
      <c r="T580" s="181">
        <v>4352</v>
      </c>
      <c r="U580" s="181">
        <v>86928</v>
      </c>
      <c r="V580" s="250"/>
      <c r="W580" s="199">
        <v>0</v>
      </c>
      <c r="X580" s="258">
        <v>0.09</v>
      </c>
      <c r="Y580" s="258">
        <v>2.6136684038569967E-2</v>
      </c>
      <c r="Z580" s="259">
        <v>0</v>
      </c>
      <c r="AA580" s="253"/>
      <c r="AB580" s="260">
        <v>0</v>
      </c>
      <c r="AC580" s="261">
        <v>0</v>
      </c>
      <c r="AD580" s="181">
        <v>0</v>
      </c>
      <c r="AE580" s="261">
        <v>0</v>
      </c>
      <c r="AF580" s="262">
        <v>0</v>
      </c>
      <c r="AG580" s="193"/>
    </row>
    <row r="581" spans="1:33" s="59" customFormat="1" ht="12">
      <c r="A581" s="194">
        <v>479</v>
      </c>
      <c r="B581" s="195">
        <v>479278766</v>
      </c>
      <c r="C581" s="196" t="s">
        <v>542</v>
      </c>
      <c r="D581" s="197">
        <v>278</v>
      </c>
      <c r="E581" s="196" t="s">
        <v>305</v>
      </c>
      <c r="F581" s="197">
        <v>766</v>
      </c>
      <c r="G581" s="198" t="s">
        <v>431</v>
      </c>
      <c r="H581" s="180"/>
      <c r="I581" s="181">
        <v>14140</v>
      </c>
      <c r="J581" s="181">
        <v>4990</v>
      </c>
      <c r="K581" s="181">
        <f t="shared" si="8"/>
        <v>0</v>
      </c>
      <c r="L581" s="181">
        <v>1088</v>
      </c>
      <c r="M581" s="181">
        <v>20218</v>
      </c>
      <c r="N581" s="249"/>
      <c r="O581" s="205">
        <v>1</v>
      </c>
      <c r="P581" s="181">
        <v>0</v>
      </c>
      <c r="Q581" s="181">
        <v>19130</v>
      </c>
      <c r="R581" s="181">
        <v>0</v>
      </c>
      <c r="S581" s="181">
        <v>0</v>
      </c>
      <c r="T581" s="181">
        <v>1088</v>
      </c>
      <c r="U581" s="181">
        <v>20218</v>
      </c>
      <c r="V581" s="250"/>
      <c r="W581" s="199">
        <v>0</v>
      </c>
      <c r="X581" s="258">
        <v>0.09</v>
      </c>
      <c r="Y581" s="258">
        <v>3.48303786443661E-3</v>
      </c>
      <c r="Z581" s="259">
        <v>0</v>
      </c>
      <c r="AA581" s="253"/>
      <c r="AB581" s="260">
        <v>0</v>
      </c>
      <c r="AC581" s="261">
        <v>0</v>
      </c>
      <c r="AD581" s="181">
        <v>0</v>
      </c>
      <c r="AE581" s="261">
        <v>0</v>
      </c>
      <c r="AF581" s="262">
        <v>0</v>
      </c>
      <c r="AG581" s="193"/>
    </row>
    <row r="582" spans="1:33" s="59" customFormat="1" ht="12">
      <c r="A582" s="194">
        <v>481</v>
      </c>
      <c r="B582" s="195">
        <v>481035001</v>
      </c>
      <c r="C582" s="196" t="s">
        <v>543</v>
      </c>
      <c r="D582" s="197">
        <v>35</v>
      </c>
      <c r="E582" s="196" t="s">
        <v>62</v>
      </c>
      <c r="F582" s="197">
        <v>1</v>
      </c>
      <c r="G582" s="198" t="s">
        <v>28</v>
      </c>
      <c r="H582" s="180"/>
      <c r="I582" s="181">
        <v>4777</v>
      </c>
      <c r="J582" s="181">
        <v>803</v>
      </c>
      <c r="K582" s="181">
        <f t="shared" si="8"/>
        <v>0</v>
      </c>
      <c r="L582" s="181">
        <v>1088</v>
      </c>
      <c r="M582" s="181">
        <v>6668</v>
      </c>
      <c r="N582" s="249"/>
      <c r="O582" s="205">
        <v>1</v>
      </c>
      <c r="P582" s="181">
        <v>0</v>
      </c>
      <c r="Q582" s="181">
        <v>5580</v>
      </c>
      <c r="R582" s="181">
        <v>0</v>
      </c>
      <c r="S582" s="181">
        <v>0</v>
      </c>
      <c r="T582" s="181">
        <v>1088</v>
      </c>
      <c r="U582" s="181">
        <v>6668</v>
      </c>
      <c r="V582" s="250"/>
      <c r="W582" s="199">
        <v>0</v>
      </c>
      <c r="X582" s="258">
        <v>0.09</v>
      </c>
      <c r="Y582" s="258">
        <v>1.7655613036377461E-2</v>
      </c>
      <c r="Z582" s="259">
        <v>0</v>
      </c>
      <c r="AA582" s="253"/>
      <c r="AB582" s="260">
        <v>0</v>
      </c>
      <c r="AC582" s="261">
        <v>0</v>
      </c>
      <c r="AD582" s="181">
        <v>0</v>
      </c>
      <c r="AE582" s="261">
        <v>0</v>
      </c>
      <c r="AF582" s="262">
        <v>0</v>
      </c>
      <c r="AG582" s="193"/>
    </row>
    <row r="583" spans="1:33" s="59" customFormat="1" ht="12">
      <c r="A583" s="194">
        <v>481</v>
      </c>
      <c r="B583" s="195">
        <v>481035016</v>
      </c>
      <c r="C583" s="196" t="s">
        <v>543</v>
      </c>
      <c r="D583" s="197">
        <v>35</v>
      </c>
      <c r="E583" s="196" t="s">
        <v>62</v>
      </c>
      <c r="F583" s="197">
        <v>16</v>
      </c>
      <c r="G583" s="198" t="s">
        <v>43</v>
      </c>
      <c r="H583" s="180"/>
      <c r="I583" s="181">
        <v>7804</v>
      </c>
      <c r="J583" s="181">
        <v>441</v>
      </c>
      <c r="K583" s="181">
        <f t="shared" si="8"/>
        <v>0</v>
      </c>
      <c r="L583" s="181">
        <v>1088</v>
      </c>
      <c r="M583" s="181">
        <v>9333</v>
      </c>
      <c r="N583" s="249"/>
      <c r="O583" s="205">
        <v>2</v>
      </c>
      <c r="P583" s="181">
        <v>0</v>
      </c>
      <c r="Q583" s="181">
        <v>16490</v>
      </c>
      <c r="R583" s="181">
        <v>0</v>
      </c>
      <c r="S583" s="181">
        <v>0</v>
      </c>
      <c r="T583" s="181">
        <v>2176</v>
      </c>
      <c r="U583" s="181">
        <v>18666</v>
      </c>
      <c r="V583" s="250"/>
      <c r="W583" s="199">
        <v>0</v>
      </c>
      <c r="X583" s="258">
        <v>0.09</v>
      </c>
      <c r="Y583" s="258">
        <v>4.6078291932031966E-2</v>
      </c>
      <c r="Z583" s="259">
        <v>0</v>
      </c>
      <c r="AA583" s="253"/>
      <c r="AB583" s="260">
        <v>0</v>
      </c>
      <c r="AC583" s="261">
        <v>0</v>
      </c>
      <c r="AD583" s="181">
        <v>0</v>
      </c>
      <c r="AE583" s="261">
        <v>0</v>
      </c>
      <c r="AF583" s="262">
        <v>0</v>
      </c>
      <c r="AG583" s="193"/>
    </row>
    <row r="584" spans="1:33" s="59" customFormat="1" ht="12">
      <c r="A584" s="194">
        <v>481</v>
      </c>
      <c r="B584" s="195">
        <v>481035018</v>
      </c>
      <c r="C584" s="196" t="s">
        <v>543</v>
      </c>
      <c r="D584" s="197">
        <v>35</v>
      </c>
      <c r="E584" s="196" t="s">
        <v>62</v>
      </c>
      <c r="F584" s="197">
        <v>18</v>
      </c>
      <c r="G584" s="198" t="s">
        <v>45</v>
      </c>
      <c r="H584" s="180"/>
      <c r="I584" s="181">
        <v>10193</v>
      </c>
      <c r="J584" s="181">
        <v>6839</v>
      </c>
      <c r="K584" s="181">
        <f t="shared" si="8"/>
        <v>0</v>
      </c>
      <c r="L584" s="181">
        <v>1088</v>
      </c>
      <c r="M584" s="181">
        <v>18120</v>
      </c>
      <c r="N584" s="249"/>
      <c r="O584" s="205">
        <v>3</v>
      </c>
      <c r="P584" s="181">
        <v>0</v>
      </c>
      <c r="Q584" s="181">
        <v>51096</v>
      </c>
      <c r="R584" s="181">
        <v>0</v>
      </c>
      <c r="S584" s="181">
        <v>0</v>
      </c>
      <c r="T584" s="181">
        <v>3264</v>
      </c>
      <c r="U584" s="181">
        <v>54360</v>
      </c>
      <c r="V584" s="250"/>
      <c r="W584" s="199">
        <v>0</v>
      </c>
      <c r="X584" s="258">
        <v>0.09</v>
      </c>
      <c r="Y584" s="258">
        <v>3.7724004392263304E-2</v>
      </c>
      <c r="Z584" s="259">
        <v>0</v>
      </c>
      <c r="AA584" s="253"/>
      <c r="AB584" s="260">
        <v>0</v>
      </c>
      <c r="AC584" s="261">
        <v>0</v>
      </c>
      <c r="AD584" s="181">
        <v>0</v>
      </c>
      <c r="AE584" s="261">
        <v>0</v>
      </c>
      <c r="AF584" s="262">
        <v>0</v>
      </c>
      <c r="AG584" s="193"/>
    </row>
    <row r="585" spans="1:33" s="59" customFormat="1" ht="12">
      <c r="A585" s="194">
        <v>481</v>
      </c>
      <c r="B585" s="195">
        <v>481035035</v>
      </c>
      <c r="C585" s="196" t="s">
        <v>543</v>
      </c>
      <c r="D585" s="197">
        <v>35</v>
      </c>
      <c r="E585" s="196" t="s">
        <v>62</v>
      </c>
      <c r="F585" s="197">
        <v>35</v>
      </c>
      <c r="G585" s="198" t="s">
        <v>62</v>
      </c>
      <c r="H585" s="180"/>
      <c r="I585" s="181">
        <v>16119</v>
      </c>
      <c r="J585" s="181">
        <v>6230</v>
      </c>
      <c r="K585" s="181">
        <f t="shared" si="8"/>
        <v>0</v>
      </c>
      <c r="L585" s="181">
        <v>1088</v>
      </c>
      <c r="M585" s="181">
        <v>23437</v>
      </c>
      <c r="N585" s="249"/>
      <c r="O585" s="205">
        <v>867</v>
      </c>
      <c r="P585" s="181">
        <v>0</v>
      </c>
      <c r="Q585" s="181">
        <v>19376583</v>
      </c>
      <c r="R585" s="181">
        <v>0</v>
      </c>
      <c r="S585" s="181">
        <v>0</v>
      </c>
      <c r="T585" s="181">
        <v>943296</v>
      </c>
      <c r="U585" s="181">
        <v>20319879</v>
      </c>
      <c r="V585" s="250"/>
      <c r="W585" s="199">
        <v>0</v>
      </c>
      <c r="X585" s="258">
        <v>0.18</v>
      </c>
      <c r="Y585" s="258">
        <v>0.17806015337155764</v>
      </c>
      <c r="Z585" s="259">
        <v>0</v>
      </c>
      <c r="AA585" s="253"/>
      <c r="AB585" s="260">
        <v>0</v>
      </c>
      <c r="AC585" s="261">
        <v>0</v>
      </c>
      <c r="AD585" s="181">
        <v>0</v>
      </c>
      <c r="AE585" s="261">
        <v>0</v>
      </c>
      <c r="AF585" s="262">
        <v>0</v>
      </c>
      <c r="AG585" s="193"/>
    </row>
    <row r="586" spans="1:33" s="59" customFormat="1" ht="12">
      <c r="A586" s="194">
        <v>481</v>
      </c>
      <c r="B586" s="195">
        <v>481035040</v>
      </c>
      <c r="C586" s="196" t="s">
        <v>543</v>
      </c>
      <c r="D586" s="197">
        <v>35</v>
      </c>
      <c r="E586" s="196" t="s">
        <v>62</v>
      </c>
      <c r="F586" s="197">
        <v>40</v>
      </c>
      <c r="G586" s="198" t="s">
        <v>67</v>
      </c>
      <c r="H586" s="180"/>
      <c r="I586" s="181">
        <v>13175</v>
      </c>
      <c r="J586" s="181">
        <v>3733</v>
      </c>
      <c r="K586" s="181">
        <f t="shared" si="8"/>
        <v>0</v>
      </c>
      <c r="L586" s="181">
        <v>1088</v>
      </c>
      <c r="M586" s="181">
        <v>17996</v>
      </c>
      <c r="N586" s="249"/>
      <c r="O586" s="205">
        <v>2</v>
      </c>
      <c r="P586" s="181">
        <v>0</v>
      </c>
      <c r="Q586" s="181">
        <v>33816</v>
      </c>
      <c r="R586" s="181">
        <v>0</v>
      </c>
      <c r="S586" s="181">
        <v>0</v>
      </c>
      <c r="T586" s="181">
        <v>2176</v>
      </c>
      <c r="U586" s="181">
        <v>35992</v>
      </c>
      <c r="V586" s="250"/>
      <c r="W586" s="199">
        <v>0</v>
      </c>
      <c r="X586" s="258">
        <v>0.09</v>
      </c>
      <c r="Y586" s="258">
        <v>4.0292106361008153E-3</v>
      </c>
      <c r="Z586" s="259">
        <v>0</v>
      </c>
      <c r="AA586" s="253"/>
      <c r="AB586" s="260">
        <v>0</v>
      </c>
      <c r="AC586" s="261">
        <v>0</v>
      </c>
      <c r="AD586" s="181">
        <v>0</v>
      </c>
      <c r="AE586" s="261">
        <v>0</v>
      </c>
      <c r="AF586" s="262">
        <v>0</v>
      </c>
      <c r="AG586" s="193"/>
    </row>
    <row r="587" spans="1:33" s="59" customFormat="1" ht="12">
      <c r="A587" s="194">
        <v>481</v>
      </c>
      <c r="B587" s="195">
        <v>481035044</v>
      </c>
      <c r="C587" s="196" t="s">
        <v>543</v>
      </c>
      <c r="D587" s="197">
        <v>35</v>
      </c>
      <c r="E587" s="196" t="s">
        <v>62</v>
      </c>
      <c r="F587" s="197">
        <v>44</v>
      </c>
      <c r="G587" s="198" t="s">
        <v>71</v>
      </c>
      <c r="H587" s="180"/>
      <c r="I587" s="181">
        <v>15321</v>
      </c>
      <c r="J587" s="181">
        <v>448</v>
      </c>
      <c r="K587" s="181">
        <f t="shared" ref="K587:K650" si="9">S587/O587</f>
        <v>0</v>
      </c>
      <c r="L587" s="181">
        <v>1088</v>
      </c>
      <c r="M587" s="181">
        <v>16857</v>
      </c>
      <c r="N587" s="249"/>
      <c r="O587" s="205">
        <v>12</v>
      </c>
      <c r="P587" s="181">
        <v>0</v>
      </c>
      <c r="Q587" s="181">
        <v>189228</v>
      </c>
      <c r="R587" s="181">
        <v>0</v>
      </c>
      <c r="S587" s="181">
        <v>0</v>
      </c>
      <c r="T587" s="181">
        <v>13056</v>
      </c>
      <c r="U587" s="181">
        <v>202284</v>
      </c>
      <c r="V587" s="250"/>
      <c r="W587" s="199">
        <v>0</v>
      </c>
      <c r="X587" s="258">
        <v>0.18</v>
      </c>
      <c r="Y587" s="258">
        <v>8.3081552996934052E-2</v>
      </c>
      <c r="Z587" s="259">
        <v>0</v>
      </c>
      <c r="AA587" s="253"/>
      <c r="AB587" s="260">
        <v>0</v>
      </c>
      <c r="AC587" s="261">
        <v>0</v>
      </c>
      <c r="AD587" s="181">
        <v>0</v>
      </c>
      <c r="AE587" s="261">
        <v>0</v>
      </c>
      <c r="AF587" s="262">
        <v>0</v>
      </c>
      <c r="AG587" s="193"/>
    </row>
    <row r="588" spans="1:33" s="59" customFormat="1" ht="12">
      <c r="A588" s="194">
        <v>481</v>
      </c>
      <c r="B588" s="195">
        <v>481035050</v>
      </c>
      <c r="C588" s="196" t="s">
        <v>543</v>
      </c>
      <c r="D588" s="197">
        <v>35</v>
      </c>
      <c r="E588" s="196" t="s">
        <v>62</v>
      </c>
      <c r="F588" s="197">
        <v>50</v>
      </c>
      <c r="G588" s="198" t="s">
        <v>77</v>
      </c>
      <c r="H588" s="180"/>
      <c r="I588" s="181">
        <v>9925</v>
      </c>
      <c r="J588" s="181">
        <v>4516</v>
      </c>
      <c r="K588" s="181">
        <f t="shared" si="9"/>
        <v>0</v>
      </c>
      <c r="L588" s="181">
        <v>1088</v>
      </c>
      <c r="M588" s="181">
        <v>15529</v>
      </c>
      <c r="N588" s="249"/>
      <c r="O588" s="205">
        <v>1</v>
      </c>
      <c r="P588" s="181">
        <v>0</v>
      </c>
      <c r="Q588" s="181">
        <v>14441</v>
      </c>
      <c r="R588" s="181">
        <v>0</v>
      </c>
      <c r="S588" s="181">
        <v>0</v>
      </c>
      <c r="T588" s="181">
        <v>1088</v>
      </c>
      <c r="U588" s="181">
        <v>15529</v>
      </c>
      <c r="V588" s="250"/>
      <c r="W588" s="199">
        <v>0</v>
      </c>
      <c r="X588" s="258">
        <v>0.09</v>
      </c>
      <c r="Y588" s="258">
        <v>7.038170545910054E-3</v>
      </c>
      <c r="Z588" s="259">
        <v>0</v>
      </c>
      <c r="AA588" s="253"/>
      <c r="AB588" s="260">
        <v>0</v>
      </c>
      <c r="AC588" s="261">
        <v>0</v>
      </c>
      <c r="AD588" s="181">
        <v>0</v>
      </c>
      <c r="AE588" s="261">
        <v>0</v>
      </c>
      <c r="AF588" s="262">
        <v>0</v>
      </c>
      <c r="AG588" s="193"/>
    </row>
    <row r="589" spans="1:33" s="59" customFormat="1" ht="12">
      <c r="A589" s="194">
        <v>481</v>
      </c>
      <c r="B589" s="195">
        <v>481035057</v>
      </c>
      <c r="C589" s="196" t="s">
        <v>543</v>
      </c>
      <c r="D589" s="197">
        <v>35</v>
      </c>
      <c r="E589" s="196" t="s">
        <v>62</v>
      </c>
      <c r="F589" s="197">
        <v>57</v>
      </c>
      <c r="G589" s="198" t="s">
        <v>84</v>
      </c>
      <c r="H589" s="180"/>
      <c r="I589" s="181">
        <v>10776</v>
      </c>
      <c r="J589" s="181">
        <v>312</v>
      </c>
      <c r="K589" s="181">
        <f t="shared" si="9"/>
        <v>0</v>
      </c>
      <c r="L589" s="181">
        <v>1088</v>
      </c>
      <c r="M589" s="181">
        <v>12176</v>
      </c>
      <c r="N589" s="249"/>
      <c r="O589" s="205">
        <v>1</v>
      </c>
      <c r="P589" s="181">
        <v>0</v>
      </c>
      <c r="Q589" s="181">
        <v>11088</v>
      </c>
      <c r="R589" s="181">
        <v>0</v>
      </c>
      <c r="S589" s="181">
        <v>0</v>
      </c>
      <c r="T589" s="181">
        <v>1088</v>
      </c>
      <c r="U589" s="181">
        <v>12176</v>
      </c>
      <c r="V589" s="250"/>
      <c r="W589" s="199">
        <v>0</v>
      </c>
      <c r="X589" s="258">
        <v>0.18</v>
      </c>
      <c r="Y589" s="258">
        <v>0.13444151661537107</v>
      </c>
      <c r="Z589" s="259">
        <v>0</v>
      </c>
      <c r="AA589" s="253"/>
      <c r="AB589" s="260">
        <v>0</v>
      </c>
      <c r="AC589" s="261">
        <v>0</v>
      </c>
      <c r="AD589" s="181">
        <v>0</v>
      </c>
      <c r="AE589" s="261">
        <v>0</v>
      </c>
      <c r="AF589" s="262">
        <v>0</v>
      </c>
      <c r="AG589" s="193"/>
    </row>
    <row r="590" spans="1:33" s="59" customFormat="1" ht="12">
      <c r="A590" s="194">
        <v>481</v>
      </c>
      <c r="B590" s="195">
        <v>481035073</v>
      </c>
      <c r="C590" s="196" t="s">
        <v>543</v>
      </c>
      <c r="D590" s="197">
        <v>35</v>
      </c>
      <c r="E590" s="196" t="s">
        <v>62</v>
      </c>
      <c r="F590" s="197">
        <v>73</v>
      </c>
      <c r="G590" s="198" t="s">
        <v>100</v>
      </c>
      <c r="H590" s="180"/>
      <c r="I590" s="181">
        <v>12130</v>
      </c>
      <c r="J590" s="181">
        <v>9200</v>
      </c>
      <c r="K590" s="181">
        <f t="shared" si="9"/>
        <v>0</v>
      </c>
      <c r="L590" s="181">
        <v>1088</v>
      </c>
      <c r="M590" s="181">
        <v>22418</v>
      </c>
      <c r="N590" s="249"/>
      <c r="O590" s="205">
        <v>4</v>
      </c>
      <c r="P590" s="181">
        <v>0</v>
      </c>
      <c r="Q590" s="181">
        <v>85320</v>
      </c>
      <c r="R590" s="181">
        <v>0</v>
      </c>
      <c r="S590" s="181">
        <v>0</v>
      </c>
      <c r="T590" s="181">
        <v>4352</v>
      </c>
      <c r="U590" s="181">
        <v>89672</v>
      </c>
      <c r="V590" s="250"/>
      <c r="W590" s="199">
        <v>0</v>
      </c>
      <c r="X590" s="258">
        <v>0.09</v>
      </c>
      <c r="Y590" s="258">
        <v>1.3571298972557265E-2</v>
      </c>
      <c r="Z590" s="259">
        <v>0</v>
      </c>
      <c r="AA590" s="253"/>
      <c r="AB590" s="260">
        <v>0</v>
      </c>
      <c r="AC590" s="261">
        <v>0</v>
      </c>
      <c r="AD590" s="181">
        <v>0</v>
      </c>
      <c r="AE590" s="261">
        <v>0</v>
      </c>
      <c r="AF590" s="262">
        <v>0</v>
      </c>
      <c r="AG590" s="193"/>
    </row>
    <row r="591" spans="1:33" s="59" customFormat="1" ht="12">
      <c r="A591" s="194">
        <v>481</v>
      </c>
      <c r="B591" s="195">
        <v>481035101</v>
      </c>
      <c r="C591" s="196" t="s">
        <v>543</v>
      </c>
      <c r="D591" s="197">
        <v>35</v>
      </c>
      <c r="E591" s="196" t="s">
        <v>62</v>
      </c>
      <c r="F591" s="197">
        <v>101</v>
      </c>
      <c r="G591" s="198" t="s">
        <v>128</v>
      </c>
      <c r="H591" s="180"/>
      <c r="I591" s="181">
        <v>10831</v>
      </c>
      <c r="J591" s="181">
        <v>3475</v>
      </c>
      <c r="K591" s="181">
        <f t="shared" si="9"/>
        <v>0</v>
      </c>
      <c r="L591" s="181">
        <v>1088</v>
      </c>
      <c r="M591" s="181">
        <v>15394</v>
      </c>
      <c r="N591" s="249"/>
      <c r="O591" s="205">
        <v>1</v>
      </c>
      <c r="P591" s="181">
        <v>0</v>
      </c>
      <c r="Q591" s="181">
        <v>14306</v>
      </c>
      <c r="R591" s="181">
        <v>0</v>
      </c>
      <c r="S591" s="181">
        <v>0</v>
      </c>
      <c r="T591" s="181">
        <v>1088</v>
      </c>
      <c r="U591" s="181">
        <v>15394</v>
      </c>
      <c r="V591" s="250"/>
      <c r="W591" s="199">
        <v>0</v>
      </c>
      <c r="X591" s="258">
        <v>0.09</v>
      </c>
      <c r="Y591" s="258">
        <v>6.2691329924349906E-2</v>
      </c>
      <c r="Z591" s="259">
        <v>0</v>
      </c>
      <c r="AA591" s="253"/>
      <c r="AB591" s="260">
        <v>0</v>
      </c>
      <c r="AC591" s="261">
        <v>0</v>
      </c>
      <c r="AD591" s="181">
        <v>0</v>
      </c>
      <c r="AE591" s="261">
        <v>0</v>
      </c>
      <c r="AF591" s="262">
        <v>0</v>
      </c>
      <c r="AG591" s="193"/>
    </row>
    <row r="592" spans="1:33" s="59" customFormat="1" ht="12">
      <c r="A592" s="194">
        <v>481</v>
      </c>
      <c r="B592" s="195">
        <v>481035155</v>
      </c>
      <c r="C592" s="196" t="s">
        <v>543</v>
      </c>
      <c r="D592" s="197">
        <v>35</v>
      </c>
      <c r="E592" s="196" t="s">
        <v>62</v>
      </c>
      <c r="F592" s="197">
        <v>155</v>
      </c>
      <c r="G592" s="198" t="s">
        <v>182</v>
      </c>
      <c r="H592" s="180"/>
      <c r="I592" s="181">
        <v>13722</v>
      </c>
      <c r="J592" s="181">
        <v>11151</v>
      </c>
      <c r="K592" s="181">
        <f t="shared" si="9"/>
        <v>0</v>
      </c>
      <c r="L592" s="181">
        <v>1088</v>
      </c>
      <c r="M592" s="181">
        <v>25961</v>
      </c>
      <c r="N592" s="249"/>
      <c r="O592" s="205">
        <v>4</v>
      </c>
      <c r="P592" s="181">
        <v>0</v>
      </c>
      <c r="Q592" s="181">
        <v>99492</v>
      </c>
      <c r="R592" s="181">
        <v>0</v>
      </c>
      <c r="S592" s="181">
        <v>0</v>
      </c>
      <c r="T592" s="181">
        <v>4352</v>
      </c>
      <c r="U592" s="181">
        <v>103844</v>
      </c>
      <c r="V592" s="250"/>
      <c r="W592" s="199">
        <v>0</v>
      </c>
      <c r="X592" s="258">
        <v>0.09</v>
      </c>
      <c r="Y592" s="258">
        <v>8.968719985325863E-4</v>
      </c>
      <c r="Z592" s="259">
        <v>0</v>
      </c>
      <c r="AA592" s="253"/>
      <c r="AB592" s="260">
        <v>0</v>
      </c>
      <c r="AC592" s="261">
        <v>0</v>
      </c>
      <c r="AD592" s="181">
        <v>0</v>
      </c>
      <c r="AE592" s="261">
        <v>0</v>
      </c>
      <c r="AF592" s="262">
        <v>0</v>
      </c>
      <c r="AG592" s="193"/>
    </row>
    <row r="593" spans="1:33" s="59" customFormat="1" ht="12">
      <c r="A593" s="194">
        <v>481</v>
      </c>
      <c r="B593" s="195">
        <v>481035163</v>
      </c>
      <c r="C593" s="196" t="s">
        <v>543</v>
      </c>
      <c r="D593" s="197">
        <v>35</v>
      </c>
      <c r="E593" s="196" t="s">
        <v>62</v>
      </c>
      <c r="F593" s="197">
        <v>163</v>
      </c>
      <c r="G593" s="198" t="s">
        <v>190</v>
      </c>
      <c r="H593" s="180"/>
      <c r="I593" s="181">
        <v>16831.794551886796</v>
      </c>
      <c r="J593" s="181">
        <v>0</v>
      </c>
      <c r="K593" s="181">
        <f t="shared" si="9"/>
        <v>0</v>
      </c>
      <c r="L593" s="181">
        <v>1088</v>
      </c>
      <c r="M593" s="181">
        <v>17919.794551886796</v>
      </c>
      <c r="N593" s="249"/>
      <c r="O593" s="205">
        <v>1</v>
      </c>
      <c r="P593" s="181">
        <v>0</v>
      </c>
      <c r="Q593" s="181">
        <v>16832</v>
      </c>
      <c r="R593" s="181">
        <v>0</v>
      </c>
      <c r="S593" s="181">
        <v>0</v>
      </c>
      <c r="T593" s="181">
        <v>1088</v>
      </c>
      <c r="U593" s="181">
        <v>17920</v>
      </c>
      <c r="V593" s="250"/>
      <c r="W593" s="199">
        <v>0</v>
      </c>
      <c r="X593" s="258">
        <v>0.113490033140277</v>
      </c>
      <c r="Y593" s="258">
        <v>9.7702527762697416E-2</v>
      </c>
      <c r="Z593" s="259">
        <v>0</v>
      </c>
      <c r="AA593" s="253"/>
      <c r="AB593" s="260">
        <v>0</v>
      </c>
      <c r="AC593" s="261">
        <v>0</v>
      </c>
      <c r="AD593" s="181">
        <v>0</v>
      </c>
      <c r="AE593" s="261">
        <v>0</v>
      </c>
      <c r="AF593" s="262">
        <v>0</v>
      </c>
      <c r="AG593" s="193"/>
    </row>
    <row r="594" spans="1:33" s="59" customFormat="1" ht="12">
      <c r="A594" s="194">
        <v>481</v>
      </c>
      <c r="B594" s="195">
        <v>481035181</v>
      </c>
      <c r="C594" s="196" t="s">
        <v>543</v>
      </c>
      <c r="D594" s="197">
        <v>35</v>
      </c>
      <c r="E594" s="196" t="s">
        <v>62</v>
      </c>
      <c r="F594" s="197">
        <v>181</v>
      </c>
      <c r="G594" s="198" t="s">
        <v>208</v>
      </c>
      <c r="H594" s="180"/>
      <c r="I594" s="181">
        <v>4777</v>
      </c>
      <c r="J594" s="181">
        <v>166</v>
      </c>
      <c r="K594" s="181">
        <f t="shared" si="9"/>
        <v>0</v>
      </c>
      <c r="L594" s="181">
        <v>1088</v>
      </c>
      <c r="M594" s="181">
        <v>6031</v>
      </c>
      <c r="N594" s="249"/>
      <c r="O594" s="205">
        <v>1</v>
      </c>
      <c r="P594" s="181">
        <v>0</v>
      </c>
      <c r="Q594" s="181">
        <v>4943</v>
      </c>
      <c r="R594" s="181">
        <v>0</v>
      </c>
      <c r="S594" s="181">
        <v>0</v>
      </c>
      <c r="T594" s="181">
        <v>1088</v>
      </c>
      <c r="U594" s="181">
        <v>6031</v>
      </c>
      <c r="V594" s="250"/>
      <c r="W594" s="199">
        <v>0</v>
      </c>
      <c r="X594" s="258">
        <v>0.09</v>
      </c>
      <c r="Y594" s="258">
        <v>2.5469368153548375E-2</v>
      </c>
      <c r="Z594" s="259">
        <v>0</v>
      </c>
      <c r="AA594" s="253"/>
      <c r="AB594" s="260">
        <v>0</v>
      </c>
      <c r="AC594" s="261">
        <v>0</v>
      </c>
      <c r="AD594" s="181">
        <v>0</v>
      </c>
      <c r="AE594" s="261">
        <v>0</v>
      </c>
      <c r="AF594" s="262">
        <v>0</v>
      </c>
      <c r="AG594" s="193"/>
    </row>
    <row r="595" spans="1:33" s="59" customFormat="1" ht="12">
      <c r="A595" s="194">
        <v>481</v>
      </c>
      <c r="B595" s="195">
        <v>481035189</v>
      </c>
      <c r="C595" s="196" t="s">
        <v>543</v>
      </c>
      <c r="D595" s="197">
        <v>35</v>
      </c>
      <c r="E595" s="196" t="s">
        <v>62</v>
      </c>
      <c r="F595" s="197">
        <v>189</v>
      </c>
      <c r="G595" s="198" t="s">
        <v>216</v>
      </c>
      <c r="H595" s="180"/>
      <c r="I595" s="181">
        <v>11876.535469617698</v>
      </c>
      <c r="J595" s="181">
        <v>4264</v>
      </c>
      <c r="K595" s="181">
        <f t="shared" si="9"/>
        <v>0</v>
      </c>
      <c r="L595" s="181">
        <v>1088</v>
      </c>
      <c r="M595" s="181">
        <v>17228.535469617698</v>
      </c>
      <c r="N595" s="249"/>
      <c r="O595" s="205">
        <v>3</v>
      </c>
      <c r="P595" s="181">
        <v>0</v>
      </c>
      <c r="Q595" s="181">
        <v>48423</v>
      </c>
      <c r="R595" s="181">
        <v>0</v>
      </c>
      <c r="S595" s="181">
        <v>0</v>
      </c>
      <c r="T595" s="181">
        <v>3264</v>
      </c>
      <c r="U595" s="181">
        <v>51687</v>
      </c>
      <c r="V595" s="250"/>
      <c r="W595" s="199">
        <v>0</v>
      </c>
      <c r="X595" s="258">
        <v>0.09</v>
      </c>
      <c r="Y595" s="258">
        <v>3.7160366364692478E-3</v>
      </c>
      <c r="Z595" s="259">
        <v>0</v>
      </c>
      <c r="AA595" s="253"/>
      <c r="AB595" s="260">
        <v>0</v>
      </c>
      <c r="AC595" s="261">
        <v>0</v>
      </c>
      <c r="AD595" s="181">
        <v>0</v>
      </c>
      <c r="AE595" s="261">
        <v>0</v>
      </c>
      <c r="AF595" s="262">
        <v>0</v>
      </c>
      <c r="AG595" s="193"/>
    </row>
    <row r="596" spans="1:33" s="59" customFormat="1" ht="12">
      <c r="A596" s="194">
        <v>481</v>
      </c>
      <c r="B596" s="195">
        <v>481035212</v>
      </c>
      <c r="C596" s="196" t="s">
        <v>543</v>
      </c>
      <c r="D596" s="197">
        <v>35</v>
      </c>
      <c r="E596" s="196" t="s">
        <v>62</v>
      </c>
      <c r="F596" s="197">
        <v>212</v>
      </c>
      <c r="G596" s="198" t="s">
        <v>239</v>
      </c>
      <c r="H596" s="180"/>
      <c r="I596" s="181">
        <v>4777</v>
      </c>
      <c r="J596" s="181">
        <v>1219</v>
      </c>
      <c r="K596" s="181">
        <f t="shared" si="9"/>
        <v>0</v>
      </c>
      <c r="L596" s="181">
        <v>1088</v>
      </c>
      <c r="M596" s="181">
        <v>7084</v>
      </c>
      <c r="N596" s="249"/>
      <c r="O596" s="205">
        <v>1</v>
      </c>
      <c r="P596" s="181">
        <v>0</v>
      </c>
      <c r="Q596" s="181">
        <v>5996</v>
      </c>
      <c r="R596" s="181">
        <v>0</v>
      </c>
      <c r="S596" s="181">
        <v>0</v>
      </c>
      <c r="T596" s="181">
        <v>1088</v>
      </c>
      <c r="U596" s="181">
        <v>7084</v>
      </c>
      <c r="V596" s="250"/>
      <c r="W596" s="199">
        <v>0</v>
      </c>
      <c r="X596" s="258">
        <v>0.09</v>
      </c>
      <c r="Y596" s="258">
        <v>3.7074194082605288E-2</v>
      </c>
      <c r="Z596" s="259">
        <v>0</v>
      </c>
      <c r="AA596" s="253"/>
      <c r="AB596" s="260">
        <v>0</v>
      </c>
      <c r="AC596" s="261">
        <v>0</v>
      </c>
      <c r="AD596" s="181">
        <v>0</v>
      </c>
      <c r="AE596" s="261">
        <v>0</v>
      </c>
      <c r="AF596" s="262">
        <v>0</v>
      </c>
      <c r="AG596" s="193"/>
    </row>
    <row r="597" spans="1:33" s="59" customFormat="1" ht="12">
      <c r="A597" s="194">
        <v>481</v>
      </c>
      <c r="B597" s="195">
        <v>481035218</v>
      </c>
      <c r="C597" s="196" t="s">
        <v>543</v>
      </c>
      <c r="D597" s="197">
        <v>35</v>
      </c>
      <c r="E597" s="196" t="s">
        <v>62</v>
      </c>
      <c r="F597" s="197">
        <v>218</v>
      </c>
      <c r="G597" s="198" t="s">
        <v>245</v>
      </c>
      <c r="H597" s="180"/>
      <c r="I597" s="181">
        <v>10831</v>
      </c>
      <c r="J597" s="181">
        <v>4376</v>
      </c>
      <c r="K597" s="181">
        <f t="shared" si="9"/>
        <v>0</v>
      </c>
      <c r="L597" s="181">
        <v>1088</v>
      </c>
      <c r="M597" s="181">
        <v>16295</v>
      </c>
      <c r="N597" s="249"/>
      <c r="O597" s="205">
        <v>1</v>
      </c>
      <c r="P597" s="181">
        <v>0</v>
      </c>
      <c r="Q597" s="181">
        <v>15207</v>
      </c>
      <c r="R597" s="181">
        <v>0</v>
      </c>
      <c r="S597" s="181">
        <v>0</v>
      </c>
      <c r="T597" s="181">
        <v>1088</v>
      </c>
      <c r="U597" s="181">
        <v>16295</v>
      </c>
      <c r="V597" s="250"/>
      <c r="W597" s="199">
        <v>0</v>
      </c>
      <c r="X597" s="258">
        <v>0.09</v>
      </c>
      <c r="Y597" s="258">
        <v>3.177258661252897E-2</v>
      </c>
      <c r="Z597" s="259">
        <v>0</v>
      </c>
      <c r="AA597" s="253"/>
      <c r="AB597" s="260">
        <v>0</v>
      </c>
      <c r="AC597" s="261">
        <v>0</v>
      </c>
      <c r="AD597" s="181">
        <v>0</v>
      </c>
      <c r="AE597" s="261">
        <v>0</v>
      </c>
      <c r="AF597" s="262">
        <v>0</v>
      </c>
      <c r="AG597" s="193"/>
    </row>
    <row r="598" spans="1:33" s="59" customFormat="1" ht="12">
      <c r="A598" s="194">
        <v>481</v>
      </c>
      <c r="B598" s="195">
        <v>481035220</v>
      </c>
      <c r="C598" s="196" t="s">
        <v>543</v>
      </c>
      <c r="D598" s="197">
        <v>35</v>
      </c>
      <c r="E598" s="196" t="s">
        <v>62</v>
      </c>
      <c r="F598" s="197">
        <v>220</v>
      </c>
      <c r="G598" s="198" t="s">
        <v>247</v>
      </c>
      <c r="H598" s="180"/>
      <c r="I598" s="181">
        <v>9788</v>
      </c>
      <c r="J598" s="181">
        <v>4443</v>
      </c>
      <c r="K598" s="181">
        <f t="shared" si="9"/>
        <v>0</v>
      </c>
      <c r="L598" s="181">
        <v>1088</v>
      </c>
      <c r="M598" s="181">
        <v>15319</v>
      </c>
      <c r="N598" s="249"/>
      <c r="O598" s="205">
        <v>6</v>
      </c>
      <c r="P598" s="181">
        <v>0</v>
      </c>
      <c r="Q598" s="181">
        <v>85386</v>
      </c>
      <c r="R598" s="181">
        <v>0</v>
      </c>
      <c r="S598" s="181">
        <v>0</v>
      </c>
      <c r="T598" s="181">
        <v>6528</v>
      </c>
      <c r="U598" s="181">
        <v>91914</v>
      </c>
      <c r="V598" s="250"/>
      <c r="W598" s="199">
        <v>0</v>
      </c>
      <c r="X598" s="258">
        <v>0.09</v>
      </c>
      <c r="Y598" s="258">
        <v>1.8455011601595125E-2</v>
      </c>
      <c r="Z598" s="259">
        <v>0</v>
      </c>
      <c r="AA598" s="253"/>
      <c r="AB598" s="260">
        <v>0</v>
      </c>
      <c r="AC598" s="261">
        <v>0</v>
      </c>
      <c r="AD598" s="181">
        <v>0</v>
      </c>
      <c r="AE598" s="261">
        <v>0</v>
      </c>
      <c r="AF598" s="262">
        <v>0</v>
      </c>
      <c r="AG598" s="193"/>
    </row>
    <row r="599" spans="1:33" s="59" customFormat="1" ht="12">
      <c r="A599" s="194">
        <v>481</v>
      </c>
      <c r="B599" s="195">
        <v>481035243</v>
      </c>
      <c r="C599" s="196" t="s">
        <v>543</v>
      </c>
      <c r="D599" s="197">
        <v>35</v>
      </c>
      <c r="E599" s="196" t="s">
        <v>62</v>
      </c>
      <c r="F599" s="197">
        <v>243</v>
      </c>
      <c r="G599" s="198" t="s">
        <v>270</v>
      </c>
      <c r="H599" s="180"/>
      <c r="I599" s="181">
        <v>16851</v>
      </c>
      <c r="J599" s="181">
        <v>2549</v>
      </c>
      <c r="K599" s="181">
        <f t="shared" si="9"/>
        <v>0</v>
      </c>
      <c r="L599" s="181">
        <v>1088</v>
      </c>
      <c r="M599" s="181">
        <v>20488</v>
      </c>
      <c r="N599" s="249"/>
      <c r="O599" s="205">
        <v>2</v>
      </c>
      <c r="P599" s="181">
        <v>0</v>
      </c>
      <c r="Q599" s="181">
        <v>38800</v>
      </c>
      <c r="R599" s="181">
        <v>0</v>
      </c>
      <c r="S599" s="181">
        <v>0</v>
      </c>
      <c r="T599" s="181">
        <v>2176</v>
      </c>
      <c r="U599" s="181">
        <v>40976</v>
      </c>
      <c r="V599" s="250"/>
      <c r="W599" s="199">
        <v>0</v>
      </c>
      <c r="X599" s="258">
        <v>0.09</v>
      </c>
      <c r="Y599" s="258">
        <v>6.3574045918088698E-3</v>
      </c>
      <c r="Z599" s="259">
        <v>0</v>
      </c>
      <c r="AA599" s="253"/>
      <c r="AB599" s="260">
        <v>0</v>
      </c>
      <c r="AC599" s="261">
        <v>0</v>
      </c>
      <c r="AD599" s="181">
        <v>0</v>
      </c>
      <c r="AE599" s="261">
        <v>0</v>
      </c>
      <c r="AF599" s="262">
        <v>0</v>
      </c>
      <c r="AG599" s="193"/>
    </row>
    <row r="600" spans="1:33" s="59" customFormat="1" ht="12">
      <c r="A600" s="194">
        <v>481</v>
      </c>
      <c r="B600" s="195">
        <v>481035244</v>
      </c>
      <c r="C600" s="196" t="s">
        <v>543</v>
      </c>
      <c r="D600" s="197">
        <v>35</v>
      </c>
      <c r="E600" s="196" t="s">
        <v>62</v>
      </c>
      <c r="F600" s="197">
        <v>244</v>
      </c>
      <c r="G600" s="198" t="s">
        <v>271</v>
      </c>
      <c r="H600" s="180"/>
      <c r="I600" s="181">
        <v>15942</v>
      </c>
      <c r="J600" s="181">
        <v>4779</v>
      </c>
      <c r="K600" s="181">
        <f t="shared" si="9"/>
        <v>0</v>
      </c>
      <c r="L600" s="181">
        <v>1088</v>
      </c>
      <c r="M600" s="181">
        <v>21809</v>
      </c>
      <c r="N600" s="249"/>
      <c r="O600" s="205">
        <v>14</v>
      </c>
      <c r="P600" s="181">
        <v>0</v>
      </c>
      <c r="Q600" s="181">
        <v>290094</v>
      </c>
      <c r="R600" s="181">
        <v>0</v>
      </c>
      <c r="S600" s="181">
        <v>0</v>
      </c>
      <c r="T600" s="181">
        <v>15232</v>
      </c>
      <c r="U600" s="181">
        <v>305326</v>
      </c>
      <c r="V600" s="250"/>
      <c r="W600" s="199">
        <v>0</v>
      </c>
      <c r="X600" s="258">
        <v>0.09</v>
      </c>
      <c r="Y600" s="258">
        <v>0.11945951840522252</v>
      </c>
      <c r="Z600" s="259">
        <v>0</v>
      </c>
      <c r="AA600" s="253"/>
      <c r="AB600" s="260">
        <v>0</v>
      </c>
      <c r="AC600" s="261">
        <v>0</v>
      </c>
      <c r="AD600" s="181">
        <v>0</v>
      </c>
      <c r="AE600" s="261">
        <v>0</v>
      </c>
      <c r="AF600" s="262">
        <v>0</v>
      </c>
      <c r="AG600" s="193"/>
    </row>
    <row r="601" spans="1:33" s="59" customFormat="1" ht="12">
      <c r="A601" s="194">
        <v>481</v>
      </c>
      <c r="B601" s="195">
        <v>481035251</v>
      </c>
      <c r="C601" s="196" t="s">
        <v>543</v>
      </c>
      <c r="D601" s="197">
        <v>35</v>
      </c>
      <c r="E601" s="196" t="s">
        <v>62</v>
      </c>
      <c r="F601" s="197">
        <v>251</v>
      </c>
      <c r="G601" s="198" t="s">
        <v>278</v>
      </c>
      <c r="H601" s="180"/>
      <c r="I601" s="181">
        <v>16851</v>
      </c>
      <c r="J601" s="181">
        <v>3564</v>
      </c>
      <c r="K601" s="181">
        <f t="shared" si="9"/>
        <v>0</v>
      </c>
      <c r="L601" s="181">
        <v>1088</v>
      </c>
      <c r="M601" s="181">
        <v>21503</v>
      </c>
      <c r="N601" s="249"/>
      <c r="O601" s="205">
        <v>1</v>
      </c>
      <c r="P601" s="181">
        <v>0</v>
      </c>
      <c r="Q601" s="181">
        <v>20415</v>
      </c>
      <c r="R601" s="181">
        <v>0</v>
      </c>
      <c r="S601" s="181">
        <v>0</v>
      </c>
      <c r="T601" s="181">
        <v>1088</v>
      </c>
      <c r="U601" s="181">
        <v>21503</v>
      </c>
      <c r="V601" s="250"/>
      <c r="W601" s="199">
        <v>0</v>
      </c>
      <c r="X601" s="258">
        <v>0.09</v>
      </c>
      <c r="Y601" s="258">
        <v>4.6259681598784297E-2</v>
      </c>
      <c r="Z601" s="259">
        <v>0</v>
      </c>
      <c r="AA601" s="253"/>
      <c r="AB601" s="260">
        <v>0</v>
      </c>
      <c r="AC601" s="261">
        <v>0</v>
      </c>
      <c r="AD601" s="181">
        <v>0</v>
      </c>
      <c r="AE601" s="261">
        <v>0</v>
      </c>
      <c r="AF601" s="262">
        <v>0</v>
      </c>
      <c r="AG601" s="193"/>
    </row>
    <row r="602" spans="1:33" s="59" customFormat="1" ht="12">
      <c r="A602" s="194">
        <v>481</v>
      </c>
      <c r="B602" s="195">
        <v>481035285</v>
      </c>
      <c r="C602" s="196" t="s">
        <v>543</v>
      </c>
      <c r="D602" s="197">
        <v>35</v>
      </c>
      <c r="E602" s="196" t="s">
        <v>62</v>
      </c>
      <c r="F602" s="197">
        <v>285</v>
      </c>
      <c r="G602" s="198" t="s">
        <v>312</v>
      </c>
      <c r="H602" s="180"/>
      <c r="I602" s="181">
        <v>14593</v>
      </c>
      <c r="J602" s="181">
        <v>4292</v>
      </c>
      <c r="K602" s="181">
        <f t="shared" si="9"/>
        <v>0</v>
      </c>
      <c r="L602" s="181">
        <v>1088</v>
      </c>
      <c r="M602" s="181">
        <v>19973</v>
      </c>
      <c r="N602" s="249"/>
      <c r="O602" s="205">
        <v>12</v>
      </c>
      <c r="P602" s="181">
        <v>0</v>
      </c>
      <c r="Q602" s="181">
        <v>226620</v>
      </c>
      <c r="R602" s="181">
        <v>0</v>
      </c>
      <c r="S602" s="181">
        <v>0</v>
      </c>
      <c r="T602" s="181">
        <v>13056</v>
      </c>
      <c r="U602" s="181">
        <v>239676</v>
      </c>
      <c r="V602" s="250"/>
      <c r="W602" s="199">
        <v>0</v>
      </c>
      <c r="X602" s="258">
        <v>0.09</v>
      </c>
      <c r="Y602" s="258">
        <v>4.0150629287589494E-2</v>
      </c>
      <c r="Z602" s="259">
        <v>0</v>
      </c>
      <c r="AA602" s="253"/>
      <c r="AB602" s="260">
        <v>0</v>
      </c>
      <c r="AC602" s="261">
        <v>0</v>
      </c>
      <c r="AD602" s="181">
        <v>0</v>
      </c>
      <c r="AE602" s="261">
        <v>0</v>
      </c>
      <c r="AF602" s="262">
        <v>0</v>
      </c>
      <c r="AG602" s="193"/>
    </row>
    <row r="603" spans="1:33" s="59" customFormat="1" ht="12">
      <c r="A603" s="194">
        <v>481</v>
      </c>
      <c r="B603" s="195">
        <v>481035307</v>
      </c>
      <c r="C603" s="196" t="s">
        <v>543</v>
      </c>
      <c r="D603" s="197">
        <v>35</v>
      </c>
      <c r="E603" s="196" t="s">
        <v>62</v>
      </c>
      <c r="F603" s="197">
        <v>307</v>
      </c>
      <c r="G603" s="198" t="s">
        <v>334</v>
      </c>
      <c r="H603" s="180"/>
      <c r="I603" s="181">
        <v>7804</v>
      </c>
      <c r="J603" s="181">
        <v>3523</v>
      </c>
      <c r="K603" s="181">
        <f t="shared" si="9"/>
        <v>0</v>
      </c>
      <c r="L603" s="181">
        <v>1088</v>
      </c>
      <c r="M603" s="181">
        <v>12415</v>
      </c>
      <c r="N603" s="249"/>
      <c r="O603" s="205">
        <v>2</v>
      </c>
      <c r="P603" s="181">
        <v>0</v>
      </c>
      <c r="Q603" s="181">
        <v>22654</v>
      </c>
      <c r="R603" s="181">
        <v>0</v>
      </c>
      <c r="S603" s="181">
        <v>0</v>
      </c>
      <c r="T603" s="181">
        <v>2176</v>
      </c>
      <c r="U603" s="181">
        <v>24830</v>
      </c>
      <c r="V603" s="250"/>
      <c r="W603" s="199">
        <v>0</v>
      </c>
      <c r="X603" s="258">
        <v>0.09</v>
      </c>
      <c r="Y603" s="258">
        <v>1.1238064508803229E-2</v>
      </c>
      <c r="Z603" s="259">
        <v>0</v>
      </c>
      <c r="AA603" s="253"/>
      <c r="AB603" s="260">
        <v>0</v>
      </c>
      <c r="AC603" s="261">
        <v>0</v>
      </c>
      <c r="AD603" s="181">
        <v>0</v>
      </c>
      <c r="AE603" s="261">
        <v>0</v>
      </c>
      <c r="AF603" s="262">
        <v>0</v>
      </c>
      <c r="AG603" s="193"/>
    </row>
    <row r="604" spans="1:33" s="59" customFormat="1" ht="12">
      <c r="A604" s="194">
        <v>481</v>
      </c>
      <c r="B604" s="195">
        <v>481035336</v>
      </c>
      <c r="C604" s="196" t="s">
        <v>543</v>
      </c>
      <c r="D604" s="197">
        <v>35</v>
      </c>
      <c r="E604" s="196" t="s">
        <v>62</v>
      </c>
      <c r="F604" s="197">
        <v>336</v>
      </c>
      <c r="G604" s="198" t="s">
        <v>363</v>
      </c>
      <c r="H604" s="180"/>
      <c r="I604" s="181">
        <v>17940</v>
      </c>
      <c r="J604" s="181">
        <v>4361</v>
      </c>
      <c r="K604" s="181">
        <f t="shared" si="9"/>
        <v>0</v>
      </c>
      <c r="L604" s="181">
        <v>1088</v>
      </c>
      <c r="M604" s="181">
        <v>23389</v>
      </c>
      <c r="N604" s="249"/>
      <c r="O604" s="205">
        <v>2</v>
      </c>
      <c r="P604" s="181">
        <v>0</v>
      </c>
      <c r="Q604" s="181">
        <v>44602</v>
      </c>
      <c r="R604" s="181">
        <v>0</v>
      </c>
      <c r="S604" s="181">
        <v>0</v>
      </c>
      <c r="T604" s="181">
        <v>2176</v>
      </c>
      <c r="U604" s="181">
        <v>46778</v>
      </c>
      <c r="V604" s="250"/>
      <c r="W604" s="199">
        <v>0</v>
      </c>
      <c r="X604" s="258">
        <v>0.09</v>
      </c>
      <c r="Y604" s="258">
        <v>4.9344081412740326E-2</v>
      </c>
      <c r="Z604" s="259">
        <v>0</v>
      </c>
      <c r="AA604" s="253"/>
      <c r="AB604" s="260">
        <v>0</v>
      </c>
      <c r="AC604" s="261">
        <v>0</v>
      </c>
      <c r="AD604" s="181">
        <v>0</v>
      </c>
      <c r="AE604" s="261">
        <v>0</v>
      </c>
      <c r="AF604" s="262">
        <v>0</v>
      </c>
      <c r="AG604" s="193"/>
    </row>
    <row r="605" spans="1:33" s="59" customFormat="1" ht="12">
      <c r="A605" s="194">
        <v>482</v>
      </c>
      <c r="B605" s="195">
        <v>482204007</v>
      </c>
      <c r="C605" s="196" t="s">
        <v>544</v>
      </c>
      <c r="D605" s="197">
        <v>204</v>
      </c>
      <c r="E605" s="196" t="s">
        <v>231</v>
      </c>
      <c r="F605" s="197">
        <v>7</v>
      </c>
      <c r="G605" s="198" t="s">
        <v>34</v>
      </c>
      <c r="H605" s="180"/>
      <c r="I605" s="181">
        <v>10959</v>
      </c>
      <c r="J605" s="181">
        <v>5741</v>
      </c>
      <c r="K605" s="181">
        <f t="shared" si="9"/>
        <v>0</v>
      </c>
      <c r="L605" s="181">
        <v>1088</v>
      </c>
      <c r="M605" s="181">
        <v>17788</v>
      </c>
      <c r="N605" s="249"/>
      <c r="O605" s="205">
        <v>88</v>
      </c>
      <c r="P605" s="181">
        <v>0</v>
      </c>
      <c r="Q605" s="181">
        <v>1469600</v>
      </c>
      <c r="R605" s="181">
        <v>0</v>
      </c>
      <c r="S605" s="181">
        <v>0</v>
      </c>
      <c r="T605" s="181">
        <v>95744</v>
      </c>
      <c r="U605" s="181">
        <v>1565344</v>
      </c>
      <c r="V605" s="250"/>
      <c r="W605" s="199">
        <v>0</v>
      </c>
      <c r="X605" s="258">
        <v>0.09</v>
      </c>
      <c r="Y605" s="258">
        <v>4.1490875685788596E-2</v>
      </c>
      <c r="Z605" s="259">
        <v>0</v>
      </c>
      <c r="AA605" s="253"/>
      <c r="AB605" s="260">
        <v>0</v>
      </c>
      <c r="AC605" s="261">
        <v>0</v>
      </c>
      <c r="AD605" s="181">
        <v>0</v>
      </c>
      <c r="AE605" s="261">
        <v>0</v>
      </c>
      <c r="AF605" s="262">
        <v>0</v>
      </c>
      <c r="AG605" s="193"/>
    </row>
    <row r="606" spans="1:33" s="59" customFormat="1" ht="12">
      <c r="A606" s="194">
        <v>482</v>
      </c>
      <c r="B606" s="195">
        <v>482204030</v>
      </c>
      <c r="C606" s="196" t="s">
        <v>544</v>
      </c>
      <c r="D606" s="197">
        <v>204</v>
      </c>
      <c r="E606" s="196" t="s">
        <v>231</v>
      </c>
      <c r="F606" s="197">
        <v>30</v>
      </c>
      <c r="G606" s="198" t="s">
        <v>57</v>
      </c>
      <c r="H606" s="180"/>
      <c r="I606" s="181">
        <v>9754</v>
      </c>
      <c r="J606" s="181">
        <v>2430</v>
      </c>
      <c r="K606" s="181">
        <f t="shared" si="9"/>
        <v>0</v>
      </c>
      <c r="L606" s="181">
        <v>1088</v>
      </c>
      <c r="M606" s="181">
        <v>13272</v>
      </c>
      <c r="N606" s="249"/>
      <c r="O606" s="205">
        <v>1</v>
      </c>
      <c r="P606" s="181">
        <v>0</v>
      </c>
      <c r="Q606" s="181">
        <v>12184</v>
      </c>
      <c r="R606" s="181">
        <v>0</v>
      </c>
      <c r="S606" s="181">
        <v>0</v>
      </c>
      <c r="T606" s="181">
        <v>1088</v>
      </c>
      <c r="U606" s="181">
        <v>13272</v>
      </c>
      <c r="V606" s="250"/>
      <c r="W606" s="199">
        <v>0</v>
      </c>
      <c r="X606" s="258">
        <v>0.09</v>
      </c>
      <c r="Y606" s="258">
        <v>2.8049874604206436E-3</v>
      </c>
      <c r="Z606" s="259">
        <v>0</v>
      </c>
      <c r="AA606" s="253"/>
      <c r="AB606" s="260">
        <v>0</v>
      </c>
      <c r="AC606" s="261">
        <v>0</v>
      </c>
      <c r="AD606" s="181">
        <v>0</v>
      </c>
      <c r="AE606" s="261">
        <v>0</v>
      </c>
      <c r="AF606" s="262">
        <v>0</v>
      </c>
      <c r="AG606" s="193"/>
    </row>
    <row r="607" spans="1:33" s="59" customFormat="1" ht="12">
      <c r="A607" s="194">
        <v>482</v>
      </c>
      <c r="B607" s="195">
        <v>482204038</v>
      </c>
      <c r="C607" s="196" t="s">
        <v>544</v>
      </c>
      <c r="D607" s="197">
        <v>204</v>
      </c>
      <c r="E607" s="196" t="s">
        <v>231</v>
      </c>
      <c r="F607" s="197">
        <v>38</v>
      </c>
      <c r="G607" s="198" t="s">
        <v>65</v>
      </c>
      <c r="H607" s="180"/>
      <c r="I607" s="181">
        <v>10115</v>
      </c>
      <c r="J607" s="181">
        <v>8640</v>
      </c>
      <c r="K607" s="181">
        <f t="shared" si="9"/>
        <v>0</v>
      </c>
      <c r="L607" s="181">
        <v>1088</v>
      </c>
      <c r="M607" s="181">
        <v>19843</v>
      </c>
      <c r="N607" s="249"/>
      <c r="O607" s="205">
        <v>1</v>
      </c>
      <c r="P607" s="181">
        <v>0</v>
      </c>
      <c r="Q607" s="181">
        <v>18755</v>
      </c>
      <c r="R607" s="181">
        <v>0</v>
      </c>
      <c r="S607" s="181">
        <v>0</v>
      </c>
      <c r="T607" s="181">
        <v>1088</v>
      </c>
      <c r="U607" s="181">
        <v>19843</v>
      </c>
      <c r="V607" s="250"/>
      <c r="W607" s="199">
        <v>0</v>
      </c>
      <c r="X607" s="258">
        <v>0.09</v>
      </c>
      <c r="Y607" s="258">
        <v>1.3498173367156089E-3</v>
      </c>
      <c r="Z607" s="259">
        <v>0</v>
      </c>
      <c r="AA607" s="253"/>
      <c r="AB607" s="260">
        <v>0</v>
      </c>
      <c r="AC607" s="261">
        <v>0</v>
      </c>
      <c r="AD607" s="181">
        <v>0</v>
      </c>
      <c r="AE607" s="261">
        <v>0</v>
      </c>
      <c r="AF607" s="262">
        <v>0</v>
      </c>
      <c r="AG607" s="193"/>
    </row>
    <row r="608" spans="1:33" s="59" customFormat="1" ht="12">
      <c r="A608" s="194">
        <v>482</v>
      </c>
      <c r="B608" s="195">
        <v>482204105</v>
      </c>
      <c r="C608" s="196" t="s">
        <v>544</v>
      </c>
      <c r="D608" s="197">
        <v>204</v>
      </c>
      <c r="E608" s="196" t="s">
        <v>231</v>
      </c>
      <c r="F608" s="197">
        <v>105</v>
      </c>
      <c r="G608" s="198" t="s">
        <v>132</v>
      </c>
      <c r="H608" s="180"/>
      <c r="I608" s="181">
        <v>9875</v>
      </c>
      <c r="J608" s="181">
        <v>4563</v>
      </c>
      <c r="K608" s="181">
        <f t="shared" si="9"/>
        <v>0</v>
      </c>
      <c r="L608" s="181">
        <v>1088</v>
      </c>
      <c r="M608" s="181">
        <v>15526</v>
      </c>
      <c r="N608" s="249"/>
      <c r="O608" s="205">
        <v>2</v>
      </c>
      <c r="P608" s="181">
        <v>0</v>
      </c>
      <c r="Q608" s="181">
        <v>28876</v>
      </c>
      <c r="R608" s="181">
        <v>0</v>
      </c>
      <c r="S608" s="181">
        <v>0</v>
      </c>
      <c r="T608" s="181">
        <v>2176</v>
      </c>
      <c r="U608" s="181">
        <v>31052</v>
      </c>
      <c r="V608" s="250"/>
      <c r="W608" s="199">
        <v>0</v>
      </c>
      <c r="X608" s="258">
        <v>0.09</v>
      </c>
      <c r="Y608" s="258">
        <v>1.4155713832607066E-3</v>
      </c>
      <c r="Z608" s="259">
        <v>0</v>
      </c>
      <c r="AA608" s="253"/>
      <c r="AB608" s="260">
        <v>0</v>
      </c>
      <c r="AC608" s="261">
        <v>0</v>
      </c>
      <c r="AD608" s="181">
        <v>0</v>
      </c>
      <c r="AE608" s="261">
        <v>0</v>
      </c>
      <c r="AF608" s="262">
        <v>0</v>
      </c>
      <c r="AG608" s="193"/>
    </row>
    <row r="609" spans="1:33" s="59" customFormat="1" ht="12">
      <c r="A609" s="194">
        <v>482</v>
      </c>
      <c r="B609" s="195">
        <v>482204128</v>
      </c>
      <c r="C609" s="196" t="s">
        <v>544</v>
      </c>
      <c r="D609" s="197">
        <v>204</v>
      </c>
      <c r="E609" s="196" t="s">
        <v>231</v>
      </c>
      <c r="F609" s="197">
        <v>128</v>
      </c>
      <c r="G609" s="198" t="s">
        <v>155</v>
      </c>
      <c r="H609" s="180"/>
      <c r="I609" s="181">
        <v>10115</v>
      </c>
      <c r="J609" s="181">
        <v>910</v>
      </c>
      <c r="K609" s="181">
        <f t="shared" si="9"/>
        <v>0</v>
      </c>
      <c r="L609" s="181">
        <v>1088</v>
      </c>
      <c r="M609" s="181">
        <v>12113</v>
      </c>
      <c r="N609" s="249"/>
      <c r="O609" s="205">
        <v>1</v>
      </c>
      <c r="P609" s="181">
        <v>0</v>
      </c>
      <c r="Q609" s="181">
        <v>11025</v>
      </c>
      <c r="R609" s="181">
        <v>0</v>
      </c>
      <c r="S609" s="181">
        <v>0</v>
      </c>
      <c r="T609" s="181">
        <v>1088</v>
      </c>
      <c r="U609" s="181">
        <v>12113</v>
      </c>
      <c r="V609" s="250"/>
      <c r="W609" s="199">
        <v>0</v>
      </c>
      <c r="X609" s="258">
        <v>0.09</v>
      </c>
      <c r="Y609" s="258">
        <v>4.329789698441025E-2</v>
      </c>
      <c r="Z609" s="259">
        <v>0</v>
      </c>
      <c r="AA609" s="253"/>
      <c r="AB609" s="260">
        <v>0</v>
      </c>
      <c r="AC609" s="261">
        <v>0</v>
      </c>
      <c r="AD609" s="181">
        <v>0</v>
      </c>
      <c r="AE609" s="261">
        <v>0</v>
      </c>
      <c r="AF609" s="262">
        <v>0</v>
      </c>
      <c r="AG609" s="193"/>
    </row>
    <row r="610" spans="1:33" s="59" customFormat="1" ht="12">
      <c r="A610" s="194">
        <v>482</v>
      </c>
      <c r="B610" s="195">
        <v>482204164</v>
      </c>
      <c r="C610" s="196" t="s">
        <v>544</v>
      </c>
      <c r="D610" s="197">
        <v>204</v>
      </c>
      <c r="E610" s="196" t="s">
        <v>231</v>
      </c>
      <c r="F610" s="197">
        <v>164</v>
      </c>
      <c r="G610" s="198" t="s">
        <v>191</v>
      </c>
      <c r="H610" s="180"/>
      <c r="I610" s="181">
        <v>10115</v>
      </c>
      <c r="J610" s="181">
        <v>4839</v>
      </c>
      <c r="K610" s="181">
        <f t="shared" si="9"/>
        <v>0</v>
      </c>
      <c r="L610" s="181">
        <v>1088</v>
      </c>
      <c r="M610" s="181">
        <v>16042</v>
      </c>
      <c r="N610" s="249"/>
      <c r="O610" s="205">
        <v>2</v>
      </c>
      <c r="P610" s="181">
        <v>0</v>
      </c>
      <c r="Q610" s="181">
        <v>29908</v>
      </c>
      <c r="R610" s="181">
        <v>0</v>
      </c>
      <c r="S610" s="181">
        <v>0</v>
      </c>
      <c r="T610" s="181">
        <v>2176</v>
      </c>
      <c r="U610" s="181">
        <v>32084</v>
      </c>
      <c r="V610" s="250"/>
      <c r="W610" s="199">
        <v>0</v>
      </c>
      <c r="X610" s="258">
        <v>0.09</v>
      </c>
      <c r="Y610" s="258">
        <v>4.2665136233334148E-3</v>
      </c>
      <c r="Z610" s="259">
        <v>0</v>
      </c>
      <c r="AA610" s="253"/>
      <c r="AB610" s="260">
        <v>0</v>
      </c>
      <c r="AC610" s="261">
        <v>0</v>
      </c>
      <c r="AD610" s="181">
        <v>0</v>
      </c>
      <c r="AE610" s="261">
        <v>0</v>
      </c>
      <c r="AF610" s="262">
        <v>0</v>
      </c>
      <c r="AG610" s="193"/>
    </row>
    <row r="611" spans="1:33" s="59" customFormat="1" ht="12">
      <c r="A611" s="194">
        <v>482</v>
      </c>
      <c r="B611" s="195">
        <v>482204204</v>
      </c>
      <c r="C611" s="196" t="s">
        <v>544</v>
      </c>
      <c r="D611" s="197">
        <v>204</v>
      </c>
      <c r="E611" s="196" t="s">
        <v>231</v>
      </c>
      <c r="F611" s="197">
        <v>204</v>
      </c>
      <c r="G611" s="198" t="s">
        <v>231</v>
      </c>
      <c r="H611" s="180"/>
      <c r="I611" s="181">
        <v>10381</v>
      </c>
      <c r="J611" s="181">
        <v>6775</v>
      </c>
      <c r="K611" s="181">
        <f t="shared" si="9"/>
        <v>0</v>
      </c>
      <c r="L611" s="181">
        <v>1088</v>
      </c>
      <c r="M611" s="181">
        <v>18244</v>
      </c>
      <c r="N611" s="249"/>
      <c r="O611" s="205">
        <v>121</v>
      </c>
      <c r="P611" s="181">
        <v>0</v>
      </c>
      <c r="Q611" s="181">
        <v>2075876</v>
      </c>
      <c r="R611" s="181">
        <v>0</v>
      </c>
      <c r="S611" s="181">
        <v>0</v>
      </c>
      <c r="T611" s="181">
        <v>131648</v>
      </c>
      <c r="U611" s="181">
        <v>2207524</v>
      </c>
      <c r="V611" s="250"/>
      <c r="W611" s="199">
        <v>0</v>
      </c>
      <c r="X611" s="258">
        <v>0.09</v>
      </c>
      <c r="Y611" s="258">
        <v>4.8831829741515523E-2</v>
      </c>
      <c r="Z611" s="259">
        <v>0</v>
      </c>
      <c r="AA611" s="253"/>
      <c r="AB611" s="260">
        <v>0</v>
      </c>
      <c r="AC611" s="261">
        <v>0</v>
      </c>
      <c r="AD611" s="181">
        <v>0</v>
      </c>
      <c r="AE611" s="261">
        <v>0</v>
      </c>
      <c r="AF611" s="262">
        <v>0</v>
      </c>
      <c r="AG611" s="193"/>
    </row>
    <row r="612" spans="1:33" s="59" customFormat="1" ht="12">
      <c r="A612" s="194">
        <v>482</v>
      </c>
      <c r="B612" s="195">
        <v>482204745</v>
      </c>
      <c r="C612" s="196" t="s">
        <v>544</v>
      </c>
      <c r="D612" s="197">
        <v>204</v>
      </c>
      <c r="E612" s="196" t="s">
        <v>231</v>
      </c>
      <c r="F612" s="197">
        <v>745</v>
      </c>
      <c r="G612" s="198" t="s">
        <v>424</v>
      </c>
      <c r="H612" s="180"/>
      <c r="I612" s="181">
        <v>9948</v>
      </c>
      <c r="J612" s="181">
        <v>4701</v>
      </c>
      <c r="K612" s="181">
        <f t="shared" si="9"/>
        <v>0</v>
      </c>
      <c r="L612" s="181">
        <v>1088</v>
      </c>
      <c r="M612" s="181">
        <v>15737</v>
      </c>
      <c r="N612" s="249"/>
      <c r="O612" s="205">
        <v>33</v>
      </c>
      <c r="P612" s="181">
        <v>0</v>
      </c>
      <c r="Q612" s="181">
        <v>483417</v>
      </c>
      <c r="R612" s="181">
        <v>0</v>
      </c>
      <c r="S612" s="181">
        <v>0</v>
      </c>
      <c r="T612" s="181">
        <v>35904</v>
      </c>
      <c r="U612" s="181">
        <v>519321</v>
      </c>
      <c r="V612" s="250"/>
      <c r="W612" s="199">
        <v>0</v>
      </c>
      <c r="X612" s="258">
        <v>0.09</v>
      </c>
      <c r="Y612" s="258">
        <v>1.4510584943766867E-2</v>
      </c>
      <c r="Z612" s="259">
        <v>0</v>
      </c>
      <c r="AA612" s="253"/>
      <c r="AB612" s="260">
        <v>0</v>
      </c>
      <c r="AC612" s="261">
        <v>0</v>
      </c>
      <c r="AD612" s="181">
        <v>0</v>
      </c>
      <c r="AE612" s="261">
        <v>0</v>
      </c>
      <c r="AF612" s="262">
        <v>0</v>
      </c>
      <c r="AG612" s="193"/>
    </row>
    <row r="613" spans="1:33" s="59" customFormat="1" ht="12">
      <c r="A613" s="194">
        <v>482</v>
      </c>
      <c r="B613" s="195">
        <v>482204773</v>
      </c>
      <c r="C613" s="196" t="s">
        <v>544</v>
      </c>
      <c r="D613" s="197">
        <v>204</v>
      </c>
      <c r="E613" s="196" t="s">
        <v>231</v>
      </c>
      <c r="F613" s="197">
        <v>773</v>
      </c>
      <c r="G613" s="198" t="s">
        <v>434</v>
      </c>
      <c r="H613" s="180"/>
      <c r="I613" s="181">
        <v>10373</v>
      </c>
      <c r="J613" s="181">
        <v>6728</v>
      </c>
      <c r="K613" s="181">
        <f t="shared" si="9"/>
        <v>0</v>
      </c>
      <c r="L613" s="181">
        <v>1088</v>
      </c>
      <c r="M613" s="181">
        <v>18189</v>
      </c>
      <c r="N613" s="249"/>
      <c r="O613" s="205">
        <v>39</v>
      </c>
      <c r="P613" s="181">
        <v>0</v>
      </c>
      <c r="Q613" s="181">
        <v>666939</v>
      </c>
      <c r="R613" s="181">
        <v>0</v>
      </c>
      <c r="S613" s="181">
        <v>0</v>
      </c>
      <c r="T613" s="181">
        <v>42432</v>
      </c>
      <c r="U613" s="181">
        <v>709371</v>
      </c>
      <c r="V613" s="250"/>
      <c r="W613" s="199">
        <v>0</v>
      </c>
      <c r="X613" s="258">
        <v>0.09</v>
      </c>
      <c r="Y613" s="258">
        <v>1.5259024467921545E-2</v>
      </c>
      <c r="Z613" s="259">
        <v>0</v>
      </c>
      <c r="AA613" s="253"/>
      <c r="AB613" s="260">
        <v>0</v>
      </c>
      <c r="AC613" s="261">
        <v>0</v>
      </c>
      <c r="AD613" s="181">
        <v>0</v>
      </c>
      <c r="AE613" s="261">
        <v>0</v>
      </c>
      <c r="AF613" s="262">
        <v>0</v>
      </c>
      <c r="AG613" s="193"/>
    </row>
    <row r="614" spans="1:33" s="59" customFormat="1" ht="12">
      <c r="A614" s="194">
        <v>483</v>
      </c>
      <c r="B614" s="195">
        <v>483239020</v>
      </c>
      <c r="C614" s="196" t="s">
        <v>545</v>
      </c>
      <c r="D614" s="197">
        <v>239</v>
      </c>
      <c r="E614" s="196" t="s">
        <v>266</v>
      </c>
      <c r="F614" s="197">
        <v>20</v>
      </c>
      <c r="G614" s="198" t="s">
        <v>47</v>
      </c>
      <c r="H614" s="180"/>
      <c r="I614" s="181">
        <v>14407</v>
      </c>
      <c r="J614" s="181">
        <v>4503</v>
      </c>
      <c r="K614" s="181">
        <f t="shared" si="9"/>
        <v>0</v>
      </c>
      <c r="L614" s="181">
        <v>1088</v>
      </c>
      <c r="M614" s="181">
        <v>19998</v>
      </c>
      <c r="N614" s="249"/>
      <c r="O614" s="205">
        <v>25</v>
      </c>
      <c r="P614" s="181">
        <v>0</v>
      </c>
      <c r="Q614" s="181">
        <v>472750</v>
      </c>
      <c r="R614" s="181">
        <v>0</v>
      </c>
      <c r="S614" s="181">
        <v>0</v>
      </c>
      <c r="T614" s="181">
        <v>27200</v>
      </c>
      <c r="U614" s="181">
        <v>499950</v>
      </c>
      <c r="V614" s="250"/>
      <c r="W614" s="199">
        <v>0</v>
      </c>
      <c r="X614" s="258">
        <v>0.09</v>
      </c>
      <c r="Y614" s="258">
        <v>6.1347523358140643E-2</v>
      </c>
      <c r="Z614" s="259">
        <v>0</v>
      </c>
      <c r="AA614" s="253"/>
      <c r="AB614" s="260">
        <v>0</v>
      </c>
      <c r="AC614" s="261">
        <v>0</v>
      </c>
      <c r="AD614" s="181">
        <v>0</v>
      </c>
      <c r="AE614" s="261">
        <v>0</v>
      </c>
      <c r="AF614" s="262">
        <v>0</v>
      </c>
      <c r="AG614" s="193"/>
    </row>
    <row r="615" spans="1:33" s="59" customFormat="1" ht="12">
      <c r="A615" s="194">
        <v>483</v>
      </c>
      <c r="B615" s="195">
        <v>483239036</v>
      </c>
      <c r="C615" s="196" t="s">
        <v>545</v>
      </c>
      <c r="D615" s="197">
        <v>239</v>
      </c>
      <c r="E615" s="196" t="s">
        <v>266</v>
      </c>
      <c r="F615" s="197">
        <v>36</v>
      </c>
      <c r="G615" s="198" t="s">
        <v>63</v>
      </c>
      <c r="H615" s="180"/>
      <c r="I615" s="181">
        <v>12100</v>
      </c>
      <c r="J615" s="181">
        <v>6014</v>
      </c>
      <c r="K615" s="181">
        <f t="shared" si="9"/>
        <v>0</v>
      </c>
      <c r="L615" s="181">
        <v>1088</v>
      </c>
      <c r="M615" s="181">
        <v>19202</v>
      </c>
      <c r="N615" s="249"/>
      <c r="O615" s="205">
        <v>23</v>
      </c>
      <c r="P615" s="181">
        <v>0</v>
      </c>
      <c r="Q615" s="181">
        <v>416622</v>
      </c>
      <c r="R615" s="181">
        <v>0</v>
      </c>
      <c r="S615" s="181">
        <v>0</v>
      </c>
      <c r="T615" s="181">
        <v>25024</v>
      </c>
      <c r="U615" s="181">
        <v>441646</v>
      </c>
      <c r="V615" s="250"/>
      <c r="W615" s="199">
        <v>0</v>
      </c>
      <c r="X615" s="258">
        <v>0.09</v>
      </c>
      <c r="Y615" s="258">
        <v>6.9779053798513846E-2</v>
      </c>
      <c r="Z615" s="259">
        <v>0</v>
      </c>
      <c r="AA615" s="253"/>
      <c r="AB615" s="260">
        <v>0</v>
      </c>
      <c r="AC615" s="261">
        <v>0</v>
      </c>
      <c r="AD615" s="181">
        <v>0</v>
      </c>
      <c r="AE615" s="261">
        <v>0</v>
      </c>
      <c r="AF615" s="262">
        <v>0</v>
      </c>
      <c r="AG615" s="193"/>
    </row>
    <row r="616" spans="1:33" s="59" customFormat="1" ht="12">
      <c r="A616" s="194">
        <v>483</v>
      </c>
      <c r="B616" s="195">
        <v>483239052</v>
      </c>
      <c r="C616" s="196" t="s">
        <v>545</v>
      </c>
      <c r="D616" s="197">
        <v>239</v>
      </c>
      <c r="E616" s="196" t="s">
        <v>266</v>
      </c>
      <c r="F616" s="197">
        <v>52</v>
      </c>
      <c r="G616" s="198" t="s">
        <v>79</v>
      </c>
      <c r="H616" s="180"/>
      <c r="I616" s="181">
        <v>11022</v>
      </c>
      <c r="J616" s="181">
        <v>4988</v>
      </c>
      <c r="K616" s="181">
        <f t="shared" si="9"/>
        <v>0</v>
      </c>
      <c r="L616" s="181">
        <v>1088</v>
      </c>
      <c r="M616" s="181">
        <v>17098</v>
      </c>
      <c r="N616" s="249"/>
      <c r="O616" s="205">
        <v>40</v>
      </c>
      <c r="P616" s="181">
        <v>0</v>
      </c>
      <c r="Q616" s="181">
        <v>640400</v>
      </c>
      <c r="R616" s="181">
        <v>0</v>
      </c>
      <c r="S616" s="181">
        <v>0</v>
      </c>
      <c r="T616" s="181">
        <v>43520</v>
      </c>
      <c r="U616" s="181">
        <v>683920</v>
      </c>
      <c r="V616" s="250"/>
      <c r="W616" s="199">
        <v>0</v>
      </c>
      <c r="X616" s="258">
        <v>0.09</v>
      </c>
      <c r="Y616" s="258">
        <v>4.4437777567239219E-2</v>
      </c>
      <c r="Z616" s="259">
        <v>0</v>
      </c>
      <c r="AA616" s="253"/>
      <c r="AB616" s="260">
        <v>0</v>
      </c>
      <c r="AC616" s="261">
        <v>0</v>
      </c>
      <c r="AD616" s="181">
        <v>0</v>
      </c>
      <c r="AE616" s="261">
        <v>0</v>
      </c>
      <c r="AF616" s="262">
        <v>0</v>
      </c>
      <c r="AG616" s="193"/>
    </row>
    <row r="617" spans="1:33" s="59" customFormat="1" ht="12">
      <c r="A617" s="194">
        <v>483</v>
      </c>
      <c r="B617" s="195">
        <v>483239082</v>
      </c>
      <c r="C617" s="196" t="s">
        <v>545</v>
      </c>
      <c r="D617" s="197">
        <v>239</v>
      </c>
      <c r="E617" s="196" t="s">
        <v>266</v>
      </c>
      <c r="F617" s="197">
        <v>82</v>
      </c>
      <c r="G617" s="198" t="s">
        <v>109</v>
      </c>
      <c r="H617" s="180"/>
      <c r="I617" s="181">
        <v>11267</v>
      </c>
      <c r="J617" s="181">
        <v>5468</v>
      </c>
      <c r="K617" s="181">
        <f t="shared" si="9"/>
        <v>0</v>
      </c>
      <c r="L617" s="181">
        <v>1088</v>
      </c>
      <c r="M617" s="181">
        <v>17823</v>
      </c>
      <c r="N617" s="249"/>
      <c r="O617" s="205">
        <v>16</v>
      </c>
      <c r="P617" s="181">
        <v>0</v>
      </c>
      <c r="Q617" s="181">
        <v>267760</v>
      </c>
      <c r="R617" s="181">
        <v>0</v>
      </c>
      <c r="S617" s="181">
        <v>0</v>
      </c>
      <c r="T617" s="181">
        <v>17408</v>
      </c>
      <c r="U617" s="181">
        <v>285168</v>
      </c>
      <c r="V617" s="250"/>
      <c r="W617" s="199">
        <v>0</v>
      </c>
      <c r="X617" s="258">
        <v>0.09</v>
      </c>
      <c r="Y617" s="258">
        <v>6.2172950257985572E-3</v>
      </c>
      <c r="Z617" s="259">
        <v>0</v>
      </c>
      <c r="AA617" s="253"/>
      <c r="AB617" s="260">
        <v>0</v>
      </c>
      <c r="AC617" s="261">
        <v>0</v>
      </c>
      <c r="AD617" s="181">
        <v>0</v>
      </c>
      <c r="AE617" s="261">
        <v>0</v>
      </c>
      <c r="AF617" s="262">
        <v>0</v>
      </c>
      <c r="AG617" s="193"/>
    </row>
    <row r="618" spans="1:33" s="59" customFormat="1" ht="12">
      <c r="A618" s="194">
        <v>483</v>
      </c>
      <c r="B618" s="195">
        <v>483239096</v>
      </c>
      <c r="C618" s="196" t="s">
        <v>545</v>
      </c>
      <c r="D618" s="197">
        <v>239</v>
      </c>
      <c r="E618" s="196" t="s">
        <v>266</v>
      </c>
      <c r="F618" s="197">
        <v>96</v>
      </c>
      <c r="G618" s="198" t="s">
        <v>123</v>
      </c>
      <c r="H618" s="180"/>
      <c r="I618" s="181">
        <v>10040</v>
      </c>
      <c r="J618" s="181">
        <v>6810</v>
      </c>
      <c r="K618" s="181">
        <f t="shared" si="9"/>
        <v>0</v>
      </c>
      <c r="L618" s="181">
        <v>1088</v>
      </c>
      <c r="M618" s="181">
        <v>17938</v>
      </c>
      <c r="N618" s="249"/>
      <c r="O618" s="205">
        <v>9</v>
      </c>
      <c r="P618" s="181">
        <v>0</v>
      </c>
      <c r="Q618" s="181">
        <v>151650</v>
      </c>
      <c r="R618" s="181">
        <v>0</v>
      </c>
      <c r="S618" s="181">
        <v>0</v>
      </c>
      <c r="T618" s="181">
        <v>9792</v>
      </c>
      <c r="U618" s="181">
        <v>161442</v>
      </c>
      <c r="V618" s="250"/>
      <c r="W618" s="199">
        <v>0</v>
      </c>
      <c r="X618" s="258">
        <v>0.09</v>
      </c>
      <c r="Y618" s="258">
        <v>4.573659334352756E-2</v>
      </c>
      <c r="Z618" s="259">
        <v>0</v>
      </c>
      <c r="AA618" s="253"/>
      <c r="AB618" s="260">
        <v>0</v>
      </c>
      <c r="AC618" s="261">
        <v>0</v>
      </c>
      <c r="AD618" s="181">
        <v>0</v>
      </c>
      <c r="AE618" s="261">
        <v>0</v>
      </c>
      <c r="AF618" s="262">
        <v>0</v>
      </c>
      <c r="AG618" s="193"/>
    </row>
    <row r="619" spans="1:33" s="59" customFormat="1" ht="12">
      <c r="A619" s="194">
        <v>483</v>
      </c>
      <c r="B619" s="195">
        <v>483239118</v>
      </c>
      <c r="C619" s="196" t="s">
        <v>545</v>
      </c>
      <c r="D619" s="197">
        <v>239</v>
      </c>
      <c r="E619" s="196" t="s">
        <v>266</v>
      </c>
      <c r="F619" s="197">
        <v>118</v>
      </c>
      <c r="G619" s="198" t="s">
        <v>145</v>
      </c>
      <c r="H619" s="180"/>
      <c r="I619" s="181">
        <v>10416</v>
      </c>
      <c r="J619" s="181">
        <v>2399</v>
      </c>
      <c r="K619" s="181">
        <f t="shared" si="9"/>
        <v>0</v>
      </c>
      <c r="L619" s="181">
        <v>1088</v>
      </c>
      <c r="M619" s="181">
        <v>13903</v>
      </c>
      <c r="N619" s="249"/>
      <c r="O619" s="205">
        <v>2</v>
      </c>
      <c r="P619" s="181">
        <v>0</v>
      </c>
      <c r="Q619" s="181">
        <v>25630</v>
      </c>
      <c r="R619" s="181">
        <v>0</v>
      </c>
      <c r="S619" s="181">
        <v>0</v>
      </c>
      <c r="T619" s="181">
        <v>2176</v>
      </c>
      <c r="U619" s="181">
        <v>27806</v>
      </c>
      <c r="V619" s="250"/>
      <c r="W619" s="199">
        <v>0</v>
      </c>
      <c r="X619" s="258">
        <v>0.09</v>
      </c>
      <c r="Y619" s="258">
        <v>4.7695305172504266E-3</v>
      </c>
      <c r="Z619" s="259">
        <v>0</v>
      </c>
      <c r="AA619" s="253"/>
      <c r="AB619" s="260">
        <v>0</v>
      </c>
      <c r="AC619" s="261">
        <v>0</v>
      </c>
      <c r="AD619" s="181">
        <v>0</v>
      </c>
      <c r="AE619" s="261">
        <v>0</v>
      </c>
      <c r="AF619" s="262">
        <v>0</v>
      </c>
      <c r="AG619" s="193"/>
    </row>
    <row r="620" spans="1:33" s="59" customFormat="1" ht="12">
      <c r="A620" s="194">
        <v>483</v>
      </c>
      <c r="B620" s="195">
        <v>483239131</v>
      </c>
      <c r="C620" s="196" t="s">
        <v>545</v>
      </c>
      <c r="D620" s="197">
        <v>239</v>
      </c>
      <c r="E620" s="196" t="s">
        <v>266</v>
      </c>
      <c r="F620" s="197">
        <v>131</v>
      </c>
      <c r="G620" s="198" t="s">
        <v>158</v>
      </c>
      <c r="H620" s="180"/>
      <c r="I620" s="181">
        <v>14069</v>
      </c>
      <c r="J620" s="181">
        <v>6939</v>
      </c>
      <c r="K620" s="181">
        <f t="shared" si="9"/>
        <v>0</v>
      </c>
      <c r="L620" s="181">
        <v>1088</v>
      </c>
      <c r="M620" s="181">
        <v>22096</v>
      </c>
      <c r="N620" s="249"/>
      <c r="O620" s="205">
        <v>2</v>
      </c>
      <c r="P620" s="181">
        <v>0</v>
      </c>
      <c r="Q620" s="181">
        <v>42016</v>
      </c>
      <c r="R620" s="181">
        <v>0</v>
      </c>
      <c r="S620" s="181">
        <v>0</v>
      </c>
      <c r="T620" s="181">
        <v>2176</v>
      </c>
      <c r="U620" s="181">
        <v>44192</v>
      </c>
      <c r="V620" s="250"/>
      <c r="W620" s="199">
        <v>0</v>
      </c>
      <c r="X620" s="258">
        <v>0.09</v>
      </c>
      <c r="Y620" s="258">
        <v>3.7676118669597736E-3</v>
      </c>
      <c r="Z620" s="259">
        <v>0</v>
      </c>
      <c r="AA620" s="253"/>
      <c r="AB620" s="260">
        <v>0</v>
      </c>
      <c r="AC620" s="261">
        <v>0</v>
      </c>
      <c r="AD620" s="181">
        <v>0</v>
      </c>
      <c r="AE620" s="261">
        <v>0</v>
      </c>
      <c r="AF620" s="262">
        <v>0</v>
      </c>
      <c r="AG620" s="193"/>
    </row>
    <row r="621" spans="1:33" s="59" customFormat="1" ht="12">
      <c r="A621" s="194">
        <v>483</v>
      </c>
      <c r="B621" s="195">
        <v>483239145</v>
      </c>
      <c r="C621" s="196" t="s">
        <v>545</v>
      </c>
      <c r="D621" s="197">
        <v>239</v>
      </c>
      <c r="E621" s="196" t="s">
        <v>266</v>
      </c>
      <c r="F621" s="197">
        <v>145</v>
      </c>
      <c r="G621" s="198" t="s">
        <v>172</v>
      </c>
      <c r="H621" s="180"/>
      <c r="I621" s="181">
        <v>10473</v>
      </c>
      <c r="J621" s="181">
        <v>2277</v>
      </c>
      <c r="K621" s="181">
        <f t="shared" si="9"/>
        <v>0</v>
      </c>
      <c r="L621" s="181">
        <v>1088</v>
      </c>
      <c r="M621" s="181">
        <v>13838</v>
      </c>
      <c r="N621" s="249"/>
      <c r="O621" s="205">
        <v>9</v>
      </c>
      <c r="P621" s="181">
        <v>0</v>
      </c>
      <c r="Q621" s="181">
        <v>114750</v>
      </c>
      <c r="R621" s="181">
        <v>0</v>
      </c>
      <c r="S621" s="181">
        <v>0</v>
      </c>
      <c r="T621" s="181">
        <v>9792</v>
      </c>
      <c r="U621" s="181">
        <v>124542</v>
      </c>
      <c r="V621" s="250"/>
      <c r="W621" s="199">
        <v>0</v>
      </c>
      <c r="X621" s="258">
        <v>0.09</v>
      </c>
      <c r="Y621" s="258">
        <v>1.3968817526033642E-2</v>
      </c>
      <c r="Z621" s="259">
        <v>0</v>
      </c>
      <c r="AA621" s="253"/>
      <c r="AB621" s="260">
        <v>0</v>
      </c>
      <c r="AC621" s="261">
        <v>0</v>
      </c>
      <c r="AD621" s="181">
        <v>0</v>
      </c>
      <c r="AE621" s="261">
        <v>0</v>
      </c>
      <c r="AF621" s="262">
        <v>0</v>
      </c>
      <c r="AG621" s="193"/>
    </row>
    <row r="622" spans="1:33" s="59" customFormat="1" ht="12">
      <c r="A622" s="194">
        <v>483</v>
      </c>
      <c r="B622" s="195">
        <v>483239171</v>
      </c>
      <c r="C622" s="196" t="s">
        <v>545</v>
      </c>
      <c r="D622" s="197">
        <v>239</v>
      </c>
      <c r="E622" s="196" t="s">
        <v>266</v>
      </c>
      <c r="F622" s="197">
        <v>171</v>
      </c>
      <c r="G622" s="198" t="s">
        <v>198</v>
      </c>
      <c r="H622" s="180"/>
      <c r="I622" s="181">
        <v>13019</v>
      </c>
      <c r="J622" s="181">
        <v>4351</v>
      </c>
      <c r="K622" s="181">
        <f t="shared" si="9"/>
        <v>0</v>
      </c>
      <c r="L622" s="181">
        <v>1088</v>
      </c>
      <c r="M622" s="181">
        <v>18458</v>
      </c>
      <c r="N622" s="249"/>
      <c r="O622" s="205">
        <v>16</v>
      </c>
      <c r="P622" s="181">
        <v>0</v>
      </c>
      <c r="Q622" s="181">
        <v>277920</v>
      </c>
      <c r="R622" s="181">
        <v>0</v>
      </c>
      <c r="S622" s="181">
        <v>0</v>
      </c>
      <c r="T622" s="181">
        <v>17408</v>
      </c>
      <c r="U622" s="181">
        <v>295328</v>
      </c>
      <c r="V622" s="250"/>
      <c r="W622" s="199">
        <v>0</v>
      </c>
      <c r="X622" s="258">
        <v>0.09</v>
      </c>
      <c r="Y622" s="258">
        <v>1.2050290111483503E-2</v>
      </c>
      <c r="Z622" s="259">
        <v>0</v>
      </c>
      <c r="AA622" s="253"/>
      <c r="AB622" s="260">
        <v>0</v>
      </c>
      <c r="AC622" s="261">
        <v>0</v>
      </c>
      <c r="AD622" s="181">
        <v>0</v>
      </c>
      <c r="AE622" s="261">
        <v>0</v>
      </c>
      <c r="AF622" s="262">
        <v>0</v>
      </c>
      <c r="AG622" s="193"/>
    </row>
    <row r="623" spans="1:33" s="59" customFormat="1" ht="12">
      <c r="A623" s="194">
        <v>483</v>
      </c>
      <c r="B623" s="195">
        <v>483239172</v>
      </c>
      <c r="C623" s="196" t="s">
        <v>545</v>
      </c>
      <c r="D623" s="197">
        <v>239</v>
      </c>
      <c r="E623" s="196" t="s">
        <v>266</v>
      </c>
      <c r="F623" s="197">
        <v>172</v>
      </c>
      <c r="G623" s="198" t="s">
        <v>199</v>
      </c>
      <c r="H623" s="180"/>
      <c r="I623" s="181">
        <v>13796</v>
      </c>
      <c r="J623" s="181">
        <v>10031</v>
      </c>
      <c r="K623" s="181">
        <f t="shared" si="9"/>
        <v>0</v>
      </c>
      <c r="L623" s="181">
        <v>1088</v>
      </c>
      <c r="M623" s="181">
        <v>24915</v>
      </c>
      <c r="N623" s="249"/>
      <c r="O623" s="205">
        <v>8</v>
      </c>
      <c r="P623" s="181">
        <v>0</v>
      </c>
      <c r="Q623" s="181">
        <v>190616</v>
      </c>
      <c r="R623" s="181">
        <v>0</v>
      </c>
      <c r="S623" s="181">
        <v>0</v>
      </c>
      <c r="T623" s="181">
        <v>8704</v>
      </c>
      <c r="U623" s="181">
        <v>199320</v>
      </c>
      <c r="V623" s="250"/>
      <c r="W623" s="199">
        <v>0</v>
      </c>
      <c r="X623" s="258">
        <v>0.09</v>
      </c>
      <c r="Y623" s="258">
        <v>3.5294632692337249E-2</v>
      </c>
      <c r="Z623" s="259">
        <v>0</v>
      </c>
      <c r="AA623" s="253"/>
      <c r="AB623" s="260">
        <v>0</v>
      </c>
      <c r="AC623" s="261">
        <v>0</v>
      </c>
      <c r="AD623" s="181">
        <v>0</v>
      </c>
      <c r="AE623" s="261">
        <v>0</v>
      </c>
      <c r="AF623" s="262">
        <v>0</v>
      </c>
      <c r="AG623" s="193"/>
    </row>
    <row r="624" spans="1:33" s="59" customFormat="1" ht="12">
      <c r="A624" s="194">
        <v>483</v>
      </c>
      <c r="B624" s="195">
        <v>483239182</v>
      </c>
      <c r="C624" s="196" t="s">
        <v>545</v>
      </c>
      <c r="D624" s="197">
        <v>239</v>
      </c>
      <c r="E624" s="196" t="s">
        <v>266</v>
      </c>
      <c r="F624" s="197">
        <v>182</v>
      </c>
      <c r="G624" s="198" t="s">
        <v>209</v>
      </c>
      <c r="H624" s="180"/>
      <c r="I624" s="181">
        <v>12412</v>
      </c>
      <c r="J624" s="181">
        <v>2977</v>
      </c>
      <c r="K624" s="181">
        <f t="shared" si="9"/>
        <v>0</v>
      </c>
      <c r="L624" s="181">
        <v>1088</v>
      </c>
      <c r="M624" s="181">
        <v>16477</v>
      </c>
      <c r="N624" s="249"/>
      <c r="O624" s="205">
        <v>38</v>
      </c>
      <c r="P624" s="181">
        <v>0</v>
      </c>
      <c r="Q624" s="181">
        <v>584782</v>
      </c>
      <c r="R624" s="181">
        <v>0</v>
      </c>
      <c r="S624" s="181">
        <v>0</v>
      </c>
      <c r="T624" s="181">
        <v>41344</v>
      </c>
      <c r="U624" s="181">
        <v>626126</v>
      </c>
      <c r="V624" s="250"/>
      <c r="W624" s="199">
        <v>0</v>
      </c>
      <c r="X624" s="258">
        <v>0.09</v>
      </c>
      <c r="Y624" s="258">
        <v>1.9108632759035075E-2</v>
      </c>
      <c r="Z624" s="259">
        <v>0</v>
      </c>
      <c r="AA624" s="253"/>
      <c r="AB624" s="260">
        <v>0</v>
      </c>
      <c r="AC624" s="261">
        <v>0</v>
      </c>
      <c r="AD624" s="181">
        <v>0</v>
      </c>
      <c r="AE624" s="261">
        <v>0</v>
      </c>
      <c r="AF624" s="262">
        <v>0</v>
      </c>
      <c r="AG624" s="193"/>
    </row>
    <row r="625" spans="1:33" s="59" customFormat="1" ht="12">
      <c r="A625" s="194">
        <v>483</v>
      </c>
      <c r="B625" s="195">
        <v>483239219</v>
      </c>
      <c r="C625" s="196" t="s">
        <v>545</v>
      </c>
      <c r="D625" s="197">
        <v>239</v>
      </c>
      <c r="E625" s="196" t="s">
        <v>266</v>
      </c>
      <c r="F625" s="197">
        <v>219</v>
      </c>
      <c r="G625" s="198" t="s">
        <v>246</v>
      </c>
      <c r="H625" s="180"/>
      <c r="I625" s="181">
        <v>11960</v>
      </c>
      <c r="J625" s="181">
        <v>6115</v>
      </c>
      <c r="K625" s="181">
        <f t="shared" si="9"/>
        <v>0</v>
      </c>
      <c r="L625" s="181">
        <v>1088</v>
      </c>
      <c r="M625" s="181">
        <v>19163</v>
      </c>
      <c r="N625" s="249"/>
      <c r="O625" s="205">
        <v>1</v>
      </c>
      <c r="P625" s="181">
        <v>0</v>
      </c>
      <c r="Q625" s="181">
        <v>18075</v>
      </c>
      <c r="R625" s="181">
        <v>0</v>
      </c>
      <c r="S625" s="181">
        <v>0</v>
      </c>
      <c r="T625" s="181">
        <v>1088</v>
      </c>
      <c r="U625" s="181">
        <v>19163</v>
      </c>
      <c r="V625" s="250"/>
      <c r="W625" s="199">
        <v>0</v>
      </c>
      <c r="X625" s="258">
        <v>0.09</v>
      </c>
      <c r="Y625" s="258">
        <v>7.5356718669838778E-3</v>
      </c>
      <c r="Z625" s="259">
        <v>0</v>
      </c>
      <c r="AA625" s="253"/>
      <c r="AB625" s="260">
        <v>0</v>
      </c>
      <c r="AC625" s="261">
        <v>0</v>
      </c>
      <c r="AD625" s="181">
        <v>0</v>
      </c>
      <c r="AE625" s="261">
        <v>0</v>
      </c>
      <c r="AF625" s="262">
        <v>0</v>
      </c>
      <c r="AG625" s="193"/>
    </row>
    <row r="626" spans="1:33" s="59" customFormat="1" ht="12">
      <c r="A626" s="194">
        <v>483</v>
      </c>
      <c r="B626" s="195">
        <v>483239231</v>
      </c>
      <c r="C626" s="196" t="s">
        <v>545</v>
      </c>
      <c r="D626" s="197">
        <v>239</v>
      </c>
      <c r="E626" s="196" t="s">
        <v>266</v>
      </c>
      <c r="F626" s="197">
        <v>231</v>
      </c>
      <c r="G626" s="198" t="s">
        <v>258</v>
      </c>
      <c r="H626" s="180"/>
      <c r="I626" s="181">
        <v>12748</v>
      </c>
      <c r="J626" s="181">
        <v>3695</v>
      </c>
      <c r="K626" s="181">
        <f t="shared" si="9"/>
        <v>0</v>
      </c>
      <c r="L626" s="181">
        <v>1088</v>
      </c>
      <c r="M626" s="181">
        <v>17531</v>
      </c>
      <c r="N626" s="249"/>
      <c r="O626" s="205">
        <v>17</v>
      </c>
      <c r="P626" s="181">
        <v>0</v>
      </c>
      <c r="Q626" s="181">
        <v>279531</v>
      </c>
      <c r="R626" s="181">
        <v>0</v>
      </c>
      <c r="S626" s="181">
        <v>0</v>
      </c>
      <c r="T626" s="181">
        <v>18496</v>
      </c>
      <c r="U626" s="181">
        <v>298027</v>
      </c>
      <c r="V626" s="250"/>
      <c r="W626" s="199">
        <v>0</v>
      </c>
      <c r="X626" s="258">
        <v>0.09</v>
      </c>
      <c r="Y626" s="258">
        <v>2.6803784676531332E-2</v>
      </c>
      <c r="Z626" s="259">
        <v>0</v>
      </c>
      <c r="AA626" s="253"/>
      <c r="AB626" s="260">
        <v>0</v>
      </c>
      <c r="AC626" s="261">
        <v>0</v>
      </c>
      <c r="AD626" s="181">
        <v>0</v>
      </c>
      <c r="AE626" s="261">
        <v>0</v>
      </c>
      <c r="AF626" s="262">
        <v>0</v>
      </c>
      <c r="AG626" s="193"/>
    </row>
    <row r="627" spans="1:33" s="59" customFormat="1" ht="12">
      <c r="A627" s="194">
        <v>483</v>
      </c>
      <c r="B627" s="195">
        <v>483239239</v>
      </c>
      <c r="C627" s="196" t="s">
        <v>545</v>
      </c>
      <c r="D627" s="197">
        <v>239</v>
      </c>
      <c r="E627" s="196" t="s">
        <v>266</v>
      </c>
      <c r="F627" s="197">
        <v>239</v>
      </c>
      <c r="G627" s="198" t="s">
        <v>266</v>
      </c>
      <c r="H627" s="180"/>
      <c r="I627" s="181">
        <v>12023</v>
      </c>
      <c r="J627" s="181">
        <v>4279</v>
      </c>
      <c r="K627" s="181">
        <f t="shared" si="9"/>
        <v>0</v>
      </c>
      <c r="L627" s="181">
        <v>1088</v>
      </c>
      <c r="M627" s="181">
        <v>17390</v>
      </c>
      <c r="N627" s="249"/>
      <c r="O627" s="205">
        <v>323</v>
      </c>
      <c r="P627" s="181">
        <v>0</v>
      </c>
      <c r="Q627" s="181">
        <v>5265546</v>
      </c>
      <c r="R627" s="181">
        <v>0</v>
      </c>
      <c r="S627" s="181">
        <v>0</v>
      </c>
      <c r="T627" s="181">
        <v>351424</v>
      </c>
      <c r="U627" s="181">
        <v>5616970</v>
      </c>
      <c r="V627" s="250"/>
      <c r="W627" s="199">
        <v>0</v>
      </c>
      <c r="X627" s="258">
        <v>0.09</v>
      </c>
      <c r="Y627" s="258">
        <v>5.8091883154408587E-2</v>
      </c>
      <c r="Z627" s="259">
        <v>0</v>
      </c>
      <c r="AA627" s="253"/>
      <c r="AB627" s="260">
        <v>0</v>
      </c>
      <c r="AC627" s="261">
        <v>0</v>
      </c>
      <c r="AD627" s="181">
        <v>0</v>
      </c>
      <c r="AE627" s="261">
        <v>0</v>
      </c>
      <c r="AF627" s="262">
        <v>0</v>
      </c>
      <c r="AG627" s="193"/>
    </row>
    <row r="628" spans="1:33" s="59" customFormat="1" ht="12">
      <c r="A628" s="194">
        <v>483</v>
      </c>
      <c r="B628" s="195">
        <v>483239240</v>
      </c>
      <c r="C628" s="196" t="s">
        <v>545</v>
      </c>
      <c r="D628" s="197">
        <v>239</v>
      </c>
      <c r="E628" s="196" t="s">
        <v>266</v>
      </c>
      <c r="F628" s="197">
        <v>240</v>
      </c>
      <c r="G628" s="198" t="s">
        <v>267</v>
      </c>
      <c r="H628" s="180"/>
      <c r="I628" s="181">
        <v>12015.642921451614</v>
      </c>
      <c r="J628" s="181">
        <v>7911</v>
      </c>
      <c r="K628" s="181">
        <f t="shared" si="9"/>
        <v>0</v>
      </c>
      <c r="L628" s="181">
        <v>1088</v>
      </c>
      <c r="M628" s="181">
        <v>21014.642921451614</v>
      </c>
      <c r="N628" s="249"/>
      <c r="O628" s="205">
        <v>1</v>
      </c>
      <c r="P628" s="181">
        <v>0</v>
      </c>
      <c r="Q628" s="181">
        <v>19927</v>
      </c>
      <c r="R628" s="181">
        <v>0</v>
      </c>
      <c r="S628" s="181">
        <v>0</v>
      </c>
      <c r="T628" s="181">
        <v>1088</v>
      </c>
      <c r="U628" s="181">
        <v>21015</v>
      </c>
      <c r="V628" s="250"/>
      <c r="W628" s="199">
        <v>0</v>
      </c>
      <c r="X628" s="258">
        <v>0.09</v>
      </c>
      <c r="Y628" s="258">
        <v>4.510815433237416E-3</v>
      </c>
      <c r="Z628" s="259">
        <v>0</v>
      </c>
      <c r="AA628" s="253"/>
      <c r="AB628" s="260">
        <v>0</v>
      </c>
      <c r="AC628" s="261">
        <v>0</v>
      </c>
      <c r="AD628" s="181">
        <v>0</v>
      </c>
      <c r="AE628" s="261">
        <v>0</v>
      </c>
      <c r="AF628" s="262">
        <v>0</v>
      </c>
      <c r="AG628" s="193"/>
    </row>
    <row r="629" spans="1:33" s="59" customFormat="1" ht="12">
      <c r="A629" s="194">
        <v>483</v>
      </c>
      <c r="B629" s="195">
        <v>483239250</v>
      </c>
      <c r="C629" s="196" t="s">
        <v>545</v>
      </c>
      <c r="D629" s="197">
        <v>239</v>
      </c>
      <c r="E629" s="196" t="s">
        <v>266</v>
      </c>
      <c r="F629" s="197">
        <v>250</v>
      </c>
      <c r="G629" s="198" t="s">
        <v>277</v>
      </c>
      <c r="H629" s="180"/>
      <c r="I629" s="181">
        <v>14972</v>
      </c>
      <c r="J629" s="181">
        <v>6104</v>
      </c>
      <c r="K629" s="181">
        <f t="shared" si="9"/>
        <v>0</v>
      </c>
      <c r="L629" s="181">
        <v>1088</v>
      </c>
      <c r="M629" s="181">
        <v>22164</v>
      </c>
      <c r="N629" s="249"/>
      <c r="O629" s="205">
        <v>1</v>
      </c>
      <c r="P629" s="181">
        <v>0</v>
      </c>
      <c r="Q629" s="181">
        <v>21076</v>
      </c>
      <c r="R629" s="181">
        <v>0</v>
      </c>
      <c r="S629" s="181">
        <v>0</v>
      </c>
      <c r="T629" s="181">
        <v>1088</v>
      </c>
      <c r="U629" s="181">
        <v>22164</v>
      </c>
      <c r="V629" s="250"/>
      <c r="W629" s="199">
        <v>0</v>
      </c>
      <c r="X629" s="258">
        <v>0.09</v>
      </c>
      <c r="Y629" s="258">
        <v>2.6546524623362682E-3</v>
      </c>
      <c r="Z629" s="259">
        <v>0</v>
      </c>
      <c r="AA629" s="253"/>
      <c r="AB629" s="260">
        <v>0</v>
      </c>
      <c r="AC629" s="261">
        <v>0</v>
      </c>
      <c r="AD629" s="181">
        <v>0</v>
      </c>
      <c r="AE629" s="261">
        <v>0</v>
      </c>
      <c r="AF629" s="262">
        <v>0</v>
      </c>
      <c r="AG629" s="193"/>
    </row>
    <row r="630" spans="1:33" s="59" customFormat="1" ht="12">
      <c r="A630" s="194">
        <v>483</v>
      </c>
      <c r="B630" s="195">
        <v>483239261</v>
      </c>
      <c r="C630" s="196" t="s">
        <v>545</v>
      </c>
      <c r="D630" s="197">
        <v>239</v>
      </c>
      <c r="E630" s="196" t="s">
        <v>266</v>
      </c>
      <c r="F630" s="197">
        <v>261</v>
      </c>
      <c r="G630" s="198" t="s">
        <v>288</v>
      </c>
      <c r="H630" s="180"/>
      <c r="I630" s="181">
        <v>11099</v>
      </c>
      <c r="J630" s="181">
        <v>8296</v>
      </c>
      <c r="K630" s="181">
        <f t="shared" si="9"/>
        <v>0</v>
      </c>
      <c r="L630" s="181">
        <v>1088</v>
      </c>
      <c r="M630" s="181">
        <v>20483</v>
      </c>
      <c r="N630" s="249"/>
      <c r="O630" s="205">
        <v>22</v>
      </c>
      <c r="P630" s="181">
        <v>0</v>
      </c>
      <c r="Q630" s="181">
        <v>426690</v>
      </c>
      <c r="R630" s="181">
        <v>0</v>
      </c>
      <c r="S630" s="181">
        <v>0</v>
      </c>
      <c r="T630" s="181">
        <v>23936</v>
      </c>
      <c r="U630" s="181">
        <v>450626</v>
      </c>
      <c r="V630" s="250"/>
      <c r="W630" s="199">
        <v>0</v>
      </c>
      <c r="X630" s="258">
        <v>0.09</v>
      </c>
      <c r="Y630" s="258">
        <v>8.0822229127935324E-2</v>
      </c>
      <c r="Z630" s="259">
        <v>0</v>
      </c>
      <c r="AA630" s="253"/>
      <c r="AB630" s="260">
        <v>0</v>
      </c>
      <c r="AC630" s="261">
        <v>0</v>
      </c>
      <c r="AD630" s="181">
        <v>0</v>
      </c>
      <c r="AE630" s="261">
        <v>0</v>
      </c>
      <c r="AF630" s="262">
        <v>0</v>
      </c>
      <c r="AG630" s="193"/>
    </row>
    <row r="631" spans="1:33" s="59" customFormat="1" ht="12">
      <c r="A631" s="194">
        <v>483</v>
      </c>
      <c r="B631" s="195">
        <v>483239310</v>
      </c>
      <c r="C631" s="196" t="s">
        <v>545</v>
      </c>
      <c r="D631" s="197">
        <v>239</v>
      </c>
      <c r="E631" s="196" t="s">
        <v>266</v>
      </c>
      <c r="F631" s="197">
        <v>310</v>
      </c>
      <c r="G631" s="198" t="s">
        <v>337</v>
      </c>
      <c r="H631" s="180"/>
      <c r="I631" s="181">
        <v>14134</v>
      </c>
      <c r="J631" s="181">
        <v>4599</v>
      </c>
      <c r="K631" s="181">
        <f t="shared" si="9"/>
        <v>0</v>
      </c>
      <c r="L631" s="181">
        <v>1088</v>
      </c>
      <c r="M631" s="181">
        <v>19821</v>
      </c>
      <c r="N631" s="249"/>
      <c r="O631" s="205">
        <v>79</v>
      </c>
      <c r="P631" s="181">
        <v>0</v>
      </c>
      <c r="Q631" s="181">
        <v>1479907</v>
      </c>
      <c r="R631" s="181">
        <v>0</v>
      </c>
      <c r="S631" s="181">
        <v>0</v>
      </c>
      <c r="T631" s="181">
        <v>85952</v>
      </c>
      <c r="U631" s="181">
        <v>1565859</v>
      </c>
      <c r="V631" s="250"/>
      <c r="W631" s="199">
        <v>0</v>
      </c>
      <c r="X631" s="258">
        <v>0.09</v>
      </c>
      <c r="Y631" s="258">
        <v>6.4927123487033681E-2</v>
      </c>
      <c r="Z631" s="259">
        <v>0</v>
      </c>
      <c r="AA631" s="253"/>
      <c r="AB631" s="260">
        <v>0</v>
      </c>
      <c r="AC631" s="261">
        <v>0</v>
      </c>
      <c r="AD631" s="181">
        <v>0</v>
      </c>
      <c r="AE631" s="261">
        <v>0</v>
      </c>
      <c r="AF631" s="262">
        <v>0</v>
      </c>
      <c r="AG631" s="193"/>
    </row>
    <row r="632" spans="1:33" s="59" customFormat="1" ht="12">
      <c r="A632" s="194">
        <v>483</v>
      </c>
      <c r="B632" s="195">
        <v>483239336</v>
      </c>
      <c r="C632" s="196" t="s">
        <v>545</v>
      </c>
      <c r="D632" s="197">
        <v>239</v>
      </c>
      <c r="E632" s="196" t="s">
        <v>266</v>
      </c>
      <c r="F632" s="197">
        <v>336</v>
      </c>
      <c r="G632" s="198" t="s">
        <v>363</v>
      </c>
      <c r="H632" s="180"/>
      <c r="I632" s="181">
        <v>17454</v>
      </c>
      <c r="J632" s="181">
        <v>4243</v>
      </c>
      <c r="K632" s="181">
        <f t="shared" si="9"/>
        <v>0</v>
      </c>
      <c r="L632" s="181">
        <v>1088</v>
      </c>
      <c r="M632" s="181">
        <v>22785</v>
      </c>
      <c r="N632" s="249"/>
      <c r="O632" s="205">
        <v>1</v>
      </c>
      <c r="P632" s="181">
        <v>0</v>
      </c>
      <c r="Q632" s="181">
        <v>21697</v>
      </c>
      <c r="R632" s="181">
        <v>0</v>
      </c>
      <c r="S632" s="181">
        <v>0</v>
      </c>
      <c r="T632" s="181">
        <v>1088</v>
      </c>
      <c r="U632" s="181">
        <v>22785</v>
      </c>
      <c r="V632" s="250"/>
      <c r="W632" s="199">
        <v>0</v>
      </c>
      <c r="X632" s="258">
        <v>0.09</v>
      </c>
      <c r="Y632" s="258">
        <v>4.9344081412740326E-2</v>
      </c>
      <c r="Z632" s="259">
        <v>0</v>
      </c>
      <c r="AA632" s="253"/>
      <c r="AB632" s="260">
        <v>0</v>
      </c>
      <c r="AC632" s="261">
        <v>0</v>
      </c>
      <c r="AD632" s="181">
        <v>0</v>
      </c>
      <c r="AE632" s="261">
        <v>0</v>
      </c>
      <c r="AF632" s="262">
        <v>0</v>
      </c>
      <c r="AG632" s="193"/>
    </row>
    <row r="633" spans="1:33" s="59" customFormat="1" ht="12">
      <c r="A633" s="194">
        <v>483</v>
      </c>
      <c r="B633" s="195">
        <v>483239625</v>
      </c>
      <c r="C633" s="196" t="s">
        <v>545</v>
      </c>
      <c r="D633" s="197">
        <v>239</v>
      </c>
      <c r="E633" s="196" t="s">
        <v>266</v>
      </c>
      <c r="F633" s="197">
        <v>625</v>
      </c>
      <c r="G633" s="198" t="s">
        <v>390</v>
      </c>
      <c r="H633" s="180"/>
      <c r="I633" s="181">
        <v>13611</v>
      </c>
      <c r="J633" s="181">
        <v>2086</v>
      </c>
      <c r="K633" s="181">
        <f t="shared" si="9"/>
        <v>0</v>
      </c>
      <c r="L633" s="181">
        <v>1088</v>
      </c>
      <c r="M633" s="181">
        <v>16785</v>
      </c>
      <c r="N633" s="249"/>
      <c r="O633" s="205">
        <v>4</v>
      </c>
      <c r="P633" s="181">
        <v>0</v>
      </c>
      <c r="Q633" s="181">
        <v>62788</v>
      </c>
      <c r="R633" s="181">
        <v>0</v>
      </c>
      <c r="S633" s="181">
        <v>0</v>
      </c>
      <c r="T633" s="181">
        <v>4352</v>
      </c>
      <c r="U633" s="181">
        <v>67140</v>
      </c>
      <c r="V633" s="250"/>
      <c r="W633" s="199">
        <v>0</v>
      </c>
      <c r="X633" s="258">
        <v>0.09</v>
      </c>
      <c r="Y633" s="258">
        <v>5.9523196121698506E-3</v>
      </c>
      <c r="Z633" s="259">
        <v>0</v>
      </c>
      <c r="AA633" s="253"/>
      <c r="AB633" s="260">
        <v>0</v>
      </c>
      <c r="AC633" s="261">
        <v>0</v>
      </c>
      <c r="AD633" s="181">
        <v>0</v>
      </c>
      <c r="AE633" s="261">
        <v>0</v>
      </c>
      <c r="AF633" s="262">
        <v>0</v>
      </c>
      <c r="AG633" s="193"/>
    </row>
    <row r="634" spans="1:33" s="59" customFormat="1" ht="12">
      <c r="A634" s="194">
        <v>483</v>
      </c>
      <c r="B634" s="195">
        <v>483239665</v>
      </c>
      <c r="C634" s="196" t="s">
        <v>545</v>
      </c>
      <c r="D634" s="197">
        <v>239</v>
      </c>
      <c r="E634" s="196" t="s">
        <v>266</v>
      </c>
      <c r="F634" s="197">
        <v>665</v>
      </c>
      <c r="G634" s="198" t="s">
        <v>400</v>
      </c>
      <c r="H634" s="180"/>
      <c r="I634" s="181">
        <v>14719</v>
      </c>
      <c r="J634" s="181">
        <v>2975</v>
      </c>
      <c r="K634" s="181">
        <f t="shared" si="9"/>
        <v>0</v>
      </c>
      <c r="L634" s="181">
        <v>1088</v>
      </c>
      <c r="M634" s="181">
        <v>18782</v>
      </c>
      <c r="N634" s="249"/>
      <c r="O634" s="205">
        <v>7</v>
      </c>
      <c r="P634" s="181">
        <v>0</v>
      </c>
      <c r="Q634" s="181">
        <v>123858</v>
      </c>
      <c r="R634" s="181">
        <v>0</v>
      </c>
      <c r="S634" s="181">
        <v>0</v>
      </c>
      <c r="T634" s="181">
        <v>7616</v>
      </c>
      <c r="U634" s="181">
        <v>131474</v>
      </c>
      <c r="V634" s="250"/>
      <c r="W634" s="199">
        <v>0</v>
      </c>
      <c r="X634" s="258">
        <v>0.09</v>
      </c>
      <c r="Y634" s="258">
        <v>6.3801865465814098E-3</v>
      </c>
      <c r="Z634" s="259">
        <v>0</v>
      </c>
      <c r="AA634" s="253"/>
      <c r="AB634" s="260">
        <v>0</v>
      </c>
      <c r="AC634" s="261">
        <v>0</v>
      </c>
      <c r="AD634" s="181">
        <v>0</v>
      </c>
      <c r="AE634" s="261">
        <v>0</v>
      </c>
      <c r="AF634" s="262">
        <v>0</v>
      </c>
      <c r="AG634" s="193"/>
    </row>
    <row r="635" spans="1:33" s="59" customFormat="1" ht="12">
      <c r="A635" s="194">
        <v>483</v>
      </c>
      <c r="B635" s="195">
        <v>483239740</v>
      </c>
      <c r="C635" s="196" t="s">
        <v>545</v>
      </c>
      <c r="D635" s="197">
        <v>239</v>
      </c>
      <c r="E635" s="196" t="s">
        <v>266</v>
      </c>
      <c r="F635" s="197">
        <v>740</v>
      </c>
      <c r="G635" s="198" t="s">
        <v>423</v>
      </c>
      <c r="H635" s="180"/>
      <c r="I635" s="181">
        <v>11960</v>
      </c>
      <c r="J635" s="181">
        <v>6368</v>
      </c>
      <c r="K635" s="181">
        <f t="shared" si="9"/>
        <v>0</v>
      </c>
      <c r="L635" s="181">
        <v>1088</v>
      </c>
      <c r="M635" s="181">
        <v>19416</v>
      </c>
      <c r="N635" s="249"/>
      <c r="O635" s="205">
        <v>8</v>
      </c>
      <c r="P635" s="181">
        <v>0</v>
      </c>
      <c r="Q635" s="181">
        <v>146624</v>
      </c>
      <c r="R635" s="181">
        <v>0</v>
      </c>
      <c r="S635" s="181">
        <v>0</v>
      </c>
      <c r="T635" s="181">
        <v>8704</v>
      </c>
      <c r="U635" s="181">
        <v>155328</v>
      </c>
      <c r="V635" s="250"/>
      <c r="W635" s="199">
        <v>0</v>
      </c>
      <c r="X635" s="258">
        <v>0.09</v>
      </c>
      <c r="Y635" s="258">
        <v>1.3192952485650363E-2</v>
      </c>
      <c r="Z635" s="259">
        <v>0</v>
      </c>
      <c r="AA635" s="253"/>
      <c r="AB635" s="260">
        <v>0</v>
      </c>
      <c r="AC635" s="261">
        <v>0</v>
      </c>
      <c r="AD635" s="181">
        <v>0</v>
      </c>
      <c r="AE635" s="261">
        <v>0</v>
      </c>
      <c r="AF635" s="262">
        <v>0</v>
      </c>
      <c r="AG635" s="193"/>
    </row>
    <row r="636" spans="1:33" s="59" customFormat="1" ht="12">
      <c r="A636" s="194">
        <v>483</v>
      </c>
      <c r="B636" s="195">
        <v>483239760</v>
      </c>
      <c r="C636" s="196" t="s">
        <v>545</v>
      </c>
      <c r="D636" s="197">
        <v>239</v>
      </c>
      <c r="E636" s="196" t="s">
        <v>266</v>
      </c>
      <c r="F636" s="197">
        <v>760</v>
      </c>
      <c r="G636" s="198" t="s">
        <v>428</v>
      </c>
      <c r="H636" s="180"/>
      <c r="I636" s="181">
        <v>12251</v>
      </c>
      <c r="J636" s="181">
        <v>2915</v>
      </c>
      <c r="K636" s="181">
        <f t="shared" si="9"/>
        <v>0</v>
      </c>
      <c r="L636" s="181">
        <v>1088</v>
      </c>
      <c r="M636" s="181">
        <v>16254</v>
      </c>
      <c r="N636" s="249"/>
      <c r="O636" s="205">
        <v>48</v>
      </c>
      <c r="P636" s="181">
        <v>0</v>
      </c>
      <c r="Q636" s="181">
        <v>727968</v>
      </c>
      <c r="R636" s="181">
        <v>0</v>
      </c>
      <c r="S636" s="181">
        <v>0</v>
      </c>
      <c r="T636" s="181">
        <v>52224</v>
      </c>
      <c r="U636" s="181">
        <v>780192</v>
      </c>
      <c r="V636" s="250"/>
      <c r="W636" s="199">
        <v>0</v>
      </c>
      <c r="X636" s="258">
        <v>0.09</v>
      </c>
      <c r="Y636" s="258">
        <v>4.0682505636132252E-2</v>
      </c>
      <c r="Z636" s="259">
        <v>0</v>
      </c>
      <c r="AA636" s="253"/>
      <c r="AB636" s="260">
        <v>0</v>
      </c>
      <c r="AC636" s="261">
        <v>0</v>
      </c>
      <c r="AD636" s="181">
        <v>0</v>
      </c>
      <c r="AE636" s="261">
        <v>0</v>
      </c>
      <c r="AF636" s="262">
        <v>0</v>
      </c>
      <c r="AG636" s="193"/>
    </row>
    <row r="637" spans="1:33" s="59" customFormat="1" ht="12">
      <c r="A637" s="194">
        <v>484</v>
      </c>
      <c r="B637" s="195">
        <v>484035001</v>
      </c>
      <c r="C637" s="196" t="s">
        <v>546</v>
      </c>
      <c r="D637" s="197">
        <v>35</v>
      </c>
      <c r="E637" s="196" t="s">
        <v>62</v>
      </c>
      <c r="F637" s="197">
        <v>1</v>
      </c>
      <c r="G637" s="198" t="s">
        <v>28</v>
      </c>
      <c r="H637" s="180"/>
      <c r="I637" s="181">
        <v>17894</v>
      </c>
      <c r="J637" s="181">
        <v>3006</v>
      </c>
      <c r="K637" s="181">
        <f t="shared" si="9"/>
        <v>0</v>
      </c>
      <c r="L637" s="181">
        <v>1088</v>
      </c>
      <c r="M637" s="181">
        <v>21988</v>
      </c>
      <c r="N637" s="249"/>
      <c r="O637" s="205">
        <v>1</v>
      </c>
      <c r="P637" s="181">
        <v>0</v>
      </c>
      <c r="Q637" s="181">
        <v>20900</v>
      </c>
      <c r="R637" s="181">
        <v>0</v>
      </c>
      <c r="S637" s="181">
        <v>0</v>
      </c>
      <c r="T637" s="181">
        <v>1088</v>
      </c>
      <c r="U637" s="181">
        <v>21988</v>
      </c>
      <c r="V637" s="250"/>
      <c r="W637" s="199">
        <v>0</v>
      </c>
      <c r="X637" s="258">
        <v>0.09</v>
      </c>
      <c r="Y637" s="258">
        <v>1.7655613036377461E-2</v>
      </c>
      <c r="Z637" s="259">
        <v>0</v>
      </c>
      <c r="AA637" s="253"/>
      <c r="AB637" s="260">
        <v>0</v>
      </c>
      <c r="AC637" s="261">
        <v>0</v>
      </c>
      <c r="AD637" s="181">
        <v>0</v>
      </c>
      <c r="AE637" s="261">
        <v>0</v>
      </c>
      <c r="AF637" s="262">
        <v>0</v>
      </c>
      <c r="AG637" s="193"/>
    </row>
    <row r="638" spans="1:33" s="59" customFormat="1" ht="12">
      <c r="A638" s="194">
        <v>484</v>
      </c>
      <c r="B638" s="195">
        <v>484035016</v>
      </c>
      <c r="C638" s="196" t="s">
        <v>546</v>
      </c>
      <c r="D638" s="197">
        <v>35</v>
      </c>
      <c r="E638" s="196" t="s">
        <v>62</v>
      </c>
      <c r="F638" s="197">
        <v>16</v>
      </c>
      <c r="G638" s="198" t="s">
        <v>43</v>
      </c>
      <c r="H638" s="180"/>
      <c r="I638" s="181">
        <v>16170</v>
      </c>
      <c r="J638" s="181">
        <v>914</v>
      </c>
      <c r="K638" s="181">
        <f t="shared" si="9"/>
        <v>0</v>
      </c>
      <c r="L638" s="181">
        <v>1088</v>
      </c>
      <c r="M638" s="181">
        <v>18172</v>
      </c>
      <c r="N638" s="249"/>
      <c r="O638" s="205">
        <v>1</v>
      </c>
      <c r="P638" s="181">
        <v>0</v>
      </c>
      <c r="Q638" s="181">
        <v>17084</v>
      </c>
      <c r="R638" s="181">
        <v>0</v>
      </c>
      <c r="S638" s="181">
        <v>0</v>
      </c>
      <c r="T638" s="181">
        <v>1088</v>
      </c>
      <c r="U638" s="181">
        <v>18172</v>
      </c>
      <c r="V638" s="250"/>
      <c r="W638" s="199">
        <v>0</v>
      </c>
      <c r="X638" s="258">
        <v>0.09</v>
      </c>
      <c r="Y638" s="258">
        <v>4.6078291932031966E-2</v>
      </c>
      <c r="Z638" s="259">
        <v>0</v>
      </c>
      <c r="AA638" s="253"/>
      <c r="AB638" s="260">
        <v>0</v>
      </c>
      <c r="AC638" s="261">
        <v>0</v>
      </c>
      <c r="AD638" s="181">
        <v>0</v>
      </c>
      <c r="AE638" s="261">
        <v>0</v>
      </c>
      <c r="AF638" s="262">
        <v>0</v>
      </c>
      <c r="AG638" s="193"/>
    </row>
    <row r="639" spans="1:33" s="59" customFormat="1" ht="12">
      <c r="A639" s="194">
        <v>484</v>
      </c>
      <c r="B639" s="195">
        <v>484035035</v>
      </c>
      <c r="C639" s="196" t="s">
        <v>546</v>
      </c>
      <c r="D639" s="197">
        <v>35</v>
      </c>
      <c r="E639" s="196" t="s">
        <v>62</v>
      </c>
      <c r="F639" s="197">
        <v>35</v>
      </c>
      <c r="G639" s="198" t="s">
        <v>62</v>
      </c>
      <c r="H639" s="180"/>
      <c r="I639" s="181">
        <v>17357</v>
      </c>
      <c r="J639" s="181">
        <v>6709</v>
      </c>
      <c r="K639" s="181">
        <f t="shared" si="9"/>
        <v>0</v>
      </c>
      <c r="L639" s="181">
        <v>1088</v>
      </c>
      <c r="M639" s="181">
        <v>25154</v>
      </c>
      <c r="N639" s="249"/>
      <c r="O639" s="205">
        <v>1554</v>
      </c>
      <c r="P639" s="181">
        <v>0</v>
      </c>
      <c r="Q639" s="181">
        <v>37398564</v>
      </c>
      <c r="R639" s="181">
        <v>0</v>
      </c>
      <c r="S639" s="181">
        <v>0</v>
      </c>
      <c r="T639" s="181">
        <v>1690752</v>
      </c>
      <c r="U639" s="181">
        <v>39089316</v>
      </c>
      <c r="V639" s="250"/>
      <c r="W639" s="199">
        <v>0</v>
      </c>
      <c r="X639" s="258">
        <v>0.18</v>
      </c>
      <c r="Y639" s="258">
        <v>0.17806015337155764</v>
      </c>
      <c r="Z639" s="259">
        <v>0</v>
      </c>
      <c r="AA639" s="253"/>
      <c r="AB639" s="260">
        <v>0</v>
      </c>
      <c r="AC639" s="261">
        <v>0</v>
      </c>
      <c r="AD639" s="181">
        <v>0</v>
      </c>
      <c r="AE639" s="261">
        <v>0</v>
      </c>
      <c r="AF639" s="262">
        <v>0</v>
      </c>
      <c r="AG639" s="193"/>
    </row>
    <row r="640" spans="1:33" s="59" customFormat="1" ht="12">
      <c r="A640" s="194">
        <v>484</v>
      </c>
      <c r="B640" s="195">
        <v>484035044</v>
      </c>
      <c r="C640" s="196" t="s">
        <v>546</v>
      </c>
      <c r="D640" s="197">
        <v>35</v>
      </c>
      <c r="E640" s="196" t="s">
        <v>62</v>
      </c>
      <c r="F640" s="197">
        <v>44</v>
      </c>
      <c r="G640" s="198" t="s">
        <v>71</v>
      </c>
      <c r="H640" s="180"/>
      <c r="I640" s="181">
        <v>13651</v>
      </c>
      <c r="J640" s="181">
        <v>399</v>
      </c>
      <c r="K640" s="181">
        <f t="shared" si="9"/>
        <v>0</v>
      </c>
      <c r="L640" s="181">
        <v>1088</v>
      </c>
      <c r="M640" s="181">
        <v>15138</v>
      </c>
      <c r="N640" s="249"/>
      <c r="O640" s="205">
        <v>6</v>
      </c>
      <c r="P640" s="181">
        <v>0</v>
      </c>
      <c r="Q640" s="181">
        <v>84300</v>
      </c>
      <c r="R640" s="181">
        <v>0</v>
      </c>
      <c r="S640" s="181">
        <v>0</v>
      </c>
      <c r="T640" s="181">
        <v>6528</v>
      </c>
      <c r="U640" s="181">
        <v>90828</v>
      </c>
      <c r="V640" s="250"/>
      <c r="W640" s="199">
        <v>0</v>
      </c>
      <c r="X640" s="258">
        <v>0.18</v>
      </c>
      <c r="Y640" s="258">
        <v>8.3081552996934052E-2</v>
      </c>
      <c r="Z640" s="259">
        <v>0</v>
      </c>
      <c r="AA640" s="253"/>
      <c r="AB640" s="260">
        <v>0</v>
      </c>
      <c r="AC640" s="261">
        <v>0</v>
      </c>
      <c r="AD640" s="181">
        <v>0</v>
      </c>
      <c r="AE640" s="261">
        <v>0</v>
      </c>
      <c r="AF640" s="262">
        <v>0</v>
      </c>
      <c r="AG640" s="193"/>
    </row>
    <row r="641" spans="1:33" s="59" customFormat="1" ht="12">
      <c r="A641" s="194">
        <v>484</v>
      </c>
      <c r="B641" s="195">
        <v>484035046</v>
      </c>
      <c r="C641" s="196" t="s">
        <v>546</v>
      </c>
      <c r="D641" s="197">
        <v>35</v>
      </c>
      <c r="E641" s="196" t="s">
        <v>62</v>
      </c>
      <c r="F641" s="197">
        <v>46</v>
      </c>
      <c r="G641" s="198" t="s">
        <v>73</v>
      </c>
      <c r="H641" s="180"/>
      <c r="I641" s="181">
        <v>10434</v>
      </c>
      <c r="J641" s="181">
        <v>10867</v>
      </c>
      <c r="K641" s="181">
        <f t="shared" si="9"/>
        <v>0</v>
      </c>
      <c r="L641" s="181">
        <v>1088</v>
      </c>
      <c r="M641" s="181">
        <v>22389</v>
      </c>
      <c r="N641" s="249"/>
      <c r="O641" s="205">
        <v>1</v>
      </c>
      <c r="P641" s="181">
        <v>0</v>
      </c>
      <c r="Q641" s="181">
        <v>21301</v>
      </c>
      <c r="R641" s="181">
        <v>0</v>
      </c>
      <c r="S641" s="181">
        <v>0</v>
      </c>
      <c r="T641" s="181">
        <v>1088</v>
      </c>
      <c r="U641" s="181">
        <v>22389</v>
      </c>
      <c r="V641" s="250"/>
      <c r="W641" s="199">
        <v>0</v>
      </c>
      <c r="X641" s="258">
        <v>0.09</v>
      </c>
      <c r="Y641" s="258">
        <v>2.7709671384224677E-4</v>
      </c>
      <c r="Z641" s="259">
        <v>0</v>
      </c>
      <c r="AA641" s="253"/>
      <c r="AB641" s="260">
        <v>0</v>
      </c>
      <c r="AC641" s="261">
        <v>0</v>
      </c>
      <c r="AD641" s="181">
        <v>0</v>
      </c>
      <c r="AE641" s="261">
        <v>0</v>
      </c>
      <c r="AF641" s="262">
        <v>0</v>
      </c>
      <c r="AG641" s="193"/>
    </row>
    <row r="642" spans="1:33" s="59" customFormat="1" ht="12">
      <c r="A642" s="194">
        <v>484</v>
      </c>
      <c r="B642" s="195">
        <v>484035050</v>
      </c>
      <c r="C642" s="196" t="s">
        <v>546</v>
      </c>
      <c r="D642" s="197">
        <v>35</v>
      </c>
      <c r="E642" s="196" t="s">
        <v>62</v>
      </c>
      <c r="F642" s="197">
        <v>50</v>
      </c>
      <c r="G642" s="198" t="s">
        <v>77</v>
      </c>
      <c r="H642" s="180"/>
      <c r="I642" s="181">
        <v>15073</v>
      </c>
      <c r="J642" s="181">
        <v>6858</v>
      </c>
      <c r="K642" s="181">
        <f t="shared" si="9"/>
        <v>0</v>
      </c>
      <c r="L642" s="181">
        <v>1088</v>
      </c>
      <c r="M642" s="181">
        <v>23019</v>
      </c>
      <c r="N642" s="249"/>
      <c r="O642" s="205">
        <v>2</v>
      </c>
      <c r="P642" s="181">
        <v>0</v>
      </c>
      <c r="Q642" s="181">
        <v>43862</v>
      </c>
      <c r="R642" s="181">
        <v>0</v>
      </c>
      <c r="S642" s="181">
        <v>0</v>
      </c>
      <c r="T642" s="181">
        <v>2176</v>
      </c>
      <c r="U642" s="181">
        <v>46038</v>
      </c>
      <c r="V642" s="250"/>
      <c r="W642" s="199">
        <v>0</v>
      </c>
      <c r="X642" s="258">
        <v>0.09</v>
      </c>
      <c r="Y642" s="258">
        <v>7.038170545910054E-3</v>
      </c>
      <c r="Z642" s="259">
        <v>0</v>
      </c>
      <c r="AA642" s="253"/>
      <c r="AB642" s="260">
        <v>0</v>
      </c>
      <c r="AC642" s="261">
        <v>0</v>
      </c>
      <c r="AD642" s="181">
        <v>0</v>
      </c>
      <c r="AE642" s="261">
        <v>0</v>
      </c>
      <c r="AF642" s="262">
        <v>0</v>
      </c>
      <c r="AG642" s="193"/>
    </row>
    <row r="643" spans="1:33" s="59" customFormat="1" ht="12">
      <c r="A643" s="194">
        <v>484</v>
      </c>
      <c r="B643" s="195">
        <v>484035057</v>
      </c>
      <c r="C643" s="196" t="s">
        <v>546</v>
      </c>
      <c r="D643" s="197">
        <v>35</v>
      </c>
      <c r="E643" s="196" t="s">
        <v>62</v>
      </c>
      <c r="F643" s="197">
        <v>57</v>
      </c>
      <c r="G643" s="198" t="s">
        <v>84</v>
      </c>
      <c r="H643" s="180"/>
      <c r="I643" s="181">
        <v>17646.168376019185</v>
      </c>
      <c r="J643" s="181">
        <v>511</v>
      </c>
      <c r="K643" s="181">
        <f t="shared" si="9"/>
        <v>0</v>
      </c>
      <c r="L643" s="181">
        <v>1088</v>
      </c>
      <c r="M643" s="181">
        <v>19245.168376019185</v>
      </c>
      <c r="N643" s="249"/>
      <c r="O643" s="205">
        <v>1</v>
      </c>
      <c r="P643" s="181">
        <v>0</v>
      </c>
      <c r="Q643" s="181">
        <v>18157</v>
      </c>
      <c r="R643" s="181">
        <v>0</v>
      </c>
      <c r="S643" s="181">
        <v>0</v>
      </c>
      <c r="T643" s="181">
        <v>1088</v>
      </c>
      <c r="U643" s="181">
        <v>19245</v>
      </c>
      <c r="V643" s="250"/>
      <c r="W643" s="199">
        <v>0</v>
      </c>
      <c r="X643" s="258">
        <v>0.18</v>
      </c>
      <c r="Y643" s="258">
        <v>0.13444151661537107</v>
      </c>
      <c r="Z643" s="259">
        <v>0</v>
      </c>
      <c r="AA643" s="253"/>
      <c r="AB643" s="260">
        <v>0</v>
      </c>
      <c r="AC643" s="261">
        <v>0</v>
      </c>
      <c r="AD643" s="181">
        <v>0</v>
      </c>
      <c r="AE643" s="261">
        <v>0</v>
      </c>
      <c r="AF643" s="262">
        <v>0</v>
      </c>
      <c r="AG643" s="193"/>
    </row>
    <row r="644" spans="1:33" s="59" customFormat="1" ht="12">
      <c r="A644" s="194">
        <v>484</v>
      </c>
      <c r="B644" s="195">
        <v>484035093</v>
      </c>
      <c r="C644" s="196" t="s">
        <v>546</v>
      </c>
      <c r="D644" s="197">
        <v>35</v>
      </c>
      <c r="E644" s="196" t="s">
        <v>62</v>
      </c>
      <c r="F644" s="197">
        <v>93</v>
      </c>
      <c r="G644" s="198" t="s">
        <v>120</v>
      </c>
      <c r="H644" s="180"/>
      <c r="I644" s="181">
        <v>19084</v>
      </c>
      <c r="J644" s="181">
        <v>0</v>
      </c>
      <c r="K644" s="181">
        <f t="shared" si="9"/>
        <v>0</v>
      </c>
      <c r="L644" s="181">
        <v>1088</v>
      </c>
      <c r="M644" s="181">
        <v>20172</v>
      </c>
      <c r="N644" s="249"/>
      <c r="O644" s="205">
        <v>1</v>
      </c>
      <c r="P644" s="181">
        <v>0</v>
      </c>
      <c r="Q644" s="181">
        <v>19084</v>
      </c>
      <c r="R644" s="181">
        <v>0</v>
      </c>
      <c r="S644" s="181">
        <v>0</v>
      </c>
      <c r="T644" s="181">
        <v>1088</v>
      </c>
      <c r="U644" s="181">
        <v>20172</v>
      </c>
      <c r="V644" s="250"/>
      <c r="W644" s="199">
        <v>0</v>
      </c>
      <c r="X644" s="258">
        <v>0.18</v>
      </c>
      <c r="Y644" s="258">
        <v>8.8820430434127906E-2</v>
      </c>
      <c r="Z644" s="259">
        <v>0</v>
      </c>
      <c r="AA644" s="253"/>
      <c r="AB644" s="260">
        <v>0</v>
      </c>
      <c r="AC644" s="261">
        <v>0</v>
      </c>
      <c r="AD644" s="181">
        <v>0</v>
      </c>
      <c r="AE644" s="261">
        <v>0</v>
      </c>
      <c r="AF644" s="262">
        <v>0</v>
      </c>
      <c r="AG644" s="193"/>
    </row>
    <row r="645" spans="1:33" s="59" customFormat="1" ht="12">
      <c r="A645" s="194">
        <v>484</v>
      </c>
      <c r="B645" s="195">
        <v>484035163</v>
      </c>
      <c r="C645" s="196" t="s">
        <v>546</v>
      </c>
      <c r="D645" s="197">
        <v>35</v>
      </c>
      <c r="E645" s="196" t="s">
        <v>62</v>
      </c>
      <c r="F645" s="197">
        <v>163</v>
      </c>
      <c r="G645" s="198" t="s">
        <v>190</v>
      </c>
      <c r="H645" s="180"/>
      <c r="I645" s="181">
        <v>15762</v>
      </c>
      <c r="J645" s="181">
        <v>0</v>
      </c>
      <c r="K645" s="181">
        <f t="shared" si="9"/>
        <v>0</v>
      </c>
      <c r="L645" s="181">
        <v>1088</v>
      </c>
      <c r="M645" s="181">
        <v>16850</v>
      </c>
      <c r="N645" s="249"/>
      <c r="O645" s="205">
        <v>1</v>
      </c>
      <c r="P645" s="181">
        <v>0</v>
      </c>
      <c r="Q645" s="181">
        <v>15762</v>
      </c>
      <c r="R645" s="181">
        <v>0</v>
      </c>
      <c r="S645" s="181">
        <v>0</v>
      </c>
      <c r="T645" s="181">
        <v>1088</v>
      </c>
      <c r="U645" s="181">
        <v>16850</v>
      </c>
      <c r="V645" s="250"/>
      <c r="W645" s="199">
        <v>0</v>
      </c>
      <c r="X645" s="258">
        <v>0.113490033140277</v>
      </c>
      <c r="Y645" s="258">
        <v>9.7702527762697416E-2</v>
      </c>
      <c r="Z645" s="259">
        <v>0</v>
      </c>
      <c r="AA645" s="253"/>
      <c r="AB645" s="260">
        <v>0</v>
      </c>
      <c r="AC645" s="261">
        <v>0</v>
      </c>
      <c r="AD645" s="181">
        <v>0</v>
      </c>
      <c r="AE645" s="261">
        <v>0</v>
      </c>
      <c r="AF645" s="262">
        <v>0</v>
      </c>
      <c r="AG645" s="193"/>
    </row>
    <row r="646" spans="1:33" s="59" customFormat="1" ht="12">
      <c r="A646" s="194">
        <v>484</v>
      </c>
      <c r="B646" s="195">
        <v>484035165</v>
      </c>
      <c r="C646" s="196" t="s">
        <v>546</v>
      </c>
      <c r="D646" s="197">
        <v>35</v>
      </c>
      <c r="E646" s="196" t="s">
        <v>62</v>
      </c>
      <c r="F646" s="197">
        <v>165</v>
      </c>
      <c r="G646" s="198" t="s">
        <v>192</v>
      </c>
      <c r="H646" s="180"/>
      <c r="I646" s="181">
        <v>15500.82967073056</v>
      </c>
      <c r="J646" s="181">
        <v>356</v>
      </c>
      <c r="K646" s="181">
        <f t="shared" si="9"/>
        <v>0</v>
      </c>
      <c r="L646" s="181">
        <v>1088</v>
      </c>
      <c r="M646" s="181">
        <v>16944.82967073056</v>
      </c>
      <c r="N646" s="249"/>
      <c r="O646" s="205">
        <v>2</v>
      </c>
      <c r="P646" s="181">
        <v>0</v>
      </c>
      <c r="Q646" s="181">
        <v>31714</v>
      </c>
      <c r="R646" s="181">
        <v>0</v>
      </c>
      <c r="S646" s="181">
        <v>0</v>
      </c>
      <c r="T646" s="181">
        <v>2176</v>
      </c>
      <c r="U646" s="181">
        <v>33890</v>
      </c>
      <c r="V646" s="250"/>
      <c r="W646" s="199">
        <v>0</v>
      </c>
      <c r="X646" s="258">
        <v>9.8299999999999998E-2</v>
      </c>
      <c r="Y646" s="258">
        <v>9.1791609282026551E-2</v>
      </c>
      <c r="Z646" s="259">
        <v>0</v>
      </c>
      <c r="AA646" s="253"/>
      <c r="AB646" s="260">
        <v>0</v>
      </c>
      <c r="AC646" s="261">
        <v>0</v>
      </c>
      <c r="AD646" s="181">
        <v>0</v>
      </c>
      <c r="AE646" s="261">
        <v>0</v>
      </c>
      <c r="AF646" s="262">
        <v>0</v>
      </c>
      <c r="AG646" s="193"/>
    </row>
    <row r="647" spans="1:33" s="59" customFormat="1" ht="12">
      <c r="A647" s="194">
        <v>484</v>
      </c>
      <c r="B647" s="195">
        <v>484035189</v>
      </c>
      <c r="C647" s="196" t="s">
        <v>546</v>
      </c>
      <c r="D647" s="197">
        <v>35</v>
      </c>
      <c r="E647" s="196" t="s">
        <v>62</v>
      </c>
      <c r="F647" s="197">
        <v>189</v>
      </c>
      <c r="G647" s="198" t="s">
        <v>216</v>
      </c>
      <c r="H647" s="180"/>
      <c r="I647" s="181">
        <v>11876.535469617698</v>
      </c>
      <c r="J647" s="181">
        <v>4264</v>
      </c>
      <c r="K647" s="181">
        <f t="shared" si="9"/>
        <v>0</v>
      </c>
      <c r="L647" s="181">
        <v>1088</v>
      </c>
      <c r="M647" s="181">
        <v>17228.535469617698</v>
      </c>
      <c r="N647" s="249"/>
      <c r="O647" s="205">
        <v>1</v>
      </c>
      <c r="P647" s="181">
        <v>0</v>
      </c>
      <c r="Q647" s="181">
        <v>16141</v>
      </c>
      <c r="R647" s="181">
        <v>0</v>
      </c>
      <c r="S647" s="181">
        <v>0</v>
      </c>
      <c r="T647" s="181">
        <v>1088</v>
      </c>
      <c r="U647" s="181">
        <v>17229</v>
      </c>
      <c r="V647" s="250"/>
      <c r="W647" s="199">
        <v>0</v>
      </c>
      <c r="X647" s="258">
        <v>0.09</v>
      </c>
      <c r="Y647" s="258">
        <v>3.7160366364692478E-3</v>
      </c>
      <c r="Z647" s="259">
        <v>0</v>
      </c>
      <c r="AA647" s="253"/>
      <c r="AB647" s="260">
        <v>0</v>
      </c>
      <c r="AC647" s="261">
        <v>0</v>
      </c>
      <c r="AD647" s="181">
        <v>0</v>
      </c>
      <c r="AE647" s="261">
        <v>0</v>
      </c>
      <c r="AF647" s="262">
        <v>0</v>
      </c>
      <c r="AG647" s="193"/>
    </row>
    <row r="648" spans="1:33" s="59" customFormat="1" ht="12">
      <c r="A648" s="194">
        <v>484</v>
      </c>
      <c r="B648" s="195">
        <v>484035207</v>
      </c>
      <c r="C648" s="196" t="s">
        <v>546</v>
      </c>
      <c r="D648" s="197">
        <v>35</v>
      </c>
      <c r="E648" s="196" t="s">
        <v>62</v>
      </c>
      <c r="F648" s="197">
        <v>207</v>
      </c>
      <c r="G648" s="198" t="s">
        <v>234</v>
      </c>
      <c r="H648" s="180"/>
      <c r="I648" s="181">
        <v>16962</v>
      </c>
      <c r="J648" s="181">
        <v>13211</v>
      </c>
      <c r="K648" s="181">
        <f t="shared" si="9"/>
        <v>0</v>
      </c>
      <c r="L648" s="181">
        <v>1088</v>
      </c>
      <c r="M648" s="181">
        <v>31261</v>
      </c>
      <c r="N648" s="249"/>
      <c r="O648" s="205">
        <v>1</v>
      </c>
      <c r="P648" s="181">
        <v>0</v>
      </c>
      <c r="Q648" s="181">
        <v>30173</v>
      </c>
      <c r="R648" s="181">
        <v>0</v>
      </c>
      <c r="S648" s="181">
        <v>0</v>
      </c>
      <c r="T648" s="181">
        <v>1088</v>
      </c>
      <c r="U648" s="181">
        <v>31261</v>
      </c>
      <c r="V648" s="250"/>
      <c r="W648" s="199">
        <v>0</v>
      </c>
      <c r="X648" s="258">
        <v>0.09</v>
      </c>
      <c r="Y648" s="258">
        <v>2.1571690444657004E-4</v>
      </c>
      <c r="Z648" s="259">
        <v>0</v>
      </c>
      <c r="AA648" s="253"/>
      <c r="AB648" s="260">
        <v>0</v>
      </c>
      <c r="AC648" s="261">
        <v>0</v>
      </c>
      <c r="AD648" s="181">
        <v>0</v>
      </c>
      <c r="AE648" s="261">
        <v>0</v>
      </c>
      <c r="AF648" s="262">
        <v>0</v>
      </c>
      <c r="AG648" s="193"/>
    </row>
    <row r="649" spans="1:33" s="59" customFormat="1" ht="12">
      <c r="A649" s="194">
        <v>484</v>
      </c>
      <c r="B649" s="195">
        <v>484035243</v>
      </c>
      <c r="C649" s="196" t="s">
        <v>546</v>
      </c>
      <c r="D649" s="197">
        <v>35</v>
      </c>
      <c r="E649" s="196" t="s">
        <v>62</v>
      </c>
      <c r="F649" s="197">
        <v>243</v>
      </c>
      <c r="G649" s="198" t="s">
        <v>270</v>
      </c>
      <c r="H649" s="180"/>
      <c r="I649" s="181">
        <v>15450</v>
      </c>
      <c r="J649" s="181">
        <v>2337</v>
      </c>
      <c r="K649" s="181">
        <f t="shared" si="9"/>
        <v>0</v>
      </c>
      <c r="L649" s="181">
        <v>1088</v>
      </c>
      <c r="M649" s="181">
        <v>18875</v>
      </c>
      <c r="N649" s="249"/>
      <c r="O649" s="205">
        <v>4</v>
      </c>
      <c r="P649" s="181">
        <v>0</v>
      </c>
      <c r="Q649" s="181">
        <v>71148</v>
      </c>
      <c r="R649" s="181">
        <v>0</v>
      </c>
      <c r="S649" s="181">
        <v>0</v>
      </c>
      <c r="T649" s="181">
        <v>4352</v>
      </c>
      <c r="U649" s="181">
        <v>75500</v>
      </c>
      <c r="V649" s="250"/>
      <c r="W649" s="199">
        <v>0</v>
      </c>
      <c r="X649" s="258">
        <v>0.09</v>
      </c>
      <c r="Y649" s="258">
        <v>6.3574045918088698E-3</v>
      </c>
      <c r="Z649" s="259">
        <v>0</v>
      </c>
      <c r="AA649" s="253"/>
      <c r="AB649" s="260">
        <v>0</v>
      </c>
      <c r="AC649" s="261">
        <v>0</v>
      </c>
      <c r="AD649" s="181">
        <v>0</v>
      </c>
      <c r="AE649" s="261">
        <v>0</v>
      </c>
      <c r="AF649" s="262">
        <v>0</v>
      </c>
      <c r="AG649" s="193"/>
    </row>
    <row r="650" spans="1:33" s="59" customFormat="1" ht="12">
      <c r="A650" s="194">
        <v>484</v>
      </c>
      <c r="B650" s="195">
        <v>484035244</v>
      </c>
      <c r="C650" s="196" t="s">
        <v>546</v>
      </c>
      <c r="D650" s="197">
        <v>35</v>
      </c>
      <c r="E650" s="196" t="s">
        <v>62</v>
      </c>
      <c r="F650" s="197">
        <v>244</v>
      </c>
      <c r="G650" s="198" t="s">
        <v>271</v>
      </c>
      <c r="H650" s="180"/>
      <c r="I650" s="181">
        <v>16656</v>
      </c>
      <c r="J650" s="181">
        <v>4993</v>
      </c>
      <c r="K650" s="181">
        <f t="shared" si="9"/>
        <v>0</v>
      </c>
      <c r="L650" s="181">
        <v>1088</v>
      </c>
      <c r="M650" s="181">
        <v>22737</v>
      </c>
      <c r="N650" s="249"/>
      <c r="O650" s="205">
        <v>11</v>
      </c>
      <c r="P650" s="181">
        <v>0</v>
      </c>
      <c r="Q650" s="181">
        <v>238138.99999999997</v>
      </c>
      <c r="R650" s="181">
        <v>0</v>
      </c>
      <c r="S650" s="181">
        <v>0</v>
      </c>
      <c r="T650" s="181">
        <v>11968</v>
      </c>
      <c r="U650" s="181">
        <v>250106.99999999997</v>
      </c>
      <c r="V650" s="250"/>
      <c r="W650" s="199">
        <v>0</v>
      </c>
      <c r="X650" s="258">
        <v>0.09</v>
      </c>
      <c r="Y650" s="258">
        <v>0.11945951840522252</v>
      </c>
      <c r="Z650" s="259">
        <v>0</v>
      </c>
      <c r="AA650" s="253"/>
      <c r="AB650" s="260">
        <v>0</v>
      </c>
      <c r="AC650" s="261">
        <v>0.27586460648073513</v>
      </c>
      <c r="AD650" s="181">
        <v>6272.192865701435</v>
      </c>
      <c r="AE650" s="261">
        <v>0</v>
      </c>
      <c r="AF650" s="262">
        <v>0</v>
      </c>
      <c r="AG650" s="193"/>
    </row>
    <row r="651" spans="1:33" s="59" customFormat="1" ht="12">
      <c r="A651" s="194">
        <v>484</v>
      </c>
      <c r="B651" s="195">
        <v>484035248</v>
      </c>
      <c r="C651" s="196" t="s">
        <v>546</v>
      </c>
      <c r="D651" s="197">
        <v>35</v>
      </c>
      <c r="E651" s="196" t="s">
        <v>62</v>
      </c>
      <c r="F651" s="197">
        <v>248</v>
      </c>
      <c r="G651" s="198" t="s">
        <v>275</v>
      </c>
      <c r="H651" s="180"/>
      <c r="I651" s="181">
        <v>19084</v>
      </c>
      <c r="J651" s="181">
        <v>1018</v>
      </c>
      <c r="K651" s="181">
        <f t="shared" ref="K651:K714" si="10">S651/O651</f>
        <v>0</v>
      </c>
      <c r="L651" s="181">
        <v>1088</v>
      </c>
      <c r="M651" s="181">
        <v>21190</v>
      </c>
      <c r="N651" s="249"/>
      <c r="O651" s="205">
        <v>1</v>
      </c>
      <c r="P651" s="181">
        <v>0</v>
      </c>
      <c r="Q651" s="181">
        <v>20102</v>
      </c>
      <c r="R651" s="181">
        <v>0</v>
      </c>
      <c r="S651" s="181">
        <v>0</v>
      </c>
      <c r="T651" s="181">
        <v>1088</v>
      </c>
      <c r="U651" s="181">
        <v>21190</v>
      </c>
      <c r="V651" s="250"/>
      <c r="W651" s="199">
        <v>0</v>
      </c>
      <c r="X651" s="258">
        <v>0.09</v>
      </c>
      <c r="Y651" s="258">
        <v>7.0579296698307384E-2</v>
      </c>
      <c r="Z651" s="259">
        <v>0</v>
      </c>
      <c r="AA651" s="253"/>
      <c r="AB651" s="260">
        <v>0</v>
      </c>
      <c r="AC651" s="261">
        <v>0</v>
      </c>
      <c r="AD651" s="181">
        <v>0</v>
      </c>
      <c r="AE651" s="261">
        <v>0</v>
      </c>
      <c r="AF651" s="262">
        <v>0</v>
      </c>
      <c r="AG651" s="193"/>
    </row>
    <row r="652" spans="1:33" s="59" customFormat="1" ht="12">
      <c r="A652" s="194">
        <v>484</v>
      </c>
      <c r="B652" s="195">
        <v>484035285</v>
      </c>
      <c r="C652" s="196" t="s">
        <v>546</v>
      </c>
      <c r="D652" s="197">
        <v>35</v>
      </c>
      <c r="E652" s="196" t="s">
        <v>62</v>
      </c>
      <c r="F652" s="197">
        <v>285</v>
      </c>
      <c r="G652" s="198" t="s">
        <v>312</v>
      </c>
      <c r="H652" s="180"/>
      <c r="I652" s="181">
        <v>15862</v>
      </c>
      <c r="J652" s="181">
        <v>4665</v>
      </c>
      <c r="K652" s="181">
        <f t="shared" si="10"/>
        <v>0</v>
      </c>
      <c r="L652" s="181">
        <v>1088</v>
      </c>
      <c r="M652" s="181">
        <v>21615</v>
      </c>
      <c r="N652" s="249"/>
      <c r="O652" s="205">
        <v>5</v>
      </c>
      <c r="P652" s="181">
        <v>0</v>
      </c>
      <c r="Q652" s="181">
        <v>102635</v>
      </c>
      <c r="R652" s="181">
        <v>0</v>
      </c>
      <c r="S652" s="181">
        <v>0</v>
      </c>
      <c r="T652" s="181">
        <v>5440</v>
      </c>
      <c r="U652" s="181">
        <v>108075</v>
      </c>
      <c r="V652" s="250"/>
      <c r="W652" s="199">
        <v>0</v>
      </c>
      <c r="X652" s="258">
        <v>0.09</v>
      </c>
      <c r="Y652" s="258">
        <v>4.0150629287589494E-2</v>
      </c>
      <c r="Z652" s="259">
        <v>0</v>
      </c>
      <c r="AA652" s="253"/>
      <c r="AB652" s="260">
        <v>0</v>
      </c>
      <c r="AC652" s="261">
        <v>0</v>
      </c>
      <c r="AD652" s="181">
        <v>0</v>
      </c>
      <c r="AE652" s="261">
        <v>0</v>
      </c>
      <c r="AF652" s="262">
        <v>0</v>
      </c>
      <c r="AG652" s="193"/>
    </row>
    <row r="653" spans="1:33" s="59" customFormat="1" ht="12">
      <c r="A653" s="194">
        <v>484</v>
      </c>
      <c r="B653" s="195">
        <v>484035314</v>
      </c>
      <c r="C653" s="196" t="s">
        <v>546</v>
      </c>
      <c r="D653" s="197">
        <v>35</v>
      </c>
      <c r="E653" s="196" t="s">
        <v>62</v>
      </c>
      <c r="F653" s="197">
        <v>314</v>
      </c>
      <c r="G653" s="198" t="s">
        <v>341</v>
      </c>
      <c r="H653" s="180"/>
      <c r="I653" s="181">
        <v>16986</v>
      </c>
      <c r="J653" s="181">
        <v>13559</v>
      </c>
      <c r="K653" s="181">
        <f t="shared" si="10"/>
        <v>0</v>
      </c>
      <c r="L653" s="181">
        <v>1088</v>
      </c>
      <c r="M653" s="181">
        <v>31633</v>
      </c>
      <c r="N653" s="249"/>
      <c r="O653" s="205">
        <v>3</v>
      </c>
      <c r="P653" s="181">
        <v>0</v>
      </c>
      <c r="Q653" s="181">
        <v>91635</v>
      </c>
      <c r="R653" s="181">
        <v>0</v>
      </c>
      <c r="S653" s="181">
        <v>0</v>
      </c>
      <c r="T653" s="181">
        <v>3264</v>
      </c>
      <c r="U653" s="181">
        <v>94899</v>
      </c>
      <c r="V653" s="250"/>
      <c r="W653" s="199">
        <v>0</v>
      </c>
      <c r="X653" s="258">
        <v>0.09</v>
      </c>
      <c r="Y653" s="258">
        <v>6.1194428250130224E-3</v>
      </c>
      <c r="Z653" s="259">
        <v>0</v>
      </c>
      <c r="AA653" s="253"/>
      <c r="AB653" s="260">
        <v>0</v>
      </c>
      <c r="AC653" s="261">
        <v>0</v>
      </c>
      <c r="AD653" s="181">
        <v>0</v>
      </c>
      <c r="AE653" s="261">
        <v>0</v>
      </c>
      <c r="AF653" s="262">
        <v>0</v>
      </c>
      <c r="AG653" s="193"/>
    </row>
    <row r="654" spans="1:33" s="59" customFormat="1" ht="12">
      <c r="A654" s="194">
        <v>484</v>
      </c>
      <c r="B654" s="195">
        <v>484035321</v>
      </c>
      <c r="C654" s="196" t="s">
        <v>546</v>
      </c>
      <c r="D654" s="197">
        <v>35</v>
      </c>
      <c r="E654" s="196" t="s">
        <v>62</v>
      </c>
      <c r="F654" s="197">
        <v>321</v>
      </c>
      <c r="G654" s="198" t="s">
        <v>348</v>
      </c>
      <c r="H654" s="180"/>
      <c r="I654" s="181">
        <v>11778.204869655894</v>
      </c>
      <c r="J654" s="181">
        <v>6079</v>
      </c>
      <c r="K654" s="181">
        <f t="shared" si="10"/>
        <v>0</v>
      </c>
      <c r="L654" s="181">
        <v>1088</v>
      </c>
      <c r="M654" s="181">
        <v>18945.204869655892</v>
      </c>
      <c r="N654" s="249"/>
      <c r="O654" s="205">
        <v>1</v>
      </c>
      <c r="P654" s="181">
        <v>0</v>
      </c>
      <c r="Q654" s="181">
        <v>17857</v>
      </c>
      <c r="R654" s="181">
        <v>0</v>
      </c>
      <c r="S654" s="181">
        <v>0</v>
      </c>
      <c r="T654" s="181">
        <v>1088</v>
      </c>
      <c r="U654" s="181">
        <v>18945</v>
      </c>
      <c r="V654" s="250"/>
      <c r="W654" s="199">
        <v>0</v>
      </c>
      <c r="X654" s="258">
        <v>0.09</v>
      </c>
      <c r="Y654" s="258">
        <v>2.7709548319763714E-3</v>
      </c>
      <c r="Z654" s="259">
        <v>0</v>
      </c>
      <c r="AA654" s="253"/>
      <c r="AB654" s="260">
        <v>0</v>
      </c>
      <c r="AC654" s="261">
        <v>0</v>
      </c>
      <c r="AD654" s="181">
        <v>0</v>
      </c>
      <c r="AE654" s="261">
        <v>0</v>
      </c>
      <c r="AF654" s="262">
        <v>0</v>
      </c>
      <c r="AG654" s="193"/>
    </row>
    <row r="655" spans="1:33" s="59" customFormat="1" ht="12">
      <c r="A655" s="194">
        <v>484</v>
      </c>
      <c r="B655" s="195">
        <v>484035336</v>
      </c>
      <c r="C655" s="196" t="s">
        <v>546</v>
      </c>
      <c r="D655" s="197">
        <v>35</v>
      </c>
      <c r="E655" s="196" t="s">
        <v>62</v>
      </c>
      <c r="F655" s="197">
        <v>336</v>
      </c>
      <c r="G655" s="198" t="s">
        <v>363</v>
      </c>
      <c r="H655" s="180"/>
      <c r="I655" s="181">
        <v>13302</v>
      </c>
      <c r="J655" s="181">
        <v>3234</v>
      </c>
      <c r="K655" s="181">
        <f t="shared" si="10"/>
        <v>0</v>
      </c>
      <c r="L655" s="181">
        <v>1088</v>
      </c>
      <c r="M655" s="181">
        <v>17624</v>
      </c>
      <c r="N655" s="249"/>
      <c r="O655" s="205">
        <v>1</v>
      </c>
      <c r="P655" s="181">
        <v>0</v>
      </c>
      <c r="Q655" s="181">
        <v>16536</v>
      </c>
      <c r="R655" s="181">
        <v>0</v>
      </c>
      <c r="S655" s="181">
        <v>0</v>
      </c>
      <c r="T655" s="181">
        <v>1088</v>
      </c>
      <c r="U655" s="181">
        <v>17624</v>
      </c>
      <c r="V655" s="250"/>
      <c r="W655" s="199">
        <v>0</v>
      </c>
      <c r="X655" s="258">
        <v>0.09</v>
      </c>
      <c r="Y655" s="258">
        <v>4.9344081412740326E-2</v>
      </c>
      <c r="Z655" s="259">
        <v>0</v>
      </c>
      <c r="AA655" s="253"/>
      <c r="AB655" s="260">
        <v>0</v>
      </c>
      <c r="AC655" s="261">
        <v>0</v>
      </c>
      <c r="AD655" s="181">
        <v>0</v>
      </c>
      <c r="AE655" s="261">
        <v>0</v>
      </c>
      <c r="AF655" s="262">
        <v>0</v>
      </c>
      <c r="AG655" s="193"/>
    </row>
    <row r="656" spans="1:33" s="59" customFormat="1" ht="12">
      <c r="A656" s="194">
        <v>484</v>
      </c>
      <c r="B656" s="195">
        <v>484035344</v>
      </c>
      <c r="C656" s="196" t="s">
        <v>546</v>
      </c>
      <c r="D656" s="197">
        <v>35</v>
      </c>
      <c r="E656" s="196" t="s">
        <v>62</v>
      </c>
      <c r="F656" s="197">
        <v>344</v>
      </c>
      <c r="G656" s="198" t="s">
        <v>371</v>
      </c>
      <c r="H656" s="180"/>
      <c r="I656" s="181">
        <v>11664.974948618958</v>
      </c>
      <c r="J656" s="181">
        <v>4953</v>
      </c>
      <c r="K656" s="181">
        <f t="shared" si="10"/>
        <v>0</v>
      </c>
      <c r="L656" s="181">
        <v>1088</v>
      </c>
      <c r="M656" s="181">
        <v>17705.974948618958</v>
      </c>
      <c r="N656" s="249"/>
      <c r="O656" s="205">
        <v>1</v>
      </c>
      <c r="P656" s="181">
        <v>0</v>
      </c>
      <c r="Q656" s="181">
        <v>16618</v>
      </c>
      <c r="R656" s="181">
        <v>0</v>
      </c>
      <c r="S656" s="181">
        <v>0</v>
      </c>
      <c r="T656" s="181">
        <v>1088</v>
      </c>
      <c r="U656" s="181">
        <v>17706</v>
      </c>
      <c r="V656" s="250"/>
      <c r="W656" s="199">
        <v>0</v>
      </c>
      <c r="X656" s="258">
        <v>0.09</v>
      </c>
      <c r="Y656" s="258">
        <v>1.3000732824957062E-3</v>
      </c>
      <c r="Z656" s="259">
        <v>0</v>
      </c>
      <c r="AA656" s="253"/>
      <c r="AB656" s="260">
        <v>0</v>
      </c>
      <c r="AC656" s="261">
        <v>0</v>
      </c>
      <c r="AD656" s="181">
        <v>0</v>
      </c>
      <c r="AE656" s="261">
        <v>0</v>
      </c>
      <c r="AF656" s="262">
        <v>0</v>
      </c>
      <c r="AG656" s="193"/>
    </row>
    <row r="657" spans="1:33" s="59" customFormat="1" ht="12">
      <c r="A657" s="194">
        <v>484</v>
      </c>
      <c r="B657" s="195">
        <v>484035690</v>
      </c>
      <c r="C657" s="196" t="s">
        <v>546</v>
      </c>
      <c r="D657" s="197">
        <v>35</v>
      </c>
      <c r="E657" s="196" t="s">
        <v>62</v>
      </c>
      <c r="F657" s="197">
        <v>690</v>
      </c>
      <c r="G657" s="198" t="s">
        <v>409</v>
      </c>
      <c r="H657" s="180"/>
      <c r="I657" s="181">
        <v>19663</v>
      </c>
      <c r="J657" s="181">
        <v>8033</v>
      </c>
      <c r="K657" s="181">
        <f t="shared" si="10"/>
        <v>0</v>
      </c>
      <c r="L657" s="181">
        <v>1088</v>
      </c>
      <c r="M657" s="181">
        <v>28784</v>
      </c>
      <c r="N657" s="249"/>
      <c r="O657" s="205">
        <v>1</v>
      </c>
      <c r="P657" s="181">
        <v>0</v>
      </c>
      <c r="Q657" s="181">
        <v>27696</v>
      </c>
      <c r="R657" s="181">
        <v>0</v>
      </c>
      <c r="S657" s="181">
        <v>0</v>
      </c>
      <c r="T657" s="181">
        <v>1088</v>
      </c>
      <c r="U657" s="181">
        <v>28784</v>
      </c>
      <c r="V657" s="250"/>
      <c r="W657" s="199">
        <v>0</v>
      </c>
      <c r="X657" s="258">
        <v>0.09</v>
      </c>
      <c r="Y657" s="258">
        <v>1.7354196462916294E-2</v>
      </c>
      <c r="Z657" s="259">
        <v>0</v>
      </c>
      <c r="AA657" s="253"/>
      <c r="AB657" s="260">
        <v>0</v>
      </c>
      <c r="AC657" s="261">
        <v>0</v>
      </c>
      <c r="AD657" s="181">
        <v>0</v>
      </c>
      <c r="AE657" s="261">
        <v>0</v>
      </c>
      <c r="AF657" s="262">
        <v>0</v>
      </c>
      <c r="AG657" s="193"/>
    </row>
    <row r="658" spans="1:33" s="59" customFormat="1" ht="12">
      <c r="A658" s="194">
        <v>485</v>
      </c>
      <c r="B658" s="195">
        <v>485258030</v>
      </c>
      <c r="C658" s="196" t="s">
        <v>547</v>
      </c>
      <c r="D658" s="197">
        <v>258</v>
      </c>
      <c r="E658" s="196" t="s">
        <v>285</v>
      </c>
      <c r="F658" s="197">
        <v>30</v>
      </c>
      <c r="G658" s="198" t="s">
        <v>57</v>
      </c>
      <c r="H658" s="180"/>
      <c r="I658" s="181">
        <v>12755.293434167574</v>
      </c>
      <c r="J658" s="181">
        <v>3178</v>
      </c>
      <c r="K658" s="181">
        <f t="shared" si="10"/>
        <v>0</v>
      </c>
      <c r="L658" s="181">
        <v>1088</v>
      </c>
      <c r="M658" s="181">
        <v>17021.293434167572</v>
      </c>
      <c r="N658" s="249"/>
      <c r="O658" s="205">
        <v>2</v>
      </c>
      <c r="P658" s="181">
        <v>0</v>
      </c>
      <c r="Q658" s="181">
        <v>31866</v>
      </c>
      <c r="R658" s="181">
        <v>0</v>
      </c>
      <c r="S658" s="181">
        <v>0</v>
      </c>
      <c r="T658" s="181">
        <v>2176</v>
      </c>
      <c r="U658" s="181">
        <v>34042</v>
      </c>
      <c r="V658" s="250"/>
      <c r="W658" s="199">
        <v>0</v>
      </c>
      <c r="X658" s="258">
        <v>0.09</v>
      </c>
      <c r="Y658" s="258">
        <v>2.8049874604206436E-3</v>
      </c>
      <c r="Z658" s="259">
        <v>0</v>
      </c>
      <c r="AA658" s="253"/>
      <c r="AB658" s="260">
        <v>0</v>
      </c>
      <c r="AC658" s="261">
        <v>0</v>
      </c>
      <c r="AD658" s="181">
        <v>0</v>
      </c>
      <c r="AE658" s="261">
        <v>0</v>
      </c>
      <c r="AF658" s="262">
        <v>0</v>
      </c>
      <c r="AG658" s="193"/>
    </row>
    <row r="659" spans="1:33" s="59" customFormat="1" ht="12">
      <c r="A659" s="194">
        <v>485</v>
      </c>
      <c r="B659" s="195">
        <v>485258071</v>
      </c>
      <c r="C659" s="196" t="s">
        <v>547</v>
      </c>
      <c r="D659" s="197">
        <v>258</v>
      </c>
      <c r="E659" s="196" t="s">
        <v>285</v>
      </c>
      <c r="F659" s="197">
        <v>71</v>
      </c>
      <c r="G659" s="198" t="s">
        <v>98</v>
      </c>
      <c r="H659" s="180"/>
      <c r="I659" s="181">
        <v>11611</v>
      </c>
      <c r="J659" s="181">
        <v>5317</v>
      </c>
      <c r="K659" s="181">
        <f t="shared" si="10"/>
        <v>0</v>
      </c>
      <c r="L659" s="181">
        <v>1088</v>
      </c>
      <c r="M659" s="181">
        <v>18016</v>
      </c>
      <c r="N659" s="249"/>
      <c r="O659" s="205">
        <v>2</v>
      </c>
      <c r="P659" s="181">
        <v>0</v>
      </c>
      <c r="Q659" s="181">
        <v>33856</v>
      </c>
      <c r="R659" s="181">
        <v>0</v>
      </c>
      <c r="S659" s="181">
        <v>0</v>
      </c>
      <c r="T659" s="181">
        <v>2176</v>
      </c>
      <c r="U659" s="181">
        <v>36032</v>
      </c>
      <c r="V659" s="250"/>
      <c r="W659" s="199">
        <v>0</v>
      </c>
      <c r="X659" s="258">
        <v>0.09</v>
      </c>
      <c r="Y659" s="258">
        <v>4.344625247321366E-3</v>
      </c>
      <c r="Z659" s="259">
        <v>0</v>
      </c>
      <c r="AA659" s="253"/>
      <c r="AB659" s="260">
        <v>0</v>
      </c>
      <c r="AC659" s="261">
        <v>0</v>
      </c>
      <c r="AD659" s="181">
        <v>0</v>
      </c>
      <c r="AE659" s="261">
        <v>0</v>
      </c>
      <c r="AF659" s="262">
        <v>0</v>
      </c>
      <c r="AG659" s="193"/>
    </row>
    <row r="660" spans="1:33" s="59" customFormat="1" ht="12">
      <c r="A660" s="194">
        <v>485</v>
      </c>
      <c r="B660" s="195">
        <v>485258079</v>
      </c>
      <c r="C660" s="196" t="s">
        <v>547</v>
      </c>
      <c r="D660" s="197">
        <v>258</v>
      </c>
      <c r="E660" s="196" t="s">
        <v>285</v>
      </c>
      <c r="F660" s="197">
        <v>79</v>
      </c>
      <c r="G660" s="198" t="s">
        <v>106</v>
      </c>
      <c r="H660" s="180"/>
      <c r="I660" s="181">
        <v>12809.629255589431</v>
      </c>
      <c r="J660" s="181">
        <v>34</v>
      </c>
      <c r="K660" s="181">
        <f t="shared" si="10"/>
        <v>0</v>
      </c>
      <c r="L660" s="181">
        <v>1088</v>
      </c>
      <c r="M660" s="181">
        <v>13931.629255589431</v>
      </c>
      <c r="N660" s="249"/>
      <c r="O660" s="205">
        <v>2</v>
      </c>
      <c r="P660" s="181">
        <v>0</v>
      </c>
      <c r="Q660" s="181">
        <v>25688</v>
      </c>
      <c r="R660" s="181">
        <v>0</v>
      </c>
      <c r="S660" s="181">
        <v>0</v>
      </c>
      <c r="T660" s="181">
        <v>2176</v>
      </c>
      <c r="U660" s="181">
        <v>27864</v>
      </c>
      <c r="V660" s="250"/>
      <c r="W660" s="199">
        <v>0</v>
      </c>
      <c r="X660" s="258">
        <v>0.09</v>
      </c>
      <c r="Y660" s="258">
        <v>5.7837150544596538E-2</v>
      </c>
      <c r="Z660" s="259">
        <v>0</v>
      </c>
      <c r="AA660" s="253"/>
      <c r="AB660" s="260">
        <v>0</v>
      </c>
      <c r="AC660" s="261">
        <v>0</v>
      </c>
      <c r="AD660" s="181">
        <v>0</v>
      </c>
      <c r="AE660" s="261">
        <v>0</v>
      </c>
      <c r="AF660" s="262">
        <v>0</v>
      </c>
      <c r="AG660" s="193"/>
    </row>
    <row r="661" spans="1:33" s="59" customFormat="1" ht="12">
      <c r="A661" s="194">
        <v>485</v>
      </c>
      <c r="B661" s="195">
        <v>485258107</v>
      </c>
      <c r="C661" s="196" t="s">
        <v>547</v>
      </c>
      <c r="D661" s="197">
        <v>258</v>
      </c>
      <c r="E661" s="196" t="s">
        <v>285</v>
      </c>
      <c r="F661" s="197">
        <v>107</v>
      </c>
      <c r="G661" s="198" t="s">
        <v>134</v>
      </c>
      <c r="H661" s="180"/>
      <c r="I661" s="181">
        <v>10683</v>
      </c>
      <c r="J661" s="181">
        <v>4000</v>
      </c>
      <c r="K661" s="181">
        <f t="shared" si="10"/>
        <v>0</v>
      </c>
      <c r="L661" s="181">
        <v>1088</v>
      </c>
      <c r="M661" s="181">
        <v>15771</v>
      </c>
      <c r="N661" s="249"/>
      <c r="O661" s="205">
        <v>1</v>
      </c>
      <c r="P661" s="181">
        <v>0</v>
      </c>
      <c r="Q661" s="181">
        <v>14683</v>
      </c>
      <c r="R661" s="181">
        <v>0</v>
      </c>
      <c r="S661" s="181">
        <v>0</v>
      </c>
      <c r="T661" s="181">
        <v>1088</v>
      </c>
      <c r="U661" s="181">
        <v>15771</v>
      </c>
      <c r="V661" s="250"/>
      <c r="W661" s="199">
        <v>0</v>
      </c>
      <c r="X661" s="258">
        <v>0.09</v>
      </c>
      <c r="Y661" s="258">
        <v>2.4484842549381443E-4</v>
      </c>
      <c r="Z661" s="259">
        <v>0</v>
      </c>
      <c r="AA661" s="253"/>
      <c r="AB661" s="260">
        <v>0</v>
      </c>
      <c r="AC661" s="261">
        <v>0</v>
      </c>
      <c r="AD661" s="181">
        <v>0</v>
      </c>
      <c r="AE661" s="261">
        <v>0</v>
      </c>
      <c r="AF661" s="262">
        <v>0</v>
      </c>
      <c r="AG661" s="193"/>
    </row>
    <row r="662" spans="1:33" s="59" customFormat="1" ht="12">
      <c r="A662" s="194">
        <v>485</v>
      </c>
      <c r="B662" s="195">
        <v>485258128</v>
      </c>
      <c r="C662" s="196" t="s">
        <v>547</v>
      </c>
      <c r="D662" s="197">
        <v>258</v>
      </c>
      <c r="E662" s="196" t="s">
        <v>285</v>
      </c>
      <c r="F662" s="197">
        <v>128</v>
      </c>
      <c r="G662" s="198" t="s">
        <v>155</v>
      </c>
      <c r="H662" s="180"/>
      <c r="I662" s="181">
        <v>15597</v>
      </c>
      <c r="J662" s="181">
        <v>1404</v>
      </c>
      <c r="K662" s="181">
        <f t="shared" si="10"/>
        <v>0</v>
      </c>
      <c r="L662" s="181">
        <v>1088</v>
      </c>
      <c r="M662" s="181">
        <v>18089</v>
      </c>
      <c r="N662" s="249"/>
      <c r="O662" s="205">
        <v>1</v>
      </c>
      <c r="P662" s="181">
        <v>0</v>
      </c>
      <c r="Q662" s="181">
        <v>17001</v>
      </c>
      <c r="R662" s="181">
        <v>0</v>
      </c>
      <c r="S662" s="181">
        <v>0</v>
      </c>
      <c r="T662" s="181">
        <v>1088</v>
      </c>
      <c r="U662" s="181">
        <v>18089</v>
      </c>
      <c r="V662" s="250"/>
      <c r="W662" s="199">
        <v>0</v>
      </c>
      <c r="X662" s="258">
        <v>0.09</v>
      </c>
      <c r="Y662" s="258">
        <v>4.329789698441025E-2</v>
      </c>
      <c r="Z662" s="259">
        <v>0</v>
      </c>
      <c r="AA662" s="253"/>
      <c r="AB662" s="260">
        <v>0</v>
      </c>
      <c r="AC662" s="261">
        <v>0</v>
      </c>
      <c r="AD662" s="181">
        <v>0</v>
      </c>
      <c r="AE662" s="261">
        <v>0</v>
      </c>
      <c r="AF662" s="262">
        <v>0</v>
      </c>
      <c r="AG662" s="193"/>
    </row>
    <row r="663" spans="1:33" s="59" customFormat="1" ht="12">
      <c r="A663" s="194">
        <v>485</v>
      </c>
      <c r="B663" s="195">
        <v>485258163</v>
      </c>
      <c r="C663" s="196" t="s">
        <v>547</v>
      </c>
      <c r="D663" s="197">
        <v>258</v>
      </c>
      <c r="E663" s="196" t="s">
        <v>285</v>
      </c>
      <c r="F663" s="197">
        <v>163</v>
      </c>
      <c r="G663" s="198" t="s">
        <v>190</v>
      </c>
      <c r="H663" s="180"/>
      <c r="I663" s="181">
        <v>14812</v>
      </c>
      <c r="J663" s="181">
        <v>0</v>
      </c>
      <c r="K663" s="181">
        <f t="shared" si="10"/>
        <v>0</v>
      </c>
      <c r="L663" s="181">
        <v>1088</v>
      </c>
      <c r="M663" s="181">
        <v>15900</v>
      </c>
      <c r="N663" s="249"/>
      <c r="O663" s="205">
        <v>14</v>
      </c>
      <c r="P663" s="181">
        <v>0</v>
      </c>
      <c r="Q663" s="181">
        <v>207368</v>
      </c>
      <c r="R663" s="181">
        <v>0</v>
      </c>
      <c r="S663" s="181">
        <v>0</v>
      </c>
      <c r="T663" s="181">
        <v>15232</v>
      </c>
      <c r="U663" s="181">
        <v>222600</v>
      </c>
      <c r="V663" s="250"/>
      <c r="W663" s="199">
        <v>0</v>
      </c>
      <c r="X663" s="258">
        <v>0.113490033140277</v>
      </c>
      <c r="Y663" s="258">
        <v>9.7702527762697416E-2</v>
      </c>
      <c r="Z663" s="259">
        <v>0</v>
      </c>
      <c r="AA663" s="253"/>
      <c r="AB663" s="260">
        <v>0</v>
      </c>
      <c r="AC663" s="261">
        <v>0</v>
      </c>
      <c r="AD663" s="181">
        <v>0</v>
      </c>
      <c r="AE663" s="261">
        <v>0</v>
      </c>
      <c r="AF663" s="262">
        <v>0</v>
      </c>
      <c r="AG663" s="193"/>
    </row>
    <row r="664" spans="1:33" s="59" customFormat="1" ht="12">
      <c r="A664" s="194">
        <v>485</v>
      </c>
      <c r="B664" s="195">
        <v>485258181</v>
      </c>
      <c r="C664" s="196" t="s">
        <v>547</v>
      </c>
      <c r="D664" s="197">
        <v>258</v>
      </c>
      <c r="E664" s="196" t="s">
        <v>285</v>
      </c>
      <c r="F664" s="197">
        <v>181</v>
      </c>
      <c r="G664" s="198" t="s">
        <v>208</v>
      </c>
      <c r="H664" s="180"/>
      <c r="I664" s="181">
        <v>14740.341695116518</v>
      </c>
      <c r="J664" s="181">
        <v>512</v>
      </c>
      <c r="K664" s="181">
        <f t="shared" si="10"/>
        <v>0</v>
      </c>
      <c r="L664" s="181">
        <v>1088</v>
      </c>
      <c r="M664" s="181">
        <v>16340.341695116518</v>
      </c>
      <c r="N664" s="249"/>
      <c r="O664" s="205">
        <v>1</v>
      </c>
      <c r="P664" s="181">
        <v>0</v>
      </c>
      <c r="Q664" s="181">
        <v>15252</v>
      </c>
      <c r="R664" s="181">
        <v>0</v>
      </c>
      <c r="S664" s="181">
        <v>0</v>
      </c>
      <c r="T664" s="181">
        <v>1088</v>
      </c>
      <c r="U664" s="181">
        <v>16340</v>
      </c>
      <c r="V664" s="250"/>
      <c r="W664" s="199">
        <v>0</v>
      </c>
      <c r="X664" s="258">
        <v>0.09</v>
      </c>
      <c r="Y664" s="258">
        <v>2.5469368153548375E-2</v>
      </c>
      <c r="Z664" s="259">
        <v>0</v>
      </c>
      <c r="AA664" s="253"/>
      <c r="AB664" s="260">
        <v>0</v>
      </c>
      <c r="AC664" s="261">
        <v>0</v>
      </c>
      <c r="AD664" s="181">
        <v>0</v>
      </c>
      <c r="AE664" s="261">
        <v>0</v>
      </c>
      <c r="AF664" s="262">
        <v>0</v>
      </c>
      <c r="AG664" s="193"/>
    </row>
    <row r="665" spans="1:33" s="59" customFormat="1" ht="12">
      <c r="A665" s="194">
        <v>485</v>
      </c>
      <c r="B665" s="195">
        <v>485258229</v>
      </c>
      <c r="C665" s="196" t="s">
        <v>547</v>
      </c>
      <c r="D665" s="197">
        <v>258</v>
      </c>
      <c r="E665" s="196" t="s">
        <v>285</v>
      </c>
      <c r="F665" s="197">
        <v>229</v>
      </c>
      <c r="G665" s="198" t="s">
        <v>256</v>
      </c>
      <c r="H665" s="180"/>
      <c r="I665" s="181">
        <v>15205</v>
      </c>
      <c r="J665" s="181">
        <v>1581</v>
      </c>
      <c r="K665" s="181">
        <f t="shared" si="10"/>
        <v>0</v>
      </c>
      <c r="L665" s="181">
        <v>1088</v>
      </c>
      <c r="M665" s="181">
        <v>17874</v>
      </c>
      <c r="N665" s="249"/>
      <c r="O665" s="205">
        <v>24</v>
      </c>
      <c r="P665" s="181">
        <v>0</v>
      </c>
      <c r="Q665" s="181">
        <v>402864</v>
      </c>
      <c r="R665" s="181">
        <v>0</v>
      </c>
      <c r="S665" s="181">
        <v>0</v>
      </c>
      <c r="T665" s="181">
        <v>26112</v>
      </c>
      <c r="U665" s="181">
        <v>428976</v>
      </c>
      <c r="V665" s="250"/>
      <c r="W665" s="199">
        <v>0</v>
      </c>
      <c r="X665" s="258">
        <v>0.09</v>
      </c>
      <c r="Y665" s="258">
        <v>1.8899001017940016E-2</v>
      </c>
      <c r="Z665" s="259">
        <v>0</v>
      </c>
      <c r="AA665" s="253"/>
      <c r="AB665" s="260">
        <v>0</v>
      </c>
      <c r="AC665" s="261">
        <v>0</v>
      </c>
      <c r="AD665" s="181">
        <v>0</v>
      </c>
      <c r="AE665" s="261">
        <v>0</v>
      </c>
      <c r="AF665" s="262">
        <v>0</v>
      </c>
      <c r="AG665" s="193"/>
    </row>
    <row r="666" spans="1:33" s="59" customFormat="1" ht="12">
      <c r="A666" s="194">
        <v>485</v>
      </c>
      <c r="B666" s="195">
        <v>485258248</v>
      </c>
      <c r="C666" s="196" t="s">
        <v>547</v>
      </c>
      <c r="D666" s="197">
        <v>258</v>
      </c>
      <c r="E666" s="196" t="s">
        <v>285</v>
      </c>
      <c r="F666" s="197">
        <v>248</v>
      </c>
      <c r="G666" s="198" t="s">
        <v>275</v>
      </c>
      <c r="H666" s="180"/>
      <c r="I666" s="181">
        <v>14691</v>
      </c>
      <c r="J666" s="181">
        <v>783</v>
      </c>
      <c r="K666" s="181">
        <f t="shared" si="10"/>
        <v>0</v>
      </c>
      <c r="L666" s="181">
        <v>1088</v>
      </c>
      <c r="M666" s="181">
        <v>16562</v>
      </c>
      <c r="N666" s="249"/>
      <c r="O666" s="205">
        <v>1</v>
      </c>
      <c r="P666" s="181">
        <v>0</v>
      </c>
      <c r="Q666" s="181">
        <v>15474</v>
      </c>
      <c r="R666" s="181">
        <v>0</v>
      </c>
      <c r="S666" s="181">
        <v>0</v>
      </c>
      <c r="T666" s="181">
        <v>1088</v>
      </c>
      <c r="U666" s="181">
        <v>16562</v>
      </c>
      <c r="V666" s="250"/>
      <c r="W666" s="199">
        <v>0</v>
      </c>
      <c r="X666" s="258">
        <v>0.09</v>
      </c>
      <c r="Y666" s="258">
        <v>7.0579296698307384E-2</v>
      </c>
      <c r="Z666" s="259">
        <v>0</v>
      </c>
      <c r="AA666" s="253"/>
      <c r="AB666" s="260">
        <v>0</v>
      </c>
      <c r="AC666" s="261">
        <v>0</v>
      </c>
      <c r="AD666" s="181">
        <v>0</v>
      </c>
      <c r="AE666" s="261">
        <v>0</v>
      </c>
      <c r="AF666" s="262">
        <v>0</v>
      </c>
      <c r="AG666" s="193"/>
    </row>
    <row r="667" spans="1:33" s="59" customFormat="1" ht="12">
      <c r="A667" s="194">
        <v>485</v>
      </c>
      <c r="B667" s="195">
        <v>485258258</v>
      </c>
      <c r="C667" s="196" t="s">
        <v>547</v>
      </c>
      <c r="D667" s="197">
        <v>258</v>
      </c>
      <c r="E667" s="196" t="s">
        <v>285</v>
      </c>
      <c r="F667" s="197">
        <v>258</v>
      </c>
      <c r="G667" s="198" t="s">
        <v>285</v>
      </c>
      <c r="H667" s="180"/>
      <c r="I667" s="181">
        <v>13966</v>
      </c>
      <c r="J667" s="181">
        <v>4519</v>
      </c>
      <c r="K667" s="181">
        <f t="shared" si="10"/>
        <v>0</v>
      </c>
      <c r="L667" s="181">
        <v>1088</v>
      </c>
      <c r="M667" s="181">
        <v>19573</v>
      </c>
      <c r="N667" s="249"/>
      <c r="O667" s="205">
        <v>422</v>
      </c>
      <c r="P667" s="181">
        <v>0</v>
      </c>
      <c r="Q667" s="181">
        <v>7800670</v>
      </c>
      <c r="R667" s="181">
        <v>-260087.20835372381</v>
      </c>
      <c r="S667" s="181">
        <v>0</v>
      </c>
      <c r="T667" s="181">
        <v>459136</v>
      </c>
      <c r="U667" s="181">
        <v>7999718.7916462766</v>
      </c>
      <c r="V667" s="250"/>
      <c r="W667" s="199">
        <v>0</v>
      </c>
      <c r="X667" s="258">
        <v>0.09</v>
      </c>
      <c r="Y667" s="258">
        <v>0.10336977369627079</v>
      </c>
      <c r="Z667" s="259">
        <v>-616.3203989424735</v>
      </c>
      <c r="AA667" s="253"/>
      <c r="AB667" s="260">
        <v>0</v>
      </c>
      <c r="AC667" s="261">
        <v>35.571428571428569</v>
      </c>
      <c r="AD667" s="181">
        <v>696239.85714285728</v>
      </c>
      <c r="AE667" s="261">
        <v>0</v>
      </c>
      <c r="AF667" s="262">
        <v>0</v>
      </c>
      <c r="AG667" s="193"/>
    </row>
    <row r="668" spans="1:33" s="59" customFormat="1" ht="12">
      <c r="A668" s="194">
        <v>485</v>
      </c>
      <c r="B668" s="195">
        <v>485258291</v>
      </c>
      <c r="C668" s="196" t="s">
        <v>547</v>
      </c>
      <c r="D668" s="197">
        <v>258</v>
      </c>
      <c r="E668" s="196" t="s">
        <v>285</v>
      </c>
      <c r="F668" s="197">
        <v>291</v>
      </c>
      <c r="G668" s="198" t="s">
        <v>318</v>
      </c>
      <c r="H668" s="180"/>
      <c r="I668" s="181">
        <v>15196</v>
      </c>
      <c r="J668" s="181">
        <v>6262</v>
      </c>
      <c r="K668" s="181">
        <f t="shared" si="10"/>
        <v>0</v>
      </c>
      <c r="L668" s="181">
        <v>1088</v>
      </c>
      <c r="M668" s="181">
        <v>22546</v>
      </c>
      <c r="N668" s="249"/>
      <c r="O668" s="205">
        <v>10</v>
      </c>
      <c r="P668" s="181">
        <v>0</v>
      </c>
      <c r="Q668" s="181">
        <v>214580</v>
      </c>
      <c r="R668" s="181">
        <v>0</v>
      </c>
      <c r="S668" s="181">
        <v>0</v>
      </c>
      <c r="T668" s="181">
        <v>10880</v>
      </c>
      <c r="U668" s="181">
        <v>225460</v>
      </c>
      <c r="V668" s="250"/>
      <c r="W668" s="199">
        <v>0</v>
      </c>
      <c r="X668" s="258">
        <v>0.09</v>
      </c>
      <c r="Y668" s="258">
        <v>3.5765587975309099E-2</v>
      </c>
      <c r="Z668" s="259">
        <v>0</v>
      </c>
      <c r="AA668" s="253"/>
      <c r="AB668" s="260">
        <v>0</v>
      </c>
      <c r="AC668" s="261">
        <v>0</v>
      </c>
      <c r="AD668" s="181">
        <v>0</v>
      </c>
      <c r="AE668" s="261">
        <v>0</v>
      </c>
      <c r="AF668" s="262">
        <v>0</v>
      </c>
      <c r="AG668" s="193"/>
    </row>
    <row r="669" spans="1:33" s="59" customFormat="1" ht="12">
      <c r="A669" s="194">
        <v>486</v>
      </c>
      <c r="B669" s="195">
        <v>486348017</v>
      </c>
      <c r="C669" s="196" t="s">
        <v>575</v>
      </c>
      <c r="D669" s="197">
        <v>348</v>
      </c>
      <c r="E669" s="196" t="s">
        <v>375</v>
      </c>
      <c r="F669" s="197">
        <v>17</v>
      </c>
      <c r="G669" s="198" t="s">
        <v>44</v>
      </c>
      <c r="H669" s="180"/>
      <c r="I669" s="181">
        <v>17446</v>
      </c>
      <c r="J669" s="181">
        <v>5124</v>
      </c>
      <c r="K669" s="181">
        <f t="shared" si="10"/>
        <v>0</v>
      </c>
      <c r="L669" s="181">
        <v>1088</v>
      </c>
      <c r="M669" s="181">
        <v>23658</v>
      </c>
      <c r="N669" s="249"/>
      <c r="O669" s="205">
        <v>3</v>
      </c>
      <c r="P669" s="181">
        <v>0</v>
      </c>
      <c r="Q669" s="181">
        <v>67710</v>
      </c>
      <c r="R669" s="181">
        <v>0</v>
      </c>
      <c r="S669" s="181">
        <v>0</v>
      </c>
      <c r="T669" s="181">
        <v>3264</v>
      </c>
      <c r="U669" s="181">
        <v>70974</v>
      </c>
      <c r="V669" s="250"/>
      <c r="W669" s="199">
        <v>0</v>
      </c>
      <c r="X669" s="258">
        <v>0.09</v>
      </c>
      <c r="Y669" s="258">
        <v>3.9629445856002327E-3</v>
      </c>
      <c r="Z669" s="259">
        <v>0</v>
      </c>
      <c r="AA669" s="253"/>
      <c r="AB669" s="260">
        <v>0</v>
      </c>
      <c r="AC669" s="261">
        <v>0</v>
      </c>
      <c r="AD669" s="181">
        <v>0</v>
      </c>
      <c r="AE669" s="261">
        <v>0</v>
      </c>
      <c r="AF669" s="262">
        <v>0</v>
      </c>
      <c r="AG669" s="193"/>
    </row>
    <row r="670" spans="1:33" s="59" customFormat="1" ht="12">
      <c r="A670" s="194">
        <v>486</v>
      </c>
      <c r="B670" s="195">
        <v>486348151</v>
      </c>
      <c r="C670" s="196" t="s">
        <v>575</v>
      </c>
      <c r="D670" s="197">
        <v>348</v>
      </c>
      <c r="E670" s="196" t="s">
        <v>375</v>
      </c>
      <c r="F670" s="197">
        <v>151</v>
      </c>
      <c r="G670" s="198" t="s">
        <v>178</v>
      </c>
      <c r="H670" s="180"/>
      <c r="I670" s="181">
        <v>15171</v>
      </c>
      <c r="J670" s="181">
        <v>2500</v>
      </c>
      <c r="K670" s="181">
        <f t="shared" si="10"/>
        <v>0</v>
      </c>
      <c r="L670" s="181">
        <v>1088</v>
      </c>
      <c r="M670" s="181">
        <v>18759</v>
      </c>
      <c r="N670" s="249"/>
      <c r="O670" s="205">
        <v>2</v>
      </c>
      <c r="P670" s="181">
        <v>0</v>
      </c>
      <c r="Q670" s="181">
        <v>35342</v>
      </c>
      <c r="R670" s="181">
        <v>0</v>
      </c>
      <c r="S670" s="181">
        <v>0</v>
      </c>
      <c r="T670" s="181">
        <v>2176</v>
      </c>
      <c r="U670" s="181">
        <v>37518</v>
      </c>
      <c r="V670" s="250"/>
      <c r="W670" s="199">
        <v>0</v>
      </c>
      <c r="X670" s="258">
        <v>0.09</v>
      </c>
      <c r="Y670" s="258">
        <v>1.4403159760963206E-2</v>
      </c>
      <c r="Z670" s="259">
        <v>0</v>
      </c>
      <c r="AA670" s="253"/>
      <c r="AB670" s="260">
        <v>0</v>
      </c>
      <c r="AC670" s="261">
        <v>0</v>
      </c>
      <c r="AD670" s="181">
        <v>0</v>
      </c>
      <c r="AE670" s="261">
        <v>0</v>
      </c>
      <c r="AF670" s="262">
        <v>0</v>
      </c>
      <c r="AG670" s="193"/>
    </row>
    <row r="671" spans="1:33" s="59" customFormat="1" ht="12">
      <c r="A671" s="194">
        <v>486</v>
      </c>
      <c r="B671" s="195">
        <v>486348153</v>
      </c>
      <c r="C671" s="196" t="s">
        <v>575</v>
      </c>
      <c r="D671" s="197">
        <v>348</v>
      </c>
      <c r="E671" s="196" t="s">
        <v>375</v>
      </c>
      <c r="F671" s="197">
        <v>153</v>
      </c>
      <c r="G671" s="198" t="s">
        <v>180</v>
      </c>
      <c r="H671" s="180"/>
      <c r="I671" s="181">
        <v>10115</v>
      </c>
      <c r="J671" s="181">
        <v>26</v>
      </c>
      <c r="K671" s="181">
        <f t="shared" si="10"/>
        <v>0</v>
      </c>
      <c r="L671" s="181">
        <v>1088</v>
      </c>
      <c r="M671" s="181">
        <v>11229</v>
      </c>
      <c r="N671" s="249"/>
      <c r="O671" s="205">
        <v>1</v>
      </c>
      <c r="P671" s="181">
        <v>0</v>
      </c>
      <c r="Q671" s="181">
        <v>10141</v>
      </c>
      <c r="R671" s="181">
        <v>0</v>
      </c>
      <c r="S671" s="181">
        <v>0</v>
      </c>
      <c r="T671" s="181">
        <v>1088</v>
      </c>
      <c r="U671" s="181">
        <v>11229</v>
      </c>
      <c r="V671" s="250"/>
      <c r="W671" s="199">
        <v>0</v>
      </c>
      <c r="X671" s="258">
        <v>0.09</v>
      </c>
      <c r="Y671" s="258">
        <v>1.3058159672249003E-2</v>
      </c>
      <c r="Z671" s="259">
        <v>0</v>
      </c>
      <c r="AA671" s="253"/>
      <c r="AB671" s="260">
        <v>0</v>
      </c>
      <c r="AC671" s="261">
        <v>0</v>
      </c>
      <c r="AD671" s="181">
        <v>0</v>
      </c>
      <c r="AE671" s="261">
        <v>0</v>
      </c>
      <c r="AF671" s="262">
        <v>0</v>
      </c>
      <c r="AG671" s="193"/>
    </row>
    <row r="672" spans="1:33" s="59" customFormat="1" ht="12">
      <c r="A672" s="194">
        <v>486</v>
      </c>
      <c r="B672" s="195">
        <v>486348186</v>
      </c>
      <c r="C672" s="196" t="s">
        <v>575</v>
      </c>
      <c r="D672" s="197">
        <v>348</v>
      </c>
      <c r="E672" s="196" t="s">
        <v>375</v>
      </c>
      <c r="F672" s="197">
        <v>186</v>
      </c>
      <c r="G672" s="198" t="s">
        <v>213</v>
      </c>
      <c r="H672" s="180"/>
      <c r="I672" s="181">
        <v>16023</v>
      </c>
      <c r="J672" s="181">
        <v>6402</v>
      </c>
      <c r="K672" s="181">
        <f t="shared" si="10"/>
        <v>0</v>
      </c>
      <c r="L672" s="181">
        <v>1088</v>
      </c>
      <c r="M672" s="181">
        <v>23513</v>
      </c>
      <c r="N672" s="249"/>
      <c r="O672" s="205">
        <v>3</v>
      </c>
      <c r="P672" s="181">
        <v>0</v>
      </c>
      <c r="Q672" s="181">
        <v>67275</v>
      </c>
      <c r="R672" s="181">
        <v>0</v>
      </c>
      <c r="S672" s="181">
        <v>0</v>
      </c>
      <c r="T672" s="181">
        <v>3264</v>
      </c>
      <c r="U672" s="181">
        <v>70539</v>
      </c>
      <c r="V672" s="250"/>
      <c r="W672" s="199">
        <v>0</v>
      </c>
      <c r="X672" s="258">
        <v>0.09</v>
      </c>
      <c r="Y672" s="258">
        <v>8.0539289253751031E-3</v>
      </c>
      <c r="Z672" s="259">
        <v>0</v>
      </c>
      <c r="AA672" s="253"/>
      <c r="AB672" s="260">
        <v>0</v>
      </c>
      <c r="AC672" s="261">
        <v>0</v>
      </c>
      <c r="AD672" s="181">
        <v>0</v>
      </c>
      <c r="AE672" s="261">
        <v>0</v>
      </c>
      <c r="AF672" s="262">
        <v>0</v>
      </c>
      <c r="AG672" s="193"/>
    </row>
    <row r="673" spans="1:33" s="59" customFormat="1" ht="12">
      <c r="A673" s="194">
        <v>486</v>
      </c>
      <c r="B673" s="195">
        <v>486348214</v>
      </c>
      <c r="C673" s="196" t="s">
        <v>575</v>
      </c>
      <c r="D673" s="197">
        <v>348</v>
      </c>
      <c r="E673" s="196" t="s">
        <v>375</v>
      </c>
      <c r="F673" s="197">
        <v>214</v>
      </c>
      <c r="G673" s="198" t="s">
        <v>241</v>
      </c>
      <c r="H673" s="180"/>
      <c r="I673" s="181">
        <v>12414</v>
      </c>
      <c r="J673" s="181">
        <v>3007</v>
      </c>
      <c r="K673" s="181">
        <f t="shared" si="10"/>
        <v>0</v>
      </c>
      <c r="L673" s="181">
        <v>1088</v>
      </c>
      <c r="M673" s="181">
        <v>16509</v>
      </c>
      <c r="N673" s="249"/>
      <c r="O673" s="205">
        <v>1</v>
      </c>
      <c r="P673" s="181">
        <v>0</v>
      </c>
      <c r="Q673" s="181">
        <v>15421</v>
      </c>
      <c r="R673" s="181">
        <v>0</v>
      </c>
      <c r="S673" s="181">
        <v>0</v>
      </c>
      <c r="T673" s="181">
        <v>1088</v>
      </c>
      <c r="U673" s="181">
        <v>16509</v>
      </c>
      <c r="V673" s="250"/>
      <c r="W673" s="199">
        <v>0</v>
      </c>
      <c r="X673" s="258">
        <v>0.09</v>
      </c>
      <c r="Y673" s="258">
        <v>2.4668507808144453E-3</v>
      </c>
      <c r="Z673" s="259">
        <v>0</v>
      </c>
      <c r="AA673" s="253"/>
      <c r="AB673" s="260">
        <v>0</v>
      </c>
      <c r="AC673" s="261">
        <v>0</v>
      </c>
      <c r="AD673" s="181">
        <v>0</v>
      </c>
      <c r="AE673" s="261">
        <v>0</v>
      </c>
      <c r="AF673" s="262">
        <v>0</v>
      </c>
      <c r="AG673" s="193"/>
    </row>
    <row r="674" spans="1:33" s="59" customFormat="1" ht="12">
      <c r="A674" s="194">
        <v>486</v>
      </c>
      <c r="B674" s="195">
        <v>486348215</v>
      </c>
      <c r="C674" s="196" t="s">
        <v>575</v>
      </c>
      <c r="D674" s="197">
        <v>348</v>
      </c>
      <c r="E674" s="196" t="s">
        <v>375</v>
      </c>
      <c r="F674" s="197">
        <v>215</v>
      </c>
      <c r="G674" s="198" t="s">
        <v>242</v>
      </c>
      <c r="H674" s="180"/>
      <c r="I674" s="181">
        <v>18511</v>
      </c>
      <c r="J674" s="181">
        <v>4361</v>
      </c>
      <c r="K674" s="181">
        <f t="shared" si="10"/>
        <v>0</v>
      </c>
      <c r="L674" s="181">
        <v>1088</v>
      </c>
      <c r="M674" s="181">
        <v>23960</v>
      </c>
      <c r="N674" s="249"/>
      <c r="O674" s="205">
        <v>1</v>
      </c>
      <c r="P674" s="181">
        <v>0</v>
      </c>
      <c r="Q674" s="181">
        <v>22872</v>
      </c>
      <c r="R674" s="181">
        <v>0</v>
      </c>
      <c r="S674" s="181">
        <v>0</v>
      </c>
      <c r="T674" s="181">
        <v>1088</v>
      </c>
      <c r="U674" s="181">
        <v>23960</v>
      </c>
      <c r="V674" s="250"/>
      <c r="W674" s="199">
        <v>0</v>
      </c>
      <c r="X674" s="258">
        <v>0.18</v>
      </c>
      <c r="Y674" s="258">
        <v>2.7811239659789821E-2</v>
      </c>
      <c r="Z674" s="259">
        <v>0</v>
      </c>
      <c r="AA674" s="253"/>
      <c r="AB674" s="260">
        <v>0</v>
      </c>
      <c r="AC674" s="261">
        <v>0</v>
      </c>
      <c r="AD674" s="181">
        <v>0</v>
      </c>
      <c r="AE674" s="261">
        <v>0</v>
      </c>
      <c r="AF674" s="262">
        <v>0</v>
      </c>
      <c r="AG674" s="193"/>
    </row>
    <row r="675" spans="1:33" s="59" customFormat="1" ht="12">
      <c r="A675" s="194">
        <v>486</v>
      </c>
      <c r="B675" s="195">
        <v>486348226</v>
      </c>
      <c r="C675" s="196" t="s">
        <v>575</v>
      </c>
      <c r="D675" s="197">
        <v>348</v>
      </c>
      <c r="E675" s="196" t="s">
        <v>375</v>
      </c>
      <c r="F675" s="197">
        <v>226</v>
      </c>
      <c r="G675" s="198" t="s">
        <v>253</v>
      </c>
      <c r="H675" s="180"/>
      <c r="I675" s="181">
        <v>15575</v>
      </c>
      <c r="J675" s="181">
        <v>2841</v>
      </c>
      <c r="K675" s="181">
        <f t="shared" si="10"/>
        <v>0</v>
      </c>
      <c r="L675" s="181">
        <v>1088</v>
      </c>
      <c r="M675" s="181">
        <v>19504</v>
      </c>
      <c r="N675" s="249"/>
      <c r="O675" s="205">
        <v>3</v>
      </c>
      <c r="P675" s="181">
        <v>0</v>
      </c>
      <c r="Q675" s="181">
        <v>55248</v>
      </c>
      <c r="R675" s="181">
        <v>0</v>
      </c>
      <c r="S675" s="181">
        <v>0</v>
      </c>
      <c r="T675" s="181">
        <v>3264</v>
      </c>
      <c r="U675" s="181">
        <v>58512</v>
      </c>
      <c r="V675" s="250"/>
      <c r="W675" s="199">
        <v>0</v>
      </c>
      <c r="X675" s="258">
        <v>0.18</v>
      </c>
      <c r="Y675" s="258">
        <v>2.2935777732683526E-2</v>
      </c>
      <c r="Z675" s="259">
        <v>0</v>
      </c>
      <c r="AA675" s="253"/>
      <c r="AB675" s="260">
        <v>0</v>
      </c>
      <c r="AC675" s="261">
        <v>0</v>
      </c>
      <c r="AD675" s="181">
        <v>0</v>
      </c>
      <c r="AE675" s="261">
        <v>0</v>
      </c>
      <c r="AF675" s="262">
        <v>0</v>
      </c>
      <c r="AG675" s="193"/>
    </row>
    <row r="676" spans="1:33" s="59" customFormat="1" ht="12">
      <c r="A676" s="194">
        <v>486</v>
      </c>
      <c r="B676" s="195">
        <v>486348227</v>
      </c>
      <c r="C676" s="196" t="s">
        <v>575</v>
      </c>
      <c r="D676" s="197">
        <v>348</v>
      </c>
      <c r="E676" s="196" t="s">
        <v>375</v>
      </c>
      <c r="F676" s="197">
        <v>227</v>
      </c>
      <c r="G676" s="198" t="s">
        <v>254</v>
      </c>
      <c r="H676" s="180"/>
      <c r="I676" s="181">
        <v>15957</v>
      </c>
      <c r="J676" s="181">
        <v>4593</v>
      </c>
      <c r="K676" s="181">
        <f t="shared" si="10"/>
        <v>0</v>
      </c>
      <c r="L676" s="181">
        <v>1088</v>
      </c>
      <c r="M676" s="181">
        <v>21638</v>
      </c>
      <c r="N676" s="249"/>
      <c r="O676" s="205">
        <v>1</v>
      </c>
      <c r="P676" s="181">
        <v>0</v>
      </c>
      <c r="Q676" s="181">
        <v>20550</v>
      </c>
      <c r="R676" s="181">
        <v>0</v>
      </c>
      <c r="S676" s="181">
        <v>0</v>
      </c>
      <c r="T676" s="181">
        <v>1088</v>
      </c>
      <c r="U676" s="181">
        <v>21638</v>
      </c>
      <c r="V676" s="250"/>
      <c r="W676" s="199">
        <v>0</v>
      </c>
      <c r="X676" s="258">
        <v>0.18</v>
      </c>
      <c r="Y676" s="258">
        <v>1.7742810791599218E-2</v>
      </c>
      <c r="Z676" s="259">
        <v>0</v>
      </c>
      <c r="AA676" s="253"/>
      <c r="AB676" s="260">
        <v>0</v>
      </c>
      <c r="AC676" s="261">
        <v>0</v>
      </c>
      <c r="AD676" s="181">
        <v>0</v>
      </c>
      <c r="AE676" s="261">
        <v>0</v>
      </c>
      <c r="AF676" s="262">
        <v>0</v>
      </c>
      <c r="AG676" s="193"/>
    </row>
    <row r="677" spans="1:33" s="59" customFormat="1" ht="12">
      <c r="A677" s="194">
        <v>486</v>
      </c>
      <c r="B677" s="195">
        <v>486348277</v>
      </c>
      <c r="C677" s="196" t="s">
        <v>575</v>
      </c>
      <c r="D677" s="197">
        <v>348</v>
      </c>
      <c r="E677" s="196" t="s">
        <v>375</v>
      </c>
      <c r="F677" s="197">
        <v>277</v>
      </c>
      <c r="G677" s="198" t="s">
        <v>304</v>
      </c>
      <c r="H677" s="180"/>
      <c r="I677" s="181">
        <v>17446</v>
      </c>
      <c r="J677" s="181">
        <v>705</v>
      </c>
      <c r="K677" s="181">
        <f t="shared" si="10"/>
        <v>0</v>
      </c>
      <c r="L677" s="181">
        <v>1088</v>
      </c>
      <c r="M677" s="181">
        <v>19239</v>
      </c>
      <c r="N677" s="249"/>
      <c r="O677" s="205">
        <v>8</v>
      </c>
      <c r="P677" s="181">
        <v>0</v>
      </c>
      <c r="Q677" s="181">
        <v>145208</v>
      </c>
      <c r="R677" s="181">
        <v>0</v>
      </c>
      <c r="S677" s="181">
        <v>0</v>
      </c>
      <c r="T677" s="181">
        <v>8704</v>
      </c>
      <c r="U677" s="181">
        <v>153912</v>
      </c>
      <c r="V677" s="250"/>
      <c r="W677" s="199">
        <v>0</v>
      </c>
      <c r="X677" s="258">
        <v>0.18</v>
      </c>
      <c r="Y677" s="258">
        <v>6.0482978391572864E-2</v>
      </c>
      <c r="Z677" s="259">
        <v>0</v>
      </c>
      <c r="AA677" s="253"/>
      <c r="AB677" s="260">
        <v>0</v>
      </c>
      <c r="AC677" s="261">
        <v>0</v>
      </c>
      <c r="AD677" s="181">
        <v>0</v>
      </c>
      <c r="AE677" s="261">
        <v>0</v>
      </c>
      <c r="AF677" s="262">
        <v>0</v>
      </c>
      <c r="AG677" s="193"/>
    </row>
    <row r="678" spans="1:33" s="59" customFormat="1" ht="12">
      <c r="A678" s="194">
        <v>486</v>
      </c>
      <c r="B678" s="195">
        <v>486348316</v>
      </c>
      <c r="C678" s="196" t="s">
        <v>575</v>
      </c>
      <c r="D678" s="197">
        <v>348</v>
      </c>
      <c r="E678" s="196" t="s">
        <v>375</v>
      </c>
      <c r="F678" s="197">
        <v>316</v>
      </c>
      <c r="G678" s="198" t="s">
        <v>343</v>
      </c>
      <c r="H678" s="180"/>
      <c r="I678" s="181">
        <v>16631</v>
      </c>
      <c r="J678" s="181">
        <v>2034</v>
      </c>
      <c r="K678" s="181">
        <f t="shared" si="10"/>
        <v>0</v>
      </c>
      <c r="L678" s="181">
        <v>1088</v>
      </c>
      <c r="M678" s="181">
        <v>19753</v>
      </c>
      <c r="N678" s="249"/>
      <c r="O678" s="205">
        <v>3</v>
      </c>
      <c r="P678" s="181">
        <v>0</v>
      </c>
      <c r="Q678" s="181">
        <v>55995</v>
      </c>
      <c r="R678" s="181">
        <v>0</v>
      </c>
      <c r="S678" s="181">
        <v>0</v>
      </c>
      <c r="T678" s="181">
        <v>3264</v>
      </c>
      <c r="U678" s="181">
        <v>59259</v>
      </c>
      <c r="V678" s="250"/>
      <c r="W678" s="199">
        <v>0</v>
      </c>
      <c r="X678" s="258">
        <v>0.18</v>
      </c>
      <c r="Y678" s="258">
        <v>1.874822571860723E-2</v>
      </c>
      <c r="Z678" s="259">
        <v>0</v>
      </c>
      <c r="AA678" s="253"/>
      <c r="AB678" s="260">
        <v>0</v>
      </c>
      <c r="AC678" s="261">
        <v>0</v>
      </c>
      <c r="AD678" s="181">
        <v>0</v>
      </c>
      <c r="AE678" s="261">
        <v>0</v>
      </c>
      <c r="AF678" s="262">
        <v>0</v>
      </c>
      <c r="AG678" s="193"/>
    </row>
    <row r="679" spans="1:33" s="59" customFormat="1" ht="12">
      <c r="A679" s="194">
        <v>486</v>
      </c>
      <c r="B679" s="195">
        <v>486348348</v>
      </c>
      <c r="C679" s="196" t="s">
        <v>575</v>
      </c>
      <c r="D679" s="197">
        <v>348</v>
      </c>
      <c r="E679" s="196" t="s">
        <v>375</v>
      </c>
      <c r="F679" s="197">
        <v>348</v>
      </c>
      <c r="G679" s="198" t="s">
        <v>375</v>
      </c>
      <c r="H679" s="180"/>
      <c r="I679" s="181">
        <v>15898</v>
      </c>
      <c r="J679" s="181">
        <v>0</v>
      </c>
      <c r="K679" s="181">
        <f t="shared" si="10"/>
        <v>1503.0579710144928</v>
      </c>
      <c r="L679" s="181">
        <v>1088</v>
      </c>
      <c r="M679" s="181">
        <v>18489.057971014492</v>
      </c>
      <c r="N679" s="249"/>
      <c r="O679" s="205">
        <v>621</v>
      </c>
      <c r="P679" s="181">
        <v>0</v>
      </c>
      <c r="Q679" s="181">
        <v>9872658</v>
      </c>
      <c r="R679" s="181">
        <v>0</v>
      </c>
      <c r="S679" s="181">
        <v>933399</v>
      </c>
      <c r="T679" s="181">
        <v>675648</v>
      </c>
      <c r="U679" s="181">
        <v>11481705</v>
      </c>
      <c r="V679" s="250"/>
      <c r="W679" s="199">
        <v>0</v>
      </c>
      <c r="X679" s="258">
        <v>0.18</v>
      </c>
      <c r="Y679" s="258">
        <v>6.8626415659820139E-2</v>
      </c>
      <c r="Z679" s="259">
        <v>0</v>
      </c>
      <c r="AA679" s="253"/>
      <c r="AB679" s="260">
        <v>0</v>
      </c>
      <c r="AC679" s="261">
        <v>0</v>
      </c>
      <c r="AD679" s="181">
        <v>0</v>
      </c>
      <c r="AE679" s="261">
        <v>0</v>
      </c>
      <c r="AF679" s="262">
        <v>0</v>
      </c>
      <c r="AG679" s="193"/>
    </row>
    <row r="680" spans="1:33" s="59" customFormat="1" ht="12">
      <c r="A680" s="194">
        <v>486</v>
      </c>
      <c r="B680" s="195">
        <v>486348610</v>
      </c>
      <c r="C680" s="196" t="s">
        <v>575</v>
      </c>
      <c r="D680" s="197">
        <v>348</v>
      </c>
      <c r="E680" s="196" t="s">
        <v>375</v>
      </c>
      <c r="F680" s="197">
        <v>610</v>
      </c>
      <c r="G680" s="198" t="s">
        <v>384</v>
      </c>
      <c r="H680" s="180"/>
      <c r="I680" s="181">
        <v>10064</v>
      </c>
      <c r="J680" s="181">
        <v>2334</v>
      </c>
      <c r="K680" s="181">
        <f t="shared" si="10"/>
        <v>0</v>
      </c>
      <c r="L680" s="181">
        <v>1088</v>
      </c>
      <c r="M680" s="181">
        <v>13486</v>
      </c>
      <c r="N680" s="249"/>
      <c r="O680" s="205">
        <v>1</v>
      </c>
      <c r="P680" s="181">
        <v>0</v>
      </c>
      <c r="Q680" s="181">
        <v>12398</v>
      </c>
      <c r="R680" s="181">
        <v>0</v>
      </c>
      <c r="S680" s="181">
        <v>0</v>
      </c>
      <c r="T680" s="181">
        <v>1088</v>
      </c>
      <c r="U680" s="181">
        <v>13486</v>
      </c>
      <c r="V680" s="250"/>
      <c r="W680" s="199">
        <v>0</v>
      </c>
      <c r="X680" s="258">
        <v>0.09</v>
      </c>
      <c r="Y680" s="258">
        <v>9.7386219050748738E-3</v>
      </c>
      <c r="Z680" s="259">
        <v>0</v>
      </c>
      <c r="AA680" s="253"/>
      <c r="AB680" s="260">
        <v>0</v>
      </c>
      <c r="AC680" s="261">
        <v>0</v>
      </c>
      <c r="AD680" s="181">
        <v>0</v>
      </c>
      <c r="AE680" s="261">
        <v>0</v>
      </c>
      <c r="AF680" s="262">
        <v>0</v>
      </c>
      <c r="AG680" s="193"/>
    </row>
    <row r="681" spans="1:33" s="59" customFormat="1" ht="12">
      <c r="A681" s="194">
        <v>486</v>
      </c>
      <c r="B681" s="195">
        <v>486348658</v>
      </c>
      <c r="C681" s="196" t="s">
        <v>575</v>
      </c>
      <c r="D681" s="197">
        <v>348</v>
      </c>
      <c r="E681" s="196" t="s">
        <v>375</v>
      </c>
      <c r="F681" s="197">
        <v>658</v>
      </c>
      <c r="G681" s="198" t="s">
        <v>397</v>
      </c>
      <c r="H681" s="180"/>
      <c r="I681" s="181">
        <v>15989</v>
      </c>
      <c r="J681" s="181">
        <v>3848</v>
      </c>
      <c r="K681" s="181">
        <f t="shared" si="10"/>
        <v>0</v>
      </c>
      <c r="L681" s="181">
        <v>1088</v>
      </c>
      <c r="M681" s="181">
        <v>20925</v>
      </c>
      <c r="N681" s="249"/>
      <c r="O681" s="205">
        <v>3</v>
      </c>
      <c r="P681" s="181">
        <v>0</v>
      </c>
      <c r="Q681" s="181">
        <v>59511</v>
      </c>
      <c r="R681" s="181">
        <v>0</v>
      </c>
      <c r="S681" s="181">
        <v>0</v>
      </c>
      <c r="T681" s="181">
        <v>3264</v>
      </c>
      <c r="U681" s="181">
        <v>62775</v>
      </c>
      <c r="V681" s="250"/>
      <c r="W681" s="199">
        <v>0</v>
      </c>
      <c r="X681" s="258">
        <v>0.09</v>
      </c>
      <c r="Y681" s="258">
        <v>5.6470513555609957E-3</v>
      </c>
      <c r="Z681" s="259">
        <v>0</v>
      </c>
      <c r="AA681" s="253"/>
      <c r="AB681" s="260">
        <v>0</v>
      </c>
      <c r="AC681" s="261">
        <v>0</v>
      </c>
      <c r="AD681" s="181">
        <v>0</v>
      </c>
      <c r="AE681" s="261">
        <v>0</v>
      </c>
      <c r="AF681" s="262">
        <v>0</v>
      </c>
      <c r="AG681" s="193"/>
    </row>
    <row r="682" spans="1:33" s="59" customFormat="1" ht="12">
      <c r="A682" s="194">
        <v>486</v>
      </c>
      <c r="B682" s="195">
        <v>486348753</v>
      </c>
      <c r="C682" s="196" t="s">
        <v>575</v>
      </c>
      <c r="D682" s="197">
        <v>348</v>
      </c>
      <c r="E682" s="196" t="s">
        <v>375</v>
      </c>
      <c r="F682" s="197">
        <v>753</v>
      </c>
      <c r="G682" s="198" t="s">
        <v>426</v>
      </c>
      <c r="H682" s="180"/>
      <c r="I682" s="181">
        <v>10115</v>
      </c>
      <c r="J682" s="181">
        <v>4107</v>
      </c>
      <c r="K682" s="181">
        <f t="shared" si="10"/>
        <v>0</v>
      </c>
      <c r="L682" s="181">
        <v>1088</v>
      </c>
      <c r="M682" s="181">
        <v>15310</v>
      </c>
      <c r="N682" s="249"/>
      <c r="O682" s="205">
        <v>1</v>
      </c>
      <c r="P682" s="181">
        <v>0</v>
      </c>
      <c r="Q682" s="181">
        <v>14222</v>
      </c>
      <c r="R682" s="181">
        <v>0</v>
      </c>
      <c r="S682" s="181">
        <v>0</v>
      </c>
      <c r="T682" s="181">
        <v>1088</v>
      </c>
      <c r="U682" s="181">
        <v>15310</v>
      </c>
      <c r="V682" s="250"/>
      <c r="W682" s="199">
        <v>0</v>
      </c>
      <c r="X682" s="258">
        <v>0.09</v>
      </c>
      <c r="Y682" s="258">
        <v>5.8200043224256618E-3</v>
      </c>
      <c r="Z682" s="259">
        <v>0</v>
      </c>
      <c r="AA682" s="253"/>
      <c r="AB682" s="260">
        <v>0</v>
      </c>
      <c r="AC682" s="261">
        <v>0</v>
      </c>
      <c r="AD682" s="181">
        <v>0</v>
      </c>
      <c r="AE682" s="261">
        <v>0</v>
      </c>
      <c r="AF682" s="262">
        <v>0</v>
      </c>
      <c r="AG682" s="193"/>
    </row>
    <row r="683" spans="1:33" s="59" customFormat="1" ht="12">
      <c r="A683" s="194">
        <v>486</v>
      </c>
      <c r="B683" s="195">
        <v>486348767</v>
      </c>
      <c r="C683" s="196" t="s">
        <v>575</v>
      </c>
      <c r="D683" s="197">
        <v>348</v>
      </c>
      <c r="E683" s="196" t="s">
        <v>375</v>
      </c>
      <c r="F683" s="197">
        <v>767</v>
      </c>
      <c r="G683" s="198" t="s">
        <v>432</v>
      </c>
      <c r="H683" s="180"/>
      <c r="I683" s="181">
        <v>14612</v>
      </c>
      <c r="J683" s="181">
        <v>3129</v>
      </c>
      <c r="K683" s="181">
        <f t="shared" si="10"/>
        <v>0</v>
      </c>
      <c r="L683" s="181">
        <v>1088</v>
      </c>
      <c r="M683" s="181">
        <v>18829</v>
      </c>
      <c r="N683" s="249"/>
      <c r="O683" s="205">
        <v>12</v>
      </c>
      <c r="P683" s="181">
        <v>0</v>
      </c>
      <c r="Q683" s="181">
        <v>212892</v>
      </c>
      <c r="R683" s="181">
        <v>0</v>
      </c>
      <c r="S683" s="181">
        <v>0</v>
      </c>
      <c r="T683" s="181">
        <v>13056</v>
      </c>
      <c r="U683" s="181">
        <v>225948</v>
      </c>
      <c r="V683" s="250"/>
      <c r="W683" s="199">
        <v>0</v>
      </c>
      <c r="X683" s="258">
        <v>0.09</v>
      </c>
      <c r="Y683" s="258">
        <v>4.513830611565995E-2</v>
      </c>
      <c r="Z683" s="259">
        <v>0</v>
      </c>
      <c r="AA683" s="253"/>
      <c r="AB683" s="260">
        <v>0</v>
      </c>
      <c r="AC683" s="261">
        <v>0</v>
      </c>
      <c r="AD683" s="181">
        <v>0</v>
      </c>
      <c r="AE683" s="261">
        <v>0</v>
      </c>
      <c r="AF683" s="262">
        <v>0</v>
      </c>
      <c r="AG683" s="193"/>
    </row>
    <row r="684" spans="1:33" s="59" customFormat="1" ht="12">
      <c r="A684" s="194">
        <v>486</v>
      </c>
      <c r="B684" s="195">
        <v>486348775</v>
      </c>
      <c r="C684" s="196" t="s">
        <v>575</v>
      </c>
      <c r="D684" s="197">
        <v>348</v>
      </c>
      <c r="E684" s="196" t="s">
        <v>375</v>
      </c>
      <c r="F684" s="197">
        <v>775</v>
      </c>
      <c r="G684" s="198" t="s">
        <v>436</v>
      </c>
      <c r="H684" s="180"/>
      <c r="I684" s="181">
        <v>16970</v>
      </c>
      <c r="J684" s="181">
        <v>4782</v>
      </c>
      <c r="K684" s="181">
        <f t="shared" si="10"/>
        <v>0</v>
      </c>
      <c r="L684" s="181">
        <v>1088</v>
      </c>
      <c r="M684" s="181">
        <v>22840</v>
      </c>
      <c r="N684" s="249"/>
      <c r="O684" s="205">
        <v>2</v>
      </c>
      <c r="P684" s="181">
        <v>0</v>
      </c>
      <c r="Q684" s="181">
        <v>43504</v>
      </c>
      <c r="R684" s="181">
        <v>0</v>
      </c>
      <c r="S684" s="181">
        <v>0</v>
      </c>
      <c r="T684" s="181">
        <v>2176</v>
      </c>
      <c r="U684" s="181">
        <v>45680</v>
      </c>
      <c r="V684" s="250"/>
      <c r="W684" s="199">
        <v>0</v>
      </c>
      <c r="X684" s="258">
        <v>0.09</v>
      </c>
      <c r="Y684" s="258">
        <v>7.0932500588790663E-3</v>
      </c>
      <c r="Z684" s="259">
        <v>0</v>
      </c>
      <c r="AA684" s="253"/>
      <c r="AB684" s="260">
        <v>0</v>
      </c>
      <c r="AC684" s="261">
        <v>0</v>
      </c>
      <c r="AD684" s="181">
        <v>0</v>
      </c>
      <c r="AE684" s="261">
        <v>0</v>
      </c>
      <c r="AF684" s="262">
        <v>0</v>
      </c>
      <c r="AG684" s="193"/>
    </row>
    <row r="685" spans="1:33" s="59" customFormat="1" ht="12">
      <c r="A685" s="194">
        <v>487</v>
      </c>
      <c r="B685" s="195">
        <v>487049018</v>
      </c>
      <c r="C685" s="196" t="s">
        <v>548</v>
      </c>
      <c r="D685" s="197">
        <v>49</v>
      </c>
      <c r="E685" s="196" t="s">
        <v>76</v>
      </c>
      <c r="F685" s="197">
        <v>18</v>
      </c>
      <c r="G685" s="198" t="s">
        <v>45</v>
      </c>
      <c r="H685" s="180"/>
      <c r="I685" s="181">
        <v>12704</v>
      </c>
      <c r="J685" s="181">
        <v>8524</v>
      </c>
      <c r="K685" s="181">
        <f t="shared" si="10"/>
        <v>0</v>
      </c>
      <c r="L685" s="181">
        <v>1088</v>
      </c>
      <c r="M685" s="181">
        <v>22316</v>
      </c>
      <c r="N685" s="249"/>
      <c r="O685" s="205">
        <v>1</v>
      </c>
      <c r="P685" s="181">
        <v>0</v>
      </c>
      <c r="Q685" s="181">
        <v>21228</v>
      </c>
      <c r="R685" s="181">
        <v>0</v>
      </c>
      <c r="S685" s="181">
        <v>0</v>
      </c>
      <c r="T685" s="181">
        <v>1088</v>
      </c>
      <c r="U685" s="181">
        <v>22316</v>
      </c>
      <c r="V685" s="250"/>
      <c r="W685" s="199">
        <v>0</v>
      </c>
      <c r="X685" s="258">
        <v>0.09</v>
      </c>
      <c r="Y685" s="258">
        <v>3.7724004392263304E-2</v>
      </c>
      <c r="Z685" s="259">
        <v>0</v>
      </c>
      <c r="AA685" s="253"/>
      <c r="AB685" s="260">
        <v>0</v>
      </c>
      <c r="AC685" s="261">
        <v>0</v>
      </c>
      <c r="AD685" s="181">
        <v>0</v>
      </c>
      <c r="AE685" s="261">
        <v>0</v>
      </c>
      <c r="AF685" s="262">
        <v>0</v>
      </c>
      <c r="AG685" s="193"/>
    </row>
    <row r="686" spans="1:33" s="59" customFormat="1" ht="12">
      <c r="A686" s="194">
        <v>487</v>
      </c>
      <c r="B686" s="195">
        <v>487049031</v>
      </c>
      <c r="C686" s="196" t="s">
        <v>548</v>
      </c>
      <c r="D686" s="197">
        <v>49</v>
      </c>
      <c r="E686" s="196" t="s">
        <v>76</v>
      </c>
      <c r="F686" s="197">
        <v>31</v>
      </c>
      <c r="G686" s="198" t="s">
        <v>58</v>
      </c>
      <c r="H686" s="180"/>
      <c r="I686" s="181">
        <v>12042.119718280468</v>
      </c>
      <c r="J686" s="181">
        <v>6439</v>
      </c>
      <c r="K686" s="181">
        <f t="shared" si="10"/>
        <v>0</v>
      </c>
      <c r="L686" s="181">
        <v>1088</v>
      </c>
      <c r="M686" s="181">
        <v>19569.119718280468</v>
      </c>
      <c r="N686" s="249"/>
      <c r="O686" s="205">
        <v>1</v>
      </c>
      <c r="P686" s="181">
        <v>0</v>
      </c>
      <c r="Q686" s="181">
        <v>18481</v>
      </c>
      <c r="R686" s="181">
        <v>0</v>
      </c>
      <c r="S686" s="181">
        <v>0</v>
      </c>
      <c r="T686" s="181">
        <v>1088</v>
      </c>
      <c r="U686" s="181">
        <v>19569</v>
      </c>
      <c r="V686" s="250"/>
      <c r="W686" s="199">
        <v>0</v>
      </c>
      <c r="X686" s="258">
        <v>0.09</v>
      </c>
      <c r="Y686" s="258">
        <v>1.9288856138042109E-2</v>
      </c>
      <c r="Z686" s="259">
        <v>0</v>
      </c>
      <c r="AA686" s="253"/>
      <c r="AB686" s="260">
        <v>0</v>
      </c>
      <c r="AC686" s="261">
        <v>0</v>
      </c>
      <c r="AD686" s="181">
        <v>0</v>
      </c>
      <c r="AE686" s="261">
        <v>0</v>
      </c>
      <c r="AF686" s="262">
        <v>0</v>
      </c>
      <c r="AG686" s="193"/>
    </row>
    <row r="687" spans="1:33" s="59" customFormat="1" ht="12">
      <c r="A687" s="194">
        <v>487</v>
      </c>
      <c r="B687" s="195">
        <v>487049035</v>
      </c>
      <c r="C687" s="196" t="s">
        <v>548</v>
      </c>
      <c r="D687" s="197">
        <v>49</v>
      </c>
      <c r="E687" s="196" t="s">
        <v>76</v>
      </c>
      <c r="F687" s="197">
        <v>35</v>
      </c>
      <c r="G687" s="198" t="s">
        <v>62</v>
      </c>
      <c r="H687" s="180"/>
      <c r="I687" s="181">
        <v>17443</v>
      </c>
      <c r="J687" s="181">
        <v>6742</v>
      </c>
      <c r="K687" s="181">
        <f t="shared" si="10"/>
        <v>0</v>
      </c>
      <c r="L687" s="181">
        <v>1088</v>
      </c>
      <c r="M687" s="181">
        <v>25273</v>
      </c>
      <c r="N687" s="249"/>
      <c r="O687" s="205">
        <v>30</v>
      </c>
      <c r="P687" s="181">
        <v>0</v>
      </c>
      <c r="Q687" s="181">
        <v>725550</v>
      </c>
      <c r="R687" s="181">
        <v>0</v>
      </c>
      <c r="S687" s="181">
        <v>0</v>
      </c>
      <c r="T687" s="181">
        <v>32640</v>
      </c>
      <c r="U687" s="181">
        <v>758190</v>
      </c>
      <c r="V687" s="250"/>
      <c r="W687" s="199">
        <v>0</v>
      </c>
      <c r="X687" s="258">
        <v>0.18</v>
      </c>
      <c r="Y687" s="258">
        <v>0.17806015337155764</v>
      </c>
      <c r="Z687" s="259">
        <v>0</v>
      </c>
      <c r="AA687" s="253"/>
      <c r="AB687" s="260">
        <v>0</v>
      </c>
      <c r="AC687" s="261">
        <v>0</v>
      </c>
      <c r="AD687" s="181">
        <v>0</v>
      </c>
      <c r="AE687" s="261">
        <v>0</v>
      </c>
      <c r="AF687" s="262">
        <v>0</v>
      </c>
      <c r="AG687" s="193"/>
    </row>
    <row r="688" spans="1:33" s="59" customFormat="1" ht="12">
      <c r="A688" s="194">
        <v>487</v>
      </c>
      <c r="B688" s="195">
        <v>487049044</v>
      </c>
      <c r="C688" s="196" t="s">
        <v>548</v>
      </c>
      <c r="D688" s="197">
        <v>49</v>
      </c>
      <c r="E688" s="196" t="s">
        <v>76</v>
      </c>
      <c r="F688" s="197">
        <v>44</v>
      </c>
      <c r="G688" s="198" t="s">
        <v>71</v>
      </c>
      <c r="H688" s="180"/>
      <c r="I688" s="181">
        <v>15030</v>
      </c>
      <c r="J688" s="181">
        <v>440</v>
      </c>
      <c r="K688" s="181">
        <f t="shared" si="10"/>
        <v>0</v>
      </c>
      <c r="L688" s="181">
        <v>1088</v>
      </c>
      <c r="M688" s="181">
        <v>16558</v>
      </c>
      <c r="N688" s="249"/>
      <c r="O688" s="205">
        <v>8</v>
      </c>
      <c r="P688" s="181">
        <v>0</v>
      </c>
      <c r="Q688" s="181">
        <v>123760</v>
      </c>
      <c r="R688" s="181">
        <v>0</v>
      </c>
      <c r="S688" s="181">
        <v>0</v>
      </c>
      <c r="T688" s="181">
        <v>8704</v>
      </c>
      <c r="U688" s="181">
        <v>132464</v>
      </c>
      <c r="V688" s="250"/>
      <c r="W688" s="199">
        <v>0</v>
      </c>
      <c r="X688" s="258">
        <v>0.18</v>
      </c>
      <c r="Y688" s="258">
        <v>8.3081552996934052E-2</v>
      </c>
      <c r="Z688" s="259">
        <v>0</v>
      </c>
      <c r="AA688" s="253"/>
      <c r="AB688" s="260">
        <v>0</v>
      </c>
      <c r="AC688" s="261">
        <v>0</v>
      </c>
      <c r="AD688" s="181">
        <v>0</v>
      </c>
      <c r="AE688" s="261">
        <v>0</v>
      </c>
      <c r="AF688" s="262">
        <v>0</v>
      </c>
      <c r="AG688" s="193"/>
    </row>
    <row r="689" spans="1:33" s="59" customFormat="1" ht="12">
      <c r="A689" s="194">
        <v>487</v>
      </c>
      <c r="B689" s="195">
        <v>487049048</v>
      </c>
      <c r="C689" s="196" t="s">
        <v>548</v>
      </c>
      <c r="D689" s="197">
        <v>49</v>
      </c>
      <c r="E689" s="196" t="s">
        <v>76</v>
      </c>
      <c r="F689" s="197">
        <v>48</v>
      </c>
      <c r="G689" s="198" t="s">
        <v>75</v>
      </c>
      <c r="H689" s="180"/>
      <c r="I689" s="181">
        <v>15397</v>
      </c>
      <c r="J689" s="181">
        <v>13774</v>
      </c>
      <c r="K689" s="181">
        <f t="shared" si="10"/>
        <v>0</v>
      </c>
      <c r="L689" s="181">
        <v>1088</v>
      </c>
      <c r="M689" s="181">
        <v>30259</v>
      </c>
      <c r="N689" s="249"/>
      <c r="O689" s="205">
        <v>1</v>
      </c>
      <c r="P689" s="181">
        <v>0</v>
      </c>
      <c r="Q689" s="181">
        <v>29171</v>
      </c>
      <c r="R689" s="181">
        <v>0</v>
      </c>
      <c r="S689" s="181">
        <v>0</v>
      </c>
      <c r="T689" s="181">
        <v>1088</v>
      </c>
      <c r="U689" s="181">
        <v>30259</v>
      </c>
      <c r="V689" s="250"/>
      <c r="W689" s="199">
        <v>0</v>
      </c>
      <c r="X689" s="258">
        <v>0.09</v>
      </c>
      <c r="Y689" s="258">
        <v>1.6734658544628801E-3</v>
      </c>
      <c r="Z689" s="259">
        <v>0</v>
      </c>
      <c r="AA689" s="253"/>
      <c r="AB689" s="260">
        <v>0</v>
      </c>
      <c r="AC689" s="261">
        <v>0</v>
      </c>
      <c r="AD689" s="181">
        <v>0</v>
      </c>
      <c r="AE689" s="261">
        <v>0</v>
      </c>
      <c r="AF689" s="262">
        <v>0</v>
      </c>
      <c r="AG689" s="193"/>
    </row>
    <row r="690" spans="1:33" s="59" customFormat="1" ht="12">
      <c r="A690" s="194">
        <v>487</v>
      </c>
      <c r="B690" s="195">
        <v>487049049</v>
      </c>
      <c r="C690" s="196" t="s">
        <v>548</v>
      </c>
      <c r="D690" s="197">
        <v>49</v>
      </c>
      <c r="E690" s="196" t="s">
        <v>76</v>
      </c>
      <c r="F690" s="197">
        <v>49</v>
      </c>
      <c r="G690" s="198" t="s">
        <v>76</v>
      </c>
      <c r="H690" s="180"/>
      <c r="I690" s="181">
        <v>17425</v>
      </c>
      <c r="J690" s="181">
        <v>22026</v>
      </c>
      <c r="K690" s="181">
        <f t="shared" si="10"/>
        <v>0</v>
      </c>
      <c r="L690" s="181">
        <v>1088</v>
      </c>
      <c r="M690" s="181">
        <v>40539</v>
      </c>
      <c r="N690" s="249"/>
      <c r="O690" s="205">
        <v>72</v>
      </c>
      <c r="P690" s="181">
        <v>0</v>
      </c>
      <c r="Q690" s="181">
        <v>2840472</v>
      </c>
      <c r="R690" s="181">
        <v>0</v>
      </c>
      <c r="S690" s="181">
        <v>0</v>
      </c>
      <c r="T690" s="181">
        <v>78336</v>
      </c>
      <c r="U690" s="181">
        <v>2918808</v>
      </c>
      <c r="V690" s="250"/>
      <c r="W690" s="199">
        <v>0</v>
      </c>
      <c r="X690" s="258">
        <v>0.09</v>
      </c>
      <c r="Y690" s="258">
        <v>9.2010076939920193E-2</v>
      </c>
      <c r="Z690" s="259">
        <v>0</v>
      </c>
      <c r="AA690" s="253"/>
      <c r="AB690" s="260">
        <v>0</v>
      </c>
      <c r="AC690" s="261">
        <v>0.78558024248223823</v>
      </c>
      <c r="AD690" s="181">
        <v>31846.926146166777</v>
      </c>
      <c r="AE690" s="261">
        <v>0</v>
      </c>
      <c r="AF690" s="262">
        <v>0</v>
      </c>
      <c r="AG690" s="193"/>
    </row>
    <row r="691" spans="1:33" s="59" customFormat="1" ht="12">
      <c r="A691" s="194">
        <v>487</v>
      </c>
      <c r="B691" s="195">
        <v>487049057</v>
      </c>
      <c r="C691" s="196" t="s">
        <v>548</v>
      </c>
      <c r="D691" s="197">
        <v>49</v>
      </c>
      <c r="E691" s="196" t="s">
        <v>76</v>
      </c>
      <c r="F691" s="197">
        <v>57</v>
      </c>
      <c r="G691" s="198" t="s">
        <v>84</v>
      </c>
      <c r="H691" s="180"/>
      <c r="I691" s="181">
        <v>15251</v>
      </c>
      <c r="J691" s="181">
        <v>442</v>
      </c>
      <c r="K691" s="181">
        <f t="shared" si="10"/>
        <v>0</v>
      </c>
      <c r="L691" s="181">
        <v>1088</v>
      </c>
      <c r="M691" s="181">
        <v>16781</v>
      </c>
      <c r="N691" s="249"/>
      <c r="O691" s="205">
        <v>8</v>
      </c>
      <c r="P691" s="181">
        <v>0</v>
      </c>
      <c r="Q691" s="181">
        <v>125544</v>
      </c>
      <c r="R691" s="181">
        <v>0</v>
      </c>
      <c r="S691" s="181">
        <v>0</v>
      </c>
      <c r="T691" s="181">
        <v>8704</v>
      </c>
      <c r="U691" s="181">
        <v>134248</v>
      </c>
      <c r="V691" s="250"/>
      <c r="W691" s="199">
        <v>0</v>
      </c>
      <c r="X691" s="258">
        <v>0.18</v>
      </c>
      <c r="Y691" s="258">
        <v>0.13444151661537107</v>
      </c>
      <c r="Z691" s="259">
        <v>0</v>
      </c>
      <c r="AA691" s="253"/>
      <c r="AB691" s="260">
        <v>0</v>
      </c>
      <c r="AC691" s="261">
        <v>0</v>
      </c>
      <c r="AD691" s="181">
        <v>0</v>
      </c>
      <c r="AE691" s="261">
        <v>0</v>
      </c>
      <c r="AF691" s="262">
        <v>0</v>
      </c>
      <c r="AG691" s="193"/>
    </row>
    <row r="692" spans="1:33" s="59" customFormat="1" ht="12">
      <c r="A692" s="194">
        <v>487</v>
      </c>
      <c r="B692" s="195">
        <v>487049065</v>
      </c>
      <c r="C692" s="196" t="s">
        <v>548</v>
      </c>
      <c r="D692" s="197">
        <v>49</v>
      </c>
      <c r="E692" s="196" t="s">
        <v>76</v>
      </c>
      <c r="F692" s="197">
        <v>65</v>
      </c>
      <c r="G692" s="198" t="s">
        <v>92</v>
      </c>
      <c r="H692" s="180"/>
      <c r="I692" s="181">
        <v>11521.715661737871</v>
      </c>
      <c r="J692" s="181">
        <v>8322</v>
      </c>
      <c r="K692" s="181">
        <f t="shared" si="10"/>
        <v>0</v>
      </c>
      <c r="L692" s="181">
        <v>1088</v>
      </c>
      <c r="M692" s="181">
        <v>20931.715661737871</v>
      </c>
      <c r="N692" s="249"/>
      <c r="O692" s="205">
        <v>1</v>
      </c>
      <c r="P692" s="181">
        <v>0</v>
      </c>
      <c r="Q692" s="181">
        <v>19844</v>
      </c>
      <c r="R692" s="181">
        <v>0</v>
      </c>
      <c r="S692" s="181">
        <v>0</v>
      </c>
      <c r="T692" s="181">
        <v>1088</v>
      </c>
      <c r="U692" s="181">
        <v>20932</v>
      </c>
      <c r="V692" s="250"/>
      <c r="W692" s="199">
        <v>0</v>
      </c>
      <c r="X692" s="258">
        <v>0.09</v>
      </c>
      <c r="Y692" s="258">
        <v>8.5051915491290812E-3</v>
      </c>
      <c r="Z692" s="259">
        <v>0</v>
      </c>
      <c r="AA692" s="253"/>
      <c r="AB692" s="260">
        <v>0</v>
      </c>
      <c r="AC692" s="261">
        <v>0</v>
      </c>
      <c r="AD692" s="181">
        <v>0</v>
      </c>
      <c r="AE692" s="261">
        <v>0</v>
      </c>
      <c r="AF692" s="262">
        <v>0</v>
      </c>
      <c r="AG692" s="193"/>
    </row>
    <row r="693" spans="1:33" s="59" customFormat="1" ht="12">
      <c r="A693" s="194">
        <v>487</v>
      </c>
      <c r="B693" s="195">
        <v>487049093</v>
      </c>
      <c r="C693" s="196" t="s">
        <v>548</v>
      </c>
      <c r="D693" s="197">
        <v>49</v>
      </c>
      <c r="E693" s="196" t="s">
        <v>76</v>
      </c>
      <c r="F693" s="197">
        <v>93</v>
      </c>
      <c r="G693" s="198" t="s">
        <v>120</v>
      </c>
      <c r="H693" s="180"/>
      <c r="I693" s="181">
        <v>15423</v>
      </c>
      <c r="J693" s="181">
        <v>0</v>
      </c>
      <c r="K693" s="181">
        <f t="shared" si="10"/>
        <v>0</v>
      </c>
      <c r="L693" s="181">
        <v>1088</v>
      </c>
      <c r="M693" s="181">
        <v>16511</v>
      </c>
      <c r="N693" s="249"/>
      <c r="O693" s="205">
        <v>67</v>
      </c>
      <c r="P693" s="181">
        <v>0</v>
      </c>
      <c r="Q693" s="181">
        <v>1033341</v>
      </c>
      <c r="R693" s="181">
        <v>0</v>
      </c>
      <c r="S693" s="181">
        <v>0</v>
      </c>
      <c r="T693" s="181">
        <v>72896</v>
      </c>
      <c r="U693" s="181">
        <v>1106237</v>
      </c>
      <c r="V693" s="250"/>
      <c r="W693" s="199">
        <v>0</v>
      </c>
      <c r="X693" s="258">
        <v>0.18</v>
      </c>
      <c r="Y693" s="258">
        <v>8.8820430434127906E-2</v>
      </c>
      <c r="Z693" s="259">
        <v>0</v>
      </c>
      <c r="AA693" s="253"/>
      <c r="AB693" s="260">
        <v>0</v>
      </c>
      <c r="AC693" s="261">
        <v>0</v>
      </c>
      <c r="AD693" s="181">
        <v>0</v>
      </c>
      <c r="AE693" s="261">
        <v>0</v>
      </c>
      <c r="AF693" s="262">
        <v>0</v>
      </c>
      <c r="AG693" s="193"/>
    </row>
    <row r="694" spans="1:33" s="59" customFormat="1" ht="12">
      <c r="A694" s="194">
        <v>487</v>
      </c>
      <c r="B694" s="195">
        <v>487049100</v>
      </c>
      <c r="C694" s="196" t="s">
        <v>548</v>
      </c>
      <c r="D694" s="197">
        <v>49</v>
      </c>
      <c r="E694" s="196" t="s">
        <v>76</v>
      </c>
      <c r="F694" s="197">
        <v>100</v>
      </c>
      <c r="G694" s="198" t="s">
        <v>127</v>
      </c>
      <c r="H694" s="180"/>
      <c r="I694" s="181">
        <v>14901</v>
      </c>
      <c r="J694" s="181">
        <v>5545</v>
      </c>
      <c r="K694" s="181">
        <f t="shared" si="10"/>
        <v>0</v>
      </c>
      <c r="L694" s="181">
        <v>1088</v>
      </c>
      <c r="M694" s="181">
        <v>21534</v>
      </c>
      <c r="N694" s="249"/>
      <c r="O694" s="205">
        <v>2</v>
      </c>
      <c r="P694" s="181">
        <v>0</v>
      </c>
      <c r="Q694" s="181">
        <v>40892</v>
      </c>
      <c r="R694" s="181">
        <v>0</v>
      </c>
      <c r="S694" s="181">
        <v>0</v>
      </c>
      <c r="T694" s="181">
        <v>2176</v>
      </c>
      <c r="U694" s="181">
        <v>43068</v>
      </c>
      <c r="V694" s="250"/>
      <c r="W694" s="199">
        <v>0</v>
      </c>
      <c r="X694" s="258">
        <v>0.09</v>
      </c>
      <c r="Y694" s="258">
        <v>3.5079871871834353E-2</v>
      </c>
      <c r="Z694" s="259">
        <v>0</v>
      </c>
      <c r="AA694" s="253"/>
      <c r="AB694" s="260">
        <v>0</v>
      </c>
      <c r="AC694" s="261">
        <v>0</v>
      </c>
      <c r="AD694" s="181">
        <v>0</v>
      </c>
      <c r="AE694" s="261">
        <v>0</v>
      </c>
      <c r="AF694" s="262">
        <v>0</v>
      </c>
      <c r="AG694" s="193"/>
    </row>
    <row r="695" spans="1:33" s="59" customFormat="1" ht="12">
      <c r="A695" s="194">
        <v>487</v>
      </c>
      <c r="B695" s="195">
        <v>487049101</v>
      </c>
      <c r="C695" s="196" t="s">
        <v>548</v>
      </c>
      <c r="D695" s="197">
        <v>49</v>
      </c>
      <c r="E695" s="196" t="s">
        <v>76</v>
      </c>
      <c r="F695" s="197">
        <v>101</v>
      </c>
      <c r="G695" s="198" t="s">
        <v>128</v>
      </c>
      <c r="H695" s="180"/>
      <c r="I695" s="181">
        <v>12057.666527335907</v>
      </c>
      <c r="J695" s="181">
        <v>3869</v>
      </c>
      <c r="K695" s="181">
        <f t="shared" si="10"/>
        <v>0</v>
      </c>
      <c r="L695" s="181">
        <v>1088</v>
      </c>
      <c r="M695" s="181">
        <v>17014.666527335907</v>
      </c>
      <c r="N695" s="249"/>
      <c r="O695" s="205">
        <v>1</v>
      </c>
      <c r="P695" s="181">
        <v>0</v>
      </c>
      <c r="Q695" s="181">
        <v>15927</v>
      </c>
      <c r="R695" s="181">
        <v>0</v>
      </c>
      <c r="S695" s="181">
        <v>0</v>
      </c>
      <c r="T695" s="181">
        <v>1088</v>
      </c>
      <c r="U695" s="181">
        <v>17015</v>
      </c>
      <c r="V695" s="250"/>
      <c r="W695" s="199">
        <v>0</v>
      </c>
      <c r="X695" s="258">
        <v>0.09</v>
      </c>
      <c r="Y695" s="258">
        <v>6.2691329924349906E-2</v>
      </c>
      <c r="Z695" s="259">
        <v>0</v>
      </c>
      <c r="AA695" s="253"/>
      <c r="AB695" s="260">
        <v>0</v>
      </c>
      <c r="AC695" s="261">
        <v>0</v>
      </c>
      <c r="AD695" s="181">
        <v>0</v>
      </c>
      <c r="AE695" s="261">
        <v>0</v>
      </c>
      <c r="AF695" s="262">
        <v>0</v>
      </c>
      <c r="AG695" s="193"/>
    </row>
    <row r="696" spans="1:33" s="59" customFormat="1" ht="12">
      <c r="A696" s="194">
        <v>487</v>
      </c>
      <c r="B696" s="195">
        <v>487049128</v>
      </c>
      <c r="C696" s="196" t="s">
        <v>548</v>
      </c>
      <c r="D696" s="197">
        <v>49</v>
      </c>
      <c r="E696" s="196" t="s">
        <v>76</v>
      </c>
      <c r="F696" s="197">
        <v>128</v>
      </c>
      <c r="G696" s="198" t="s">
        <v>155</v>
      </c>
      <c r="H696" s="180"/>
      <c r="I696" s="181">
        <v>14901</v>
      </c>
      <c r="J696" s="181">
        <v>1341</v>
      </c>
      <c r="K696" s="181">
        <f t="shared" si="10"/>
        <v>0</v>
      </c>
      <c r="L696" s="181">
        <v>1088</v>
      </c>
      <c r="M696" s="181">
        <v>17330</v>
      </c>
      <c r="N696" s="249"/>
      <c r="O696" s="205">
        <v>3</v>
      </c>
      <c r="P696" s="181">
        <v>0</v>
      </c>
      <c r="Q696" s="181">
        <v>48726</v>
      </c>
      <c r="R696" s="181">
        <v>0</v>
      </c>
      <c r="S696" s="181">
        <v>0</v>
      </c>
      <c r="T696" s="181">
        <v>3264</v>
      </c>
      <c r="U696" s="181">
        <v>51990</v>
      </c>
      <c r="V696" s="250"/>
      <c r="W696" s="199">
        <v>0</v>
      </c>
      <c r="X696" s="258">
        <v>0.09</v>
      </c>
      <c r="Y696" s="258">
        <v>4.329789698441025E-2</v>
      </c>
      <c r="Z696" s="259">
        <v>0</v>
      </c>
      <c r="AA696" s="253"/>
      <c r="AB696" s="260">
        <v>0</v>
      </c>
      <c r="AC696" s="261">
        <v>0</v>
      </c>
      <c r="AD696" s="181">
        <v>0</v>
      </c>
      <c r="AE696" s="261">
        <v>0</v>
      </c>
      <c r="AF696" s="262">
        <v>0</v>
      </c>
      <c r="AG696" s="193"/>
    </row>
    <row r="697" spans="1:33" s="59" customFormat="1" ht="12">
      <c r="A697" s="194">
        <v>487</v>
      </c>
      <c r="B697" s="195">
        <v>487049149</v>
      </c>
      <c r="C697" s="196" t="s">
        <v>548</v>
      </c>
      <c r="D697" s="197">
        <v>49</v>
      </c>
      <c r="E697" s="196" t="s">
        <v>76</v>
      </c>
      <c r="F697" s="197">
        <v>149</v>
      </c>
      <c r="G697" s="198" t="s">
        <v>176</v>
      </c>
      <c r="H697" s="180"/>
      <c r="I697" s="181">
        <v>17386.039515521137</v>
      </c>
      <c r="J697" s="181">
        <v>643</v>
      </c>
      <c r="K697" s="181">
        <f t="shared" si="10"/>
        <v>0</v>
      </c>
      <c r="L697" s="181">
        <v>1088</v>
      </c>
      <c r="M697" s="181">
        <v>19117.039515521137</v>
      </c>
      <c r="N697" s="249"/>
      <c r="O697" s="205">
        <v>2</v>
      </c>
      <c r="P697" s="181">
        <v>0</v>
      </c>
      <c r="Q697" s="181">
        <v>36058</v>
      </c>
      <c r="R697" s="181">
        <v>0</v>
      </c>
      <c r="S697" s="181">
        <v>0</v>
      </c>
      <c r="T697" s="181">
        <v>2176</v>
      </c>
      <c r="U697" s="181">
        <v>38234</v>
      </c>
      <c r="V697" s="250"/>
      <c r="W697" s="199">
        <v>0</v>
      </c>
      <c r="X697" s="258">
        <v>0.18</v>
      </c>
      <c r="Y697" s="258">
        <v>0.13171210137968303</v>
      </c>
      <c r="Z697" s="259">
        <v>0</v>
      </c>
      <c r="AA697" s="253"/>
      <c r="AB697" s="260">
        <v>0</v>
      </c>
      <c r="AC697" s="261">
        <v>0</v>
      </c>
      <c r="AD697" s="181">
        <v>0</v>
      </c>
      <c r="AE697" s="261">
        <v>0</v>
      </c>
      <c r="AF697" s="262">
        <v>0</v>
      </c>
      <c r="AG697" s="193"/>
    </row>
    <row r="698" spans="1:33" s="59" customFormat="1" ht="12">
      <c r="A698" s="194">
        <v>487</v>
      </c>
      <c r="B698" s="195">
        <v>487049160</v>
      </c>
      <c r="C698" s="196" t="s">
        <v>548</v>
      </c>
      <c r="D698" s="197">
        <v>49</v>
      </c>
      <c r="E698" s="196" t="s">
        <v>76</v>
      </c>
      <c r="F698" s="197">
        <v>160</v>
      </c>
      <c r="G698" s="198" t="s">
        <v>187</v>
      </c>
      <c r="H698" s="180"/>
      <c r="I698" s="181">
        <v>16013.193512137581</v>
      </c>
      <c r="J698" s="181">
        <v>207</v>
      </c>
      <c r="K698" s="181">
        <f t="shared" si="10"/>
        <v>0</v>
      </c>
      <c r="L698" s="181">
        <v>1088</v>
      </c>
      <c r="M698" s="181">
        <v>17308.193512137579</v>
      </c>
      <c r="N698" s="249"/>
      <c r="O698" s="205">
        <v>1</v>
      </c>
      <c r="P698" s="181">
        <v>0</v>
      </c>
      <c r="Q698" s="181">
        <v>16220</v>
      </c>
      <c r="R698" s="181">
        <v>0</v>
      </c>
      <c r="S698" s="181">
        <v>0</v>
      </c>
      <c r="T698" s="181">
        <v>1088</v>
      </c>
      <c r="U698" s="181">
        <v>17308</v>
      </c>
      <c r="V698" s="250"/>
      <c r="W698" s="199">
        <v>0</v>
      </c>
      <c r="X698" s="258">
        <v>0.18</v>
      </c>
      <c r="Y698" s="258">
        <v>0.13878990296528437</v>
      </c>
      <c r="Z698" s="259">
        <v>0</v>
      </c>
      <c r="AA698" s="253"/>
      <c r="AB698" s="260">
        <v>0</v>
      </c>
      <c r="AC698" s="261">
        <v>0</v>
      </c>
      <c r="AD698" s="181">
        <v>0</v>
      </c>
      <c r="AE698" s="261">
        <v>0</v>
      </c>
      <c r="AF698" s="262">
        <v>0</v>
      </c>
      <c r="AG698" s="193"/>
    </row>
    <row r="699" spans="1:33" s="59" customFormat="1" ht="12">
      <c r="A699" s="194">
        <v>487</v>
      </c>
      <c r="B699" s="195">
        <v>487049163</v>
      </c>
      <c r="C699" s="196" t="s">
        <v>548</v>
      </c>
      <c r="D699" s="197">
        <v>49</v>
      </c>
      <c r="E699" s="196" t="s">
        <v>76</v>
      </c>
      <c r="F699" s="197">
        <v>163</v>
      </c>
      <c r="G699" s="198" t="s">
        <v>190</v>
      </c>
      <c r="H699" s="180"/>
      <c r="I699" s="181">
        <v>16483</v>
      </c>
      <c r="J699" s="181">
        <v>0</v>
      </c>
      <c r="K699" s="181">
        <f t="shared" si="10"/>
        <v>0</v>
      </c>
      <c r="L699" s="181">
        <v>1088</v>
      </c>
      <c r="M699" s="181">
        <v>17571</v>
      </c>
      <c r="N699" s="249"/>
      <c r="O699" s="205">
        <v>16</v>
      </c>
      <c r="P699" s="181">
        <v>0</v>
      </c>
      <c r="Q699" s="181">
        <v>263728</v>
      </c>
      <c r="R699" s="181">
        <v>0</v>
      </c>
      <c r="S699" s="181">
        <v>0</v>
      </c>
      <c r="T699" s="181">
        <v>17408</v>
      </c>
      <c r="U699" s="181">
        <v>281136</v>
      </c>
      <c r="V699" s="250"/>
      <c r="W699" s="199">
        <v>0</v>
      </c>
      <c r="X699" s="258">
        <v>0.113490033140277</v>
      </c>
      <c r="Y699" s="258">
        <v>9.7702527762697416E-2</v>
      </c>
      <c r="Z699" s="259">
        <v>0</v>
      </c>
      <c r="AA699" s="253"/>
      <c r="AB699" s="260">
        <v>0</v>
      </c>
      <c r="AC699" s="261">
        <v>0</v>
      </c>
      <c r="AD699" s="181">
        <v>0</v>
      </c>
      <c r="AE699" s="261">
        <v>0</v>
      </c>
      <c r="AF699" s="262">
        <v>0</v>
      </c>
      <c r="AG699" s="193"/>
    </row>
    <row r="700" spans="1:33" s="59" customFormat="1" ht="12">
      <c r="A700" s="194">
        <v>487</v>
      </c>
      <c r="B700" s="195">
        <v>487049165</v>
      </c>
      <c r="C700" s="196" t="s">
        <v>548</v>
      </c>
      <c r="D700" s="197">
        <v>49</v>
      </c>
      <c r="E700" s="196" t="s">
        <v>76</v>
      </c>
      <c r="F700" s="197">
        <v>165</v>
      </c>
      <c r="G700" s="198" t="s">
        <v>192</v>
      </c>
      <c r="H700" s="180"/>
      <c r="I700" s="181">
        <v>16533</v>
      </c>
      <c r="J700" s="181">
        <v>380</v>
      </c>
      <c r="K700" s="181">
        <f t="shared" si="10"/>
        <v>0</v>
      </c>
      <c r="L700" s="181">
        <v>1088</v>
      </c>
      <c r="M700" s="181">
        <v>18001</v>
      </c>
      <c r="N700" s="249"/>
      <c r="O700" s="205">
        <v>54</v>
      </c>
      <c r="P700" s="181">
        <v>0</v>
      </c>
      <c r="Q700" s="181">
        <v>913302</v>
      </c>
      <c r="R700" s="181">
        <v>0</v>
      </c>
      <c r="S700" s="181">
        <v>0</v>
      </c>
      <c r="T700" s="181">
        <v>58752</v>
      </c>
      <c r="U700" s="181">
        <v>972054</v>
      </c>
      <c r="V700" s="250"/>
      <c r="W700" s="199">
        <v>0</v>
      </c>
      <c r="X700" s="258">
        <v>9.8299999999999998E-2</v>
      </c>
      <c r="Y700" s="258">
        <v>9.1791609282026551E-2</v>
      </c>
      <c r="Z700" s="259">
        <v>0</v>
      </c>
      <c r="AA700" s="253"/>
      <c r="AB700" s="260">
        <v>0</v>
      </c>
      <c r="AC700" s="261">
        <v>0</v>
      </c>
      <c r="AD700" s="181">
        <v>0</v>
      </c>
      <c r="AE700" s="261">
        <v>0</v>
      </c>
      <c r="AF700" s="262">
        <v>0</v>
      </c>
      <c r="AG700" s="193"/>
    </row>
    <row r="701" spans="1:33" s="59" customFormat="1" ht="12">
      <c r="A701" s="194">
        <v>487</v>
      </c>
      <c r="B701" s="195">
        <v>487049176</v>
      </c>
      <c r="C701" s="196" t="s">
        <v>548</v>
      </c>
      <c r="D701" s="197">
        <v>49</v>
      </c>
      <c r="E701" s="196" t="s">
        <v>76</v>
      </c>
      <c r="F701" s="197">
        <v>176</v>
      </c>
      <c r="G701" s="198" t="s">
        <v>203</v>
      </c>
      <c r="H701" s="180"/>
      <c r="I701" s="181">
        <v>16387</v>
      </c>
      <c r="J701" s="181">
        <v>6897</v>
      </c>
      <c r="K701" s="181">
        <f t="shared" si="10"/>
        <v>0</v>
      </c>
      <c r="L701" s="181">
        <v>1088</v>
      </c>
      <c r="M701" s="181">
        <v>24372</v>
      </c>
      <c r="N701" s="249"/>
      <c r="O701" s="205">
        <v>47</v>
      </c>
      <c r="P701" s="181">
        <v>0</v>
      </c>
      <c r="Q701" s="181">
        <v>1094348</v>
      </c>
      <c r="R701" s="181">
        <v>0</v>
      </c>
      <c r="S701" s="181">
        <v>0</v>
      </c>
      <c r="T701" s="181">
        <v>51136</v>
      </c>
      <c r="U701" s="181">
        <v>1145484</v>
      </c>
      <c r="V701" s="250"/>
      <c r="W701" s="199">
        <v>0</v>
      </c>
      <c r="X701" s="258">
        <v>0.09</v>
      </c>
      <c r="Y701" s="258">
        <v>9.0644523528201515E-2</v>
      </c>
      <c r="Z701" s="259">
        <v>0</v>
      </c>
      <c r="AA701" s="253"/>
      <c r="AB701" s="260">
        <v>0</v>
      </c>
      <c r="AC701" s="261">
        <v>0.24203430498219827</v>
      </c>
      <c r="AD701" s="181">
        <v>5900.5267572055054</v>
      </c>
      <c r="AE701" s="261">
        <v>0</v>
      </c>
      <c r="AF701" s="262">
        <v>0</v>
      </c>
      <c r="AG701" s="193"/>
    </row>
    <row r="702" spans="1:33" s="59" customFormat="1" ht="12">
      <c r="A702" s="194">
        <v>487</v>
      </c>
      <c r="B702" s="195">
        <v>487049178</v>
      </c>
      <c r="C702" s="196" t="s">
        <v>548</v>
      </c>
      <c r="D702" s="197">
        <v>49</v>
      </c>
      <c r="E702" s="196" t="s">
        <v>76</v>
      </c>
      <c r="F702" s="197">
        <v>178</v>
      </c>
      <c r="G702" s="198" t="s">
        <v>205</v>
      </c>
      <c r="H702" s="180"/>
      <c r="I702" s="181">
        <v>15017</v>
      </c>
      <c r="J702" s="181">
        <v>3228</v>
      </c>
      <c r="K702" s="181">
        <f t="shared" si="10"/>
        <v>0</v>
      </c>
      <c r="L702" s="181">
        <v>1088</v>
      </c>
      <c r="M702" s="181">
        <v>19333</v>
      </c>
      <c r="N702" s="249"/>
      <c r="O702" s="205">
        <v>4</v>
      </c>
      <c r="P702" s="181">
        <v>0</v>
      </c>
      <c r="Q702" s="181">
        <v>72980</v>
      </c>
      <c r="R702" s="181">
        <v>0</v>
      </c>
      <c r="S702" s="181">
        <v>0</v>
      </c>
      <c r="T702" s="181">
        <v>4352</v>
      </c>
      <c r="U702" s="181">
        <v>77332</v>
      </c>
      <c r="V702" s="250"/>
      <c r="W702" s="199">
        <v>0</v>
      </c>
      <c r="X702" s="258">
        <v>0.09</v>
      </c>
      <c r="Y702" s="258">
        <v>6.3547846345107101E-2</v>
      </c>
      <c r="Z702" s="259">
        <v>0</v>
      </c>
      <c r="AA702" s="253"/>
      <c r="AB702" s="260">
        <v>0</v>
      </c>
      <c r="AC702" s="261">
        <v>0</v>
      </c>
      <c r="AD702" s="181">
        <v>0</v>
      </c>
      <c r="AE702" s="261">
        <v>0</v>
      </c>
      <c r="AF702" s="262">
        <v>0</v>
      </c>
      <c r="AG702" s="193"/>
    </row>
    <row r="703" spans="1:33" s="59" customFormat="1" ht="12">
      <c r="A703" s="194">
        <v>487</v>
      </c>
      <c r="B703" s="195">
        <v>487049181</v>
      </c>
      <c r="C703" s="196" t="s">
        <v>548</v>
      </c>
      <c r="D703" s="197">
        <v>49</v>
      </c>
      <c r="E703" s="196" t="s">
        <v>76</v>
      </c>
      <c r="F703" s="197">
        <v>181</v>
      </c>
      <c r="G703" s="198" t="s">
        <v>208</v>
      </c>
      <c r="H703" s="180"/>
      <c r="I703" s="181">
        <v>14901</v>
      </c>
      <c r="J703" s="181">
        <v>518</v>
      </c>
      <c r="K703" s="181">
        <f t="shared" si="10"/>
        <v>0</v>
      </c>
      <c r="L703" s="181">
        <v>1088</v>
      </c>
      <c r="M703" s="181">
        <v>16507</v>
      </c>
      <c r="N703" s="249"/>
      <c r="O703" s="205">
        <v>4</v>
      </c>
      <c r="P703" s="181">
        <v>0</v>
      </c>
      <c r="Q703" s="181">
        <v>61676</v>
      </c>
      <c r="R703" s="181">
        <v>0</v>
      </c>
      <c r="S703" s="181">
        <v>0</v>
      </c>
      <c r="T703" s="181">
        <v>4352</v>
      </c>
      <c r="U703" s="181">
        <v>66028</v>
      </c>
      <c r="V703" s="250"/>
      <c r="W703" s="199">
        <v>0</v>
      </c>
      <c r="X703" s="258">
        <v>0.09</v>
      </c>
      <c r="Y703" s="258">
        <v>2.5469368153548375E-2</v>
      </c>
      <c r="Z703" s="259">
        <v>0</v>
      </c>
      <c r="AA703" s="253"/>
      <c r="AB703" s="260">
        <v>0</v>
      </c>
      <c r="AC703" s="261">
        <v>0</v>
      </c>
      <c r="AD703" s="181">
        <v>0</v>
      </c>
      <c r="AE703" s="261">
        <v>0</v>
      </c>
      <c r="AF703" s="262">
        <v>0</v>
      </c>
      <c r="AG703" s="193"/>
    </row>
    <row r="704" spans="1:33" s="59" customFormat="1" ht="12">
      <c r="A704" s="194">
        <v>487</v>
      </c>
      <c r="B704" s="195">
        <v>487049182</v>
      </c>
      <c r="C704" s="196" t="s">
        <v>548</v>
      </c>
      <c r="D704" s="197">
        <v>49</v>
      </c>
      <c r="E704" s="196" t="s">
        <v>76</v>
      </c>
      <c r="F704" s="197">
        <v>182</v>
      </c>
      <c r="G704" s="198" t="s">
        <v>209</v>
      </c>
      <c r="H704" s="180"/>
      <c r="I704" s="181">
        <v>13139.008011564407</v>
      </c>
      <c r="J704" s="181">
        <v>3152</v>
      </c>
      <c r="K704" s="181">
        <f t="shared" si="10"/>
        <v>0</v>
      </c>
      <c r="L704" s="181">
        <v>1088</v>
      </c>
      <c r="M704" s="181">
        <v>17379.008011564409</v>
      </c>
      <c r="N704" s="249"/>
      <c r="O704" s="205">
        <v>3</v>
      </c>
      <c r="P704" s="181">
        <v>0</v>
      </c>
      <c r="Q704" s="181">
        <v>48873</v>
      </c>
      <c r="R704" s="181">
        <v>0</v>
      </c>
      <c r="S704" s="181">
        <v>0</v>
      </c>
      <c r="T704" s="181">
        <v>3264</v>
      </c>
      <c r="U704" s="181">
        <v>52137</v>
      </c>
      <c r="V704" s="250"/>
      <c r="W704" s="199">
        <v>0</v>
      </c>
      <c r="X704" s="258">
        <v>0.09</v>
      </c>
      <c r="Y704" s="258">
        <v>1.9108632759035075E-2</v>
      </c>
      <c r="Z704" s="259">
        <v>0</v>
      </c>
      <c r="AA704" s="253"/>
      <c r="AB704" s="260">
        <v>0</v>
      </c>
      <c r="AC704" s="261">
        <v>0</v>
      </c>
      <c r="AD704" s="181">
        <v>0</v>
      </c>
      <c r="AE704" s="261">
        <v>0</v>
      </c>
      <c r="AF704" s="262">
        <v>0</v>
      </c>
      <c r="AG704" s="193"/>
    </row>
    <row r="705" spans="1:33" s="59" customFormat="1" ht="12">
      <c r="A705" s="194">
        <v>487</v>
      </c>
      <c r="B705" s="195">
        <v>487049229</v>
      </c>
      <c r="C705" s="196" t="s">
        <v>548</v>
      </c>
      <c r="D705" s="197">
        <v>49</v>
      </c>
      <c r="E705" s="196" t="s">
        <v>76</v>
      </c>
      <c r="F705" s="197">
        <v>229</v>
      </c>
      <c r="G705" s="198" t="s">
        <v>256</v>
      </c>
      <c r="H705" s="180"/>
      <c r="I705" s="181">
        <v>12704</v>
      </c>
      <c r="J705" s="181">
        <v>1321</v>
      </c>
      <c r="K705" s="181">
        <f t="shared" si="10"/>
        <v>0</v>
      </c>
      <c r="L705" s="181">
        <v>1088</v>
      </c>
      <c r="M705" s="181">
        <v>15113</v>
      </c>
      <c r="N705" s="249"/>
      <c r="O705" s="205">
        <v>3</v>
      </c>
      <c r="P705" s="181">
        <v>0</v>
      </c>
      <c r="Q705" s="181">
        <v>42075</v>
      </c>
      <c r="R705" s="181">
        <v>0</v>
      </c>
      <c r="S705" s="181">
        <v>0</v>
      </c>
      <c r="T705" s="181">
        <v>3264</v>
      </c>
      <c r="U705" s="181">
        <v>45339</v>
      </c>
      <c r="V705" s="250"/>
      <c r="W705" s="199">
        <v>0</v>
      </c>
      <c r="X705" s="258">
        <v>0.09</v>
      </c>
      <c r="Y705" s="258">
        <v>1.8899001017940016E-2</v>
      </c>
      <c r="Z705" s="259">
        <v>0</v>
      </c>
      <c r="AA705" s="253"/>
      <c r="AB705" s="260">
        <v>0</v>
      </c>
      <c r="AC705" s="261">
        <v>0</v>
      </c>
      <c r="AD705" s="181">
        <v>0</v>
      </c>
      <c r="AE705" s="261">
        <v>0</v>
      </c>
      <c r="AF705" s="262">
        <v>0</v>
      </c>
      <c r="AG705" s="193"/>
    </row>
    <row r="706" spans="1:33" s="59" customFormat="1" ht="12">
      <c r="A706" s="194">
        <v>487</v>
      </c>
      <c r="B706" s="195">
        <v>487049244</v>
      </c>
      <c r="C706" s="196" t="s">
        <v>548</v>
      </c>
      <c r="D706" s="197">
        <v>49</v>
      </c>
      <c r="E706" s="196" t="s">
        <v>76</v>
      </c>
      <c r="F706" s="197">
        <v>244</v>
      </c>
      <c r="G706" s="198" t="s">
        <v>271</v>
      </c>
      <c r="H706" s="180"/>
      <c r="I706" s="181">
        <v>14253</v>
      </c>
      <c r="J706" s="181">
        <v>4273</v>
      </c>
      <c r="K706" s="181">
        <f t="shared" si="10"/>
        <v>0</v>
      </c>
      <c r="L706" s="181">
        <v>1088</v>
      </c>
      <c r="M706" s="181">
        <v>19614</v>
      </c>
      <c r="N706" s="249"/>
      <c r="O706" s="205">
        <v>4</v>
      </c>
      <c r="P706" s="181">
        <v>0</v>
      </c>
      <c r="Q706" s="181">
        <v>74104</v>
      </c>
      <c r="R706" s="181">
        <v>0</v>
      </c>
      <c r="S706" s="181">
        <v>0</v>
      </c>
      <c r="T706" s="181">
        <v>4352</v>
      </c>
      <c r="U706" s="181">
        <v>78456</v>
      </c>
      <c r="V706" s="250"/>
      <c r="W706" s="199">
        <v>0</v>
      </c>
      <c r="X706" s="258">
        <v>0.09</v>
      </c>
      <c r="Y706" s="258">
        <v>0.11945951840522252</v>
      </c>
      <c r="Z706" s="259">
        <v>0</v>
      </c>
      <c r="AA706" s="253"/>
      <c r="AB706" s="260">
        <v>0</v>
      </c>
      <c r="AC706" s="261">
        <v>0.12069076533532164</v>
      </c>
      <c r="AD706" s="181">
        <v>2366.9171186021686</v>
      </c>
      <c r="AE706" s="261">
        <v>0</v>
      </c>
      <c r="AF706" s="262">
        <v>0</v>
      </c>
      <c r="AG706" s="193"/>
    </row>
    <row r="707" spans="1:33" s="59" customFormat="1" ht="12">
      <c r="A707" s="194">
        <v>487</v>
      </c>
      <c r="B707" s="195">
        <v>487049248</v>
      </c>
      <c r="C707" s="196" t="s">
        <v>548</v>
      </c>
      <c r="D707" s="197">
        <v>49</v>
      </c>
      <c r="E707" s="196" t="s">
        <v>76</v>
      </c>
      <c r="F707" s="197">
        <v>248</v>
      </c>
      <c r="G707" s="198" t="s">
        <v>275</v>
      </c>
      <c r="H707" s="180"/>
      <c r="I707" s="181">
        <v>16058</v>
      </c>
      <c r="J707" s="181">
        <v>856</v>
      </c>
      <c r="K707" s="181">
        <f t="shared" si="10"/>
        <v>0</v>
      </c>
      <c r="L707" s="181">
        <v>1088</v>
      </c>
      <c r="M707" s="181">
        <v>18002</v>
      </c>
      <c r="N707" s="249"/>
      <c r="O707" s="205">
        <v>17</v>
      </c>
      <c r="P707" s="181">
        <v>0</v>
      </c>
      <c r="Q707" s="181">
        <v>287538</v>
      </c>
      <c r="R707" s="181">
        <v>0</v>
      </c>
      <c r="S707" s="181">
        <v>0</v>
      </c>
      <c r="T707" s="181">
        <v>18496</v>
      </c>
      <c r="U707" s="181">
        <v>306034</v>
      </c>
      <c r="V707" s="250"/>
      <c r="W707" s="199">
        <v>0</v>
      </c>
      <c r="X707" s="258">
        <v>0.09</v>
      </c>
      <c r="Y707" s="258">
        <v>7.0579296698307384E-2</v>
      </c>
      <c r="Z707" s="259">
        <v>0</v>
      </c>
      <c r="AA707" s="253"/>
      <c r="AB707" s="260">
        <v>0</v>
      </c>
      <c r="AC707" s="261">
        <v>0</v>
      </c>
      <c r="AD707" s="181">
        <v>0</v>
      </c>
      <c r="AE707" s="261">
        <v>0</v>
      </c>
      <c r="AF707" s="262">
        <v>0</v>
      </c>
      <c r="AG707" s="193"/>
    </row>
    <row r="708" spans="1:33" s="59" customFormat="1" ht="12">
      <c r="A708" s="194">
        <v>487</v>
      </c>
      <c r="B708" s="195">
        <v>487049262</v>
      </c>
      <c r="C708" s="196" t="s">
        <v>548</v>
      </c>
      <c r="D708" s="197">
        <v>49</v>
      </c>
      <c r="E708" s="196" t="s">
        <v>76</v>
      </c>
      <c r="F708" s="197">
        <v>262</v>
      </c>
      <c r="G708" s="198" t="s">
        <v>289</v>
      </c>
      <c r="H708" s="180"/>
      <c r="I708" s="181">
        <v>15270</v>
      </c>
      <c r="J708" s="181">
        <v>6162</v>
      </c>
      <c r="K708" s="181">
        <f t="shared" si="10"/>
        <v>0</v>
      </c>
      <c r="L708" s="181">
        <v>1088</v>
      </c>
      <c r="M708" s="181">
        <v>22520</v>
      </c>
      <c r="N708" s="249"/>
      <c r="O708" s="205">
        <v>9</v>
      </c>
      <c r="P708" s="181">
        <v>0</v>
      </c>
      <c r="Q708" s="181">
        <v>192888</v>
      </c>
      <c r="R708" s="181">
        <v>-5119.221957311308</v>
      </c>
      <c r="S708" s="181">
        <v>0</v>
      </c>
      <c r="T708" s="181">
        <v>9792</v>
      </c>
      <c r="U708" s="181">
        <v>197560.7780426887</v>
      </c>
      <c r="V708" s="250"/>
      <c r="W708" s="199">
        <v>0</v>
      </c>
      <c r="X708" s="258">
        <v>0.09</v>
      </c>
      <c r="Y708" s="258">
        <v>0.11492476209979027</v>
      </c>
      <c r="Z708" s="259">
        <v>-568.80243970125639</v>
      </c>
      <c r="AA708" s="253"/>
      <c r="AB708" s="260">
        <v>0</v>
      </c>
      <c r="AC708" s="261">
        <v>2.2857142857142856</v>
      </c>
      <c r="AD708" s="181">
        <v>51475.428571428565</v>
      </c>
      <c r="AE708" s="261">
        <v>0</v>
      </c>
      <c r="AF708" s="262">
        <v>0</v>
      </c>
      <c r="AG708" s="193"/>
    </row>
    <row r="709" spans="1:33" s="59" customFormat="1" ht="12">
      <c r="A709" s="194">
        <v>487</v>
      </c>
      <c r="B709" s="195">
        <v>487049274</v>
      </c>
      <c r="C709" s="196" t="s">
        <v>548</v>
      </c>
      <c r="D709" s="197">
        <v>49</v>
      </c>
      <c r="E709" s="196" t="s">
        <v>76</v>
      </c>
      <c r="F709" s="197">
        <v>274</v>
      </c>
      <c r="G709" s="198" t="s">
        <v>301</v>
      </c>
      <c r="H709" s="180"/>
      <c r="I709" s="181">
        <v>16379</v>
      </c>
      <c r="J709" s="181">
        <v>6625</v>
      </c>
      <c r="K709" s="181">
        <f t="shared" si="10"/>
        <v>0</v>
      </c>
      <c r="L709" s="181">
        <v>1088</v>
      </c>
      <c r="M709" s="181">
        <v>24092</v>
      </c>
      <c r="N709" s="249"/>
      <c r="O709" s="205">
        <v>156</v>
      </c>
      <c r="P709" s="181">
        <v>0</v>
      </c>
      <c r="Q709" s="181">
        <v>3588624</v>
      </c>
      <c r="R709" s="181">
        <v>0</v>
      </c>
      <c r="S709" s="181">
        <v>0</v>
      </c>
      <c r="T709" s="181">
        <v>169728</v>
      </c>
      <c r="U709" s="181">
        <v>3758352</v>
      </c>
      <c r="V709" s="250"/>
      <c r="W709" s="199">
        <v>0</v>
      </c>
      <c r="X709" s="258">
        <v>0.09</v>
      </c>
      <c r="Y709" s="258">
        <v>7.5807721198066336E-2</v>
      </c>
      <c r="Z709" s="259">
        <v>0</v>
      </c>
      <c r="AA709" s="253"/>
      <c r="AB709" s="260">
        <v>0</v>
      </c>
      <c r="AC709" s="261">
        <v>0</v>
      </c>
      <c r="AD709" s="181">
        <v>0</v>
      </c>
      <c r="AE709" s="261">
        <v>0</v>
      </c>
      <c r="AF709" s="262">
        <v>0</v>
      </c>
      <c r="AG709" s="193"/>
    </row>
    <row r="710" spans="1:33" s="59" customFormat="1" ht="12">
      <c r="A710" s="194">
        <v>487</v>
      </c>
      <c r="B710" s="195">
        <v>487049277</v>
      </c>
      <c r="C710" s="196" t="s">
        <v>548</v>
      </c>
      <c r="D710" s="197">
        <v>49</v>
      </c>
      <c r="E710" s="196" t="s">
        <v>76</v>
      </c>
      <c r="F710" s="197">
        <v>277</v>
      </c>
      <c r="G710" s="198" t="s">
        <v>304</v>
      </c>
      <c r="H710" s="180"/>
      <c r="I710" s="181">
        <v>16087.995715609079</v>
      </c>
      <c r="J710" s="181">
        <v>650</v>
      </c>
      <c r="K710" s="181">
        <f t="shared" si="10"/>
        <v>0</v>
      </c>
      <c r="L710" s="181">
        <v>1088</v>
      </c>
      <c r="M710" s="181">
        <v>17825.995715609079</v>
      </c>
      <c r="N710" s="249"/>
      <c r="O710" s="205">
        <v>2</v>
      </c>
      <c r="P710" s="181">
        <v>0</v>
      </c>
      <c r="Q710" s="181">
        <v>33476</v>
      </c>
      <c r="R710" s="181">
        <v>0</v>
      </c>
      <c r="S710" s="181">
        <v>0</v>
      </c>
      <c r="T710" s="181">
        <v>2176</v>
      </c>
      <c r="U710" s="181">
        <v>35652</v>
      </c>
      <c r="V710" s="250"/>
      <c r="W710" s="199">
        <v>0</v>
      </c>
      <c r="X710" s="258">
        <v>0.18</v>
      </c>
      <c r="Y710" s="258">
        <v>6.0482978391572864E-2</v>
      </c>
      <c r="Z710" s="259">
        <v>0</v>
      </c>
      <c r="AA710" s="253"/>
      <c r="AB710" s="260">
        <v>0</v>
      </c>
      <c r="AC710" s="261">
        <v>0</v>
      </c>
      <c r="AD710" s="181">
        <v>0</v>
      </c>
      <c r="AE710" s="261">
        <v>0</v>
      </c>
      <c r="AF710" s="262">
        <v>0</v>
      </c>
      <c r="AG710" s="193"/>
    </row>
    <row r="711" spans="1:33" s="59" customFormat="1" ht="12">
      <c r="A711" s="194">
        <v>487</v>
      </c>
      <c r="B711" s="195">
        <v>487049284</v>
      </c>
      <c r="C711" s="196" t="s">
        <v>548</v>
      </c>
      <c r="D711" s="197">
        <v>49</v>
      </c>
      <c r="E711" s="196" t="s">
        <v>76</v>
      </c>
      <c r="F711" s="197">
        <v>284</v>
      </c>
      <c r="G711" s="198" t="s">
        <v>311</v>
      </c>
      <c r="H711" s="180"/>
      <c r="I711" s="181">
        <v>15517</v>
      </c>
      <c r="J711" s="181">
        <v>6865</v>
      </c>
      <c r="K711" s="181">
        <f t="shared" si="10"/>
        <v>0</v>
      </c>
      <c r="L711" s="181">
        <v>1088</v>
      </c>
      <c r="M711" s="181">
        <v>23470</v>
      </c>
      <c r="N711" s="249"/>
      <c r="O711" s="205">
        <v>1</v>
      </c>
      <c r="P711" s="181">
        <v>0</v>
      </c>
      <c r="Q711" s="181">
        <v>22382</v>
      </c>
      <c r="R711" s="181">
        <v>0</v>
      </c>
      <c r="S711" s="181">
        <v>0</v>
      </c>
      <c r="T711" s="181">
        <v>1088</v>
      </c>
      <c r="U711" s="181">
        <v>23470</v>
      </c>
      <c r="V711" s="250"/>
      <c r="W711" s="199">
        <v>0</v>
      </c>
      <c r="X711" s="258">
        <v>0.09</v>
      </c>
      <c r="Y711" s="258">
        <v>6.6376818230095211E-2</v>
      </c>
      <c r="Z711" s="259">
        <v>0</v>
      </c>
      <c r="AA711" s="253"/>
      <c r="AB711" s="260">
        <v>0</v>
      </c>
      <c r="AC711" s="261">
        <v>0</v>
      </c>
      <c r="AD711" s="181">
        <v>0</v>
      </c>
      <c r="AE711" s="261">
        <v>0</v>
      </c>
      <c r="AF711" s="262">
        <v>0</v>
      </c>
      <c r="AG711" s="193"/>
    </row>
    <row r="712" spans="1:33" s="59" customFormat="1" ht="12">
      <c r="A712" s="194">
        <v>487</v>
      </c>
      <c r="B712" s="195">
        <v>487049285</v>
      </c>
      <c r="C712" s="196" t="s">
        <v>548</v>
      </c>
      <c r="D712" s="197">
        <v>49</v>
      </c>
      <c r="E712" s="196" t="s">
        <v>76</v>
      </c>
      <c r="F712" s="197">
        <v>285</v>
      </c>
      <c r="G712" s="198" t="s">
        <v>312</v>
      </c>
      <c r="H712" s="180"/>
      <c r="I712" s="181">
        <v>11334</v>
      </c>
      <c r="J712" s="181">
        <v>3334</v>
      </c>
      <c r="K712" s="181">
        <f t="shared" si="10"/>
        <v>0</v>
      </c>
      <c r="L712" s="181">
        <v>1088</v>
      </c>
      <c r="M712" s="181">
        <v>15756</v>
      </c>
      <c r="N712" s="249"/>
      <c r="O712" s="205">
        <v>3</v>
      </c>
      <c r="P712" s="181">
        <v>0</v>
      </c>
      <c r="Q712" s="181">
        <v>44004</v>
      </c>
      <c r="R712" s="181">
        <v>0</v>
      </c>
      <c r="S712" s="181">
        <v>0</v>
      </c>
      <c r="T712" s="181">
        <v>3264</v>
      </c>
      <c r="U712" s="181">
        <v>47268</v>
      </c>
      <c r="V712" s="250"/>
      <c r="W712" s="199">
        <v>0</v>
      </c>
      <c r="X712" s="258">
        <v>0.09</v>
      </c>
      <c r="Y712" s="258">
        <v>4.0150629287589494E-2</v>
      </c>
      <c r="Z712" s="259">
        <v>0</v>
      </c>
      <c r="AA712" s="253"/>
      <c r="AB712" s="260">
        <v>0</v>
      </c>
      <c r="AC712" s="261">
        <v>0</v>
      </c>
      <c r="AD712" s="181">
        <v>0</v>
      </c>
      <c r="AE712" s="261">
        <v>0</v>
      </c>
      <c r="AF712" s="262">
        <v>0</v>
      </c>
      <c r="AG712" s="193"/>
    </row>
    <row r="713" spans="1:33" s="59" customFormat="1" ht="12">
      <c r="A713" s="194">
        <v>487</v>
      </c>
      <c r="B713" s="195">
        <v>487049293</v>
      </c>
      <c r="C713" s="196" t="s">
        <v>548</v>
      </c>
      <c r="D713" s="197">
        <v>49</v>
      </c>
      <c r="E713" s="196" t="s">
        <v>76</v>
      </c>
      <c r="F713" s="197">
        <v>293</v>
      </c>
      <c r="G713" s="198" t="s">
        <v>320</v>
      </c>
      <c r="H713" s="180"/>
      <c r="I713" s="181">
        <v>14953.293164987406</v>
      </c>
      <c r="J713" s="181">
        <v>652</v>
      </c>
      <c r="K713" s="181">
        <f t="shared" si="10"/>
        <v>0</v>
      </c>
      <c r="L713" s="181">
        <v>1088</v>
      </c>
      <c r="M713" s="181">
        <v>16693.293164987408</v>
      </c>
      <c r="N713" s="249"/>
      <c r="O713" s="205">
        <v>2</v>
      </c>
      <c r="P713" s="181">
        <v>0</v>
      </c>
      <c r="Q713" s="181">
        <v>31210</v>
      </c>
      <c r="R713" s="181">
        <v>0</v>
      </c>
      <c r="S713" s="181">
        <v>0</v>
      </c>
      <c r="T713" s="181">
        <v>2176</v>
      </c>
      <c r="U713" s="181">
        <v>33386</v>
      </c>
      <c r="V713" s="250"/>
      <c r="W713" s="199">
        <v>0</v>
      </c>
      <c r="X713" s="258">
        <v>0.18</v>
      </c>
      <c r="Y713" s="258">
        <v>1.1950118609715614E-2</v>
      </c>
      <c r="Z713" s="259">
        <v>0</v>
      </c>
      <c r="AA713" s="253"/>
      <c r="AB713" s="260">
        <v>0</v>
      </c>
      <c r="AC713" s="261">
        <v>0</v>
      </c>
      <c r="AD713" s="181">
        <v>0</v>
      </c>
      <c r="AE713" s="261">
        <v>0</v>
      </c>
      <c r="AF713" s="262">
        <v>0</v>
      </c>
      <c r="AG713" s="193"/>
    </row>
    <row r="714" spans="1:33" s="59" customFormat="1" ht="12">
      <c r="A714" s="194">
        <v>487</v>
      </c>
      <c r="B714" s="195">
        <v>487049305</v>
      </c>
      <c r="C714" s="196" t="s">
        <v>548</v>
      </c>
      <c r="D714" s="197">
        <v>49</v>
      </c>
      <c r="E714" s="196" t="s">
        <v>76</v>
      </c>
      <c r="F714" s="197">
        <v>305</v>
      </c>
      <c r="G714" s="198" t="s">
        <v>332</v>
      </c>
      <c r="H714" s="180"/>
      <c r="I714" s="181">
        <v>17451</v>
      </c>
      <c r="J714" s="181">
        <v>7741</v>
      </c>
      <c r="K714" s="181">
        <f t="shared" si="10"/>
        <v>0</v>
      </c>
      <c r="L714" s="181">
        <v>1088</v>
      </c>
      <c r="M714" s="181">
        <v>26280</v>
      </c>
      <c r="N714" s="249"/>
      <c r="O714" s="205">
        <v>1</v>
      </c>
      <c r="P714" s="181">
        <v>0</v>
      </c>
      <c r="Q714" s="181">
        <v>25192</v>
      </c>
      <c r="R714" s="181">
        <v>0</v>
      </c>
      <c r="S714" s="181">
        <v>0</v>
      </c>
      <c r="T714" s="181">
        <v>1088</v>
      </c>
      <c r="U714" s="181">
        <v>26280</v>
      </c>
      <c r="V714" s="250"/>
      <c r="W714" s="199">
        <v>0</v>
      </c>
      <c r="X714" s="258">
        <v>0.09</v>
      </c>
      <c r="Y714" s="258">
        <v>2.2812918511506738E-2</v>
      </c>
      <c r="Z714" s="259">
        <v>0</v>
      </c>
      <c r="AA714" s="253"/>
      <c r="AB714" s="260">
        <v>0</v>
      </c>
      <c r="AC714" s="261">
        <v>0</v>
      </c>
      <c r="AD714" s="181">
        <v>0</v>
      </c>
      <c r="AE714" s="261">
        <v>0</v>
      </c>
      <c r="AF714" s="262">
        <v>0</v>
      </c>
      <c r="AG714" s="193"/>
    </row>
    <row r="715" spans="1:33" s="59" customFormat="1" ht="12">
      <c r="A715" s="194">
        <v>487</v>
      </c>
      <c r="B715" s="195">
        <v>487049308</v>
      </c>
      <c r="C715" s="196" t="s">
        <v>548</v>
      </c>
      <c r="D715" s="197">
        <v>49</v>
      </c>
      <c r="E715" s="196" t="s">
        <v>76</v>
      </c>
      <c r="F715" s="197">
        <v>308</v>
      </c>
      <c r="G715" s="198" t="s">
        <v>335</v>
      </c>
      <c r="H715" s="180"/>
      <c r="I715" s="181">
        <v>13216</v>
      </c>
      <c r="J715" s="181">
        <v>6323</v>
      </c>
      <c r="K715" s="181">
        <f t="shared" ref="K715:K778" si="11">S715/O715</f>
        <v>0</v>
      </c>
      <c r="L715" s="181">
        <v>1088</v>
      </c>
      <c r="M715" s="181">
        <v>20627</v>
      </c>
      <c r="N715" s="249"/>
      <c r="O715" s="205">
        <v>6</v>
      </c>
      <c r="P715" s="181">
        <v>0</v>
      </c>
      <c r="Q715" s="181">
        <v>117234</v>
      </c>
      <c r="R715" s="181">
        <v>0</v>
      </c>
      <c r="S715" s="181">
        <v>0</v>
      </c>
      <c r="T715" s="181">
        <v>6528</v>
      </c>
      <c r="U715" s="181">
        <v>123762</v>
      </c>
      <c r="V715" s="250"/>
      <c r="W715" s="199">
        <v>0</v>
      </c>
      <c r="X715" s="258">
        <v>0.09</v>
      </c>
      <c r="Y715" s="258">
        <v>2.9324777677150189E-3</v>
      </c>
      <c r="Z715" s="259">
        <v>0</v>
      </c>
      <c r="AA715" s="253"/>
      <c r="AB715" s="260">
        <v>0</v>
      </c>
      <c r="AC715" s="261">
        <v>0</v>
      </c>
      <c r="AD715" s="181">
        <v>0</v>
      </c>
      <c r="AE715" s="261">
        <v>0</v>
      </c>
      <c r="AF715" s="262">
        <v>0</v>
      </c>
      <c r="AG715" s="193"/>
    </row>
    <row r="716" spans="1:33" s="59" customFormat="1" ht="12">
      <c r="A716" s="194">
        <v>487</v>
      </c>
      <c r="B716" s="195">
        <v>487049314</v>
      </c>
      <c r="C716" s="196" t="s">
        <v>548</v>
      </c>
      <c r="D716" s="197">
        <v>49</v>
      </c>
      <c r="E716" s="196" t="s">
        <v>76</v>
      </c>
      <c r="F716" s="197">
        <v>314</v>
      </c>
      <c r="G716" s="198" t="s">
        <v>341</v>
      </c>
      <c r="H716" s="180"/>
      <c r="I716" s="181">
        <v>18284</v>
      </c>
      <c r="J716" s="181">
        <v>14595</v>
      </c>
      <c r="K716" s="181">
        <f t="shared" si="11"/>
        <v>0</v>
      </c>
      <c r="L716" s="181">
        <v>1088</v>
      </c>
      <c r="M716" s="181">
        <v>33967</v>
      </c>
      <c r="N716" s="249"/>
      <c r="O716" s="205">
        <v>1</v>
      </c>
      <c r="P716" s="181">
        <v>0</v>
      </c>
      <c r="Q716" s="181">
        <v>32879</v>
      </c>
      <c r="R716" s="181">
        <v>0</v>
      </c>
      <c r="S716" s="181">
        <v>0</v>
      </c>
      <c r="T716" s="181">
        <v>1088</v>
      </c>
      <c r="U716" s="181">
        <v>33967</v>
      </c>
      <c r="V716" s="250"/>
      <c r="W716" s="199">
        <v>0</v>
      </c>
      <c r="X716" s="258">
        <v>0.09</v>
      </c>
      <c r="Y716" s="258">
        <v>6.1194428250130224E-3</v>
      </c>
      <c r="Z716" s="259">
        <v>0</v>
      </c>
      <c r="AA716" s="253"/>
      <c r="AB716" s="260">
        <v>0</v>
      </c>
      <c r="AC716" s="261">
        <v>0</v>
      </c>
      <c r="AD716" s="181">
        <v>0</v>
      </c>
      <c r="AE716" s="261">
        <v>0</v>
      </c>
      <c r="AF716" s="262">
        <v>0</v>
      </c>
      <c r="AG716" s="193"/>
    </row>
    <row r="717" spans="1:33" s="59" customFormat="1" ht="12">
      <c r="A717" s="194">
        <v>487</v>
      </c>
      <c r="B717" s="195">
        <v>487049344</v>
      </c>
      <c r="C717" s="196" t="s">
        <v>548</v>
      </c>
      <c r="D717" s="197">
        <v>49</v>
      </c>
      <c r="E717" s="196" t="s">
        <v>76</v>
      </c>
      <c r="F717" s="197">
        <v>344</v>
      </c>
      <c r="G717" s="198" t="s">
        <v>371</v>
      </c>
      <c r="H717" s="180"/>
      <c r="I717" s="181">
        <v>11664.974948618958</v>
      </c>
      <c r="J717" s="181">
        <v>4953</v>
      </c>
      <c r="K717" s="181">
        <f t="shared" si="11"/>
        <v>0</v>
      </c>
      <c r="L717" s="181">
        <v>1088</v>
      </c>
      <c r="M717" s="181">
        <v>17705.974948618958</v>
      </c>
      <c r="N717" s="249"/>
      <c r="O717" s="205">
        <v>1</v>
      </c>
      <c r="P717" s="181">
        <v>0</v>
      </c>
      <c r="Q717" s="181">
        <v>16618</v>
      </c>
      <c r="R717" s="181">
        <v>0</v>
      </c>
      <c r="S717" s="181">
        <v>0</v>
      </c>
      <c r="T717" s="181">
        <v>1088</v>
      </c>
      <c r="U717" s="181">
        <v>17706</v>
      </c>
      <c r="V717" s="250"/>
      <c r="W717" s="199">
        <v>0</v>
      </c>
      <c r="X717" s="258">
        <v>0.09</v>
      </c>
      <c r="Y717" s="258">
        <v>1.3000732824957062E-3</v>
      </c>
      <c r="Z717" s="259">
        <v>0</v>
      </c>
      <c r="AA717" s="253"/>
      <c r="AB717" s="260">
        <v>0</v>
      </c>
      <c r="AC717" s="261">
        <v>0</v>
      </c>
      <c r="AD717" s="181">
        <v>0</v>
      </c>
      <c r="AE717" s="261">
        <v>0</v>
      </c>
      <c r="AF717" s="262">
        <v>0</v>
      </c>
      <c r="AG717" s="193"/>
    </row>
    <row r="718" spans="1:33" s="59" customFormat="1" ht="12">
      <c r="A718" s="194">
        <v>487</v>
      </c>
      <c r="B718" s="195">
        <v>487049347</v>
      </c>
      <c r="C718" s="196" t="s">
        <v>548</v>
      </c>
      <c r="D718" s="197">
        <v>49</v>
      </c>
      <c r="E718" s="196" t="s">
        <v>76</v>
      </c>
      <c r="F718" s="197">
        <v>347</v>
      </c>
      <c r="G718" s="198" t="s">
        <v>374</v>
      </c>
      <c r="H718" s="180"/>
      <c r="I718" s="181">
        <v>16813</v>
      </c>
      <c r="J718" s="181">
        <v>8678</v>
      </c>
      <c r="K718" s="181">
        <f t="shared" si="11"/>
        <v>0</v>
      </c>
      <c r="L718" s="181">
        <v>1088</v>
      </c>
      <c r="M718" s="181">
        <v>26579</v>
      </c>
      <c r="N718" s="249"/>
      <c r="O718" s="205">
        <v>7</v>
      </c>
      <c r="P718" s="181">
        <v>0</v>
      </c>
      <c r="Q718" s="181">
        <v>178437</v>
      </c>
      <c r="R718" s="181">
        <v>0</v>
      </c>
      <c r="S718" s="181">
        <v>0</v>
      </c>
      <c r="T718" s="181">
        <v>7616</v>
      </c>
      <c r="U718" s="181">
        <v>186053</v>
      </c>
      <c r="V718" s="250"/>
      <c r="W718" s="199">
        <v>0</v>
      </c>
      <c r="X718" s="258">
        <v>0.09</v>
      </c>
      <c r="Y718" s="258">
        <v>9.1849142670942449E-3</v>
      </c>
      <c r="Z718" s="259">
        <v>0</v>
      </c>
      <c r="AA718" s="253"/>
      <c r="AB718" s="260">
        <v>0</v>
      </c>
      <c r="AC718" s="261">
        <v>0</v>
      </c>
      <c r="AD718" s="181">
        <v>0</v>
      </c>
      <c r="AE718" s="261">
        <v>0</v>
      </c>
      <c r="AF718" s="262">
        <v>0</v>
      </c>
      <c r="AG718" s="193"/>
    </row>
    <row r="719" spans="1:33" s="59" customFormat="1" ht="12">
      <c r="A719" s="194">
        <v>487</v>
      </c>
      <c r="B719" s="195">
        <v>487274010</v>
      </c>
      <c r="C719" s="196" t="s">
        <v>548</v>
      </c>
      <c r="D719" s="197">
        <v>274</v>
      </c>
      <c r="E719" s="196" t="s">
        <v>301</v>
      </c>
      <c r="F719" s="197">
        <v>10</v>
      </c>
      <c r="G719" s="198" t="s">
        <v>37</v>
      </c>
      <c r="H719" s="180"/>
      <c r="I719" s="181">
        <v>12135</v>
      </c>
      <c r="J719" s="181">
        <v>5415</v>
      </c>
      <c r="K719" s="181">
        <f t="shared" si="11"/>
        <v>0</v>
      </c>
      <c r="L719" s="181">
        <v>1088</v>
      </c>
      <c r="M719" s="181">
        <v>18638</v>
      </c>
      <c r="N719" s="249"/>
      <c r="O719" s="205">
        <v>9</v>
      </c>
      <c r="P719" s="181">
        <v>0</v>
      </c>
      <c r="Q719" s="181">
        <v>157950</v>
      </c>
      <c r="R719" s="181">
        <v>0</v>
      </c>
      <c r="S719" s="181">
        <v>0</v>
      </c>
      <c r="T719" s="181">
        <v>9792</v>
      </c>
      <c r="U719" s="181">
        <v>167742</v>
      </c>
      <c r="V719" s="250"/>
      <c r="W719" s="199">
        <v>0</v>
      </c>
      <c r="X719" s="258">
        <v>0.09</v>
      </c>
      <c r="Y719" s="258">
        <v>3.9243549446599654E-3</v>
      </c>
      <c r="Z719" s="259">
        <v>0</v>
      </c>
      <c r="AA719" s="253"/>
      <c r="AB719" s="260">
        <v>0</v>
      </c>
      <c r="AC719" s="261">
        <v>0</v>
      </c>
      <c r="AD719" s="181">
        <v>0</v>
      </c>
      <c r="AE719" s="261">
        <v>0</v>
      </c>
      <c r="AF719" s="262">
        <v>0</v>
      </c>
      <c r="AG719" s="193"/>
    </row>
    <row r="720" spans="1:33" s="59" customFormat="1" ht="12">
      <c r="A720" s="194">
        <v>487</v>
      </c>
      <c r="B720" s="195">
        <v>487274016</v>
      </c>
      <c r="C720" s="196" t="s">
        <v>548</v>
      </c>
      <c r="D720" s="197">
        <v>274</v>
      </c>
      <c r="E720" s="196" t="s">
        <v>301</v>
      </c>
      <c r="F720" s="197">
        <v>16</v>
      </c>
      <c r="G720" s="198" t="s">
        <v>43</v>
      </c>
      <c r="H720" s="180"/>
      <c r="I720" s="181">
        <v>10563</v>
      </c>
      <c r="J720" s="181">
        <v>597</v>
      </c>
      <c r="K720" s="181">
        <f t="shared" si="11"/>
        <v>0</v>
      </c>
      <c r="L720" s="181">
        <v>1088</v>
      </c>
      <c r="M720" s="181">
        <v>12248</v>
      </c>
      <c r="N720" s="249"/>
      <c r="O720" s="205">
        <v>1</v>
      </c>
      <c r="P720" s="181">
        <v>0</v>
      </c>
      <c r="Q720" s="181">
        <v>11160</v>
      </c>
      <c r="R720" s="181">
        <v>0</v>
      </c>
      <c r="S720" s="181">
        <v>0</v>
      </c>
      <c r="T720" s="181">
        <v>1088</v>
      </c>
      <c r="U720" s="181">
        <v>12248</v>
      </c>
      <c r="V720" s="250"/>
      <c r="W720" s="199">
        <v>0</v>
      </c>
      <c r="X720" s="258">
        <v>0.09</v>
      </c>
      <c r="Y720" s="258">
        <v>4.6078291932031966E-2</v>
      </c>
      <c r="Z720" s="259">
        <v>0</v>
      </c>
      <c r="AA720" s="253"/>
      <c r="AB720" s="260">
        <v>0</v>
      </c>
      <c r="AC720" s="261">
        <v>0</v>
      </c>
      <c r="AD720" s="181">
        <v>0</v>
      </c>
      <c r="AE720" s="261">
        <v>0</v>
      </c>
      <c r="AF720" s="262">
        <v>0</v>
      </c>
      <c r="AG720" s="193"/>
    </row>
    <row r="721" spans="1:33" s="59" customFormat="1" ht="12">
      <c r="A721" s="194">
        <v>487</v>
      </c>
      <c r="B721" s="195">
        <v>487274023</v>
      </c>
      <c r="C721" s="196" t="s">
        <v>548</v>
      </c>
      <c r="D721" s="197">
        <v>274</v>
      </c>
      <c r="E721" s="196" t="s">
        <v>301</v>
      </c>
      <c r="F721" s="197">
        <v>23</v>
      </c>
      <c r="G721" s="198" t="s">
        <v>50</v>
      </c>
      <c r="H721" s="180"/>
      <c r="I721" s="181">
        <v>14961</v>
      </c>
      <c r="J721" s="181">
        <v>8698</v>
      </c>
      <c r="K721" s="181">
        <f t="shared" si="11"/>
        <v>0</v>
      </c>
      <c r="L721" s="181">
        <v>1088</v>
      </c>
      <c r="M721" s="181">
        <v>24747</v>
      </c>
      <c r="N721" s="249"/>
      <c r="O721" s="205">
        <v>1</v>
      </c>
      <c r="P721" s="181">
        <v>0</v>
      </c>
      <c r="Q721" s="181">
        <v>23659</v>
      </c>
      <c r="R721" s="181">
        <v>0</v>
      </c>
      <c r="S721" s="181">
        <v>0</v>
      </c>
      <c r="T721" s="181">
        <v>1088</v>
      </c>
      <c r="U721" s="181">
        <v>24747</v>
      </c>
      <c r="V721" s="250"/>
      <c r="W721" s="199">
        <v>0</v>
      </c>
      <c r="X721" s="258">
        <v>0.09</v>
      </c>
      <c r="Y721" s="258">
        <v>4.5861270154408189E-4</v>
      </c>
      <c r="Z721" s="259">
        <v>0</v>
      </c>
      <c r="AA721" s="253"/>
      <c r="AB721" s="260">
        <v>0</v>
      </c>
      <c r="AC721" s="261">
        <v>0</v>
      </c>
      <c r="AD721" s="181">
        <v>0</v>
      </c>
      <c r="AE721" s="261">
        <v>0</v>
      </c>
      <c r="AF721" s="262">
        <v>0</v>
      </c>
      <c r="AG721" s="193"/>
    </row>
    <row r="722" spans="1:33" s="59" customFormat="1" ht="12">
      <c r="A722" s="194">
        <v>487</v>
      </c>
      <c r="B722" s="195">
        <v>487274026</v>
      </c>
      <c r="C722" s="196" t="s">
        <v>548</v>
      </c>
      <c r="D722" s="197">
        <v>274</v>
      </c>
      <c r="E722" s="196" t="s">
        <v>301</v>
      </c>
      <c r="F722" s="197">
        <v>26</v>
      </c>
      <c r="G722" s="198" t="s">
        <v>53</v>
      </c>
      <c r="H722" s="180"/>
      <c r="I722" s="181">
        <v>14961</v>
      </c>
      <c r="J722" s="181">
        <v>5982</v>
      </c>
      <c r="K722" s="181">
        <f t="shared" si="11"/>
        <v>0</v>
      </c>
      <c r="L722" s="181">
        <v>1088</v>
      </c>
      <c r="M722" s="181">
        <v>22031</v>
      </c>
      <c r="N722" s="249"/>
      <c r="O722" s="205">
        <v>1</v>
      </c>
      <c r="P722" s="181">
        <v>0</v>
      </c>
      <c r="Q722" s="181">
        <v>20943</v>
      </c>
      <c r="R722" s="181">
        <v>0</v>
      </c>
      <c r="S722" s="181">
        <v>0</v>
      </c>
      <c r="T722" s="181">
        <v>1088</v>
      </c>
      <c r="U722" s="181">
        <v>22031</v>
      </c>
      <c r="V722" s="250"/>
      <c r="W722" s="199">
        <v>0</v>
      </c>
      <c r="X722" s="258">
        <v>0.09</v>
      </c>
      <c r="Y722" s="258">
        <v>9.5233914201666705E-4</v>
      </c>
      <c r="Z722" s="259">
        <v>0</v>
      </c>
      <c r="AA722" s="253"/>
      <c r="AB722" s="260">
        <v>0</v>
      </c>
      <c r="AC722" s="261">
        <v>0</v>
      </c>
      <c r="AD722" s="181">
        <v>0</v>
      </c>
      <c r="AE722" s="261">
        <v>0</v>
      </c>
      <c r="AF722" s="262">
        <v>0</v>
      </c>
      <c r="AG722" s="193"/>
    </row>
    <row r="723" spans="1:33" s="59" customFormat="1" ht="12">
      <c r="A723" s="194">
        <v>487</v>
      </c>
      <c r="B723" s="195">
        <v>487274030</v>
      </c>
      <c r="C723" s="196" t="s">
        <v>548</v>
      </c>
      <c r="D723" s="197">
        <v>274</v>
      </c>
      <c r="E723" s="196" t="s">
        <v>301</v>
      </c>
      <c r="F723" s="197">
        <v>30</v>
      </c>
      <c r="G723" s="198" t="s">
        <v>57</v>
      </c>
      <c r="H723" s="180"/>
      <c r="I723" s="181">
        <v>15868</v>
      </c>
      <c r="J723" s="181">
        <v>3953</v>
      </c>
      <c r="K723" s="181">
        <f t="shared" si="11"/>
        <v>0</v>
      </c>
      <c r="L723" s="181">
        <v>1088</v>
      </c>
      <c r="M723" s="181">
        <v>20909</v>
      </c>
      <c r="N723" s="249"/>
      <c r="O723" s="205">
        <v>1</v>
      </c>
      <c r="P723" s="181">
        <v>0</v>
      </c>
      <c r="Q723" s="181">
        <v>19821</v>
      </c>
      <c r="R723" s="181">
        <v>0</v>
      </c>
      <c r="S723" s="181">
        <v>0</v>
      </c>
      <c r="T723" s="181">
        <v>1088</v>
      </c>
      <c r="U723" s="181">
        <v>20909</v>
      </c>
      <c r="V723" s="250"/>
      <c r="W723" s="199">
        <v>0</v>
      </c>
      <c r="X723" s="258">
        <v>0.09</v>
      </c>
      <c r="Y723" s="258">
        <v>2.8049874604206436E-3</v>
      </c>
      <c r="Z723" s="259">
        <v>0</v>
      </c>
      <c r="AA723" s="253"/>
      <c r="AB723" s="260">
        <v>0</v>
      </c>
      <c r="AC723" s="261">
        <v>0</v>
      </c>
      <c r="AD723" s="181">
        <v>0</v>
      </c>
      <c r="AE723" s="261">
        <v>0</v>
      </c>
      <c r="AF723" s="262">
        <v>0</v>
      </c>
      <c r="AG723" s="193"/>
    </row>
    <row r="724" spans="1:33" s="59" customFormat="1" ht="12">
      <c r="A724" s="194">
        <v>487</v>
      </c>
      <c r="B724" s="195">
        <v>487274031</v>
      </c>
      <c r="C724" s="196" t="s">
        <v>548</v>
      </c>
      <c r="D724" s="197">
        <v>274</v>
      </c>
      <c r="E724" s="196" t="s">
        <v>301</v>
      </c>
      <c r="F724" s="197">
        <v>31</v>
      </c>
      <c r="G724" s="198" t="s">
        <v>58</v>
      </c>
      <c r="H724" s="180"/>
      <c r="I724" s="181">
        <v>13544</v>
      </c>
      <c r="J724" s="181">
        <v>7242</v>
      </c>
      <c r="K724" s="181">
        <f t="shared" si="11"/>
        <v>0</v>
      </c>
      <c r="L724" s="181">
        <v>1088</v>
      </c>
      <c r="M724" s="181">
        <v>21874</v>
      </c>
      <c r="N724" s="249"/>
      <c r="O724" s="205">
        <v>4</v>
      </c>
      <c r="P724" s="181">
        <v>0</v>
      </c>
      <c r="Q724" s="181">
        <v>83144</v>
      </c>
      <c r="R724" s="181">
        <v>0</v>
      </c>
      <c r="S724" s="181">
        <v>0</v>
      </c>
      <c r="T724" s="181">
        <v>4352</v>
      </c>
      <c r="U724" s="181">
        <v>87496</v>
      </c>
      <c r="V724" s="250"/>
      <c r="W724" s="199">
        <v>0</v>
      </c>
      <c r="X724" s="258">
        <v>0.09</v>
      </c>
      <c r="Y724" s="258">
        <v>1.9288856138042109E-2</v>
      </c>
      <c r="Z724" s="259">
        <v>0</v>
      </c>
      <c r="AA724" s="253"/>
      <c r="AB724" s="260">
        <v>0</v>
      </c>
      <c r="AC724" s="261">
        <v>0</v>
      </c>
      <c r="AD724" s="181">
        <v>0</v>
      </c>
      <c r="AE724" s="261">
        <v>0</v>
      </c>
      <c r="AF724" s="262">
        <v>0</v>
      </c>
      <c r="AG724" s="193"/>
    </row>
    <row r="725" spans="1:33" s="59" customFormat="1" ht="12">
      <c r="A725" s="194">
        <v>487</v>
      </c>
      <c r="B725" s="195">
        <v>487274035</v>
      </c>
      <c r="C725" s="196" t="s">
        <v>548</v>
      </c>
      <c r="D725" s="197">
        <v>274</v>
      </c>
      <c r="E725" s="196" t="s">
        <v>301</v>
      </c>
      <c r="F725" s="197">
        <v>35</v>
      </c>
      <c r="G725" s="198" t="s">
        <v>62</v>
      </c>
      <c r="H725" s="180"/>
      <c r="I725" s="181">
        <v>16587</v>
      </c>
      <c r="J725" s="181">
        <v>6411</v>
      </c>
      <c r="K725" s="181">
        <f t="shared" si="11"/>
        <v>0</v>
      </c>
      <c r="L725" s="181">
        <v>1088</v>
      </c>
      <c r="M725" s="181">
        <v>24086</v>
      </c>
      <c r="N725" s="249"/>
      <c r="O725" s="205">
        <v>25</v>
      </c>
      <c r="P725" s="181">
        <v>0</v>
      </c>
      <c r="Q725" s="181">
        <v>574950</v>
      </c>
      <c r="R725" s="181">
        <v>0</v>
      </c>
      <c r="S725" s="181">
        <v>0</v>
      </c>
      <c r="T725" s="181">
        <v>27200</v>
      </c>
      <c r="U725" s="181">
        <v>602150</v>
      </c>
      <c r="V725" s="250"/>
      <c r="W725" s="199">
        <v>0</v>
      </c>
      <c r="X725" s="258">
        <v>0.18</v>
      </c>
      <c r="Y725" s="258">
        <v>0.17806015337155764</v>
      </c>
      <c r="Z725" s="259">
        <v>0</v>
      </c>
      <c r="AA725" s="253"/>
      <c r="AB725" s="260">
        <v>0</v>
      </c>
      <c r="AC725" s="261">
        <v>0</v>
      </c>
      <c r="AD725" s="181">
        <v>0</v>
      </c>
      <c r="AE725" s="261">
        <v>0</v>
      </c>
      <c r="AF725" s="262">
        <v>0</v>
      </c>
      <c r="AG725" s="193"/>
    </row>
    <row r="726" spans="1:33" s="59" customFormat="1" ht="12">
      <c r="A726" s="194">
        <v>487</v>
      </c>
      <c r="B726" s="195">
        <v>487274044</v>
      </c>
      <c r="C726" s="196" t="s">
        <v>548</v>
      </c>
      <c r="D726" s="197">
        <v>274</v>
      </c>
      <c r="E726" s="196" t="s">
        <v>301</v>
      </c>
      <c r="F726" s="197">
        <v>44</v>
      </c>
      <c r="G726" s="198" t="s">
        <v>71</v>
      </c>
      <c r="H726" s="180"/>
      <c r="I726" s="181">
        <v>17025</v>
      </c>
      <c r="J726" s="181">
        <v>498</v>
      </c>
      <c r="K726" s="181">
        <f t="shared" si="11"/>
        <v>0</v>
      </c>
      <c r="L726" s="181">
        <v>1088</v>
      </c>
      <c r="M726" s="181">
        <v>18611</v>
      </c>
      <c r="N726" s="249"/>
      <c r="O726" s="205">
        <v>3</v>
      </c>
      <c r="P726" s="181">
        <v>0</v>
      </c>
      <c r="Q726" s="181">
        <v>52569</v>
      </c>
      <c r="R726" s="181">
        <v>0</v>
      </c>
      <c r="S726" s="181">
        <v>0</v>
      </c>
      <c r="T726" s="181">
        <v>3264</v>
      </c>
      <c r="U726" s="181">
        <v>55833</v>
      </c>
      <c r="V726" s="250"/>
      <c r="W726" s="199">
        <v>0</v>
      </c>
      <c r="X726" s="258">
        <v>0.18</v>
      </c>
      <c r="Y726" s="258">
        <v>8.3081552996934052E-2</v>
      </c>
      <c r="Z726" s="259">
        <v>0</v>
      </c>
      <c r="AA726" s="253"/>
      <c r="AB726" s="260">
        <v>0</v>
      </c>
      <c r="AC726" s="261">
        <v>0</v>
      </c>
      <c r="AD726" s="181">
        <v>0</v>
      </c>
      <c r="AE726" s="261">
        <v>0</v>
      </c>
      <c r="AF726" s="262">
        <v>0</v>
      </c>
      <c r="AG726" s="193"/>
    </row>
    <row r="727" spans="1:33" s="59" customFormat="1" ht="12">
      <c r="A727" s="194">
        <v>487</v>
      </c>
      <c r="B727" s="195">
        <v>487274048</v>
      </c>
      <c r="C727" s="196" t="s">
        <v>548</v>
      </c>
      <c r="D727" s="197">
        <v>274</v>
      </c>
      <c r="E727" s="196" t="s">
        <v>301</v>
      </c>
      <c r="F727" s="197">
        <v>48</v>
      </c>
      <c r="G727" s="198" t="s">
        <v>75</v>
      </c>
      <c r="H727" s="180"/>
      <c r="I727" s="181">
        <v>11899</v>
      </c>
      <c r="J727" s="181">
        <v>10645</v>
      </c>
      <c r="K727" s="181">
        <f t="shared" si="11"/>
        <v>0</v>
      </c>
      <c r="L727" s="181">
        <v>1088</v>
      </c>
      <c r="M727" s="181">
        <v>23632</v>
      </c>
      <c r="N727" s="249"/>
      <c r="O727" s="205">
        <v>4</v>
      </c>
      <c r="P727" s="181">
        <v>0</v>
      </c>
      <c r="Q727" s="181">
        <v>90176</v>
      </c>
      <c r="R727" s="181">
        <v>0</v>
      </c>
      <c r="S727" s="181">
        <v>0</v>
      </c>
      <c r="T727" s="181">
        <v>4352</v>
      </c>
      <c r="U727" s="181">
        <v>94528</v>
      </c>
      <c r="V727" s="250"/>
      <c r="W727" s="199">
        <v>0</v>
      </c>
      <c r="X727" s="258">
        <v>0.09</v>
      </c>
      <c r="Y727" s="258">
        <v>1.6734658544628801E-3</v>
      </c>
      <c r="Z727" s="259">
        <v>0</v>
      </c>
      <c r="AA727" s="253"/>
      <c r="AB727" s="260">
        <v>0</v>
      </c>
      <c r="AC727" s="261">
        <v>0</v>
      </c>
      <c r="AD727" s="181">
        <v>0</v>
      </c>
      <c r="AE727" s="261">
        <v>0</v>
      </c>
      <c r="AF727" s="262">
        <v>0</v>
      </c>
      <c r="AG727" s="193"/>
    </row>
    <row r="728" spans="1:33" s="59" customFormat="1" ht="12">
      <c r="A728" s="194">
        <v>487</v>
      </c>
      <c r="B728" s="195">
        <v>487274049</v>
      </c>
      <c r="C728" s="196" t="s">
        <v>548</v>
      </c>
      <c r="D728" s="197">
        <v>274</v>
      </c>
      <c r="E728" s="196" t="s">
        <v>301</v>
      </c>
      <c r="F728" s="197">
        <v>49</v>
      </c>
      <c r="G728" s="198" t="s">
        <v>76</v>
      </c>
      <c r="H728" s="180"/>
      <c r="I728" s="181">
        <v>15610</v>
      </c>
      <c r="J728" s="181">
        <v>19732</v>
      </c>
      <c r="K728" s="181">
        <f t="shared" si="11"/>
        <v>0</v>
      </c>
      <c r="L728" s="181">
        <v>1088</v>
      </c>
      <c r="M728" s="181">
        <v>36430</v>
      </c>
      <c r="N728" s="249"/>
      <c r="O728" s="205">
        <v>88</v>
      </c>
      <c r="P728" s="181">
        <v>0</v>
      </c>
      <c r="Q728" s="181">
        <v>3110095.9999999995</v>
      </c>
      <c r="R728" s="181">
        <v>0</v>
      </c>
      <c r="S728" s="181">
        <v>0</v>
      </c>
      <c r="T728" s="181">
        <v>95744</v>
      </c>
      <c r="U728" s="181">
        <v>3205839.9999999995</v>
      </c>
      <c r="V728" s="250"/>
      <c r="W728" s="199">
        <v>0</v>
      </c>
      <c r="X728" s="258">
        <v>0.09</v>
      </c>
      <c r="Y728" s="258">
        <v>9.2010076939920193E-2</v>
      </c>
      <c r="Z728" s="259">
        <v>0</v>
      </c>
      <c r="AA728" s="253"/>
      <c r="AB728" s="260">
        <v>0</v>
      </c>
      <c r="AC728" s="261">
        <v>1.6861234472789501</v>
      </c>
      <c r="AD728" s="181">
        <v>61425.974873732659</v>
      </c>
      <c r="AE728" s="261">
        <v>0</v>
      </c>
      <c r="AF728" s="262">
        <v>0</v>
      </c>
      <c r="AG728" s="193"/>
    </row>
    <row r="729" spans="1:33" s="59" customFormat="1" ht="12">
      <c r="A729" s="194">
        <v>487</v>
      </c>
      <c r="B729" s="195">
        <v>487274057</v>
      </c>
      <c r="C729" s="196" t="s">
        <v>548</v>
      </c>
      <c r="D729" s="197">
        <v>274</v>
      </c>
      <c r="E729" s="196" t="s">
        <v>301</v>
      </c>
      <c r="F729" s="197">
        <v>57</v>
      </c>
      <c r="G729" s="198" t="s">
        <v>84</v>
      </c>
      <c r="H729" s="180"/>
      <c r="I729" s="181">
        <v>15923</v>
      </c>
      <c r="J729" s="181">
        <v>461</v>
      </c>
      <c r="K729" s="181">
        <f t="shared" si="11"/>
        <v>0</v>
      </c>
      <c r="L729" s="181">
        <v>1088</v>
      </c>
      <c r="M729" s="181">
        <v>17472</v>
      </c>
      <c r="N729" s="249"/>
      <c r="O729" s="205">
        <v>21</v>
      </c>
      <c r="P729" s="181">
        <v>0</v>
      </c>
      <c r="Q729" s="181">
        <v>344064</v>
      </c>
      <c r="R729" s="181">
        <v>0</v>
      </c>
      <c r="S729" s="181">
        <v>0</v>
      </c>
      <c r="T729" s="181">
        <v>22848</v>
      </c>
      <c r="U729" s="181">
        <v>366912</v>
      </c>
      <c r="V729" s="250"/>
      <c r="W729" s="199">
        <v>0</v>
      </c>
      <c r="X729" s="258">
        <v>0.18</v>
      </c>
      <c r="Y729" s="258">
        <v>0.13444151661537107</v>
      </c>
      <c r="Z729" s="259">
        <v>0</v>
      </c>
      <c r="AA729" s="253"/>
      <c r="AB729" s="260">
        <v>0</v>
      </c>
      <c r="AC729" s="261">
        <v>0</v>
      </c>
      <c r="AD729" s="181">
        <v>0</v>
      </c>
      <c r="AE729" s="261">
        <v>0</v>
      </c>
      <c r="AF729" s="262">
        <v>0</v>
      </c>
      <c r="AG729" s="193"/>
    </row>
    <row r="730" spans="1:33" s="59" customFormat="1" ht="12">
      <c r="A730" s="194">
        <v>487</v>
      </c>
      <c r="B730" s="195">
        <v>487274093</v>
      </c>
      <c r="C730" s="196" t="s">
        <v>548</v>
      </c>
      <c r="D730" s="197">
        <v>274</v>
      </c>
      <c r="E730" s="196" t="s">
        <v>301</v>
      </c>
      <c r="F730" s="197">
        <v>93</v>
      </c>
      <c r="G730" s="198" t="s">
        <v>120</v>
      </c>
      <c r="H730" s="180"/>
      <c r="I730" s="181">
        <v>16143</v>
      </c>
      <c r="J730" s="181">
        <v>0</v>
      </c>
      <c r="K730" s="181">
        <f t="shared" si="11"/>
        <v>0</v>
      </c>
      <c r="L730" s="181">
        <v>1088</v>
      </c>
      <c r="M730" s="181">
        <v>17231</v>
      </c>
      <c r="N730" s="249"/>
      <c r="O730" s="205">
        <v>65</v>
      </c>
      <c r="P730" s="181">
        <v>0</v>
      </c>
      <c r="Q730" s="181">
        <v>1049295</v>
      </c>
      <c r="R730" s="181">
        <v>0</v>
      </c>
      <c r="S730" s="181">
        <v>0</v>
      </c>
      <c r="T730" s="181">
        <v>70720</v>
      </c>
      <c r="U730" s="181">
        <v>1120015</v>
      </c>
      <c r="V730" s="250"/>
      <c r="W730" s="199">
        <v>0</v>
      </c>
      <c r="X730" s="258">
        <v>0.18</v>
      </c>
      <c r="Y730" s="258">
        <v>8.8820430434127906E-2</v>
      </c>
      <c r="Z730" s="259">
        <v>0</v>
      </c>
      <c r="AA730" s="253"/>
      <c r="AB730" s="260">
        <v>0</v>
      </c>
      <c r="AC730" s="261">
        <v>0</v>
      </c>
      <c r="AD730" s="181">
        <v>0</v>
      </c>
      <c r="AE730" s="261">
        <v>0</v>
      </c>
      <c r="AF730" s="262">
        <v>0</v>
      </c>
      <c r="AG730" s="193"/>
    </row>
    <row r="731" spans="1:33" s="59" customFormat="1" ht="12">
      <c r="A731" s="194">
        <v>487</v>
      </c>
      <c r="B731" s="195">
        <v>487274100</v>
      </c>
      <c r="C731" s="196" t="s">
        <v>548</v>
      </c>
      <c r="D731" s="197">
        <v>274</v>
      </c>
      <c r="E731" s="196" t="s">
        <v>301</v>
      </c>
      <c r="F731" s="197">
        <v>100</v>
      </c>
      <c r="G731" s="198" t="s">
        <v>127</v>
      </c>
      <c r="H731" s="180"/>
      <c r="I731" s="181">
        <v>14909.916159198412</v>
      </c>
      <c r="J731" s="181">
        <v>5548</v>
      </c>
      <c r="K731" s="181">
        <f t="shared" si="11"/>
        <v>0</v>
      </c>
      <c r="L731" s="181">
        <v>1088</v>
      </c>
      <c r="M731" s="181">
        <v>21545.916159198412</v>
      </c>
      <c r="N731" s="249"/>
      <c r="O731" s="205">
        <v>1</v>
      </c>
      <c r="P731" s="181">
        <v>0</v>
      </c>
      <c r="Q731" s="181">
        <v>20458</v>
      </c>
      <c r="R731" s="181">
        <v>0</v>
      </c>
      <c r="S731" s="181">
        <v>0</v>
      </c>
      <c r="T731" s="181">
        <v>1088</v>
      </c>
      <c r="U731" s="181">
        <v>21546</v>
      </c>
      <c r="V731" s="250"/>
      <c r="W731" s="199">
        <v>0</v>
      </c>
      <c r="X731" s="258">
        <v>0.09</v>
      </c>
      <c r="Y731" s="258">
        <v>3.5079871871834353E-2</v>
      </c>
      <c r="Z731" s="259">
        <v>0</v>
      </c>
      <c r="AA731" s="253"/>
      <c r="AB731" s="260">
        <v>0</v>
      </c>
      <c r="AC731" s="261">
        <v>0</v>
      </c>
      <c r="AD731" s="181">
        <v>0</v>
      </c>
      <c r="AE731" s="261">
        <v>0</v>
      </c>
      <c r="AF731" s="262">
        <v>0</v>
      </c>
      <c r="AG731" s="193"/>
    </row>
    <row r="732" spans="1:33" s="59" customFormat="1" ht="12">
      <c r="A732" s="194">
        <v>487</v>
      </c>
      <c r="B732" s="195">
        <v>487274101</v>
      </c>
      <c r="C732" s="196" t="s">
        <v>548</v>
      </c>
      <c r="D732" s="197">
        <v>274</v>
      </c>
      <c r="E732" s="196" t="s">
        <v>301</v>
      </c>
      <c r="F732" s="197">
        <v>101</v>
      </c>
      <c r="G732" s="198" t="s">
        <v>128</v>
      </c>
      <c r="H732" s="180"/>
      <c r="I732" s="181">
        <v>12057.666527335907</v>
      </c>
      <c r="J732" s="181">
        <v>3869</v>
      </c>
      <c r="K732" s="181">
        <f t="shared" si="11"/>
        <v>0</v>
      </c>
      <c r="L732" s="181">
        <v>1088</v>
      </c>
      <c r="M732" s="181">
        <v>17014.666527335907</v>
      </c>
      <c r="N732" s="249"/>
      <c r="O732" s="205">
        <v>1</v>
      </c>
      <c r="P732" s="181">
        <v>0</v>
      </c>
      <c r="Q732" s="181">
        <v>15927</v>
      </c>
      <c r="R732" s="181">
        <v>0</v>
      </c>
      <c r="S732" s="181">
        <v>0</v>
      </c>
      <c r="T732" s="181">
        <v>1088</v>
      </c>
      <c r="U732" s="181">
        <v>17015</v>
      </c>
      <c r="V732" s="250"/>
      <c r="W732" s="199">
        <v>0</v>
      </c>
      <c r="X732" s="258">
        <v>0.09</v>
      </c>
      <c r="Y732" s="258">
        <v>6.2691329924349906E-2</v>
      </c>
      <c r="Z732" s="259">
        <v>0</v>
      </c>
      <c r="AA732" s="253"/>
      <c r="AB732" s="260">
        <v>0</v>
      </c>
      <c r="AC732" s="261">
        <v>0</v>
      </c>
      <c r="AD732" s="181">
        <v>0</v>
      </c>
      <c r="AE732" s="261">
        <v>0</v>
      </c>
      <c r="AF732" s="262">
        <v>0</v>
      </c>
      <c r="AG732" s="193"/>
    </row>
    <row r="733" spans="1:33" s="59" customFormat="1" ht="12">
      <c r="A733" s="194">
        <v>487</v>
      </c>
      <c r="B733" s="195">
        <v>487274128</v>
      </c>
      <c r="C733" s="196" t="s">
        <v>548</v>
      </c>
      <c r="D733" s="197">
        <v>274</v>
      </c>
      <c r="E733" s="196" t="s">
        <v>301</v>
      </c>
      <c r="F733" s="197">
        <v>128</v>
      </c>
      <c r="G733" s="198" t="s">
        <v>155</v>
      </c>
      <c r="H733" s="180"/>
      <c r="I733" s="181">
        <v>9659</v>
      </c>
      <c r="J733" s="181">
        <v>869</v>
      </c>
      <c r="K733" s="181">
        <f t="shared" si="11"/>
        <v>0</v>
      </c>
      <c r="L733" s="181">
        <v>1088</v>
      </c>
      <c r="M733" s="181">
        <v>11616</v>
      </c>
      <c r="N733" s="249"/>
      <c r="O733" s="205">
        <v>2</v>
      </c>
      <c r="P733" s="181">
        <v>0</v>
      </c>
      <c r="Q733" s="181">
        <v>21056</v>
      </c>
      <c r="R733" s="181">
        <v>0</v>
      </c>
      <c r="S733" s="181">
        <v>0</v>
      </c>
      <c r="T733" s="181">
        <v>2176</v>
      </c>
      <c r="U733" s="181">
        <v>23232</v>
      </c>
      <c r="V733" s="250"/>
      <c r="W733" s="199">
        <v>0</v>
      </c>
      <c r="X733" s="258">
        <v>0.09</v>
      </c>
      <c r="Y733" s="258">
        <v>4.329789698441025E-2</v>
      </c>
      <c r="Z733" s="259">
        <v>0</v>
      </c>
      <c r="AA733" s="253"/>
      <c r="AB733" s="260">
        <v>0</v>
      </c>
      <c r="AC733" s="261">
        <v>0</v>
      </c>
      <c r="AD733" s="181">
        <v>0</v>
      </c>
      <c r="AE733" s="261">
        <v>0</v>
      </c>
      <c r="AF733" s="262">
        <v>0</v>
      </c>
      <c r="AG733" s="193"/>
    </row>
    <row r="734" spans="1:33" s="59" customFormat="1" ht="12">
      <c r="A734" s="194">
        <v>487</v>
      </c>
      <c r="B734" s="195">
        <v>487274149</v>
      </c>
      <c r="C734" s="196" t="s">
        <v>548</v>
      </c>
      <c r="D734" s="197">
        <v>274</v>
      </c>
      <c r="E734" s="196" t="s">
        <v>301</v>
      </c>
      <c r="F734" s="197">
        <v>149</v>
      </c>
      <c r="G734" s="198" t="s">
        <v>176</v>
      </c>
      <c r="H734" s="180"/>
      <c r="I734" s="181">
        <v>14837</v>
      </c>
      <c r="J734" s="181">
        <v>548</v>
      </c>
      <c r="K734" s="181">
        <f t="shared" si="11"/>
        <v>0</v>
      </c>
      <c r="L734" s="181">
        <v>1088</v>
      </c>
      <c r="M734" s="181">
        <v>16473</v>
      </c>
      <c r="N734" s="249"/>
      <c r="O734" s="205">
        <v>1</v>
      </c>
      <c r="P734" s="181">
        <v>0</v>
      </c>
      <c r="Q734" s="181">
        <v>15385</v>
      </c>
      <c r="R734" s="181">
        <v>0</v>
      </c>
      <c r="S734" s="181">
        <v>0</v>
      </c>
      <c r="T734" s="181">
        <v>1088</v>
      </c>
      <c r="U734" s="181">
        <v>16473</v>
      </c>
      <c r="V734" s="250"/>
      <c r="W734" s="199">
        <v>0</v>
      </c>
      <c r="X734" s="258">
        <v>0.18</v>
      </c>
      <c r="Y734" s="258">
        <v>0.13171210137968303</v>
      </c>
      <c r="Z734" s="259">
        <v>0</v>
      </c>
      <c r="AA734" s="253"/>
      <c r="AB734" s="260">
        <v>0</v>
      </c>
      <c r="AC734" s="261">
        <v>0</v>
      </c>
      <c r="AD734" s="181">
        <v>0</v>
      </c>
      <c r="AE734" s="261">
        <v>0</v>
      </c>
      <c r="AF734" s="262">
        <v>0</v>
      </c>
      <c r="AG734" s="193"/>
    </row>
    <row r="735" spans="1:33" s="59" customFormat="1" ht="12">
      <c r="A735" s="194">
        <v>487</v>
      </c>
      <c r="B735" s="195">
        <v>487274153</v>
      </c>
      <c r="C735" s="196" t="s">
        <v>548</v>
      </c>
      <c r="D735" s="197">
        <v>274</v>
      </c>
      <c r="E735" s="196" t="s">
        <v>301</v>
      </c>
      <c r="F735" s="197">
        <v>153</v>
      </c>
      <c r="G735" s="198" t="s">
        <v>180</v>
      </c>
      <c r="H735" s="180"/>
      <c r="I735" s="181">
        <v>15254.340083668003</v>
      </c>
      <c r="J735" s="181">
        <v>39</v>
      </c>
      <c r="K735" s="181">
        <f t="shared" si="11"/>
        <v>0</v>
      </c>
      <c r="L735" s="181">
        <v>1088</v>
      </c>
      <c r="M735" s="181">
        <v>16381.340083668003</v>
      </c>
      <c r="N735" s="249"/>
      <c r="O735" s="205">
        <v>1</v>
      </c>
      <c r="P735" s="181">
        <v>0</v>
      </c>
      <c r="Q735" s="181">
        <v>15293</v>
      </c>
      <c r="R735" s="181">
        <v>0</v>
      </c>
      <c r="S735" s="181">
        <v>0</v>
      </c>
      <c r="T735" s="181">
        <v>1088</v>
      </c>
      <c r="U735" s="181">
        <v>16381</v>
      </c>
      <c r="V735" s="250"/>
      <c r="W735" s="199">
        <v>0</v>
      </c>
      <c r="X735" s="258">
        <v>0.09</v>
      </c>
      <c r="Y735" s="258">
        <v>1.3058159672249003E-2</v>
      </c>
      <c r="Z735" s="259">
        <v>0</v>
      </c>
      <c r="AA735" s="253"/>
      <c r="AB735" s="260">
        <v>0</v>
      </c>
      <c r="AC735" s="261">
        <v>0</v>
      </c>
      <c r="AD735" s="181">
        <v>0</v>
      </c>
      <c r="AE735" s="261">
        <v>0</v>
      </c>
      <c r="AF735" s="262">
        <v>0</v>
      </c>
      <c r="AG735" s="193"/>
    </row>
    <row r="736" spans="1:33" s="59" customFormat="1" ht="12">
      <c r="A736" s="194">
        <v>487</v>
      </c>
      <c r="B736" s="195">
        <v>487274160</v>
      </c>
      <c r="C736" s="196" t="s">
        <v>548</v>
      </c>
      <c r="D736" s="197">
        <v>274</v>
      </c>
      <c r="E736" s="196" t="s">
        <v>301</v>
      </c>
      <c r="F736" s="197">
        <v>160</v>
      </c>
      <c r="G736" s="198" t="s">
        <v>187</v>
      </c>
      <c r="H736" s="180"/>
      <c r="I736" s="181">
        <v>17025</v>
      </c>
      <c r="J736" s="181">
        <v>220</v>
      </c>
      <c r="K736" s="181">
        <f t="shared" si="11"/>
        <v>0</v>
      </c>
      <c r="L736" s="181">
        <v>1088</v>
      </c>
      <c r="M736" s="181">
        <v>18333</v>
      </c>
      <c r="N736" s="249"/>
      <c r="O736" s="205">
        <v>2</v>
      </c>
      <c r="P736" s="181">
        <v>0</v>
      </c>
      <c r="Q736" s="181">
        <v>34490</v>
      </c>
      <c r="R736" s="181">
        <v>0</v>
      </c>
      <c r="S736" s="181">
        <v>0</v>
      </c>
      <c r="T736" s="181">
        <v>2176</v>
      </c>
      <c r="U736" s="181">
        <v>36666</v>
      </c>
      <c r="V736" s="250"/>
      <c r="W736" s="199">
        <v>0</v>
      </c>
      <c r="X736" s="258">
        <v>0.18</v>
      </c>
      <c r="Y736" s="258">
        <v>0.13878990296528437</v>
      </c>
      <c r="Z736" s="259">
        <v>0</v>
      </c>
      <c r="AA736" s="253"/>
      <c r="AB736" s="260">
        <v>0</v>
      </c>
      <c r="AC736" s="261">
        <v>0</v>
      </c>
      <c r="AD736" s="181">
        <v>0</v>
      </c>
      <c r="AE736" s="261">
        <v>0</v>
      </c>
      <c r="AF736" s="262">
        <v>0</v>
      </c>
      <c r="AG736" s="193"/>
    </row>
    <row r="737" spans="1:33" s="59" customFormat="1" ht="12">
      <c r="A737" s="194">
        <v>487</v>
      </c>
      <c r="B737" s="195">
        <v>487274163</v>
      </c>
      <c r="C737" s="196" t="s">
        <v>548</v>
      </c>
      <c r="D737" s="197">
        <v>274</v>
      </c>
      <c r="E737" s="196" t="s">
        <v>301</v>
      </c>
      <c r="F737" s="197">
        <v>163</v>
      </c>
      <c r="G737" s="198" t="s">
        <v>190</v>
      </c>
      <c r="H737" s="180"/>
      <c r="I737" s="181">
        <v>16241</v>
      </c>
      <c r="J737" s="181">
        <v>0</v>
      </c>
      <c r="K737" s="181">
        <f t="shared" si="11"/>
        <v>0</v>
      </c>
      <c r="L737" s="181">
        <v>1088</v>
      </c>
      <c r="M737" s="181">
        <v>17329</v>
      </c>
      <c r="N737" s="249"/>
      <c r="O737" s="205">
        <v>10</v>
      </c>
      <c r="P737" s="181">
        <v>0</v>
      </c>
      <c r="Q737" s="181">
        <v>162410</v>
      </c>
      <c r="R737" s="181">
        <v>0</v>
      </c>
      <c r="S737" s="181">
        <v>0</v>
      </c>
      <c r="T737" s="181">
        <v>10880</v>
      </c>
      <c r="U737" s="181">
        <v>173290</v>
      </c>
      <c r="V737" s="250"/>
      <c r="W737" s="199">
        <v>0</v>
      </c>
      <c r="X737" s="258">
        <v>0.113490033140277</v>
      </c>
      <c r="Y737" s="258">
        <v>9.7702527762697416E-2</v>
      </c>
      <c r="Z737" s="259">
        <v>0</v>
      </c>
      <c r="AA737" s="253"/>
      <c r="AB737" s="260">
        <v>0</v>
      </c>
      <c r="AC737" s="261">
        <v>0</v>
      </c>
      <c r="AD737" s="181">
        <v>0</v>
      </c>
      <c r="AE737" s="261">
        <v>0</v>
      </c>
      <c r="AF737" s="262">
        <v>0</v>
      </c>
      <c r="AG737" s="193"/>
    </row>
    <row r="738" spans="1:33" s="59" customFormat="1" ht="12">
      <c r="A738" s="194">
        <v>487</v>
      </c>
      <c r="B738" s="195">
        <v>487274164</v>
      </c>
      <c r="C738" s="196" t="s">
        <v>548</v>
      </c>
      <c r="D738" s="197">
        <v>274</v>
      </c>
      <c r="E738" s="196" t="s">
        <v>301</v>
      </c>
      <c r="F738" s="197">
        <v>164</v>
      </c>
      <c r="G738" s="198" t="s">
        <v>191</v>
      </c>
      <c r="H738" s="180"/>
      <c r="I738" s="181">
        <v>11708.097483729905</v>
      </c>
      <c r="J738" s="181">
        <v>5601</v>
      </c>
      <c r="K738" s="181">
        <f t="shared" si="11"/>
        <v>0</v>
      </c>
      <c r="L738" s="181">
        <v>1088</v>
      </c>
      <c r="M738" s="181">
        <v>18397.097483729907</v>
      </c>
      <c r="N738" s="249"/>
      <c r="O738" s="205">
        <v>1</v>
      </c>
      <c r="P738" s="181">
        <v>0</v>
      </c>
      <c r="Q738" s="181">
        <v>17309</v>
      </c>
      <c r="R738" s="181">
        <v>0</v>
      </c>
      <c r="S738" s="181">
        <v>0</v>
      </c>
      <c r="T738" s="181">
        <v>1088</v>
      </c>
      <c r="U738" s="181">
        <v>18397</v>
      </c>
      <c r="V738" s="250"/>
      <c r="W738" s="199">
        <v>0</v>
      </c>
      <c r="X738" s="258">
        <v>0.09</v>
      </c>
      <c r="Y738" s="258">
        <v>4.2665136233334148E-3</v>
      </c>
      <c r="Z738" s="259">
        <v>0</v>
      </c>
      <c r="AA738" s="253"/>
      <c r="AB738" s="260">
        <v>0</v>
      </c>
      <c r="AC738" s="261">
        <v>0</v>
      </c>
      <c r="AD738" s="181">
        <v>0</v>
      </c>
      <c r="AE738" s="261">
        <v>0</v>
      </c>
      <c r="AF738" s="262">
        <v>0</v>
      </c>
      <c r="AG738" s="193"/>
    </row>
    <row r="739" spans="1:33" s="59" customFormat="1" ht="12">
      <c r="A739" s="194">
        <v>487</v>
      </c>
      <c r="B739" s="195">
        <v>487274165</v>
      </c>
      <c r="C739" s="196" t="s">
        <v>548</v>
      </c>
      <c r="D739" s="197">
        <v>274</v>
      </c>
      <c r="E739" s="196" t="s">
        <v>301</v>
      </c>
      <c r="F739" s="197">
        <v>165</v>
      </c>
      <c r="G739" s="198" t="s">
        <v>192</v>
      </c>
      <c r="H739" s="180"/>
      <c r="I739" s="181">
        <v>14899</v>
      </c>
      <c r="J739" s="181">
        <v>342</v>
      </c>
      <c r="K739" s="181">
        <f t="shared" si="11"/>
        <v>0</v>
      </c>
      <c r="L739" s="181">
        <v>1088</v>
      </c>
      <c r="M739" s="181">
        <v>16329</v>
      </c>
      <c r="N739" s="249"/>
      <c r="O739" s="205">
        <v>35</v>
      </c>
      <c r="P739" s="181">
        <v>0</v>
      </c>
      <c r="Q739" s="181">
        <v>533435</v>
      </c>
      <c r="R739" s="181">
        <v>0</v>
      </c>
      <c r="S739" s="181">
        <v>0</v>
      </c>
      <c r="T739" s="181">
        <v>38080</v>
      </c>
      <c r="U739" s="181">
        <v>571515</v>
      </c>
      <c r="V739" s="250"/>
      <c r="W739" s="199">
        <v>0</v>
      </c>
      <c r="X739" s="258">
        <v>9.8299999999999998E-2</v>
      </c>
      <c r="Y739" s="258">
        <v>9.1791609282026551E-2</v>
      </c>
      <c r="Z739" s="259">
        <v>0</v>
      </c>
      <c r="AA739" s="253"/>
      <c r="AB739" s="260">
        <v>0</v>
      </c>
      <c r="AC739" s="261">
        <v>0</v>
      </c>
      <c r="AD739" s="181">
        <v>0</v>
      </c>
      <c r="AE739" s="261">
        <v>0</v>
      </c>
      <c r="AF739" s="262">
        <v>0</v>
      </c>
      <c r="AG739" s="193"/>
    </row>
    <row r="740" spans="1:33" s="59" customFormat="1" ht="12">
      <c r="A740" s="194">
        <v>487</v>
      </c>
      <c r="B740" s="195">
        <v>487274176</v>
      </c>
      <c r="C740" s="196" t="s">
        <v>548</v>
      </c>
      <c r="D740" s="197">
        <v>274</v>
      </c>
      <c r="E740" s="196" t="s">
        <v>301</v>
      </c>
      <c r="F740" s="197">
        <v>176</v>
      </c>
      <c r="G740" s="198" t="s">
        <v>203</v>
      </c>
      <c r="H740" s="180"/>
      <c r="I740" s="181">
        <v>15007</v>
      </c>
      <c r="J740" s="181">
        <v>6316</v>
      </c>
      <c r="K740" s="181">
        <f t="shared" si="11"/>
        <v>0</v>
      </c>
      <c r="L740" s="181">
        <v>1088</v>
      </c>
      <c r="M740" s="181">
        <v>22411</v>
      </c>
      <c r="N740" s="249"/>
      <c r="O740" s="205">
        <v>65</v>
      </c>
      <c r="P740" s="181">
        <v>0</v>
      </c>
      <c r="Q740" s="181">
        <v>1385994.9999999998</v>
      </c>
      <c r="R740" s="181">
        <v>0</v>
      </c>
      <c r="S740" s="181">
        <v>0</v>
      </c>
      <c r="T740" s="181">
        <v>70720</v>
      </c>
      <c r="U740" s="181">
        <v>1456714.9999999998</v>
      </c>
      <c r="V740" s="250"/>
      <c r="W740" s="199">
        <v>0</v>
      </c>
      <c r="X740" s="258">
        <v>0.09</v>
      </c>
      <c r="Y740" s="258">
        <v>9.0644523528201515E-2</v>
      </c>
      <c r="Z740" s="259">
        <v>0</v>
      </c>
      <c r="AA740" s="253"/>
      <c r="AB740" s="260">
        <v>0</v>
      </c>
      <c r="AC740" s="261">
        <v>0.26735170090083826</v>
      </c>
      <c r="AD740" s="181">
        <v>5991.7403183085744</v>
      </c>
      <c r="AE740" s="261">
        <v>0</v>
      </c>
      <c r="AF740" s="262">
        <v>0</v>
      </c>
      <c r="AG740" s="193"/>
    </row>
    <row r="741" spans="1:33" s="59" customFormat="1" ht="12">
      <c r="A741" s="194">
        <v>487</v>
      </c>
      <c r="B741" s="195">
        <v>487274178</v>
      </c>
      <c r="C741" s="196" t="s">
        <v>548</v>
      </c>
      <c r="D741" s="197">
        <v>274</v>
      </c>
      <c r="E741" s="196" t="s">
        <v>301</v>
      </c>
      <c r="F741" s="197">
        <v>178</v>
      </c>
      <c r="G741" s="198" t="s">
        <v>205</v>
      </c>
      <c r="H741" s="180"/>
      <c r="I741" s="181">
        <v>14833</v>
      </c>
      <c r="J741" s="181">
        <v>3189</v>
      </c>
      <c r="K741" s="181">
        <f t="shared" si="11"/>
        <v>0</v>
      </c>
      <c r="L741" s="181">
        <v>1088</v>
      </c>
      <c r="M741" s="181">
        <v>19110</v>
      </c>
      <c r="N741" s="249"/>
      <c r="O741" s="205">
        <v>3</v>
      </c>
      <c r="P741" s="181">
        <v>0</v>
      </c>
      <c r="Q741" s="181">
        <v>54066</v>
      </c>
      <c r="R741" s="181">
        <v>0</v>
      </c>
      <c r="S741" s="181">
        <v>0</v>
      </c>
      <c r="T741" s="181">
        <v>3264</v>
      </c>
      <c r="U741" s="181">
        <v>57330</v>
      </c>
      <c r="V741" s="250"/>
      <c r="W741" s="199">
        <v>0</v>
      </c>
      <c r="X741" s="258">
        <v>0.09</v>
      </c>
      <c r="Y741" s="258">
        <v>6.3547846345107101E-2</v>
      </c>
      <c r="Z741" s="259">
        <v>0</v>
      </c>
      <c r="AA741" s="253"/>
      <c r="AB741" s="260">
        <v>0</v>
      </c>
      <c r="AC741" s="261">
        <v>0</v>
      </c>
      <c r="AD741" s="181">
        <v>0</v>
      </c>
      <c r="AE741" s="261">
        <v>0</v>
      </c>
      <c r="AF741" s="262">
        <v>0</v>
      </c>
      <c r="AG741" s="193"/>
    </row>
    <row r="742" spans="1:33" s="59" customFormat="1" ht="12">
      <c r="A742" s="194">
        <v>487</v>
      </c>
      <c r="B742" s="195">
        <v>487274181</v>
      </c>
      <c r="C742" s="196" t="s">
        <v>548</v>
      </c>
      <c r="D742" s="197">
        <v>274</v>
      </c>
      <c r="E742" s="196" t="s">
        <v>301</v>
      </c>
      <c r="F742" s="197">
        <v>181</v>
      </c>
      <c r="G742" s="198" t="s">
        <v>208</v>
      </c>
      <c r="H742" s="180"/>
      <c r="I742" s="181">
        <v>15959</v>
      </c>
      <c r="J742" s="181">
        <v>554</v>
      </c>
      <c r="K742" s="181">
        <f t="shared" si="11"/>
        <v>0</v>
      </c>
      <c r="L742" s="181">
        <v>1088</v>
      </c>
      <c r="M742" s="181">
        <v>17601</v>
      </c>
      <c r="N742" s="249"/>
      <c r="O742" s="205">
        <v>8</v>
      </c>
      <c r="P742" s="181">
        <v>0</v>
      </c>
      <c r="Q742" s="181">
        <v>132104</v>
      </c>
      <c r="R742" s="181">
        <v>0</v>
      </c>
      <c r="S742" s="181">
        <v>0</v>
      </c>
      <c r="T742" s="181">
        <v>8704</v>
      </c>
      <c r="U742" s="181">
        <v>140808</v>
      </c>
      <c r="V742" s="250"/>
      <c r="W742" s="199">
        <v>0</v>
      </c>
      <c r="X742" s="258">
        <v>0.09</v>
      </c>
      <c r="Y742" s="258">
        <v>2.5469368153548375E-2</v>
      </c>
      <c r="Z742" s="259">
        <v>0</v>
      </c>
      <c r="AA742" s="253"/>
      <c r="AB742" s="260">
        <v>0</v>
      </c>
      <c r="AC742" s="261">
        <v>0</v>
      </c>
      <c r="AD742" s="181">
        <v>0</v>
      </c>
      <c r="AE742" s="261">
        <v>0</v>
      </c>
      <c r="AF742" s="262">
        <v>0</v>
      </c>
      <c r="AG742" s="193"/>
    </row>
    <row r="743" spans="1:33" s="59" customFormat="1" ht="12">
      <c r="A743" s="194">
        <v>487</v>
      </c>
      <c r="B743" s="195">
        <v>487274220</v>
      </c>
      <c r="C743" s="196" t="s">
        <v>548</v>
      </c>
      <c r="D743" s="197">
        <v>274</v>
      </c>
      <c r="E743" s="196" t="s">
        <v>301</v>
      </c>
      <c r="F743" s="197">
        <v>220</v>
      </c>
      <c r="G743" s="198" t="s">
        <v>247</v>
      </c>
      <c r="H743" s="180"/>
      <c r="I743" s="181">
        <v>15868</v>
      </c>
      <c r="J743" s="181">
        <v>7203</v>
      </c>
      <c r="K743" s="181">
        <f t="shared" si="11"/>
        <v>0</v>
      </c>
      <c r="L743" s="181">
        <v>1088</v>
      </c>
      <c r="M743" s="181">
        <v>24159</v>
      </c>
      <c r="N743" s="249"/>
      <c r="O743" s="205">
        <v>1</v>
      </c>
      <c r="P743" s="181">
        <v>0</v>
      </c>
      <c r="Q743" s="181">
        <v>23071</v>
      </c>
      <c r="R743" s="181">
        <v>0</v>
      </c>
      <c r="S743" s="181">
        <v>0</v>
      </c>
      <c r="T743" s="181">
        <v>1088</v>
      </c>
      <c r="U743" s="181">
        <v>24159</v>
      </c>
      <c r="V743" s="250"/>
      <c r="W743" s="199">
        <v>0</v>
      </c>
      <c r="X743" s="258">
        <v>0.09</v>
      </c>
      <c r="Y743" s="258">
        <v>1.8455011601595125E-2</v>
      </c>
      <c r="Z743" s="259">
        <v>0</v>
      </c>
      <c r="AA743" s="253"/>
      <c r="AB743" s="260">
        <v>0</v>
      </c>
      <c r="AC743" s="261">
        <v>0</v>
      </c>
      <c r="AD743" s="181">
        <v>0</v>
      </c>
      <c r="AE743" s="261">
        <v>0</v>
      </c>
      <c r="AF743" s="262">
        <v>0</v>
      </c>
      <c r="AG743" s="193"/>
    </row>
    <row r="744" spans="1:33" s="59" customFormat="1" ht="12">
      <c r="A744" s="194">
        <v>487</v>
      </c>
      <c r="B744" s="195">
        <v>487274229</v>
      </c>
      <c r="C744" s="196" t="s">
        <v>548</v>
      </c>
      <c r="D744" s="197">
        <v>274</v>
      </c>
      <c r="E744" s="196" t="s">
        <v>301</v>
      </c>
      <c r="F744" s="197">
        <v>229</v>
      </c>
      <c r="G744" s="198" t="s">
        <v>256</v>
      </c>
      <c r="H744" s="180"/>
      <c r="I744" s="181">
        <v>11135</v>
      </c>
      <c r="J744" s="181">
        <v>1158</v>
      </c>
      <c r="K744" s="181">
        <f t="shared" si="11"/>
        <v>0</v>
      </c>
      <c r="L744" s="181">
        <v>1088</v>
      </c>
      <c r="M744" s="181">
        <v>13381</v>
      </c>
      <c r="N744" s="249"/>
      <c r="O744" s="205">
        <v>3</v>
      </c>
      <c r="P744" s="181">
        <v>0</v>
      </c>
      <c r="Q744" s="181">
        <v>36879</v>
      </c>
      <c r="R744" s="181">
        <v>0</v>
      </c>
      <c r="S744" s="181">
        <v>0</v>
      </c>
      <c r="T744" s="181">
        <v>3264</v>
      </c>
      <c r="U744" s="181">
        <v>40143</v>
      </c>
      <c r="V744" s="250"/>
      <c r="W744" s="199">
        <v>0</v>
      </c>
      <c r="X744" s="258">
        <v>0.09</v>
      </c>
      <c r="Y744" s="258">
        <v>1.8899001017940016E-2</v>
      </c>
      <c r="Z744" s="259">
        <v>0</v>
      </c>
      <c r="AA744" s="253"/>
      <c r="AB744" s="260">
        <v>0</v>
      </c>
      <c r="AC744" s="261">
        <v>0</v>
      </c>
      <c r="AD744" s="181">
        <v>0</v>
      </c>
      <c r="AE744" s="261">
        <v>0</v>
      </c>
      <c r="AF744" s="262">
        <v>0</v>
      </c>
      <c r="AG744" s="193"/>
    </row>
    <row r="745" spans="1:33" s="59" customFormat="1" ht="12">
      <c r="A745" s="194">
        <v>487</v>
      </c>
      <c r="B745" s="195">
        <v>487274243</v>
      </c>
      <c r="C745" s="196" t="s">
        <v>548</v>
      </c>
      <c r="D745" s="197">
        <v>274</v>
      </c>
      <c r="E745" s="196" t="s">
        <v>301</v>
      </c>
      <c r="F745" s="197">
        <v>243</v>
      </c>
      <c r="G745" s="198" t="s">
        <v>270</v>
      </c>
      <c r="H745" s="180"/>
      <c r="I745" s="181">
        <v>15518.332806854127</v>
      </c>
      <c r="J745" s="181">
        <v>2347</v>
      </c>
      <c r="K745" s="181">
        <f t="shared" si="11"/>
        <v>0</v>
      </c>
      <c r="L745" s="181">
        <v>1088</v>
      </c>
      <c r="M745" s="181">
        <v>18953.332806854127</v>
      </c>
      <c r="N745" s="249"/>
      <c r="O745" s="205">
        <v>2</v>
      </c>
      <c r="P745" s="181">
        <v>0</v>
      </c>
      <c r="Q745" s="181">
        <v>35730</v>
      </c>
      <c r="R745" s="181">
        <v>0</v>
      </c>
      <c r="S745" s="181">
        <v>0</v>
      </c>
      <c r="T745" s="181">
        <v>2176</v>
      </c>
      <c r="U745" s="181">
        <v>37906</v>
      </c>
      <c r="V745" s="250"/>
      <c r="W745" s="199">
        <v>0</v>
      </c>
      <c r="X745" s="258">
        <v>0.09</v>
      </c>
      <c r="Y745" s="258">
        <v>6.3574045918088698E-3</v>
      </c>
      <c r="Z745" s="259">
        <v>0</v>
      </c>
      <c r="AA745" s="253"/>
      <c r="AB745" s="260">
        <v>0</v>
      </c>
      <c r="AC745" s="261">
        <v>0</v>
      </c>
      <c r="AD745" s="181">
        <v>0</v>
      </c>
      <c r="AE745" s="261">
        <v>0</v>
      </c>
      <c r="AF745" s="262">
        <v>0</v>
      </c>
      <c r="AG745" s="193"/>
    </row>
    <row r="746" spans="1:33" s="59" customFormat="1" ht="12">
      <c r="A746" s="194">
        <v>487</v>
      </c>
      <c r="B746" s="195">
        <v>487274248</v>
      </c>
      <c r="C746" s="196" t="s">
        <v>548</v>
      </c>
      <c r="D746" s="197">
        <v>274</v>
      </c>
      <c r="E746" s="196" t="s">
        <v>301</v>
      </c>
      <c r="F746" s="197">
        <v>248</v>
      </c>
      <c r="G746" s="198" t="s">
        <v>275</v>
      </c>
      <c r="H746" s="180"/>
      <c r="I746" s="181">
        <v>14276</v>
      </c>
      <c r="J746" s="181">
        <v>761</v>
      </c>
      <c r="K746" s="181">
        <f t="shared" si="11"/>
        <v>0</v>
      </c>
      <c r="L746" s="181">
        <v>1088</v>
      </c>
      <c r="M746" s="181">
        <v>16125</v>
      </c>
      <c r="N746" s="249"/>
      <c r="O746" s="205">
        <v>38</v>
      </c>
      <c r="P746" s="181">
        <v>0</v>
      </c>
      <c r="Q746" s="181">
        <v>571406</v>
      </c>
      <c r="R746" s="181">
        <v>0</v>
      </c>
      <c r="S746" s="181">
        <v>0</v>
      </c>
      <c r="T746" s="181">
        <v>41344</v>
      </c>
      <c r="U746" s="181">
        <v>612750</v>
      </c>
      <c r="V746" s="250"/>
      <c r="W746" s="199">
        <v>0</v>
      </c>
      <c r="X746" s="258">
        <v>0.09</v>
      </c>
      <c r="Y746" s="258">
        <v>7.0579296698307384E-2</v>
      </c>
      <c r="Z746" s="259">
        <v>0</v>
      </c>
      <c r="AA746" s="253"/>
      <c r="AB746" s="260">
        <v>0</v>
      </c>
      <c r="AC746" s="261">
        <v>0</v>
      </c>
      <c r="AD746" s="181">
        <v>0</v>
      </c>
      <c r="AE746" s="261">
        <v>0</v>
      </c>
      <c r="AF746" s="262">
        <v>0</v>
      </c>
      <c r="AG746" s="193"/>
    </row>
    <row r="747" spans="1:33" s="59" customFormat="1" ht="12">
      <c r="A747" s="194">
        <v>487</v>
      </c>
      <c r="B747" s="195">
        <v>487274262</v>
      </c>
      <c r="C747" s="196" t="s">
        <v>548</v>
      </c>
      <c r="D747" s="197">
        <v>274</v>
      </c>
      <c r="E747" s="196" t="s">
        <v>301</v>
      </c>
      <c r="F747" s="197">
        <v>262</v>
      </c>
      <c r="G747" s="198" t="s">
        <v>289</v>
      </c>
      <c r="H747" s="180"/>
      <c r="I747" s="181">
        <v>13592</v>
      </c>
      <c r="J747" s="181">
        <v>5485</v>
      </c>
      <c r="K747" s="181">
        <f t="shared" si="11"/>
        <v>0</v>
      </c>
      <c r="L747" s="181">
        <v>1088</v>
      </c>
      <c r="M747" s="181">
        <v>20165</v>
      </c>
      <c r="N747" s="249"/>
      <c r="O747" s="205">
        <v>14</v>
      </c>
      <c r="P747" s="181">
        <v>0</v>
      </c>
      <c r="Q747" s="181">
        <v>267078</v>
      </c>
      <c r="R747" s="181">
        <v>-7562.1986885895112</v>
      </c>
      <c r="S747" s="181">
        <v>0</v>
      </c>
      <c r="T747" s="181">
        <v>15232</v>
      </c>
      <c r="U747" s="181">
        <v>274747.8013114105</v>
      </c>
      <c r="V747" s="250"/>
      <c r="W747" s="199">
        <v>0</v>
      </c>
      <c r="X747" s="258">
        <v>0.09</v>
      </c>
      <c r="Y747" s="258">
        <v>0.11492476209979027</v>
      </c>
      <c r="Z747" s="259">
        <v>-540.1570491849651</v>
      </c>
      <c r="AA747" s="253"/>
      <c r="AB747" s="260">
        <v>0</v>
      </c>
      <c r="AC747" s="261">
        <v>2.8571428571428568</v>
      </c>
      <c r="AD747" s="181">
        <v>57615.714285714283</v>
      </c>
      <c r="AE747" s="261">
        <v>0</v>
      </c>
      <c r="AF747" s="262">
        <v>0</v>
      </c>
      <c r="AG747" s="193"/>
    </row>
    <row r="748" spans="1:33" s="59" customFormat="1" ht="12">
      <c r="A748" s="194">
        <v>487</v>
      </c>
      <c r="B748" s="195">
        <v>487274274</v>
      </c>
      <c r="C748" s="196" t="s">
        <v>548</v>
      </c>
      <c r="D748" s="197">
        <v>274</v>
      </c>
      <c r="E748" s="196" t="s">
        <v>301</v>
      </c>
      <c r="F748" s="197">
        <v>274</v>
      </c>
      <c r="G748" s="198" t="s">
        <v>301</v>
      </c>
      <c r="H748" s="180"/>
      <c r="I748" s="181">
        <v>16064</v>
      </c>
      <c r="J748" s="181">
        <v>6498</v>
      </c>
      <c r="K748" s="181">
        <f t="shared" si="11"/>
        <v>0</v>
      </c>
      <c r="L748" s="181">
        <v>1088</v>
      </c>
      <c r="M748" s="181">
        <v>23650</v>
      </c>
      <c r="N748" s="249"/>
      <c r="O748" s="205">
        <v>214</v>
      </c>
      <c r="P748" s="181">
        <v>0</v>
      </c>
      <c r="Q748" s="181">
        <v>4828268</v>
      </c>
      <c r="R748" s="181">
        <v>0</v>
      </c>
      <c r="S748" s="181">
        <v>0</v>
      </c>
      <c r="T748" s="181">
        <v>232832</v>
      </c>
      <c r="U748" s="181">
        <v>5061100</v>
      </c>
      <c r="V748" s="250"/>
      <c r="W748" s="199">
        <v>0</v>
      </c>
      <c r="X748" s="258">
        <v>0.09</v>
      </c>
      <c r="Y748" s="258">
        <v>7.5807721198066336E-2</v>
      </c>
      <c r="Z748" s="259">
        <v>0</v>
      </c>
      <c r="AA748" s="253"/>
      <c r="AB748" s="260">
        <v>0</v>
      </c>
      <c r="AC748" s="261">
        <v>0</v>
      </c>
      <c r="AD748" s="181">
        <v>0</v>
      </c>
      <c r="AE748" s="261">
        <v>0</v>
      </c>
      <c r="AF748" s="262">
        <v>0</v>
      </c>
      <c r="AG748" s="193"/>
    </row>
    <row r="749" spans="1:33" s="59" customFormat="1" ht="12">
      <c r="A749" s="194">
        <v>487</v>
      </c>
      <c r="B749" s="195">
        <v>487274284</v>
      </c>
      <c r="C749" s="196" t="s">
        <v>548</v>
      </c>
      <c r="D749" s="197">
        <v>274</v>
      </c>
      <c r="E749" s="196" t="s">
        <v>301</v>
      </c>
      <c r="F749" s="197">
        <v>284</v>
      </c>
      <c r="G749" s="198" t="s">
        <v>311</v>
      </c>
      <c r="H749" s="180"/>
      <c r="I749" s="181">
        <v>15088</v>
      </c>
      <c r="J749" s="181">
        <v>6675</v>
      </c>
      <c r="K749" s="181">
        <f t="shared" si="11"/>
        <v>0</v>
      </c>
      <c r="L749" s="181">
        <v>1088</v>
      </c>
      <c r="M749" s="181">
        <v>22851</v>
      </c>
      <c r="N749" s="249"/>
      <c r="O749" s="205">
        <v>4</v>
      </c>
      <c r="P749" s="181">
        <v>0</v>
      </c>
      <c r="Q749" s="181">
        <v>87052</v>
      </c>
      <c r="R749" s="181">
        <v>0</v>
      </c>
      <c r="S749" s="181">
        <v>0</v>
      </c>
      <c r="T749" s="181">
        <v>4352</v>
      </c>
      <c r="U749" s="181">
        <v>91404</v>
      </c>
      <c r="V749" s="250"/>
      <c r="W749" s="199">
        <v>0</v>
      </c>
      <c r="X749" s="258">
        <v>0.09</v>
      </c>
      <c r="Y749" s="258">
        <v>6.6376818230095211E-2</v>
      </c>
      <c r="Z749" s="259">
        <v>0</v>
      </c>
      <c r="AA749" s="253"/>
      <c r="AB749" s="260">
        <v>0</v>
      </c>
      <c r="AC749" s="261">
        <v>0</v>
      </c>
      <c r="AD749" s="181">
        <v>0</v>
      </c>
      <c r="AE749" s="261">
        <v>0</v>
      </c>
      <c r="AF749" s="262">
        <v>0</v>
      </c>
      <c r="AG749" s="193"/>
    </row>
    <row r="750" spans="1:33" s="59" customFormat="1" ht="12">
      <c r="A750" s="194">
        <v>487</v>
      </c>
      <c r="B750" s="195">
        <v>487274295</v>
      </c>
      <c r="C750" s="196" t="s">
        <v>548</v>
      </c>
      <c r="D750" s="197">
        <v>274</v>
      </c>
      <c r="E750" s="196" t="s">
        <v>301</v>
      </c>
      <c r="F750" s="197">
        <v>295</v>
      </c>
      <c r="G750" s="198" t="s">
        <v>322</v>
      </c>
      <c r="H750" s="180"/>
      <c r="I750" s="181">
        <v>11941.320043370508</v>
      </c>
      <c r="J750" s="181">
        <v>7374</v>
      </c>
      <c r="K750" s="181">
        <f t="shared" si="11"/>
        <v>0</v>
      </c>
      <c r="L750" s="181">
        <v>1088</v>
      </c>
      <c r="M750" s="181">
        <v>20403.320043370506</v>
      </c>
      <c r="N750" s="249"/>
      <c r="O750" s="205">
        <v>5</v>
      </c>
      <c r="P750" s="181">
        <v>0</v>
      </c>
      <c r="Q750" s="181">
        <v>96575</v>
      </c>
      <c r="R750" s="181">
        <v>0</v>
      </c>
      <c r="S750" s="181">
        <v>0</v>
      </c>
      <c r="T750" s="181">
        <v>5440</v>
      </c>
      <c r="U750" s="181">
        <v>102015</v>
      </c>
      <c r="V750" s="250"/>
      <c r="W750" s="199">
        <v>0</v>
      </c>
      <c r="X750" s="258">
        <v>0.09</v>
      </c>
      <c r="Y750" s="258">
        <v>1.8518646227059482E-2</v>
      </c>
      <c r="Z750" s="259">
        <v>0</v>
      </c>
      <c r="AA750" s="253"/>
      <c r="AB750" s="260">
        <v>0</v>
      </c>
      <c r="AC750" s="261">
        <v>0</v>
      </c>
      <c r="AD750" s="181">
        <v>0</v>
      </c>
      <c r="AE750" s="261">
        <v>0</v>
      </c>
      <c r="AF750" s="262">
        <v>0</v>
      </c>
      <c r="AG750" s="193"/>
    </row>
    <row r="751" spans="1:33" s="59" customFormat="1" ht="12">
      <c r="A751" s="194">
        <v>487</v>
      </c>
      <c r="B751" s="195">
        <v>487274308</v>
      </c>
      <c r="C751" s="196" t="s">
        <v>548</v>
      </c>
      <c r="D751" s="197">
        <v>274</v>
      </c>
      <c r="E751" s="196" t="s">
        <v>301</v>
      </c>
      <c r="F751" s="197">
        <v>308</v>
      </c>
      <c r="G751" s="198" t="s">
        <v>335</v>
      </c>
      <c r="H751" s="180"/>
      <c r="I751" s="181">
        <v>15676</v>
      </c>
      <c r="J751" s="181">
        <v>7501</v>
      </c>
      <c r="K751" s="181">
        <f t="shared" si="11"/>
        <v>0</v>
      </c>
      <c r="L751" s="181">
        <v>1088</v>
      </c>
      <c r="M751" s="181">
        <v>24265</v>
      </c>
      <c r="N751" s="249"/>
      <c r="O751" s="205">
        <v>9</v>
      </c>
      <c r="P751" s="181">
        <v>0</v>
      </c>
      <c r="Q751" s="181">
        <v>208593</v>
      </c>
      <c r="R751" s="181">
        <v>0</v>
      </c>
      <c r="S751" s="181">
        <v>0</v>
      </c>
      <c r="T751" s="181">
        <v>9792</v>
      </c>
      <c r="U751" s="181">
        <v>218385</v>
      </c>
      <c r="V751" s="250"/>
      <c r="W751" s="199">
        <v>0</v>
      </c>
      <c r="X751" s="258">
        <v>0.09</v>
      </c>
      <c r="Y751" s="258">
        <v>2.9324777677150189E-3</v>
      </c>
      <c r="Z751" s="259">
        <v>0</v>
      </c>
      <c r="AA751" s="253"/>
      <c r="AB751" s="260">
        <v>0</v>
      </c>
      <c r="AC751" s="261">
        <v>0</v>
      </c>
      <c r="AD751" s="181">
        <v>0</v>
      </c>
      <c r="AE751" s="261">
        <v>0</v>
      </c>
      <c r="AF751" s="262">
        <v>0</v>
      </c>
      <c r="AG751" s="193"/>
    </row>
    <row r="752" spans="1:33" s="59" customFormat="1" ht="12">
      <c r="A752" s="194">
        <v>487</v>
      </c>
      <c r="B752" s="195">
        <v>487274314</v>
      </c>
      <c r="C752" s="196" t="s">
        <v>548</v>
      </c>
      <c r="D752" s="197">
        <v>274</v>
      </c>
      <c r="E752" s="196" t="s">
        <v>301</v>
      </c>
      <c r="F752" s="197">
        <v>314</v>
      </c>
      <c r="G752" s="198" t="s">
        <v>341</v>
      </c>
      <c r="H752" s="180"/>
      <c r="I752" s="181">
        <v>15868</v>
      </c>
      <c r="J752" s="181">
        <v>12666</v>
      </c>
      <c r="K752" s="181">
        <f t="shared" si="11"/>
        <v>0</v>
      </c>
      <c r="L752" s="181">
        <v>1088</v>
      </c>
      <c r="M752" s="181">
        <v>29622</v>
      </c>
      <c r="N752" s="249"/>
      <c r="O752" s="205">
        <v>2</v>
      </c>
      <c r="P752" s="181">
        <v>0</v>
      </c>
      <c r="Q752" s="181">
        <v>57068</v>
      </c>
      <c r="R752" s="181">
        <v>0</v>
      </c>
      <c r="S752" s="181">
        <v>0</v>
      </c>
      <c r="T752" s="181">
        <v>2176</v>
      </c>
      <c r="U752" s="181">
        <v>59244</v>
      </c>
      <c r="V752" s="250"/>
      <c r="W752" s="199">
        <v>0</v>
      </c>
      <c r="X752" s="258">
        <v>0.09</v>
      </c>
      <c r="Y752" s="258">
        <v>6.1194428250130224E-3</v>
      </c>
      <c r="Z752" s="259">
        <v>0</v>
      </c>
      <c r="AA752" s="253"/>
      <c r="AB752" s="260">
        <v>0</v>
      </c>
      <c r="AC752" s="261">
        <v>0</v>
      </c>
      <c r="AD752" s="181">
        <v>0</v>
      </c>
      <c r="AE752" s="261">
        <v>0</v>
      </c>
      <c r="AF752" s="262">
        <v>0</v>
      </c>
      <c r="AG752" s="193"/>
    </row>
    <row r="753" spans="1:33" s="59" customFormat="1" ht="12">
      <c r="A753" s="194">
        <v>487</v>
      </c>
      <c r="B753" s="195">
        <v>487274336</v>
      </c>
      <c r="C753" s="196" t="s">
        <v>548</v>
      </c>
      <c r="D753" s="197">
        <v>274</v>
      </c>
      <c r="E753" s="196" t="s">
        <v>301</v>
      </c>
      <c r="F753" s="197">
        <v>336</v>
      </c>
      <c r="G753" s="198" t="s">
        <v>363</v>
      </c>
      <c r="H753" s="180"/>
      <c r="I753" s="181">
        <v>14165.168426448598</v>
      </c>
      <c r="J753" s="181">
        <v>3444</v>
      </c>
      <c r="K753" s="181">
        <f t="shared" si="11"/>
        <v>0</v>
      </c>
      <c r="L753" s="181">
        <v>1088</v>
      </c>
      <c r="M753" s="181">
        <v>18697.168426448596</v>
      </c>
      <c r="N753" s="249"/>
      <c r="O753" s="205">
        <v>1</v>
      </c>
      <c r="P753" s="181">
        <v>0</v>
      </c>
      <c r="Q753" s="181">
        <v>17609</v>
      </c>
      <c r="R753" s="181">
        <v>0</v>
      </c>
      <c r="S753" s="181">
        <v>0</v>
      </c>
      <c r="T753" s="181">
        <v>1088</v>
      </c>
      <c r="U753" s="181">
        <v>18697</v>
      </c>
      <c r="V753" s="250"/>
      <c r="W753" s="199">
        <v>0</v>
      </c>
      <c r="X753" s="258">
        <v>0.09</v>
      </c>
      <c r="Y753" s="258">
        <v>4.9344081412740326E-2</v>
      </c>
      <c r="Z753" s="259">
        <v>0</v>
      </c>
      <c r="AA753" s="253"/>
      <c r="AB753" s="260">
        <v>0</v>
      </c>
      <c r="AC753" s="261">
        <v>0</v>
      </c>
      <c r="AD753" s="181">
        <v>0</v>
      </c>
      <c r="AE753" s="261">
        <v>0</v>
      </c>
      <c r="AF753" s="262">
        <v>0</v>
      </c>
      <c r="AG753" s="193"/>
    </row>
    <row r="754" spans="1:33" s="59" customFormat="1" ht="12">
      <c r="A754" s="194">
        <v>487</v>
      </c>
      <c r="B754" s="195">
        <v>487274342</v>
      </c>
      <c r="C754" s="196" t="s">
        <v>548</v>
      </c>
      <c r="D754" s="197">
        <v>274</v>
      </c>
      <c r="E754" s="196" t="s">
        <v>301</v>
      </c>
      <c r="F754" s="197">
        <v>342</v>
      </c>
      <c r="G754" s="198" t="s">
        <v>369</v>
      </c>
      <c r="H754" s="180"/>
      <c r="I754" s="181">
        <v>12109.665687255454</v>
      </c>
      <c r="J754" s="181">
        <v>9938</v>
      </c>
      <c r="K754" s="181">
        <f t="shared" si="11"/>
        <v>0</v>
      </c>
      <c r="L754" s="181">
        <v>1088</v>
      </c>
      <c r="M754" s="181">
        <v>23135.665687255452</v>
      </c>
      <c r="N754" s="249"/>
      <c r="O754" s="205">
        <v>1</v>
      </c>
      <c r="P754" s="181">
        <v>0</v>
      </c>
      <c r="Q754" s="181">
        <v>22048</v>
      </c>
      <c r="R754" s="181">
        <v>0</v>
      </c>
      <c r="S754" s="181">
        <v>0</v>
      </c>
      <c r="T754" s="181">
        <v>1088</v>
      </c>
      <c r="U754" s="181">
        <v>23136</v>
      </c>
      <c r="V754" s="250"/>
      <c r="W754" s="199">
        <v>0</v>
      </c>
      <c r="X754" s="258">
        <v>0.09</v>
      </c>
      <c r="Y754" s="258">
        <v>2.4189007538381402E-3</v>
      </c>
      <c r="Z754" s="259">
        <v>0</v>
      </c>
      <c r="AA754" s="253"/>
      <c r="AB754" s="260">
        <v>0</v>
      </c>
      <c r="AC754" s="261">
        <v>0</v>
      </c>
      <c r="AD754" s="181">
        <v>0</v>
      </c>
      <c r="AE754" s="261">
        <v>0</v>
      </c>
      <c r="AF754" s="262">
        <v>0</v>
      </c>
      <c r="AG754" s="193"/>
    </row>
    <row r="755" spans="1:33" s="59" customFormat="1" ht="12">
      <c r="A755" s="194">
        <v>487</v>
      </c>
      <c r="B755" s="195">
        <v>487274346</v>
      </c>
      <c r="C755" s="196" t="s">
        <v>548</v>
      </c>
      <c r="D755" s="197">
        <v>274</v>
      </c>
      <c r="E755" s="196" t="s">
        <v>301</v>
      </c>
      <c r="F755" s="197">
        <v>346</v>
      </c>
      <c r="G755" s="198" t="s">
        <v>373</v>
      </c>
      <c r="H755" s="180"/>
      <c r="I755" s="181">
        <v>13235</v>
      </c>
      <c r="J755" s="181">
        <v>2414</v>
      </c>
      <c r="K755" s="181">
        <f t="shared" si="11"/>
        <v>0</v>
      </c>
      <c r="L755" s="181">
        <v>1088</v>
      </c>
      <c r="M755" s="181">
        <v>16737</v>
      </c>
      <c r="N755" s="249"/>
      <c r="O755" s="205">
        <v>1</v>
      </c>
      <c r="P755" s="181">
        <v>0</v>
      </c>
      <c r="Q755" s="181">
        <v>15649</v>
      </c>
      <c r="R755" s="181">
        <v>0</v>
      </c>
      <c r="S755" s="181">
        <v>0</v>
      </c>
      <c r="T755" s="181">
        <v>1088</v>
      </c>
      <c r="U755" s="181">
        <v>16737</v>
      </c>
      <c r="V755" s="250"/>
      <c r="W755" s="199">
        <v>0</v>
      </c>
      <c r="X755" s="258">
        <v>0.09</v>
      </c>
      <c r="Y755" s="258">
        <v>1.3816535216838313E-2</v>
      </c>
      <c r="Z755" s="259">
        <v>0</v>
      </c>
      <c r="AA755" s="253"/>
      <c r="AB755" s="260">
        <v>0</v>
      </c>
      <c r="AC755" s="261">
        <v>0</v>
      </c>
      <c r="AD755" s="181">
        <v>0</v>
      </c>
      <c r="AE755" s="261">
        <v>0</v>
      </c>
      <c r="AF755" s="262">
        <v>0</v>
      </c>
      <c r="AG755" s="193"/>
    </row>
    <row r="756" spans="1:33" s="59" customFormat="1" ht="12">
      <c r="A756" s="194">
        <v>487</v>
      </c>
      <c r="B756" s="195">
        <v>487274347</v>
      </c>
      <c r="C756" s="196" t="s">
        <v>548</v>
      </c>
      <c r="D756" s="197">
        <v>274</v>
      </c>
      <c r="E756" s="196" t="s">
        <v>301</v>
      </c>
      <c r="F756" s="197">
        <v>347</v>
      </c>
      <c r="G756" s="198" t="s">
        <v>374</v>
      </c>
      <c r="H756" s="180"/>
      <c r="I756" s="181">
        <v>14927</v>
      </c>
      <c r="J756" s="181">
        <v>7705</v>
      </c>
      <c r="K756" s="181">
        <f t="shared" si="11"/>
        <v>0</v>
      </c>
      <c r="L756" s="181">
        <v>1088</v>
      </c>
      <c r="M756" s="181">
        <v>23720</v>
      </c>
      <c r="N756" s="249"/>
      <c r="O756" s="205">
        <v>11</v>
      </c>
      <c r="P756" s="181">
        <v>0</v>
      </c>
      <c r="Q756" s="181">
        <v>248952</v>
      </c>
      <c r="R756" s="181">
        <v>0</v>
      </c>
      <c r="S756" s="181">
        <v>0</v>
      </c>
      <c r="T756" s="181">
        <v>11968</v>
      </c>
      <c r="U756" s="181">
        <v>260920</v>
      </c>
      <c r="V756" s="250"/>
      <c r="W756" s="199">
        <v>0</v>
      </c>
      <c r="X756" s="258">
        <v>0.09</v>
      </c>
      <c r="Y756" s="258">
        <v>9.1849142670942449E-3</v>
      </c>
      <c r="Z756" s="259">
        <v>0</v>
      </c>
      <c r="AA756" s="253"/>
      <c r="AB756" s="260">
        <v>0</v>
      </c>
      <c r="AC756" s="261">
        <v>0</v>
      </c>
      <c r="AD756" s="181">
        <v>0</v>
      </c>
      <c r="AE756" s="261">
        <v>0</v>
      </c>
      <c r="AF756" s="262">
        <v>0</v>
      </c>
      <c r="AG756" s="193"/>
    </row>
    <row r="757" spans="1:33" s="59" customFormat="1" ht="12">
      <c r="A757" s="194">
        <v>488</v>
      </c>
      <c r="B757" s="195">
        <v>488219001</v>
      </c>
      <c r="C757" s="196" t="s">
        <v>460</v>
      </c>
      <c r="D757" s="197">
        <v>219</v>
      </c>
      <c r="E757" s="196" t="s">
        <v>246</v>
      </c>
      <c r="F757" s="197">
        <v>1</v>
      </c>
      <c r="G757" s="198" t="s">
        <v>28</v>
      </c>
      <c r="H757" s="180"/>
      <c r="I757" s="181">
        <v>12976</v>
      </c>
      <c r="J757" s="181">
        <v>2180</v>
      </c>
      <c r="K757" s="181">
        <f t="shared" si="11"/>
        <v>0</v>
      </c>
      <c r="L757" s="181">
        <v>1088</v>
      </c>
      <c r="M757" s="181">
        <v>16244</v>
      </c>
      <c r="N757" s="249"/>
      <c r="O757" s="205">
        <v>35</v>
      </c>
      <c r="P757" s="181">
        <v>0</v>
      </c>
      <c r="Q757" s="181">
        <v>530460</v>
      </c>
      <c r="R757" s="181">
        <v>0</v>
      </c>
      <c r="S757" s="181">
        <v>0</v>
      </c>
      <c r="T757" s="181">
        <v>38080</v>
      </c>
      <c r="U757" s="181">
        <v>568540</v>
      </c>
      <c r="V757" s="250"/>
      <c r="W757" s="199">
        <v>0</v>
      </c>
      <c r="X757" s="258">
        <v>0.09</v>
      </c>
      <c r="Y757" s="258">
        <v>1.7655613036377461E-2</v>
      </c>
      <c r="Z757" s="259">
        <v>0</v>
      </c>
      <c r="AA757" s="253"/>
      <c r="AB757" s="260">
        <v>0</v>
      </c>
      <c r="AC757" s="261">
        <v>0</v>
      </c>
      <c r="AD757" s="181">
        <v>0</v>
      </c>
      <c r="AE757" s="261">
        <v>0</v>
      </c>
      <c r="AF757" s="262">
        <v>0</v>
      </c>
      <c r="AG757" s="193"/>
    </row>
    <row r="758" spans="1:33" s="59" customFormat="1" ht="12">
      <c r="A758" s="194">
        <v>488</v>
      </c>
      <c r="B758" s="195">
        <v>488219016</v>
      </c>
      <c r="C758" s="196" t="s">
        <v>460</v>
      </c>
      <c r="D758" s="197">
        <v>219</v>
      </c>
      <c r="E758" s="196" t="s">
        <v>246</v>
      </c>
      <c r="F758" s="197">
        <v>16</v>
      </c>
      <c r="G758" s="198" t="s">
        <v>43</v>
      </c>
      <c r="H758" s="180"/>
      <c r="I758" s="181">
        <v>16603</v>
      </c>
      <c r="J758" s="181">
        <v>939</v>
      </c>
      <c r="K758" s="181">
        <f t="shared" si="11"/>
        <v>0</v>
      </c>
      <c r="L758" s="181">
        <v>1088</v>
      </c>
      <c r="M758" s="181">
        <v>18630</v>
      </c>
      <c r="N758" s="249"/>
      <c r="O758" s="205">
        <v>3</v>
      </c>
      <c r="P758" s="181">
        <v>0</v>
      </c>
      <c r="Q758" s="181">
        <v>52626</v>
      </c>
      <c r="R758" s="181">
        <v>0</v>
      </c>
      <c r="S758" s="181">
        <v>0</v>
      </c>
      <c r="T758" s="181">
        <v>3264</v>
      </c>
      <c r="U758" s="181">
        <v>55890</v>
      </c>
      <c r="V758" s="250"/>
      <c r="W758" s="199">
        <v>0</v>
      </c>
      <c r="X758" s="258">
        <v>0.09</v>
      </c>
      <c r="Y758" s="258">
        <v>4.6078291932031966E-2</v>
      </c>
      <c r="Z758" s="259">
        <v>0</v>
      </c>
      <c r="AA758" s="253"/>
      <c r="AB758" s="260">
        <v>0</v>
      </c>
      <c r="AC758" s="261">
        <v>0</v>
      </c>
      <c r="AD758" s="181">
        <v>0</v>
      </c>
      <c r="AE758" s="261">
        <v>0</v>
      </c>
      <c r="AF758" s="262">
        <v>0</v>
      </c>
      <c r="AG758" s="193"/>
    </row>
    <row r="759" spans="1:33" s="59" customFormat="1" ht="12">
      <c r="A759" s="194">
        <v>488</v>
      </c>
      <c r="B759" s="195">
        <v>488219035</v>
      </c>
      <c r="C759" s="196" t="s">
        <v>460</v>
      </c>
      <c r="D759" s="197">
        <v>219</v>
      </c>
      <c r="E759" s="196" t="s">
        <v>246</v>
      </c>
      <c r="F759" s="197">
        <v>35</v>
      </c>
      <c r="G759" s="198" t="s">
        <v>62</v>
      </c>
      <c r="H759" s="180"/>
      <c r="I759" s="181">
        <v>18666</v>
      </c>
      <c r="J759" s="181">
        <v>7215</v>
      </c>
      <c r="K759" s="181">
        <f t="shared" si="11"/>
        <v>0</v>
      </c>
      <c r="L759" s="181">
        <v>1088</v>
      </c>
      <c r="M759" s="181">
        <v>26969</v>
      </c>
      <c r="N759" s="249"/>
      <c r="O759" s="205">
        <v>2</v>
      </c>
      <c r="P759" s="181">
        <v>0</v>
      </c>
      <c r="Q759" s="181">
        <v>51762</v>
      </c>
      <c r="R759" s="181">
        <v>0</v>
      </c>
      <c r="S759" s="181">
        <v>0</v>
      </c>
      <c r="T759" s="181">
        <v>2176</v>
      </c>
      <c r="U759" s="181">
        <v>53938</v>
      </c>
      <c r="V759" s="250"/>
      <c r="W759" s="199">
        <v>0</v>
      </c>
      <c r="X759" s="258">
        <v>0.18</v>
      </c>
      <c r="Y759" s="258">
        <v>0.17806015337155764</v>
      </c>
      <c r="Z759" s="259">
        <v>0</v>
      </c>
      <c r="AA759" s="253"/>
      <c r="AB759" s="260">
        <v>0</v>
      </c>
      <c r="AC759" s="261">
        <v>0</v>
      </c>
      <c r="AD759" s="181">
        <v>0</v>
      </c>
      <c r="AE759" s="261">
        <v>0</v>
      </c>
      <c r="AF759" s="262">
        <v>0</v>
      </c>
      <c r="AG759" s="193"/>
    </row>
    <row r="760" spans="1:33" s="59" customFormat="1" ht="12">
      <c r="A760" s="194">
        <v>488</v>
      </c>
      <c r="B760" s="195">
        <v>488219040</v>
      </c>
      <c r="C760" s="196" t="s">
        <v>460</v>
      </c>
      <c r="D760" s="197">
        <v>219</v>
      </c>
      <c r="E760" s="196" t="s">
        <v>246</v>
      </c>
      <c r="F760" s="197">
        <v>40</v>
      </c>
      <c r="G760" s="198" t="s">
        <v>67</v>
      </c>
      <c r="H760" s="180"/>
      <c r="I760" s="181">
        <v>14629</v>
      </c>
      <c r="J760" s="181">
        <v>4145</v>
      </c>
      <c r="K760" s="181">
        <f t="shared" si="11"/>
        <v>0</v>
      </c>
      <c r="L760" s="181">
        <v>1088</v>
      </c>
      <c r="M760" s="181">
        <v>19862</v>
      </c>
      <c r="N760" s="249"/>
      <c r="O760" s="205">
        <v>10</v>
      </c>
      <c r="P760" s="181">
        <v>0</v>
      </c>
      <c r="Q760" s="181">
        <v>187740</v>
      </c>
      <c r="R760" s="181">
        <v>0</v>
      </c>
      <c r="S760" s="181">
        <v>0</v>
      </c>
      <c r="T760" s="181">
        <v>10880</v>
      </c>
      <c r="U760" s="181">
        <v>198620</v>
      </c>
      <c r="V760" s="250"/>
      <c r="W760" s="199">
        <v>0</v>
      </c>
      <c r="X760" s="258">
        <v>0.09</v>
      </c>
      <c r="Y760" s="258">
        <v>4.0292106361008153E-3</v>
      </c>
      <c r="Z760" s="259">
        <v>0</v>
      </c>
      <c r="AA760" s="253"/>
      <c r="AB760" s="260">
        <v>0</v>
      </c>
      <c r="AC760" s="261">
        <v>0</v>
      </c>
      <c r="AD760" s="181">
        <v>0</v>
      </c>
      <c r="AE760" s="261">
        <v>0</v>
      </c>
      <c r="AF760" s="262">
        <v>0</v>
      </c>
      <c r="AG760" s="193"/>
    </row>
    <row r="761" spans="1:33" s="59" customFormat="1" ht="12">
      <c r="A761" s="194">
        <v>488</v>
      </c>
      <c r="B761" s="195">
        <v>488219044</v>
      </c>
      <c r="C761" s="196" t="s">
        <v>460</v>
      </c>
      <c r="D761" s="197">
        <v>219</v>
      </c>
      <c r="E761" s="196" t="s">
        <v>246</v>
      </c>
      <c r="F761" s="197">
        <v>44</v>
      </c>
      <c r="G761" s="198" t="s">
        <v>71</v>
      </c>
      <c r="H761" s="180"/>
      <c r="I761" s="181">
        <v>15424</v>
      </c>
      <c r="J761" s="181">
        <v>451</v>
      </c>
      <c r="K761" s="181">
        <f t="shared" si="11"/>
        <v>0</v>
      </c>
      <c r="L761" s="181">
        <v>1088</v>
      </c>
      <c r="M761" s="181">
        <v>16963</v>
      </c>
      <c r="N761" s="249"/>
      <c r="O761" s="205">
        <v>155</v>
      </c>
      <c r="P761" s="181">
        <v>0</v>
      </c>
      <c r="Q761" s="181">
        <v>2460625</v>
      </c>
      <c r="R761" s="181">
        <v>0</v>
      </c>
      <c r="S761" s="181">
        <v>0</v>
      </c>
      <c r="T761" s="181">
        <v>168640</v>
      </c>
      <c r="U761" s="181">
        <v>2629265</v>
      </c>
      <c r="V761" s="250"/>
      <c r="W761" s="199">
        <v>0</v>
      </c>
      <c r="X761" s="258">
        <v>0.18</v>
      </c>
      <c r="Y761" s="258">
        <v>8.3081552996934052E-2</v>
      </c>
      <c r="Z761" s="259">
        <v>0</v>
      </c>
      <c r="AA761" s="253"/>
      <c r="AB761" s="260">
        <v>0</v>
      </c>
      <c r="AC761" s="261">
        <v>0</v>
      </c>
      <c r="AD761" s="181">
        <v>0</v>
      </c>
      <c r="AE761" s="261">
        <v>0</v>
      </c>
      <c r="AF761" s="262">
        <v>0</v>
      </c>
      <c r="AG761" s="193"/>
    </row>
    <row r="762" spans="1:33" s="59" customFormat="1" ht="12">
      <c r="A762" s="194">
        <v>488</v>
      </c>
      <c r="B762" s="195">
        <v>488219050</v>
      </c>
      <c r="C762" s="196" t="s">
        <v>460</v>
      </c>
      <c r="D762" s="197">
        <v>219</v>
      </c>
      <c r="E762" s="196" t="s">
        <v>246</v>
      </c>
      <c r="F762" s="197">
        <v>50</v>
      </c>
      <c r="G762" s="198" t="s">
        <v>77</v>
      </c>
      <c r="H762" s="180"/>
      <c r="I762" s="181">
        <v>16708</v>
      </c>
      <c r="J762" s="181">
        <v>7602</v>
      </c>
      <c r="K762" s="181">
        <f t="shared" si="11"/>
        <v>0</v>
      </c>
      <c r="L762" s="181">
        <v>1088</v>
      </c>
      <c r="M762" s="181">
        <v>25398</v>
      </c>
      <c r="N762" s="249"/>
      <c r="O762" s="205">
        <v>1</v>
      </c>
      <c r="P762" s="181">
        <v>0</v>
      </c>
      <c r="Q762" s="181">
        <v>24310</v>
      </c>
      <c r="R762" s="181">
        <v>0</v>
      </c>
      <c r="S762" s="181">
        <v>0</v>
      </c>
      <c r="T762" s="181">
        <v>1088</v>
      </c>
      <c r="U762" s="181">
        <v>25398</v>
      </c>
      <c r="V762" s="250"/>
      <c r="W762" s="199">
        <v>0</v>
      </c>
      <c r="X762" s="258">
        <v>0.09</v>
      </c>
      <c r="Y762" s="258">
        <v>7.038170545910054E-3</v>
      </c>
      <c r="Z762" s="259">
        <v>0</v>
      </c>
      <c r="AA762" s="253"/>
      <c r="AB762" s="260">
        <v>0</v>
      </c>
      <c r="AC762" s="261">
        <v>0</v>
      </c>
      <c r="AD762" s="181">
        <v>0</v>
      </c>
      <c r="AE762" s="261">
        <v>0</v>
      </c>
      <c r="AF762" s="262">
        <v>0</v>
      </c>
      <c r="AG762" s="193"/>
    </row>
    <row r="763" spans="1:33" s="59" customFormat="1" ht="12">
      <c r="A763" s="194">
        <v>488</v>
      </c>
      <c r="B763" s="195">
        <v>488219052</v>
      </c>
      <c r="C763" s="196" t="s">
        <v>460</v>
      </c>
      <c r="D763" s="197">
        <v>219</v>
      </c>
      <c r="E763" s="196" t="s">
        <v>246</v>
      </c>
      <c r="F763" s="197">
        <v>52</v>
      </c>
      <c r="G763" s="198" t="s">
        <v>79</v>
      </c>
      <c r="H763" s="180"/>
      <c r="I763" s="181">
        <v>10475</v>
      </c>
      <c r="J763" s="181">
        <v>4740</v>
      </c>
      <c r="K763" s="181">
        <f t="shared" si="11"/>
        <v>0</v>
      </c>
      <c r="L763" s="181">
        <v>1088</v>
      </c>
      <c r="M763" s="181">
        <v>16303</v>
      </c>
      <c r="N763" s="249"/>
      <c r="O763" s="205">
        <v>3</v>
      </c>
      <c r="P763" s="181">
        <v>0</v>
      </c>
      <c r="Q763" s="181">
        <v>45645</v>
      </c>
      <c r="R763" s="181">
        <v>0</v>
      </c>
      <c r="S763" s="181">
        <v>0</v>
      </c>
      <c r="T763" s="181">
        <v>3264</v>
      </c>
      <c r="U763" s="181">
        <v>48909</v>
      </c>
      <c r="V763" s="250"/>
      <c r="W763" s="199">
        <v>0</v>
      </c>
      <c r="X763" s="258">
        <v>0.09</v>
      </c>
      <c r="Y763" s="258">
        <v>4.4437777567239219E-2</v>
      </c>
      <c r="Z763" s="259">
        <v>0</v>
      </c>
      <c r="AA763" s="253"/>
      <c r="AB763" s="260">
        <v>0</v>
      </c>
      <c r="AC763" s="261">
        <v>0</v>
      </c>
      <c r="AD763" s="181">
        <v>0</v>
      </c>
      <c r="AE763" s="261">
        <v>0</v>
      </c>
      <c r="AF763" s="262">
        <v>0</v>
      </c>
      <c r="AG763" s="193"/>
    </row>
    <row r="764" spans="1:33" s="59" customFormat="1" ht="12">
      <c r="A764" s="194">
        <v>488</v>
      </c>
      <c r="B764" s="195">
        <v>488219065</v>
      </c>
      <c r="C764" s="196" t="s">
        <v>460</v>
      </c>
      <c r="D764" s="197">
        <v>219</v>
      </c>
      <c r="E764" s="196" t="s">
        <v>246</v>
      </c>
      <c r="F764" s="197">
        <v>65</v>
      </c>
      <c r="G764" s="198" t="s">
        <v>92</v>
      </c>
      <c r="H764" s="180"/>
      <c r="I764" s="181">
        <v>11514</v>
      </c>
      <c r="J764" s="181">
        <v>8317</v>
      </c>
      <c r="K764" s="181">
        <f t="shared" si="11"/>
        <v>0</v>
      </c>
      <c r="L764" s="181">
        <v>1088</v>
      </c>
      <c r="M764" s="181">
        <v>20919</v>
      </c>
      <c r="N764" s="249"/>
      <c r="O764" s="205">
        <v>11</v>
      </c>
      <c r="P764" s="181">
        <v>0</v>
      </c>
      <c r="Q764" s="181">
        <v>218141</v>
      </c>
      <c r="R764" s="181">
        <v>0</v>
      </c>
      <c r="S764" s="181">
        <v>0</v>
      </c>
      <c r="T764" s="181">
        <v>11968</v>
      </c>
      <c r="U764" s="181">
        <v>230109</v>
      </c>
      <c r="V764" s="250"/>
      <c r="W764" s="199">
        <v>0</v>
      </c>
      <c r="X764" s="258">
        <v>0.09</v>
      </c>
      <c r="Y764" s="258">
        <v>8.5051915491290812E-3</v>
      </c>
      <c r="Z764" s="259">
        <v>0</v>
      </c>
      <c r="AA764" s="253"/>
      <c r="AB764" s="260">
        <v>0</v>
      </c>
      <c r="AC764" s="261">
        <v>0</v>
      </c>
      <c r="AD764" s="181">
        <v>0</v>
      </c>
      <c r="AE764" s="261">
        <v>0</v>
      </c>
      <c r="AF764" s="262">
        <v>0</v>
      </c>
      <c r="AG764" s="193"/>
    </row>
    <row r="765" spans="1:33" s="59" customFormat="1" ht="12">
      <c r="A765" s="194">
        <v>488</v>
      </c>
      <c r="B765" s="195">
        <v>488219083</v>
      </c>
      <c r="C765" s="196" t="s">
        <v>460</v>
      </c>
      <c r="D765" s="197">
        <v>219</v>
      </c>
      <c r="E765" s="196" t="s">
        <v>246</v>
      </c>
      <c r="F765" s="197">
        <v>83</v>
      </c>
      <c r="G765" s="198" t="s">
        <v>110</v>
      </c>
      <c r="H765" s="180"/>
      <c r="I765" s="181">
        <v>14104</v>
      </c>
      <c r="J765" s="181">
        <v>2695</v>
      </c>
      <c r="K765" s="181">
        <f t="shared" si="11"/>
        <v>0</v>
      </c>
      <c r="L765" s="181">
        <v>1088</v>
      </c>
      <c r="M765" s="181">
        <v>17887</v>
      </c>
      <c r="N765" s="249"/>
      <c r="O765" s="205">
        <v>10</v>
      </c>
      <c r="P765" s="181">
        <v>0</v>
      </c>
      <c r="Q765" s="181">
        <v>167990</v>
      </c>
      <c r="R765" s="181">
        <v>0</v>
      </c>
      <c r="S765" s="181">
        <v>0</v>
      </c>
      <c r="T765" s="181">
        <v>10880</v>
      </c>
      <c r="U765" s="181">
        <v>178870</v>
      </c>
      <c r="V765" s="250"/>
      <c r="W765" s="199">
        <v>0</v>
      </c>
      <c r="X765" s="258">
        <v>0.09</v>
      </c>
      <c r="Y765" s="258">
        <v>8.5243492052089337E-3</v>
      </c>
      <c r="Z765" s="259">
        <v>0</v>
      </c>
      <c r="AA765" s="253"/>
      <c r="AB765" s="260">
        <v>0</v>
      </c>
      <c r="AC765" s="261">
        <v>0</v>
      </c>
      <c r="AD765" s="181">
        <v>0</v>
      </c>
      <c r="AE765" s="261">
        <v>0</v>
      </c>
      <c r="AF765" s="262">
        <v>0</v>
      </c>
      <c r="AG765" s="193"/>
    </row>
    <row r="766" spans="1:33" s="59" customFormat="1" ht="12">
      <c r="A766" s="194">
        <v>488</v>
      </c>
      <c r="B766" s="195">
        <v>488219118</v>
      </c>
      <c r="C766" s="196" t="s">
        <v>460</v>
      </c>
      <c r="D766" s="197">
        <v>219</v>
      </c>
      <c r="E766" s="196" t="s">
        <v>246</v>
      </c>
      <c r="F766" s="197">
        <v>118</v>
      </c>
      <c r="G766" s="198" t="s">
        <v>145</v>
      </c>
      <c r="H766" s="180"/>
      <c r="I766" s="181">
        <v>15057</v>
      </c>
      <c r="J766" s="181">
        <v>3468</v>
      </c>
      <c r="K766" s="181">
        <f t="shared" si="11"/>
        <v>0</v>
      </c>
      <c r="L766" s="181">
        <v>1088</v>
      </c>
      <c r="M766" s="181">
        <v>19613</v>
      </c>
      <c r="N766" s="249"/>
      <c r="O766" s="205">
        <v>1</v>
      </c>
      <c r="P766" s="181">
        <v>0</v>
      </c>
      <c r="Q766" s="181">
        <v>18525</v>
      </c>
      <c r="R766" s="181">
        <v>0</v>
      </c>
      <c r="S766" s="181">
        <v>0</v>
      </c>
      <c r="T766" s="181">
        <v>1088</v>
      </c>
      <c r="U766" s="181">
        <v>19613</v>
      </c>
      <c r="V766" s="250"/>
      <c r="W766" s="199">
        <v>0</v>
      </c>
      <c r="X766" s="258">
        <v>0.09</v>
      </c>
      <c r="Y766" s="258">
        <v>4.7695305172504266E-3</v>
      </c>
      <c r="Z766" s="259">
        <v>0</v>
      </c>
      <c r="AA766" s="253"/>
      <c r="AB766" s="260">
        <v>0</v>
      </c>
      <c r="AC766" s="261">
        <v>0</v>
      </c>
      <c r="AD766" s="181">
        <v>0</v>
      </c>
      <c r="AE766" s="261">
        <v>0</v>
      </c>
      <c r="AF766" s="262">
        <v>0</v>
      </c>
      <c r="AG766" s="193"/>
    </row>
    <row r="767" spans="1:33" s="59" customFormat="1" ht="12">
      <c r="A767" s="194">
        <v>488</v>
      </c>
      <c r="B767" s="195">
        <v>488219122</v>
      </c>
      <c r="C767" s="196" t="s">
        <v>460</v>
      </c>
      <c r="D767" s="197">
        <v>219</v>
      </c>
      <c r="E767" s="196" t="s">
        <v>246</v>
      </c>
      <c r="F767" s="197">
        <v>122</v>
      </c>
      <c r="G767" s="198" t="s">
        <v>149</v>
      </c>
      <c r="H767" s="180"/>
      <c r="I767" s="181">
        <v>12989</v>
      </c>
      <c r="J767" s="181">
        <v>4242</v>
      </c>
      <c r="K767" s="181">
        <f t="shared" si="11"/>
        <v>0</v>
      </c>
      <c r="L767" s="181">
        <v>1088</v>
      </c>
      <c r="M767" s="181">
        <v>18319</v>
      </c>
      <c r="N767" s="249"/>
      <c r="O767" s="205">
        <v>25</v>
      </c>
      <c r="P767" s="181">
        <v>0</v>
      </c>
      <c r="Q767" s="181">
        <v>430775</v>
      </c>
      <c r="R767" s="181">
        <v>0</v>
      </c>
      <c r="S767" s="181">
        <v>0</v>
      </c>
      <c r="T767" s="181">
        <v>27200</v>
      </c>
      <c r="U767" s="181">
        <v>457975</v>
      </c>
      <c r="V767" s="250"/>
      <c r="W767" s="199">
        <v>0</v>
      </c>
      <c r="X767" s="258">
        <v>0.09</v>
      </c>
      <c r="Y767" s="258">
        <v>1.1205775282679598E-2</v>
      </c>
      <c r="Z767" s="259">
        <v>0</v>
      </c>
      <c r="AA767" s="253"/>
      <c r="AB767" s="260">
        <v>0</v>
      </c>
      <c r="AC767" s="261">
        <v>0</v>
      </c>
      <c r="AD767" s="181">
        <v>0</v>
      </c>
      <c r="AE767" s="261">
        <v>0</v>
      </c>
      <c r="AF767" s="262">
        <v>0</v>
      </c>
      <c r="AG767" s="193"/>
    </row>
    <row r="768" spans="1:33" s="59" customFormat="1" ht="12">
      <c r="A768" s="194">
        <v>488</v>
      </c>
      <c r="B768" s="195">
        <v>488219131</v>
      </c>
      <c r="C768" s="196" t="s">
        <v>460</v>
      </c>
      <c r="D768" s="197">
        <v>219</v>
      </c>
      <c r="E768" s="196" t="s">
        <v>246</v>
      </c>
      <c r="F768" s="197">
        <v>131</v>
      </c>
      <c r="G768" s="198" t="s">
        <v>158</v>
      </c>
      <c r="H768" s="180"/>
      <c r="I768" s="181">
        <v>11529</v>
      </c>
      <c r="J768" s="181">
        <v>5686</v>
      </c>
      <c r="K768" s="181">
        <f t="shared" si="11"/>
        <v>0</v>
      </c>
      <c r="L768" s="181">
        <v>1088</v>
      </c>
      <c r="M768" s="181">
        <v>18303</v>
      </c>
      <c r="N768" s="249"/>
      <c r="O768" s="205">
        <v>11</v>
      </c>
      <c r="P768" s="181">
        <v>0</v>
      </c>
      <c r="Q768" s="181">
        <v>189365</v>
      </c>
      <c r="R768" s="181">
        <v>0</v>
      </c>
      <c r="S768" s="181">
        <v>0</v>
      </c>
      <c r="T768" s="181">
        <v>11968</v>
      </c>
      <c r="U768" s="181">
        <v>201333</v>
      </c>
      <c r="V768" s="250"/>
      <c r="W768" s="199">
        <v>0</v>
      </c>
      <c r="X768" s="258">
        <v>0.09</v>
      </c>
      <c r="Y768" s="258">
        <v>3.7676118669597736E-3</v>
      </c>
      <c r="Z768" s="259">
        <v>0</v>
      </c>
      <c r="AA768" s="253"/>
      <c r="AB768" s="260">
        <v>0</v>
      </c>
      <c r="AC768" s="261">
        <v>0</v>
      </c>
      <c r="AD768" s="181">
        <v>0</v>
      </c>
      <c r="AE768" s="261">
        <v>0</v>
      </c>
      <c r="AF768" s="262">
        <v>0</v>
      </c>
      <c r="AG768" s="193"/>
    </row>
    <row r="769" spans="1:33" s="59" customFormat="1" ht="12">
      <c r="A769" s="194">
        <v>488</v>
      </c>
      <c r="B769" s="195">
        <v>488219133</v>
      </c>
      <c r="C769" s="196" t="s">
        <v>460</v>
      </c>
      <c r="D769" s="197">
        <v>219</v>
      </c>
      <c r="E769" s="196" t="s">
        <v>246</v>
      </c>
      <c r="F769" s="197">
        <v>133</v>
      </c>
      <c r="G769" s="198" t="s">
        <v>160</v>
      </c>
      <c r="H769" s="180"/>
      <c r="I769" s="181">
        <v>13801</v>
      </c>
      <c r="J769" s="181">
        <v>1431</v>
      </c>
      <c r="K769" s="181">
        <f t="shared" si="11"/>
        <v>0</v>
      </c>
      <c r="L769" s="181">
        <v>1088</v>
      </c>
      <c r="M769" s="181">
        <v>16320</v>
      </c>
      <c r="N769" s="249"/>
      <c r="O769" s="205">
        <v>35</v>
      </c>
      <c r="P769" s="181">
        <v>0</v>
      </c>
      <c r="Q769" s="181">
        <v>533120</v>
      </c>
      <c r="R769" s="181">
        <v>0</v>
      </c>
      <c r="S769" s="181">
        <v>0</v>
      </c>
      <c r="T769" s="181">
        <v>38080</v>
      </c>
      <c r="U769" s="181">
        <v>571200</v>
      </c>
      <c r="V769" s="250"/>
      <c r="W769" s="199">
        <v>0</v>
      </c>
      <c r="X769" s="258">
        <v>0.09</v>
      </c>
      <c r="Y769" s="258">
        <v>3.9487922666339895E-2</v>
      </c>
      <c r="Z769" s="259">
        <v>0</v>
      </c>
      <c r="AA769" s="253"/>
      <c r="AB769" s="260">
        <v>0</v>
      </c>
      <c r="AC769" s="261">
        <v>0</v>
      </c>
      <c r="AD769" s="181">
        <v>0</v>
      </c>
      <c r="AE769" s="261">
        <v>0</v>
      </c>
      <c r="AF769" s="262">
        <v>0</v>
      </c>
      <c r="AG769" s="193"/>
    </row>
    <row r="770" spans="1:33" s="59" customFormat="1" ht="12">
      <c r="A770" s="194">
        <v>488</v>
      </c>
      <c r="B770" s="195">
        <v>488219142</v>
      </c>
      <c r="C770" s="196" t="s">
        <v>460</v>
      </c>
      <c r="D770" s="197">
        <v>219</v>
      </c>
      <c r="E770" s="196" t="s">
        <v>246</v>
      </c>
      <c r="F770" s="197">
        <v>142</v>
      </c>
      <c r="G770" s="198" t="s">
        <v>169</v>
      </c>
      <c r="H770" s="180"/>
      <c r="I770" s="181">
        <v>11993</v>
      </c>
      <c r="J770" s="181">
        <v>10418</v>
      </c>
      <c r="K770" s="181">
        <f t="shared" si="11"/>
        <v>0</v>
      </c>
      <c r="L770" s="181">
        <v>1088</v>
      </c>
      <c r="M770" s="181">
        <v>23499</v>
      </c>
      <c r="N770" s="249"/>
      <c r="O770" s="205">
        <v>14</v>
      </c>
      <c r="P770" s="181">
        <v>0</v>
      </c>
      <c r="Q770" s="181">
        <v>313754</v>
      </c>
      <c r="R770" s="181">
        <v>0</v>
      </c>
      <c r="S770" s="181">
        <v>0</v>
      </c>
      <c r="T770" s="181">
        <v>15232</v>
      </c>
      <c r="U770" s="181">
        <v>328986</v>
      </c>
      <c r="V770" s="250"/>
      <c r="W770" s="199">
        <v>0</v>
      </c>
      <c r="X770" s="258">
        <v>0.09</v>
      </c>
      <c r="Y770" s="258">
        <v>1.5343037083562274E-2</v>
      </c>
      <c r="Z770" s="259">
        <v>0</v>
      </c>
      <c r="AA770" s="253"/>
      <c r="AB770" s="260">
        <v>0</v>
      </c>
      <c r="AC770" s="261">
        <v>0</v>
      </c>
      <c r="AD770" s="181">
        <v>0</v>
      </c>
      <c r="AE770" s="261">
        <v>0</v>
      </c>
      <c r="AF770" s="262">
        <v>0</v>
      </c>
      <c r="AG770" s="193"/>
    </row>
    <row r="771" spans="1:33" s="59" customFormat="1" ht="12">
      <c r="A771" s="194">
        <v>488</v>
      </c>
      <c r="B771" s="195">
        <v>488219145</v>
      </c>
      <c r="C771" s="196" t="s">
        <v>460</v>
      </c>
      <c r="D771" s="197">
        <v>219</v>
      </c>
      <c r="E771" s="196" t="s">
        <v>246</v>
      </c>
      <c r="F771" s="197">
        <v>145</v>
      </c>
      <c r="G771" s="198" t="s">
        <v>172</v>
      </c>
      <c r="H771" s="180"/>
      <c r="I771" s="181">
        <v>14321</v>
      </c>
      <c r="J771" s="181">
        <v>3113</v>
      </c>
      <c r="K771" s="181">
        <f t="shared" si="11"/>
        <v>0</v>
      </c>
      <c r="L771" s="181">
        <v>1088</v>
      </c>
      <c r="M771" s="181">
        <v>18522</v>
      </c>
      <c r="N771" s="249"/>
      <c r="O771" s="205">
        <v>6</v>
      </c>
      <c r="P771" s="181">
        <v>0</v>
      </c>
      <c r="Q771" s="181">
        <v>104604</v>
      </c>
      <c r="R771" s="181">
        <v>0</v>
      </c>
      <c r="S771" s="181">
        <v>0</v>
      </c>
      <c r="T771" s="181">
        <v>6528</v>
      </c>
      <c r="U771" s="181">
        <v>111132</v>
      </c>
      <c r="V771" s="250"/>
      <c r="W771" s="199">
        <v>0</v>
      </c>
      <c r="X771" s="258">
        <v>0.09</v>
      </c>
      <c r="Y771" s="258">
        <v>1.3968817526033642E-2</v>
      </c>
      <c r="Z771" s="259">
        <v>0</v>
      </c>
      <c r="AA771" s="253"/>
      <c r="AB771" s="260">
        <v>0</v>
      </c>
      <c r="AC771" s="261">
        <v>0</v>
      </c>
      <c r="AD771" s="181">
        <v>0</v>
      </c>
      <c r="AE771" s="261">
        <v>0</v>
      </c>
      <c r="AF771" s="262">
        <v>0</v>
      </c>
      <c r="AG771" s="193"/>
    </row>
    <row r="772" spans="1:33" s="59" customFormat="1" ht="12">
      <c r="A772" s="194">
        <v>488</v>
      </c>
      <c r="B772" s="195">
        <v>488219171</v>
      </c>
      <c r="C772" s="196" t="s">
        <v>460</v>
      </c>
      <c r="D772" s="197">
        <v>219</v>
      </c>
      <c r="E772" s="196" t="s">
        <v>246</v>
      </c>
      <c r="F772" s="197">
        <v>171</v>
      </c>
      <c r="G772" s="198" t="s">
        <v>198</v>
      </c>
      <c r="H772" s="180"/>
      <c r="I772" s="181">
        <v>12734</v>
      </c>
      <c r="J772" s="181">
        <v>4255</v>
      </c>
      <c r="K772" s="181">
        <f t="shared" si="11"/>
        <v>0</v>
      </c>
      <c r="L772" s="181">
        <v>1088</v>
      </c>
      <c r="M772" s="181">
        <v>18077</v>
      </c>
      <c r="N772" s="249"/>
      <c r="O772" s="205">
        <v>12</v>
      </c>
      <c r="P772" s="181">
        <v>0</v>
      </c>
      <c r="Q772" s="181">
        <v>203868</v>
      </c>
      <c r="R772" s="181">
        <v>0</v>
      </c>
      <c r="S772" s="181">
        <v>0</v>
      </c>
      <c r="T772" s="181">
        <v>13056</v>
      </c>
      <c r="U772" s="181">
        <v>216924</v>
      </c>
      <c r="V772" s="250"/>
      <c r="W772" s="199">
        <v>0</v>
      </c>
      <c r="X772" s="258">
        <v>0.09</v>
      </c>
      <c r="Y772" s="258">
        <v>1.2050290111483503E-2</v>
      </c>
      <c r="Z772" s="259">
        <v>0</v>
      </c>
      <c r="AA772" s="253"/>
      <c r="AB772" s="260">
        <v>0</v>
      </c>
      <c r="AC772" s="261">
        <v>0</v>
      </c>
      <c r="AD772" s="181">
        <v>0</v>
      </c>
      <c r="AE772" s="261">
        <v>0</v>
      </c>
      <c r="AF772" s="262">
        <v>0</v>
      </c>
      <c r="AG772" s="193"/>
    </row>
    <row r="773" spans="1:33" s="59" customFormat="1" ht="12">
      <c r="A773" s="194">
        <v>488</v>
      </c>
      <c r="B773" s="195">
        <v>488219182</v>
      </c>
      <c r="C773" s="196" t="s">
        <v>460</v>
      </c>
      <c r="D773" s="197">
        <v>219</v>
      </c>
      <c r="E773" s="196" t="s">
        <v>246</v>
      </c>
      <c r="F773" s="197">
        <v>182</v>
      </c>
      <c r="G773" s="198" t="s">
        <v>209</v>
      </c>
      <c r="H773" s="180"/>
      <c r="I773" s="181">
        <v>10603</v>
      </c>
      <c r="J773" s="181">
        <v>2543</v>
      </c>
      <c r="K773" s="181">
        <f t="shared" si="11"/>
        <v>0</v>
      </c>
      <c r="L773" s="181">
        <v>1088</v>
      </c>
      <c r="M773" s="181">
        <v>14234</v>
      </c>
      <c r="N773" s="249"/>
      <c r="O773" s="205">
        <v>1</v>
      </c>
      <c r="P773" s="181">
        <v>0</v>
      </c>
      <c r="Q773" s="181">
        <v>13146</v>
      </c>
      <c r="R773" s="181">
        <v>0</v>
      </c>
      <c r="S773" s="181">
        <v>0</v>
      </c>
      <c r="T773" s="181">
        <v>1088</v>
      </c>
      <c r="U773" s="181">
        <v>14234</v>
      </c>
      <c r="V773" s="250"/>
      <c r="W773" s="199">
        <v>0</v>
      </c>
      <c r="X773" s="258">
        <v>0.09</v>
      </c>
      <c r="Y773" s="258">
        <v>1.9108632759035075E-2</v>
      </c>
      <c r="Z773" s="259">
        <v>0</v>
      </c>
      <c r="AA773" s="253"/>
      <c r="AB773" s="260">
        <v>0</v>
      </c>
      <c r="AC773" s="261">
        <v>0</v>
      </c>
      <c r="AD773" s="181">
        <v>0</v>
      </c>
      <c r="AE773" s="261">
        <v>0</v>
      </c>
      <c r="AF773" s="262">
        <v>0</v>
      </c>
      <c r="AG773" s="193"/>
    </row>
    <row r="774" spans="1:33" s="59" customFormat="1" ht="12">
      <c r="A774" s="194">
        <v>488</v>
      </c>
      <c r="B774" s="195">
        <v>488219219</v>
      </c>
      <c r="C774" s="196" t="s">
        <v>460</v>
      </c>
      <c r="D774" s="197">
        <v>219</v>
      </c>
      <c r="E774" s="196" t="s">
        <v>246</v>
      </c>
      <c r="F774" s="197">
        <v>219</v>
      </c>
      <c r="G774" s="198" t="s">
        <v>246</v>
      </c>
      <c r="H774" s="180"/>
      <c r="I774" s="181">
        <v>11480</v>
      </c>
      <c r="J774" s="181">
        <v>5870</v>
      </c>
      <c r="K774" s="181">
        <f t="shared" si="11"/>
        <v>0</v>
      </c>
      <c r="L774" s="181">
        <v>1088</v>
      </c>
      <c r="M774" s="181">
        <v>18438</v>
      </c>
      <c r="N774" s="249"/>
      <c r="O774" s="205">
        <v>14</v>
      </c>
      <c r="P774" s="181">
        <v>0</v>
      </c>
      <c r="Q774" s="181">
        <v>242900</v>
      </c>
      <c r="R774" s="181">
        <v>0</v>
      </c>
      <c r="S774" s="181">
        <v>0</v>
      </c>
      <c r="T774" s="181">
        <v>15232</v>
      </c>
      <c r="U774" s="181">
        <v>258132</v>
      </c>
      <c r="V774" s="250"/>
      <c r="W774" s="199">
        <v>0</v>
      </c>
      <c r="X774" s="258">
        <v>0.09</v>
      </c>
      <c r="Y774" s="258">
        <v>7.5356718669838778E-3</v>
      </c>
      <c r="Z774" s="259">
        <v>0</v>
      </c>
      <c r="AA774" s="253"/>
      <c r="AB774" s="260">
        <v>0</v>
      </c>
      <c r="AC774" s="261">
        <v>0</v>
      </c>
      <c r="AD774" s="181">
        <v>0</v>
      </c>
      <c r="AE774" s="261">
        <v>0</v>
      </c>
      <c r="AF774" s="262">
        <v>0</v>
      </c>
      <c r="AG774" s="193"/>
    </row>
    <row r="775" spans="1:33" s="59" customFormat="1" ht="12">
      <c r="A775" s="194">
        <v>488</v>
      </c>
      <c r="B775" s="195">
        <v>488219231</v>
      </c>
      <c r="C775" s="196" t="s">
        <v>460</v>
      </c>
      <c r="D775" s="197">
        <v>219</v>
      </c>
      <c r="E775" s="196" t="s">
        <v>246</v>
      </c>
      <c r="F775" s="197">
        <v>231</v>
      </c>
      <c r="G775" s="198" t="s">
        <v>258</v>
      </c>
      <c r="H775" s="180"/>
      <c r="I775" s="181">
        <v>12244</v>
      </c>
      <c r="J775" s="181">
        <v>3549</v>
      </c>
      <c r="K775" s="181">
        <f t="shared" si="11"/>
        <v>0</v>
      </c>
      <c r="L775" s="181">
        <v>1088</v>
      </c>
      <c r="M775" s="181">
        <v>16881</v>
      </c>
      <c r="N775" s="249"/>
      <c r="O775" s="205">
        <v>31</v>
      </c>
      <c r="P775" s="181">
        <v>0</v>
      </c>
      <c r="Q775" s="181">
        <v>489583</v>
      </c>
      <c r="R775" s="181">
        <v>0</v>
      </c>
      <c r="S775" s="181">
        <v>0</v>
      </c>
      <c r="T775" s="181">
        <v>33728</v>
      </c>
      <c r="U775" s="181">
        <v>523311</v>
      </c>
      <c r="V775" s="250"/>
      <c r="W775" s="199">
        <v>0</v>
      </c>
      <c r="X775" s="258">
        <v>0.09</v>
      </c>
      <c r="Y775" s="258">
        <v>2.6803784676531332E-2</v>
      </c>
      <c r="Z775" s="259">
        <v>0</v>
      </c>
      <c r="AA775" s="253"/>
      <c r="AB775" s="260">
        <v>0</v>
      </c>
      <c r="AC775" s="261">
        <v>0</v>
      </c>
      <c r="AD775" s="181">
        <v>0</v>
      </c>
      <c r="AE775" s="261">
        <v>0</v>
      </c>
      <c r="AF775" s="262">
        <v>0</v>
      </c>
      <c r="AG775" s="193"/>
    </row>
    <row r="776" spans="1:33" s="59" customFormat="1" ht="12">
      <c r="A776" s="194">
        <v>488</v>
      </c>
      <c r="B776" s="195">
        <v>488219239</v>
      </c>
      <c r="C776" s="196" t="s">
        <v>460</v>
      </c>
      <c r="D776" s="197">
        <v>219</v>
      </c>
      <c r="E776" s="196" t="s">
        <v>246</v>
      </c>
      <c r="F776" s="197">
        <v>239</v>
      </c>
      <c r="G776" s="198" t="s">
        <v>266</v>
      </c>
      <c r="H776" s="180"/>
      <c r="I776" s="181">
        <v>12508</v>
      </c>
      <c r="J776" s="181">
        <v>4451</v>
      </c>
      <c r="K776" s="181">
        <f t="shared" si="11"/>
        <v>0</v>
      </c>
      <c r="L776" s="181">
        <v>1088</v>
      </c>
      <c r="M776" s="181">
        <v>18047</v>
      </c>
      <c r="N776" s="249"/>
      <c r="O776" s="205">
        <v>12</v>
      </c>
      <c r="P776" s="181">
        <v>0</v>
      </c>
      <c r="Q776" s="181">
        <v>203508</v>
      </c>
      <c r="R776" s="181">
        <v>0</v>
      </c>
      <c r="S776" s="181">
        <v>0</v>
      </c>
      <c r="T776" s="181">
        <v>13056</v>
      </c>
      <c r="U776" s="181">
        <v>216564</v>
      </c>
      <c r="V776" s="250"/>
      <c r="W776" s="199">
        <v>0</v>
      </c>
      <c r="X776" s="258">
        <v>0.09</v>
      </c>
      <c r="Y776" s="258">
        <v>5.8091883154408587E-2</v>
      </c>
      <c r="Z776" s="259">
        <v>0</v>
      </c>
      <c r="AA776" s="253"/>
      <c r="AB776" s="260">
        <v>0</v>
      </c>
      <c r="AC776" s="261">
        <v>0</v>
      </c>
      <c r="AD776" s="181">
        <v>0</v>
      </c>
      <c r="AE776" s="261">
        <v>0</v>
      </c>
      <c r="AF776" s="262">
        <v>0</v>
      </c>
      <c r="AG776" s="193"/>
    </row>
    <row r="777" spans="1:33" s="59" customFormat="1" ht="12">
      <c r="A777" s="194">
        <v>488</v>
      </c>
      <c r="B777" s="195">
        <v>488219243</v>
      </c>
      <c r="C777" s="196" t="s">
        <v>460</v>
      </c>
      <c r="D777" s="197">
        <v>219</v>
      </c>
      <c r="E777" s="196" t="s">
        <v>246</v>
      </c>
      <c r="F777" s="197">
        <v>243</v>
      </c>
      <c r="G777" s="198" t="s">
        <v>270</v>
      </c>
      <c r="H777" s="180"/>
      <c r="I777" s="181">
        <v>13612</v>
      </c>
      <c r="J777" s="181">
        <v>2059</v>
      </c>
      <c r="K777" s="181">
        <f t="shared" si="11"/>
        <v>0</v>
      </c>
      <c r="L777" s="181">
        <v>1088</v>
      </c>
      <c r="M777" s="181">
        <v>16759</v>
      </c>
      <c r="N777" s="249"/>
      <c r="O777" s="205">
        <v>35</v>
      </c>
      <c r="P777" s="181">
        <v>0</v>
      </c>
      <c r="Q777" s="181">
        <v>548485</v>
      </c>
      <c r="R777" s="181">
        <v>0</v>
      </c>
      <c r="S777" s="181">
        <v>0</v>
      </c>
      <c r="T777" s="181">
        <v>38080</v>
      </c>
      <c r="U777" s="181">
        <v>586565</v>
      </c>
      <c r="V777" s="250"/>
      <c r="W777" s="199">
        <v>0</v>
      </c>
      <c r="X777" s="258">
        <v>0.09</v>
      </c>
      <c r="Y777" s="258">
        <v>6.3574045918088698E-3</v>
      </c>
      <c r="Z777" s="259">
        <v>0</v>
      </c>
      <c r="AA777" s="253"/>
      <c r="AB777" s="260">
        <v>0</v>
      </c>
      <c r="AC777" s="261">
        <v>0</v>
      </c>
      <c r="AD777" s="181">
        <v>0</v>
      </c>
      <c r="AE777" s="261">
        <v>0</v>
      </c>
      <c r="AF777" s="262">
        <v>0</v>
      </c>
      <c r="AG777" s="193"/>
    </row>
    <row r="778" spans="1:33" s="59" customFormat="1" ht="12">
      <c r="A778" s="194">
        <v>488</v>
      </c>
      <c r="B778" s="195">
        <v>488219244</v>
      </c>
      <c r="C778" s="196" t="s">
        <v>460</v>
      </c>
      <c r="D778" s="197">
        <v>219</v>
      </c>
      <c r="E778" s="196" t="s">
        <v>246</v>
      </c>
      <c r="F778" s="197">
        <v>244</v>
      </c>
      <c r="G778" s="198" t="s">
        <v>271</v>
      </c>
      <c r="H778" s="180"/>
      <c r="I778" s="181">
        <v>14695</v>
      </c>
      <c r="J778" s="181">
        <v>4405</v>
      </c>
      <c r="K778" s="181">
        <f t="shared" si="11"/>
        <v>0</v>
      </c>
      <c r="L778" s="181">
        <v>1088</v>
      </c>
      <c r="M778" s="181">
        <v>20188</v>
      </c>
      <c r="N778" s="249"/>
      <c r="O778" s="205">
        <v>186</v>
      </c>
      <c r="P778" s="181">
        <v>0</v>
      </c>
      <c r="Q778" s="181">
        <v>3552600</v>
      </c>
      <c r="R778" s="181">
        <v>0</v>
      </c>
      <c r="S778" s="181">
        <v>0</v>
      </c>
      <c r="T778" s="181">
        <v>202368</v>
      </c>
      <c r="U778" s="181">
        <v>3754968</v>
      </c>
      <c r="V778" s="250"/>
      <c r="W778" s="199">
        <v>0</v>
      </c>
      <c r="X778" s="258">
        <v>0.09</v>
      </c>
      <c r="Y778" s="258">
        <v>0.11945951840522252</v>
      </c>
      <c r="Z778" s="259">
        <v>0</v>
      </c>
      <c r="AA778" s="253"/>
      <c r="AB778" s="260">
        <v>0</v>
      </c>
      <c r="AC778" s="261">
        <v>69.517880833145242</v>
      </c>
      <c r="AD778" s="181">
        <v>1403423.5239130743</v>
      </c>
      <c r="AE778" s="261">
        <v>0</v>
      </c>
      <c r="AF778" s="262">
        <v>0</v>
      </c>
      <c r="AG778" s="193"/>
    </row>
    <row r="779" spans="1:33" s="59" customFormat="1" ht="12">
      <c r="A779" s="194">
        <v>488</v>
      </c>
      <c r="B779" s="195">
        <v>488219251</v>
      </c>
      <c r="C779" s="196" t="s">
        <v>460</v>
      </c>
      <c r="D779" s="197">
        <v>219</v>
      </c>
      <c r="E779" s="196" t="s">
        <v>246</v>
      </c>
      <c r="F779" s="197">
        <v>251</v>
      </c>
      <c r="G779" s="198" t="s">
        <v>278</v>
      </c>
      <c r="H779" s="180"/>
      <c r="I779" s="181">
        <v>13306</v>
      </c>
      <c r="J779" s="181">
        <v>2814</v>
      </c>
      <c r="K779" s="181">
        <f t="shared" ref="K779:K842" si="12">S779/O779</f>
        <v>0</v>
      </c>
      <c r="L779" s="181">
        <v>1088</v>
      </c>
      <c r="M779" s="181">
        <v>17208</v>
      </c>
      <c r="N779" s="249"/>
      <c r="O779" s="205">
        <v>100</v>
      </c>
      <c r="P779" s="181">
        <v>0</v>
      </c>
      <c r="Q779" s="181">
        <v>1612000</v>
      </c>
      <c r="R779" s="181">
        <v>0</v>
      </c>
      <c r="S779" s="181">
        <v>0</v>
      </c>
      <c r="T779" s="181">
        <v>108800</v>
      </c>
      <c r="U779" s="181">
        <v>1720800</v>
      </c>
      <c r="V779" s="250"/>
      <c r="W779" s="199">
        <v>0</v>
      </c>
      <c r="X779" s="258">
        <v>0.09</v>
      </c>
      <c r="Y779" s="258">
        <v>4.6259681598784297E-2</v>
      </c>
      <c r="Z779" s="259">
        <v>0</v>
      </c>
      <c r="AA779" s="253"/>
      <c r="AB779" s="260">
        <v>0</v>
      </c>
      <c r="AC779" s="261">
        <v>0</v>
      </c>
      <c r="AD779" s="181">
        <v>0</v>
      </c>
      <c r="AE779" s="261">
        <v>0</v>
      </c>
      <c r="AF779" s="262">
        <v>0</v>
      </c>
      <c r="AG779" s="193"/>
    </row>
    <row r="780" spans="1:33" s="59" customFormat="1" ht="12">
      <c r="A780" s="194">
        <v>488</v>
      </c>
      <c r="B780" s="195">
        <v>488219264</v>
      </c>
      <c r="C780" s="196" t="s">
        <v>460</v>
      </c>
      <c r="D780" s="197">
        <v>219</v>
      </c>
      <c r="E780" s="196" t="s">
        <v>246</v>
      </c>
      <c r="F780" s="197">
        <v>264</v>
      </c>
      <c r="G780" s="198" t="s">
        <v>291</v>
      </c>
      <c r="H780" s="180"/>
      <c r="I780" s="181">
        <v>11430</v>
      </c>
      <c r="J780" s="181">
        <v>5926</v>
      </c>
      <c r="K780" s="181">
        <f t="shared" si="12"/>
        <v>0</v>
      </c>
      <c r="L780" s="181">
        <v>1088</v>
      </c>
      <c r="M780" s="181">
        <v>18444</v>
      </c>
      <c r="N780" s="249"/>
      <c r="O780" s="205">
        <v>14</v>
      </c>
      <c r="P780" s="181">
        <v>0</v>
      </c>
      <c r="Q780" s="181">
        <v>242984</v>
      </c>
      <c r="R780" s="181">
        <v>0</v>
      </c>
      <c r="S780" s="181">
        <v>0</v>
      </c>
      <c r="T780" s="181">
        <v>15232</v>
      </c>
      <c r="U780" s="181">
        <v>258216</v>
      </c>
      <c r="V780" s="250"/>
      <c r="W780" s="199">
        <v>0</v>
      </c>
      <c r="X780" s="258">
        <v>0.09</v>
      </c>
      <c r="Y780" s="258">
        <v>4.9028513713512412E-3</v>
      </c>
      <c r="Z780" s="259">
        <v>0</v>
      </c>
      <c r="AA780" s="253"/>
      <c r="AB780" s="260">
        <v>0</v>
      </c>
      <c r="AC780" s="261">
        <v>0</v>
      </c>
      <c r="AD780" s="181">
        <v>0</v>
      </c>
      <c r="AE780" s="261">
        <v>0</v>
      </c>
      <c r="AF780" s="262">
        <v>0</v>
      </c>
      <c r="AG780" s="193"/>
    </row>
    <row r="781" spans="1:33" s="59" customFormat="1" ht="12">
      <c r="A781" s="194">
        <v>488</v>
      </c>
      <c r="B781" s="195">
        <v>488219285</v>
      </c>
      <c r="C781" s="196" t="s">
        <v>460</v>
      </c>
      <c r="D781" s="197">
        <v>219</v>
      </c>
      <c r="E781" s="196" t="s">
        <v>246</v>
      </c>
      <c r="F781" s="197">
        <v>285</v>
      </c>
      <c r="G781" s="198" t="s">
        <v>312</v>
      </c>
      <c r="H781" s="180"/>
      <c r="I781" s="181">
        <v>15388</v>
      </c>
      <c r="J781" s="181">
        <v>4526</v>
      </c>
      <c r="K781" s="181">
        <f t="shared" si="12"/>
        <v>0</v>
      </c>
      <c r="L781" s="181">
        <v>1088</v>
      </c>
      <c r="M781" s="181">
        <v>21002</v>
      </c>
      <c r="N781" s="249"/>
      <c r="O781" s="205">
        <v>3</v>
      </c>
      <c r="P781" s="181">
        <v>0</v>
      </c>
      <c r="Q781" s="181">
        <v>59742</v>
      </c>
      <c r="R781" s="181">
        <v>0</v>
      </c>
      <c r="S781" s="181">
        <v>0</v>
      </c>
      <c r="T781" s="181">
        <v>3264</v>
      </c>
      <c r="U781" s="181">
        <v>63006</v>
      </c>
      <c r="V781" s="250"/>
      <c r="W781" s="199">
        <v>0</v>
      </c>
      <c r="X781" s="258">
        <v>0.09</v>
      </c>
      <c r="Y781" s="258">
        <v>4.0150629287589494E-2</v>
      </c>
      <c r="Z781" s="259">
        <v>0</v>
      </c>
      <c r="AA781" s="253"/>
      <c r="AB781" s="260">
        <v>0</v>
      </c>
      <c r="AC781" s="261">
        <v>0</v>
      </c>
      <c r="AD781" s="181">
        <v>0</v>
      </c>
      <c r="AE781" s="261">
        <v>0</v>
      </c>
      <c r="AF781" s="262">
        <v>0</v>
      </c>
      <c r="AG781" s="193"/>
    </row>
    <row r="782" spans="1:33" s="59" customFormat="1" ht="12">
      <c r="A782" s="194">
        <v>488</v>
      </c>
      <c r="B782" s="195">
        <v>488219293</v>
      </c>
      <c r="C782" s="196" t="s">
        <v>460</v>
      </c>
      <c r="D782" s="197">
        <v>219</v>
      </c>
      <c r="E782" s="196" t="s">
        <v>246</v>
      </c>
      <c r="F782" s="197">
        <v>293</v>
      </c>
      <c r="G782" s="198" t="s">
        <v>320</v>
      </c>
      <c r="H782" s="180"/>
      <c r="I782" s="181">
        <v>17353</v>
      </c>
      <c r="J782" s="181">
        <v>757</v>
      </c>
      <c r="K782" s="181">
        <f t="shared" si="12"/>
        <v>0</v>
      </c>
      <c r="L782" s="181">
        <v>1088</v>
      </c>
      <c r="M782" s="181">
        <v>19198</v>
      </c>
      <c r="N782" s="249"/>
      <c r="O782" s="205">
        <v>4</v>
      </c>
      <c r="P782" s="181">
        <v>0</v>
      </c>
      <c r="Q782" s="181">
        <v>72440</v>
      </c>
      <c r="R782" s="181">
        <v>0</v>
      </c>
      <c r="S782" s="181">
        <v>0</v>
      </c>
      <c r="T782" s="181">
        <v>4352</v>
      </c>
      <c r="U782" s="181">
        <v>76792</v>
      </c>
      <c r="V782" s="250"/>
      <c r="W782" s="199">
        <v>0</v>
      </c>
      <c r="X782" s="258">
        <v>0.18</v>
      </c>
      <c r="Y782" s="258">
        <v>1.1950118609715614E-2</v>
      </c>
      <c r="Z782" s="259">
        <v>0</v>
      </c>
      <c r="AA782" s="253"/>
      <c r="AB782" s="260">
        <v>0</v>
      </c>
      <c r="AC782" s="261">
        <v>0</v>
      </c>
      <c r="AD782" s="181">
        <v>0</v>
      </c>
      <c r="AE782" s="261">
        <v>0</v>
      </c>
      <c r="AF782" s="262">
        <v>0</v>
      </c>
      <c r="AG782" s="193"/>
    </row>
    <row r="783" spans="1:33" s="59" customFormat="1" ht="12">
      <c r="A783" s="194">
        <v>488</v>
      </c>
      <c r="B783" s="195">
        <v>488219336</v>
      </c>
      <c r="C783" s="196" t="s">
        <v>460</v>
      </c>
      <c r="D783" s="197">
        <v>219</v>
      </c>
      <c r="E783" s="196" t="s">
        <v>246</v>
      </c>
      <c r="F783" s="197">
        <v>336</v>
      </c>
      <c r="G783" s="198" t="s">
        <v>363</v>
      </c>
      <c r="H783" s="180"/>
      <c r="I783" s="181">
        <v>12768</v>
      </c>
      <c r="J783" s="181">
        <v>3104</v>
      </c>
      <c r="K783" s="181">
        <f t="shared" si="12"/>
        <v>0</v>
      </c>
      <c r="L783" s="181">
        <v>1088</v>
      </c>
      <c r="M783" s="181">
        <v>16960</v>
      </c>
      <c r="N783" s="249"/>
      <c r="O783" s="205">
        <v>285</v>
      </c>
      <c r="P783" s="181">
        <v>0</v>
      </c>
      <c r="Q783" s="181">
        <v>4523520</v>
      </c>
      <c r="R783" s="181">
        <v>0</v>
      </c>
      <c r="S783" s="181">
        <v>0</v>
      </c>
      <c r="T783" s="181">
        <v>310080</v>
      </c>
      <c r="U783" s="181">
        <v>4833600</v>
      </c>
      <c r="V783" s="250"/>
      <c r="W783" s="199">
        <v>0</v>
      </c>
      <c r="X783" s="258">
        <v>0.09</v>
      </c>
      <c r="Y783" s="258">
        <v>4.9344081412740326E-2</v>
      </c>
      <c r="Z783" s="259">
        <v>0</v>
      </c>
      <c r="AA783" s="253"/>
      <c r="AB783" s="260">
        <v>0</v>
      </c>
      <c r="AC783" s="261">
        <v>0</v>
      </c>
      <c r="AD783" s="181">
        <v>0</v>
      </c>
      <c r="AE783" s="261">
        <v>0</v>
      </c>
      <c r="AF783" s="262">
        <v>0</v>
      </c>
      <c r="AG783" s="193"/>
    </row>
    <row r="784" spans="1:33" s="59" customFormat="1" ht="12">
      <c r="A784" s="194">
        <v>488</v>
      </c>
      <c r="B784" s="195">
        <v>488219625</v>
      </c>
      <c r="C784" s="196" t="s">
        <v>460</v>
      </c>
      <c r="D784" s="197">
        <v>219</v>
      </c>
      <c r="E784" s="196" t="s">
        <v>246</v>
      </c>
      <c r="F784" s="197">
        <v>625</v>
      </c>
      <c r="G784" s="198" t="s">
        <v>390</v>
      </c>
      <c r="H784" s="180"/>
      <c r="I784" s="181">
        <v>15760</v>
      </c>
      <c r="J784" s="181">
        <v>2416</v>
      </c>
      <c r="K784" s="181">
        <f t="shared" si="12"/>
        <v>0</v>
      </c>
      <c r="L784" s="181">
        <v>1088</v>
      </c>
      <c r="M784" s="181">
        <v>19264</v>
      </c>
      <c r="N784" s="249"/>
      <c r="O784" s="205">
        <v>1</v>
      </c>
      <c r="P784" s="181">
        <v>0</v>
      </c>
      <c r="Q784" s="181">
        <v>18176</v>
      </c>
      <c r="R784" s="181">
        <v>0</v>
      </c>
      <c r="S784" s="181">
        <v>0</v>
      </c>
      <c r="T784" s="181">
        <v>1088</v>
      </c>
      <c r="U784" s="181">
        <v>19264</v>
      </c>
      <c r="V784" s="250"/>
      <c r="W784" s="199">
        <v>0</v>
      </c>
      <c r="X784" s="258">
        <v>0.09</v>
      </c>
      <c r="Y784" s="258">
        <v>5.9523196121698506E-3</v>
      </c>
      <c r="Z784" s="259">
        <v>0</v>
      </c>
      <c r="AA784" s="253"/>
      <c r="AB784" s="260">
        <v>0</v>
      </c>
      <c r="AC784" s="261">
        <v>0</v>
      </c>
      <c r="AD784" s="181">
        <v>0</v>
      </c>
      <c r="AE784" s="261">
        <v>0</v>
      </c>
      <c r="AF784" s="262">
        <v>0</v>
      </c>
      <c r="AG784" s="193"/>
    </row>
    <row r="785" spans="1:33" s="59" customFormat="1" ht="12">
      <c r="A785" s="194">
        <v>488</v>
      </c>
      <c r="B785" s="195">
        <v>488219760</v>
      </c>
      <c r="C785" s="196" t="s">
        <v>460</v>
      </c>
      <c r="D785" s="197">
        <v>219</v>
      </c>
      <c r="E785" s="196" t="s">
        <v>246</v>
      </c>
      <c r="F785" s="197">
        <v>760</v>
      </c>
      <c r="G785" s="198" t="s">
        <v>428</v>
      </c>
      <c r="H785" s="180"/>
      <c r="I785" s="181">
        <v>11896</v>
      </c>
      <c r="J785" s="181">
        <v>2831</v>
      </c>
      <c r="K785" s="181">
        <f t="shared" si="12"/>
        <v>0</v>
      </c>
      <c r="L785" s="181">
        <v>1088</v>
      </c>
      <c r="M785" s="181">
        <v>15815</v>
      </c>
      <c r="N785" s="249"/>
      <c r="O785" s="205">
        <v>5</v>
      </c>
      <c r="P785" s="181">
        <v>0</v>
      </c>
      <c r="Q785" s="181">
        <v>73635</v>
      </c>
      <c r="R785" s="181">
        <v>0</v>
      </c>
      <c r="S785" s="181">
        <v>0</v>
      </c>
      <c r="T785" s="181">
        <v>5440</v>
      </c>
      <c r="U785" s="181">
        <v>79075</v>
      </c>
      <c r="V785" s="250"/>
      <c r="W785" s="199">
        <v>0</v>
      </c>
      <c r="X785" s="258">
        <v>0.09</v>
      </c>
      <c r="Y785" s="258">
        <v>4.0682505636132252E-2</v>
      </c>
      <c r="Z785" s="259">
        <v>0</v>
      </c>
      <c r="AA785" s="253"/>
      <c r="AB785" s="260">
        <v>0</v>
      </c>
      <c r="AC785" s="261">
        <v>0</v>
      </c>
      <c r="AD785" s="181">
        <v>0</v>
      </c>
      <c r="AE785" s="261">
        <v>0</v>
      </c>
      <c r="AF785" s="262">
        <v>0</v>
      </c>
      <c r="AG785" s="193"/>
    </row>
    <row r="786" spans="1:33" s="59" customFormat="1" ht="12">
      <c r="A786" s="194">
        <v>488</v>
      </c>
      <c r="B786" s="195">
        <v>488219780</v>
      </c>
      <c r="C786" s="196" t="s">
        <v>460</v>
      </c>
      <c r="D786" s="197">
        <v>219</v>
      </c>
      <c r="E786" s="196" t="s">
        <v>246</v>
      </c>
      <c r="F786" s="197">
        <v>780</v>
      </c>
      <c r="G786" s="198" t="s">
        <v>438</v>
      </c>
      <c r="H786" s="180"/>
      <c r="I786" s="181">
        <v>12877</v>
      </c>
      <c r="J786" s="181">
        <v>3601</v>
      </c>
      <c r="K786" s="181">
        <f t="shared" si="12"/>
        <v>0</v>
      </c>
      <c r="L786" s="181">
        <v>1088</v>
      </c>
      <c r="M786" s="181">
        <v>17566</v>
      </c>
      <c r="N786" s="249"/>
      <c r="O786" s="205">
        <v>50</v>
      </c>
      <c r="P786" s="181">
        <v>0</v>
      </c>
      <c r="Q786" s="181">
        <v>823900</v>
      </c>
      <c r="R786" s="181">
        <v>0</v>
      </c>
      <c r="S786" s="181">
        <v>0</v>
      </c>
      <c r="T786" s="181">
        <v>54400</v>
      </c>
      <c r="U786" s="181">
        <v>878300</v>
      </c>
      <c r="V786" s="250"/>
      <c r="W786" s="199">
        <v>0</v>
      </c>
      <c r="X786" s="258">
        <v>0.09</v>
      </c>
      <c r="Y786" s="258">
        <v>1.9598495543424001E-2</v>
      </c>
      <c r="Z786" s="259">
        <v>0</v>
      </c>
      <c r="AA786" s="253"/>
      <c r="AB786" s="260">
        <v>0</v>
      </c>
      <c r="AC786" s="261">
        <v>0</v>
      </c>
      <c r="AD786" s="181">
        <v>0</v>
      </c>
      <c r="AE786" s="261">
        <v>0</v>
      </c>
      <c r="AF786" s="262">
        <v>0</v>
      </c>
      <c r="AG786" s="193"/>
    </row>
    <row r="787" spans="1:33" s="59" customFormat="1" ht="12">
      <c r="A787" s="194">
        <v>489</v>
      </c>
      <c r="B787" s="195">
        <v>489020020</v>
      </c>
      <c r="C787" s="196" t="s">
        <v>549</v>
      </c>
      <c r="D787" s="197">
        <v>20</v>
      </c>
      <c r="E787" s="196" t="s">
        <v>47</v>
      </c>
      <c r="F787" s="197">
        <v>20</v>
      </c>
      <c r="G787" s="198" t="s">
        <v>47</v>
      </c>
      <c r="H787" s="180"/>
      <c r="I787" s="181">
        <v>13883</v>
      </c>
      <c r="J787" s="181">
        <v>4339</v>
      </c>
      <c r="K787" s="181">
        <f t="shared" si="12"/>
        <v>0</v>
      </c>
      <c r="L787" s="181">
        <v>1088</v>
      </c>
      <c r="M787" s="181">
        <v>19310</v>
      </c>
      <c r="N787" s="249"/>
      <c r="O787" s="205">
        <v>230</v>
      </c>
      <c r="P787" s="181">
        <v>0</v>
      </c>
      <c r="Q787" s="181">
        <v>4191060</v>
      </c>
      <c r="R787" s="181">
        <v>0</v>
      </c>
      <c r="S787" s="181">
        <v>0</v>
      </c>
      <c r="T787" s="181">
        <v>250240</v>
      </c>
      <c r="U787" s="181">
        <v>4441300</v>
      </c>
      <c r="V787" s="250"/>
      <c r="W787" s="199">
        <v>0</v>
      </c>
      <c r="X787" s="258">
        <v>0.09</v>
      </c>
      <c r="Y787" s="258">
        <v>6.1347523358140643E-2</v>
      </c>
      <c r="Z787" s="259">
        <v>0</v>
      </c>
      <c r="AA787" s="253"/>
      <c r="AB787" s="260">
        <v>0</v>
      </c>
      <c r="AC787" s="261">
        <v>0</v>
      </c>
      <c r="AD787" s="181">
        <v>0</v>
      </c>
      <c r="AE787" s="261">
        <v>0</v>
      </c>
      <c r="AF787" s="262">
        <v>0</v>
      </c>
      <c r="AG787" s="193"/>
    </row>
    <row r="788" spans="1:33" s="59" customFormat="1" ht="12">
      <c r="A788" s="194">
        <v>489</v>
      </c>
      <c r="B788" s="195">
        <v>489020036</v>
      </c>
      <c r="C788" s="196" t="s">
        <v>549</v>
      </c>
      <c r="D788" s="197">
        <v>20</v>
      </c>
      <c r="E788" s="196" t="s">
        <v>47</v>
      </c>
      <c r="F788" s="197">
        <v>36</v>
      </c>
      <c r="G788" s="198" t="s">
        <v>63</v>
      </c>
      <c r="H788" s="180"/>
      <c r="I788" s="181">
        <v>12654</v>
      </c>
      <c r="J788" s="181">
        <v>6289</v>
      </c>
      <c r="K788" s="181">
        <f t="shared" si="12"/>
        <v>0</v>
      </c>
      <c r="L788" s="181">
        <v>1088</v>
      </c>
      <c r="M788" s="181">
        <v>20031</v>
      </c>
      <c r="N788" s="249"/>
      <c r="O788" s="205">
        <v>90</v>
      </c>
      <c r="P788" s="181">
        <v>0</v>
      </c>
      <c r="Q788" s="181">
        <v>1704870</v>
      </c>
      <c r="R788" s="181">
        <v>0</v>
      </c>
      <c r="S788" s="181">
        <v>0</v>
      </c>
      <c r="T788" s="181">
        <v>97920</v>
      </c>
      <c r="U788" s="181">
        <v>1802790</v>
      </c>
      <c r="V788" s="250"/>
      <c r="W788" s="199">
        <v>0</v>
      </c>
      <c r="X788" s="258">
        <v>0.09</v>
      </c>
      <c r="Y788" s="258">
        <v>6.9779053798513846E-2</v>
      </c>
      <c r="Z788" s="259">
        <v>0</v>
      </c>
      <c r="AA788" s="253"/>
      <c r="AB788" s="260">
        <v>0</v>
      </c>
      <c r="AC788" s="261">
        <v>0</v>
      </c>
      <c r="AD788" s="181">
        <v>0</v>
      </c>
      <c r="AE788" s="261">
        <v>0</v>
      </c>
      <c r="AF788" s="262">
        <v>0</v>
      </c>
      <c r="AG788" s="193"/>
    </row>
    <row r="789" spans="1:33" s="59" customFormat="1" ht="12">
      <c r="A789" s="194">
        <v>489</v>
      </c>
      <c r="B789" s="195">
        <v>489020052</v>
      </c>
      <c r="C789" s="196" t="s">
        <v>549</v>
      </c>
      <c r="D789" s="197">
        <v>20</v>
      </c>
      <c r="E789" s="196" t="s">
        <v>47</v>
      </c>
      <c r="F789" s="197">
        <v>52</v>
      </c>
      <c r="G789" s="198" t="s">
        <v>79</v>
      </c>
      <c r="H789" s="180"/>
      <c r="I789" s="181">
        <v>14140</v>
      </c>
      <c r="J789" s="181">
        <v>6399</v>
      </c>
      <c r="K789" s="181">
        <f t="shared" si="12"/>
        <v>0</v>
      </c>
      <c r="L789" s="181">
        <v>1088</v>
      </c>
      <c r="M789" s="181">
        <v>21627</v>
      </c>
      <c r="N789" s="249"/>
      <c r="O789" s="205">
        <v>5</v>
      </c>
      <c r="P789" s="181">
        <v>0</v>
      </c>
      <c r="Q789" s="181">
        <v>102695</v>
      </c>
      <c r="R789" s="181">
        <v>0</v>
      </c>
      <c r="S789" s="181">
        <v>0</v>
      </c>
      <c r="T789" s="181">
        <v>5440</v>
      </c>
      <c r="U789" s="181">
        <v>108135</v>
      </c>
      <c r="V789" s="250"/>
      <c r="W789" s="199">
        <v>0</v>
      </c>
      <c r="X789" s="258">
        <v>0.09</v>
      </c>
      <c r="Y789" s="258">
        <v>4.4437777567239219E-2</v>
      </c>
      <c r="Z789" s="259">
        <v>0</v>
      </c>
      <c r="AA789" s="253"/>
      <c r="AB789" s="260">
        <v>0</v>
      </c>
      <c r="AC789" s="261">
        <v>0</v>
      </c>
      <c r="AD789" s="181">
        <v>0</v>
      </c>
      <c r="AE789" s="261">
        <v>0</v>
      </c>
      <c r="AF789" s="262">
        <v>0</v>
      </c>
      <c r="AG789" s="193"/>
    </row>
    <row r="790" spans="1:33" s="59" customFormat="1" ht="12">
      <c r="A790" s="194">
        <v>489</v>
      </c>
      <c r="B790" s="195">
        <v>489020096</v>
      </c>
      <c r="C790" s="196" t="s">
        <v>549</v>
      </c>
      <c r="D790" s="197">
        <v>20</v>
      </c>
      <c r="E790" s="196" t="s">
        <v>47</v>
      </c>
      <c r="F790" s="197">
        <v>96</v>
      </c>
      <c r="G790" s="198" t="s">
        <v>123</v>
      </c>
      <c r="H790" s="180"/>
      <c r="I790" s="181">
        <v>13238</v>
      </c>
      <c r="J790" s="181">
        <v>8979</v>
      </c>
      <c r="K790" s="181">
        <f t="shared" si="12"/>
        <v>0</v>
      </c>
      <c r="L790" s="181">
        <v>1088</v>
      </c>
      <c r="M790" s="181">
        <v>23305</v>
      </c>
      <c r="N790" s="249"/>
      <c r="O790" s="205">
        <v>117</v>
      </c>
      <c r="P790" s="181">
        <v>0</v>
      </c>
      <c r="Q790" s="181">
        <v>2599389</v>
      </c>
      <c r="R790" s="181">
        <v>0</v>
      </c>
      <c r="S790" s="181">
        <v>0</v>
      </c>
      <c r="T790" s="181">
        <v>127296</v>
      </c>
      <c r="U790" s="181">
        <v>2726685</v>
      </c>
      <c r="V790" s="250"/>
      <c r="W790" s="199">
        <v>0</v>
      </c>
      <c r="X790" s="258">
        <v>0.09</v>
      </c>
      <c r="Y790" s="258">
        <v>4.573659334352756E-2</v>
      </c>
      <c r="Z790" s="259">
        <v>0</v>
      </c>
      <c r="AA790" s="253"/>
      <c r="AB790" s="260">
        <v>0</v>
      </c>
      <c r="AC790" s="261">
        <v>0</v>
      </c>
      <c r="AD790" s="181">
        <v>0</v>
      </c>
      <c r="AE790" s="261">
        <v>0</v>
      </c>
      <c r="AF790" s="262">
        <v>0</v>
      </c>
      <c r="AG790" s="193"/>
    </row>
    <row r="791" spans="1:33" s="59" customFormat="1" ht="12">
      <c r="A791" s="194">
        <v>489</v>
      </c>
      <c r="B791" s="195">
        <v>489020172</v>
      </c>
      <c r="C791" s="196" t="s">
        <v>549</v>
      </c>
      <c r="D791" s="197">
        <v>20</v>
      </c>
      <c r="E791" s="196" t="s">
        <v>47</v>
      </c>
      <c r="F791" s="197">
        <v>172</v>
      </c>
      <c r="G791" s="198" t="s">
        <v>199</v>
      </c>
      <c r="H791" s="180"/>
      <c r="I791" s="181">
        <v>12737</v>
      </c>
      <c r="J791" s="181">
        <v>9261</v>
      </c>
      <c r="K791" s="181">
        <f t="shared" si="12"/>
        <v>0</v>
      </c>
      <c r="L791" s="181">
        <v>1088</v>
      </c>
      <c r="M791" s="181">
        <v>23086</v>
      </c>
      <c r="N791" s="249"/>
      <c r="O791" s="205">
        <v>39</v>
      </c>
      <c r="P791" s="181">
        <v>0</v>
      </c>
      <c r="Q791" s="181">
        <v>857922</v>
      </c>
      <c r="R791" s="181">
        <v>0</v>
      </c>
      <c r="S791" s="181">
        <v>0</v>
      </c>
      <c r="T791" s="181">
        <v>42432</v>
      </c>
      <c r="U791" s="181">
        <v>900354</v>
      </c>
      <c r="V791" s="250"/>
      <c r="W791" s="199">
        <v>0</v>
      </c>
      <c r="X791" s="258">
        <v>0.09</v>
      </c>
      <c r="Y791" s="258">
        <v>3.5294632692337249E-2</v>
      </c>
      <c r="Z791" s="259">
        <v>0</v>
      </c>
      <c r="AA791" s="253"/>
      <c r="AB791" s="260">
        <v>0</v>
      </c>
      <c r="AC791" s="261">
        <v>0</v>
      </c>
      <c r="AD791" s="181">
        <v>0</v>
      </c>
      <c r="AE791" s="261">
        <v>0</v>
      </c>
      <c r="AF791" s="262">
        <v>0</v>
      </c>
      <c r="AG791" s="193"/>
    </row>
    <row r="792" spans="1:33" s="59" customFormat="1" ht="12">
      <c r="A792" s="194">
        <v>489</v>
      </c>
      <c r="B792" s="195">
        <v>489020197</v>
      </c>
      <c r="C792" s="196" t="s">
        <v>549</v>
      </c>
      <c r="D792" s="197">
        <v>20</v>
      </c>
      <c r="E792" s="196" t="s">
        <v>47</v>
      </c>
      <c r="F792" s="197">
        <v>197</v>
      </c>
      <c r="G792" s="198" t="s">
        <v>224</v>
      </c>
      <c r="H792" s="180"/>
      <c r="I792" s="181">
        <v>11611</v>
      </c>
      <c r="J792" s="181">
        <v>11682</v>
      </c>
      <c r="K792" s="181">
        <f t="shared" si="12"/>
        <v>0</v>
      </c>
      <c r="L792" s="181">
        <v>1088</v>
      </c>
      <c r="M792" s="181">
        <v>24381</v>
      </c>
      <c r="N792" s="249"/>
      <c r="O792" s="205">
        <v>1</v>
      </c>
      <c r="P792" s="181">
        <v>0</v>
      </c>
      <c r="Q792" s="181">
        <v>23293</v>
      </c>
      <c r="R792" s="181">
        <v>0</v>
      </c>
      <c r="S792" s="181">
        <v>0</v>
      </c>
      <c r="T792" s="181">
        <v>1088</v>
      </c>
      <c r="U792" s="181">
        <v>24381</v>
      </c>
      <c r="V792" s="250"/>
      <c r="W792" s="199">
        <v>0</v>
      </c>
      <c r="X792" s="258">
        <v>0.09</v>
      </c>
      <c r="Y792" s="258">
        <v>1.1896373889106286E-3</v>
      </c>
      <c r="Z792" s="259">
        <v>0</v>
      </c>
      <c r="AA792" s="253"/>
      <c r="AB792" s="260">
        <v>0</v>
      </c>
      <c r="AC792" s="261">
        <v>0</v>
      </c>
      <c r="AD792" s="181">
        <v>0</v>
      </c>
      <c r="AE792" s="261">
        <v>0</v>
      </c>
      <c r="AF792" s="262">
        <v>0</v>
      </c>
      <c r="AG792" s="193"/>
    </row>
    <row r="793" spans="1:33" s="59" customFormat="1" ht="12">
      <c r="A793" s="194">
        <v>489</v>
      </c>
      <c r="B793" s="195">
        <v>489020239</v>
      </c>
      <c r="C793" s="196" t="s">
        <v>549</v>
      </c>
      <c r="D793" s="197">
        <v>20</v>
      </c>
      <c r="E793" s="196" t="s">
        <v>47</v>
      </c>
      <c r="F793" s="197">
        <v>239</v>
      </c>
      <c r="G793" s="198" t="s">
        <v>266</v>
      </c>
      <c r="H793" s="180"/>
      <c r="I793" s="181">
        <v>12165</v>
      </c>
      <c r="J793" s="181">
        <v>4329</v>
      </c>
      <c r="K793" s="181">
        <f t="shared" si="12"/>
        <v>0</v>
      </c>
      <c r="L793" s="181">
        <v>1088</v>
      </c>
      <c r="M793" s="181">
        <v>17582</v>
      </c>
      <c r="N793" s="249"/>
      <c r="O793" s="205">
        <v>54</v>
      </c>
      <c r="P793" s="181">
        <v>0</v>
      </c>
      <c r="Q793" s="181">
        <v>890676</v>
      </c>
      <c r="R793" s="181">
        <v>0</v>
      </c>
      <c r="S793" s="181">
        <v>0</v>
      </c>
      <c r="T793" s="181">
        <v>58752</v>
      </c>
      <c r="U793" s="181">
        <v>949428</v>
      </c>
      <c r="V793" s="250"/>
      <c r="W793" s="199">
        <v>0</v>
      </c>
      <c r="X793" s="258">
        <v>0.09</v>
      </c>
      <c r="Y793" s="258">
        <v>5.8091883154408587E-2</v>
      </c>
      <c r="Z793" s="259">
        <v>0</v>
      </c>
      <c r="AA793" s="253"/>
      <c r="AB793" s="260">
        <v>0</v>
      </c>
      <c r="AC793" s="261">
        <v>0</v>
      </c>
      <c r="AD793" s="181">
        <v>0</v>
      </c>
      <c r="AE793" s="261">
        <v>0</v>
      </c>
      <c r="AF793" s="262">
        <v>0</v>
      </c>
      <c r="AG793" s="193"/>
    </row>
    <row r="794" spans="1:33" s="59" customFormat="1" ht="12">
      <c r="A794" s="194">
        <v>489</v>
      </c>
      <c r="B794" s="195">
        <v>489020261</v>
      </c>
      <c r="C794" s="196" t="s">
        <v>549</v>
      </c>
      <c r="D794" s="197">
        <v>20</v>
      </c>
      <c r="E794" s="196" t="s">
        <v>47</v>
      </c>
      <c r="F794" s="197">
        <v>261</v>
      </c>
      <c r="G794" s="198" t="s">
        <v>288</v>
      </c>
      <c r="H794" s="180"/>
      <c r="I794" s="181">
        <v>12408</v>
      </c>
      <c r="J794" s="181">
        <v>9274</v>
      </c>
      <c r="K794" s="181">
        <f t="shared" si="12"/>
        <v>0</v>
      </c>
      <c r="L794" s="181">
        <v>1088</v>
      </c>
      <c r="M794" s="181">
        <v>22770</v>
      </c>
      <c r="N794" s="249"/>
      <c r="O794" s="205">
        <v>149</v>
      </c>
      <c r="P794" s="181">
        <v>0</v>
      </c>
      <c r="Q794" s="181">
        <v>3230618</v>
      </c>
      <c r="R794" s="181">
        <v>0</v>
      </c>
      <c r="S794" s="181">
        <v>0</v>
      </c>
      <c r="T794" s="181">
        <v>162112</v>
      </c>
      <c r="U794" s="181">
        <v>3392730</v>
      </c>
      <c r="V794" s="250"/>
      <c r="W794" s="199">
        <v>0</v>
      </c>
      <c r="X794" s="258">
        <v>0.09</v>
      </c>
      <c r="Y794" s="258">
        <v>8.0822229127935324E-2</v>
      </c>
      <c r="Z794" s="259">
        <v>0</v>
      </c>
      <c r="AA794" s="253"/>
      <c r="AB794" s="260">
        <v>0</v>
      </c>
      <c r="AC794" s="261">
        <v>0</v>
      </c>
      <c r="AD794" s="181">
        <v>0</v>
      </c>
      <c r="AE794" s="261">
        <v>0</v>
      </c>
      <c r="AF794" s="262">
        <v>0</v>
      </c>
      <c r="AG794" s="193"/>
    </row>
    <row r="795" spans="1:33" s="59" customFormat="1" ht="12">
      <c r="A795" s="194">
        <v>489</v>
      </c>
      <c r="B795" s="195">
        <v>489020310</v>
      </c>
      <c r="C795" s="196" t="s">
        <v>549</v>
      </c>
      <c r="D795" s="197">
        <v>20</v>
      </c>
      <c r="E795" s="196" t="s">
        <v>47</v>
      </c>
      <c r="F795" s="197">
        <v>310</v>
      </c>
      <c r="G795" s="198" t="s">
        <v>337</v>
      </c>
      <c r="H795" s="180"/>
      <c r="I795" s="181">
        <v>12390</v>
      </c>
      <c r="J795" s="181">
        <v>4031</v>
      </c>
      <c r="K795" s="181">
        <f t="shared" si="12"/>
        <v>0</v>
      </c>
      <c r="L795" s="181">
        <v>1088</v>
      </c>
      <c r="M795" s="181">
        <v>17509</v>
      </c>
      <c r="N795" s="249"/>
      <c r="O795" s="205">
        <v>19</v>
      </c>
      <c r="P795" s="181">
        <v>0</v>
      </c>
      <c r="Q795" s="181">
        <v>311999</v>
      </c>
      <c r="R795" s="181">
        <v>0</v>
      </c>
      <c r="S795" s="181">
        <v>0</v>
      </c>
      <c r="T795" s="181">
        <v>20672</v>
      </c>
      <c r="U795" s="181">
        <v>332671</v>
      </c>
      <c r="V795" s="250"/>
      <c r="W795" s="199">
        <v>0</v>
      </c>
      <c r="X795" s="258">
        <v>0.09</v>
      </c>
      <c r="Y795" s="258">
        <v>6.4927123487033681E-2</v>
      </c>
      <c r="Z795" s="259">
        <v>0</v>
      </c>
      <c r="AA795" s="253"/>
      <c r="AB795" s="260">
        <v>0</v>
      </c>
      <c r="AC795" s="261">
        <v>0</v>
      </c>
      <c r="AD795" s="181">
        <v>0</v>
      </c>
      <c r="AE795" s="261">
        <v>0</v>
      </c>
      <c r="AF795" s="262">
        <v>0</v>
      </c>
      <c r="AG795" s="193"/>
    </row>
    <row r="796" spans="1:33" s="59" customFormat="1" ht="12">
      <c r="A796" s="194">
        <v>489</v>
      </c>
      <c r="B796" s="195">
        <v>489020645</v>
      </c>
      <c r="C796" s="196" t="s">
        <v>549</v>
      </c>
      <c r="D796" s="197">
        <v>20</v>
      </c>
      <c r="E796" s="196" t="s">
        <v>47</v>
      </c>
      <c r="F796" s="197">
        <v>645</v>
      </c>
      <c r="G796" s="198" t="s">
        <v>394</v>
      </c>
      <c r="H796" s="180"/>
      <c r="I796" s="181">
        <v>13892</v>
      </c>
      <c r="J796" s="181">
        <v>6562</v>
      </c>
      <c r="K796" s="181">
        <f t="shared" si="12"/>
        <v>0</v>
      </c>
      <c r="L796" s="181">
        <v>1088</v>
      </c>
      <c r="M796" s="181">
        <v>21542</v>
      </c>
      <c r="N796" s="249"/>
      <c r="O796" s="205">
        <v>93</v>
      </c>
      <c r="P796" s="181">
        <v>0</v>
      </c>
      <c r="Q796" s="181">
        <v>1902222</v>
      </c>
      <c r="R796" s="181">
        <v>0</v>
      </c>
      <c r="S796" s="181">
        <v>0</v>
      </c>
      <c r="T796" s="181">
        <v>101184</v>
      </c>
      <c r="U796" s="181">
        <v>2003406</v>
      </c>
      <c r="V796" s="250"/>
      <c r="W796" s="199">
        <v>0</v>
      </c>
      <c r="X796" s="258">
        <v>0.09</v>
      </c>
      <c r="Y796" s="258">
        <v>4.1429631393185611E-2</v>
      </c>
      <c r="Z796" s="259">
        <v>0</v>
      </c>
      <c r="AA796" s="253"/>
      <c r="AB796" s="260">
        <v>0</v>
      </c>
      <c r="AC796" s="261">
        <v>0</v>
      </c>
      <c r="AD796" s="181">
        <v>0</v>
      </c>
      <c r="AE796" s="261">
        <v>0</v>
      </c>
      <c r="AF796" s="262">
        <v>0</v>
      </c>
      <c r="AG796" s="193"/>
    </row>
    <row r="797" spans="1:33" s="59" customFormat="1" ht="12">
      <c r="A797" s="194">
        <v>489</v>
      </c>
      <c r="B797" s="195">
        <v>489020660</v>
      </c>
      <c r="C797" s="196" t="s">
        <v>549</v>
      </c>
      <c r="D797" s="197">
        <v>20</v>
      </c>
      <c r="E797" s="196" t="s">
        <v>47</v>
      </c>
      <c r="F797" s="197">
        <v>660</v>
      </c>
      <c r="G797" s="198" t="s">
        <v>398</v>
      </c>
      <c r="H797" s="180"/>
      <c r="I797" s="181">
        <v>14140</v>
      </c>
      <c r="J797" s="181">
        <v>15109</v>
      </c>
      <c r="K797" s="181">
        <f t="shared" si="12"/>
        <v>0</v>
      </c>
      <c r="L797" s="181">
        <v>1088</v>
      </c>
      <c r="M797" s="181">
        <v>30337</v>
      </c>
      <c r="N797" s="249"/>
      <c r="O797" s="205">
        <v>20</v>
      </c>
      <c r="P797" s="181">
        <v>0</v>
      </c>
      <c r="Q797" s="181">
        <v>584980</v>
      </c>
      <c r="R797" s="181">
        <v>0</v>
      </c>
      <c r="S797" s="181">
        <v>0</v>
      </c>
      <c r="T797" s="181">
        <v>21760</v>
      </c>
      <c r="U797" s="181">
        <v>606740</v>
      </c>
      <c r="V797" s="250"/>
      <c r="W797" s="199">
        <v>0</v>
      </c>
      <c r="X797" s="258">
        <v>0.09</v>
      </c>
      <c r="Y797" s="258">
        <v>7.9784533419339831E-2</v>
      </c>
      <c r="Z797" s="259">
        <v>0</v>
      </c>
      <c r="AA797" s="253"/>
      <c r="AB797" s="260">
        <v>0</v>
      </c>
      <c r="AC797" s="261">
        <v>0</v>
      </c>
      <c r="AD797" s="181">
        <v>0</v>
      </c>
      <c r="AE797" s="261">
        <v>0</v>
      </c>
      <c r="AF797" s="262">
        <v>0</v>
      </c>
      <c r="AG797" s="193"/>
    </row>
    <row r="798" spans="1:33" s="59" customFormat="1" ht="12">
      <c r="A798" s="194">
        <v>489</v>
      </c>
      <c r="B798" s="195">
        <v>489020712</v>
      </c>
      <c r="C798" s="196" t="s">
        <v>549</v>
      </c>
      <c r="D798" s="197">
        <v>20</v>
      </c>
      <c r="E798" s="196" t="s">
        <v>47</v>
      </c>
      <c r="F798" s="197">
        <v>712</v>
      </c>
      <c r="G798" s="198" t="s">
        <v>415</v>
      </c>
      <c r="H798" s="180"/>
      <c r="I798" s="181">
        <v>12684</v>
      </c>
      <c r="J798" s="181">
        <v>9261</v>
      </c>
      <c r="K798" s="181">
        <f t="shared" si="12"/>
        <v>0</v>
      </c>
      <c r="L798" s="181">
        <v>1088</v>
      </c>
      <c r="M798" s="181">
        <v>23033</v>
      </c>
      <c r="N798" s="249"/>
      <c r="O798" s="205">
        <v>33</v>
      </c>
      <c r="P798" s="181">
        <v>0</v>
      </c>
      <c r="Q798" s="181">
        <v>724185</v>
      </c>
      <c r="R798" s="181">
        <v>0</v>
      </c>
      <c r="S798" s="181">
        <v>0</v>
      </c>
      <c r="T798" s="181">
        <v>35904</v>
      </c>
      <c r="U798" s="181">
        <v>760089</v>
      </c>
      <c r="V798" s="250"/>
      <c r="W798" s="199">
        <v>0</v>
      </c>
      <c r="X798" s="258">
        <v>0.09</v>
      </c>
      <c r="Y798" s="258">
        <v>2.7892673583212887E-2</v>
      </c>
      <c r="Z798" s="259">
        <v>0</v>
      </c>
      <c r="AA798" s="253"/>
      <c r="AB798" s="260">
        <v>0</v>
      </c>
      <c r="AC798" s="261">
        <v>0</v>
      </c>
      <c r="AD798" s="181">
        <v>0</v>
      </c>
      <c r="AE798" s="261">
        <v>0</v>
      </c>
      <c r="AF798" s="262">
        <v>0</v>
      </c>
      <c r="AG798" s="193"/>
    </row>
    <row r="799" spans="1:33" s="59" customFormat="1" ht="12">
      <c r="A799" s="194">
        <v>491</v>
      </c>
      <c r="B799" s="195">
        <v>491095072</v>
      </c>
      <c r="C799" s="196" t="s">
        <v>550</v>
      </c>
      <c r="D799" s="197">
        <v>95</v>
      </c>
      <c r="E799" s="196" t="s">
        <v>122</v>
      </c>
      <c r="F799" s="197">
        <v>72</v>
      </c>
      <c r="G799" s="198" t="s">
        <v>99</v>
      </c>
      <c r="H799" s="180"/>
      <c r="I799" s="181">
        <v>16419</v>
      </c>
      <c r="J799" s="181">
        <v>4984</v>
      </c>
      <c r="K799" s="181">
        <f t="shared" si="12"/>
        <v>0</v>
      </c>
      <c r="L799" s="181">
        <v>1088</v>
      </c>
      <c r="M799" s="181">
        <v>22491</v>
      </c>
      <c r="N799" s="249"/>
      <c r="O799" s="205">
        <v>3</v>
      </c>
      <c r="P799" s="181">
        <v>0</v>
      </c>
      <c r="Q799" s="181">
        <v>64209</v>
      </c>
      <c r="R799" s="181">
        <v>0</v>
      </c>
      <c r="S799" s="181">
        <v>0</v>
      </c>
      <c r="T799" s="181">
        <v>3264</v>
      </c>
      <c r="U799" s="181">
        <v>67473</v>
      </c>
      <c r="V799" s="250"/>
      <c r="W799" s="199">
        <v>0</v>
      </c>
      <c r="X799" s="258">
        <v>0.09</v>
      </c>
      <c r="Y799" s="258">
        <v>3.3618545645233058E-3</v>
      </c>
      <c r="Z799" s="259">
        <v>0</v>
      </c>
      <c r="AA799" s="253"/>
      <c r="AB799" s="260">
        <v>0</v>
      </c>
      <c r="AC799" s="261">
        <v>0</v>
      </c>
      <c r="AD799" s="181">
        <v>0</v>
      </c>
      <c r="AE799" s="261">
        <v>0</v>
      </c>
      <c r="AF799" s="262">
        <v>0</v>
      </c>
      <c r="AG799" s="193"/>
    </row>
    <row r="800" spans="1:33" s="59" customFormat="1" ht="12">
      <c r="A800" s="194">
        <v>491</v>
      </c>
      <c r="B800" s="195">
        <v>491095095</v>
      </c>
      <c r="C800" s="196" t="s">
        <v>550</v>
      </c>
      <c r="D800" s="197">
        <v>95</v>
      </c>
      <c r="E800" s="196" t="s">
        <v>122</v>
      </c>
      <c r="F800" s="197">
        <v>95</v>
      </c>
      <c r="G800" s="198" t="s">
        <v>122</v>
      </c>
      <c r="H800" s="180"/>
      <c r="I800" s="181">
        <v>15193</v>
      </c>
      <c r="J800" s="181">
        <v>0</v>
      </c>
      <c r="K800" s="181">
        <f t="shared" si="12"/>
        <v>0</v>
      </c>
      <c r="L800" s="181">
        <v>1088</v>
      </c>
      <c r="M800" s="181">
        <v>16281</v>
      </c>
      <c r="N800" s="249"/>
      <c r="O800" s="205">
        <v>1229</v>
      </c>
      <c r="P800" s="181">
        <v>0</v>
      </c>
      <c r="Q800" s="181">
        <v>18672197</v>
      </c>
      <c r="R800" s="181">
        <v>0</v>
      </c>
      <c r="S800" s="181">
        <v>0</v>
      </c>
      <c r="T800" s="181">
        <v>1337152</v>
      </c>
      <c r="U800" s="181">
        <v>20009349</v>
      </c>
      <c r="V800" s="250"/>
      <c r="W800" s="199">
        <v>0</v>
      </c>
      <c r="X800" s="258">
        <v>0.18</v>
      </c>
      <c r="Y800" s="258">
        <v>0.13923286409707997</v>
      </c>
      <c r="Z800" s="259">
        <v>0</v>
      </c>
      <c r="AA800" s="253"/>
      <c r="AB800" s="260">
        <v>0</v>
      </c>
      <c r="AC800" s="261">
        <v>0</v>
      </c>
      <c r="AD800" s="181">
        <v>0</v>
      </c>
      <c r="AE800" s="261">
        <v>0</v>
      </c>
      <c r="AF800" s="262">
        <v>0</v>
      </c>
      <c r="AG800" s="193"/>
    </row>
    <row r="801" spans="1:33" s="59" customFormat="1" ht="12">
      <c r="A801" s="194">
        <v>491</v>
      </c>
      <c r="B801" s="195">
        <v>491095201</v>
      </c>
      <c r="C801" s="196" t="s">
        <v>550</v>
      </c>
      <c r="D801" s="197">
        <v>95</v>
      </c>
      <c r="E801" s="196" t="s">
        <v>122</v>
      </c>
      <c r="F801" s="197">
        <v>201</v>
      </c>
      <c r="G801" s="198" t="s">
        <v>228</v>
      </c>
      <c r="H801" s="180"/>
      <c r="I801" s="181">
        <v>16343</v>
      </c>
      <c r="J801" s="181">
        <v>402</v>
      </c>
      <c r="K801" s="181">
        <f t="shared" si="12"/>
        <v>0</v>
      </c>
      <c r="L801" s="181">
        <v>1088</v>
      </c>
      <c r="M801" s="181">
        <v>17833</v>
      </c>
      <c r="N801" s="249"/>
      <c r="O801" s="205">
        <v>13</v>
      </c>
      <c r="P801" s="181">
        <v>0</v>
      </c>
      <c r="Q801" s="181">
        <v>217685</v>
      </c>
      <c r="R801" s="181">
        <v>0</v>
      </c>
      <c r="S801" s="181">
        <v>0</v>
      </c>
      <c r="T801" s="181">
        <v>14144</v>
      </c>
      <c r="U801" s="181">
        <v>231829</v>
      </c>
      <c r="V801" s="250"/>
      <c r="W801" s="199">
        <v>0</v>
      </c>
      <c r="X801" s="258">
        <v>0.18</v>
      </c>
      <c r="Y801" s="258">
        <v>0.105810480157641</v>
      </c>
      <c r="Z801" s="259">
        <v>0</v>
      </c>
      <c r="AA801" s="253"/>
      <c r="AB801" s="260">
        <v>0</v>
      </c>
      <c r="AC801" s="261">
        <v>0</v>
      </c>
      <c r="AD801" s="181">
        <v>0</v>
      </c>
      <c r="AE801" s="261">
        <v>0</v>
      </c>
      <c r="AF801" s="262">
        <v>0</v>
      </c>
      <c r="AG801" s="193"/>
    </row>
    <row r="802" spans="1:33" s="59" customFormat="1" ht="12">
      <c r="A802" s="194">
        <v>491</v>
      </c>
      <c r="B802" s="195">
        <v>491095265</v>
      </c>
      <c r="C802" s="196" t="s">
        <v>550</v>
      </c>
      <c r="D802" s="197">
        <v>95</v>
      </c>
      <c r="E802" s="196" t="s">
        <v>122</v>
      </c>
      <c r="F802" s="197">
        <v>265</v>
      </c>
      <c r="G802" s="198" t="s">
        <v>292</v>
      </c>
      <c r="H802" s="180"/>
      <c r="I802" s="181">
        <v>14984</v>
      </c>
      <c r="J802" s="181">
        <v>6801</v>
      </c>
      <c r="K802" s="181">
        <f t="shared" si="12"/>
        <v>0</v>
      </c>
      <c r="L802" s="181">
        <v>1088</v>
      </c>
      <c r="M802" s="181">
        <v>22873</v>
      </c>
      <c r="N802" s="249"/>
      <c r="O802" s="205">
        <v>1</v>
      </c>
      <c r="P802" s="181">
        <v>0</v>
      </c>
      <c r="Q802" s="181">
        <v>21785</v>
      </c>
      <c r="R802" s="181">
        <v>0</v>
      </c>
      <c r="S802" s="181">
        <v>0</v>
      </c>
      <c r="T802" s="181">
        <v>1088</v>
      </c>
      <c r="U802" s="181">
        <v>22873</v>
      </c>
      <c r="V802" s="250"/>
      <c r="W802" s="199">
        <v>0</v>
      </c>
      <c r="X802" s="258">
        <v>0.09</v>
      </c>
      <c r="Y802" s="258">
        <v>1.4920079541095002E-3</v>
      </c>
      <c r="Z802" s="259">
        <v>0</v>
      </c>
      <c r="AA802" s="253"/>
      <c r="AB802" s="260">
        <v>0</v>
      </c>
      <c r="AC802" s="261">
        <v>0</v>
      </c>
      <c r="AD802" s="181">
        <v>0</v>
      </c>
      <c r="AE802" s="261">
        <v>0</v>
      </c>
      <c r="AF802" s="262">
        <v>0</v>
      </c>
      <c r="AG802" s="193"/>
    </row>
    <row r="803" spans="1:33" s="59" customFormat="1" ht="12">
      <c r="A803" s="194">
        <v>491</v>
      </c>
      <c r="B803" s="195">
        <v>491095273</v>
      </c>
      <c r="C803" s="196" t="s">
        <v>550</v>
      </c>
      <c r="D803" s="197">
        <v>95</v>
      </c>
      <c r="E803" s="196" t="s">
        <v>122</v>
      </c>
      <c r="F803" s="197">
        <v>273</v>
      </c>
      <c r="G803" s="198" t="s">
        <v>300</v>
      </c>
      <c r="H803" s="180"/>
      <c r="I803" s="181">
        <v>12280</v>
      </c>
      <c r="J803" s="181">
        <v>5199</v>
      </c>
      <c r="K803" s="181">
        <f t="shared" si="12"/>
        <v>0</v>
      </c>
      <c r="L803" s="181">
        <v>1088</v>
      </c>
      <c r="M803" s="181">
        <v>18567</v>
      </c>
      <c r="N803" s="249"/>
      <c r="O803" s="205">
        <v>11</v>
      </c>
      <c r="P803" s="181">
        <v>0</v>
      </c>
      <c r="Q803" s="181">
        <v>192269</v>
      </c>
      <c r="R803" s="181">
        <v>0</v>
      </c>
      <c r="S803" s="181">
        <v>0</v>
      </c>
      <c r="T803" s="181">
        <v>11968</v>
      </c>
      <c r="U803" s="181">
        <v>204237</v>
      </c>
      <c r="V803" s="250"/>
      <c r="W803" s="199">
        <v>0</v>
      </c>
      <c r="X803" s="258">
        <v>0.09</v>
      </c>
      <c r="Y803" s="258">
        <v>6.826909625648467E-3</v>
      </c>
      <c r="Z803" s="259">
        <v>0</v>
      </c>
      <c r="AA803" s="253"/>
      <c r="AB803" s="260">
        <v>0</v>
      </c>
      <c r="AC803" s="261">
        <v>0</v>
      </c>
      <c r="AD803" s="181">
        <v>0</v>
      </c>
      <c r="AE803" s="261">
        <v>0</v>
      </c>
      <c r="AF803" s="262">
        <v>0</v>
      </c>
      <c r="AG803" s="193"/>
    </row>
    <row r="804" spans="1:33" s="59" customFormat="1" ht="12">
      <c r="A804" s="194">
        <v>491</v>
      </c>
      <c r="B804" s="195">
        <v>491095292</v>
      </c>
      <c r="C804" s="196" t="s">
        <v>550</v>
      </c>
      <c r="D804" s="197">
        <v>95</v>
      </c>
      <c r="E804" s="196" t="s">
        <v>122</v>
      </c>
      <c r="F804" s="197">
        <v>292</v>
      </c>
      <c r="G804" s="198" t="s">
        <v>319</v>
      </c>
      <c r="H804" s="180"/>
      <c r="I804" s="181">
        <v>14128</v>
      </c>
      <c r="J804" s="181">
        <v>2474</v>
      </c>
      <c r="K804" s="181">
        <f t="shared" si="12"/>
        <v>0</v>
      </c>
      <c r="L804" s="181">
        <v>1088</v>
      </c>
      <c r="M804" s="181">
        <v>17690</v>
      </c>
      <c r="N804" s="249"/>
      <c r="O804" s="205">
        <v>16</v>
      </c>
      <c r="P804" s="181">
        <v>0</v>
      </c>
      <c r="Q804" s="181">
        <v>265632</v>
      </c>
      <c r="R804" s="181">
        <v>0</v>
      </c>
      <c r="S804" s="181">
        <v>0</v>
      </c>
      <c r="T804" s="181">
        <v>17408</v>
      </c>
      <c r="U804" s="181">
        <v>283040</v>
      </c>
      <c r="V804" s="250"/>
      <c r="W804" s="199">
        <v>0</v>
      </c>
      <c r="X804" s="258">
        <v>0.09</v>
      </c>
      <c r="Y804" s="258">
        <v>1.0300832282999767E-2</v>
      </c>
      <c r="Z804" s="259">
        <v>0</v>
      </c>
      <c r="AA804" s="253"/>
      <c r="AB804" s="260">
        <v>0</v>
      </c>
      <c r="AC804" s="261">
        <v>0</v>
      </c>
      <c r="AD804" s="181">
        <v>0</v>
      </c>
      <c r="AE804" s="261">
        <v>0</v>
      </c>
      <c r="AF804" s="262">
        <v>0</v>
      </c>
      <c r="AG804" s="193"/>
    </row>
    <row r="805" spans="1:33" s="59" customFormat="1" ht="12">
      <c r="A805" s="194">
        <v>491</v>
      </c>
      <c r="B805" s="195">
        <v>491095293</v>
      </c>
      <c r="C805" s="196" t="s">
        <v>550</v>
      </c>
      <c r="D805" s="197">
        <v>95</v>
      </c>
      <c r="E805" s="196" t="s">
        <v>122</v>
      </c>
      <c r="F805" s="197">
        <v>293</v>
      </c>
      <c r="G805" s="198" t="s">
        <v>320</v>
      </c>
      <c r="H805" s="180"/>
      <c r="I805" s="181">
        <v>11611</v>
      </c>
      <c r="J805" s="181">
        <v>507</v>
      </c>
      <c r="K805" s="181">
        <f t="shared" si="12"/>
        <v>0</v>
      </c>
      <c r="L805" s="181">
        <v>1088</v>
      </c>
      <c r="M805" s="181">
        <v>13206</v>
      </c>
      <c r="N805" s="249"/>
      <c r="O805" s="205">
        <v>2</v>
      </c>
      <c r="P805" s="181">
        <v>0</v>
      </c>
      <c r="Q805" s="181">
        <v>24236</v>
      </c>
      <c r="R805" s="181">
        <v>0</v>
      </c>
      <c r="S805" s="181">
        <v>0</v>
      </c>
      <c r="T805" s="181">
        <v>2176</v>
      </c>
      <c r="U805" s="181">
        <v>26412</v>
      </c>
      <c r="V805" s="250"/>
      <c r="W805" s="199">
        <v>0</v>
      </c>
      <c r="X805" s="258">
        <v>0.18</v>
      </c>
      <c r="Y805" s="258">
        <v>1.1950118609715614E-2</v>
      </c>
      <c r="Z805" s="259">
        <v>0</v>
      </c>
      <c r="AA805" s="253"/>
      <c r="AB805" s="260">
        <v>0</v>
      </c>
      <c r="AC805" s="261">
        <v>0</v>
      </c>
      <c r="AD805" s="181">
        <v>0</v>
      </c>
      <c r="AE805" s="261">
        <v>0</v>
      </c>
      <c r="AF805" s="262">
        <v>0</v>
      </c>
      <c r="AG805" s="193"/>
    </row>
    <row r="806" spans="1:33" s="59" customFormat="1" ht="12">
      <c r="A806" s="194">
        <v>491</v>
      </c>
      <c r="B806" s="195">
        <v>491095331</v>
      </c>
      <c r="C806" s="196" t="s">
        <v>550</v>
      </c>
      <c r="D806" s="197">
        <v>95</v>
      </c>
      <c r="E806" s="196" t="s">
        <v>122</v>
      </c>
      <c r="F806" s="197">
        <v>331</v>
      </c>
      <c r="G806" s="198" t="s">
        <v>358</v>
      </c>
      <c r="H806" s="180"/>
      <c r="I806" s="181">
        <v>13306</v>
      </c>
      <c r="J806" s="181">
        <v>4712</v>
      </c>
      <c r="K806" s="181">
        <f t="shared" si="12"/>
        <v>0</v>
      </c>
      <c r="L806" s="181">
        <v>1088</v>
      </c>
      <c r="M806" s="181">
        <v>19106</v>
      </c>
      <c r="N806" s="249"/>
      <c r="O806" s="205">
        <v>33</v>
      </c>
      <c r="P806" s="181">
        <v>0</v>
      </c>
      <c r="Q806" s="181">
        <v>594594</v>
      </c>
      <c r="R806" s="181">
        <v>0</v>
      </c>
      <c r="S806" s="181">
        <v>0</v>
      </c>
      <c r="T806" s="181">
        <v>35904</v>
      </c>
      <c r="U806" s="181">
        <v>630498</v>
      </c>
      <c r="V806" s="250"/>
      <c r="W806" s="199">
        <v>0</v>
      </c>
      <c r="X806" s="258">
        <v>0.09</v>
      </c>
      <c r="Y806" s="258">
        <v>2.5672392678212287E-2</v>
      </c>
      <c r="Z806" s="259">
        <v>0</v>
      </c>
      <c r="AA806" s="253"/>
      <c r="AB806" s="260">
        <v>0</v>
      </c>
      <c r="AC806" s="261">
        <v>0</v>
      </c>
      <c r="AD806" s="181">
        <v>0</v>
      </c>
      <c r="AE806" s="261">
        <v>0</v>
      </c>
      <c r="AF806" s="262">
        <v>0</v>
      </c>
      <c r="AG806" s="193"/>
    </row>
    <row r="807" spans="1:33" s="59" customFormat="1" ht="12">
      <c r="A807" s="194">
        <v>491</v>
      </c>
      <c r="B807" s="195">
        <v>491095650</v>
      </c>
      <c r="C807" s="196" t="s">
        <v>550</v>
      </c>
      <c r="D807" s="197">
        <v>95</v>
      </c>
      <c r="E807" s="196" t="s">
        <v>122</v>
      </c>
      <c r="F807" s="197">
        <v>650</v>
      </c>
      <c r="G807" s="198" t="s">
        <v>395</v>
      </c>
      <c r="H807" s="180"/>
      <c r="I807" s="181">
        <v>11212</v>
      </c>
      <c r="J807" s="181">
        <v>3755</v>
      </c>
      <c r="K807" s="181">
        <f t="shared" si="12"/>
        <v>0</v>
      </c>
      <c r="L807" s="181">
        <v>1088</v>
      </c>
      <c r="M807" s="181">
        <v>16055</v>
      </c>
      <c r="N807" s="249"/>
      <c r="O807" s="205">
        <v>2</v>
      </c>
      <c r="P807" s="181">
        <v>0</v>
      </c>
      <c r="Q807" s="181">
        <v>29934</v>
      </c>
      <c r="R807" s="181">
        <v>0</v>
      </c>
      <c r="S807" s="181">
        <v>0</v>
      </c>
      <c r="T807" s="181">
        <v>2176</v>
      </c>
      <c r="U807" s="181">
        <v>32110</v>
      </c>
      <c r="V807" s="250"/>
      <c r="W807" s="199">
        <v>0</v>
      </c>
      <c r="X807" s="258">
        <v>0.09</v>
      </c>
      <c r="Y807" s="258">
        <v>1.0366329840740846E-3</v>
      </c>
      <c r="Z807" s="259">
        <v>0</v>
      </c>
      <c r="AA807" s="253"/>
      <c r="AB807" s="260">
        <v>0</v>
      </c>
      <c r="AC807" s="261">
        <v>0</v>
      </c>
      <c r="AD807" s="181">
        <v>0</v>
      </c>
      <c r="AE807" s="261">
        <v>0</v>
      </c>
      <c r="AF807" s="262">
        <v>0</v>
      </c>
      <c r="AG807" s="193"/>
    </row>
    <row r="808" spans="1:33" s="59" customFormat="1" ht="12">
      <c r="A808" s="194">
        <v>491</v>
      </c>
      <c r="B808" s="195">
        <v>491095665</v>
      </c>
      <c r="C808" s="196" t="s">
        <v>550</v>
      </c>
      <c r="D808" s="197">
        <v>95</v>
      </c>
      <c r="E808" s="196" t="s">
        <v>122</v>
      </c>
      <c r="F808" s="197">
        <v>665</v>
      </c>
      <c r="G808" s="198" t="s">
        <v>400</v>
      </c>
      <c r="H808" s="180"/>
      <c r="I808" s="181">
        <v>12753</v>
      </c>
      <c r="J808" s="181">
        <v>2578</v>
      </c>
      <c r="K808" s="181">
        <f t="shared" si="12"/>
        <v>0</v>
      </c>
      <c r="L808" s="181">
        <v>1088</v>
      </c>
      <c r="M808" s="181">
        <v>16419</v>
      </c>
      <c r="N808" s="249"/>
      <c r="O808" s="205">
        <v>2</v>
      </c>
      <c r="P808" s="181">
        <v>0</v>
      </c>
      <c r="Q808" s="181">
        <v>30662</v>
      </c>
      <c r="R808" s="181">
        <v>0</v>
      </c>
      <c r="S808" s="181">
        <v>0</v>
      </c>
      <c r="T808" s="181">
        <v>2176</v>
      </c>
      <c r="U808" s="181">
        <v>32838</v>
      </c>
      <c r="V808" s="250"/>
      <c r="W808" s="199">
        <v>0</v>
      </c>
      <c r="X808" s="258">
        <v>0.09</v>
      </c>
      <c r="Y808" s="258">
        <v>6.3801865465814098E-3</v>
      </c>
      <c r="Z808" s="259">
        <v>0</v>
      </c>
      <c r="AA808" s="253"/>
      <c r="AB808" s="260">
        <v>0</v>
      </c>
      <c r="AC808" s="261">
        <v>0</v>
      </c>
      <c r="AD808" s="181">
        <v>0</v>
      </c>
      <c r="AE808" s="261">
        <v>0</v>
      </c>
      <c r="AF808" s="262">
        <v>0</v>
      </c>
      <c r="AG808" s="193"/>
    </row>
    <row r="809" spans="1:33" s="59" customFormat="1" ht="12">
      <c r="A809" s="194">
        <v>491</v>
      </c>
      <c r="B809" s="195">
        <v>491095763</v>
      </c>
      <c r="C809" s="196" t="s">
        <v>550</v>
      </c>
      <c r="D809" s="197">
        <v>95</v>
      </c>
      <c r="E809" s="196" t="s">
        <v>122</v>
      </c>
      <c r="F809" s="197">
        <v>763</v>
      </c>
      <c r="G809" s="198" t="s">
        <v>429</v>
      </c>
      <c r="H809" s="180"/>
      <c r="I809" s="181">
        <v>13817</v>
      </c>
      <c r="J809" s="181">
        <v>3482</v>
      </c>
      <c r="K809" s="181">
        <f t="shared" si="12"/>
        <v>0</v>
      </c>
      <c r="L809" s="181">
        <v>1088</v>
      </c>
      <c r="M809" s="181">
        <v>18387</v>
      </c>
      <c r="N809" s="249"/>
      <c r="O809" s="205">
        <v>3</v>
      </c>
      <c r="P809" s="181">
        <v>0</v>
      </c>
      <c r="Q809" s="181">
        <v>51897</v>
      </c>
      <c r="R809" s="181">
        <v>0</v>
      </c>
      <c r="S809" s="181">
        <v>0</v>
      </c>
      <c r="T809" s="181">
        <v>3264</v>
      </c>
      <c r="U809" s="181">
        <v>55161</v>
      </c>
      <c r="V809" s="250"/>
      <c r="W809" s="199">
        <v>0</v>
      </c>
      <c r="X809" s="258">
        <v>0.09</v>
      </c>
      <c r="Y809" s="258">
        <v>7.2218061520484137E-3</v>
      </c>
      <c r="Z809" s="259">
        <v>0</v>
      </c>
      <c r="AA809" s="253"/>
      <c r="AB809" s="260">
        <v>0</v>
      </c>
      <c r="AC809" s="261">
        <v>0</v>
      </c>
      <c r="AD809" s="181">
        <v>0</v>
      </c>
      <c r="AE809" s="261">
        <v>0</v>
      </c>
      <c r="AF809" s="262">
        <v>0</v>
      </c>
      <c r="AG809" s="193"/>
    </row>
    <row r="810" spans="1:33" s="59" customFormat="1" ht="12">
      <c r="A810" s="194">
        <v>492</v>
      </c>
      <c r="B810" s="195">
        <v>492281281</v>
      </c>
      <c r="C810" s="196" t="s">
        <v>551</v>
      </c>
      <c r="D810" s="197">
        <v>281</v>
      </c>
      <c r="E810" s="196" t="s">
        <v>308</v>
      </c>
      <c r="F810" s="197">
        <v>281</v>
      </c>
      <c r="G810" s="198" t="s">
        <v>308</v>
      </c>
      <c r="H810" s="180"/>
      <c r="I810" s="181">
        <v>16577</v>
      </c>
      <c r="J810" s="181">
        <v>0</v>
      </c>
      <c r="K810" s="181">
        <f t="shared" si="12"/>
        <v>0</v>
      </c>
      <c r="L810" s="181">
        <v>1088</v>
      </c>
      <c r="M810" s="181">
        <v>17665</v>
      </c>
      <c r="N810" s="249"/>
      <c r="O810" s="205">
        <v>360</v>
      </c>
      <c r="P810" s="181">
        <v>0</v>
      </c>
      <c r="Q810" s="181">
        <v>5967720</v>
      </c>
      <c r="R810" s="181">
        <v>0</v>
      </c>
      <c r="S810" s="181">
        <v>0</v>
      </c>
      <c r="T810" s="181">
        <v>391680</v>
      </c>
      <c r="U810" s="181">
        <v>6359400</v>
      </c>
      <c r="V810" s="250"/>
      <c r="W810" s="199">
        <v>0</v>
      </c>
      <c r="X810" s="258">
        <v>0.18</v>
      </c>
      <c r="Y810" s="258">
        <v>0.1621180672830263</v>
      </c>
      <c r="Z810" s="259">
        <v>0</v>
      </c>
      <c r="AA810" s="253"/>
      <c r="AB810" s="260">
        <v>0</v>
      </c>
      <c r="AC810" s="261">
        <v>0</v>
      </c>
      <c r="AD810" s="181">
        <v>0</v>
      </c>
      <c r="AE810" s="261">
        <v>0</v>
      </c>
      <c r="AF810" s="262">
        <v>0</v>
      </c>
      <c r="AG810" s="193"/>
    </row>
    <row r="811" spans="1:33" s="59" customFormat="1" ht="12">
      <c r="A811" s="194">
        <v>493</v>
      </c>
      <c r="B811" s="195">
        <v>493057035</v>
      </c>
      <c r="C811" s="196" t="s">
        <v>576</v>
      </c>
      <c r="D811" s="197">
        <v>57</v>
      </c>
      <c r="E811" s="196" t="s">
        <v>84</v>
      </c>
      <c r="F811" s="197">
        <v>35</v>
      </c>
      <c r="G811" s="198" t="s">
        <v>62</v>
      </c>
      <c r="H811" s="180"/>
      <c r="I811" s="181">
        <v>20022</v>
      </c>
      <c r="J811" s="181">
        <v>7739</v>
      </c>
      <c r="K811" s="181">
        <f t="shared" si="12"/>
        <v>0</v>
      </c>
      <c r="L811" s="181">
        <v>1088</v>
      </c>
      <c r="M811" s="181">
        <v>28849</v>
      </c>
      <c r="N811" s="249"/>
      <c r="O811" s="205">
        <v>34</v>
      </c>
      <c r="P811" s="181">
        <v>0</v>
      </c>
      <c r="Q811" s="181">
        <v>943874</v>
      </c>
      <c r="R811" s="181">
        <v>0</v>
      </c>
      <c r="S811" s="181">
        <v>0</v>
      </c>
      <c r="T811" s="181">
        <v>36992</v>
      </c>
      <c r="U811" s="181">
        <v>980866</v>
      </c>
      <c r="V811" s="250"/>
      <c r="W811" s="199">
        <v>0</v>
      </c>
      <c r="X811" s="258">
        <v>0.18</v>
      </c>
      <c r="Y811" s="258">
        <v>0.17806015337155764</v>
      </c>
      <c r="Z811" s="259">
        <v>0</v>
      </c>
      <c r="AA811" s="253"/>
      <c r="AB811" s="260">
        <v>0</v>
      </c>
      <c r="AC811" s="261">
        <v>0</v>
      </c>
      <c r="AD811" s="181">
        <v>0</v>
      </c>
      <c r="AE811" s="261">
        <v>0</v>
      </c>
      <c r="AF811" s="262">
        <v>0</v>
      </c>
      <c r="AG811" s="193"/>
    </row>
    <row r="812" spans="1:33" s="59" customFormat="1" ht="12">
      <c r="A812" s="194">
        <v>493</v>
      </c>
      <c r="B812" s="195">
        <v>493057057</v>
      </c>
      <c r="C812" s="196" t="s">
        <v>576</v>
      </c>
      <c r="D812" s="197">
        <v>57</v>
      </c>
      <c r="E812" s="196" t="s">
        <v>84</v>
      </c>
      <c r="F812" s="197">
        <v>57</v>
      </c>
      <c r="G812" s="198" t="s">
        <v>84</v>
      </c>
      <c r="H812" s="180"/>
      <c r="I812" s="181">
        <v>19637</v>
      </c>
      <c r="J812" s="181">
        <v>569</v>
      </c>
      <c r="K812" s="181">
        <f t="shared" si="12"/>
        <v>0</v>
      </c>
      <c r="L812" s="181">
        <v>1088</v>
      </c>
      <c r="M812" s="181">
        <v>21294</v>
      </c>
      <c r="N812" s="249"/>
      <c r="O812" s="205">
        <v>117</v>
      </c>
      <c r="P812" s="181">
        <v>0</v>
      </c>
      <c r="Q812" s="181">
        <v>2364102</v>
      </c>
      <c r="R812" s="181">
        <v>0</v>
      </c>
      <c r="S812" s="181">
        <v>0</v>
      </c>
      <c r="T812" s="181">
        <v>127296</v>
      </c>
      <c r="U812" s="181">
        <v>2491398</v>
      </c>
      <c r="V812" s="250"/>
      <c r="W812" s="199">
        <v>0</v>
      </c>
      <c r="X812" s="258">
        <v>0.18</v>
      </c>
      <c r="Y812" s="258">
        <v>0.13444151661537107</v>
      </c>
      <c r="Z812" s="259">
        <v>0</v>
      </c>
      <c r="AA812" s="253"/>
      <c r="AB812" s="260">
        <v>0</v>
      </c>
      <c r="AC812" s="261">
        <v>0</v>
      </c>
      <c r="AD812" s="181">
        <v>0</v>
      </c>
      <c r="AE812" s="261">
        <v>0</v>
      </c>
      <c r="AF812" s="262">
        <v>0</v>
      </c>
      <c r="AG812" s="193"/>
    </row>
    <row r="813" spans="1:33" s="59" customFormat="1" ht="12">
      <c r="A813" s="194">
        <v>493</v>
      </c>
      <c r="B813" s="195">
        <v>493057093</v>
      </c>
      <c r="C813" s="196" t="s">
        <v>576</v>
      </c>
      <c r="D813" s="197">
        <v>57</v>
      </c>
      <c r="E813" s="196" t="s">
        <v>84</v>
      </c>
      <c r="F813" s="197">
        <v>93</v>
      </c>
      <c r="G813" s="198" t="s">
        <v>120</v>
      </c>
      <c r="H813" s="180"/>
      <c r="I813" s="181">
        <v>19674</v>
      </c>
      <c r="J813" s="181">
        <v>0</v>
      </c>
      <c r="K813" s="181">
        <f t="shared" si="12"/>
        <v>0</v>
      </c>
      <c r="L813" s="181">
        <v>1088</v>
      </c>
      <c r="M813" s="181">
        <v>20762</v>
      </c>
      <c r="N813" s="249"/>
      <c r="O813" s="205">
        <v>25</v>
      </c>
      <c r="P813" s="181">
        <v>0</v>
      </c>
      <c r="Q813" s="181">
        <v>491850</v>
      </c>
      <c r="R813" s="181">
        <v>0</v>
      </c>
      <c r="S813" s="181">
        <v>0</v>
      </c>
      <c r="T813" s="181">
        <v>27200</v>
      </c>
      <c r="U813" s="181">
        <v>519050</v>
      </c>
      <c r="V813" s="250"/>
      <c r="W813" s="199">
        <v>0</v>
      </c>
      <c r="X813" s="258">
        <v>0.18</v>
      </c>
      <c r="Y813" s="258">
        <v>8.8820430434127906E-2</v>
      </c>
      <c r="Z813" s="259">
        <v>0</v>
      </c>
      <c r="AA813" s="253"/>
      <c r="AB813" s="260">
        <v>0</v>
      </c>
      <c r="AC813" s="261">
        <v>0</v>
      </c>
      <c r="AD813" s="181">
        <v>0</v>
      </c>
      <c r="AE813" s="261">
        <v>0</v>
      </c>
      <c r="AF813" s="262">
        <v>0</v>
      </c>
      <c r="AG813" s="193"/>
    </row>
    <row r="814" spans="1:33" s="59" customFormat="1" ht="12">
      <c r="A814" s="194">
        <v>493</v>
      </c>
      <c r="B814" s="195">
        <v>493057163</v>
      </c>
      <c r="C814" s="196" t="s">
        <v>576</v>
      </c>
      <c r="D814" s="197">
        <v>57</v>
      </c>
      <c r="E814" s="196" t="s">
        <v>84</v>
      </c>
      <c r="F814" s="197">
        <v>163</v>
      </c>
      <c r="G814" s="198" t="s">
        <v>190</v>
      </c>
      <c r="H814" s="180"/>
      <c r="I814" s="181">
        <v>17491</v>
      </c>
      <c r="J814" s="181">
        <v>0</v>
      </c>
      <c r="K814" s="181">
        <f t="shared" si="12"/>
        <v>0</v>
      </c>
      <c r="L814" s="181">
        <v>1088</v>
      </c>
      <c r="M814" s="181">
        <v>18579</v>
      </c>
      <c r="N814" s="249"/>
      <c r="O814" s="205">
        <v>12</v>
      </c>
      <c r="P814" s="181">
        <v>0</v>
      </c>
      <c r="Q814" s="181">
        <v>209892</v>
      </c>
      <c r="R814" s="181">
        <v>0</v>
      </c>
      <c r="S814" s="181">
        <v>0</v>
      </c>
      <c r="T814" s="181">
        <v>13056</v>
      </c>
      <c r="U814" s="181">
        <v>222948</v>
      </c>
      <c r="V814" s="250"/>
      <c r="W814" s="199">
        <v>0</v>
      </c>
      <c r="X814" s="258">
        <v>0.113490033140277</v>
      </c>
      <c r="Y814" s="258">
        <v>9.7702527762697416E-2</v>
      </c>
      <c r="Z814" s="259">
        <v>0</v>
      </c>
      <c r="AA814" s="253"/>
      <c r="AB814" s="260">
        <v>0</v>
      </c>
      <c r="AC814" s="261">
        <v>0</v>
      </c>
      <c r="AD814" s="181">
        <v>0</v>
      </c>
      <c r="AE814" s="261">
        <v>0</v>
      </c>
      <c r="AF814" s="262">
        <v>0</v>
      </c>
      <c r="AG814" s="193"/>
    </row>
    <row r="815" spans="1:33" s="59" customFormat="1" ht="12">
      <c r="A815" s="194">
        <v>493</v>
      </c>
      <c r="B815" s="195">
        <v>493057165</v>
      </c>
      <c r="C815" s="196" t="s">
        <v>576</v>
      </c>
      <c r="D815" s="197">
        <v>57</v>
      </c>
      <c r="E815" s="196" t="s">
        <v>84</v>
      </c>
      <c r="F815" s="197">
        <v>165</v>
      </c>
      <c r="G815" s="198" t="s">
        <v>192</v>
      </c>
      <c r="H815" s="180"/>
      <c r="I815" s="181">
        <v>18690</v>
      </c>
      <c r="J815" s="181">
        <v>429</v>
      </c>
      <c r="K815" s="181">
        <f t="shared" si="12"/>
        <v>0</v>
      </c>
      <c r="L815" s="181">
        <v>1088</v>
      </c>
      <c r="M815" s="181">
        <v>20207</v>
      </c>
      <c r="N815" s="249"/>
      <c r="O815" s="205">
        <v>7</v>
      </c>
      <c r="P815" s="181">
        <v>0</v>
      </c>
      <c r="Q815" s="181">
        <v>133833</v>
      </c>
      <c r="R815" s="181">
        <v>0</v>
      </c>
      <c r="S815" s="181">
        <v>0</v>
      </c>
      <c r="T815" s="181">
        <v>7616</v>
      </c>
      <c r="U815" s="181">
        <v>141449</v>
      </c>
      <c r="V815" s="250"/>
      <c r="W815" s="199">
        <v>0</v>
      </c>
      <c r="X815" s="258">
        <v>9.8299999999999998E-2</v>
      </c>
      <c r="Y815" s="258">
        <v>9.1791609282026551E-2</v>
      </c>
      <c r="Z815" s="259">
        <v>0</v>
      </c>
      <c r="AA815" s="253"/>
      <c r="AB815" s="260">
        <v>0</v>
      </c>
      <c r="AC815" s="261">
        <v>0</v>
      </c>
      <c r="AD815" s="181">
        <v>0</v>
      </c>
      <c r="AE815" s="261">
        <v>0</v>
      </c>
      <c r="AF815" s="262">
        <v>0</v>
      </c>
      <c r="AG815" s="193"/>
    </row>
    <row r="816" spans="1:33" s="59" customFormat="1" ht="12">
      <c r="A816" s="194">
        <v>493</v>
      </c>
      <c r="B816" s="195">
        <v>493057176</v>
      </c>
      <c r="C816" s="196" t="s">
        <v>576</v>
      </c>
      <c r="D816" s="197">
        <v>57</v>
      </c>
      <c r="E816" s="196" t="s">
        <v>84</v>
      </c>
      <c r="F816" s="197">
        <v>176</v>
      </c>
      <c r="G816" s="198" t="s">
        <v>203</v>
      </c>
      <c r="H816" s="180"/>
      <c r="I816" s="181">
        <v>20097</v>
      </c>
      <c r="J816" s="181">
        <v>8459</v>
      </c>
      <c r="K816" s="181">
        <f t="shared" si="12"/>
        <v>0</v>
      </c>
      <c r="L816" s="181">
        <v>1088</v>
      </c>
      <c r="M816" s="181">
        <v>29644</v>
      </c>
      <c r="N816" s="249"/>
      <c r="O816" s="205">
        <v>1</v>
      </c>
      <c r="P816" s="181">
        <v>0</v>
      </c>
      <c r="Q816" s="181">
        <v>28556</v>
      </c>
      <c r="R816" s="181">
        <v>0</v>
      </c>
      <c r="S816" s="181">
        <v>0</v>
      </c>
      <c r="T816" s="181">
        <v>1088</v>
      </c>
      <c r="U816" s="181">
        <v>29644</v>
      </c>
      <c r="V816" s="250"/>
      <c r="W816" s="199">
        <v>0</v>
      </c>
      <c r="X816" s="258">
        <v>0.09</v>
      </c>
      <c r="Y816" s="258">
        <v>9.0644523528201515E-2</v>
      </c>
      <c r="Z816" s="259">
        <v>0</v>
      </c>
      <c r="AA816" s="253"/>
      <c r="AB816" s="260">
        <v>0</v>
      </c>
      <c r="AC816" s="261">
        <v>0</v>
      </c>
      <c r="AD816" s="181">
        <v>0</v>
      </c>
      <c r="AE816" s="261">
        <v>0</v>
      </c>
      <c r="AF816" s="262">
        <v>0</v>
      </c>
      <c r="AG816" s="193"/>
    </row>
    <row r="817" spans="1:33" s="59" customFormat="1" ht="12">
      <c r="A817" s="194">
        <v>493</v>
      </c>
      <c r="B817" s="195">
        <v>493057248</v>
      </c>
      <c r="C817" s="196" t="s">
        <v>576</v>
      </c>
      <c r="D817" s="197">
        <v>57</v>
      </c>
      <c r="E817" s="196" t="s">
        <v>84</v>
      </c>
      <c r="F817" s="197">
        <v>248</v>
      </c>
      <c r="G817" s="198" t="s">
        <v>275</v>
      </c>
      <c r="H817" s="180"/>
      <c r="I817" s="181">
        <v>18790</v>
      </c>
      <c r="J817" s="181">
        <v>1002</v>
      </c>
      <c r="K817" s="181">
        <f t="shared" si="12"/>
        <v>0</v>
      </c>
      <c r="L817" s="181">
        <v>1088</v>
      </c>
      <c r="M817" s="181">
        <v>20880</v>
      </c>
      <c r="N817" s="249"/>
      <c r="O817" s="205">
        <v>22</v>
      </c>
      <c r="P817" s="181">
        <v>0</v>
      </c>
      <c r="Q817" s="181">
        <v>435424</v>
      </c>
      <c r="R817" s="181">
        <v>0</v>
      </c>
      <c r="S817" s="181">
        <v>0</v>
      </c>
      <c r="T817" s="181">
        <v>23936</v>
      </c>
      <c r="U817" s="181">
        <v>459360</v>
      </c>
      <c r="V817" s="250"/>
      <c r="W817" s="199">
        <v>0</v>
      </c>
      <c r="X817" s="258">
        <v>0.09</v>
      </c>
      <c r="Y817" s="258">
        <v>7.0579296698307384E-2</v>
      </c>
      <c r="Z817" s="259">
        <v>0</v>
      </c>
      <c r="AA817" s="253"/>
      <c r="AB817" s="260">
        <v>0</v>
      </c>
      <c r="AC817" s="261">
        <v>0</v>
      </c>
      <c r="AD817" s="181">
        <v>0</v>
      </c>
      <c r="AE817" s="261">
        <v>0</v>
      </c>
      <c r="AF817" s="262">
        <v>0</v>
      </c>
      <c r="AG817" s="193"/>
    </row>
    <row r="818" spans="1:33" s="59" customFormat="1" ht="12">
      <c r="A818" s="194">
        <v>493</v>
      </c>
      <c r="B818" s="195">
        <v>493057274</v>
      </c>
      <c r="C818" s="196" t="s">
        <v>576</v>
      </c>
      <c r="D818" s="197">
        <v>57</v>
      </c>
      <c r="E818" s="196" t="s">
        <v>84</v>
      </c>
      <c r="F818" s="197">
        <v>274</v>
      </c>
      <c r="G818" s="198" t="s">
        <v>301</v>
      </c>
      <c r="H818" s="180"/>
      <c r="I818" s="181">
        <v>19340</v>
      </c>
      <c r="J818" s="181">
        <v>7823</v>
      </c>
      <c r="K818" s="181">
        <f t="shared" si="12"/>
        <v>0</v>
      </c>
      <c r="L818" s="181">
        <v>1088</v>
      </c>
      <c r="M818" s="181">
        <v>28251</v>
      </c>
      <c r="N818" s="249"/>
      <c r="O818" s="205">
        <v>2</v>
      </c>
      <c r="P818" s="181">
        <v>0</v>
      </c>
      <c r="Q818" s="181">
        <v>54326</v>
      </c>
      <c r="R818" s="181">
        <v>0</v>
      </c>
      <c r="S818" s="181">
        <v>0</v>
      </c>
      <c r="T818" s="181">
        <v>2176</v>
      </c>
      <c r="U818" s="181">
        <v>56502</v>
      </c>
      <c r="V818" s="250"/>
      <c r="W818" s="199">
        <v>0</v>
      </c>
      <c r="X818" s="258">
        <v>0.09</v>
      </c>
      <c r="Y818" s="258">
        <v>7.5807721198066336E-2</v>
      </c>
      <c r="Z818" s="259">
        <v>0</v>
      </c>
      <c r="AA818" s="253"/>
      <c r="AB818" s="260">
        <v>0</v>
      </c>
      <c r="AC818" s="261">
        <v>0</v>
      </c>
      <c r="AD818" s="181">
        <v>0</v>
      </c>
      <c r="AE818" s="261">
        <v>0</v>
      </c>
      <c r="AF818" s="262">
        <v>0</v>
      </c>
      <c r="AG818" s="193"/>
    </row>
    <row r="819" spans="1:33" s="59" customFormat="1" ht="12">
      <c r="A819" s="194">
        <v>494</v>
      </c>
      <c r="B819" s="195">
        <v>494093031</v>
      </c>
      <c r="C819" s="196" t="s">
        <v>552</v>
      </c>
      <c r="D819" s="197">
        <v>93</v>
      </c>
      <c r="E819" s="196" t="s">
        <v>120</v>
      </c>
      <c r="F819" s="197">
        <v>31</v>
      </c>
      <c r="G819" s="198" t="s">
        <v>58</v>
      </c>
      <c r="H819" s="180"/>
      <c r="I819" s="181">
        <v>12042.119718280468</v>
      </c>
      <c r="J819" s="181">
        <v>6439</v>
      </c>
      <c r="K819" s="181">
        <f t="shared" si="12"/>
        <v>0</v>
      </c>
      <c r="L819" s="181">
        <v>1088</v>
      </c>
      <c r="M819" s="181">
        <v>19569.119718280468</v>
      </c>
      <c r="N819" s="249"/>
      <c r="O819" s="205">
        <v>2</v>
      </c>
      <c r="P819" s="181">
        <v>0</v>
      </c>
      <c r="Q819" s="181">
        <v>36962</v>
      </c>
      <c r="R819" s="181">
        <v>0</v>
      </c>
      <c r="S819" s="181">
        <v>0</v>
      </c>
      <c r="T819" s="181">
        <v>2176</v>
      </c>
      <c r="U819" s="181">
        <v>39138</v>
      </c>
      <c r="V819" s="250"/>
      <c r="W819" s="199">
        <v>0</v>
      </c>
      <c r="X819" s="258">
        <v>0.09</v>
      </c>
      <c r="Y819" s="258">
        <v>1.9288856138042109E-2</v>
      </c>
      <c r="Z819" s="259">
        <v>0</v>
      </c>
      <c r="AA819" s="253"/>
      <c r="AB819" s="260">
        <v>0</v>
      </c>
      <c r="AC819" s="261">
        <v>0</v>
      </c>
      <c r="AD819" s="181">
        <v>0</v>
      </c>
      <c r="AE819" s="261">
        <v>0</v>
      </c>
      <c r="AF819" s="262">
        <v>0</v>
      </c>
      <c r="AG819" s="193"/>
    </row>
    <row r="820" spans="1:33" s="59" customFormat="1" ht="12">
      <c r="A820" s="194">
        <v>494</v>
      </c>
      <c r="B820" s="195">
        <v>494093035</v>
      </c>
      <c r="C820" s="196" t="s">
        <v>552</v>
      </c>
      <c r="D820" s="197">
        <v>93</v>
      </c>
      <c r="E820" s="196" t="s">
        <v>120</v>
      </c>
      <c r="F820" s="197">
        <v>35</v>
      </c>
      <c r="G820" s="198" t="s">
        <v>62</v>
      </c>
      <c r="H820" s="180"/>
      <c r="I820" s="181">
        <v>17196</v>
      </c>
      <c r="J820" s="181">
        <v>6647</v>
      </c>
      <c r="K820" s="181">
        <f t="shared" si="12"/>
        <v>0</v>
      </c>
      <c r="L820" s="181">
        <v>1088</v>
      </c>
      <c r="M820" s="181">
        <v>24931</v>
      </c>
      <c r="N820" s="249"/>
      <c r="O820" s="205">
        <v>3</v>
      </c>
      <c r="P820" s="181">
        <v>0</v>
      </c>
      <c r="Q820" s="181">
        <v>71529</v>
      </c>
      <c r="R820" s="181">
        <v>0</v>
      </c>
      <c r="S820" s="181">
        <v>0</v>
      </c>
      <c r="T820" s="181">
        <v>3264</v>
      </c>
      <c r="U820" s="181">
        <v>74793</v>
      </c>
      <c r="V820" s="250"/>
      <c r="W820" s="199">
        <v>0</v>
      </c>
      <c r="X820" s="258">
        <v>0.18</v>
      </c>
      <c r="Y820" s="258">
        <v>0.17806015337155764</v>
      </c>
      <c r="Z820" s="259">
        <v>0</v>
      </c>
      <c r="AA820" s="253"/>
      <c r="AB820" s="260">
        <v>0</v>
      </c>
      <c r="AC820" s="261">
        <v>0</v>
      </c>
      <c r="AD820" s="181">
        <v>0</v>
      </c>
      <c r="AE820" s="261">
        <v>0</v>
      </c>
      <c r="AF820" s="262">
        <v>0</v>
      </c>
      <c r="AG820" s="193"/>
    </row>
    <row r="821" spans="1:33" s="59" customFormat="1" ht="12">
      <c r="A821" s="194">
        <v>494</v>
      </c>
      <c r="B821" s="195">
        <v>494093049</v>
      </c>
      <c r="C821" s="196" t="s">
        <v>552</v>
      </c>
      <c r="D821" s="197">
        <v>93</v>
      </c>
      <c r="E821" s="196" t="s">
        <v>120</v>
      </c>
      <c r="F821" s="197">
        <v>49</v>
      </c>
      <c r="G821" s="198" t="s">
        <v>76</v>
      </c>
      <c r="H821" s="180"/>
      <c r="I821" s="181">
        <v>16521</v>
      </c>
      <c r="J821" s="181">
        <v>20883</v>
      </c>
      <c r="K821" s="181">
        <f t="shared" si="12"/>
        <v>0</v>
      </c>
      <c r="L821" s="181">
        <v>1088</v>
      </c>
      <c r="M821" s="181">
        <v>38492</v>
      </c>
      <c r="N821" s="249"/>
      <c r="O821" s="205">
        <v>2</v>
      </c>
      <c r="P821" s="181">
        <v>0</v>
      </c>
      <c r="Q821" s="181">
        <v>74808</v>
      </c>
      <c r="R821" s="181">
        <v>0</v>
      </c>
      <c r="S821" s="181">
        <v>0</v>
      </c>
      <c r="T821" s="181">
        <v>2176</v>
      </c>
      <c r="U821" s="181">
        <v>76984</v>
      </c>
      <c r="V821" s="250"/>
      <c r="W821" s="199">
        <v>0</v>
      </c>
      <c r="X821" s="258">
        <v>0.09</v>
      </c>
      <c r="Y821" s="258">
        <v>9.2010076939920193E-2</v>
      </c>
      <c r="Z821" s="259">
        <v>0</v>
      </c>
      <c r="AA821" s="253"/>
      <c r="AB821" s="260">
        <v>0</v>
      </c>
      <c r="AC821" s="261">
        <v>0</v>
      </c>
      <c r="AD821" s="181">
        <v>0</v>
      </c>
      <c r="AE821" s="261">
        <v>0</v>
      </c>
      <c r="AF821" s="262">
        <v>0</v>
      </c>
      <c r="AG821" s="193"/>
    </row>
    <row r="822" spans="1:33" s="59" customFormat="1" ht="12">
      <c r="A822" s="194">
        <v>494</v>
      </c>
      <c r="B822" s="195">
        <v>494093056</v>
      </c>
      <c r="C822" s="196" t="s">
        <v>552</v>
      </c>
      <c r="D822" s="197">
        <v>93</v>
      </c>
      <c r="E822" s="196" t="s">
        <v>120</v>
      </c>
      <c r="F822" s="197">
        <v>56</v>
      </c>
      <c r="G822" s="198" t="s">
        <v>83</v>
      </c>
      <c r="H822" s="180"/>
      <c r="I822" s="181">
        <v>10055</v>
      </c>
      <c r="J822" s="181">
        <v>3831</v>
      </c>
      <c r="K822" s="181">
        <f t="shared" si="12"/>
        <v>0</v>
      </c>
      <c r="L822" s="181">
        <v>1088</v>
      </c>
      <c r="M822" s="181">
        <v>14974</v>
      </c>
      <c r="N822" s="249"/>
      <c r="O822" s="205">
        <v>1</v>
      </c>
      <c r="P822" s="181">
        <v>0</v>
      </c>
      <c r="Q822" s="181">
        <v>13886</v>
      </c>
      <c r="R822" s="181">
        <v>0</v>
      </c>
      <c r="S822" s="181">
        <v>0</v>
      </c>
      <c r="T822" s="181">
        <v>1088</v>
      </c>
      <c r="U822" s="181">
        <v>14974</v>
      </c>
      <c r="V822" s="250"/>
      <c r="W822" s="199">
        <v>0</v>
      </c>
      <c r="X822" s="258">
        <v>0.09</v>
      </c>
      <c r="Y822" s="258">
        <v>2.2315208886426526E-2</v>
      </c>
      <c r="Z822" s="259">
        <v>0</v>
      </c>
      <c r="AA822" s="253"/>
      <c r="AB822" s="260">
        <v>0</v>
      </c>
      <c r="AC822" s="261">
        <v>0</v>
      </c>
      <c r="AD822" s="181">
        <v>0</v>
      </c>
      <c r="AE822" s="261">
        <v>0</v>
      </c>
      <c r="AF822" s="262">
        <v>0</v>
      </c>
      <c r="AG822" s="193"/>
    </row>
    <row r="823" spans="1:33" s="59" customFormat="1" ht="12">
      <c r="A823" s="194">
        <v>494</v>
      </c>
      <c r="B823" s="195">
        <v>494093057</v>
      </c>
      <c r="C823" s="196" t="s">
        <v>552</v>
      </c>
      <c r="D823" s="197">
        <v>93</v>
      </c>
      <c r="E823" s="196" t="s">
        <v>120</v>
      </c>
      <c r="F823" s="197">
        <v>57</v>
      </c>
      <c r="G823" s="198" t="s">
        <v>84</v>
      </c>
      <c r="H823" s="180"/>
      <c r="I823" s="181">
        <v>15773</v>
      </c>
      <c r="J823" s="181">
        <v>457</v>
      </c>
      <c r="K823" s="181">
        <f t="shared" si="12"/>
        <v>0</v>
      </c>
      <c r="L823" s="181">
        <v>1088</v>
      </c>
      <c r="M823" s="181">
        <v>17318</v>
      </c>
      <c r="N823" s="249"/>
      <c r="O823" s="205">
        <v>82</v>
      </c>
      <c r="P823" s="181">
        <v>0</v>
      </c>
      <c r="Q823" s="181">
        <v>1330860</v>
      </c>
      <c r="R823" s="181">
        <v>0</v>
      </c>
      <c r="S823" s="181">
        <v>0</v>
      </c>
      <c r="T823" s="181">
        <v>89216</v>
      </c>
      <c r="U823" s="181">
        <v>1420076</v>
      </c>
      <c r="V823" s="250"/>
      <c r="W823" s="199">
        <v>0</v>
      </c>
      <c r="X823" s="258">
        <v>0.18</v>
      </c>
      <c r="Y823" s="258">
        <v>0.13444151661537107</v>
      </c>
      <c r="Z823" s="259">
        <v>0</v>
      </c>
      <c r="AA823" s="253"/>
      <c r="AB823" s="260">
        <v>0</v>
      </c>
      <c r="AC823" s="261">
        <v>0</v>
      </c>
      <c r="AD823" s="181">
        <v>0</v>
      </c>
      <c r="AE823" s="261">
        <v>0</v>
      </c>
      <c r="AF823" s="262">
        <v>0</v>
      </c>
      <c r="AG823" s="193"/>
    </row>
    <row r="824" spans="1:33" s="59" customFormat="1" ht="12">
      <c r="A824" s="194">
        <v>494</v>
      </c>
      <c r="B824" s="195">
        <v>494093071</v>
      </c>
      <c r="C824" s="196" t="s">
        <v>552</v>
      </c>
      <c r="D824" s="197">
        <v>93</v>
      </c>
      <c r="E824" s="196" t="s">
        <v>120</v>
      </c>
      <c r="F824" s="197">
        <v>71</v>
      </c>
      <c r="G824" s="198" t="s">
        <v>98</v>
      </c>
      <c r="H824" s="180"/>
      <c r="I824" s="181">
        <v>12955</v>
      </c>
      <c r="J824" s="181">
        <v>5932</v>
      </c>
      <c r="K824" s="181">
        <f t="shared" si="12"/>
        <v>0</v>
      </c>
      <c r="L824" s="181">
        <v>1088</v>
      </c>
      <c r="M824" s="181">
        <v>19975</v>
      </c>
      <c r="N824" s="249"/>
      <c r="O824" s="205">
        <v>2</v>
      </c>
      <c r="P824" s="181">
        <v>0</v>
      </c>
      <c r="Q824" s="181">
        <v>37774</v>
      </c>
      <c r="R824" s="181">
        <v>0</v>
      </c>
      <c r="S824" s="181">
        <v>0</v>
      </c>
      <c r="T824" s="181">
        <v>2176</v>
      </c>
      <c r="U824" s="181">
        <v>39950</v>
      </c>
      <c r="V824" s="250"/>
      <c r="W824" s="199">
        <v>0</v>
      </c>
      <c r="X824" s="258">
        <v>0.09</v>
      </c>
      <c r="Y824" s="258">
        <v>4.344625247321366E-3</v>
      </c>
      <c r="Z824" s="259">
        <v>0</v>
      </c>
      <c r="AA824" s="253"/>
      <c r="AB824" s="260">
        <v>0</v>
      </c>
      <c r="AC824" s="261">
        <v>0</v>
      </c>
      <c r="AD824" s="181">
        <v>0</v>
      </c>
      <c r="AE824" s="261">
        <v>0</v>
      </c>
      <c r="AF824" s="262">
        <v>0</v>
      </c>
      <c r="AG824" s="193"/>
    </row>
    <row r="825" spans="1:33" s="59" customFormat="1" ht="12">
      <c r="A825" s="194">
        <v>494</v>
      </c>
      <c r="B825" s="195">
        <v>494093093</v>
      </c>
      <c r="C825" s="196" t="s">
        <v>552</v>
      </c>
      <c r="D825" s="197">
        <v>93</v>
      </c>
      <c r="E825" s="196" t="s">
        <v>120</v>
      </c>
      <c r="F825" s="197">
        <v>93</v>
      </c>
      <c r="G825" s="198" t="s">
        <v>120</v>
      </c>
      <c r="H825" s="180"/>
      <c r="I825" s="181">
        <v>15189</v>
      </c>
      <c r="J825" s="181">
        <v>0</v>
      </c>
      <c r="K825" s="181">
        <f t="shared" si="12"/>
        <v>0</v>
      </c>
      <c r="L825" s="181">
        <v>1088</v>
      </c>
      <c r="M825" s="181">
        <v>16277</v>
      </c>
      <c r="N825" s="249"/>
      <c r="O825" s="205">
        <v>278</v>
      </c>
      <c r="P825" s="181">
        <v>0</v>
      </c>
      <c r="Q825" s="181">
        <v>4222542</v>
      </c>
      <c r="R825" s="181">
        <v>0</v>
      </c>
      <c r="S825" s="181">
        <v>0</v>
      </c>
      <c r="T825" s="181">
        <v>302464</v>
      </c>
      <c r="U825" s="181">
        <v>4525006</v>
      </c>
      <c r="V825" s="250"/>
      <c r="W825" s="199">
        <v>0</v>
      </c>
      <c r="X825" s="258">
        <v>0.18</v>
      </c>
      <c r="Y825" s="258">
        <v>8.8820430434127906E-2</v>
      </c>
      <c r="Z825" s="259">
        <v>0</v>
      </c>
      <c r="AA825" s="253"/>
      <c r="AB825" s="260">
        <v>0</v>
      </c>
      <c r="AC825" s="261">
        <v>0</v>
      </c>
      <c r="AD825" s="181">
        <v>0</v>
      </c>
      <c r="AE825" s="261">
        <v>0</v>
      </c>
      <c r="AF825" s="262">
        <v>0</v>
      </c>
      <c r="AG825" s="193"/>
    </row>
    <row r="826" spans="1:33" s="59" customFormat="1" ht="12">
      <c r="A826" s="194">
        <v>494</v>
      </c>
      <c r="B826" s="195">
        <v>494093128</v>
      </c>
      <c r="C826" s="196" t="s">
        <v>552</v>
      </c>
      <c r="D826" s="197">
        <v>93</v>
      </c>
      <c r="E826" s="196" t="s">
        <v>120</v>
      </c>
      <c r="F826" s="197">
        <v>128</v>
      </c>
      <c r="G826" s="198" t="s">
        <v>155</v>
      </c>
      <c r="H826" s="180"/>
      <c r="I826" s="181">
        <v>10432</v>
      </c>
      <c r="J826" s="181">
        <v>939</v>
      </c>
      <c r="K826" s="181">
        <f t="shared" si="12"/>
        <v>0</v>
      </c>
      <c r="L826" s="181">
        <v>1088</v>
      </c>
      <c r="M826" s="181">
        <v>12459</v>
      </c>
      <c r="N826" s="249"/>
      <c r="O826" s="205">
        <v>1</v>
      </c>
      <c r="P826" s="181">
        <v>0</v>
      </c>
      <c r="Q826" s="181">
        <v>11371</v>
      </c>
      <c r="R826" s="181">
        <v>0</v>
      </c>
      <c r="S826" s="181">
        <v>0</v>
      </c>
      <c r="T826" s="181">
        <v>1088</v>
      </c>
      <c r="U826" s="181">
        <v>12459</v>
      </c>
      <c r="V826" s="250"/>
      <c r="W826" s="199">
        <v>0</v>
      </c>
      <c r="X826" s="258">
        <v>0.09</v>
      </c>
      <c r="Y826" s="258">
        <v>4.329789698441025E-2</v>
      </c>
      <c r="Z826" s="259">
        <v>0</v>
      </c>
      <c r="AA826" s="253"/>
      <c r="AB826" s="260">
        <v>0</v>
      </c>
      <c r="AC826" s="261">
        <v>0</v>
      </c>
      <c r="AD826" s="181">
        <v>0</v>
      </c>
      <c r="AE826" s="261">
        <v>0</v>
      </c>
      <c r="AF826" s="262">
        <v>0</v>
      </c>
      <c r="AG826" s="193"/>
    </row>
    <row r="827" spans="1:33" s="59" customFormat="1" ht="12">
      <c r="A827" s="194">
        <v>494</v>
      </c>
      <c r="B827" s="195">
        <v>494093149</v>
      </c>
      <c r="C827" s="196" t="s">
        <v>552</v>
      </c>
      <c r="D827" s="197">
        <v>93</v>
      </c>
      <c r="E827" s="196" t="s">
        <v>120</v>
      </c>
      <c r="F827" s="197">
        <v>149</v>
      </c>
      <c r="G827" s="198" t="s">
        <v>176</v>
      </c>
      <c r="H827" s="180"/>
      <c r="I827" s="181">
        <v>17386.039515521137</v>
      </c>
      <c r="J827" s="181">
        <v>643</v>
      </c>
      <c r="K827" s="181">
        <f t="shared" si="12"/>
        <v>0</v>
      </c>
      <c r="L827" s="181">
        <v>1088</v>
      </c>
      <c r="M827" s="181">
        <v>19117.039515521137</v>
      </c>
      <c r="N827" s="249"/>
      <c r="O827" s="205">
        <v>3</v>
      </c>
      <c r="P827" s="181">
        <v>0</v>
      </c>
      <c r="Q827" s="181">
        <v>54087</v>
      </c>
      <c r="R827" s="181">
        <v>0</v>
      </c>
      <c r="S827" s="181">
        <v>0</v>
      </c>
      <c r="T827" s="181">
        <v>3264</v>
      </c>
      <c r="U827" s="181">
        <v>57351</v>
      </c>
      <c r="V827" s="250"/>
      <c r="W827" s="199">
        <v>0</v>
      </c>
      <c r="X827" s="258">
        <v>0.18</v>
      </c>
      <c r="Y827" s="258">
        <v>0.13171210137968303</v>
      </c>
      <c r="Z827" s="259">
        <v>0</v>
      </c>
      <c r="AA827" s="253"/>
      <c r="AB827" s="260">
        <v>0</v>
      </c>
      <c r="AC827" s="261">
        <v>0</v>
      </c>
      <c r="AD827" s="181">
        <v>0</v>
      </c>
      <c r="AE827" s="261">
        <v>0</v>
      </c>
      <c r="AF827" s="262">
        <v>0</v>
      </c>
      <c r="AG827" s="193"/>
    </row>
    <row r="828" spans="1:33" s="59" customFormat="1" ht="12">
      <c r="A828" s="194">
        <v>494</v>
      </c>
      <c r="B828" s="195">
        <v>494093163</v>
      </c>
      <c r="C828" s="196" t="s">
        <v>552</v>
      </c>
      <c r="D828" s="197">
        <v>93</v>
      </c>
      <c r="E828" s="196" t="s">
        <v>120</v>
      </c>
      <c r="F828" s="197">
        <v>163</v>
      </c>
      <c r="G828" s="198" t="s">
        <v>190</v>
      </c>
      <c r="H828" s="180"/>
      <c r="I828" s="181">
        <v>16182</v>
      </c>
      <c r="J828" s="181">
        <v>0</v>
      </c>
      <c r="K828" s="181">
        <f t="shared" si="12"/>
        <v>0</v>
      </c>
      <c r="L828" s="181">
        <v>1088</v>
      </c>
      <c r="M828" s="181">
        <v>17270</v>
      </c>
      <c r="N828" s="249"/>
      <c r="O828" s="205">
        <v>18</v>
      </c>
      <c r="P828" s="181">
        <v>0</v>
      </c>
      <c r="Q828" s="181">
        <v>291276</v>
      </c>
      <c r="R828" s="181">
        <v>0</v>
      </c>
      <c r="S828" s="181">
        <v>0</v>
      </c>
      <c r="T828" s="181">
        <v>19584</v>
      </c>
      <c r="U828" s="181">
        <v>310860</v>
      </c>
      <c r="V828" s="250"/>
      <c r="W828" s="199">
        <v>0</v>
      </c>
      <c r="X828" s="258">
        <v>0.113490033140277</v>
      </c>
      <c r="Y828" s="258">
        <v>9.7702527762697416E-2</v>
      </c>
      <c r="Z828" s="259">
        <v>0</v>
      </c>
      <c r="AA828" s="253"/>
      <c r="AB828" s="260">
        <v>0</v>
      </c>
      <c r="AC828" s="261">
        <v>0</v>
      </c>
      <c r="AD828" s="181">
        <v>0</v>
      </c>
      <c r="AE828" s="261">
        <v>0</v>
      </c>
      <c r="AF828" s="262">
        <v>0</v>
      </c>
      <c r="AG828" s="193"/>
    </row>
    <row r="829" spans="1:33" s="59" customFormat="1" ht="12">
      <c r="A829" s="194">
        <v>494</v>
      </c>
      <c r="B829" s="195">
        <v>494093165</v>
      </c>
      <c r="C829" s="196" t="s">
        <v>552</v>
      </c>
      <c r="D829" s="197">
        <v>93</v>
      </c>
      <c r="E829" s="196" t="s">
        <v>120</v>
      </c>
      <c r="F829" s="197">
        <v>165</v>
      </c>
      <c r="G829" s="198" t="s">
        <v>192</v>
      </c>
      <c r="H829" s="180"/>
      <c r="I829" s="181">
        <v>14857</v>
      </c>
      <c r="J829" s="181">
        <v>341</v>
      </c>
      <c r="K829" s="181">
        <f t="shared" si="12"/>
        <v>0</v>
      </c>
      <c r="L829" s="181">
        <v>1088</v>
      </c>
      <c r="M829" s="181">
        <v>16286</v>
      </c>
      <c r="N829" s="249"/>
      <c r="O829" s="205">
        <v>43</v>
      </c>
      <c r="P829" s="181">
        <v>0</v>
      </c>
      <c r="Q829" s="181">
        <v>653514</v>
      </c>
      <c r="R829" s="181">
        <v>0</v>
      </c>
      <c r="S829" s="181">
        <v>0</v>
      </c>
      <c r="T829" s="181">
        <v>46784</v>
      </c>
      <c r="U829" s="181">
        <v>700298</v>
      </c>
      <c r="V829" s="250"/>
      <c r="W829" s="199">
        <v>0</v>
      </c>
      <c r="X829" s="258">
        <v>9.8299999999999998E-2</v>
      </c>
      <c r="Y829" s="258">
        <v>9.1791609282026551E-2</v>
      </c>
      <c r="Z829" s="259">
        <v>0</v>
      </c>
      <c r="AA829" s="253"/>
      <c r="AB829" s="260">
        <v>0</v>
      </c>
      <c r="AC829" s="261">
        <v>0</v>
      </c>
      <c r="AD829" s="181">
        <v>0</v>
      </c>
      <c r="AE829" s="261">
        <v>0</v>
      </c>
      <c r="AF829" s="262">
        <v>0</v>
      </c>
      <c r="AG829" s="193"/>
    </row>
    <row r="830" spans="1:33" s="59" customFormat="1" ht="12">
      <c r="A830" s="194">
        <v>494</v>
      </c>
      <c r="B830" s="195">
        <v>494093176</v>
      </c>
      <c r="C830" s="196" t="s">
        <v>552</v>
      </c>
      <c r="D830" s="197">
        <v>93</v>
      </c>
      <c r="E830" s="196" t="s">
        <v>120</v>
      </c>
      <c r="F830" s="197">
        <v>176</v>
      </c>
      <c r="G830" s="198" t="s">
        <v>203</v>
      </c>
      <c r="H830" s="180"/>
      <c r="I830" s="181">
        <v>16605</v>
      </c>
      <c r="J830" s="181">
        <v>6989</v>
      </c>
      <c r="K830" s="181">
        <f t="shared" si="12"/>
        <v>0</v>
      </c>
      <c r="L830" s="181">
        <v>1088</v>
      </c>
      <c r="M830" s="181">
        <v>24682</v>
      </c>
      <c r="N830" s="249"/>
      <c r="O830" s="205">
        <v>13</v>
      </c>
      <c r="P830" s="181">
        <v>0</v>
      </c>
      <c r="Q830" s="181">
        <v>306722</v>
      </c>
      <c r="R830" s="181">
        <v>0</v>
      </c>
      <c r="S830" s="181">
        <v>0</v>
      </c>
      <c r="T830" s="181">
        <v>14144</v>
      </c>
      <c r="U830" s="181">
        <v>320866</v>
      </c>
      <c r="V830" s="250"/>
      <c r="W830" s="199">
        <v>0</v>
      </c>
      <c r="X830" s="258">
        <v>0.09</v>
      </c>
      <c r="Y830" s="258">
        <v>9.0644523528201515E-2</v>
      </c>
      <c r="Z830" s="259">
        <v>0</v>
      </c>
      <c r="AA830" s="253"/>
      <c r="AB830" s="260">
        <v>0</v>
      </c>
      <c r="AC830" s="261">
        <v>0.16078847989783537</v>
      </c>
      <c r="AD830" s="181">
        <v>3968.6433947095279</v>
      </c>
      <c r="AE830" s="261">
        <v>0</v>
      </c>
      <c r="AF830" s="262">
        <v>0</v>
      </c>
      <c r="AG830" s="193"/>
    </row>
    <row r="831" spans="1:33" s="59" customFormat="1" ht="12">
      <c r="A831" s="194">
        <v>494</v>
      </c>
      <c r="B831" s="195">
        <v>494093178</v>
      </c>
      <c r="C831" s="196" t="s">
        <v>552</v>
      </c>
      <c r="D831" s="197">
        <v>93</v>
      </c>
      <c r="E831" s="196" t="s">
        <v>120</v>
      </c>
      <c r="F831" s="197">
        <v>178</v>
      </c>
      <c r="G831" s="198" t="s">
        <v>205</v>
      </c>
      <c r="H831" s="180"/>
      <c r="I831" s="181">
        <v>10244</v>
      </c>
      <c r="J831" s="181">
        <v>2202</v>
      </c>
      <c r="K831" s="181">
        <f t="shared" si="12"/>
        <v>0</v>
      </c>
      <c r="L831" s="181">
        <v>1088</v>
      </c>
      <c r="M831" s="181">
        <v>13534</v>
      </c>
      <c r="N831" s="249"/>
      <c r="O831" s="205">
        <v>2</v>
      </c>
      <c r="P831" s="181">
        <v>0</v>
      </c>
      <c r="Q831" s="181">
        <v>24892</v>
      </c>
      <c r="R831" s="181">
        <v>0</v>
      </c>
      <c r="S831" s="181">
        <v>0</v>
      </c>
      <c r="T831" s="181">
        <v>2176</v>
      </c>
      <c r="U831" s="181">
        <v>27068</v>
      </c>
      <c r="V831" s="250"/>
      <c r="W831" s="199">
        <v>0</v>
      </c>
      <c r="X831" s="258">
        <v>0.09</v>
      </c>
      <c r="Y831" s="258">
        <v>6.3547846345107101E-2</v>
      </c>
      <c r="Z831" s="259">
        <v>0</v>
      </c>
      <c r="AA831" s="253"/>
      <c r="AB831" s="260">
        <v>0</v>
      </c>
      <c r="AC831" s="261">
        <v>0</v>
      </c>
      <c r="AD831" s="181">
        <v>0</v>
      </c>
      <c r="AE831" s="261">
        <v>0</v>
      </c>
      <c r="AF831" s="262">
        <v>0</v>
      </c>
      <c r="AG831" s="193"/>
    </row>
    <row r="832" spans="1:33" s="59" customFormat="1" ht="12">
      <c r="A832" s="194">
        <v>494</v>
      </c>
      <c r="B832" s="195">
        <v>494093181</v>
      </c>
      <c r="C832" s="196" t="s">
        <v>552</v>
      </c>
      <c r="D832" s="197">
        <v>93</v>
      </c>
      <c r="E832" s="196" t="s">
        <v>120</v>
      </c>
      <c r="F832" s="197">
        <v>181</v>
      </c>
      <c r="G832" s="198" t="s">
        <v>208</v>
      </c>
      <c r="H832" s="180"/>
      <c r="I832" s="181">
        <v>17087</v>
      </c>
      <c r="J832" s="181">
        <v>594</v>
      </c>
      <c r="K832" s="181">
        <f t="shared" si="12"/>
        <v>0</v>
      </c>
      <c r="L832" s="181">
        <v>1088</v>
      </c>
      <c r="M832" s="181">
        <v>18769</v>
      </c>
      <c r="N832" s="249"/>
      <c r="O832" s="205">
        <v>5</v>
      </c>
      <c r="P832" s="181">
        <v>0</v>
      </c>
      <c r="Q832" s="181">
        <v>88405</v>
      </c>
      <c r="R832" s="181">
        <v>0</v>
      </c>
      <c r="S832" s="181">
        <v>0</v>
      </c>
      <c r="T832" s="181">
        <v>5440</v>
      </c>
      <c r="U832" s="181">
        <v>93845</v>
      </c>
      <c r="V832" s="250"/>
      <c r="W832" s="199">
        <v>0</v>
      </c>
      <c r="X832" s="258">
        <v>0.09</v>
      </c>
      <c r="Y832" s="258">
        <v>2.5469368153548375E-2</v>
      </c>
      <c r="Z832" s="259">
        <v>0</v>
      </c>
      <c r="AA832" s="253"/>
      <c r="AB832" s="260">
        <v>0</v>
      </c>
      <c r="AC832" s="261">
        <v>0</v>
      </c>
      <c r="AD832" s="181">
        <v>0</v>
      </c>
      <c r="AE832" s="261">
        <v>0</v>
      </c>
      <c r="AF832" s="262">
        <v>0</v>
      </c>
      <c r="AG832" s="193"/>
    </row>
    <row r="833" spans="1:33" s="59" customFormat="1" ht="12">
      <c r="A833" s="194">
        <v>494</v>
      </c>
      <c r="B833" s="195">
        <v>494093229</v>
      </c>
      <c r="C833" s="196" t="s">
        <v>552</v>
      </c>
      <c r="D833" s="197">
        <v>93</v>
      </c>
      <c r="E833" s="196" t="s">
        <v>120</v>
      </c>
      <c r="F833" s="197">
        <v>229</v>
      </c>
      <c r="G833" s="198" t="s">
        <v>256</v>
      </c>
      <c r="H833" s="180"/>
      <c r="I833" s="181">
        <v>18290</v>
      </c>
      <c r="J833" s="181">
        <v>1902</v>
      </c>
      <c r="K833" s="181">
        <f t="shared" si="12"/>
        <v>0</v>
      </c>
      <c r="L833" s="181">
        <v>1088</v>
      </c>
      <c r="M833" s="181">
        <v>21280</v>
      </c>
      <c r="N833" s="249"/>
      <c r="O833" s="205">
        <v>7</v>
      </c>
      <c r="P833" s="181">
        <v>0</v>
      </c>
      <c r="Q833" s="181">
        <v>141344</v>
      </c>
      <c r="R833" s="181">
        <v>0</v>
      </c>
      <c r="S833" s="181">
        <v>0</v>
      </c>
      <c r="T833" s="181">
        <v>7616</v>
      </c>
      <c r="U833" s="181">
        <v>148960</v>
      </c>
      <c r="V833" s="250"/>
      <c r="W833" s="199">
        <v>0</v>
      </c>
      <c r="X833" s="258">
        <v>0.09</v>
      </c>
      <c r="Y833" s="258">
        <v>1.8899001017940016E-2</v>
      </c>
      <c r="Z833" s="259">
        <v>0</v>
      </c>
      <c r="AA833" s="253"/>
      <c r="AB833" s="260">
        <v>0</v>
      </c>
      <c r="AC833" s="261">
        <v>0</v>
      </c>
      <c r="AD833" s="181">
        <v>0</v>
      </c>
      <c r="AE833" s="261">
        <v>0</v>
      </c>
      <c r="AF833" s="262">
        <v>0</v>
      </c>
      <c r="AG833" s="193"/>
    </row>
    <row r="834" spans="1:33" s="59" customFormat="1" ht="12">
      <c r="A834" s="194">
        <v>494</v>
      </c>
      <c r="B834" s="195">
        <v>494093248</v>
      </c>
      <c r="C834" s="196" t="s">
        <v>552</v>
      </c>
      <c r="D834" s="197">
        <v>93</v>
      </c>
      <c r="E834" s="196" t="s">
        <v>120</v>
      </c>
      <c r="F834" s="197">
        <v>248</v>
      </c>
      <c r="G834" s="198" t="s">
        <v>275</v>
      </c>
      <c r="H834" s="180"/>
      <c r="I834" s="181">
        <v>15431</v>
      </c>
      <c r="J834" s="181">
        <v>823</v>
      </c>
      <c r="K834" s="181">
        <f t="shared" si="12"/>
        <v>0</v>
      </c>
      <c r="L834" s="181">
        <v>1088</v>
      </c>
      <c r="M834" s="181">
        <v>17342</v>
      </c>
      <c r="N834" s="249"/>
      <c r="O834" s="205">
        <v>297</v>
      </c>
      <c r="P834" s="181">
        <v>0</v>
      </c>
      <c r="Q834" s="181">
        <v>4827438</v>
      </c>
      <c r="R834" s="181">
        <v>0</v>
      </c>
      <c r="S834" s="181">
        <v>0</v>
      </c>
      <c r="T834" s="181">
        <v>323136</v>
      </c>
      <c r="U834" s="181">
        <v>5150574</v>
      </c>
      <c r="V834" s="250"/>
      <c r="W834" s="199">
        <v>0</v>
      </c>
      <c r="X834" s="258">
        <v>0.09</v>
      </c>
      <c r="Y834" s="258">
        <v>7.0579296698307384E-2</v>
      </c>
      <c r="Z834" s="259">
        <v>0</v>
      </c>
      <c r="AA834" s="253"/>
      <c r="AB834" s="260">
        <v>0</v>
      </c>
      <c r="AC834" s="261">
        <v>0</v>
      </c>
      <c r="AD834" s="181">
        <v>0</v>
      </c>
      <c r="AE834" s="261">
        <v>0</v>
      </c>
      <c r="AF834" s="262">
        <v>0</v>
      </c>
      <c r="AG834" s="193"/>
    </row>
    <row r="835" spans="1:33" s="59" customFormat="1" ht="12">
      <c r="A835" s="194">
        <v>494</v>
      </c>
      <c r="B835" s="195">
        <v>494093262</v>
      </c>
      <c r="C835" s="196" t="s">
        <v>552</v>
      </c>
      <c r="D835" s="197">
        <v>93</v>
      </c>
      <c r="E835" s="196" t="s">
        <v>120</v>
      </c>
      <c r="F835" s="197">
        <v>262</v>
      </c>
      <c r="G835" s="198" t="s">
        <v>289</v>
      </c>
      <c r="H835" s="180"/>
      <c r="I835" s="181">
        <v>14591</v>
      </c>
      <c r="J835" s="181">
        <v>5888</v>
      </c>
      <c r="K835" s="181">
        <f t="shared" si="12"/>
        <v>0</v>
      </c>
      <c r="L835" s="181">
        <v>1088</v>
      </c>
      <c r="M835" s="181">
        <v>21567</v>
      </c>
      <c r="N835" s="249"/>
      <c r="O835" s="205">
        <v>12</v>
      </c>
      <c r="P835" s="181">
        <v>0</v>
      </c>
      <c r="Q835" s="181">
        <v>245748.00000000003</v>
      </c>
      <c r="R835" s="181">
        <v>-1092.8019126993158</v>
      </c>
      <c r="S835" s="181">
        <v>0</v>
      </c>
      <c r="T835" s="181">
        <v>13056</v>
      </c>
      <c r="U835" s="181">
        <v>257711.19808730073</v>
      </c>
      <c r="V835" s="250"/>
      <c r="W835" s="199">
        <v>0</v>
      </c>
      <c r="X835" s="258">
        <v>0.09</v>
      </c>
      <c r="Y835" s="258">
        <v>0.11492476209979027</v>
      </c>
      <c r="Z835" s="259">
        <v>-91.06682605827632</v>
      </c>
      <c r="AA835" s="253"/>
      <c r="AB835" s="260">
        <v>0</v>
      </c>
      <c r="AC835" s="261">
        <v>10.500000000000002</v>
      </c>
      <c r="AD835" s="181">
        <v>226452.50000000003</v>
      </c>
      <c r="AE835" s="261">
        <v>0</v>
      </c>
      <c r="AF835" s="262">
        <v>0</v>
      </c>
      <c r="AG835" s="193"/>
    </row>
    <row r="836" spans="1:33" s="59" customFormat="1" ht="12">
      <c r="A836" s="194">
        <v>494</v>
      </c>
      <c r="B836" s="195">
        <v>494093284</v>
      </c>
      <c r="C836" s="196" t="s">
        <v>552</v>
      </c>
      <c r="D836" s="197">
        <v>93</v>
      </c>
      <c r="E836" s="196" t="s">
        <v>120</v>
      </c>
      <c r="F836" s="197">
        <v>284</v>
      </c>
      <c r="G836" s="198" t="s">
        <v>311</v>
      </c>
      <c r="H836" s="180"/>
      <c r="I836" s="181">
        <v>11312</v>
      </c>
      <c r="J836" s="181">
        <v>5004</v>
      </c>
      <c r="K836" s="181">
        <f t="shared" si="12"/>
        <v>0</v>
      </c>
      <c r="L836" s="181">
        <v>1088</v>
      </c>
      <c r="M836" s="181">
        <v>17404</v>
      </c>
      <c r="N836" s="249"/>
      <c r="O836" s="205">
        <v>3</v>
      </c>
      <c r="P836" s="181">
        <v>0</v>
      </c>
      <c r="Q836" s="181">
        <v>48948</v>
      </c>
      <c r="R836" s="181">
        <v>0</v>
      </c>
      <c r="S836" s="181">
        <v>0</v>
      </c>
      <c r="T836" s="181">
        <v>3264</v>
      </c>
      <c r="U836" s="181">
        <v>52212</v>
      </c>
      <c r="V836" s="250"/>
      <c r="W836" s="199">
        <v>0</v>
      </c>
      <c r="X836" s="258">
        <v>0.09</v>
      </c>
      <c r="Y836" s="258">
        <v>6.6376818230095211E-2</v>
      </c>
      <c r="Z836" s="259">
        <v>0</v>
      </c>
      <c r="AA836" s="253"/>
      <c r="AB836" s="260">
        <v>0</v>
      </c>
      <c r="AC836" s="261">
        <v>0</v>
      </c>
      <c r="AD836" s="181">
        <v>0</v>
      </c>
      <c r="AE836" s="261">
        <v>0</v>
      </c>
      <c r="AF836" s="262">
        <v>0</v>
      </c>
      <c r="AG836" s="193"/>
    </row>
    <row r="837" spans="1:33" s="59" customFormat="1" ht="12">
      <c r="A837" s="194">
        <v>494</v>
      </c>
      <c r="B837" s="195">
        <v>494093291</v>
      </c>
      <c r="C837" s="196" t="s">
        <v>552</v>
      </c>
      <c r="D837" s="197">
        <v>93</v>
      </c>
      <c r="E837" s="196" t="s">
        <v>120</v>
      </c>
      <c r="F837" s="197">
        <v>291</v>
      </c>
      <c r="G837" s="198" t="s">
        <v>318</v>
      </c>
      <c r="H837" s="180"/>
      <c r="I837" s="181">
        <v>15581</v>
      </c>
      <c r="J837" s="181">
        <v>6420</v>
      </c>
      <c r="K837" s="181">
        <f t="shared" si="12"/>
        <v>0</v>
      </c>
      <c r="L837" s="181">
        <v>1088</v>
      </c>
      <c r="M837" s="181">
        <v>23089</v>
      </c>
      <c r="N837" s="249"/>
      <c r="O837" s="205">
        <v>2</v>
      </c>
      <c r="P837" s="181">
        <v>0</v>
      </c>
      <c r="Q837" s="181">
        <v>44002</v>
      </c>
      <c r="R837" s="181">
        <v>0</v>
      </c>
      <c r="S837" s="181">
        <v>0</v>
      </c>
      <c r="T837" s="181">
        <v>2176</v>
      </c>
      <c r="U837" s="181">
        <v>46178</v>
      </c>
      <c r="V837" s="250"/>
      <c r="W837" s="199">
        <v>0</v>
      </c>
      <c r="X837" s="258">
        <v>0.09</v>
      </c>
      <c r="Y837" s="258">
        <v>3.5765587975309099E-2</v>
      </c>
      <c r="Z837" s="259">
        <v>0</v>
      </c>
      <c r="AA837" s="253"/>
      <c r="AB837" s="260">
        <v>0</v>
      </c>
      <c r="AC837" s="261">
        <v>0</v>
      </c>
      <c r="AD837" s="181">
        <v>0</v>
      </c>
      <c r="AE837" s="261">
        <v>0</v>
      </c>
      <c r="AF837" s="262">
        <v>0</v>
      </c>
      <c r="AG837" s="193"/>
    </row>
    <row r="838" spans="1:33" s="59" customFormat="1" ht="12">
      <c r="A838" s="194">
        <v>494</v>
      </c>
      <c r="B838" s="195">
        <v>494093293</v>
      </c>
      <c r="C838" s="196" t="s">
        <v>552</v>
      </c>
      <c r="D838" s="197">
        <v>93</v>
      </c>
      <c r="E838" s="196" t="s">
        <v>120</v>
      </c>
      <c r="F838" s="197">
        <v>293</v>
      </c>
      <c r="G838" s="198" t="s">
        <v>320</v>
      </c>
      <c r="H838" s="180"/>
      <c r="I838" s="181">
        <v>17252</v>
      </c>
      <c r="J838" s="181">
        <v>753</v>
      </c>
      <c r="K838" s="181">
        <f t="shared" si="12"/>
        <v>0</v>
      </c>
      <c r="L838" s="181">
        <v>1088</v>
      </c>
      <c r="M838" s="181">
        <v>19093</v>
      </c>
      <c r="N838" s="249"/>
      <c r="O838" s="205">
        <v>1</v>
      </c>
      <c r="P838" s="181">
        <v>0</v>
      </c>
      <c r="Q838" s="181">
        <v>18005</v>
      </c>
      <c r="R838" s="181">
        <v>0</v>
      </c>
      <c r="S838" s="181">
        <v>0</v>
      </c>
      <c r="T838" s="181">
        <v>1088</v>
      </c>
      <c r="U838" s="181">
        <v>19093</v>
      </c>
      <c r="V838" s="250"/>
      <c r="W838" s="199">
        <v>0</v>
      </c>
      <c r="X838" s="258">
        <v>0.18</v>
      </c>
      <c r="Y838" s="258">
        <v>1.1950118609715614E-2</v>
      </c>
      <c r="Z838" s="259">
        <v>0</v>
      </c>
      <c r="AA838" s="253"/>
      <c r="AB838" s="260">
        <v>0</v>
      </c>
      <c r="AC838" s="261">
        <v>0</v>
      </c>
      <c r="AD838" s="181">
        <v>0</v>
      </c>
      <c r="AE838" s="261">
        <v>0</v>
      </c>
      <c r="AF838" s="262">
        <v>0</v>
      </c>
      <c r="AG838" s="193"/>
    </row>
    <row r="839" spans="1:33" s="59" customFormat="1" ht="12">
      <c r="A839" s="194">
        <v>494</v>
      </c>
      <c r="B839" s="195">
        <v>494093346</v>
      </c>
      <c r="C839" s="196" t="s">
        <v>552</v>
      </c>
      <c r="D839" s="197">
        <v>93</v>
      </c>
      <c r="E839" s="196" t="s">
        <v>120</v>
      </c>
      <c r="F839" s="197">
        <v>346</v>
      </c>
      <c r="G839" s="198" t="s">
        <v>373</v>
      </c>
      <c r="H839" s="180"/>
      <c r="I839" s="181">
        <v>15559</v>
      </c>
      <c r="J839" s="181">
        <v>2838</v>
      </c>
      <c r="K839" s="181">
        <f t="shared" si="12"/>
        <v>0</v>
      </c>
      <c r="L839" s="181">
        <v>1088</v>
      </c>
      <c r="M839" s="181">
        <v>19485</v>
      </c>
      <c r="N839" s="249"/>
      <c r="O839" s="205">
        <v>1</v>
      </c>
      <c r="P839" s="181">
        <v>0</v>
      </c>
      <c r="Q839" s="181">
        <v>18397</v>
      </c>
      <c r="R839" s="181">
        <v>0</v>
      </c>
      <c r="S839" s="181">
        <v>0</v>
      </c>
      <c r="T839" s="181">
        <v>1088</v>
      </c>
      <c r="U839" s="181">
        <v>19485</v>
      </c>
      <c r="V839" s="250"/>
      <c r="W839" s="199">
        <v>0</v>
      </c>
      <c r="X839" s="258">
        <v>0.09</v>
      </c>
      <c r="Y839" s="258">
        <v>1.3816535216838313E-2</v>
      </c>
      <c r="Z839" s="259">
        <v>0</v>
      </c>
      <c r="AA839" s="253"/>
      <c r="AB839" s="260">
        <v>0</v>
      </c>
      <c r="AC839" s="261">
        <v>0</v>
      </c>
      <c r="AD839" s="181">
        <v>0</v>
      </c>
      <c r="AE839" s="261">
        <v>0</v>
      </c>
      <c r="AF839" s="262">
        <v>0</v>
      </c>
      <c r="AG839" s="193"/>
    </row>
    <row r="840" spans="1:33" s="59" customFormat="1" ht="12">
      <c r="A840" s="194">
        <v>494</v>
      </c>
      <c r="B840" s="195">
        <v>494093347</v>
      </c>
      <c r="C840" s="196" t="s">
        <v>552</v>
      </c>
      <c r="D840" s="197">
        <v>93</v>
      </c>
      <c r="E840" s="196" t="s">
        <v>120</v>
      </c>
      <c r="F840" s="197">
        <v>347</v>
      </c>
      <c r="G840" s="198" t="s">
        <v>374</v>
      </c>
      <c r="H840" s="180"/>
      <c r="I840" s="181">
        <v>17067</v>
      </c>
      <c r="J840" s="181">
        <v>8809</v>
      </c>
      <c r="K840" s="181">
        <f t="shared" si="12"/>
        <v>0</v>
      </c>
      <c r="L840" s="181">
        <v>1088</v>
      </c>
      <c r="M840" s="181">
        <v>26964</v>
      </c>
      <c r="N840" s="249"/>
      <c r="O840" s="205">
        <v>2</v>
      </c>
      <c r="P840" s="181">
        <v>0</v>
      </c>
      <c r="Q840" s="181">
        <v>51752</v>
      </c>
      <c r="R840" s="181">
        <v>0</v>
      </c>
      <c r="S840" s="181">
        <v>0</v>
      </c>
      <c r="T840" s="181">
        <v>2176</v>
      </c>
      <c r="U840" s="181">
        <v>53928</v>
      </c>
      <c r="V840" s="250"/>
      <c r="W840" s="199">
        <v>0</v>
      </c>
      <c r="X840" s="258">
        <v>0.09</v>
      </c>
      <c r="Y840" s="258">
        <v>9.1849142670942449E-3</v>
      </c>
      <c r="Z840" s="259">
        <v>0</v>
      </c>
      <c r="AA840" s="253"/>
      <c r="AB840" s="260">
        <v>0</v>
      </c>
      <c r="AC840" s="261">
        <v>0</v>
      </c>
      <c r="AD840" s="181">
        <v>0</v>
      </c>
      <c r="AE840" s="261">
        <v>0</v>
      </c>
      <c r="AF840" s="262">
        <v>0</v>
      </c>
      <c r="AG840" s="193"/>
    </row>
    <row r="841" spans="1:33" s="59" customFormat="1" ht="12">
      <c r="A841" s="194">
        <v>496</v>
      </c>
      <c r="B841" s="195">
        <v>496201003</v>
      </c>
      <c r="C841" s="196" t="s">
        <v>553</v>
      </c>
      <c r="D841" s="197">
        <v>201</v>
      </c>
      <c r="E841" s="196" t="s">
        <v>228</v>
      </c>
      <c r="F841" s="197">
        <v>3</v>
      </c>
      <c r="G841" s="198" t="s">
        <v>30</v>
      </c>
      <c r="H841" s="180"/>
      <c r="I841" s="181">
        <v>12089.715302013421</v>
      </c>
      <c r="J841" s="181">
        <v>2272</v>
      </c>
      <c r="K841" s="181">
        <f t="shared" si="12"/>
        <v>0</v>
      </c>
      <c r="L841" s="181">
        <v>1088</v>
      </c>
      <c r="M841" s="181">
        <v>15449.715302013421</v>
      </c>
      <c r="N841" s="249"/>
      <c r="O841" s="205">
        <v>1</v>
      </c>
      <c r="P841" s="181">
        <v>0</v>
      </c>
      <c r="Q841" s="181">
        <v>14362</v>
      </c>
      <c r="R841" s="181">
        <v>0</v>
      </c>
      <c r="S841" s="181">
        <v>0</v>
      </c>
      <c r="T841" s="181">
        <v>1088</v>
      </c>
      <c r="U841" s="181">
        <v>15450</v>
      </c>
      <c r="V841" s="250"/>
      <c r="W841" s="199">
        <v>0</v>
      </c>
      <c r="X841" s="258">
        <v>0.09</v>
      </c>
      <c r="Y841" s="258">
        <v>8.6293969851062734E-4</v>
      </c>
      <c r="Z841" s="259">
        <v>0</v>
      </c>
      <c r="AA841" s="253"/>
      <c r="AB841" s="260">
        <v>0</v>
      </c>
      <c r="AC841" s="261">
        <v>0</v>
      </c>
      <c r="AD841" s="181">
        <v>0</v>
      </c>
      <c r="AE841" s="261">
        <v>0</v>
      </c>
      <c r="AF841" s="262">
        <v>0</v>
      </c>
      <c r="AG841" s="193"/>
    </row>
    <row r="842" spans="1:33" s="59" customFormat="1" ht="12">
      <c r="A842" s="194">
        <v>496</v>
      </c>
      <c r="B842" s="195">
        <v>496201072</v>
      </c>
      <c r="C842" s="196" t="s">
        <v>553</v>
      </c>
      <c r="D842" s="197">
        <v>201</v>
      </c>
      <c r="E842" s="196" t="s">
        <v>228</v>
      </c>
      <c r="F842" s="197">
        <v>72</v>
      </c>
      <c r="G842" s="198" t="s">
        <v>99</v>
      </c>
      <c r="H842" s="180"/>
      <c r="I842" s="181">
        <v>13080</v>
      </c>
      <c r="J842" s="181">
        <v>3970</v>
      </c>
      <c r="K842" s="181">
        <f t="shared" si="12"/>
        <v>0</v>
      </c>
      <c r="L842" s="181">
        <v>1088</v>
      </c>
      <c r="M842" s="181">
        <v>18138</v>
      </c>
      <c r="N842" s="249"/>
      <c r="O842" s="205">
        <v>4</v>
      </c>
      <c r="P842" s="181">
        <v>0</v>
      </c>
      <c r="Q842" s="181">
        <v>68200</v>
      </c>
      <c r="R842" s="181">
        <v>0</v>
      </c>
      <c r="S842" s="181">
        <v>0</v>
      </c>
      <c r="T842" s="181">
        <v>4352</v>
      </c>
      <c r="U842" s="181">
        <v>72552</v>
      </c>
      <c r="V842" s="250"/>
      <c r="W842" s="199">
        <v>0</v>
      </c>
      <c r="X842" s="258">
        <v>0.09</v>
      </c>
      <c r="Y842" s="258">
        <v>3.3618545645233058E-3</v>
      </c>
      <c r="Z842" s="259">
        <v>0</v>
      </c>
      <c r="AA842" s="253"/>
      <c r="AB842" s="260">
        <v>0</v>
      </c>
      <c r="AC842" s="261">
        <v>0</v>
      </c>
      <c r="AD842" s="181">
        <v>0</v>
      </c>
      <c r="AE842" s="261">
        <v>0</v>
      </c>
      <c r="AF842" s="262">
        <v>0</v>
      </c>
      <c r="AG842" s="193"/>
    </row>
    <row r="843" spans="1:33" s="59" customFormat="1" ht="12">
      <c r="A843" s="194">
        <v>496</v>
      </c>
      <c r="B843" s="195">
        <v>496201095</v>
      </c>
      <c r="C843" s="196" t="s">
        <v>553</v>
      </c>
      <c r="D843" s="197">
        <v>201</v>
      </c>
      <c r="E843" s="196" t="s">
        <v>228</v>
      </c>
      <c r="F843" s="197">
        <v>95</v>
      </c>
      <c r="G843" s="198" t="s">
        <v>122</v>
      </c>
      <c r="H843" s="180"/>
      <c r="I843" s="181">
        <v>15831</v>
      </c>
      <c r="J843" s="181">
        <v>0</v>
      </c>
      <c r="K843" s="181">
        <f t="shared" ref="K843:K906" si="13">S843/O843</f>
        <v>0</v>
      </c>
      <c r="L843" s="181">
        <v>1088</v>
      </c>
      <c r="M843" s="181">
        <v>16919</v>
      </c>
      <c r="N843" s="249"/>
      <c r="O843" s="205">
        <v>6</v>
      </c>
      <c r="P843" s="181">
        <v>0</v>
      </c>
      <c r="Q843" s="181">
        <v>94986</v>
      </c>
      <c r="R843" s="181">
        <v>0</v>
      </c>
      <c r="S843" s="181">
        <v>0</v>
      </c>
      <c r="T843" s="181">
        <v>6528</v>
      </c>
      <c r="U843" s="181">
        <v>101514</v>
      </c>
      <c r="V843" s="250"/>
      <c r="W843" s="199">
        <v>0</v>
      </c>
      <c r="X843" s="258">
        <v>0.18</v>
      </c>
      <c r="Y843" s="258">
        <v>0.13923286409707997</v>
      </c>
      <c r="Z843" s="259">
        <v>0</v>
      </c>
      <c r="AA843" s="253"/>
      <c r="AB843" s="260">
        <v>0</v>
      </c>
      <c r="AC843" s="261">
        <v>0</v>
      </c>
      <c r="AD843" s="181">
        <v>0</v>
      </c>
      <c r="AE843" s="261">
        <v>0</v>
      </c>
      <c r="AF843" s="262">
        <v>0</v>
      </c>
      <c r="AG843" s="193"/>
    </row>
    <row r="844" spans="1:33" s="59" customFormat="1" ht="12">
      <c r="A844" s="194">
        <v>496</v>
      </c>
      <c r="B844" s="195">
        <v>496201201</v>
      </c>
      <c r="C844" s="196" t="s">
        <v>553</v>
      </c>
      <c r="D844" s="197">
        <v>201</v>
      </c>
      <c r="E844" s="196" t="s">
        <v>228</v>
      </c>
      <c r="F844" s="197">
        <v>201</v>
      </c>
      <c r="G844" s="198" t="s">
        <v>228</v>
      </c>
      <c r="H844" s="180"/>
      <c r="I844" s="181">
        <v>15506</v>
      </c>
      <c r="J844" s="181">
        <v>382</v>
      </c>
      <c r="K844" s="181">
        <f t="shared" si="13"/>
        <v>452.27663934426232</v>
      </c>
      <c r="L844" s="181">
        <v>1088</v>
      </c>
      <c r="M844" s="181">
        <v>17428.276639344262</v>
      </c>
      <c r="N844" s="249"/>
      <c r="O844" s="205">
        <v>488</v>
      </c>
      <c r="P844" s="181">
        <v>0</v>
      </c>
      <c r="Q844" s="181">
        <v>7753344</v>
      </c>
      <c r="R844" s="181">
        <v>0</v>
      </c>
      <c r="S844" s="181">
        <v>220711</v>
      </c>
      <c r="T844" s="181">
        <v>530944</v>
      </c>
      <c r="U844" s="181">
        <v>8504999</v>
      </c>
      <c r="V844" s="250"/>
      <c r="W844" s="199">
        <v>0</v>
      </c>
      <c r="X844" s="258">
        <v>0.18</v>
      </c>
      <c r="Y844" s="258">
        <v>0.105810480157641</v>
      </c>
      <c r="Z844" s="259">
        <v>0</v>
      </c>
      <c r="AA844" s="253"/>
      <c r="AB844" s="260">
        <v>0</v>
      </c>
      <c r="AC844" s="261">
        <v>0</v>
      </c>
      <c r="AD844" s="181">
        <v>0</v>
      </c>
      <c r="AE844" s="261">
        <v>0</v>
      </c>
      <c r="AF844" s="262">
        <v>0</v>
      </c>
      <c r="AG844" s="193"/>
    </row>
    <row r="845" spans="1:33" s="59" customFormat="1" ht="12">
      <c r="A845" s="194">
        <v>496</v>
      </c>
      <c r="B845" s="195">
        <v>496201331</v>
      </c>
      <c r="C845" s="196" t="s">
        <v>553</v>
      </c>
      <c r="D845" s="197">
        <v>201</v>
      </c>
      <c r="E845" s="196" t="s">
        <v>228</v>
      </c>
      <c r="F845" s="197">
        <v>331</v>
      </c>
      <c r="G845" s="198" t="s">
        <v>358</v>
      </c>
      <c r="H845" s="180"/>
      <c r="I845" s="181">
        <v>12569.268859364875</v>
      </c>
      <c r="J845" s="181">
        <v>4451</v>
      </c>
      <c r="K845" s="181">
        <f t="shared" si="13"/>
        <v>0</v>
      </c>
      <c r="L845" s="181">
        <v>1088</v>
      </c>
      <c r="M845" s="181">
        <v>18108.268859364875</v>
      </c>
      <c r="N845" s="249"/>
      <c r="O845" s="205">
        <v>1</v>
      </c>
      <c r="P845" s="181">
        <v>0</v>
      </c>
      <c r="Q845" s="181">
        <v>17020</v>
      </c>
      <c r="R845" s="181">
        <v>0</v>
      </c>
      <c r="S845" s="181">
        <v>0</v>
      </c>
      <c r="T845" s="181">
        <v>1088</v>
      </c>
      <c r="U845" s="181">
        <v>18108</v>
      </c>
      <c r="V845" s="250"/>
      <c r="W845" s="199">
        <v>0</v>
      </c>
      <c r="X845" s="258">
        <v>0.09</v>
      </c>
      <c r="Y845" s="258">
        <v>2.5672392678212287E-2</v>
      </c>
      <c r="Z845" s="259">
        <v>0</v>
      </c>
      <c r="AA845" s="253"/>
      <c r="AB845" s="260">
        <v>0</v>
      </c>
      <c r="AC845" s="261">
        <v>0</v>
      </c>
      <c r="AD845" s="181">
        <v>0</v>
      </c>
      <c r="AE845" s="261">
        <v>0</v>
      </c>
      <c r="AF845" s="262">
        <v>0</v>
      </c>
      <c r="AG845" s="193"/>
    </row>
    <row r="846" spans="1:33" s="59" customFormat="1" ht="12">
      <c r="A846" s="194">
        <v>497</v>
      </c>
      <c r="B846" s="195">
        <v>497117005</v>
      </c>
      <c r="C846" s="196" t="s">
        <v>554</v>
      </c>
      <c r="D846" s="197">
        <v>117</v>
      </c>
      <c r="E846" s="196" t="s">
        <v>144</v>
      </c>
      <c r="F846" s="197">
        <v>5</v>
      </c>
      <c r="G846" s="198" t="s">
        <v>32</v>
      </c>
      <c r="H846" s="180"/>
      <c r="I846" s="181">
        <v>12019</v>
      </c>
      <c r="J846" s="181">
        <v>5936</v>
      </c>
      <c r="K846" s="181">
        <f t="shared" si="13"/>
        <v>0</v>
      </c>
      <c r="L846" s="181">
        <v>1088</v>
      </c>
      <c r="M846" s="181">
        <v>19043</v>
      </c>
      <c r="N846" s="249"/>
      <c r="O846" s="205">
        <v>7</v>
      </c>
      <c r="P846" s="181">
        <v>0</v>
      </c>
      <c r="Q846" s="181">
        <v>125685</v>
      </c>
      <c r="R846" s="181">
        <v>0</v>
      </c>
      <c r="S846" s="181">
        <v>0</v>
      </c>
      <c r="T846" s="181">
        <v>7616</v>
      </c>
      <c r="U846" s="181">
        <v>133301</v>
      </c>
      <c r="V846" s="250"/>
      <c r="W846" s="199">
        <v>0</v>
      </c>
      <c r="X846" s="258">
        <v>0.09</v>
      </c>
      <c r="Y846" s="258">
        <v>1.9924643325517803E-2</v>
      </c>
      <c r="Z846" s="259">
        <v>0</v>
      </c>
      <c r="AA846" s="253"/>
      <c r="AB846" s="260">
        <v>0</v>
      </c>
      <c r="AC846" s="261">
        <v>0</v>
      </c>
      <c r="AD846" s="181">
        <v>0</v>
      </c>
      <c r="AE846" s="261">
        <v>0</v>
      </c>
      <c r="AF846" s="262">
        <v>0</v>
      </c>
      <c r="AG846" s="193"/>
    </row>
    <row r="847" spans="1:33" s="59" customFormat="1" ht="12">
      <c r="A847" s="194">
        <v>497</v>
      </c>
      <c r="B847" s="195">
        <v>497117008</v>
      </c>
      <c r="C847" s="196" t="s">
        <v>554</v>
      </c>
      <c r="D847" s="197">
        <v>117</v>
      </c>
      <c r="E847" s="196" t="s">
        <v>144</v>
      </c>
      <c r="F847" s="197">
        <v>8</v>
      </c>
      <c r="G847" s="198" t="s">
        <v>35</v>
      </c>
      <c r="H847" s="180"/>
      <c r="I847" s="181">
        <v>10930</v>
      </c>
      <c r="J847" s="181">
        <v>11308</v>
      </c>
      <c r="K847" s="181">
        <f t="shared" si="13"/>
        <v>0</v>
      </c>
      <c r="L847" s="181">
        <v>1088</v>
      </c>
      <c r="M847" s="181">
        <v>23326</v>
      </c>
      <c r="N847" s="249"/>
      <c r="O847" s="205">
        <v>77</v>
      </c>
      <c r="P847" s="181">
        <v>0</v>
      </c>
      <c r="Q847" s="181">
        <v>1712326</v>
      </c>
      <c r="R847" s="181">
        <v>0</v>
      </c>
      <c r="S847" s="181">
        <v>0</v>
      </c>
      <c r="T847" s="181">
        <v>83776</v>
      </c>
      <c r="U847" s="181">
        <v>1796102</v>
      </c>
      <c r="V847" s="250"/>
      <c r="W847" s="199">
        <v>0</v>
      </c>
      <c r="X847" s="258">
        <v>0.09</v>
      </c>
      <c r="Y847" s="258">
        <v>6.5006030753308755E-2</v>
      </c>
      <c r="Z847" s="259">
        <v>0</v>
      </c>
      <c r="AA847" s="253"/>
      <c r="AB847" s="260">
        <v>0</v>
      </c>
      <c r="AC847" s="261">
        <v>0</v>
      </c>
      <c r="AD847" s="181">
        <v>0</v>
      </c>
      <c r="AE847" s="261">
        <v>0</v>
      </c>
      <c r="AF847" s="262">
        <v>0</v>
      </c>
      <c r="AG847" s="193"/>
    </row>
    <row r="848" spans="1:33" s="59" customFormat="1" ht="12">
      <c r="A848" s="194">
        <v>497</v>
      </c>
      <c r="B848" s="195">
        <v>497117024</v>
      </c>
      <c r="C848" s="196" t="s">
        <v>554</v>
      </c>
      <c r="D848" s="197">
        <v>117</v>
      </c>
      <c r="E848" s="196" t="s">
        <v>144</v>
      </c>
      <c r="F848" s="197">
        <v>24</v>
      </c>
      <c r="G848" s="198" t="s">
        <v>51</v>
      </c>
      <c r="H848" s="180"/>
      <c r="I848" s="181">
        <v>11636</v>
      </c>
      <c r="J848" s="181">
        <v>3068</v>
      </c>
      <c r="K848" s="181">
        <f t="shared" si="13"/>
        <v>0</v>
      </c>
      <c r="L848" s="181">
        <v>1088</v>
      </c>
      <c r="M848" s="181">
        <v>15792</v>
      </c>
      <c r="N848" s="249"/>
      <c r="O848" s="205">
        <v>23</v>
      </c>
      <c r="P848" s="181">
        <v>0</v>
      </c>
      <c r="Q848" s="181">
        <v>338192</v>
      </c>
      <c r="R848" s="181">
        <v>0</v>
      </c>
      <c r="S848" s="181">
        <v>0</v>
      </c>
      <c r="T848" s="181">
        <v>25024</v>
      </c>
      <c r="U848" s="181">
        <v>363216</v>
      </c>
      <c r="V848" s="250"/>
      <c r="W848" s="199">
        <v>0</v>
      </c>
      <c r="X848" s="258">
        <v>0.09</v>
      </c>
      <c r="Y848" s="258">
        <v>2.0470003853742709E-2</v>
      </c>
      <c r="Z848" s="259">
        <v>0</v>
      </c>
      <c r="AA848" s="253"/>
      <c r="AB848" s="260">
        <v>0</v>
      </c>
      <c r="AC848" s="261">
        <v>0</v>
      </c>
      <c r="AD848" s="181">
        <v>0</v>
      </c>
      <c r="AE848" s="261">
        <v>0</v>
      </c>
      <c r="AF848" s="262">
        <v>0</v>
      </c>
      <c r="AG848" s="193"/>
    </row>
    <row r="849" spans="1:33" s="59" customFormat="1" ht="12">
      <c r="A849" s="194">
        <v>497</v>
      </c>
      <c r="B849" s="195">
        <v>497117061</v>
      </c>
      <c r="C849" s="196" t="s">
        <v>554</v>
      </c>
      <c r="D849" s="197">
        <v>117</v>
      </c>
      <c r="E849" s="196" t="s">
        <v>144</v>
      </c>
      <c r="F849" s="197">
        <v>61</v>
      </c>
      <c r="G849" s="198" t="s">
        <v>88</v>
      </c>
      <c r="H849" s="180"/>
      <c r="I849" s="181">
        <v>12979</v>
      </c>
      <c r="J849" s="181">
        <v>800</v>
      </c>
      <c r="K849" s="181">
        <f t="shared" si="13"/>
        <v>0</v>
      </c>
      <c r="L849" s="181">
        <v>1088</v>
      </c>
      <c r="M849" s="181">
        <v>14867</v>
      </c>
      <c r="N849" s="249"/>
      <c r="O849" s="205">
        <v>22</v>
      </c>
      <c r="P849" s="181">
        <v>0</v>
      </c>
      <c r="Q849" s="181">
        <v>303138</v>
      </c>
      <c r="R849" s="181">
        <v>0</v>
      </c>
      <c r="S849" s="181">
        <v>0</v>
      </c>
      <c r="T849" s="181">
        <v>23936</v>
      </c>
      <c r="U849" s="181">
        <v>327074</v>
      </c>
      <c r="V849" s="250"/>
      <c r="W849" s="199">
        <v>0</v>
      </c>
      <c r="X849" s="258">
        <v>0.09</v>
      </c>
      <c r="Y849" s="258">
        <v>4.8763644767309454E-2</v>
      </c>
      <c r="Z849" s="259">
        <v>0</v>
      </c>
      <c r="AA849" s="253"/>
      <c r="AB849" s="260">
        <v>0</v>
      </c>
      <c r="AC849" s="261">
        <v>0</v>
      </c>
      <c r="AD849" s="181">
        <v>0</v>
      </c>
      <c r="AE849" s="261">
        <v>0</v>
      </c>
      <c r="AF849" s="262">
        <v>0</v>
      </c>
      <c r="AG849" s="193"/>
    </row>
    <row r="850" spans="1:33" s="59" customFormat="1" ht="12">
      <c r="A850" s="194">
        <v>497</v>
      </c>
      <c r="B850" s="195">
        <v>497117074</v>
      </c>
      <c r="C850" s="196" t="s">
        <v>554</v>
      </c>
      <c r="D850" s="197">
        <v>117</v>
      </c>
      <c r="E850" s="196" t="s">
        <v>144</v>
      </c>
      <c r="F850" s="197">
        <v>74</v>
      </c>
      <c r="G850" s="198" t="s">
        <v>101</v>
      </c>
      <c r="H850" s="180"/>
      <c r="I850" s="181">
        <v>11285</v>
      </c>
      <c r="J850" s="181">
        <v>10348</v>
      </c>
      <c r="K850" s="181">
        <f t="shared" si="13"/>
        <v>0</v>
      </c>
      <c r="L850" s="181">
        <v>1088</v>
      </c>
      <c r="M850" s="181">
        <v>22721</v>
      </c>
      <c r="N850" s="249"/>
      <c r="O850" s="205">
        <v>7</v>
      </c>
      <c r="P850" s="181">
        <v>0</v>
      </c>
      <c r="Q850" s="181">
        <v>151431</v>
      </c>
      <c r="R850" s="181">
        <v>0</v>
      </c>
      <c r="S850" s="181">
        <v>0</v>
      </c>
      <c r="T850" s="181">
        <v>7616</v>
      </c>
      <c r="U850" s="181">
        <v>159047</v>
      </c>
      <c r="V850" s="250"/>
      <c r="W850" s="199">
        <v>0</v>
      </c>
      <c r="X850" s="258">
        <v>0.09</v>
      </c>
      <c r="Y850" s="258">
        <v>2.388942665028972E-2</v>
      </c>
      <c r="Z850" s="259">
        <v>0</v>
      </c>
      <c r="AA850" s="253"/>
      <c r="AB850" s="260">
        <v>0</v>
      </c>
      <c r="AC850" s="261">
        <v>0</v>
      </c>
      <c r="AD850" s="181">
        <v>0</v>
      </c>
      <c r="AE850" s="261">
        <v>0</v>
      </c>
      <c r="AF850" s="262">
        <v>0</v>
      </c>
      <c r="AG850" s="193"/>
    </row>
    <row r="851" spans="1:33" s="59" customFormat="1" ht="12">
      <c r="A851" s="194">
        <v>497</v>
      </c>
      <c r="B851" s="195">
        <v>497117086</v>
      </c>
      <c r="C851" s="196" t="s">
        <v>554</v>
      </c>
      <c r="D851" s="197">
        <v>117</v>
      </c>
      <c r="E851" s="196" t="s">
        <v>144</v>
      </c>
      <c r="F851" s="197">
        <v>86</v>
      </c>
      <c r="G851" s="198" t="s">
        <v>113</v>
      </c>
      <c r="H851" s="180"/>
      <c r="I851" s="181">
        <v>11583</v>
      </c>
      <c r="J851" s="181">
        <v>1683</v>
      </c>
      <c r="K851" s="181">
        <f t="shared" si="13"/>
        <v>0</v>
      </c>
      <c r="L851" s="181">
        <v>1088</v>
      </c>
      <c r="M851" s="181">
        <v>14354</v>
      </c>
      <c r="N851" s="249"/>
      <c r="O851" s="205">
        <v>25</v>
      </c>
      <c r="P851" s="181">
        <v>0</v>
      </c>
      <c r="Q851" s="181">
        <v>331650</v>
      </c>
      <c r="R851" s="181">
        <v>0</v>
      </c>
      <c r="S851" s="181">
        <v>0</v>
      </c>
      <c r="T851" s="181">
        <v>27200</v>
      </c>
      <c r="U851" s="181">
        <v>358850</v>
      </c>
      <c r="V851" s="250"/>
      <c r="W851" s="199">
        <v>0</v>
      </c>
      <c r="X851" s="258">
        <v>0.09</v>
      </c>
      <c r="Y851" s="258">
        <v>7.3376506815365006E-2</v>
      </c>
      <c r="Z851" s="259">
        <v>0</v>
      </c>
      <c r="AA851" s="253"/>
      <c r="AB851" s="260">
        <v>0</v>
      </c>
      <c r="AC851" s="261">
        <v>0</v>
      </c>
      <c r="AD851" s="181">
        <v>0</v>
      </c>
      <c r="AE851" s="261">
        <v>0</v>
      </c>
      <c r="AF851" s="262">
        <v>0</v>
      </c>
      <c r="AG851" s="193"/>
    </row>
    <row r="852" spans="1:33" s="59" customFormat="1" ht="12">
      <c r="A852" s="194">
        <v>497</v>
      </c>
      <c r="B852" s="195">
        <v>497117087</v>
      </c>
      <c r="C852" s="196" t="s">
        <v>554</v>
      </c>
      <c r="D852" s="197">
        <v>117</v>
      </c>
      <c r="E852" s="196" t="s">
        <v>144</v>
      </c>
      <c r="F852" s="197">
        <v>87</v>
      </c>
      <c r="G852" s="198" t="s">
        <v>114</v>
      </c>
      <c r="H852" s="180"/>
      <c r="I852" s="181">
        <v>10115</v>
      </c>
      <c r="J852" s="181">
        <v>4375</v>
      </c>
      <c r="K852" s="181">
        <f t="shared" si="13"/>
        <v>0</v>
      </c>
      <c r="L852" s="181">
        <v>1088</v>
      </c>
      <c r="M852" s="181">
        <v>15578</v>
      </c>
      <c r="N852" s="249"/>
      <c r="O852" s="205">
        <v>4</v>
      </c>
      <c r="P852" s="181">
        <v>0</v>
      </c>
      <c r="Q852" s="181">
        <v>57960</v>
      </c>
      <c r="R852" s="181">
        <v>0</v>
      </c>
      <c r="S852" s="181">
        <v>0</v>
      </c>
      <c r="T852" s="181">
        <v>4352</v>
      </c>
      <c r="U852" s="181">
        <v>62312</v>
      </c>
      <c r="V852" s="250"/>
      <c r="W852" s="199">
        <v>0</v>
      </c>
      <c r="X852" s="258">
        <v>0.09</v>
      </c>
      <c r="Y852" s="258">
        <v>6.0651497274785415E-3</v>
      </c>
      <c r="Z852" s="259">
        <v>0</v>
      </c>
      <c r="AA852" s="253"/>
      <c r="AB852" s="260">
        <v>0</v>
      </c>
      <c r="AC852" s="261">
        <v>0</v>
      </c>
      <c r="AD852" s="181">
        <v>0</v>
      </c>
      <c r="AE852" s="261">
        <v>0</v>
      </c>
      <c r="AF852" s="262">
        <v>0</v>
      </c>
      <c r="AG852" s="193"/>
    </row>
    <row r="853" spans="1:33" s="59" customFormat="1" ht="12">
      <c r="A853" s="194">
        <v>497</v>
      </c>
      <c r="B853" s="195">
        <v>497117111</v>
      </c>
      <c r="C853" s="196" t="s">
        <v>554</v>
      </c>
      <c r="D853" s="197">
        <v>117</v>
      </c>
      <c r="E853" s="196" t="s">
        <v>144</v>
      </c>
      <c r="F853" s="197">
        <v>111</v>
      </c>
      <c r="G853" s="198" t="s">
        <v>138</v>
      </c>
      <c r="H853" s="180"/>
      <c r="I853" s="181">
        <v>10657</v>
      </c>
      <c r="J853" s="181">
        <v>2477</v>
      </c>
      <c r="K853" s="181">
        <f t="shared" si="13"/>
        <v>0</v>
      </c>
      <c r="L853" s="181">
        <v>1088</v>
      </c>
      <c r="M853" s="181">
        <v>14222</v>
      </c>
      <c r="N853" s="249"/>
      <c r="O853" s="205">
        <v>9</v>
      </c>
      <c r="P853" s="181">
        <v>0</v>
      </c>
      <c r="Q853" s="181">
        <v>118206</v>
      </c>
      <c r="R853" s="181">
        <v>0</v>
      </c>
      <c r="S853" s="181">
        <v>0</v>
      </c>
      <c r="T853" s="181">
        <v>9792</v>
      </c>
      <c r="U853" s="181">
        <v>127998</v>
      </c>
      <c r="V853" s="250"/>
      <c r="W853" s="199">
        <v>0</v>
      </c>
      <c r="X853" s="258">
        <v>0.09</v>
      </c>
      <c r="Y853" s="258">
        <v>3.3215594462609063E-2</v>
      </c>
      <c r="Z853" s="259">
        <v>0</v>
      </c>
      <c r="AA853" s="253"/>
      <c r="AB853" s="260">
        <v>0</v>
      </c>
      <c r="AC853" s="261">
        <v>0</v>
      </c>
      <c r="AD853" s="181">
        <v>0</v>
      </c>
      <c r="AE853" s="261">
        <v>0</v>
      </c>
      <c r="AF853" s="262">
        <v>0</v>
      </c>
      <c r="AG853" s="193"/>
    </row>
    <row r="854" spans="1:33" s="59" customFormat="1" ht="12">
      <c r="A854" s="194">
        <v>497</v>
      </c>
      <c r="B854" s="195">
        <v>497117114</v>
      </c>
      <c r="C854" s="196" t="s">
        <v>554</v>
      </c>
      <c r="D854" s="197">
        <v>117</v>
      </c>
      <c r="E854" s="196" t="s">
        <v>144</v>
      </c>
      <c r="F854" s="197">
        <v>114</v>
      </c>
      <c r="G854" s="198" t="s">
        <v>141</v>
      </c>
      <c r="H854" s="180"/>
      <c r="I854" s="181">
        <v>12599</v>
      </c>
      <c r="J854" s="181">
        <v>2435</v>
      </c>
      <c r="K854" s="181">
        <f t="shared" si="13"/>
        <v>0</v>
      </c>
      <c r="L854" s="181">
        <v>1088</v>
      </c>
      <c r="M854" s="181">
        <v>16122</v>
      </c>
      <c r="N854" s="249"/>
      <c r="O854" s="205">
        <v>17</v>
      </c>
      <c r="P854" s="181">
        <v>0</v>
      </c>
      <c r="Q854" s="181">
        <v>255578</v>
      </c>
      <c r="R854" s="181">
        <v>0</v>
      </c>
      <c r="S854" s="181">
        <v>0</v>
      </c>
      <c r="T854" s="181">
        <v>18496</v>
      </c>
      <c r="U854" s="181">
        <v>274074</v>
      </c>
      <c r="V854" s="250"/>
      <c r="W854" s="199">
        <v>0</v>
      </c>
      <c r="X854" s="258">
        <v>0.18</v>
      </c>
      <c r="Y854" s="258">
        <v>5.0520059461773244E-2</v>
      </c>
      <c r="Z854" s="259">
        <v>0</v>
      </c>
      <c r="AA854" s="253"/>
      <c r="AB854" s="260">
        <v>0</v>
      </c>
      <c r="AC854" s="261">
        <v>0</v>
      </c>
      <c r="AD854" s="181">
        <v>0</v>
      </c>
      <c r="AE854" s="261">
        <v>0</v>
      </c>
      <c r="AF854" s="262">
        <v>0</v>
      </c>
      <c r="AG854" s="193"/>
    </row>
    <row r="855" spans="1:33" s="59" customFormat="1" ht="12">
      <c r="A855" s="194">
        <v>497</v>
      </c>
      <c r="B855" s="195">
        <v>497117117</v>
      </c>
      <c r="C855" s="196" t="s">
        <v>554</v>
      </c>
      <c r="D855" s="197">
        <v>117</v>
      </c>
      <c r="E855" s="196" t="s">
        <v>144</v>
      </c>
      <c r="F855" s="197">
        <v>117</v>
      </c>
      <c r="G855" s="198" t="s">
        <v>144</v>
      </c>
      <c r="H855" s="180"/>
      <c r="I855" s="181">
        <v>10621</v>
      </c>
      <c r="J855" s="181">
        <v>5156</v>
      </c>
      <c r="K855" s="181">
        <f t="shared" si="13"/>
        <v>0</v>
      </c>
      <c r="L855" s="181">
        <v>1088</v>
      </c>
      <c r="M855" s="181">
        <v>16865</v>
      </c>
      <c r="N855" s="249"/>
      <c r="O855" s="205">
        <v>32</v>
      </c>
      <c r="P855" s="181">
        <v>0</v>
      </c>
      <c r="Q855" s="181">
        <v>504864</v>
      </c>
      <c r="R855" s="181">
        <v>0</v>
      </c>
      <c r="S855" s="181">
        <v>0</v>
      </c>
      <c r="T855" s="181">
        <v>34816</v>
      </c>
      <c r="U855" s="181">
        <v>539680</v>
      </c>
      <c r="V855" s="250"/>
      <c r="W855" s="199">
        <v>0</v>
      </c>
      <c r="X855" s="258">
        <v>0.09</v>
      </c>
      <c r="Y855" s="258">
        <v>7.9287753916298415E-2</v>
      </c>
      <c r="Z855" s="259">
        <v>0</v>
      </c>
      <c r="AA855" s="253"/>
      <c r="AB855" s="260">
        <v>0</v>
      </c>
      <c r="AC855" s="261">
        <v>0</v>
      </c>
      <c r="AD855" s="181">
        <v>0</v>
      </c>
      <c r="AE855" s="261">
        <v>0</v>
      </c>
      <c r="AF855" s="262">
        <v>0</v>
      </c>
      <c r="AG855" s="193"/>
    </row>
    <row r="856" spans="1:33" s="59" customFormat="1" ht="12">
      <c r="A856" s="194">
        <v>497</v>
      </c>
      <c r="B856" s="195">
        <v>497117127</v>
      </c>
      <c r="C856" s="196" t="s">
        <v>554</v>
      </c>
      <c r="D856" s="197">
        <v>117</v>
      </c>
      <c r="E856" s="196" t="s">
        <v>144</v>
      </c>
      <c r="F856" s="197">
        <v>127</v>
      </c>
      <c r="G856" s="198" t="s">
        <v>154</v>
      </c>
      <c r="H856" s="180"/>
      <c r="I856" s="181">
        <v>10115</v>
      </c>
      <c r="J856" s="181">
        <v>5168</v>
      </c>
      <c r="K856" s="181">
        <f t="shared" si="13"/>
        <v>0</v>
      </c>
      <c r="L856" s="181">
        <v>1088</v>
      </c>
      <c r="M856" s="181">
        <v>16371</v>
      </c>
      <c r="N856" s="249"/>
      <c r="O856" s="205">
        <v>2</v>
      </c>
      <c r="P856" s="181">
        <v>0</v>
      </c>
      <c r="Q856" s="181">
        <v>30566</v>
      </c>
      <c r="R856" s="181">
        <v>0</v>
      </c>
      <c r="S856" s="181">
        <v>0</v>
      </c>
      <c r="T856" s="181">
        <v>2176</v>
      </c>
      <c r="U856" s="181">
        <v>32742</v>
      </c>
      <c r="V856" s="250"/>
      <c r="W856" s="199">
        <v>0</v>
      </c>
      <c r="X856" s="258">
        <v>0.09</v>
      </c>
      <c r="Y856" s="258">
        <v>4.8252890888957817E-2</v>
      </c>
      <c r="Z856" s="259">
        <v>0</v>
      </c>
      <c r="AA856" s="253"/>
      <c r="AB856" s="260">
        <v>0</v>
      </c>
      <c r="AC856" s="261">
        <v>0</v>
      </c>
      <c r="AD856" s="181">
        <v>0</v>
      </c>
      <c r="AE856" s="261">
        <v>0</v>
      </c>
      <c r="AF856" s="262">
        <v>0</v>
      </c>
      <c r="AG856" s="193"/>
    </row>
    <row r="857" spans="1:33" s="59" customFormat="1" ht="12">
      <c r="A857" s="194">
        <v>497</v>
      </c>
      <c r="B857" s="195">
        <v>497117137</v>
      </c>
      <c r="C857" s="196" t="s">
        <v>554</v>
      </c>
      <c r="D857" s="197">
        <v>117</v>
      </c>
      <c r="E857" s="196" t="s">
        <v>144</v>
      </c>
      <c r="F857" s="197">
        <v>137</v>
      </c>
      <c r="G857" s="198" t="s">
        <v>164</v>
      </c>
      <c r="H857" s="180"/>
      <c r="I857" s="181">
        <v>11940</v>
      </c>
      <c r="J857" s="181">
        <v>0</v>
      </c>
      <c r="K857" s="181">
        <f t="shared" si="13"/>
        <v>0</v>
      </c>
      <c r="L857" s="181">
        <v>1088</v>
      </c>
      <c r="M857" s="181">
        <v>13028</v>
      </c>
      <c r="N857" s="249"/>
      <c r="O857" s="205">
        <v>36</v>
      </c>
      <c r="P857" s="181">
        <v>0</v>
      </c>
      <c r="Q857" s="181">
        <v>429840</v>
      </c>
      <c r="R857" s="181">
        <v>0</v>
      </c>
      <c r="S857" s="181">
        <v>0</v>
      </c>
      <c r="T857" s="181">
        <v>39168</v>
      </c>
      <c r="U857" s="181">
        <v>469008</v>
      </c>
      <c r="V857" s="250"/>
      <c r="W857" s="199">
        <v>0</v>
      </c>
      <c r="X857" s="258">
        <v>0.18</v>
      </c>
      <c r="Y857" s="258">
        <v>0.11385259037176305</v>
      </c>
      <c r="Z857" s="259">
        <v>0</v>
      </c>
      <c r="AA857" s="253"/>
      <c r="AB857" s="260">
        <v>0</v>
      </c>
      <c r="AC857" s="261">
        <v>0</v>
      </c>
      <c r="AD857" s="181">
        <v>0</v>
      </c>
      <c r="AE857" s="261">
        <v>0</v>
      </c>
      <c r="AF857" s="262">
        <v>0</v>
      </c>
      <c r="AG857" s="193"/>
    </row>
    <row r="858" spans="1:33" s="59" customFormat="1" ht="12">
      <c r="A858" s="194">
        <v>497</v>
      </c>
      <c r="B858" s="195">
        <v>497117159</v>
      </c>
      <c r="C858" s="196" t="s">
        <v>554</v>
      </c>
      <c r="D858" s="197">
        <v>117</v>
      </c>
      <c r="E858" s="196" t="s">
        <v>144</v>
      </c>
      <c r="F858" s="197">
        <v>159</v>
      </c>
      <c r="G858" s="198" t="s">
        <v>186</v>
      </c>
      <c r="H858" s="180"/>
      <c r="I858" s="181">
        <v>10296</v>
      </c>
      <c r="J858" s="181">
        <v>4971</v>
      </c>
      <c r="K858" s="181">
        <f t="shared" si="13"/>
        <v>0</v>
      </c>
      <c r="L858" s="181">
        <v>1088</v>
      </c>
      <c r="M858" s="181">
        <v>16355</v>
      </c>
      <c r="N858" s="249"/>
      <c r="O858" s="205">
        <v>6</v>
      </c>
      <c r="P858" s="181">
        <v>0</v>
      </c>
      <c r="Q858" s="181">
        <v>91602</v>
      </c>
      <c r="R858" s="181">
        <v>0</v>
      </c>
      <c r="S858" s="181">
        <v>0</v>
      </c>
      <c r="T858" s="181">
        <v>6528</v>
      </c>
      <c r="U858" s="181">
        <v>98130</v>
      </c>
      <c r="V858" s="250"/>
      <c r="W858" s="199">
        <v>0</v>
      </c>
      <c r="X858" s="258">
        <v>0.09</v>
      </c>
      <c r="Y858" s="258">
        <v>2.7300134389840391E-3</v>
      </c>
      <c r="Z858" s="259">
        <v>0</v>
      </c>
      <c r="AA858" s="253"/>
      <c r="AB858" s="260">
        <v>0</v>
      </c>
      <c r="AC858" s="261">
        <v>0</v>
      </c>
      <c r="AD858" s="181">
        <v>0</v>
      </c>
      <c r="AE858" s="261">
        <v>0</v>
      </c>
      <c r="AF858" s="262">
        <v>0</v>
      </c>
      <c r="AG858" s="193"/>
    </row>
    <row r="859" spans="1:33" s="59" customFormat="1" ht="12">
      <c r="A859" s="194">
        <v>497</v>
      </c>
      <c r="B859" s="195">
        <v>497117161</v>
      </c>
      <c r="C859" s="196" t="s">
        <v>554</v>
      </c>
      <c r="D859" s="197">
        <v>117</v>
      </c>
      <c r="E859" s="196" t="s">
        <v>144</v>
      </c>
      <c r="F859" s="197">
        <v>161</v>
      </c>
      <c r="G859" s="198" t="s">
        <v>188</v>
      </c>
      <c r="H859" s="180"/>
      <c r="I859" s="181">
        <v>10115</v>
      </c>
      <c r="J859" s="181">
        <v>4262</v>
      </c>
      <c r="K859" s="181">
        <f t="shared" si="13"/>
        <v>0</v>
      </c>
      <c r="L859" s="181">
        <v>1088</v>
      </c>
      <c r="M859" s="181">
        <v>15465</v>
      </c>
      <c r="N859" s="249"/>
      <c r="O859" s="205">
        <v>1</v>
      </c>
      <c r="P859" s="181">
        <v>0</v>
      </c>
      <c r="Q859" s="181">
        <v>14377</v>
      </c>
      <c r="R859" s="181">
        <v>0</v>
      </c>
      <c r="S859" s="181">
        <v>0</v>
      </c>
      <c r="T859" s="181">
        <v>1088</v>
      </c>
      <c r="U859" s="181">
        <v>15465</v>
      </c>
      <c r="V859" s="250"/>
      <c r="W859" s="199">
        <v>0</v>
      </c>
      <c r="X859" s="258">
        <v>0.09</v>
      </c>
      <c r="Y859" s="258">
        <v>7.715197694779543E-3</v>
      </c>
      <c r="Z859" s="259">
        <v>0</v>
      </c>
      <c r="AA859" s="253"/>
      <c r="AB859" s="260">
        <v>0</v>
      </c>
      <c r="AC859" s="261">
        <v>0</v>
      </c>
      <c r="AD859" s="181">
        <v>0</v>
      </c>
      <c r="AE859" s="261">
        <v>0</v>
      </c>
      <c r="AF859" s="262">
        <v>0</v>
      </c>
      <c r="AG859" s="193"/>
    </row>
    <row r="860" spans="1:33" s="59" customFormat="1" ht="12">
      <c r="A860" s="194">
        <v>497</v>
      </c>
      <c r="B860" s="195">
        <v>497117210</v>
      </c>
      <c r="C860" s="196" t="s">
        <v>554</v>
      </c>
      <c r="D860" s="197">
        <v>117</v>
      </c>
      <c r="E860" s="196" t="s">
        <v>144</v>
      </c>
      <c r="F860" s="197">
        <v>210</v>
      </c>
      <c r="G860" s="198" t="s">
        <v>237</v>
      </c>
      <c r="H860" s="180"/>
      <c r="I860" s="181">
        <v>11443</v>
      </c>
      <c r="J860" s="181">
        <v>4694</v>
      </c>
      <c r="K860" s="181">
        <f t="shared" si="13"/>
        <v>0</v>
      </c>
      <c r="L860" s="181">
        <v>1088</v>
      </c>
      <c r="M860" s="181">
        <v>17225</v>
      </c>
      <c r="N860" s="249"/>
      <c r="O860" s="205">
        <v>43</v>
      </c>
      <c r="P860" s="181">
        <v>0</v>
      </c>
      <c r="Q860" s="181">
        <v>693891</v>
      </c>
      <c r="R860" s="181">
        <v>0</v>
      </c>
      <c r="S860" s="181">
        <v>0</v>
      </c>
      <c r="T860" s="181">
        <v>46784</v>
      </c>
      <c r="U860" s="181">
        <v>740675</v>
      </c>
      <c r="V860" s="250"/>
      <c r="W860" s="199">
        <v>0</v>
      </c>
      <c r="X860" s="258">
        <v>0.09</v>
      </c>
      <c r="Y860" s="258">
        <v>5.9268040639047295E-2</v>
      </c>
      <c r="Z860" s="259">
        <v>0</v>
      </c>
      <c r="AA860" s="253"/>
      <c r="AB860" s="260">
        <v>0</v>
      </c>
      <c r="AC860" s="261">
        <v>0</v>
      </c>
      <c r="AD860" s="181">
        <v>0</v>
      </c>
      <c r="AE860" s="261">
        <v>0</v>
      </c>
      <c r="AF860" s="262">
        <v>0</v>
      </c>
      <c r="AG860" s="193"/>
    </row>
    <row r="861" spans="1:33" s="59" customFormat="1" ht="12">
      <c r="A861" s="194">
        <v>497</v>
      </c>
      <c r="B861" s="195">
        <v>497117223</v>
      </c>
      <c r="C861" s="196" t="s">
        <v>554</v>
      </c>
      <c r="D861" s="197">
        <v>117</v>
      </c>
      <c r="E861" s="196" t="s">
        <v>144</v>
      </c>
      <c r="F861" s="197">
        <v>223</v>
      </c>
      <c r="G861" s="198" t="s">
        <v>250</v>
      </c>
      <c r="H861" s="180"/>
      <c r="I861" s="181">
        <v>10102</v>
      </c>
      <c r="J861" s="181">
        <v>1246</v>
      </c>
      <c r="K861" s="181">
        <f t="shared" si="13"/>
        <v>0</v>
      </c>
      <c r="L861" s="181">
        <v>1088</v>
      </c>
      <c r="M861" s="181">
        <v>12436</v>
      </c>
      <c r="N861" s="249"/>
      <c r="O861" s="205">
        <v>4</v>
      </c>
      <c r="P861" s="181">
        <v>0</v>
      </c>
      <c r="Q861" s="181">
        <v>45392</v>
      </c>
      <c r="R861" s="181">
        <v>0</v>
      </c>
      <c r="S861" s="181">
        <v>0</v>
      </c>
      <c r="T861" s="181">
        <v>4352</v>
      </c>
      <c r="U861" s="181">
        <v>49744</v>
      </c>
      <c r="V861" s="250"/>
      <c r="W861" s="199">
        <v>0</v>
      </c>
      <c r="X861" s="258">
        <v>0.18</v>
      </c>
      <c r="Y861" s="258">
        <v>5.2503607309660662E-3</v>
      </c>
      <c r="Z861" s="259">
        <v>0</v>
      </c>
      <c r="AA861" s="253"/>
      <c r="AB861" s="260">
        <v>0</v>
      </c>
      <c r="AC861" s="261">
        <v>0</v>
      </c>
      <c r="AD861" s="181">
        <v>0</v>
      </c>
      <c r="AE861" s="261">
        <v>0</v>
      </c>
      <c r="AF861" s="262">
        <v>0</v>
      </c>
      <c r="AG861" s="193"/>
    </row>
    <row r="862" spans="1:33" s="59" customFormat="1" ht="12">
      <c r="A862" s="194">
        <v>497</v>
      </c>
      <c r="B862" s="195">
        <v>497117227</v>
      </c>
      <c r="C862" s="196" t="s">
        <v>554</v>
      </c>
      <c r="D862" s="197">
        <v>117</v>
      </c>
      <c r="E862" s="196" t="s">
        <v>144</v>
      </c>
      <c r="F862" s="197">
        <v>227</v>
      </c>
      <c r="G862" s="198" t="s">
        <v>254</v>
      </c>
      <c r="H862" s="180"/>
      <c r="I862" s="181">
        <v>14071.793831919813</v>
      </c>
      <c r="J862" s="181">
        <v>4051</v>
      </c>
      <c r="K862" s="181">
        <f t="shared" si="13"/>
        <v>0</v>
      </c>
      <c r="L862" s="181">
        <v>1088</v>
      </c>
      <c r="M862" s="181">
        <v>19210.793831919815</v>
      </c>
      <c r="N862" s="249"/>
      <c r="O862" s="205">
        <v>1</v>
      </c>
      <c r="P862" s="181">
        <v>0</v>
      </c>
      <c r="Q862" s="181">
        <v>18123</v>
      </c>
      <c r="R862" s="181">
        <v>0</v>
      </c>
      <c r="S862" s="181">
        <v>0</v>
      </c>
      <c r="T862" s="181">
        <v>1088</v>
      </c>
      <c r="U862" s="181">
        <v>19211</v>
      </c>
      <c r="V862" s="250"/>
      <c r="W862" s="199">
        <v>0</v>
      </c>
      <c r="X862" s="258">
        <v>0.18</v>
      </c>
      <c r="Y862" s="258">
        <v>1.7742810791599218E-2</v>
      </c>
      <c r="Z862" s="259">
        <v>0</v>
      </c>
      <c r="AA862" s="253"/>
      <c r="AB862" s="260">
        <v>0</v>
      </c>
      <c r="AC862" s="261">
        <v>0</v>
      </c>
      <c r="AD862" s="181">
        <v>0</v>
      </c>
      <c r="AE862" s="261">
        <v>0</v>
      </c>
      <c r="AF862" s="262">
        <v>0</v>
      </c>
      <c r="AG862" s="193"/>
    </row>
    <row r="863" spans="1:33" s="59" customFormat="1" ht="12">
      <c r="A863" s="194">
        <v>497</v>
      </c>
      <c r="B863" s="195">
        <v>497117272</v>
      </c>
      <c r="C863" s="196" t="s">
        <v>554</v>
      </c>
      <c r="D863" s="197">
        <v>117</v>
      </c>
      <c r="E863" s="196" t="s">
        <v>144</v>
      </c>
      <c r="F863" s="197">
        <v>272</v>
      </c>
      <c r="G863" s="198" t="s">
        <v>299</v>
      </c>
      <c r="H863" s="180"/>
      <c r="I863" s="181">
        <v>10115</v>
      </c>
      <c r="J863" s="181">
        <v>15550</v>
      </c>
      <c r="K863" s="181">
        <f t="shared" si="13"/>
        <v>0</v>
      </c>
      <c r="L863" s="181">
        <v>1088</v>
      </c>
      <c r="M863" s="181">
        <v>26753</v>
      </c>
      <c r="N863" s="249"/>
      <c r="O863" s="205">
        <v>3</v>
      </c>
      <c r="P863" s="181">
        <v>0</v>
      </c>
      <c r="Q863" s="181">
        <v>76995</v>
      </c>
      <c r="R863" s="181">
        <v>0</v>
      </c>
      <c r="S863" s="181">
        <v>0</v>
      </c>
      <c r="T863" s="181">
        <v>3264</v>
      </c>
      <c r="U863" s="181">
        <v>80259</v>
      </c>
      <c r="V863" s="250"/>
      <c r="W863" s="199">
        <v>0</v>
      </c>
      <c r="X863" s="258">
        <v>0.09</v>
      </c>
      <c r="Y863" s="258">
        <v>2.5122649194899583E-2</v>
      </c>
      <c r="Z863" s="259">
        <v>0</v>
      </c>
      <c r="AA863" s="253"/>
      <c r="AB863" s="260">
        <v>0</v>
      </c>
      <c r="AC863" s="261">
        <v>0</v>
      </c>
      <c r="AD863" s="181">
        <v>0</v>
      </c>
      <c r="AE863" s="261">
        <v>0</v>
      </c>
      <c r="AF863" s="262">
        <v>0</v>
      </c>
      <c r="AG863" s="193"/>
    </row>
    <row r="864" spans="1:33" s="59" customFormat="1" ht="12">
      <c r="A864" s="194">
        <v>497</v>
      </c>
      <c r="B864" s="195">
        <v>497117275</v>
      </c>
      <c r="C864" s="196" t="s">
        <v>554</v>
      </c>
      <c r="D864" s="197">
        <v>117</v>
      </c>
      <c r="E864" s="196" t="s">
        <v>144</v>
      </c>
      <c r="F864" s="197">
        <v>275</v>
      </c>
      <c r="G864" s="198" t="s">
        <v>302</v>
      </c>
      <c r="H864" s="180"/>
      <c r="I864" s="181">
        <v>12914</v>
      </c>
      <c r="J864" s="181">
        <v>5661</v>
      </c>
      <c r="K864" s="181">
        <f t="shared" si="13"/>
        <v>0</v>
      </c>
      <c r="L864" s="181">
        <v>1088</v>
      </c>
      <c r="M864" s="181">
        <v>19663</v>
      </c>
      <c r="N864" s="249"/>
      <c r="O864" s="205">
        <v>5</v>
      </c>
      <c r="P864" s="181">
        <v>0</v>
      </c>
      <c r="Q864" s="181">
        <v>92875</v>
      </c>
      <c r="R864" s="181">
        <v>0</v>
      </c>
      <c r="S864" s="181">
        <v>0</v>
      </c>
      <c r="T864" s="181">
        <v>5440</v>
      </c>
      <c r="U864" s="181">
        <v>98315</v>
      </c>
      <c r="V864" s="250"/>
      <c r="W864" s="199">
        <v>0</v>
      </c>
      <c r="X864" s="258">
        <v>0.09</v>
      </c>
      <c r="Y864" s="258">
        <v>2.0032063863165802E-2</v>
      </c>
      <c r="Z864" s="259">
        <v>0</v>
      </c>
      <c r="AA864" s="253"/>
      <c r="AB864" s="260">
        <v>0</v>
      </c>
      <c r="AC864" s="261">
        <v>0</v>
      </c>
      <c r="AD864" s="181">
        <v>0</v>
      </c>
      <c r="AE864" s="261">
        <v>0</v>
      </c>
      <c r="AF864" s="262">
        <v>0</v>
      </c>
      <c r="AG864" s="193"/>
    </row>
    <row r="865" spans="1:33" s="59" customFormat="1" ht="12">
      <c r="A865" s="194">
        <v>497</v>
      </c>
      <c r="B865" s="195">
        <v>497117278</v>
      </c>
      <c r="C865" s="196" t="s">
        <v>554</v>
      </c>
      <c r="D865" s="197">
        <v>117</v>
      </c>
      <c r="E865" s="196" t="s">
        <v>144</v>
      </c>
      <c r="F865" s="197">
        <v>278</v>
      </c>
      <c r="G865" s="198" t="s">
        <v>305</v>
      </c>
      <c r="H865" s="180"/>
      <c r="I865" s="181">
        <v>11440</v>
      </c>
      <c r="J865" s="181">
        <v>2609</v>
      </c>
      <c r="K865" s="181">
        <f t="shared" si="13"/>
        <v>0</v>
      </c>
      <c r="L865" s="181">
        <v>1088</v>
      </c>
      <c r="M865" s="181">
        <v>15137</v>
      </c>
      <c r="N865" s="249"/>
      <c r="O865" s="205">
        <v>50</v>
      </c>
      <c r="P865" s="181">
        <v>0</v>
      </c>
      <c r="Q865" s="181">
        <v>702450</v>
      </c>
      <c r="R865" s="181">
        <v>0</v>
      </c>
      <c r="S865" s="181">
        <v>0</v>
      </c>
      <c r="T865" s="181">
        <v>54400</v>
      </c>
      <c r="U865" s="181">
        <v>756850</v>
      </c>
      <c r="V865" s="250"/>
      <c r="W865" s="199">
        <v>0</v>
      </c>
      <c r="X865" s="258">
        <v>0.09</v>
      </c>
      <c r="Y865" s="258">
        <v>6.5557173380328002E-2</v>
      </c>
      <c r="Z865" s="259">
        <v>0</v>
      </c>
      <c r="AA865" s="253"/>
      <c r="AB865" s="260">
        <v>0</v>
      </c>
      <c r="AC865" s="261">
        <v>0</v>
      </c>
      <c r="AD865" s="181">
        <v>0</v>
      </c>
      <c r="AE865" s="261">
        <v>0</v>
      </c>
      <c r="AF865" s="262">
        <v>0</v>
      </c>
      <c r="AG865" s="193"/>
    </row>
    <row r="866" spans="1:33" s="59" customFormat="1" ht="12">
      <c r="A866" s="194">
        <v>497</v>
      </c>
      <c r="B866" s="195">
        <v>497117281</v>
      </c>
      <c r="C866" s="196" t="s">
        <v>554</v>
      </c>
      <c r="D866" s="197">
        <v>117</v>
      </c>
      <c r="E866" s="196" t="s">
        <v>144</v>
      </c>
      <c r="F866" s="197">
        <v>281</v>
      </c>
      <c r="G866" s="198" t="s">
        <v>308</v>
      </c>
      <c r="H866" s="180"/>
      <c r="I866" s="181">
        <v>14793</v>
      </c>
      <c r="J866" s="181">
        <v>0</v>
      </c>
      <c r="K866" s="181">
        <f t="shared" si="13"/>
        <v>0</v>
      </c>
      <c r="L866" s="181">
        <v>1088</v>
      </c>
      <c r="M866" s="181">
        <v>15881</v>
      </c>
      <c r="N866" s="249"/>
      <c r="O866" s="205">
        <v>91</v>
      </c>
      <c r="P866" s="181">
        <v>0</v>
      </c>
      <c r="Q866" s="181">
        <v>1346163</v>
      </c>
      <c r="R866" s="181">
        <v>0</v>
      </c>
      <c r="S866" s="181">
        <v>0</v>
      </c>
      <c r="T866" s="181">
        <v>99008</v>
      </c>
      <c r="U866" s="181">
        <v>1445171</v>
      </c>
      <c r="V866" s="250"/>
      <c r="W866" s="199">
        <v>0</v>
      </c>
      <c r="X866" s="258">
        <v>0.18</v>
      </c>
      <c r="Y866" s="258">
        <v>0.1621180672830263</v>
      </c>
      <c r="Z866" s="259">
        <v>0</v>
      </c>
      <c r="AA866" s="253"/>
      <c r="AB866" s="260">
        <v>0</v>
      </c>
      <c r="AC866" s="261">
        <v>0</v>
      </c>
      <c r="AD866" s="181">
        <v>0</v>
      </c>
      <c r="AE866" s="261">
        <v>0</v>
      </c>
      <c r="AF866" s="262">
        <v>0</v>
      </c>
      <c r="AG866" s="193"/>
    </row>
    <row r="867" spans="1:33" s="59" customFormat="1" ht="12">
      <c r="A867" s="194">
        <v>497</v>
      </c>
      <c r="B867" s="195">
        <v>497117325</v>
      </c>
      <c r="C867" s="196" t="s">
        <v>554</v>
      </c>
      <c r="D867" s="197">
        <v>117</v>
      </c>
      <c r="E867" s="196" t="s">
        <v>144</v>
      </c>
      <c r="F867" s="197">
        <v>325</v>
      </c>
      <c r="G867" s="198" t="s">
        <v>352</v>
      </c>
      <c r="H867" s="180"/>
      <c r="I867" s="181">
        <v>12429</v>
      </c>
      <c r="J867" s="181">
        <v>1736</v>
      </c>
      <c r="K867" s="181">
        <f t="shared" si="13"/>
        <v>0</v>
      </c>
      <c r="L867" s="181">
        <v>1088</v>
      </c>
      <c r="M867" s="181">
        <v>15253</v>
      </c>
      <c r="N867" s="249"/>
      <c r="O867" s="205">
        <v>12</v>
      </c>
      <c r="P867" s="181">
        <v>0</v>
      </c>
      <c r="Q867" s="181">
        <v>169980</v>
      </c>
      <c r="R867" s="181">
        <v>0</v>
      </c>
      <c r="S867" s="181">
        <v>0</v>
      </c>
      <c r="T867" s="181">
        <v>13056</v>
      </c>
      <c r="U867" s="181">
        <v>183036</v>
      </c>
      <c r="V867" s="250"/>
      <c r="W867" s="199">
        <v>0</v>
      </c>
      <c r="X867" s="258">
        <v>0.09</v>
      </c>
      <c r="Y867" s="258">
        <v>1.2581316148081768E-2</v>
      </c>
      <c r="Z867" s="259">
        <v>0</v>
      </c>
      <c r="AA867" s="253"/>
      <c r="AB867" s="260">
        <v>0</v>
      </c>
      <c r="AC867" s="261">
        <v>0</v>
      </c>
      <c r="AD867" s="181">
        <v>0</v>
      </c>
      <c r="AE867" s="261">
        <v>0</v>
      </c>
      <c r="AF867" s="262">
        <v>0</v>
      </c>
      <c r="AG867" s="193"/>
    </row>
    <row r="868" spans="1:33" s="59" customFormat="1" ht="12">
      <c r="A868" s="194">
        <v>497</v>
      </c>
      <c r="B868" s="195">
        <v>497117332</v>
      </c>
      <c r="C868" s="196" t="s">
        <v>554</v>
      </c>
      <c r="D868" s="197">
        <v>117</v>
      </c>
      <c r="E868" s="196" t="s">
        <v>144</v>
      </c>
      <c r="F868" s="197">
        <v>332</v>
      </c>
      <c r="G868" s="198" t="s">
        <v>359</v>
      </c>
      <c r="H868" s="180"/>
      <c r="I868" s="181">
        <v>9935</v>
      </c>
      <c r="J868" s="181">
        <v>751</v>
      </c>
      <c r="K868" s="181">
        <f t="shared" si="13"/>
        <v>0</v>
      </c>
      <c r="L868" s="181">
        <v>1088</v>
      </c>
      <c r="M868" s="181">
        <v>11774</v>
      </c>
      <c r="N868" s="249"/>
      <c r="O868" s="205">
        <v>8</v>
      </c>
      <c r="P868" s="181">
        <v>0</v>
      </c>
      <c r="Q868" s="181">
        <v>85488</v>
      </c>
      <c r="R868" s="181">
        <v>0</v>
      </c>
      <c r="S868" s="181">
        <v>0</v>
      </c>
      <c r="T868" s="181">
        <v>8704</v>
      </c>
      <c r="U868" s="181">
        <v>94192</v>
      </c>
      <c r="V868" s="250"/>
      <c r="W868" s="199">
        <v>0</v>
      </c>
      <c r="X868" s="258">
        <v>0.09</v>
      </c>
      <c r="Y868" s="258">
        <v>2.4445218223468408E-2</v>
      </c>
      <c r="Z868" s="259">
        <v>0</v>
      </c>
      <c r="AA868" s="253"/>
      <c r="AB868" s="260">
        <v>0</v>
      </c>
      <c r="AC868" s="261">
        <v>0</v>
      </c>
      <c r="AD868" s="181">
        <v>0</v>
      </c>
      <c r="AE868" s="261">
        <v>0</v>
      </c>
      <c r="AF868" s="262">
        <v>0</v>
      </c>
      <c r="AG868" s="193"/>
    </row>
    <row r="869" spans="1:33" s="59" customFormat="1" ht="12">
      <c r="A869" s="194">
        <v>497</v>
      </c>
      <c r="B869" s="195">
        <v>497117340</v>
      </c>
      <c r="C869" s="196" t="s">
        <v>554</v>
      </c>
      <c r="D869" s="197">
        <v>117</v>
      </c>
      <c r="E869" s="196" t="s">
        <v>144</v>
      </c>
      <c r="F869" s="197">
        <v>340</v>
      </c>
      <c r="G869" s="198" t="s">
        <v>367</v>
      </c>
      <c r="H869" s="180"/>
      <c r="I869" s="181">
        <v>11559</v>
      </c>
      <c r="J869" s="181">
        <v>7719</v>
      </c>
      <c r="K869" s="181">
        <f t="shared" si="13"/>
        <v>0</v>
      </c>
      <c r="L869" s="181">
        <v>1088</v>
      </c>
      <c r="M869" s="181">
        <v>20366</v>
      </c>
      <c r="N869" s="249"/>
      <c r="O869" s="205">
        <v>2</v>
      </c>
      <c r="P869" s="181">
        <v>0</v>
      </c>
      <c r="Q869" s="181">
        <v>38556</v>
      </c>
      <c r="R869" s="181">
        <v>0</v>
      </c>
      <c r="S869" s="181">
        <v>0</v>
      </c>
      <c r="T869" s="181">
        <v>2176</v>
      </c>
      <c r="U869" s="181">
        <v>40732</v>
      </c>
      <c r="V869" s="250"/>
      <c r="W869" s="199">
        <v>0</v>
      </c>
      <c r="X869" s="258">
        <v>0.09</v>
      </c>
      <c r="Y869" s="258">
        <v>3.4019115388572836E-2</v>
      </c>
      <c r="Z869" s="259">
        <v>0</v>
      </c>
      <c r="AA869" s="253"/>
      <c r="AB869" s="260">
        <v>0</v>
      </c>
      <c r="AC869" s="261">
        <v>0</v>
      </c>
      <c r="AD869" s="181">
        <v>0</v>
      </c>
      <c r="AE869" s="261">
        <v>0</v>
      </c>
      <c r="AF869" s="262">
        <v>0</v>
      </c>
      <c r="AG869" s="193"/>
    </row>
    <row r="870" spans="1:33" s="59" customFormat="1" ht="12">
      <c r="A870" s="194">
        <v>497</v>
      </c>
      <c r="B870" s="195">
        <v>497117605</v>
      </c>
      <c r="C870" s="196" t="s">
        <v>554</v>
      </c>
      <c r="D870" s="197">
        <v>117</v>
      </c>
      <c r="E870" s="196" t="s">
        <v>144</v>
      </c>
      <c r="F870" s="197">
        <v>605</v>
      </c>
      <c r="G870" s="198" t="s">
        <v>383</v>
      </c>
      <c r="H870" s="180"/>
      <c r="I870" s="181">
        <v>12278</v>
      </c>
      <c r="J870" s="181">
        <v>8889</v>
      </c>
      <c r="K870" s="181">
        <f t="shared" si="13"/>
        <v>0</v>
      </c>
      <c r="L870" s="181">
        <v>1088</v>
      </c>
      <c r="M870" s="181">
        <v>22255</v>
      </c>
      <c r="N870" s="249"/>
      <c r="O870" s="205">
        <v>59</v>
      </c>
      <c r="P870" s="181">
        <v>0</v>
      </c>
      <c r="Q870" s="181">
        <v>1248853</v>
      </c>
      <c r="R870" s="181">
        <v>0</v>
      </c>
      <c r="S870" s="181">
        <v>0</v>
      </c>
      <c r="T870" s="181">
        <v>64192</v>
      </c>
      <c r="U870" s="181">
        <v>1313045</v>
      </c>
      <c r="V870" s="250"/>
      <c r="W870" s="199">
        <v>0</v>
      </c>
      <c r="X870" s="258">
        <v>0.09</v>
      </c>
      <c r="Y870" s="258">
        <v>6.9244667175755531E-2</v>
      </c>
      <c r="Z870" s="259">
        <v>0</v>
      </c>
      <c r="AA870" s="253"/>
      <c r="AB870" s="260">
        <v>0</v>
      </c>
      <c r="AC870" s="261">
        <v>0</v>
      </c>
      <c r="AD870" s="181">
        <v>0</v>
      </c>
      <c r="AE870" s="261">
        <v>0</v>
      </c>
      <c r="AF870" s="262">
        <v>0</v>
      </c>
      <c r="AG870" s="193"/>
    </row>
    <row r="871" spans="1:33" s="59" customFormat="1" ht="12">
      <c r="A871" s="194">
        <v>497</v>
      </c>
      <c r="B871" s="195">
        <v>497117632</v>
      </c>
      <c r="C871" s="196" t="s">
        <v>554</v>
      </c>
      <c r="D871" s="197">
        <v>117</v>
      </c>
      <c r="E871" s="196" t="s">
        <v>144</v>
      </c>
      <c r="F871" s="197">
        <v>632</v>
      </c>
      <c r="G871" s="198" t="s">
        <v>391</v>
      </c>
      <c r="H871" s="180"/>
      <c r="I871" s="181">
        <v>12612.451803278689</v>
      </c>
      <c r="J871" s="181">
        <v>14592</v>
      </c>
      <c r="K871" s="181">
        <f t="shared" si="13"/>
        <v>0</v>
      </c>
      <c r="L871" s="181">
        <v>1088</v>
      </c>
      <c r="M871" s="181">
        <v>28292.451803278687</v>
      </c>
      <c r="N871" s="249"/>
      <c r="O871" s="205">
        <v>1</v>
      </c>
      <c r="P871" s="181">
        <v>0</v>
      </c>
      <c r="Q871" s="181">
        <v>27204</v>
      </c>
      <c r="R871" s="181">
        <v>0</v>
      </c>
      <c r="S871" s="181">
        <v>0</v>
      </c>
      <c r="T871" s="181">
        <v>1088</v>
      </c>
      <c r="U871" s="181">
        <v>28292</v>
      </c>
      <c r="V871" s="250"/>
      <c r="W871" s="199">
        <v>0</v>
      </c>
      <c r="X871" s="258">
        <v>0.09</v>
      </c>
      <c r="Y871" s="258">
        <v>1.0532502317196969E-2</v>
      </c>
      <c r="Z871" s="259">
        <v>0</v>
      </c>
      <c r="AA871" s="253"/>
      <c r="AB871" s="260">
        <v>0</v>
      </c>
      <c r="AC871" s="261">
        <v>0</v>
      </c>
      <c r="AD871" s="181">
        <v>0</v>
      </c>
      <c r="AE871" s="261">
        <v>0</v>
      </c>
      <c r="AF871" s="262">
        <v>0</v>
      </c>
      <c r="AG871" s="193"/>
    </row>
    <row r="872" spans="1:33" s="59" customFormat="1" ht="12">
      <c r="A872" s="194">
        <v>497</v>
      </c>
      <c r="B872" s="195">
        <v>497117670</v>
      </c>
      <c r="C872" s="196" t="s">
        <v>554</v>
      </c>
      <c r="D872" s="197">
        <v>117</v>
      </c>
      <c r="E872" s="196" t="s">
        <v>144</v>
      </c>
      <c r="F872" s="197">
        <v>670</v>
      </c>
      <c r="G872" s="198" t="s">
        <v>401</v>
      </c>
      <c r="H872" s="180"/>
      <c r="I872" s="181">
        <v>12716</v>
      </c>
      <c r="J872" s="181">
        <v>9659</v>
      </c>
      <c r="K872" s="181">
        <f t="shared" si="13"/>
        <v>0</v>
      </c>
      <c r="L872" s="181">
        <v>1088</v>
      </c>
      <c r="M872" s="181">
        <v>23463</v>
      </c>
      <c r="N872" s="249"/>
      <c r="O872" s="205">
        <v>8</v>
      </c>
      <c r="P872" s="181">
        <v>0</v>
      </c>
      <c r="Q872" s="181">
        <v>179000</v>
      </c>
      <c r="R872" s="181">
        <v>0</v>
      </c>
      <c r="S872" s="181">
        <v>0</v>
      </c>
      <c r="T872" s="181">
        <v>8704</v>
      </c>
      <c r="U872" s="181">
        <v>187704</v>
      </c>
      <c r="V872" s="250"/>
      <c r="W872" s="199">
        <v>0</v>
      </c>
      <c r="X872" s="258">
        <v>0.09</v>
      </c>
      <c r="Y872" s="258">
        <v>4.7850648323244552E-2</v>
      </c>
      <c r="Z872" s="259">
        <v>0</v>
      </c>
      <c r="AA872" s="253"/>
      <c r="AB872" s="260">
        <v>0</v>
      </c>
      <c r="AC872" s="261">
        <v>0</v>
      </c>
      <c r="AD872" s="181">
        <v>0</v>
      </c>
      <c r="AE872" s="261">
        <v>0</v>
      </c>
      <c r="AF872" s="262">
        <v>0</v>
      </c>
      <c r="AG872" s="193"/>
    </row>
    <row r="873" spans="1:33" s="59" customFormat="1" ht="12">
      <c r="A873" s="194">
        <v>497</v>
      </c>
      <c r="B873" s="195">
        <v>497117672</v>
      </c>
      <c r="C873" s="196" t="s">
        <v>554</v>
      </c>
      <c r="D873" s="197">
        <v>117</v>
      </c>
      <c r="E873" s="196" t="s">
        <v>144</v>
      </c>
      <c r="F873" s="197">
        <v>672</v>
      </c>
      <c r="G873" s="198" t="s">
        <v>402</v>
      </c>
      <c r="H873" s="180"/>
      <c r="I873" s="181">
        <v>11611</v>
      </c>
      <c r="J873" s="181">
        <v>4675</v>
      </c>
      <c r="K873" s="181">
        <f t="shared" si="13"/>
        <v>0</v>
      </c>
      <c r="L873" s="181">
        <v>1088</v>
      </c>
      <c r="M873" s="181">
        <v>17374</v>
      </c>
      <c r="N873" s="249"/>
      <c r="O873" s="205">
        <v>1</v>
      </c>
      <c r="P873" s="181">
        <v>0</v>
      </c>
      <c r="Q873" s="181">
        <v>16286</v>
      </c>
      <c r="R873" s="181">
        <v>0</v>
      </c>
      <c r="S873" s="181">
        <v>0</v>
      </c>
      <c r="T873" s="181">
        <v>1088</v>
      </c>
      <c r="U873" s="181">
        <v>17374</v>
      </c>
      <c r="V873" s="250"/>
      <c r="W873" s="199">
        <v>0</v>
      </c>
      <c r="X873" s="258">
        <v>0.09</v>
      </c>
      <c r="Y873" s="258">
        <v>5.0661088691461584E-3</v>
      </c>
      <c r="Z873" s="259">
        <v>0</v>
      </c>
      <c r="AA873" s="253"/>
      <c r="AB873" s="260">
        <v>0</v>
      </c>
      <c r="AC873" s="261">
        <v>0</v>
      </c>
      <c r="AD873" s="181">
        <v>0</v>
      </c>
      <c r="AE873" s="261">
        <v>0</v>
      </c>
      <c r="AF873" s="262">
        <v>0</v>
      </c>
      <c r="AG873" s="193"/>
    </row>
    <row r="874" spans="1:33" s="59" customFormat="1" ht="12">
      <c r="A874" s="194">
        <v>497</v>
      </c>
      <c r="B874" s="195">
        <v>497117674</v>
      </c>
      <c r="C874" s="196" t="s">
        <v>554</v>
      </c>
      <c r="D874" s="197">
        <v>117</v>
      </c>
      <c r="E874" s="196" t="s">
        <v>144</v>
      </c>
      <c r="F874" s="197">
        <v>674</v>
      </c>
      <c r="G874" s="198" t="s">
        <v>404</v>
      </c>
      <c r="H874" s="180"/>
      <c r="I874" s="181">
        <v>13240</v>
      </c>
      <c r="J874" s="181">
        <v>7187</v>
      </c>
      <c r="K874" s="181">
        <f t="shared" si="13"/>
        <v>0</v>
      </c>
      <c r="L874" s="181">
        <v>1088</v>
      </c>
      <c r="M874" s="181">
        <v>21515</v>
      </c>
      <c r="N874" s="249"/>
      <c r="O874" s="205">
        <v>9</v>
      </c>
      <c r="P874" s="181">
        <v>0</v>
      </c>
      <c r="Q874" s="181">
        <v>183843</v>
      </c>
      <c r="R874" s="181">
        <v>0</v>
      </c>
      <c r="S874" s="181">
        <v>0</v>
      </c>
      <c r="T874" s="181">
        <v>9792</v>
      </c>
      <c r="U874" s="181">
        <v>193635</v>
      </c>
      <c r="V874" s="250"/>
      <c r="W874" s="199">
        <v>0</v>
      </c>
      <c r="X874" s="258">
        <v>0.18</v>
      </c>
      <c r="Y874" s="258">
        <v>6.9113265918240796E-2</v>
      </c>
      <c r="Z874" s="259">
        <v>0</v>
      </c>
      <c r="AA874" s="253"/>
      <c r="AB874" s="260">
        <v>0</v>
      </c>
      <c r="AC874" s="261">
        <v>0</v>
      </c>
      <c r="AD874" s="181">
        <v>0</v>
      </c>
      <c r="AE874" s="261">
        <v>0</v>
      </c>
      <c r="AF874" s="262">
        <v>0</v>
      </c>
      <c r="AG874" s="193"/>
    </row>
    <row r="875" spans="1:33" s="59" customFormat="1" ht="12">
      <c r="A875" s="194">
        <v>497</v>
      </c>
      <c r="B875" s="195">
        <v>497117680</v>
      </c>
      <c r="C875" s="196" t="s">
        <v>554</v>
      </c>
      <c r="D875" s="197">
        <v>117</v>
      </c>
      <c r="E875" s="196" t="s">
        <v>144</v>
      </c>
      <c r="F875" s="197">
        <v>680</v>
      </c>
      <c r="G875" s="198" t="s">
        <v>406</v>
      </c>
      <c r="H875" s="180"/>
      <c r="I875" s="181">
        <v>11652</v>
      </c>
      <c r="J875" s="181">
        <v>4393</v>
      </c>
      <c r="K875" s="181">
        <f t="shared" si="13"/>
        <v>0</v>
      </c>
      <c r="L875" s="181">
        <v>1088</v>
      </c>
      <c r="M875" s="181">
        <v>17133</v>
      </c>
      <c r="N875" s="249"/>
      <c r="O875" s="205">
        <v>6</v>
      </c>
      <c r="P875" s="181">
        <v>0</v>
      </c>
      <c r="Q875" s="181">
        <v>96270</v>
      </c>
      <c r="R875" s="181">
        <v>0</v>
      </c>
      <c r="S875" s="181">
        <v>0</v>
      </c>
      <c r="T875" s="181">
        <v>6528</v>
      </c>
      <c r="U875" s="181">
        <v>102798</v>
      </c>
      <c r="V875" s="250"/>
      <c r="W875" s="199">
        <v>0</v>
      </c>
      <c r="X875" s="258">
        <v>0.09</v>
      </c>
      <c r="Y875" s="258">
        <v>7.040236365040798E-3</v>
      </c>
      <c r="Z875" s="259">
        <v>0</v>
      </c>
      <c r="AA875" s="253"/>
      <c r="AB875" s="260">
        <v>0</v>
      </c>
      <c r="AC875" s="261">
        <v>0</v>
      </c>
      <c r="AD875" s="181">
        <v>0</v>
      </c>
      <c r="AE875" s="261">
        <v>0</v>
      </c>
      <c r="AF875" s="262">
        <v>0</v>
      </c>
      <c r="AG875" s="193"/>
    </row>
    <row r="876" spans="1:33" s="59" customFormat="1" ht="12">
      <c r="A876" s="194">
        <v>497</v>
      </c>
      <c r="B876" s="195">
        <v>497117683</v>
      </c>
      <c r="C876" s="196" t="s">
        <v>554</v>
      </c>
      <c r="D876" s="197">
        <v>117</v>
      </c>
      <c r="E876" s="196" t="s">
        <v>144</v>
      </c>
      <c r="F876" s="197">
        <v>683</v>
      </c>
      <c r="G876" s="198" t="s">
        <v>407</v>
      </c>
      <c r="H876" s="180"/>
      <c r="I876" s="181">
        <v>13352</v>
      </c>
      <c r="J876" s="181">
        <v>10828</v>
      </c>
      <c r="K876" s="181">
        <f t="shared" si="13"/>
        <v>0</v>
      </c>
      <c r="L876" s="181">
        <v>1088</v>
      </c>
      <c r="M876" s="181">
        <v>25268</v>
      </c>
      <c r="N876" s="249"/>
      <c r="O876" s="205">
        <v>4</v>
      </c>
      <c r="P876" s="181">
        <v>0</v>
      </c>
      <c r="Q876" s="181">
        <v>96720</v>
      </c>
      <c r="R876" s="181">
        <v>0</v>
      </c>
      <c r="S876" s="181">
        <v>0</v>
      </c>
      <c r="T876" s="181">
        <v>4352</v>
      </c>
      <c r="U876" s="181">
        <v>101072</v>
      </c>
      <c r="V876" s="250"/>
      <c r="W876" s="199">
        <v>0</v>
      </c>
      <c r="X876" s="258">
        <v>0.09</v>
      </c>
      <c r="Y876" s="258">
        <v>3.1519819634088543E-2</v>
      </c>
      <c r="Z876" s="259">
        <v>0</v>
      </c>
      <c r="AA876" s="253"/>
      <c r="AB876" s="260">
        <v>0</v>
      </c>
      <c r="AC876" s="261">
        <v>0</v>
      </c>
      <c r="AD876" s="181">
        <v>0</v>
      </c>
      <c r="AE876" s="261">
        <v>0</v>
      </c>
      <c r="AF876" s="262">
        <v>0</v>
      </c>
      <c r="AG876" s="193"/>
    </row>
    <row r="877" spans="1:33" s="59" customFormat="1" ht="12">
      <c r="A877" s="194">
        <v>497</v>
      </c>
      <c r="B877" s="195">
        <v>497117685</v>
      </c>
      <c r="C877" s="196" t="s">
        <v>554</v>
      </c>
      <c r="D877" s="197">
        <v>117</v>
      </c>
      <c r="E877" s="196" t="s">
        <v>144</v>
      </c>
      <c r="F877" s="197">
        <v>685</v>
      </c>
      <c r="G877" s="198" t="s">
        <v>408</v>
      </c>
      <c r="H877" s="180"/>
      <c r="I877" s="181">
        <v>15527.036315789477</v>
      </c>
      <c r="J877" s="181">
        <v>8931</v>
      </c>
      <c r="K877" s="181">
        <f t="shared" si="13"/>
        <v>0</v>
      </c>
      <c r="L877" s="181">
        <v>1088</v>
      </c>
      <c r="M877" s="181">
        <v>25546.036315789475</v>
      </c>
      <c r="N877" s="249"/>
      <c r="O877" s="205">
        <v>2</v>
      </c>
      <c r="P877" s="181">
        <v>0</v>
      </c>
      <c r="Q877" s="181">
        <v>48916</v>
      </c>
      <c r="R877" s="181">
        <v>0</v>
      </c>
      <c r="S877" s="181">
        <v>0</v>
      </c>
      <c r="T877" s="181">
        <v>2176</v>
      </c>
      <c r="U877" s="181">
        <v>51092</v>
      </c>
      <c r="V877" s="250"/>
      <c r="W877" s="199">
        <v>0</v>
      </c>
      <c r="X877" s="258">
        <v>0.18</v>
      </c>
      <c r="Y877" s="258">
        <v>2.6584977517036253E-2</v>
      </c>
      <c r="Z877" s="259">
        <v>0</v>
      </c>
      <c r="AA877" s="253"/>
      <c r="AB877" s="260">
        <v>0</v>
      </c>
      <c r="AC877" s="261">
        <v>0</v>
      </c>
      <c r="AD877" s="181">
        <v>0</v>
      </c>
      <c r="AE877" s="261">
        <v>0</v>
      </c>
      <c r="AF877" s="262">
        <v>0</v>
      </c>
      <c r="AG877" s="193"/>
    </row>
    <row r="878" spans="1:33" s="59" customFormat="1" ht="12">
      <c r="A878" s="194">
        <v>497</v>
      </c>
      <c r="B878" s="195">
        <v>497117750</v>
      </c>
      <c r="C878" s="196" t="s">
        <v>554</v>
      </c>
      <c r="D878" s="197">
        <v>117</v>
      </c>
      <c r="E878" s="196" t="s">
        <v>144</v>
      </c>
      <c r="F878" s="197">
        <v>750</v>
      </c>
      <c r="G878" s="198" t="s">
        <v>425</v>
      </c>
      <c r="H878" s="180"/>
      <c r="I878" s="181">
        <v>10683</v>
      </c>
      <c r="J878" s="181">
        <v>6764</v>
      </c>
      <c r="K878" s="181">
        <f t="shared" si="13"/>
        <v>0</v>
      </c>
      <c r="L878" s="181">
        <v>1088</v>
      </c>
      <c r="M878" s="181">
        <v>18535</v>
      </c>
      <c r="N878" s="249"/>
      <c r="O878" s="205">
        <v>1</v>
      </c>
      <c r="P878" s="181">
        <v>0</v>
      </c>
      <c r="Q878" s="181">
        <v>17447</v>
      </c>
      <c r="R878" s="181">
        <v>0</v>
      </c>
      <c r="S878" s="181">
        <v>0</v>
      </c>
      <c r="T878" s="181">
        <v>1088</v>
      </c>
      <c r="U878" s="181">
        <v>18535</v>
      </c>
      <c r="V878" s="250"/>
      <c r="W878" s="199">
        <v>0</v>
      </c>
      <c r="X878" s="258">
        <v>0.09</v>
      </c>
      <c r="Y878" s="258">
        <v>3.9846807100999027E-2</v>
      </c>
      <c r="Z878" s="259">
        <v>0</v>
      </c>
      <c r="AA878" s="253"/>
      <c r="AB878" s="260">
        <v>0</v>
      </c>
      <c r="AC878" s="261">
        <v>0</v>
      </c>
      <c r="AD878" s="181">
        <v>0</v>
      </c>
      <c r="AE878" s="261">
        <v>0</v>
      </c>
      <c r="AF878" s="262">
        <v>0</v>
      </c>
      <c r="AG878" s="193"/>
    </row>
    <row r="879" spans="1:33" s="59" customFormat="1" ht="12">
      <c r="A879" s="194">
        <v>497</v>
      </c>
      <c r="B879" s="195">
        <v>497117755</v>
      </c>
      <c r="C879" s="196" t="s">
        <v>554</v>
      </c>
      <c r="D879" s="197">
        <v>117</v>
      </c>
      <c r="E879" s="196" t="s">
        <v>144</v>
      </c>
      <c r="F879" s="197">
        <v>755</v>
      </c>
      <c r="G879" s="198" t="s">
        <v>427</v>
      </c>
      <c r="H879" s="180"/>
      <c r="I879" s="181">
        <v>11147</v>
      </c>
      <c r="J879" s="181">
        <v>5210</v>
      </c>
      <c r="K879" s="181">
        <f t="shared" si="13"/>
        <v>0</v>
      </c>
      <c r="L879" s="181">
        <v>1088</v>
      </c>
      <c r="M879" s="181">
        <v>17445</v>
      </c>
      <c r="N879" s="249"/>
      <c r="O879" s="205">
        <v>3</v>
      </c>
      <c r="P879" s="181">
        <v>0</v>
      </c>
      <c r="Q879" s="181">
        <v>49071</v>
      </c>
      <c r="R879" s="181">
        <v>0</v>
      </c>
      <c r="S879" s="181">
        <v>0</v>
      </c>
      <c r="T879" s="181">
        <v>3264</v>
      </c>
      <c r="U879" s="181">
        <v>52335</v>
      </c>
      <c r="V879" s="250"/>
      <c r="W879" s="199">
        <v>0</v>
      </c>
      <c r="X879" s="258">
        <v>0.09</v>
      </c>
      <c r="Y879" s="258">
        <v>2.6136684038569967E-2</v>
      </c>
      <c r="Z879" s="259">
        <v>0</v>
      </c>
      <c r="AA879" s="253"/>
      <c r="AB879" s="260">
        <v>0</v>
      </c>
      <c r="AC879" s="261">
        <v>0</v>
      </c>
      <c r="AD879" s="181">
        <v>0</v>
      </c>
      <c r="AE879" s="261">
        <v>0</v>
      </c>
      <c r="AF879" s="262">
        <v>0</v>
      </c>
      <c r="AG879" s="193"/>
    </row>
    <row r="880" spans="1:33" s="59" customFormat="1" ht="12">
      <c r="A880" s="194">
        <v>497</v>
      </c>
      <c r="B880" s="195">
        <v>497117766</v>
      </c>
      <c r="C880" s="196" t="s">
        <v>554</v>
      </c>
      <c r="D880" s="197">
        <v>117</v>
      </c>
      <c r="E880" s="196" t="s">
        <v>144</v>
      </c>
      <c r="F880" s="197">
        <v>766</v>
      </c>
      <c r="G880" s="198" t="s">
        <v>431</v>
      </c>
      <c r="H880" s="180"/>
      <c r="I880" s="181">
        <v>9935</v>
      </c>
      <c r="J880" s="181">
        <v>3506</v>
      </c>
      <c r="K880" s="181">
        <f t="shared" si="13"/>
        <v>0</v>
      </c>
      <c r="L880" s="181">
        <v>1088</v>
      </c>
      <c r="M880" s="181">
        <v>14529</v>
      </c>
      <c r="N880" s="249"/>
      <c r="O880" s="205">
        <v>3</v>
      </c>
      <c r="P880" s="181">
        <v>0</v>
      </c>
      <c r="Q880" s="181">
        <v>40323</v>
      </c>
      <c r="R880" s="181">
        <v>0</v>
      </c>
      <c r="S880" s="181">
        <v>0</v>
      </c>
      <c r="T880" s="181">
        <v>3264</v>
      </c>
      <c r="U880" s="181">
        <v>43587</v>
      </c>
      <c r="V880" s="250"/>
      <c r="W880" s="199">
        <v>0</v>
      </c>
      <c r="X880" s="258">
        <v>0.09</v>
      </c>
      <c r="Y880" s="258">
        <v>3.48303786443661E-3</v>
      </c>
      <c r="Z880" s="259">
        <v>0</v>
      </c>
      <c r="AA880" s="253"/>
      <c r="AB880" s="260">
        <v>0</v>
      </c>
      <c r="AC880" s="261">
        <v>0</v>
      </c>
      <c r="AD880" s="181">
        <v>0</v>
      </c>
      <c r="AE880" s="261">
        <v>0</v>
      </c>
      <c r="AF880" s="262">
        <v>0</v>
      </c>
      <c r="AG880" s="193"/>
    </row>
    <row r="881" spans="1:33" s="59" customFormat="1" ht="12">
      <c r="A881" s="194">
        <v>498</v>
      </c>
      <c r="B881" s="195">
        <v>498281281</v>
      </c>
      <c r="C881" s="196" t="s">
        <v>555</v>
      </c>
      <c r="D881" s="197">
        <v>281</v>
      </c>
      <c r="E881" s="196" t="s">
        <v>308</v>
      </c>
      <c r="F881" s="197">
        <v>281</v>
      </c>
      <c r="G881" s="198" t="s">
        <v>308</v>
      </c>
      <c r="H881" s="180"/>
      <c r="I881" s="181">
        <v>15770</v>
      </c>
      <c r="J881" s="181">
        <v>0</v>
      </c>
      <c r="K881" s="181">
        <f t="shared" si="13"/>
        <v>0</v>
      </c>
      <c r="L881" s="181">
        <v>1088</v>
      </c>
      <c r="M881" s="181">
        <v>16858</v>
      </c>
      <c r="N881" s="249"/>
      <c r="O881" s="205">
        <v>505</v>
      </c>
      <c r="P881" s="181">
        <v>0</v>
      </c>
      <c r="Q881" s="181">
        <v>7963850</v>
      </c>
      <c r="R881" s="181">
        <v>0</v>
      </c>
      <c r="S881" s="181">
        <v>0</v>
      </c>
      <c r="T881" s="181">
        <v>549440</v>
      </c>
      <c r="U881" s="181">
        <v>8513290</v>
      </c>
      <c r="V881" s="250"/>
      <c r="W881" s="199">
        <v>0</v>
      </c>
      <c r="X881" s="258">
        <v>0.18</v>
      </c>
      <c r="Y881" s="258">
        <v>0.1621180672830263</v>
      </c>
      <c r="Z881" s="259">
        <v>0</v>
      </c>
      <c r="AA881" s="253"/>
      <c r="AB881" s="260">
        <v>0</v>
      </c>
      <c r="AC881" s="261">
        <v>0</v>
      </c>
      <c r="AD881" s="181">
        <v>0</v>
      </c>
      <c r="AE881" s="261">
        <v>0</v>
      </c>
      <c r="AF881" s="262">
        <v>0</v>
      </c>
      <c r="AG881" s="193"/>
    </row>
    <row r="882" spans="1:33" s="59" customFormat="1" ht="12">
      <c r="A882" s="194">
        <v>499</v>
      </c>
      <c r="B882" s="195">
        <v>499061024</v>
      </c>
      <c r="C882" s="196" t="s">
        <v>556</v>
      </c>
      <c r="D882" s="197">
        <v>61</v>
      </c>
      <c r="E882" s="196" t="s">
        <v>88</v>
      </c>
      <c r="F882" s="197">
        <v>24</v>
      </c>
      <c r="G882" s="198" t="s">
        <v>51</v>
      </c>
      <c r="H882" s="180"/>
      <c r="I882" s="181">
        <v>16022</v>
      </c>
      <c r="J882" s="181">
        <v>4225</v>
      </c>
      <c r="K882" s="181">
        <f t="shared" si="13"/>
        <v>0</v>
      </c>
      <c r="L882" s="181">
        <v>1088</v>
      </c>
      <c r="M882" s="181">
        <v>21335</v>
      </c>
      <c r="N882" s="249"/>
      <c r="O882" s="205">
        <v>1</v>
      </c>
      <c r="P882" s="181">
        <v>0</v>
      </c>
      <c r="Q882" s="181">
        <v>20247</v>
      </c>
      <c r="R882" s="181">
        <v>0</v>
      </c>
      <c r="S882" s="181">
        <v>0</v>
      </c>
      <c r="T882" s="181">
        <v>1088</v>
      </c>
      <c r="U882" s="181">
        <v>21335</v>
      </c>
      <c r="V882" s="250"/>
      <c r="W882" s="199">
        <v>0</v>
      </c>
      <c r="X882" s="258">
        <v>0.09</v>
      </c>
      <c r="Y882" s="258">
        <v>2.0470003853742709E-2</v>
      </c>
      <c r="Z882" s="259">
        <v>0</v>
      </c>
      <c r="AA882" s="253"/>
      <c r="AB882" s="260">
        <v>0</v>
      </c>
      <c r="AC882" s="261">
        <v>0</v>
      </c>
      <c r="AD882" s="181">
        <v>0</v>
      </c>
      <c r="AE882" s="261">
        <v>0</v>
      </c>
      <c r="AF882" s="262">
        <v>0</v>
      </c>
      <c r="AG882" s="193"/>
    </row>
    <row r="883" spans="1:33" s="59" customFormat="1" ht="12">
      <c r="A883" s="194">
        <v>499</v>
      </c>
      <c r="B883" s="195">
        <v>499061061</v>
      </c>
      <c r="C883" s="196" t="s">
        <v>556</v>
      </c>
      <c r="D883" s="197">
        <v>61</v>
      </c>
      <c r="E883" s="196" t="s">
        <v>88</v>
      </c>
      <c r="F883" s="197">
        <v>61</v>
      </c>
      <c r="G883" s="198" t="s">
        <v>88</v>
      </c>
      <c r="H883" s="180"/>
      <c r="I883" s="181">
        <v>14426</v>
      </c>
      <c r="J883" s="181">
        <v>890</v>
      </c>
      <c r="K883" s="181">
        <f t="shared" si="13"/>
        <v>0</v>
      </c>
      <c r="L883" s="181">
        <v>1088</v>
      </c>
      <c r="M883" s="181">
        <v>16404</v>
      </c>
      <c r="N883" s="249"/>
      <c r="O883" s="205">
        <v>160</v>
      </c>
      <c r="P883" s="181">
        <v>0</v>
      </c>
      <c r="Q883" s="181">
        <v>2450560</v>
      </c>
      <c r="R883" s="181">
        <v>0</v>
      </c>
      <c r="S883" s="181">
        <v>0</v>
      </c>
      <c r="T883" s="181">
        <v>174080</v>
      </c>
      <c r="U883" s="181">
        <v>2624640</v>
      </c>
      <c r="V883" s="250"/>
      <c r="W883" s="199">
        <v>0</v>
      </c>
      <c r="X883" s="258">
        <v>0.09</v>
      </c>
      <c r="Y883" s="258">
        <v>4.8763644767309454E-2</v>
      </c>
      <c r="Z883" s="259">
        <v>0</v>
      </c>
      <c r="AA883" s="253"/>
      <c r="AB883" s="260">
        <v>0</v>
      </c>
      <c r="AC883" s="261">
        <v>0</v>
      </c>
      <c r="AD883" s="181">
        <v>0</v>
      </c>
      <c r="AE883" s="261">
        <v>0</v>
      </c>
      <c r="AF883" s="262">
        <v>0</v>
      </c>
      <c r="AG883" s="193"/>
    </row>
    <row r="884" spans="1:33" s="59" customFormat="1" ht="12">
      <c r="A884" s="194">
        <v>499</v>
      </c>
      <c r="B884" s="195">
        <v>499061111</v>
      </c>
      <c r="C884" s="196" t="s">
        <v>556</v>
      </c>
      <c r="D884" s="197">
        <v>61</v>
      </c>
      <c r="E884" s="196" t="s">
        <v>88</v>
      </c>
      <c r="F884" s="197">
        <v>111</v>
      </c>
      <c r="G884" s="198" t="s">
        <v>138</v>
      </c>
      <c r="H884" s="180"/>
      <c r="I884" s="181">
        <v>16668</v>
      </c>
      <c r="J884" s="181">
        <v>3874</v>
      </c>
      <c r="K884" s="181">
        <f t="shared" si="13"/>
        <v>0</v>
      </c>
      <c r="L884" s="181">
        <v>1088</v>
      </c>
      <c r="M884" s="181">
        <v>21630</v>
      </c>
      <c r="N884" s="249"/>
      <c r="O884" s="205">
        <v>1</v>
      </c>
      <c r="P884" s="181">
        <v>0</v>
      </c>
      <c r="Q884" s="181">
        <v>20542</v>
      </c>
      <c r="R884" s="181">
        <v>0</v>
      </c>
      <c r="S884" s="181">
        <v>0</v>
      </c>
      <c r="T884" s="181">
        <v>1088</v>
      </c>
      <c r="U884" s="181">
        <v>21630</v>
      </c>
      <c r="V884" s="250"/>
      <c r="W884" s="199">
        <v>0</v>
      </c>
      <c r="X884" s="258">
        <v>0.09</v>
      </c>
      <c r="Y884" s="258">
        <v>3.3215594462609063E-2</v>
      </c>
      <c r="Z884" s="259">
        <v>0</v>
      </c>
      <c r="AA884" s="253"/>
      <c r="AB884" s="260">
        <v>0</v>
      </c>
      <c r="AC884" s="261">
        <v>0</v>
      </c>
      <c r="AD884" s="181">
        <v>0</v>
      </c>
      <c r="AE884" s="261">
        <v>0</v>
      </c>
      <c r="AF884" s="262">
        <v>0</v>
      </c>
      <c r="AG884" s="193"/>
    </row>
    <row r="885" spans="1:33" s="59" customFormat="1" ht="12">
      <c r="A885" s="194">
        <v>499</v>
      </c>
      <c r="B885" s="195">
        <v>499061137</v>
      </c>
      <c r="C885" s="196" t="s">
        <v>556</v>
      </c>
      <c r="D885" s="197">
        <v>61</v>
      </c>
      <c r="E885" s="196" t="s">
        <v>88</v>
      </c>
      <c r="F885" s="197">
        <v>137</v>
      </c>
      <c r="G885" s="198" t="s">
        <v>164</v>
      </c>
      <c r="H885" s="180"/>
      <c r="I885" s="181">
        <v>16421</v>
      </c>
      <c r="J885" s="181">
        <v>0</v>
      </c>
      <c r="K885" s="181">
        <f t="shared" si="13"/>
        <v>0</v>
      </c>
      <c r="L885" s="181">
        <v>1088</v>
      </c>
      <c r="M885" s="181">
        <v>17509</v>
      </c>
      <c r="N885" s="249"/>
      <c r="O885" s="205">
        <v>2</v>
      </c>
      <c r="P885" s="181">
        <v>0</v>
      </c>
      <c r="Q885" s="181">
        <v>32842</v>
      </c>
      <c r="R885" s="181">
        <v>0</v>
      </c>
      <c r="S885" s="181">
        <v>0</v>
      </c>
      <c r="T885" s="181">
        <v>2176</v>
      </c>
      <c r="U885" s="181">
        <v>35018</v>
      </c>
      <c r="V885" s="250"/>
      <c r="W885" s="199">
        <v>0</v>
      </c>
      <c r="X885" s="258">
        <v>0.18</v>
      </c>
      <c r="Y885" s="258">
        <v>0.11385259037176305</v>
      </c>
      <c r="Z885" s="259">
        <v>0</v>
      </c>
      <c r="AA885" s="253"/>
      <c r="AB885" s="260">
        <v>0</v>
      </c>
      <c r="AC885" s="261">
        <v>0</v>
      </c>
      <c r="AD885" s="181">
        <v>0</v>
      </c>
      <c r="AE885" s="261">
        <v>0</v>
      </c>
      <c r="AF885" s="262">
        <v>0</v>
      </c>
      <c r="AG885" s="193"/>
    </row>
    <row r="886" spans="1:33" s="59" customFormat="1" ht="12">
      <c r="A886" s="194">
        <v>499</v>
      </c>
      <c r="B886" s="195">
        <v>499061161</v>
      </c>
      <c r="C886" s="196" t="s">
        <v>556</v>
      </c>
      <c r="D886" s="197">
        <v>61</v>
      </c>
      <c r="E886" s="196" t="s">
        <v>88</v>
      </c>
      <c r="F886" s="197">
        <v>161</v>
      </c>
      <c r="G886" s="198" t="s">
        <v>188</v>
      </c>
      <c r="H886" s="180"/>
      <c r="I886" s="181">
        <v>12454</v>
      </c>
      <c r="J886" s="181">
        <v>5248</v>
      </c>
      <c r="K886" s="181">
        <f t="shared" si="13"/>
        <v>0</v>
      </c>
      <c r="L886" s="181">
        <v>1088</v>
      </c>
      <c r="M886" s="181">
        <v>18790</v>
      </c>
      <c r="N886" s="249"/>
      <c r="O886" s="205">
        <v>8</v>
      </c>
      <c r="P886" s="181">
        <v>0</v>
      </c>
      <c r="Q886" s="181">
        <v>141616</v>
      </c>
      <c r="R886" s="181">
        <v>0</v>
      </c>
      <c r="S886" s="181">
        <v>0</v>
      </c>
      <c r="T886" s="181">
        <v>8704</v>
      </c>
      <c r="U886" s="181">
        <v>150320</v>
      </c>
      <c r="V886" s="250"/>
      <c r="W886" s="199">
        <v>0</v>
      </c>
      <c r="X886" s="258">
        <v>0.09</v>
      </c>
      <c r="Y886" s="258">
        <v>7.715197694779543E-3</v>
      </c>
      <c r="Z886" s="259">
        <v>0</v>
      </c>
      <c r="AA886" s="253"/>
      <c r="AB886" s="260">
        <v>0</v>
      </c>
      <c r="AC886" s="261">
        <v>0</v>
      </c>
      <c r="AD886" s="181">
        <v>0</v>
      </c>
      <c r="AE886" s="261">
        <v>0</v>
      </c>
      <c r="AF886" s="262">
        <v>0</v>
      </c>
      <c r="AG886" s="193"/>
    </row>
    <row r="887" spans="1:33" s="59" customFormat="1" ht="12">
      <c r="A887" s="194">
        <v>499</v>
      </c>
      <c r="B887" s="195">
        <v>499061278</v>
      </c>
      <c r="C887" s="196" t="s">
        <v>556</v>
      </c>
      <c r="D887" s="197">
        <v>61</v>
      </c>
      <c r="E887" s="196" t="s">
        <v>88</v>
      </c>
      <c r="F887" s="197">
        <v>278</v>
      </c>
      <c r="G887" s="198" t="s">
        <v>305</v>
      </c>
      <c r="H887" s="180"/>
      <c r="I887" s="181">
        <v>14140</v>
      </c>
      <c r="J887" s="181">
        <v>3225</v>
      </c>
      <c r="K887" s="181">
        <f t="shared" si="13"/>
        <v>0</v>
      </c>
      <c r="L887" s="181">
        <v>1088</v>
      </c>
      <c r="M887" s="181">
        <v>18453</v>
      </c>
      <c r="N887" s="249"/>
      <c r="O887" s="205">
        <v>2</v>
      </c>
      <c r="P887" s="181">
        <v>0</v>
      </c>
      <c r="Q887" s="181">
        <v>34730</v>
      </c>
      <c r="R887" s="181">
        <v>0</v>
      </c>
      <c r="S887" s="181">
        <v>0</v>
      </c>
      <c r="T887" s="181">
        <v>2176</v>
      </c>
      <c r="U887" s="181">
        <v>36906</v>
      </c>
      <c r="V887" s="250"/>
      <c r="W887" s="199">
        <v>0</v>
      </c>
      <c r="X887" s="258">
        <v>0.09</v>
      </c>
      <c r="Y887" s="258">
        <v>6.5557173380328002E-2</v>
      </c>
      <c r="Z887" s="259">
        <v>0</v>
      </c>
      <c r="AA887" s="253"/>
      <c r="AB887" s="260">
        <v>0</v>
      </c>
      <c r="AC887" s="261">
        <v>0</v>
      </c>
      <c r="AD887" s="181">
        <v>0</v>
      </c>
      <c r="AE887" s="261">
        <v>0</v>
      </c>
      <c r="AF887" s="262">
        <v>0</v>
      </c>
      <c r="AG887" s="193"/>
    </row>
    <row r="888" spans="1:33" s="59" customFormat="1" ht="12">
      <c r="A888" s="194">
        <v>499</v>
      </c>
      <c r="B888" s="195">
        <v>499061281</v>
      </c>
      <c r="C888" s="196" t="s">
        <v>556</v>
      </c>
      <c r="D888" s="197">
        <v>61</v>
      </c>
      <c r="E888" s="196" t="s">
        <v>88</v>
      </c>
      <c r="F888" s="197">
        <v>281</v>
      </c>
      <c r="G888" s="198" t="s">
        <v>308</v>
      </c>
      <c r="H888" s="180"/>
      <c r="I888" s="181">
        <v>15617</v>
      </c>
      <c r="J888" s="181">
        <v>0</v>
      </c>
      <c r="K888" s="181">
        <f t="shared" si="13"/>
        <v>0</v>
      </c>
      <c r="L888" s="181">
        <v>1088</v>
      </c>
      <c r="M888" s="181">
        <v>16705</v>
      </c>
      <c r="N888" s="249"/>
      <c r="O888" s="205">
        <v>379</v>
      </c>
      <c r="P888" s="181">
        <v>0</v>
      </c>
      <c r="Q888" s="181">
        <v>5918843</v>
      </c>
      <c r="R888" s="181">
        <v>0</v>
      </c>
      <c r="S888" s="181">
        <v>0</v>
      </c>
      <c r="T888" s="181">
        <v>412352</v>
      </c>
      <c r="U888" s="181">
        <v>6331195</v>
      </c>
      <c r="V888" s="250"/>
      <c r="W888" s="199">
        <v>0</v>
      </c>
      <c r="X888" s="258">
        <v>0.18</v>
      </c>
      <c r="Y888" s="258">
        <v>0.1621180672830263</v>
      </c>
      <c r="Z888" s="259">
        <v>0</v>
      </c>
      <c r="AA888" s="253"/>
      <c r="AB888" s="260">
        <v>0</v>
      </c>
      <c r="AC888" s="261">
        <v>0</v>
      </c>
      <c r="AD888" s="181">
        <v>0</v>
      </c>
      <c r="AE888" s="261">
        <v>0</v>
      </c>
      <c r="AF888" s="262">
        <v>0</v>
      </c>
      <c r="AG888" s="193"/>
    </row>
    <row r="889" spans="1:33" s="59" customFormat="1" ht="12">
      <c r="A889" s="194">
        <v>499</v>
      </c>
      <c r="B889" s="195">
        <v>499061332</v>
      </c>
      <c r="C889" s="196" t="s">
        <v>556</v>
      </c>
      <c r="D889" s="197">
        <v>61</v>
      </c>
      <c r="E889" s="196" t="s">
        <v>88</v>
      </c>
      <c r="F889" s="197">
        <v>332</v>
      </c>
      <c r="G889" s="198" t="s">
        <v>359</v>
      </c>
      <c r="H889" s="180"/>
      <c r="I889" s="181">
        <v>17454</v>
      </c>
      <c r="J889" s="181">
        <v>1320</v>
      </c>
      <c r="K889" s="181">
        <f t="shared" si="13"/>
        <v>0</v>
      </c>
      <c r="L889" s="181">
        <v>1088</v>
      </c>
      <c r="M889" s="181">
        <v>19862</v>
      </c>
      <c r="N889" s="249"/>
      <c r="O889" s="205">
        <v>6</v>
      </c>
      <c r="P889" s="181">
        <v>0</v>
      </c>
      <c r="Q889" s="181">
        <v>112644</v>
      </c>
      <c r="R889" s="181">
        <v>0</v>
      </c>
      <c r="S889" s="181">
        <v>0</v>
      </c>
      <c r="T889" s="181">
        <v>6528</v>
      </c>
      <c r="U889" s="181">
        <v>119172</v>
      </c>
      <c r="V889" s="250"/>
      <c r="W889" s="199">
        <v>0</v>
      </c>
      <c r="X889" s="258">
        <v>0.09</v>
      </c>
      <c r="Y889" s="258">
        <v>2.4445218223468408E-2</v>
      </c>
      <c r="Z889" s="259">
        <v>0</v>
      </c>
      <c r="AA889" s="253"/>
      <c r="AB889" s="260">
        <v>0</v>
      </c>
      <c r="AC889" s="261">
        <v>0</v>
      </c>
      <c r="AD889" s="181">
        <v>0</v>
      </c>
      <c r="AE889" s="261">
        <v>0</v>
      </c>
      <c r="AF889" s="262">
        <v>0</v>
      </c>
      <c r="AG889" s="193"/>
    </row>
    <row r="890" spans="1:33" s="59" customFormat="1" ht="12">
      <c r="A890" s="194">
        <v>499</v>
      </c>
      <c r="B890" s="195">
        <v>499061680</v>
      </c>
      <c r="C890" s="196" t="s">
        <v>556</v>
      </c>
      <c r="D890" s="197">
        <v>61</v>
      </c>
      <c r="E890" s="196" t="s">
        <v>88</v>
      </c>
      <c r="F890" s="197">
        <v>680</v>
      </c>
      <c r="G890" s="198" t="s">
        <v>406</v>
      </c>
      <c r="H890" s="180"/>
      <c r="I890" s="181">
        <v>9754</v>
      </c>
      <c r="J890" s="181">
        <v>3678</v>
      </c>
      <c r="K890" s="181">
        <f t="shared" si="13"/>
        <v>0</v>
      </c>
      <c r="L890" s="181">
        <v>1088</v>
      </c>
      <c r="M890" s="181">
        <v>14520</v>
      </c>
      <c r="N890" s="249"/>
      <c r="O890" s="205">
        <v>1</v>
      </c>
      <c r="P890" s="181">
        <v>0</v>
      </c>
      <c r="Q890" s="181">
        <v>13432</v>
      </c>
      <c r="R890" s="181">
        <v>0</v>
      </c>
      <c r="S890" s="181">
        <v>0</v>
      </c>
      <c r="T890" s="181">
        <v>1088</v>
      </c>
      <c r="U890" s="181">
        <v>14520</v>
      </c>
      <c r="V890" s="250"/>
      <c r="W890" s="199">
        <v>0</v>
      </c>
      <c r="X890" s="258">
        <v>0.09</v>
      </c>
      <c r="Y890" s="258">
        <v>7.040236365040798E-3</v>
      </c>
      <c r="Z890" s="259">
        <v>0</v>
      </c>
      <c r="AA890" s="253"/>
      <c r="AB890" s="260">
        <v>0</v>
      </c>
      <c r="AC890" s="261">
        <v>0</v>
      </c>
      <c r="AD890" s="181">
        <v>0</v>
      </c>
      <c r="AE890" s="261">
        <v>0</v>
      </c>
      <c r="AF890" s="262">
        <v>0</v>
      </c>
      <c r="AG890" s="193"/>
    </row>
    <row r="891" spans="1:33" s="59" customFormat="1" ht="12">
      <c r="A891" s="194">
        <v>3501</v>
      </c>
      <c r="B891" s="195">
        <v>3501061061</v>
      </c>
      <c r="C891" s="196" t="s">
        <v>557</v>
      </c>
      <c r="D891" s="197">
        <v>61</v>
      </c>
      <c r="E891" s="196" t="s">
        <v>88</v>
      </c>
      <c r="F891" s="197">
        <v>61</v>
      </c>
      <c r="G891" s="198" t="s">
        <v>88</v>
      </c>
      <c r="H891" s="180"/>
      <c r="I891" s="181">
        <v>17228</v>
      </c>
      <c r="J891" s="181">
        <v>1062</v>
      </c>
      <c r="K891" s="181">
        <f t="shared" si="13"/>
        <v>0</v>
      </c>
      <c r="L891" s="181">
        <v>1088</v>
      </c>
      <c r="M891" s="181">
        <v>19378</v>
      </c>
      <c r="N891" s="249"/>
      <c r="O891" s="205">
        <v>47</v>
      </c>
      <c r="P891" s="181">
        <v>0</v>
      </c>
      <c r="Q891" s="181">
        <v>859630</v>
      </c>
      <c r="R891" s="181">
        <v>0</v>
      </c>
      <c r="S891" s="181">
        <v>0</v>
      </c>
      <c r="T891" s="181">
        <v>51136</v>
      </c>
      <c r="U891" s="181">
        <v>910766</v>
      </c>
      <c r="V891" s="250"/>
      <c r="W891" s="199">
        <v>0</v>
      </c>
      <c r="X891" s="258">
        <v>0.09</v>
      </c>
      <c r="Y891" s="258">
        <v>4.8763644767309454E-2</v>
      </c>
      <c r="Z891" s="259">
        <v>0</v>
      </c>
      <c r="AA891" s="253"/>
      <c r="AB891" s="260">
        <v>0</v>
      </c>
      <c r="AC891" s="261">
        <v>0</v>
      </c>
      <c r="AD891" s="181">
        <v>0</v>
      </c>
      <c r="AE891" s="261">
        <v>0</v>
      </c>
      <c r="AF891" s="262">
        <v>0</v>
      </c>
      <c r="AG891" s="193"/>
    </row>
    <row r="892" spans="1:33" s="59" customFormat="1" ht="12">
      <c r="A892" s="194">
        <v>3501</v>
      </c>
      <c r="B892" s="195">
        <v>3501061137</v>
      </c>
      <c r="C892" s="196" t="s">
        <v>557</v>
      </c>
      <c r="D892" s="197">
        <v>61</v>
      </c>
      <c r="E892" s="196" t="s">
        <v>88</v>
      </c>
      <c r="F892" s="197">
        <v>137</v>
      </c>
      <c r="G892" s="198" t="s">
        <v>164</v>
      </c>
      <c r="H892" s="180"/>
      <c r="I892" s="181">
        <v>17790</v>
      </c>
      <c r="J892" s="181">
        <v>0</v>
      </c>
      <c r="K892" s="181">
        <f t="shared" si="13"/>
        <v>0</v>
      </c>
      <c r="L892" s="181">
        <v>1088</v>
      </c>
      <c r="M892" s="181">
        <v>18878</v>
      </c>
      <c r="N892" s="249"/>
      <c r="O892" s="205">
        <v>86</v>
      </c>
      <c r="P892" s="181">
        <v>0</v>
      </c>
      <c r="Q892" s="181">
        <v>1529940</v>
      </c>
      <c r="R892" s="181">
        <v>0</v>
      </c>
      <c r="S892" s="181">
        <v>0</v>
      </c>
      <c r="T892" s="181">
        <v>93568</v>
      </c>
      <c r="U892" s="181">
        <v>1623508</v>
      </c>
      <c r="V892" s="250"/>
      <c r="W892" s="199">
        <v>0</v>
      </c>
      <c r="X892" s="258">
        <v>0.18</v>
      </c>
      <c r="Y892" s="258">
        <v>0.11385259037176305</v>
      </c>
      <c r="Z892" s="259">
        <v>0</v>
      </c>
      <c r="AA892" s="253"/>
      <c r="AB892" s="260">
        <v>0</v>
      </c>
      <c r="AC892" s="261">
        <v>0</v>
      </c>
      <c r="AD892" s="181">
        <v>0</v>
      </c>
      <c r="AE892" s="261">
        <v>0</v>
      </c>
      <c r="AF892" s="262">
        <v>0</v>
      </c>
      <c r="AG892" s="193"/>
    </row>
    <row r="893" spans="1:33" s="59" customFormat="1" ht="12">
      <c r="A893" s="194">
        <v>3501</v>
      </c>
      <c r="B893" s="195">
        <v>3501061227</v>
      </c>
      <c r="C893" s="196" t="s">
        <v>557</v>
      </c>
      <c r="D893" s="197">
        <v>61</v>
      </c>
      <c r="E893" s="196" t="s">
        <v>88</v>
      </c>
      <c r="F893" s="197">
        <v>227</v>
      </c>
      <c r="G893" s="198" t="s">
        <v>254</v>
      </c>
      <c r="H893" s="180"/>
      <c r="I893" s="181">
        <v>17454</v>
      </c>
      <c r="J893" s="181">
        <v>5024</v>
      </c>
      <c r="K893" s="181">
        <f t="shared" si="13"/>
        <v>0</v>
      </c>
      <c r="L893" s="181">
        <v>1088</v>
      </c>
      <c r="M893" s="181">
        <v>23566</v>
      </c>
      <c r="N893" s="249"/>
      <c r="O893" s="205">
        <v>1</v>
      </c>
      <c r="P893" s="181">
        <v>0</v>
      </c>
      <c r="Q893" s="181">
        <v>22478</v>
      </c>
      <c r="R893" s="181">
        <v>0</v>
      </c>
      <c r="S893" s="181">
        <v>0</v>
      </c>
      <c r="T893" s="181">
        <v>1088</v>
      </c>
      <c r="U893" s="181">
        <v>23566</v>
      </c>
      <c r="V893" s="250"/>
      <c r="W893" s="199">
        <v>0</v>
      </c>
      <c r="X893" s="258">
        <v>0.18</v>
      </c>
      <c r="Y893" s="258">
        <v>1.7742810791599218E-2</v>
      </c>
      <c r="Z893" s="259">
        <v>0</v>
      </c>
      <c r="AA893" s="253"/>
      <c r="AB893" s="260">
        <v>0</v>
      </c>
      <c r="AC893" s="261">
        <v>0</v>
      </c>
      <c r="AD893" s="181">
        <v>0</v>
      </c>
      <c r="AE893" s="261">
        <v>0</v>
      </c>
      <c r="AF893" s="262">
        <v>0</v>
      </c>
      <c r="AG893" s="193"/>
    </row>
    <row r="894" spans="1:33" s="59" customFormat="1" ht="12">
      <c r="A894" s="194">
        <v>3501</v>
      </c>
      <c r="B894" s="195">
        <v>3501061278</v>
      </c>
      <c r="C894" s="196" t="s">
        <v>557</v>
      </c>
      <c r="D894" s="197">
        <v>61</v>
      </c>
      <c r="E894" s="196" t="s">
        <v>88</v>
      </c>
      <c r="F894" s="197">
        <v>278</v>
      </c>
      <c r="G894" s="198" t="s">
        <v>305</v>
      </c>
      <c r="H894" s="180"/>
      <c r="I894" s="181">
        <v>18345</v>
      </c>
      <c r="J894" s="181">
        <v>4184</v>
      </c>
      <c r="K894" s="181">
        <f t="shared" si="13"/>
        <v>0</v>
      </c>
      <c r="L894" s="181">
        <v>1088</v>
      </c>
      <c r="M894" s="181">
        <v>23617</v>
      </c>
      <c r="N894" s="249"/>
      <c r="O894" s="205">
        <v>2</v>
      </c>
      <c r="P894" s="181">
        <v>0</v>
      </c>
      <c r="Q894" s="181">
        <v>45058</v>
      </c>
      <c r="R894" s="181">
        <v>0</v>
      </c>
      <c r="S894" s="181">
        <v>0</v>
      </c>
      <c r="T894" s="181">
        <v>2176</v>
      </c>
      <c r="U894" s="181">
        <v>47234</v>
      </c>
      <c r="V894" s="250"/>
      <c r="W894" s="199">
        <v>0</v>
      </c>
      <c r="X894" s="258">
        <v>0.09</v>
      </c>
      <c r="Y894" s="258">
        <v>6.5557173380328002E-2</v>
      </c>
      <c r="Z894" s="259">
        <v>0</v>
      </c>
      <c r="AA894" s="253"/>
      <c r="AB894" s="260">
        <v>0</v>
      </c>
      <c r="AC894" s="261">
        <v>0</v>
      </c>
      <c r="AD894" s="181">
        <v>0</v>
      </c>
      <c r="AE894" s="261">
        <v>0</v>
      </c>
      <c r="AF894" s="262">
        <v>0</v>
      </c>
      <c r="AG894" s="193"/>
    </row>
    <row r="895" spans="1:33" s="59" customFormat="1" ht="12">
      <c r="A895" s="194">
        <v>3501</v>
      </c>
      <c r="B895" s="195">
        <v>3501061281</v>
      </c>
      <c r="C895" s="196" t="s">
        <v>557</v>
      </c>
      <c r="D895" s="197">
        <v>61</v>
      </c>
      <c r="E895" s="196" t="s">
        <v>88</v>
      </c>
      <c r="F895" s="197">
        <v>281</v>
      </c>
      <c r="G895" s="198" t="s">
        <v>308</v>
      </c>
      <c r="H895" s="180"/>
      <c r="I895" s="181">
        <v>17687</v>
      </c>
      <c r="J895" s="181">
        <v>0</v>
      </c>
      <c r="K895" s="181">
        <f t="shared" si="13"/>
        <v>0</v>
      </c>
      <c r="L895" s="181">
        <v>1088</v>
      </c>
      <c r="M895" s="181">
        <v>18775</v>
      </c>
      <c r="N895" s="249"/>
      <c r="O895" s="205">
        <v>143</v>
      </c>
      <c r="P895" s="181">
        <v>0</v>
      </c>
      <c r="Q895" s="181">
        <v>2529241</v>
      </c>
      <c r="R895" s="181">
        <v>0</v>
      </c>
      <c r="S895" s="181">
        <v>0</v>
      </c>
      <c r="T895" s="181">
        <v>155584</v>
      </c>
      <c r="U895" s="181">
        <v>2684825</v>
      </c>
      <c r="V895" s="250"/>
      <c r="W895" s="199">
        <v>0</v>
      </c>
      <c r="X895" s="258">
        <v>0.18</v>
      </c>
      <c r="Y895" s="258">
        <v>0.1621180672830263</v>
      </c>
      <c r="Z895" s="259">
        <v>0</v>
      </c>
      <c r="AA895" s="253"/>
      <c r="AB895" s="260">
        <v>0</v>
      </c>
      <c r="AC895" s="261">
        <v>0</v>
      </c>
      <c r="AD895" s="181">
        <v>0</v>
      </c>
      <c r="AE895" s="261">
        <v>0</v>
      </c>
      <c r="AF895" s="262">
        <v>0</v>
      </c>
      <c r="AG895" s="193"/>
    </row>
    <row r="896" spans="1:33" s="59" customFormat="1" ht="12">
      <c r="A896" s="194">
        <v>3501</v>
      </c>
      <c r="B896" s="195">
        <v>3501061332</v>
      </c>
      <c r="C896" s="196" t="s">
        <v>557</v>
      </c>
      <c r="D896" s="197">
        <v>61</v>
      </c>
      <c r="E896" s="196" t="s">
        <v>88</v>
      </c>
      <c r="F896" s="197">
        <v>332</v>
      </c>
      <c r="G896" s="198" t="s">
        <v>359</v>
      </c>
      <c r="H896" s="180"/>
      <c r="I896" s="181">
        <v>17454</v>
      </c>
      <c r="J896" s="181">
        <v>1320</v>
      </c>
      <c r="K896" s="181">
        <f t="shared" si="13"/>
        <v>0</v>
      </c>
      <c r="L896" s="181">
        <v>1088</v>
      </c>
      <c r="M896" s="181">
        <v>19862</v>
      </c>
      <c r="N896" s="249"/>
      <c r="O896" s="205">
        <v>1</v>
      </c>
      <c r="P896" s="181">
        <v>0</v>
      </c>
      <c r="Q896" s="181">
        <v>18774</v>
      </c>
      <c r="R896" s="181">
        <v>0</v>
      </c>
      <c r="S896" s="181">
        <v>0</v>
      </c>
      <c r="T896" s="181">
        <v>1088</v>
      </c>
      <c r="U896" s="181">
        <v>19862</v>
      </c>
      <c r="V896" s="250"/>
      <c r="W896" s="199">
        <v>0</v>
      </c>
      <c r="X896" s="258">
        <v>0.09</v>
      </c>
      <c r="Y896" s="258">
        <v>2.4445218223468408E-2</v>
      </c>
      <c r="Z896" s="259">
        <v>0</v>
      </c>
      <c r="AA896" s="253"/>
      <c r="AB896" s="260">
        <v>0</v>
      </c>
      <c r="AC896" s="261">
        <v>0</v>
      </c>
      <c r="AD896" s="181">
        <v>0</v>
      </c>
      <c r="AE896" s="261">
        <v>0</v>
      </c>
      <c r="AF896" s="262">
        <v>0</v>
      </c>
      <c r="AG896" s="193"/>
    </row>
    <row r="897" spans="1:33" s="59" customFormat="1" ht="12">
      <c r="A897" s="194">
        <v>3502</v>
      </c>
      <c r="B897" s="195">
        <v>3502281281</v>
      </c>
      <c r="C897" s="196" t="s">
        <v>558</v>
      </c>
      <c r="D897" s="197">
        <v>281</v>
      </c>
      <c r="E897" s="196" t="s">
        <v>308</v>
      </c>
      <c r="F897" s="197">
        <v>281</v>
      </c>
      <c r="G897" s="198" t="s">
        <v>308</v>
      </c>
      <c r="H897" s="180"/>
      <c r="I897" s="181">
        <v>16478</v>
      </c>
      <c r="J897" s="181">
        <v>0</v>
      </c>
      <c r="K897" s="181">
        <f t="shared" si="13"/>
        <v>0</v>
      </c>
      <c r="L897" s="181">
        <v>1088</v>
      </c>
      <c r="M897" s="181">
        <v>17566</v>
      </c>
      <c r="N897" s="249"/>
      <c r="O897" s="205">
        <v>504</v>
      </c>
      <c r="P897" s="181">
        <v>0</v>
      </c>
      <c r="Q897" s="181">
        <v>8304912</v>
      </c>
      <c r="R897" s="181">
        <v>0</v>
      </c>
      <c r="S897" s="181">
        <v>0</v>
      </c>
      <c r="T897" s="181">
        <v>548352</v>
      </c>
      <c r="U897" s="181">
        <v>8853264</v>
      </c>
      <c r="V897" s="250"/>
      <c r="W897" s="199">
        <v>0</v>
      </c>
      <c r="X897" s="258">
        <v>0.18</v>
      </c>
      <c r="Y897" s="258">
        <v>0.1621180672830263</v>
      </c>
      <c r="Z897" s="259">
        <v>0</v>
      </c>
      <c r="AA897" s="253"/>
      <c r="AB897" s="260">
        <v>0</v>
      </c>
      <c r="AC897" s="261">
        <v>0</v>
      </c>
      <c r="AD897" s="181">
        <v>0</v>
      </c>
      <c r="AE897" s="261">
        <v>0</v>
      </c>
      <c r="AF897" s="262">
        <v>0</v>
      </c>
      <c r="AG897" s="193"/>
    </row>
    <row r="898" spans="1:33" s="59" customFormat="1" ht="12">
      <c r="A898" s="194">
        <v>3503</v>
      </c>
      <c r="B898" s="195">
        <v>3503160160</v>
      </c>
      <c r="C898" s="196" t="s">
        <v>559</v>
      </c>
      <c r="D898" s="197">
        <v>160</v>
      </c>
      <c r="E898" s="196" t="s">
        <v>187</v>
      </c>
      <c r="F898" s="197">
        <v>160</v>
      </c>
      <c r="G898" s="198" t="s">
        <v>187</v>
      </c>
      <c r="H898" s="180"/>
      <c r="I898" s="181">
        <v>15136</v>
      </c>
      <c r="J898" s="181">
        <v>195</v>
      </c>
      <c r="K898" s="181">
        <f t="shared" si="13"/>
        <v>0</v>
      </c>
      <c r="L898" s="181">
        <v>1088</v>
      </c>
      <c r="M898" s="181">
        <v>16419</v>
      </c>
      <c r="N898" s="249"/>
      <c r="O898" s="205">
        <v>1200</v>
      </c>
      <c r="P898" s="181">
        <v>0</v>
      </c>
      <c r="Q898" s="181">
        <v>18397200</v>
      </c>
      <c r="R898" s="181">
        <v>0</v>
      </c>
      <c r="S898" s="181">
        <v>0</v>
      </c>
      <c r="T898" s="181">
        <v>1305600</v>
      </c>
      <c r="U898" s="181">
        <v>19702800</v>
      </c>
      <c r="V898" s="250"/>
      <c r="W898" s="199">
        <v>0</v>
      </c>
      <c r="X898" s="258">
        <v>0.18</v>
      </c>
      <c r="Y898" s="258">
        <v>0.13878990296528437</v>
      </c>
      <c r="Z898" s="259">
        <v>0</v>
      </c>
      <c r="AA898" s="253"/>
      <c r="AB898" s="260">
        <v>0</v>
      </c>
      <c r="AC898" s="261">
        <v>0</v>
      </c>
      <c r="AD898" s="181">
        <v>0</v>
      </c>
      <c r="AE898" s="261">
        <v>0</v>
      </c>
      <c r="AF898" s="262">
        <v>0</v>
      </c>
      <c r="AG898" s="193"/>
    </row>
    <row r="899" spans="1:33" s="59" customFormat="1" ht="12">
      <c r="A899" s="194">
        <v>3506</v>
      </c>
      <c r="B899" s="195">
        <v>3506262007</v>
      </c>
      <c r="C899" s="196" t="s">
        <v>560</v>
      </c>
      <c r="D899" s="197">
        <v>262</v>
      </c>
      <c r="E899" s="196" t="s">
        <v>289</v>
      </c>
      <c r="F899" s="197">
        <v>7</v>
      </c>
      <c r="G899" s="198" t="s">
        <v>34</v>
      </c>
      <c r="H899" s="180"/>
      <c r="I899" s="181">
        <v>12516.114339723114</v>
      </c>
      <c r="J899" s="181">
        <v>6556</v>
      </c>
      <c r="K899" s="181">
        <f t="shared" si="13"/>
        <v>0</v>
      </c>
      <c r="L899" s="181">
        <v>1088</v>
      </c>
      <c r="M899" s="181">
        <v>20160.114339723114</v>
      </c>
      <c r="N899" s="249"/>
      <c r="O899" s="205">
        <v>1</v>
      </c>
      <c r="P899" s="181">
        <v>0</v>
      </c>
      <c r="Q899" s="181">
        <v>19072</v>
      </c>
      <c r="R899" s="181">
        <v>0</v>
      </c>
      <c r="S899" s="181">
        <v>0</v>
      </c>
      <c r="T899" s="181">
        <v>1088</v>
      </c>
      <c r="U899" s="181">
        <v>20160</v>
      </c>
      <c r="V899" s="250"/>
      <c r="W899" s="199">
        <v>0</v>
      </c>
      <c r="X899" s="258">
        <v>0.09</v>
      </c>
      <c r="Y899" s="258">
        <v>4.1490875685788596E-2</v>
      </c>
      <c r="Z899" s="259">
        <v>0</v>
      </c>
      <c r="AA899" s="253"/>
      <c r="AB899" s="260">
        <v>0</v>
      </c>
      <c r="AC899" s="261">
        <v>0</v>
      </c>
      <c r="AD899" s="181">
        <v>0</v>
      </c>
      <c r="AE899" s="261">
        <v>0</v>
      </c>
      <c r="AF899" s="262">
        <v>0</v>
      </c>
      <c r="AG899" s="193"/>
    </row>
    <row r="900" spans="1:33" s="59" customFormat="1" ht="12">
      <c r="A900" s="194">
        <v>3506</v>
      </c>
      <c r="B900" s="195">
        <v>3506262030</v>
      </c>
      <c r="C900" s="196" t="s">
        <v>560</v>
      </c>
      <c r="D900" s="197">
        <v>262</v>
      </c>
      <c r="E900" s="196" t="s">
        <v>289</v>
      </c>
      <c r="F900" s="197">
        <v>30</v>
      </c>
      <c r="G900" s="198" t="s">
        <v>57</v>
      </c>
      <c r="H900" s="180"/>
      <c r="I900" s="181">
        <v>17926</v>
      </c>
      <c r="J900" s="181">
        <v>4466</v>
      </c>
      <c r="K900" s="181">
        <f t="shared" si="13"/>
        <v>0</v>
      </c>
      <c r="L900" s="181">
        <v>1088</v>
      </c>
      <c r="M900" s="181">
        <v>23480</v>
      </c>
      <c r="N900" s="249"/>
      <c r="O900" s="205">
        <v>1</v>
      </c>
      <c r="P900" s="181">
        <v>0</v>
      </c>
      <c r="Q900" s="181">
        <v>22392</v>
      </c>
      <c r="R900" s="181">
        <v>0</v>
      </c>
      <c r="S900" s="181">
        <v>0</v>
      </c>
      <c r="T900" s="181">
        <v>1088</v>
      </c>
      <c r="U900" s="181">
        <v>23480</v>
      </c>
      <c r="V900" s="250"/>
      <c r="W900" s="199">
        <v>0</v>
      </c>
      <c r="X900" s="258">
        <v>0.09</v>
      </c>
      <c r="Y900" s="258">
        <v>2.8049874604206436E-3</v>
      </c>
      <c r="Z900" s="259">
        <v>0</v>
      </c>
      <c r="AA900" s="253"/>
      <c r="AB900" s="260">
        <v>0</v>
      </c>
      <c r="AC900" s="261">
        <v>0</v>
      </c>
      <c r="AD900" s="181">
        <v>0</v>
      </c>
      <c r="AE900" s="261">
        <v>0</v>
      </c>
      <c r="AF900" s="262">
        <v>0</v>
      </c>
      <c r="AG900" s="193"/>
    </row>
    <row r="901" spans="1:33" s="59" customFormat="1" ht="12">
      <c r="A901" s="194">
        <v>3506</v>
      </c>
      <c r="B901" s="195">
        <v>3506262031</v>
      </c>
      <c r="C901" s="196" t="s">
        <v>560</v>
      </c>
      <c r="D901" s="197">
        <v>262</v>
      </c>
      <c r="E901" s="196" t="s">
        <v>289</v>
      </c>
      <c r="F901" s="197">
        <v>31</v>
      </c>
      <c r="G901" s="198" t="s">
        <v>58</v>
      </c>
      <c r="H901" s="180"/>
      <c r="I901" s="181">
        <v>11611</v>
      </c>
      <c r="J901" s="181">
        <v>6209</v>
      </c>
      <c r="K901" s="181">
        <f t="shared" si="13"/>
        <v>0</v>
      </c>
      <c r="L901" s="181">
        <v>1088</v>
      </c>
      <c r="M901" s="181">
        <v>18908</v>
      </c>
      <c r="N901" s="249"/>
      <c r="O901" s="205">
        <v>1</v>
      </c>
      <c r="P901" s="181">
        <v>0</v>
      </c>
      <c r="Q901" s="181">
        <v>17820</v>
      </c>
      <c r="R901" s="181">
        <v>0</v>
      </c>
      <c r="S901" s="181">
        <v>0</v>
      </c>
      <c r="T901" s="181">
        <v>1088</v>
      </c>
      <c r="U901" s="181">
        <v>18908</v>
      </c>
      <c r="V901" s="250"/>
      <c r="W901" s="199">
        <v>0</v>
      </c>
      <c r="X901" s="258">
        <v>0.09</v>
      </c>
      <c r="Y901" s="258">
        <v>1.9288856138042109E-2</v>
      </c>
      <c r="Z901" s="259">
        <v>0</v>
      </c>
      <c r="AA901" s="253"/>
      <c r="AB901" s="260">
        <v>0</v>
      </c>
      <c r="AC901" s="261">
        <v>0</v>
      </c>
      <c r="AD901" s="181">
        <v>0</v>
      </c>
      <c r="AE901" s="261">
        <v>0</v>
      </c>
      <c r="AF901" s="262">
        <v>0</v>
      </c>
      <c r="AG901" s="193"/>
    </row>
    <row r="902" spans="1:33" s="59" customFormat="1" ht="12">
      <c r="A902" s="194">
        <v>3506</v>
      </c>
      <c r="B902" s="195">
        <v>3506262035</v>
      </c>
      <c r="C902" s="196" t="s">
        <v>560</v>
      </c>
      <c r="D902" s="197">
        <v>262</v>
      </c>
      <c r="E902" s="196" t="s">
        <v>289</v>
      </c>
      <c r="F902" s="197">
        <v>35</v>
      </c>
      <c r="G902" s="198" t="s">
        <v>62</v>
      </c>
      <c r="H902" s="180"/>
      <c r="I902" s="181">
        <v>18610</v>
      </c>
      <c r="J902" s="181">
        <v>7193</v>
      </c>
      <c r="K902" s="181">
        <f t="shared" si="13"/>
        <v>0</v>
      </c>
      <c r="L902" s="181">
        <v>1088</v>
      </c>
      <c r="M902" s="181">
        <v>26891</v>
      </c>
      <c r="N902" s="249"/>
      <c r="O902" s="205">
        <v>1</v>
      </c>
      <c r="P902" s="181">
        <v>0</v>
      </c>
      <c r="Q902" s="181">
        <v>25803</v>
      </c>
      <c r="R902" s="181">
        <v>0</v>
      </c>
      <c r="S902" s="181">
        <v>0</v>
      </c>
      <c r="T902" s="181">
        <v>1088</v>
      </c>
      <c r="U902" s="181">
        <v>26891</v>
      </c>
      <c r="V902" s="250"/>
      <c r="W902" s="199">
        <v>0</v>
      </c>
      <c r="X902" s="258">
        <v>0.18</v>
      </c>
      <c r="Y902" s="258">
        <v>0.17806015337155764</v>
      </c>
      <c r="Z902" s="259">
        <v>0</v>
      </c>
      <c r="AA902" s="253"/>
      <c r="AB902" s="260">
        <v>0</v>
      </c>
      <c r="AC902" s="261">
        <v>0</v>
      </c>
      <c r="AD902" s="181">
        <v>0</v>
      </c>
      <c r="AE902" s="261">
        <v>0</v>
      </c>
      <c r="AF902" s="262">
        <v>0</v>
      </c>
      <c r="AG902" s="193"/>
    </row>
    <row r="903" spans="1:33" s="59" customFormat="1" ht="12">
      <c r="A903" s="194">
        <v>3506</v>
      </c>
      <c r="B903" s="195">
        <v>3506262056</v>
      </c>
      <c r="C903" s="196" t="s">
        <v>560</v>
      </c>
      <c r="D903" s="197">
        <v>262</v>
      </c>
      <c r="E903" s="196" t="s">
        <v>289</v>
      </c>
      <c r="F903" s="197">
        <v>56</v>
      </c>
      <c r="G903" s="198" t="s">
        <v>83</v>
      </c>
      <c r="H903" s="180"/>
      <c r="I903" s="181">
        <v>11757.003972657023</v>
      </c>
      <c r="J903" s="181">
        <v>4479</v>
      </c>
      <c r="K903" s="181">
        <f t="shared" si="13"/>
        <v>0</v>
      </c>
      <c r="L903" s="181">
        <v>1088</v>
      </c>
      <c r="M903" s="181">
        <v>17324.003972657025</v>
      </c>
      <c r="N903" s="249"/>
      <c r="O903" s="205">
        <v>1</v>
      </c>
      <c r="P903" s="181">
        <v>0</v>
      </c>
      <c r="Q903" s="181">
        <v>16236</v>
      </c>
      <c r="R903" s="181">
        <v>0</v>
      </c>
      <c r="S903" s="181">
        <v>0</v>
      </c>
      <c r="T903" s="181">
        <v>1088</v>
      </c>
      <c r="U903" s="181">
        <v>17324</v>
      </c>
      <c r="V903" s="250"/>
      <c r="W903" s="199">
        <v>0</v>
      </c>
      <c r="X903" s="258">
        <v>0.09</v>
      </c>
      <c r="Y903" s="258">
        <v>2.2315208886426526E-2</v>
      </c>
      <c r="Z903" s="259">
        <v>0</v>
      </c>
      <c r="AA903" s="253"/>
      <c r="AB903" s="260">
        <v>0</v>
      </c>
      <c r="AC903" s="261">
        <v>0</v>
      </c>
      <c r="AD903" s="181">
        <v>0</v>
      </c>
      <c r="AE903" s="261">
        <v>0</v>
      </c>
      <c r="AF903" s="262">
        <v>0</v>
      </c>
      <c r="AG903" s="193"/>
    </row>
    <row r="904" spans="1:33" s="59" customFormat="1" ht="12">
      <c r="A904" s="194">
        <v>3506</v>
      </c>
      <c r="B904" s="195">
        <v>3506262057</v>
      </c>
      <c r="C904" s="196" t="s">
        <v>560</v>
      </c>
      <c r="D904" s="197">
        <v>262</v>
      </c>
      <c r="E904" s="196" t="s">
        <v>289</v>
      </c>
      <c r="F904" s="197">
        <v>57</v>
      </c>
      <c r="G904" s="198" t="s">
        <v>84</v>
      </c>
      <c r="H904" s="180"/>
      <c r="I904" s="181">
        <v>18088</v>
      </c>
      <c r="J904" s="181">
        <v>524</v>
      </c>
      <c r="K904" s="181">
        <f t="shared" si="13"/>
        <v>0</v>
      </c>
      <c r="L904" s="181">
        <v>1088</v>
      </c>
      <c r="M904" s="181">
        <v>19700</v>
      </c>
      <c r="N904" s="249"/>
      <c r="O904" s="205">
        <v>3</v>
      </c>
      <c r="P904" s="181">
        <v>0</v>
      </c>
      <c r="Q904" s="181">
        <v>55836</v>
      </c>
      <c r="R904" s="181">
        <v>0</v>
      </c>
      <c r="S904" s="181">
        <v>0</v>
      </c>
      <c r="T904" s="181">
        <v>3264</v>
      </c>
      <c r="U904" s="181">
        <v>59100</v>
      </c>
      <c r="V904" s="250"/>
      <c r="W904" s="199">
        <v>0</v>
      </c>
      <c r="X904" s="258">
        <v>0.18</v>
      </c>
      <c r="Y904" s="258">
        <v>0.13444151661537107</v>
      </c>
      <c r="Z904" s="259">
        <v>0</v>
      </c>
      <c r="AA904" s="253"/>
      <c r="AB904" s="260">
        <v>0</v>
      </c>
      <c r="AC904" s="261">
        <v>0</v>
      </c>
      <c r="AD904" s="181">
        <v>0</v>
      </c>
      <c r="AE904" s="261">
        <v>0</v>
      </c>
      <c r="AF904" s="262">
        <v>0</v>
      </c>
      <c r="AG904" s="193"/>
    </row>
    <row r="905" spans="1:33" s="59" customFormat="1" ht="12">
      <c r="A905" s="194">
        <v>3506</v>
      </c>
      <c r="B905" s="195">
        <v>3506262071</v>
      </c>
      <c r="C905" s="196" t="s">
        <v>560</v>
      </c>
      <c r="D905" s="197">
        <v>262</v>
      </c>
      <c r="E905" s="196" t="s">
        <v>289</v>
      </c>
      <c r="F905" s="197">
        <v>71</v>
      </c>
      <c r="G905" s="198" t="s">
        <v>98</v>
      </c>
      <c r="H905" s="180"/>
      <c r="I905" s="181">
        <v>10992</v>
      </c>
      <c r="J905" s="181">
        <v>5033</v>
      </c>
      <c r="K905" s="181">
        <f t="shared" si="13"/>
        <v>0</v>
      </c>
      <c r="L905" s="181">
        <v>1088</v>
      </c>
      <c r="M905" s="181">
        <v>17113</v>
      </c>
      <c r="N905" s="249"/>
      <c r="O905" s="205">
        <v>4</v>
      </c>
      <c r="P905" s="181">
        <v>0</v>
      </c>
      <c r="Q905" s="181">
        <v>64100</v>
      </c>
      <c r="R905" s="181">
        <v>0</v>
      </c>
      <c r="S905" s="181">
        <v>0</v>
      </c>
      <c r="T905" s="181">
        <v>4352</v>
      </c>
      <c r="U905" s="181">
        <v>68452</v>
      </c>
      <c r="V905" s="250"/>
      <c r="W905" s="199">
        <v>0</v>
      </c>
      <c r="X905" s="258">
        <v>0.09</v>
      </c>
      <c r="Y905" s="258">
        <v>4.344625247321366E-3</v>
      </c>
      <c r="Z905" s="259">
        <v>0</v>
      </c>
      <c r="AA905" s="253"/>
      <c r="AB905" s="260">
        <v>0</v>
      </c>
      <c r="AC905" s="261">
        <v>0</v>
      </c>
      <c r="AD905" s="181">
        <v>0</v>
      </c>
      <c r="AE905" s="261">
        <v>0</v>
      </c>
      <c r="AF905" s="262">
        <v>0</v>
      </c>
      <c r="AG905" s="193"/>
    </row>
    <row r="906" spans="1:33" s="59" customFormat="1" ht="12">
      <c r="A906" s="194">
        <v>3506</v>
      </c>
      <c r="B906" s="195">
        <v>3506262079</v>
      </c>
      <c r="C906" s="196" t="s">
        <v>560</v>
      </c>
      <c r="D906" s="197">
        <v>262</v>
      </c>
      <c r="E906" s="196" t="s">
        <v>289</v>
      </c>
      <c r="F906" s="197">
        <v>79</v>
      </c>
      <c r="G906" s="198" t="s">
        <v>106</v>
      </c>
      <c r="H906" s="180"/>
      <c r="I906" s="181">
        <v>11611</v>
      </c>
      <c r="J906" s="181">
        <v>31</v>
      </c>
      <c r="K906" s="181">
        <f t="shared" si="13"/>
        <v>0</v>
      </c>
      <c r="L906" s="181">
        <v>1088</v>
      </c>
      <c r="M906" s="181">
        <v>12730</v>
      </c>
      <c r="N906" s="249"/>
      <c r="O906" s="205">
        <v>1</v>
      </c>
      <c r="P906" s="181">
        <v>0</v>
      </c>
      <c r="Q906" s="181">
        <v>11642</v>
      </c>
      <c r="R906" s="181">
        <v>0</v>
      </c>
      <c r="S906" s="181">
        <v>0</v>
      </c>
      <c r="T906" s="181">
        <v>1088</v>
      </c>
      <c r="U906" s="181">
        <v>12730</v>
      </c>
      <c r="V906" s="250"/>
      <c r="W906" s="199">
        <v>0</v>
      </c>
      <c r="X906" s="258">
        <v>0.09</v>
      </c>
      <c r="Y906" s="258">
        <v>5.7837150544596538E-2</v>
      </c>
      <c r="Z906" s="259">
        <v>0</v>
      </c>
      <c r="AA906" s="253"/>
      <c r="AB906" s="260">
        <v>0</v>
      </c>
      <c r="AC906" s="261">
        <v>0</v>
      </c>
      <c r="AD906" s="181">
        <v>0</v>
      </c>
      <c r="AE906" s="261">
        <v>0</v>
      </c>
      <c r="AF906" s="262">
        <v>0</v>
      </c>
      <c r="AG906" s="193"/>
    </row>
    <row r="907" spans="1:33" s="59" customFormat="1" ht="12">
      <c r="A907" s="194">
        <v>3506</v>
      </c>
      <c r="B907" s="195">
        <v>3506262093</v>
      </c>
      <c r="C907" s="196" t="s">
        <v>560</v>
      </c>
      <c r="D907" s="197">
        <v>262</v>
      </c>
      <c r="E907" s="196" t="s">
        <v>289</v>
      </c>
      <c r="F907" s="197">
        <v>93</v>
      </c>
      <c r="G907" s="198" t="s">
        <v>120</v>
      </c>
      <c r="H907" s="180"/>
      <c r="I907" s="181">
        <v>14479</v>
      </c>
      <c r="J907" s="181">
        <v>0</v>
      </c>
      <c r="K907" s="181">
        <f t="shared" ref="K907:K970" si="14">S907/O907</f>
        <v>0</v>
      </c>
      <c r="L907" s="181">
        <v>1088</v>
      </c>
      <c r="M907" s="181">
        <v>15567</v>
      </c>
      <c r="N907" s="249"/>
      <c r="O907" s="205">
        <v>22</v>
      </c>
      <c r="P907" s="181">
        <v>0</v>
      </c>
      <c r="Q907" s="181">
        <v>318538</v>
      </c>
      <c r="R907" s="181">
        <v>0</v>
      </c>
      <c r="S907" s="181">
        <v>0</v>
      </c>
      <c r="T907" s="181">
        <v>23936</v>
      </c>
      <c r="U907" s="181">
        <v>342474</v>
      </c>
      <c r="V907" s="250"/>
      <c r="W907" s="199">
        <v>0</v>
      </c>
      <c r="X907" s="258">
        <v>0.18</v>
      </c>
      <c r="Y907" s="258">
        <v>8.8820430434127906E-2</v>
      </c>
      <c r="Z907" s="259">
        <v>0</v>
      </c>
      <c r="AA907" s="253"/>
      <c r="AB907" s="260">
        <v>0</v>
      </c>
      <c r="AC907" s="261">
        <v>0</v>
      </c>
      <c r="AD907" s="181">
        <v>0</v>
      </c>
      <c r="AE907" s="261">
        <v>0</v>
      </c>
      <c r="AF907" s="262">
        <v>0</v>
      </c>
      <c r="AG907" s="193"/>
    </row>
    <row r="908" spans="1:33" s="59" customFormat="1" ht="12">
      <c r="A908" s="194">
        <v>3506</v>
      </c>
      <c r="B908" s="195">
        <v>3506262163</v>
      </c>
      <c r="C908" s="196" t="s">
        <v>560</v>
      </c>
      <c r="D908" s="197">
        <v>262</v>
      </c>
      <c r="E908" s="196" t="s">
        <v>289</v>
      </c>
      <c r="F908" s="197">
        <v>163</v>
      </c>
      <c r="G908" s="198" t="s">
        <v>190</v>
      </c>
      <c r="H908" s="180"/>
      <c r="I908" s="181">
        <v>15094</v>
      </c>
      <c r="J908" s="181">
        <v>0</v>
      </c>
      <c r="K908" s="181">
        <f t="shared" si="14"/>
        <v>0</v>
      </c>
      <c r="L908" s="181">
        <v>1088</v>
      </c>
      <c r="M908" s="181">
        <v>16182</v>
      </c>
      <c r="N908" s="249"/>
      <c r="O908" s="205">
        <v>201</v>
      </c>
      <c r="P908" s="181">
        <v>0</v>
      </c>
      <c r="Q908" s="181">
        <v>3033894</v>
      </c>
      <c r="R908" s="181">
        <v>0</v>
      </c>
      <c r="S908" s="181">
        <v>0</v>
      </c>
      <c r="T908" s="181">
        <v>218688</v>
      </c>
      <c r="U908" s="181">
        <v>3252582</v>
      </c>
      <c r="V908" s="250"/>
      <c r="W908" s="199">
        <v>0</v>
      </c>
      <c r="X908" s="258">
        <v>0.113490033140277</v>
      </c>
      <c r="Y908" s="258">
        <v>9.7702527762697416E-2</v>
      </c>
      <c r="Z908" s="259">
        <v>0</v>
      </c>
      <c r="AA908" s="253"/>
      <c r="AB908" s="260">
        <v>0</v>
      </c>
      <c r="AC908" s="261">
        <v>0</v>
      </c>
      <c r="AD908" s="181">
        <v>0</v>
      </c>
      <c r="AE908" s="261">
        <v>0</v>
      </c>
      <c r="AF908" s="262">
        <v>0</v>
      </c>
      <c r="AG908" s="193"/>
    </row>
    <row r="909" spans="1:33" s="59" customFormat="1" ht="12">
      <c r="A909" s="194">
        <v>3506</v>
      </c>
      <c r="B909" s="195">
        <v>3506262165</v>
      </c>
      <c r="C909" s="196" t="s">
        <v>560</v>
      </c>
      <c r="D909" s="197">
        <v>262</v>
      </c>
      <c r="E909" s="196" t="s">
        <v>289</v>
      </c>
      <c r="F909" s="197">
        <v>165</v>
      </c>
      <c r="G909" s="198" t="s">
        <v>192</v>
      </c>
      <c r="H909" s="180"/>
      <c r="I909" s="181">
        <v>14050</v>
      </c>
      <c r="J909" s="181">
        <v>323</v>
      </c>
      <c r="K909" s="181">
        <f t="shared" si="14"/>
        <v>0</v>
      </c>
      <c r="L909" s="181">
        <v>1088</v>
      </c>
      <c r="M909" s="181">
        <v>15461</v>
      </c>
      <c r="N909" s="249"/>
      <c r="O909" s="205">
        <v>33</v>
      </c>
      <c r="P909" s="181">
        <v>0</v>
      </c>
      <c r="Q909" s="181">
        <v>474309</v>
      </c>
      <c r="R909" s="181">
        <v>0</v>
      </c>
      <c r="S909" s="181">
        <v>0</v>
      </c>
      <c r="T909" s="181">
        <v>35904</v>
      </c>
      <c r="U909" s="181">
        <v>510213</v>
      </c>
      <c r="V909" s="250"/>
      <c r="W909" s="199">
        <v>0</v>
      </c>
      <c r="X909" s="258">
        <v>9.8299999999999998E-2</v>
      </c>
      <c r="Y909" s="258">
        <v>9.1791609282026551E-2</v>
      </c>
      <c r="Z909" s="259">
        <v>0</v>
      </c>
      <c r="AA909" s="253"/>
      <c r="AB909" s="260">
        <v>0</v>
      </c>
      <c r="AC909" s="261">
        <v>0</v>
      </c>
      <c r="AD909" s="181">
        <v>0</v>
      </c>
      <c r="AE909" s="261">
        <v>0</v>
      </c>
      <c r="AF909" s="262">
        <v>0</v>
      </c>
      <c r="AG909" s="193"/>
    </row>
    <row r="910" spans="1:33" s="59" customFormat="1" ht="12">
      <c r="A910" s="194">
        <v>3506</v>
      </c>
      <c r="B910" s="195">
        <v>3506262176</v>
      </c>
      <c r="C910" s="196" t="s">
        <v>560</v>
      </c>
      <c r="D910" s="197">
        <v>262</v>
      </c>
      <c r="E910" s="196" t="s">
        <v>289</v>
      </c>
      <c r="F910" s="197">
        <v>176</v>
      </c>
      <c r="G910" s="198" t="s">
        <v>203</v>
      </c>
      <c r="H910" s="180"/>
      <c r="I910" s="181">
        <v>13356</v>
      </c>
      <c r="J910" s="181">
        <v>5622</v>
      </c>
      <c r="K910" s="181">
        <f t="shared" si="14"/>
        <v>0</v>
      </c>
      <c r="L910" s="181">
        <v>1088</v>
      </c>
      <c r="M910" s="181">
        <v>20066</v>
      </c>
      <c r="N910" s="249"/>
      <c r="O910" s="205">
        <v>7</v>
      </c>
      <c r="P910" s="181">
        <v>0</v>
      </c>
      <c r="Q910" s="181">
        <v>132846</v>
      </c>
      <c r="R910" s="181">
        <v>0</v>
      </c>
      <c r="S910" s="181">
        <v>0</v>
      </c>
      <c r="T910" s="181">
        <v>7616</v>
      </c>
      <c r="U910" s="181">
        <v>140462</v>
      </c>
      <c r="V910" s="250"/>
      <c r="W910" s="199">
        <v>0</v>
      </c>
      <c r="X910" s="258">
        <v>0.09</v>
      </c>
      <c r="Y910" s="258">
        <v>9.0644523528201515E-2</v>
      </c>
      <c r="Z910" s="259">
        <v>0</v>
      </c>
      <c r="AA910" s="253"/>
      <c r="AB910" s="260">
        <v>0</v>
      </c>
      <c r="AC910" s="261">
        <v>7.2464013207129557E-2</v>
      </c>
      <c r="AD910" s="181">
        <v>1453.2220426449048</v>
      </c>
      <c r="AE910" s="261">
        <v>0</v>
      </c>
      <c r="AF910" s="262">
        <v>0</v>
      </c>
      <c r="AG910" s="193"/>
    </row>
    <row r="911" spans="1:33" s="59" customFormat="1" ht="12">
      <c r="A911" s="194">
        <v>3506</v>
      </c>
      <c r="B911" s="195">
        <v>3506262178</v>
      </c>
      <c r="C911" s="196" t="s">
        <v>560</v>
      </c>
      <c r="D911" s="197">
        <v>262</v>
      </c>
      <c r="E911" s="196" t="s">
        <v>289</v>
      </c>
      <c r="F911" s="197">
        <v>178</v>
      </c>
      <c r="G911" s="198" t="s">
        <v>205</v>
      </c>
      <c r="H911" s="180"/>
      <c r="I911" s="181">
        <v>14406</v>
      </c>
      <c r="J911" s="181">
        <v>3097</v>
      </c>
      <c r="K911" s="181">
        <f t="shared" si="14"/>
        <v>0</v>
      </c>
      <c r="L911" s="181">
        <v>1088</v>
      </c>
      <c r="M911" s="181">
        <v>18591</v>
      </c>
      <c r="N911" s="249"/>
      <c r="O911" s="205">
        <v>4</v>
      </c>
      <c r="P911" s="181">
        <v>0</v>
      </c>
      <c r="Q911" s="181">
        <v>70012</v>
      </c>
      <c r="R911" s="181">
        <v>0</v>
      </c>
      <c r="S911" s="181">
        <v>0</v>
      </c>
      <c r="T911" s="181">
        <v>4352</v>
      </c>
      <c r="U911" s="181">
        <v>74364</v>
      </c>
      <c r="V911" s="250"/>
      <c r="W911" s="199">
        <v>0</v>
      </c>
      <c r="X911" s="258">
        <v>0.09</v>
      </c>
      <c r="Y911" s="258">
        <v>6.3547846345107101E-2</v>
      </c>
      <c r="Z911" s="259">
        <v>0</v>
      </c>
      <c r="AA911" s="253"/>
      <c r="AB911" s="260">
        <v>0</v>
      </c>
      <c r="AC911" s="261">
        <v>0</v>
      </c>
      <c r="AD911" s="181">
        <v>0</v>
      </c>
      <c r="AE911" s="261">
        <v>0</v>
      </c>
      <c r="AF911" s="262">
        <v>0</v>
      </c>
      <c r="AG911" s="193"/>
    </row>
    <row r="912" spans="1:33" s="59" customFormat="1" ht="12">
      <c r="A912" s="194">
        <v>3506</v>
      </c>
      <c r="B912" s="195">
        <v>3506262229</v>
      </c>
      <c r="C912" s="196" t="s">
        <v>560</v>
      </c>
      <c r="D912" s="197">
        <v>262</v>
      </c>
      <c r="E912" s="196" t="s">
        <v>289</v>
      </c>
      <c r="F912" s="197">
        <v>229</v>
      </c>
      <c r="G912" s="198" t="s">
        <v>256</v>
      </c>
      <c r="H912" s="180"/>
      <c r="I912" s="181">
        <v>13938</v>
      </c>
      <c r="J912" s="181">
        <v>1450</v>
      </c>
      <c r="K912" s="181">
        <f t="shared" si="14"/>
        <v>0</v>
      </c>
      <c r="L912" s="181">
        <v>1088</v>
      </c>
      <c r="M912" s="181">
        <v>16476</v>
      </c>
      <c r="N912" s="249"/>
      <c r="O912" s="205">
        <v>48</v>
      </c>
      <c r="P912" s="181">
        <v>0</v>
      </c>
      <c r="Q912" s="181">
        <v>738624</v>
      </c>
      <c r="R912" s="181">
        <v>0</v>
      </c>
      <c r="S912" s="181">
        <v>0</v>
      </c>
      <c r="T912" s="181">
        <v>52224</v>
      </c>
      <c r="U912" s="181">
        <v>790848</v>
      </c>
      <c r="V912" s="250"/>
      <c r="W912" s="199">
        <v>0</v>
      </c>
      <c r="X912" s="258">
        <v>0.09</v>
      </c>
      <c r="Y912" s="258">
        <v>1.8899001017940016E-2</v>
      </c>
      <c r="Z912" s="259">
        <v>0</v>
      </c>
      <c r="AA912" s="253"/>
      <c r="AB912" s="260">
        <v>0</v>
      </c>
      <c r="AC912" s="261">
        <v>0</v>
      </c>
      <c r="AD912" s="181">
        <v>0</v>
      </c>
      <c r="AE912" s="261">
        <v>0</v>
      </c>
      <c r="AF912" s="262">
        <v>0</v>
      </c>
      <c r="AG912" s="193"/>
    </row>
    <row r="913" spans="1:33" s="59" customFormat="1" ht="12">
      <c r="A913" s="194">
        <v>3506</v>
      </c>
      <c r="B913" s="195">
        <v>3506262243</v>
      </c>
      <c r="C913" s="196" t="s">
        <v>560</v>
      </c>
      <c r="D913" s="197">
        <v>262</v>
      </c>
      <c r="E913" s="196" t="s">
        <v>289</v>
      </c>
      <c r="F913" s="197">
        <v>243</v>
      </c>
      <c r="G913" s="198" t="s">
        <v>270</v>
      </c>
      <c r="H913" s="180"/>
      <c r="I913" s="181">
        <v>9754</v>
      </c>
      <c r="J913" s="181">
        <v>1475</v>
      </c>
      <c r="K913" s="181">
        <f t="shared" si="14"/>
        <v>0</v>
      </c>
      <c r="L913" s="181">
        <v>1088</v>
      </c>
      <c r="M913" s="181">
        <v>12317</v>
      </c>
      <c r="N913" s="249"/>
      <c r="O913" s="205">
        <v>1</v>
      </c>
      <c r="P913" s="181">
        <v>0</v>
      </c>
      <c r="Q913" s="181">
        <v>11229</v>
      </c>
      <c r="R913" s="181">
        <v>0</v>
      </c>
      <c r="S913" s="181">
        <v>0</v>
      </c>
      <c r="T913" s="181">
        <v>1088</v>
      </c>
      <c r="U913" s="181">
        <v>12317</v>
      </c>
      <c r="V913" s="250"/>
      <c r="W913" s="199">
        <v>0</v>
      </c>
      <c r="X913" s="258">
        <v>0.09</v>
      </c>
      <c r="Y913" s="258">
        <v>6.3574045918088698E-3</v>
      </c>
      <c r="Z913" s="259">
        <v>0</v>
      </c>
      <c r="AA913" s="253"/>
      <c r="AB913" s="260">
        <v>0</v>
      </c>
      <c r="AC913" s="261">
        <v>0</v>
      </c>
      <c r="AD913" s="181">
        <v>0</v>
      </c>
      <c r="AE913" s="261">
        <v>0</v>
      </c>
      <c r="AF913" s="262">
        <v>0</v>
      </c>
      <c r="AG913" s="193"/>
    </row>
    <row r="914" spans="1:33" s="59" customFormat="1" ht="12">
      <c r="A914" s="194">
        <v>3506</v>
      </c>
      <c r="B914" s="195">
        <v>3506262248</v>
      </c>
      <c r="C914" s="196" t="s">
        <v>560</v>
      </c>
      <c r="D914" s="197">
        <v>262</v>
      </c>
      <c r="E914" s="196" t="s">
        <v>289</v>
      </c>
      <c r="F914" s="197">
        <v>248</v>
      </c>
      <c r="G914" s="198" t="s">
        <v>275</v>
      </c>
      <c r="H914" s="180"/>
      <c r="I914" s="181">
        <v>13834</v>
      </c>
      <c r="J914" s="181">
        <v>738</v>
      </c>
      <c r="K914" s="181">
        <f t="shared" si="14"/>
        <v>0</v>
      </c>
      <c r="L914" s="181">
        <v>1088</v>
      </c>
      <c r="M914" s="181">
        <v>15660</v>
      </c>
      <c r="N914" s="249"/>
      <c r="O914" s="205">
        <v>27</v>
      </c>
      <c r="P914" s="181">
        <v>0</v>
      </c>
      <c r="Q914" s="181">
        <v>393444</v>
      </c>
      <c r="R914" s="181">
        <v>0</v>
      </c>
      <c r="S914" s="181">
        <v>0</v>
      </c>
      <c r="T914" s="181">
        <v>29376</v>
      </c>
      <c r="U914" s="181">
        <v>422820</v>
      </c>
      <c r="V914" s="250"/>
      <c r="W914" s="199">
        <v>0</v>
      </c>
      <c r="X914" s="258">
        <v>0.09</v>
      </c>
      <c r="Y914" s="258">
        <v>7.0579296698307384E-2</v>
      </c>
      <c r="Z914" s="259">
        <v>0</v>
      </c>
      <c r="AA914" s="253"/>
      <c r="AB914" s="260">
        <v>0</v>
      </c>
      <c r="AC914" s="261">
        <v>0</v>
      </c>
      <c r="AD914" s="181">
        <v>0</v>
      </c>
      <c r="AE914" s="261">
        <v>0</v>
      </c>
      <c r="AF914" s="262">
        <v>0</v>
      </c>
      <c r="AG914" s="193"/>
    </row>
    <row r="915" spans="1:33" s="59" customFormat="1" ht="12">
      <c r="A915" s="194">
        <v>3506</v>
      </c>
      <c r="B915" s="195">
        <v>3506262258</v>
      </c>
      <c r="C915" s="196" t="s">
        <v>560</v>
      </c>
      <c r="D915" s="197">
        <v>262</v>
      </c>
      <c r="E915" s="196" t="s">
        <v>289</v>
      </c>
      <c r="F915" s="197">
        <v>258</v>
      </c>
      <c r="G915" s="198" t="s">
        <v>285</v>
      </c>
      <c r="H915" s="180"/>
      <c r="I915" s="181">
        <v>13773</v>
      </c>
      <c r="J915" s="181">
        <v>4456</v>
      </c>
      <c r="K915" s="181">
        <f t="shared" si="14"/>
        <v>0</v>
      </c>
      <c r="L915" s="181">
        <v>1088</v>
      </c>
      <c r="M915" s="181">
        <v>19317</v>
      </c>
      <c r="N915" s="249"/>
      <c r="O915" s="205">
        <v>10</v>
      </c>
      <c r="P915" s="181">
        <v>0</v>
      </c>
      <c r="Q915" s="181">
        <v>182290</v>
      </c>
      <c r="R915" s="181">
        <v>-5531.1050603818785</v>
      </c>
      <c r="S915" s="181">
        <v>0</v>
      </c>
      <c r="T915" s="181">
        <v>10880</v>
      </c>
      <c r="U915" s="181">
        <v>187638.89493961813</v>
      </c>
      <c r="V915" s="250"/>
      <c r="W915" s="199">
        <v>0</v>
      </c>
      <c r="X915" s="258">
        <v>0.09</v>
      </c>
      <c r="Y915" s="258">
        <v>0.10336977369627079</v>
      </c>
      <c r="Z915" s="259">
        <v>-553.11050603818785</v>
      </c>
      <c r="AA915" s="253"/>
      <c r="AB915" s="260">
        <v>0</v>
      </c>
      <c r="AC915" s="261">
        <v>1.6666666666666665</v>
      </c>
      <c r="AD915" s="181">
        <v>32196.666666666664</v>
      </c>
      <c r="AE915" s="261">
        <v>0</v>
      </c>
      <c r="AF915" s="262">
        <v>0</v>
      </c>
      <c r="AG915" s="193"/>
    </row>
    <row r="916" spans="1:33" s="59" customFormat="1" ht="12">
      <c r="A916" s="194">
        <v>3506</v>
      </c>
      <c r="B916" s="195">
        <v>3506262262</v>
      </c>
      <c r="C916" s="196" t="s">
        <v>560</v>
      </c>
      <c r="D916" s="197">
        <v>262</v>
      </c>
      <c r="E916" s="196" t="s">
        <v>289</v>
      </c>
      <c r="F916" s="197">
        <v>262</v>
      </c>
      <c r="G916" s="198" t="s">
        <v>289</v>
      </c>
      <c r="H916" s="180"/>
      <c r="I916" s="181">
        <v>13698</v>
      </c>
      <c r="J916" s="181">
        <v>5528</v>
      </c>
      <c r="K916" s="181">
        <f t="shared" si="14"/>
        <v>0</v>
      </c>
      <c r="L916" s="181">
        <v>1088</v>
      </c>
      <c r="M916" s="181">
        <v>20314</v>
      </c>
      <c r="N916" s="249"/>
      <c r="O916" s="205">
        <v>156</v>
      </c>
      <c r="P916" s="181">
        <v>0</v>
      </c>
      <c r="Q916" s="181">
        <v>2999256</v>
      </c>
      <c r="R916" s="181">
        <v>-101529.9864188689</v>
      </c>
      <c r="S916" s="181">
        <v>0</v>
      </c>
      <c r="T916" s="181">
        <v>169728</v>
      </c>
      <c r="U916" s="181">
        <v>3067454.0135811311</v>
      </c>
      <c r="V916" s="250"/>
      <c r="W916" s="199">
        <v>0</v>
      </c>
      <c r="X916" s="258">
        <v>0.09</v>
      </c>
      <c r="Y916" s="258">
        <v>0.11492476209979027</v>
      </c>
      <c r="Z916" s="259">
        <v>-650.83324627480056</v>
      </c>
      <c r="AA916" s="253"/>
      <c r="AB916" s="260">
        <v>0</v>
      </c>
      <c r="AC916" s="261">
        <v>7.5555555555555554</v>
      </c>
      <c r="AD916" s="181">
        <v>153483.11111111109</v>
      </c>
      <c r="AE916" s="261">
        <v>0</v>
      </c>
      <c r="AF916" s="262">
        <v>0</v>
      </c>
      <c r="AG916" s="193"/>
    </row>
    <row r="917" spans="1:33" s="59" customFormat="1" ht="12">
      <c r="A917" s="194">
        <v>3506</v>
      </c>
      <c r="B917" s="195">
        <v>3506262274</v>
      </c>
      <c r="C917" s="196" t="s">
        <v>560</v>
      </c>
      <c r="D917" s="197">
        <v>262</v>
      </c>
      <c r="E917" s="196" t="s">
        <v>289</v>
      </c>
      <c r="F917" s="197">
        <v>274</v>
      </c>
      <c r="G917" s="198" t="s">
        <v>301</v>
      </c>
      <c r="H917" s="180"/>
      <c r="I917" s="181">
        <v>17454</v>
      </c>
      <c r="J917" s="181">
        <v>7060</v>
      </c>
      <c r="K917" s="181">
        <f t="shared" si="14"/>
        <v>0</v>
      </c>
      <c r="L917" s="181">
        <v>1088</v>
      </c>
      <c r="M917" s="181">
        <v>25602</v>
      </c>
      <c r="N917" s="249"/>
      <c r="O917" s="205">
        <v>2</v>
      </c>
      <c r="P917" s="181">
        <v>0</v>
      </c>
      <c r="Q917" s="181">
        <v>49028</v>
      </c>
      <c r="R917" s="181">
        <v>0</v>
      </c>
      <c r="S917" s="181">
        <v>0</v>
      </c>
      <c r="T917" s="181">
        <v>2176</v>
      </c>
      <c r="U917" s="181">
        <v>51204</v>
      </c>
      <c r="V917" s="250"/>
      <c r="W917" s="199">
        <v>0</v>
      </c>
      <c r="X917" s="258">
        <v>0.09</v>
      </c>
      <c r="Y917" s="258">
        <v>7.5807721198066336E-2</v>
      </c>
      <c r="Z917" s="259">
        <v>0</v>
      </c>
      <c r="AA917" s="253"/>
      <c r="AB917" s="260">
        <v>0</v>
      </c>
      <c r="AC917" s="261">
        <v>0</v>
      </c>
      <c r="AD917" s="181">
        <v>0</v>
      </c>
      <c r="AE917" s="261">
        <v>0</v>
      </c>
      <c r="AF917" s="262">
        <v>0</v>
      </c>
      <c r="AG917" s="193"/>
    </row>
    <row r="918" spans="1:33" s="59" customFormat="1" ht="12">
      <c r="A918" s="194">
        <v>3506</v>
      </c>
      <c r="B918" s="195">
        <v>3506262284</v>
      </c>
      <c r="C918" s="196" t="s">
        <v>560</v>
      </c>
      <c r="D918" s="197">
        <v>262</v>
      </c>
      <c r="E918" s="196" t="s">
        <v>289</v>
      </c>
      <c r="F918" s="197">
        <v>284</v>
      </c>
      <c r="G918" s="198" t="s">
        <v>311</v>
      </c>
      <c r="H918" s="180"/>
      <c r="I918" s="181">
        <v>12730</v>
      </c>
      <c r="J918" s="181">
        <v>5632</v>
      </c>
      <c r="K918" s="181">
        <f t="shared" si="14"/>
        <v>0</v>
      </c>
      <c r="L918" s="181">
        <v>1088</v>
      </c>
      <c r="M918" s="181">
        <v>19450</v>
      </c>
      <c r="N918" s="249"/>
      <c r="O918" s="205">
        <v>3</v>
      </c>
      <c r="P918" s="181">
        <v>0</v>
      </c>
      <c r="Q918" s="181">
        <v>55086</v>
      </c>
      <c r="R918" s="181">
        <v>0</v>
      </c>
      <c r="S918" s="181">
        <v>0</v>
      </c>
      <c r="T918" s="181">
        <v>3264</v>
      </c>
      <c r="U918" s="181">
        <v>58350</v>
      </c>
      <c r="V918" s="250"/>
      <c r="W918" s="199">
        <v>0</v>
      </c>
      <c r="X918" s="258">
        <v>0.09</v>
      </c>
      <c r="Y918" s="258">
        <v>6.6376818230095211E-2</v>
      </c>
      <c r="Z918" s="259">
        <v>0</v>
      </c>
      <c r="AA918" s="253"/>
      <c r="AB918" s="260">
        <v>0</v>
      </c>
      <c r="AC918" s="261">
        <v>0</v>
      </c>
      <c r="AD918" s="181">
        <v>0</v>
      </c>
      <c r="AE918" s="261">
        <v>0</v>
      </c>
      <c r="AF918" s="262">
        <v>0</v>
      </c>
      <c r="AG918" s="193"/>
    </row>
    <row r="919" spans="1:33" s="59" customFormat="1" ht="12">
      <c r="A919" s="194">
        <v>3506</v>
      </c>
      <c r="B919" s="195">
        <v>3506262295</v>
      </c>
      <c r="C919" s="196" t="s">
        <v>560</v>
      </c>
      <c r="D919" s="197">
        <v>262</v>
      </c>
      <c r="E919" s="196" t="s">
        <v>289</v>
      </c>
      <c r="F919" s="197">
        <v>295</v>
      </c>
      <c r="G919" s="198" t="s">
        <v>322</v>
      </c>
      <c r="H919" s="180"/>
      <c r="I919" s="181">
        <v>11611</v>
      </c>
      <c r="J919" s="181">
        <v>7170</v>
      </c>
      <c r="K919" s="181">
        <f t="shared" si="14"/>
        <v>0</v>
      </c>
      <c r="L919" s="181">
        <v>1088</v>
      </c>
      <c r="M919" s="181">
        <v>19869</v>
      </c>
      <c r="N919" s="249"/>
      <c r="O919" s="205">
        <v>1</v>
      </c>
      <c r="P919" s="181">
        <v>0</v>
      </c>
      <c r="Q919" s="181">
        <v>18781</v>
      </c>
      <c r="R919" s="181">
        <v>0</v>
      </c>
      <c r="S919" s="181">
        <v>0</v>
      </c>
      <c r="T919" s="181">
        <v>1088</v>
      </c>
      <c r="U919" s="181">
        <v>19869</v>
      </c>
      <c r="V919" s="250"/>
      <c r="W919" s="199">
        <v>0</v>
      </c>
      <c r="X919" s="258">
        <v>0.09</v>
      </c>
      <c r="Y919" s="258">
        <v>1.8518646227059482E-2</v>
      </c>
      <c r="Z919" s="259">
        <v>0</v>
      </c>
      <c r="AA919" s="253"/>
      <c r="AB919" s="260">
        <v>0</v>
      </c>
      <c r="AC919" s="261">
        <v>0</v>
      </c>
      <c r="AD919" s="181">
        <v>0</v>
      </c>
      <c r="AE919" s="261">
        <v>0</v>
      </c>
      <c r="AF919" s="262">
        <v>0</v>
      </c>
      <c r="AG919" s="193"/>
    </row>
    <row r="920" spans="1:33" s="59" customFormat="1" ht="12">
      <c r="A920" s="194">
        <v>3506</v>
      </c>
      <c r="B920" s="195">
        <v>3506262305</v>
      </c>
      <c r="C920" s="196" t="s">
        <v>560</v>
      </c>
      <c r="D920" s="197">
        <v>262</v>
      </c>
      <c r="E920" s="196" t="s">
        <v>289</v>
      </c>
      <c r="F920" s="197">
        <v>305</v>
      </c>
      <c r="G920" s="198" t="s">
        <v>332</v>
      </c>
      <c r="H920" s="180"/>
      <c r="I920" s="181">
        <v>10373</v>
      </c>
      <c r="J920" s="181">
        <v>4601</v>
      </c>
      <c r="K920" s="181">
        <f t="shared" si="14"/>
        <v>0</v>
      </c>
      <c r="L920" s="181">
        <v>1088</v>
      </c>
      <c r="M920" s="181">
        <v>16062</v>
      </c>
      <c r="N920" s="249"/>
      <c r="O920" s="205">
        <v>3</v>
      </c>
      <c r="P920" s="181">
        <v>0</v>
      </c>
      <c r="Q920" s="181">
        <v>44922</v>
      </c>
      <c r="R920" s="181">
        <v>0</v>
      </c>
      <c r="S920" s="181">
        <v>0</v>
      </c>
      <c r="T920" s="181">
        <v>3264</v>
      </c>
      <c r="U920" s="181">
        <v>48186</v>
      </c>
      <c r="V920" s="250"/>
      <c r="W920" s="199">
        <v>0</v>
      </c>
      <c r="X920" s="258">
        <v>0.09</v>
      </c>
      <c r="Y920" s="258">
        <v>2.2812918511506738E-2</v>
      </c>
      <c r="Z920" s="259">
        <v>0</v>
      </c>
      <c r="AA920" s="253"/>
      <c r="AB920" s="260">
        <v>0</v>
      </c>
      <c r="AC920" s="261">
        <v>0</v>
      </c>
      <c r="AD920" s="181">
        <v>0</v>
      </c>
      <c r="AE920" s="261">
        <v>0</v>
      </c>
      <c r="AF920" s="262">
        <v>0</v>
      </c>
      <c r="AG920" s="193"/>
    </row>
    <row r="921" spans="1:33" s="59" customFormat="1" ht="12">
      <c r="A921" s="194">
        <v>3506</v>
      </c>
      <c r="B921" s="195">
        <v>3506262342</v>
      </c>
      <c r="C921" s="196" t="s">
        <v>560</v>
      </c>
      <c r="D921" s="197">
        <v>262</v>
      </c>
      <c r="E921" s="196" t="s">
        <v>289</v>
      </c>
      <c r="F921" s="197">
        <v>342</v>
      </c>
      <c r="G921" s="198" t="s">
        <v>369</v>
      </c>
      <c r="H921" s="180"/>
      <c r="I921" s="181">
        <v>9754</v>
      </c>
      <c r="J921" s="181">
        <v>8005</v>
      </c>
      <c r="K921" s="181">
        <f t="shared" si="14"/>
        <v>0</v>
      </c>
      <c r="L921" s="181">
        <v>1088</v>
      </c>
      <c r="M921" s="181">
        <v>18847</v>
      </c>
      <c r="N921" s="249"/>
      <c r="O921" s="205">
        <v>2</v>
      </c>
      <c r="P921" s="181">
        <v>0</v>
      </c>
      <c r="Q921" s="181">
        <v>35518</v>
      </c>
      <c r="R921" s="181">
        <v>0</v>
      </c>
      <c r="S921" s="181">
        <v>0</v>
      </c>
      <c r="T921" s="181">
        <v>2176</v>
      </c>
      <c r="U921" s="181">
        <v>37694</v>
      </c>
      <c r="V921" s="250"/>
      <c r="W921" s="199">
        <v>0</v>
      </c>
      <c r="X921" s="258">
        <v>0.09</v>
      </c>
      <c r="Y921" s="258">
        <v>2.4189007538381402E-3</v>
      </c>
      <c r="Z921" s="259">
        <v>0</v>
      </c>
      <c r="AA921" s="253"/>
      <c r="AB921" s="260">
        <v>0</v>
      </c>
      <c r="AC921" s="261">
        <v>0</v>
      </c>
      <c r="AD921" s="181">
        <v>0</v>
      </c>
      <c r="AE921" s="261">
        <v>0</v>
      </c>
      <c r="AF921" s="262">
        <v>0</v>
      </c>
      <c r="AG921" s="193"/>
    </row>
    <row r="922" spans="1:33" s="59" customFormat="1" ht="12">
      <c r="A922" s="194">
        <v>3506</v>
      </c>
      <c r="B922" s="195">
        <v>3506262346</v>
      </c>
      <c r="C922" s="196" t="s">
        <v>560</v>
      </c>
      <c r="D922" s="197">
        <v>262</v>
      </c>
      <c r="E922" s="196" t="s">
        <v>289</v>
      </c>
      <c r="F922" s="197">
        <v>346</v>
      </c>
      <c r="G922" s="198" t="s">
        <v>373</v>
      </c>
      <c r="H922" s="180"/>
      <c r="I922" s="181">
        <v>15073</v>
      </c>
      <c r="J922" s="181">
        <v>2749</v>
      </c>
      <c r="K922" s="181">
        <f t="shared" si="14"/>
        <v>0</v>
      </c>
      <c r="L922" s="181">
        <v>1088</v>
      </c>
      <c r="M922" s="181">
        <v>18910</v>
      </c>
      <c r="N922" s="249"/>
      <c r="O922" s="205">
        <v>1</v>
      </c>
      <c r="P922" s="181">
        <v>0</v>
      </c>
      <c r="Q922" s="181">
        <v>17822</v>
      </c>
      <c r="R922" s="181">
        <v>0</v>
      </c>
      <c r="S922" s="181">
        <v>0</v>
      </c>
      <c r="T922" s="181">
        <v>1088</v>
      </c>
      <c r="U922" s="181">
        <v>18910</v>
      </c>
      <c r="V922" s="250"/>
      <c r="W922" s="199">
        <v>0</v>
      </c>
      <c r="X922" s="258">
        <v>0.09</v>
      </c>
      <c r="Y922" s="258">
        <v>1.3816535216838313E-2</v>
      </c>
      <c r="Z922" s="259">
        <v>0</v>
      </c>
      <c r="AA922" s="253"/>
      <c r="AB922" s="260">
        <v>0</v>
      </c>
      <c r="AC922" s="261">
        <v>0</v>
      </c>
      <c r="AD922" s="181">
        <v>0</v>
      </c>
      <c r="AE922" s="261">
        <v>0</v>
      </c>
      <c r="AF922" s="262">
        <v>0</v>
      </c>
      <c r="AG922" s="193"/>
    </row>
    <row r="923" spans="1:33" s="59" customFormat="1" ht="12">
      <c r="A923" s="194">
        <v>3506</v>
      </c>
      <c r="B923" s="195">
        <v>3506262347</v>
      </c>
      <c r="C923" s="196" t="s">
        <v>560</v>
      </c>
      <c r="D923" s="197">
        <v>262</v>
      </c>
      <c r="E923" s="196" t="s">
        <v>289</v>
      </c>
      <c r="F923" s="197">
        <v>347</v>
      </c>
      <c r="G923" s="198" t="s">
        <v>374</v>
      </c>
      <c r="H923" s="180"/>
      <c r="I923" s="181">
        <v>14411</v>
      </c>
      <c r="J923" s="181">
        <v>7438</v>
      </c>
      <c r="K923" s="181">
        <f t="shared" si="14"/>
        <v>0</v>
      </c>
      <c r="L923" s="181">
        <v>1088</v>
      </c>
      <c r="M923" s="181">
        <v>22937</v>
      </c>
      <c r="N923" s="249"/>
      <c r="O923" s="205">
        <v>4</v>
      </c>
      <c r="P923" s="181">
        <v>0</v>
      </c>
      <c r="Q923" s="181">
        <v>87396</v>
      </c>
      <c r="R923" s="181">
        <v>0</v>
      </c>
      <c r="S923" s="181">
        <v>0</v>
      </c>
      <c r="T923" s="181">
        <v>4352</v>
      </c>
      <c r="U923" s="181">
        <v>91748</v>
      </c>
      <c r="V923" s="250"/>
      <c r="W923" s="199">
        <v>0</v>
      </c>
      <c r="X923" s="258">
        <v>0.09</v>
      </c>
      <c r="Y923" s="258">
        <v>9.1849142670942449E-3</v>
      </c>
      <c r="Z923" s="259">
        <v>0</v>
      </c>
      <c r="AA923" s="253"/>
      <c r="AB923" s="260">
        <v>0</v>
      </c>
      <c r="AC923" s="261">
        <v>0</v>
      </c>
      <c r="AD923" s="181">
        <v>0</v>
      </c>
      <c r="AE923" s="261">
        <v>0</v>
      </c>
      <c r="AF923" s="262">
        <v>0</v>
      </c>
      <c r="AG923" s="193"/>
    </row>
    <row r="924" spans="1:33" s="59" customFormat="1" ht="12">
      <c r="A924" s="194">
        <v>3508</v>
      </c>
      <c r="B924" s="195">
        <v>3508281061</v>
      </c>
      <c r="C924" s="196" t="s">
        <v>577</v>
      </c>
      <c r="D924" s="197">
        <v>281</v>
      </c>
      <c r="E924" s="196" t="s">
        <v>308</v>
      </c>
      <c r="F924" s="197">
        <v>61</v>
      </c>
      <c r="G924" s="198" t="s">
        <v>88</v>
      </c>
      <c r="H924" s="180"/>
      <c r="I924" s="181">
        <v>19029</v>
      </c>
      <c r="J924" s="181">
        <v>1174</v>
      </c>
      <c r="K924" s="181">
        <f t="shared" si="14"/>
        <v>0</v>
      </c>
      <c r="L924" s="181">
        <v>1088</v>
      </c>
      <c r="M924" s="181">
        <v>21291</v>
      </c>
      <c r="N924" s="249"/>
      <c r="O924" s="205">
        <v>1</v>
      </c>
      <c r="P924" s="181">
        <v>0</v>
      </c>
      <c r="Q924" s="181">
        <v>20203</v>
      </c>
      <c r="R924" s="181">
        <v>0</v>
      </c>
      <c r="S924" s="181">
        <v>0</v>
      </c>
      <c r="T924" s="181">
        <v>1088</v>
      </c>
      <c r="U924" s="181">
        <v>21291</v>
      </c>
      <c r="V924" s="250"/>
      <c r="W924" s="199">
        <v>0</v>
      </c>
      <c r="X924" s="258">
        <v>0.09</v>
      </c>
      <c r="Y924" s="258">
        <v>4.8763644767309454E-2</v>
      </c>
      <c r="Z924" s="259">
        <v>0</v>
      </c>
      <c r="AA924" s="253"/>
      <c r="AB924" s="260">
        <v>0</v>
      </c>
      <c r="AC924" s="261">
        <v>0</v>
      </c>
      <c r="AD924" s="181">
        <v>0</v>
      </c>
      <c r="AE924" s="261">
        <v>0</v>
      </c>
      <c r="AF924" s="262">
        <v>0</v>
      </c>
      <c r="AG924" s="193"/>
    </row>
    <row r="925" spans="1:33" s="59" customFormat="1" ht="12">
      <c r="A925" s="194">
        <v>3508</v>
      </c>
      <c r="B925" s="195">
        <v>3508281137</v>
      </c>
      <c r="C925" s="196" t="s">
        <v>577</v>
      </c>
      <c r="D925" s="197">
        <v>281</v>
      </c>
      <c r="E925" s="196" t="s">
        <v>308</v>
      </c>
      <c r="F925" s="197">
        <v>137</v>
      </c>
      <c r="G925" s="198" t="s">
        <v>164</v>
      </c>
      <c r="H925" s="180"/>
      <c r="I925" s="181">
        <v>18088</v>
      </c>
      <c r="J925" s="181">
        <v>0</v>
      </c>
      <c r="K925" s="181">
        <f t="shared" si="14"/>
        <v>0</v>
      </c>
      <c r="L925" s="181">
        <v>1088</v>
      </c>
      <c r="M925" s="181">
        <v>19176</v>
      </c>
      <c r="N925" s="249"/>
      <c r="O925" s="205">
        <v>2</v>
      </c>
      <c r="P925" s="181">
        <v>0</v>
      </c>
      <c r="Q925" s="181">
        <v>36176</v>
      </c>
      <c r="R925" s="181">
        <v>0</v>
      </c>
      <c r="S925" s="181">
        <v>0</v>
      </c>
      <c r="T925" s="181">
        <v>2176</v>
      </c>
      <c r="U925" s="181">
        <v>38352</v>
      </c>
      <c r="V925" s="250"/>
      <c r="W925" s="199">
        <v>0</v>
      </c>
      <c r="X925" s="258">
        <v>0.18</v>
      </c>
      <c r="Y925" s="258">
        <v>0.11385259037176305</v>
      </c>
      <c r="Z925" s="259">
        <v>0</v>
      </c>
      <c r="AA925" s="253"/>
      <c r="AB925" s="260">
        <v>0</v>
      </c>
      <c r="AC925" s="261">
        <v>0</v>
      </c>
      <c r="AD925" s="181">
        <v>0</v>
      </c>
      <c r="AE925" s="261">
        <v>0</v>
      </c>
      <c r="AF925" s="262">
        <v>0</v>
      </c>
      <c r="AG925" s="193"/>
    </row>
    <row r="926" spans="1:33" s="59" customFormat="1" ht="12">
      <c r="A926" s="194">
        <v>3508</v>
      </c>
      <c r="B926" s="195">
        <v>3508281281</v>
      </c>
      <c r="C926" s="196" t="s">
        <v>577</v>
      </c>
      <c r="D926" s="197">
        <v>281</v>
      </c>
      <c r="E926" s="196" t="s">
        <v>308</v>
      </c>
      <c r="F926" s="197">
        <v>281</v>
      </c>
      <c r="G926" s="198" t="s">
        <v>308</v>
      </c>
      <c r="H926" s="180"/>
      <c r="I926" s="181">
        <v>18139</v>
      </c>
      <c r="J926" s="181">
        <v>0</v>
      </c>
      <c r="K926" s="181">
        <f t="shared" si="14"/>
        <v>0</v>
      </c>
      <c r="L926" s="181">
        <v>1088</v>
      </c>
      <c r="M926" s="181">
        <v>19227</v>
      </c>
      <c r="N926" s="249"/>
      <c r="O926" s="205">
        <v>207</v>
      </c>
      <c r="P926" s="181">
        <v>0</v>
      </c>
      <c r="Q926" s="181">
        <v>3754773</v>
      </c>
      <c r="R926" s="181">
        <v>0</v>
      </c>
      <c r="S926" s="181">
        <v>0</v>
      </c>
      <c r="T926" s="181">
        <v>225216</v>
      </c>
      <c r="U926" s="181">
        <v>3979989</v>
      </c>
      <c r="V926" s="250"/>
      <c r="W926" s="199">
        <v>0</v>
      </c>
      <c r="X926" s="258">
        <v>0.18</v>
      </c>
      <c r="Y926" s="258">
        <v>0.1621180672830263</v>
      </c>
      <c r="Z926" s="259">
        <v>0</v>
      </c>
      <c r="AA926" s="253"/>
      <c r="AB926" s="260">
        <v>0</v>
      </c>
      <c r="AC926" s="261">
        <v>0</v>
      </c>
      <c r="AD926" s="181">
        <v>0</v>
      </c>
      <c r="AE926" s="261">
        <v>0</v>
      </c>
      <c r="AF926" s="262">
        <v>0</v>
      </c>
      <c r="AG926" s="193"/>
    </row>
    <row r="927" spans="1:33" s="59" customFormat="1" ht="12">
      <c r="A927" s="194">
        <v>3509</v>
      </c>
      <c r="B927" s="195">
        <v>3509095072</v>
      </c>
      <c r="C927" s="196" t="s">
        <v>561</v>
      </c>
      <c r="D927" s="197">
        <v>95</v>
      </c>
      <c r="E927" s="196" t="s">
        <v>122</v>
      </c>
      <c r="F927" s="197">
        <v>72</v>
      </c>
      <c r="G927" s="198" t="s">
        <v>99</v>
      </c>
      <c r="H927" s="180"/>
      <c r="I927" s="181">
        <v>16406</v>
      </c>
      <c r="J927" s="181">
        <v>4980</v>
      </c>
      <c r="K927" s="181">
        <f t="shared" si="14"/>
        <v>0</v>
      </c>
      <c r="L927" s="181">
        <v>1088</v>
      </c>
      <c r="M927" s="181">
        <v>22474</v>
      </c>
      <c r="N927" s="249"/>
      <c r="O927" s="205">
        <v>1</v>
      </c>
      <c r="P927" s="181">
        <v>0</v>
      </c>
      <c r="Q927" s="181">
        <v>21386</v>
      </c>
      <c r="R927" s="181">
        <v>0</v>
      </c>
      <c r="S927" s="181">
        <v>0</v>
      </c>
      <c r="T927" s="181">
        <v>1088</v>
      </c>
      <c r="U927" s="181">
        <v>22474</v>
      </c>
      <c r="V927" s="250"/>
      <c r="W927" s="199">
        <v>0</v>
      </c>
      <c r="X927" s="258">
        <v>0.09</v>
      </c>
      <c r="Y927" s="258">
        <v>3.3618545645233058E-3</v>
      </c>
      <c r="Z927" s="259">
        <v>0</v>
      </c>
      <c r="AA927" s="253"/>
      <c r="AB927" s="260">
        <v>0</v>
      </c>
      <c r="AC927" s="261">
        <v>0</v>
      </c>
      <c r="AD927" s="181">
        <v>0</v>
      </c>
      <c r="AE927" s="261">
        <v>0</v>
      </c>
      <c r="AF927" s="262">
        <v>0</v>
      </c>
      <c r="AG927" s="193"/>
    </row>
    <row r="928" spans="1:33" s="59" customFormat="1" ht="12">
      <c r="A928" s="194">
        <v>3509</v>
      </c>
      <c r="B928" s="195">
        <v>3509095095</v>
      </c>
      <c r="C928" s="196" t="s">
        <v>561</v>
      </c>
      <c r="D928" s="197">
        <v>95</v>
      </c>
      <c r="E928" s="196" t="s">
        <v>122</v>
      </c>
      <c r="F928" s="197">
        <v>95</v>
      </c>
      <c r="G928" s="198" t="s">
        <v>122</v>
      </c>
      <c r="H928" s="180"/>
      <c r="I928" s="181">
        <v>16441</v>
      </c>
      <c r="J928" s="181">
        <v>0</v>
      </c>
      <c r="K928" s="181">
        <f t="shared" si="14"/>
        <v>0</v>
      </c>
      <c r="L928" s="181">
        <v>1088</v>
      </c>
      <c r="M928" s="181">
        <v>17529</v>
      </c>
      <c r="N928" s="249"/>
      <c r="O928" s="205">
        <v>582</v>
      </c>
      <c r="P928" s="181">
        <v>0</v>
      </c>
      <c r="Q928" s="181">
        <v>9568662</v>
      </c>
      <c r="R928" s="181">
        <v>0</v>
      </c>
      <c r="S928" s="181">
        <v>0</v>
      </c>
      <c r="T928" s="181">
        <v>633216</v>
      </c>
      <c r="U928" s="181">
        <v>10201878</v>
      </c>
      <c r="V928" s="250"/>
      <c r="W928" s="199">
        <v>0</v>
      </c>
      <c r="X928" s="258">
        <v>0.18</v>
      </c>
      <c r="Y928" s="258">
        <v>0.13923286409707997</v>
      </c>
      <c r="Z928" s="259">
        <v>0</v>
      </c>
      <c r="AA928" s="253"/>
      <c r="AB928" s="260">
        <v>0</v>
      </c>
      <c r="AC928" s="261">
        <v>0</v>
      </c>
      <c r="AD928" s="181">
        <v>0</v>
      </c>
      <c r="AE928" s="261">
        <v>0</v>
      </c>
      <c r="AF928" s="262">
        <v>0</v>
      </c>
      <c r="AG928" s="193"/>
    </row>
    <row r="929" spans="1:33" s="59" customFormat="1" ht="12">
      <c r="A929" s="194">
        <v>3509</v>
      </c>
      <c r="B929" s="195">
        <v>3509095097</v>
      </c>
      <c r="C929" s="196" t="s">
        <v>561</v>
      </c>
      <c r="D929" s="197">
        <v>95</v>
      </c>
      <c r="E929" s="196" t="s">
        <v>122</v>
      </c>
      <c r="F929" s="197">
        <v>97</v>
      </c>
      <c r="G929" s="198" t="s">
        <v>124</v>
      </c>
      <c r="H929" s="180"/>
      <c r="I929" s="181">
        <v>15701.485072463767</v>
      </c>
      <c r="J929" s="181">
        <v>0</v>
      </c>
      <c r="K929" s="181">
        <f t="shared" si="14"/>
        <v>0</v>
      </c>
      <c r="L929" s="181">
        <v>1088</v>
      </c>
      <c r="M929" s="181">
        <v>16789.485072463765</v>
      </c>
      <c r="N929" s="249"/>
      <c r="O929" s="205">
        <v>1</v>
      </c>
      <c r="P929" s="181">
        <v>0</v>
      </c>
      <c r="Q929" s="181">
        <v>15701</v>
      </c>
      <c r="R929" s="181">
        <v>0</v>
      </c>
      <c r="S929" s="181">
        <v>0</v>
      </c>
      <c r="T929" s="181">
        <v>1088</v>
      </c>
      <c r="U929" s="181">
        <v>16789</v>
      </c>
      <c r="V929" s="250"/>
      <c r="W929" s="199">
        <v>0</v>
      </c>
      <c r="X929" s="258">
        <v>0.18</v>
      </c>
      <c r="Y929" s="258">
        <v>4.3787918241270679E-2</v>
      </c>
      <c r="Z929" s="259">
        <v>0</v>
      </c>
      <c r="AA929" s="253"/>
      <c r="AB929" s="260">
        <v>0</v>
      </c>
      <c r="AC929" s="261">
        <v>0</v>
      </c>
      <c r="AD929" s="181">
        <v>0</v>
      </c>
      <c r="AE929" s="261">
        <v>0</v>
      </c>
      <c r="AF929" s="262">
        <v>0</v>
      </c>
      <c r="AG929" s="193"/>
    </row>
    <row r="930" spans="1:33" s="59" customFormat="1" ht="12">
      <c r="A930" s="194">
        <v>3509</v>
      </c>
      <c r="B930" s="195">
        <v>3509095201</v>
      </c>
      <c r="C930" s="196" t="s">
        <v>561</v>
      </c>
      <c r="D930" s="197">
        <v>95</v>
      </c>
      <c r="E930" s="196" t="s">
        <v>122</v>
      </c>
      <c r="F930" s="197">
        <v>201</v>
      </c>
      <c r="G930" s="198" t="s">
        <v>228</v>
      </c>
      <c r="H930" s="180"/>
      <c r="I930" s="181">
        <v>17917</v>
      </c>
      <c r="J930" s="181">
        <v>441</v>
      </c>
      <c r="K930" s="181">
        <f t="shared" si="14"/>
        <v>0</v>
      </c>
      <c r="L930" s="181">
        <v>1088</v>
      </c>
      <c r="M930" s="181">
        <v>19446</v>
      </c>
      <c r="N930" s="249"/>
      <c r="O930" s="205">
        <v>9</v>
      </c>
      <c r="P930" s="181">
        <v>0</v>
      </c>
      <c r="Q930" s="181">
        <v>165222</v>
      </c>
      <c r="R930" s="181">
        <v>0</v>
      </c>
      <c r="S930" s="181">
        <v>0</v>
      </c>
      <c r="T930" s="181">
        <v>9792</v>
      </c>
      <c r="U930" s="181">
        <v>175014</v>
      </c>
      <c r="V930" s="250"/>
      <c r="W930" s="199">
        <v>0</v>
      </c>
      <c r="X930" s="258">
        <v>0.18</v>
      </c>
      <c r="Y930" s="258">
        <v>0.105810480157641</v>
      </c>
      <c r="Z930" s="259">
        <v>0</v>
      </c>
      <c r="AA930" s="253"/>
      <c r="AB930" s="260">
        <v>0</v>
      </c>
      <c r="AC930" s="261">
        <v>0</v>
      </c>
      <c r="AD930" s="181">
        <v>0</v>
      </c>
      <c r="AE930" s="261">
        <v>0</v>
      </c>
      <c r="AF930" s="262">
        <v>0</v>
      </c>
      <c r="AG930" s="193"/>
    </row>
    <row r="931" spans="1:33" s="59" customFormat="1" ht="12">
      <c r="A931" s="194">
        <v>3509</v>
      </c>
      <c r="B931" s="195">
        <v>3509095292</v>
      </c>
      <c r="C931" s="196" t="s">
        <v>561</v>
      </c>
      <c r="D931" s="197">
        <v>95</v>
      </c>
      <c r="E931" s="196" t="s">
        <v>122</v>
      </c>
      <c r="F931" s="197">
        <v>292</v>
      </c>
      <c r="G931" s="198" t="s">
        <v>319</v>
      </c>
      <c r="H931" s="180"/>
      <c r="I931" s="181">
        <v>16406</v>
      </c>
      <c r="J931" s="181">
        <v>2873</v>
      </c>
      <c r="K931" s="181">
        <f t="shared" si="14"/>
        <v>0</v>
      </c>
      <c r="L931" s="181">
        <v>1088</v>
      </c>
      <c r="M931" s="181">
        <v>20367</v>
      </c>
      <c r="N931" s="249"/>
      <c r="O931" s="205">
        <v>2</v>
      </c>
      <c r="P931" s="181">
        <v>0</v>
      </c>
      <c r="Q931" s="181">
        <v>38558</v>
      </c>
      <c r="R931" s="181">
        <v>0</v>
      </c>
      <c r="S931" s="181">
        <v>0</v>
      </c>
      <c r="T931" s="181">
        <v>2176</v>
      </c>
      <c r="U931" s="181">
        <v>40734</v>
      </c>
      <c r="V931" s="250"/>
      <c r="W931" s="199">
        <v>0</v>
      </c>
      <c r="X931" s="258">
        <v>0.09</v>
      </c>
      <c r="Y931" s="258">
        <v>1.0300832282999767E-2</v>
      </c>
      <c r="Z931" s="259">
        <v>0</v>
      </c>
      <c r="AA931" s="253"/>
      <c r="AB931" s="260">
        <v>0</v>
      </c>
      <c r="AC931" s="261">
        <v>0</v>
      </c>
      <c r="AD931" s="181">
        <v>0</v>
      </c>
      <c r="AE931" s="261">
        <v>0</v>
      </c>
      <c r="AF931" s="262">
        <v>0</v>
      </c>
      <c r="AG931" s="193"/>
    </row>
    <row r="932" spans="1:33" s="59" customFormat="1" ht="12">
      <c r="A932" s="194">
        <v>3509</v>
      </c>
      <c r="B932" s="195">
        <v>3509095293</v>
      </c>
      <c r="C932" s="196" t="s">
        <v>561</v>
      </c>
      <c r="D932" s="197">
        <v>95</v>
      </c>
      <c r="E932" s="196" t="s">
        <v>122</v>
      </c>
      <c r="F932" s="197">
        <v>293</v>
      </c>
      <c r="G932" s="198" t="s">
        <v>320</v>
      </c>
      <c r="H932" s="180"/>
      <c r="I932" s="181">
        <v>14953.293164987406</v>
      </c>
      <c r="J932" s="181">
        <v>652</v>
      </c>
      <c r="K932" s="181">
        <f t="shared" si="14"/>
        <v>0</v>
      </c>
      <c r="L932" s="181">
        <v>1088</v>
      </c>
      <c r="M932" s="181">
        <v>16693.293164987408</v>
      </c>
      <c r="N932" s="249"/>
      <c r="O932" s="205">
        <v>1</v>
      </c>
      <c r="P932" s="181">
        <v>0</v>
      </c>
      <c r="Q932" s="181">
        <v>15605</v>
      </c>
      <c r="R932" s="181">
        <v>0</v>
      </c>
      <c r="S932" s="181">
        <v>0</v>
      </c>
      <c r="T932" s="181">
        <v>1088</v>
      </c>
      <c r="U932" s="181">
        <v>16693</v>
      </c>
      <c r="V932" s="250"/>
      <c r="W932" s="199">
        <v>0</v>
      </c>
      <c r="X932" s="258">
        <v>0.18</v>
      </c>
      <c r="Y932" s="258">
        <v>1.1950118609715614E-2</v>
      </c>
      <c r="Z932" s="259">
        <v>0</v>
      </c>
      <c r="AA932" s="253"/>
      <c r="AB932" s="260">
        <v>0</v>
      </c>
      <c r="AC932" s="261">
        <v>0</v>
      </c>
      <c r="AD932" s="181">
        <v>0</v>
      </c>
      <c r="AE932" s="261">
        <v>0</v>
      </c>
      <c r="AF932" s="262">
        <v>0</v>
      </c>
      <c r="AG932" s="193"/>
    </row>
    <row r="933" spans="1:33" s="59" customFormat="1" ht="12">
      <c r="A933" s="194">
        <v>3509</v>
      </c>
      <c r="B933" s="195">
        <v>3509095665</v>
      </c>
      <c r="C933" s="196" t="s">
        <v>561</v>
      </c>
      <c r="D933" s="197">
        <v>95</v>
      </c>
      <c r="E933" s="196" t="s">
        <v>122</v>
      </c>
      <c r="F933" s="197">
        <v>665</v>
      </c>
      <c r="G933" s="198" t="s">
        <v>400</v>
      </c>
      <c r="H933" s="180"/>
      <c r="I933" s="181">
        <v>14165</v>
      </c>
      <c r="J933" s="181">
        <v>2863</v>
      </c>
      <c r="K933" s="181">
        <f t="shared" si="14"/>
        <v>0</v>
      </c>
      <c r="L933" s="181">
        <v>1088</v>
      </c>
      <c r="M933" s="181">
        <v>18116</v>
      </c>
      <c r="N933" s="249"/>
      <c r="O933" s="205">
        <v>1</v>
      </c>
      <c r="P933" s="181">
        <v>0</v>
      </c>
      <c r="Q933" s="181">
        <v>17028</v>
      </c>
      <c r="R933" s="181">
        <v>0</v>
      </c>
      <c r="S933" s="181">
        <v>0</v>
      </c>
      <c r="T933" s="181">
        <v>1088</v>
      </c>
      <c r="U933" s="181">
        <v>18116</v>
      </c>
      <c r="V933" s="250"/>
      <c r="W933" s="199">
        <v>0</v>
      </c>
      <c r="X933" s="258">
        <v>0.09</v>
      </c>
      <c r="Y933" s="258">
        <v>6.3801865465814098E-3</v>
      </c>
      <c r="Z933" s="259">
        <v>0</v>
      </c>
      <c r="AA933" s="253"/>
      <c r="AB933" s="260">
        <v>0</v>
      </c>
      <c r="AC933" s="261">
        <v>0</v>
      </c>
      <c r="AD933" s="181">
        <v>0</v>
      </c>
      <c r="AE933" s="261">
        <v>0</v>
      </c>
      <c r="AF933" s="262">
        <v>0</v>
      </c>
      <c r="AG933" s="193"/>
    </row>
    <row r="934" spans="1:33" s="59" customFormat="1" ht="12">
      <c r="A934" s="194">
        <v>3509</v>
      </c>
      <c r="B934" s="195">
        <v>3509095763</v>
      </c>
      <c r="C934" s="196" t="s">
        <v>561</v>
      </c>
      <c r="D934" s="197">
        <v>95</v>
      </c>
      <c r="E934" s="196" t="s">
        <v>122</v>
      </c>
      <c r="F934" s="197">
        <v>763</v>
      </c>
      <c r="G934" s="198" t="s">
        <v>429</v>
      </c>
      <c r="H934" s="180"/>
      <c r="I934" s="181">
        <v>13434.820305498981</v>
      </c>
      <c r="J934" s="181">
        <v>3386</v>
      </c>
      <c r="K934" s="181">
        <f t="shared" si="14"/>
        <v>0</v>
      </c>
      <c r="L934" s="181">
        <v>1088</v>
      </c>
      <c r="M934" s="181">
        <v>17908.820305498979</v>
      </c>
      <c r="N934" s="249"/>
      <c r="O934" s="205">
        <v>3</v>
      </c>
      <c r="P934" s="181">
        <v>0</v>
      </c>
      <c r="Q934" s="181">
        <v>50463</v>
      </c>
      <c r="R934" s="181">
        <v>0</v>
      </c>
      <c r="S934" s="181">
        <v>0</v>
      </c>
      <c r="T934" s="181">
        <v>3264</v>
      </c>
      <c r="U934" s="181">
        <v>53727</v>
      </c>
      <c r="V934" s="250"/>
      <c r="W934" s="199">
        <v>0</v>
      </c>
      <c r="X934" s="258">
        <v>0.09</v>
      </c>
      <c r="Y934" s="258">
        <v>7.2218061520484137E-3</v>
      </c>
      <c r="Z934" s="259">
        <v>0</v>
      </c>
      <c r="AA934" s="253"/>
      <c r="AB934" s="260">
        <v>0</v>
      </c>
      <c r="AC934" s="261">
        <v>0</v>
      </c>
      <c r="AD934" s="181">
        <v>0</v>
      </c>
      <c r="AE934" s="261">
        <v>0</v>
      </c>
      <c r="AF934" s="262">
        <v>0</v>
      </c>
      <c r="AG934" s="193"/>
    </row>
    <row r="935" spans="1:33" s="59" customFormat="1" ht="12">
      <c r="A935" s="194">
        <v>3510</v>
      </c>
      <c r="B935" s="195">
        <v>3510281061</v>
      </c>
      <c r="C935" s="196" t="s">
        <v>562</v>
      </c>
      <c r="D935" s="197">
        <v>281</v>
      </c>
      <c r="E935" s="196" t="s">
        <v>308</v>
      </c>
      <c r="F935" s="197">
        <v>61</v>
      </c>
      <c r="G935" s="198" t="s">
        <v>88</v>
      </c>
      <c r="H935" s="180"/>
      <c r="I935" s="181">
        <v>16094</v>
      </c>
      <c r="J935" s="181">
        <v>993</v>
      </c>
      <c r="K935" s="181">
        <f t="shared" si="14"/>
        <v>0</v>
      </c>
      <c r="L935" s="181">
        <v>1088</v>
      </c>
      <c r="M935" s="181">
        <v>18175</v>
      </c>
      <c r="N935" s="249"/>
      <c r="O935" s="205">
        <v>2</v>
      </c>
      <c r="P935" s="181">
        <v>0</v>
      </c>
      <c r="Q935" s="181">
        <v>34174</v>
      </c>
      <c r="R935" s="181">
        <v>0</v>
      </c>
      <c r="S935" s="181">
        <v>0</v>
      </c>
      <c r="T935" s="181">
        <v>2176</v>
      </c>
      <c r="U935" s="181">
        <v>36350</v>
      </c>
      <c r="V935" s="250"/>
      <c r="W935" s="199">
        <v>0</v>
      </c>
      <c r="X935" s="258">
        <v>0.09</v>
      </c>
      <c r="Y935" s="258">
        <v>4.8763644767309454E-2</v>
      </c>
      <c r="Z935" s="259">
        <v>0</v>
      </c>
      <c r="AA935" s="253"/>
      <c r="AB935" s="260">
        <v>0</v>
      </c>
      <c r="AC935" s="261">
        <v>0</v>
      </c>
      <c r="AD935" s="181">
        <v>0</v>
      </c>
      <c r="AE935" s="261">
        <v>0</v>
      </c>
      <c r="AF935" s="262">
        <v>0</v>
      </c>
      <c r="AG935" s="193"/>
    </row>
    <row r="936" spans="1:33" s="59" customFormat="1" ht="12">
      <c r="A936" s="194">
        <v>3510</v>
      </c>
      <c r="B936" s="195">
        <v>3510281087</v>
      </c>
      <c r="C936" s="196" t="s">
        <v>562</v>
      </c>
      <c r="D936" s="197">
        <v>281</v>
      </c>
      <c r="E936" s="196" t="s">
        <v>308</v>
      </c>
      <c r="F936" s="197">
        <v>87</v>
      </c>
      <c r="G936" s="198" t="s">
        <v>114</v>
      </c>
      <c r="H936" s="180"/>
      <c r="I936" s="181">
        <v>13597</v>
      </c>
      <c r="J936" s="181">
        <v>5881</v>
      </c>
      <c r="K936" s="181">
        <f t="shared" si="14"/>
        <v>0</v>
      </c>
      <c r="L936" s="181">
        <v>1088</v>
      </c>
      <c r="M936" s="181">
        <v>20566</v>
      </c>
      <c r="N936" s="249"/>
      <c r="O936" s="205">
        <v>2</v>
      </c>
      <c r="P936" s="181">
        <v>0</v>
      </c>
      <c r="Q936" s="181">
        <v>38956</v>
      </c>
      <c r="R936" s="181">
        <v>0</v>
      </c>
      <c r="S936" s="181">
        <v>0</v>
      </c>
      <c r="T936" s="181">
        <v>2176</v>
      </c>
      <c r="U936" s="181">
        <v>41132</v>
      </c>
      <c r="V936" s="250"/>
      <c r="W936" s="199">
        <v>0</v>
      </c>
      <c r="X936" s="258">
        <v>0.09</v>
      </c>
      <c r="Y936" s="258">
        <v>6.0651497274785415E-3</v>
      </c>
      <c r="Z936" s="259">
        <v>0</v>
      </c>
      <c r="AA936" s="253"/>
      <c r="AB936" s="260">
        <v>0</v>
      </c>
      <c r="AC936" s="261">
        <v>0</v>
      </c>
      <c r="AD936" s="181">
        <v>0</v>
      </c>
      <c r="AE936" s="261">
        <v>0</v>
      </c>
      <c r="AF936" s="262">
        <v>0</v>
      </c>
      <c r="AG936" s="193"/>
    </row>
    <row r="937" spans="1:33" s="59" customFormat="1" ht="12">
      <c r="A937" s="194">
        <v>3510</v>
      </c>
      <c r="B937" s="195">
        <v>3510281137</v>
      </c>
      <c r="C937" s="196" t="s">
        <v>562</v>
      </c>
      <c r="D937" s="197">
        <v>281</v>
      </c>
      <c r="E937" s="196" t="s">
        <v>308</v>
      </c>
      <c r="F937" s="197">
        <v>137</v>
      </c>
      <c r="G937" s="198" t="s">
        <v>164</v>
      </c>
      <c r="H937" s="180"/>
      <c r="I937" s="181">
        <v>16471</v>
      </c>
      <c r="J937" s="181">
        <v>0</v>
      </c>
      <c r="K937" s="181">
        <f t="shared" si="14"/>
        <v>0</v>
      </c>
      <c r="L937" s="181">
        <v>1088</v>
      </c>
      <c r="M937" s="181">
        <v>17559</v>
      </c>
      <c r="N937" s="249"/>
      <c r="O937" s="205">
        <v>5</v>
      </c>
      <c r="P937" s="181">
        <v>0</v>
      </c>
      <c r="Q937" s="181">
        <v>82355</v>
      </c>
      <c r="R937" s="181">
        <v>0</v>
      </c>
      <c r="S937" s="181">
        <v>0</v>
      </c>
      <c r="T937" s="181">
        <v>5440</v>
      </c>
      <c r="U937" s="181">
        <v>87795</v>
      </c>
      <c r="V937" s="250"/>
      <c r="W937" s="199">
        <v>0</v>
      </c>
      <c r="X937" s="258">
        <v>0.18</v>
      </c>
      <c r="Y937" s="258">
        <v>0.11385259037176305</v>
      </c>
      <c r="Z937" s="259">
        <v>0</v>
      </c>
      <c r="AA937" s="253"/>
      <c r="AB937" s="260">
        <v>0</v>
      </c>
      <c r="AC937" s="261">
        <v>0</v>
      </c>
      <c r="AD937" s="181">
        <v>0</v>
      </c>
      <c r="AE937" s="261">
        <v>0</v>
      </c>
      <c r="AF937" s="262">
        <v>0</v>
      </c>
      <c r="AG937" s="193"/>
    </row>
    <row r="938" spans="1:33" s="59" customFormat="1" ht="12">
      <c r="A938" s="194">
        <v>3510</v>
      </c>
      <c r="B938" s="195">
        <v>3510281159</v>
      </c>
      <c r="C938" s="196" t="s">
        <v>562</v>
      </c>
      <c r="D938" s="197">
        <v>281</v>
      </c>
      <c r="E938" s="196" t="s">
        <v>308</v>
      </c>
      <c r="F938" s="197">
        <v>159</v>
      </c>
      <c r="G938" s="198" t="s">
        <v>186</v>
      </c>
      <c r="H938" s="180"/>
      <c r="I938" s="181">
        <v>11498.523486506201</v>
      </c>
      <c r="J938" s="181">
        <v>5552</v>
      </c>
      <c r="K938" s="181">
        <f t="shared" si="14"/>
        <v>0</v>
      </c>
      <c r="L938" s="181">
        <v>1088</v>
      </c>
      <c r="M938" s="181">
        <v>18138.523486506201</v>
      </c>
      <c r="N938" s="249"/>
      <c r="O938" s="205">
        <v>1</v>
      </c>
      <c r="P938" s="181">
        <v>0</v>
      </c>
      <c r="Q938" s="181">
        <v>17051</v>
      </c>
      <c r="R938" s="181">
        <v>0</v>
      </c>
      <c r="S938" s="181">
        <v>0</v>
      </c>
      <c r="T938" s="181">
        <v>1088</v>
      </c>
      <c r="U938" s="181">
        <v>18139</v>
      </c>
      <c r="V938" s="250"/>
      <c r="W938" s="199">
        <v>0</v>
      </c>
      <c r="X938" s="258">
        <v>0.09</v>
      </c>
      <c r="Y938" s="258">
        <v>2.7300134389840391E-3</v>
      </c>
      <c r="Z938" s="259">
        <v>0</v>
      </c>
      <c r="AA938" s="253"/>
      <c r="AB938" s="260">
        <v>0</v>
      </c>
      <c r="AC938" s="261">
        <v>0</v>
      </c>
      <c r="AD938" s="181">
        <v>0</v>
      </c>
      <c r="AE938" s="261">
        <v>0</v>
      </c>
      <c r="AF938" s="262">
        <v>0</v>
      </c>
      <c r="AG938" s="193"/>
    </row>
    <row r="939" spans="1:33" s="59" customFormat="1" ht="12">
      <c r="A939" s="194">
        <v>3510</v>
      </c>
      <c r="B939" s="195">
        <v>3510281281</v>
      </c>
      <c r="C939" s="196" t="s">
        <v>562</v>
      </c>
      <c r="D939" s="197">
        <v>281</v>
      </c>
      <c r="E939" s="196" t="s">
        <v>308</v>
      </c>
      <c r="F939" s="197">
        <v>281</v>
      </c>
      <c r="G939" s="198" t="s">
        <v>308</v>
      </c>
      <c r="H939" s="180"/>
      <c r="I939" s="181">
        <v>15554</v>
      </c>
      <c r="J939" s="181">
        <v>0</v>
      </c>
      <c r="K939" s="181">
        <f t="shared" si="14"/>
        <v>0</v>
      </c>
      <c r="L939" s="181">
        <v>1088</v>
      </c>
      <c r="M939" s="181">
        <v>16642</v>
      </c>
      <c r="N939" s="249"/>
      <c r="O939" s="205">
        <v>468</v>
      </c>
      <c r="P939" s="181">
        <v>0</v>
      </c>
      <c r="Q939" s="181">
        <v>7279272</v>
      </c>
      <c r="R939" s="181">
        <v>0</v>
      </c>
      <c r="S939" s="181">
        <v>0</v>
      </c>
      <c r="T939" s="181">
        <v>509184</v>
      </c>
      <c r="U939" s="181">
        <v>7788456</v>
      </c>
      <c r="V939" s="250"/>
      <c r="W939" s="199">
        <v>0</v>
      </c>
      <c r="X939" s="258">
        <v>0.18</v>
      </c>
      <c r="Y939" s="258">
        <v>0.1621180672830263</v>
      </c>
      <c r="Z939" s="259">
        <v>0</v>
      </c>
      <c r="AA939" s="253"/>
      <c r="AB939" s="260">
        <v>0</v>
      </c>
      <c r="AC939" s="261">
        <v>0</v>
      </c>
      <c r="AD939" s="181">
        <v>0</v>
      </c>
      <c r="AE939" s="261">
        <v>0</v>
      </c>
      <c r="AF939" s="262">
        <v>0</v>
      </c>
      <c r="AG939" s="193"/>
    </row>
    <row r="940" spans="1:33" s="59" customFormat="1" ht="12">
      <c r="A940" s="194">
        <v>3510</v>
      </c>
      <c r="B940" s="195">
        <v>3510281325</v>
      </c>
      <c r="C940" s="196" t="s">
        <v>562</v>
      </c>
      <c r="D940" s="197">
        <v>281</v>
      </c>
      <c r="E940" s="196" t="s">
        <v>308</v>
      </c>
      <c r="F940" s="197">
        <v>325</v>
      </c>
      <c r="G940" s="198" t="s">
        <v>352</v>
      </c>
      <c r="H940" s="180"/>
      <c r="I940" s="181">
        <v>15558</v>
      </c>
      <c r="J940" s="181">
        <v>2174</v>
      </c>
      <c r="K940" s="181">
        <f t="shared" si="14"/>
        <v>0</v>
      </c>
      <c r="L940" s="181">
        <v>1088</v>
      </c>
      <c r="M940" s="181">
        <v>18820</v>
      </c>
      <c r="N940" s="249"/>
      <c r="O940" s="205">
        <v>2</v>
      </c>
      <c r="P940" s="181">
        <v>0</v>
      </c>
      <c r="Q940" s="181">
        <v>35464</v>
      </c>
      <c r="R940" s="181">
        <v>0</v>
      </c>
      <c r="S940" s="181">
        <v>0</v>
      </c>
      <c r="T940" s="181">
        <v>2176</v>
      </c>
      <c r="U940" s="181">
        <v>37640</v>
      </c>
      <c r="V940" s="250"/>
      <c r="W940" s="199">
        <v>0</v>
      </c>
      <c r="X940" s="258">
        <v>0.09</v>
      </c>
      <c r="Y940" s="258">
        <v>1.2581316148081768E-2</v>
      </c>
      <c r="Z940" s="259">
        <v>0</v>
      </c>
      <c r="AA940" s="253"/>
      <c r="AB940" s="260">
        <v>0</v>
      </c>
      <c r="AC940" s="261">
        <v>0</v>
      </c>
      <c r="AD940" s="181">
        <v>0</v>
      </c>
      <c r="AE940" s="261">
        <v>0</v>
      </c>
      <c r="AF940" s="262">
        <v>0</v>
      </c>
      <c r="AG940" s="193"/>
    </row>
    <row r="941" spans="1:33" s="59" customFormat="1" ht="12">
      <c r="A941" s="194">
        <v>3510</v>
      </c>
      <c r="B941" s="195">
        <v>3510281332</v>
      </c>
      <c r="C941" s="196" t="s">
        <v>562</v>
      </c>
      <c r="D941" s="197">
        <v>281</v>
      </c>
      <c r="E941" s="196" t="s">
        <v>308</v>
      </c>
      <c r="F941" s="197">
        <v>332</v>
      </c>
      <c r="G941" s="198" t="s">
        <v>359</v>
      </c>
      <c r="H941" s="180"/>
      <c r="I941" s="181">
        <v>15706</v>
      </c>
      <c r="J941" s="181">
        <v>1188</v>
      </c>
      <c r="K941" s="181">
        <f t="shared" si="14"/>
        <v>0</v>
      </c>
      <c r="L941" s="181">
        <v>1088</v>
      </c>
      <c r="M941" s="181">
        <v>17982</v>
      </c>
      <c r="N941" s="249"/>
      <c r="O941" s="205">
        <v>5</v>
      </c>
      <c r="P941" s="181">
        <v>0</v>
      </c>
      <c r="Q941" s="181">
        <v>84470</v>
      </c>
      <c r="R941" s="181">
        <v>0</v>
      </c>
      <c r="S941" s="181">
        <v>0</v>
      </c>
      <c r="T941" s="181">
        <v>5440</v>
      </c>
      <c r="U941" s="181">
        <v>89910</v>
      </c>
      <c r="V941" s="250"/>
      <c r="W941" s="199">
        <v>0</v>
      </c>
      <c r="X941" s="258">
        <v>0.09</v>
      </c>
      <c r="Y941" s="258">
        <v>2.4445218223468408E-2</v>
      </c>
      <c r="Z941" s="259">
        <v>0</v>
      </c>
      <c r="AA941" s="253"/>
      <c r="AB941" s="260">
        <v>0</v>
      </c>
      <c r="AC941" s="261">
        <v>0</v>
      </c>
      <c r="AD941" s="181">
        <v>0</v>
      </c>
      <c r="AE941" s="261">
        <v>0</v>
      </c>
      <c r="AF941" s="262">
        <v>0</v>
      </c>
      <c r="AG941" s="193"/>
    </row>
    <row r="942" spans="1:33" s="59" customFormat="1" ht="12">
      <c r="A942" s="194">
        <v>3510</v>
      </c>
      <c r="B942" s="195">
        <v>3510281680</v>
      </c>
      <c r="C942" s="196" t="s">
        <v>562</v>
      </c>
      <c r="D942" s="197">
        <v>281</v>
      </c>
      <c r="E942" s="196" t="s">
        <v>308</v>
      </c>
      <c r="F942" s="197">
        <v>680</v>
      </c>
      <c r="G942" s="198" t="s">
        <v>406</v>
      </c>
      <c r="H942" s="180"/>
      <c r="I942" s="181">
        <v>14345</v>
      </c>
      <c r="J942" s="181">
        <v>5409</v>
      </c>
      <c r="K942" s="181">
        <f t="shared" si="14"/>
        <v>0</v>
      </c>
      <c r="L942" s="181">
        <v>1088</v>
      </c>
      <c r="M942" s="181">
        <v>20842</v>
      </c>
      <c r="N942" s="249"/>
      <c r="O942" s="205">
        <v>1</v>
      </c>
      <c r="P942" s="181">
        <v>0</v>
      </c>
      <c r="Q942" s="181">
        <v>19754</v>
      </c>
      <c r="R942" s="181">
        <v>0</v>
      </c>
      <c r="S942" s="181">
        <v>0</v>
      </c>
      <c r="T942" s="181">
        <v>1088</v>
      </c>
      <c r="U942" s="181">
        <v>20842</v>
      </c>
      <c r="V942" s="250"/>
      <c r="W942" s="199">
        <v>0</v>
      </c>
      <c r="X942" s="258">
        <v>0.09</v>
      </c>
      <c r="Y942" s="258">
        <v>7.040236365040798E-3</v>
      </c>
      <c r="Z942" s="259">
        <v>0</v>
      </c>
      <c r="AA942" s="253"/>
      <c r="AB942" s="260">
        <v>0</v>
      </c>
      <c r="AC942" s="261">
        <v>0</v>
      </c>
      <c r="AD942" s="181">
        <v>0</v>
      </c>
      <c r="AE942" s="261">
        <v>0</v>
      </c>
      <c r="AF942" s="262">
        <v>0</v>
      </c>
      <c r="AG942" s="193"/>
    </row>
    <row r="943" spans="1:33" s="59" customFormat="1" ht="12">
      <c r="A943" s="194">
        <v>3513</v>
      </c>
      <c r="B943" s="195">
        <v>3513044016</v>
      </c>
      <c r="C943" s="196" t="s">
        <v>563</v>
      </c>
      <c r="D943" s="197">
        <v>44</v>
      </c>
      <c r="E943" s="196" t="s">
        <v>71</v>
      </c>
      <c r="F943" s="197">
        <v>16</v>
      </c>
      <c r="G943" s="198" t="s">
        <v>43</v>
      </c>
      <c r="H943" s="180"/>
      <c r="I943" s="181">
        <v>15073</v>
      </c>
      <c r="J943" s="181">
        <v>852</v>
      </c>
      <c r="K943" s="181">
        <f t="shared" si="14"/>
        <v>0</v>
      </c>
      <c r="L943" s="181">
        <v>1088</v>
      </c>
      <c r="M943" s="181">
        <v>17013</v>
      </c>
      <c r="N943" s="249"/>
      <c r="O943" s="205">
        <v>2</v>
      </c>
      <c r="P943" s="181">
        <v>0</v>
      </c>
      <c r="Q943" s="181">
        <v>31850</v>
      </c>
      <c r="R943" s="181">
        <v>0</v>
      </c>
      <c r="S943" s="181">
        <v>0</v>
      </c>
      <c r="T943" s="181">
        <v>2176</v>
      </c>
      <c r="U943" s="181">
        <v>34026</v>
      </c>
      <c r="V943" s="250"/>
      <c r="W943" s="199">
        <v>0</v>
      </c>
      <c r="X943" s="258">
        <v>0.09</v>
      </c>
      <c r="Y943" s="258">
        <v>4.6078291932031966E-2</v>
      </c>
      <c r="Z943" s="259">
        <v>0</v>
      </c>
      <c r="AA943" s="253"/>
      <c r="AB943" s="260">
        <v>0</v>
      </c>
      <c r="AC943" s="261">
        <v>0</v>
      </c>
      <c r="AD943" s="181">
        <v>0</v>
      </c>
      <c r="AE943" s="261">
        <v>0</v>
      </c>
      <c r="AF943" s="262">
        <v>0</v>
      </c>
      <c r="AG943" s="193"/>
    </row>
    <row r="944" spans="1:33" s="59" customFormat="1" ht="12">
      <c r="A944" s="194">
        <v>3513</v>
      </c>
      <c r="B944" s="195">
        <v>3513044018</v>
      </c>
      <c r="C944" s="196" t="s">
        <v>563</v>
      </c>
      <c r="D944" s="197">
        <v>44</v>
      </c>
      <c r="E944" s="196" t="s">
        <v>71</v>
      </c>
      <c r="F944" s="197">
        <v>18</v>
      </c>
      <c r="G944" s="198" t="s">
        <v>45</v>
      </c>
      <c r="H944" s="180"/>
      <c r="I944" s="181">
        <v>18031</v>
      </c>
      <c r="J944" s="181">
        <v>12099</v>
      </c>
      <c r="K944" s="181">
        <f t="shared" si="14"/>
        <v>0</v>
      </c>
      <c r="L944" s="181">
        <v>1088</v>
      </c>
      <c r="M944" s="181">
        <v>31218</v>
      </c>
      <c r="N944" s="249"/>
      <c r="O944" s="205">
        <v>2</v>
      </c>
      <c r="P944" s="181">
        <v>0</v>
      </c>
      <c r="Q944" s="181">
        <v>60260</v>
      </c>
      <c r="R944" s="181">
        <v>0</v>
      </c>
      <c r="S944" s="181">
        <v>0</v>
      </c>
      <c r="T944" s="181">
        <v>2176</v>
      </c>
      <c r="U944" s="181">
        <v>62436</v>
      </c>
      <c r="V944" s="250"/>
      <c r="W944" s="199">
        <v>0</v>
      </c>
      <c r="X944" s="258">
        <v>0.09</v>
      </c>
      <c r="Y944" s="258">
        <v>3.7724004392263304E-2</v>
      </c>
      <c r="Z944" s="259">
        <v>0</v>
      </c>
      <c r="AA944" s="253"/>
      <c r="AB944" s="260">
        <v>0</v>
      </c>
      <c r="AC944" s="261">
        <v>0</v>
      </c>
      <c r="AD944" s="181">
        <v>0</v>
      </c>
      <c r="AE944" s="261">
        <v>0</v>
      </c>
      <c r="AF944" s="262">
        <v>0</v>
      </c>
      <c r="AG944" s="193"/>
    </row>
    <row r="945" spans="1:33" s="59" customFormat="1" ht="12">
      <c r="A945" s="194">
        <v>3513</v>
      </c>
      <c r="B945" s="195">
        <v>3513044035</v>
      </c>
      <c r="C945" s="196" t="s">
        <v>563</v>
      </c>
      <c r="D945" s="197">
        <v>44</v>
      </c>
      <c r="E945" s="196" t="s">
        <v>71</v>
      </c>
      <c r="F945" s="197">
        <v>35</v>
      </c>
      <c r="G945" s="198" t="s">
        <v>62</v>
      </c>
      <c r="H945" s="180"/>
      <c r="I945" s="181">
        <v>17174</v>
      </c>
      <c r="J945" s="181">
        <v>6638</v>
      </c>
      <c r="K945" s="181">
        <f t="shared" si="14"/>
        <v>0</v>
      </c>
      <c r="L945" s="181">
        <v>1088</v>
      </c>
      <c r="M945" s="181">
        <v>24900</v>
      </c>
      <c r="N945" s="249"/>
      <c r="O945" s="205">
        <v>3</v>
      </c>
      <c r="P945" s="181">
        <v>0</v>
      </c>
      <c r="Q945" s="181">
        <v>71436</v>
      </c>
      <c r="R945" s="181">
        <v>0</v>
      </c>
      <c r="S945" s="181">
        <v>0</v>
      </c>
      <c r="T945" s="181">
        <v>3264</v>
      </c>
      <c r="U945" s="181">
        <v>74700</v>
      </c>
      <c r="V945" s="250"/>
      <c r="W945" s="199">
        <v>0</v>
      </c>
      <c r="X945" s="258">
        <v>0.18</v>
      </c>
      <c r="Y945" s="258">
        <v>0.17806015337155764</v>
      </c>
      <c r="Z945" s="259">
        <v>0</v>
      </c>
      <c r="AA945" s="253"/>
      <c r="AB945" s="260">
        <v>0</v>
      </c>
      <c r="AC945" s="261">
        <v>0</v>
      </c>
      <c r="AD945" s="181">
        <v>0</v>
      </c>
      <c r="AE945" s="261">
        <v>0</v>
      </c>
      <c r="AF945" s="262">
        <v>0</v>
      </c>
      <c r="AG945" s="193"/>
    </row>
    <row r="946" spans="1:33" s="59" customFormat="1" ht="12">
      <c r="A946" s="194">
        <v>3513</v>
      </c>
      <c r="B946" s="195">
        <v>3513044044</v>
      </c>
      <c r="C946" s="196" t="s">
        <v>563</v>
      </c>
      <c r="D946" s="197">
        <v>44</v>
      </c>
      <c r="E946" s="196" t="s">
        <v>71</v>
      </c>
      <c r="F946" s="197">
        <v>44</v>
      </c>
      <c r="G946" s="198" t="s">
        <v>71</v>
      </c>
      <c r="H946" s="180"/>
      <c r="I946" s="181">
        <v>15327</v>
      </c>
      <c r="J946" s="181">
        <v>448</v>
      </c>
      <c r="K946" s="181">
        <f t="shared" si="14"/>
        <v>0</v>
      </c>
      <c r="L946" s="181">
        <v>1088</v>
      </c>
      <c r="M946" s="181">
        <v>16863</v>
      </c>
      <c r="N946" s="249"/>
      <c r="O946" s="205">
        <v>601</v>
      </c>
      <c r="P946" s="181">
        <v>0</v>
      </c>
      <c r="Q946" s="181">
        <v>9480775</v>
      </c>
      <c r="R946" s="181">
        <v>0</v>
      </c>
      <c r="S946" s="181">
        <v>0</v>
      </c>
      <c r="T946" s="181">
        <v>653888</v>
      </c>
      <c r="U946" s="181">
        <v>10134663</v>
      </c>
      <c r="V946" s="250"/>
      <c r="W946" s="199">
        <v>0</v>
      </c>
      <c r="X946" s="258">
        <v>0.18</v>
      </c>
      <c r="Y946" s="258">
        <v>8.3081552996934052E-2</v>
      </c>
      <c r="Z946" s="259">
        <v>0</v>
      </c>
      <c r="AA946" s="253"/>
      <c r="AB946" s="260">
        <v>0</v>
      </c>
      <c r="AC946" s="261">
        <v>0</v>
      </c>
      <c r="AD946" s="181">
        <v>0</v>
      </c>
      <c r="AE946" s="261">
        <v>0</v>
      </c>
      <c r="AF946" s="262">
        <v>0</v>
      </c>
      <c r="AG946" s="193"/>
    </row>
    <row r="947" spans="1:33" s="59" customFormat="1" ht="12">
      <c r="A947" s="194">
        <v>3513</v>
      </c>
      <c r="B947" s="195">
        <v>3513044050</v>
      </c>
      <c r="C947" s="196" t="s">
        <v>563</v>
      </c>
      <c r="D947" s="197">
        <v>44</v>
      </c>
      <c r="E947" s="196" t="s">
        <v>71</v>
      </c>
      <c r="F947" s="197">
        <v>50</v>
      </c>
      <c r="G947" s="198" t="s">
        <v>77</v>
      </c>
      <c r="H947" s="180"/>
      <c r="I947" s="181">
        <v>12834</v>
      </c>
      <c r="J947" s="181">
        <v>5839</v>
      </c>
      <c r="K947" s="181">
        <f t="shared" si="14"/>
        <v>0</v>
      </c>
      <c r="L947" s="181">
        <v>1088</v>
      </c>
      <c r="M947" s="181">
        <v>19761</v>
      </c>
      <c r="N947" s="249"/>
      <c r="O947" s="205">
        <v>2</v>
      </c>
      <c r="P947" s="181">
        <v>0</v>
      </c>
      <c r="Q947" s="181">
        <v>37346</v>
      </c>
      <c r="R947" s="181">
        <v>0</v>
      </c>
      <c r="S947" s="181">
        <v>0</v>
      </c>
      <c r="T947" s="181">
        <v>2176</v>
      </c>
      <c r="U947" s="181">
        <v>39522</v>
      </c>
      <c r="V947" s="250"/>
      <c r="W947" s="199">
        <v>0</v>
      </c>
      <c r="X947" s="258">
        <v>0.09</v>
      </c>
      <c r="Y947" s="258">
        <v>7.038170545910054E-3</v>
      </c>
      <c r="Z947" s="259">
        <v>0</v>
      </c>
      <c r="AA947" s="253"/>
      <c r="AB947" s="260">
        <v>0</v>
      </c>
      <c r="AC947" s="261">
        <v>0</v>
      </c>
      <c r="AD947" s="181">
        <v>0</v>
      </c>
      <c r="AE947" s="261">
        <v>0</v>
      </c>
      <c r="AF947" s="262">
        <v>0</v>
      </c>
      <c r="AG947" s="193"/>
    </row>
    <row r="948" spans="1:33" s="59" customFormat="1" ht="12">
      <c r="A948" s="194">
        <v>3513</v>
      </c>
      <c r="B948" s="195">
        <v>3513044073</v>
      </c>
      <c r="C948" s="196" t="s">
        <v>563</v>
      </c>
      <c r="D948" s="197">
        <v>44</v>
      </c>
      <c r="E948" s="196" t="s">
        <v>71</v>
      </c>
      <c r="F948" s="197">
        <v>73</v>
      </c>
      <c r="G948" s="198" t="s">
        <v>100</v>
      </c>
      <c r="H948" s="180"/>
      <c r="I948" s="181">
        <v>12879.904565003901</v>
      </c>
      <c r="J948" s="181">
        <v>9769</v>
      </c>
      <c r="K948" s="181">
        <f t="shared" si="14"/>
        <v>0</v>
      </c>
      <c r="L948" s="181">
        <v>1088</v>
      </c>
      <c r="M948" s="181">
        <v>23736.904565003901</v>
      </c>
      <c r="N948" s="249"/>
      <c r="O948" s="205">
        <v>1</v>
      </c>
      <c r="P948" s="181">
        <v>0</v>
      </c>
      <c r="Q948" s="181">
        <v>22649</v>
      </c>
      <c r="R948" s="181">
        <v>0</v>
      </c>
      <c r="S948" s="181">
        <v>0</v>
      </c>
      <c r="T948" s="181">
        <v>1088</v>
      </c>
      <c r="U948" s="181">
        <v>23737</v>
      </c>
      <c r="V948" s="250"/>
      <c r="W948" s="199">
        <v>0</v>
      </c>
      <c r="X948" s="258">
        <v>0.09</v>
      </c>
      <c r="Y948" s="258">
        <v>1.3571298972557265E-2</v>
      </c>
      <c r="Z948" s="259">
        <v>0</v>
      </c>
      <c r="AA948" s="253"/>
      <c r="AB948" s="260">
        <v>0</v>
      </c>
      <c r="AC948" s="261">
        <v>0</v>
      </c>
      <c r="AD948" s="181">
        <v>0</v>
      </c>
      <c r="AE948" s="261">
        <v>0</v>
      </c>
      <c r="AF948" s="262">
        <v>0</v>
      </c>
      <c r="AG948" s="193"/>
    </row>
    <row r="949" spans="1:33" s="59" customFormat="1" ht="12">
      <c r="A949" s="194">
        <v>3513</v>
      </c>
      <c r="B949" s="195">
        <v>3513044083</v>
      </c>
      <c r="C949" s="196" t="s">
        <v>563</v>
      </c>
      <c r="D949" s="197">
        <v>44</v>
      </c>
      <c r="E949" s="196" t="s">
        <v>71</v>
      </c>
      <c r="F949" s="197">
        <v>83</v>
      </c>
      <c r="G949" s="198" t="s">
        <v>110</v>
      </c>
      <c r="H949" s="180"/>
      <c r="I949" s="181">
        <v>18083</v>
      </c>
      <c r="J949" s="181">
        <v>3456</v>
      </c>
      <c r="K949" s="181">
        <f t="shared" si="14"/>
        <v>0</v>
      </c>
      <c r="L949" s="181">
        <v>1088</v>
      </c>
      <c r="M949" s="181">
        <v>22627</v>
      </c>
      <c r="N949" s="249"/>
      <c r="O949" s="205">
        <v>2</v>
      </c>
      <c r="P949" s="181">
        <v>0</v>
      </c>
      <c r="Q949" s="181">
        <v>43078</v>
      </c>
      <c r="R949" s="181">
        <v>0</v>
      </c>
      <c r="S949" s="181">
        <v>0</v>
      </c>
      <c r="T949" s="181">
        <v>2176</v>
      </c>
      <c r="U949" s="181">
        <v>45254</v>
      </c>
      <c r="V949" s="250"/>
      <c r="W949" s="199">
        <v>0</v>
      </c>
      <c r="X949" s="258">
        <v>0.09</v>
      </c>
      <c r="Y949" s="258">
        <v>8.5243492052089337E-3</v>
      </c>
      <c r="Z949" s="259">
        <v>0</v>
      </c>
      <c r="AA949" s="253"/>
      <c r="AB949" s="260">
        <v>0</v>
      </c>
      <c r="AC949" s="261">
        <v>0</v>
      </c>
      <c r="AD949" s="181">
        <v>0</v>
      </c>
      <c r="AE949" s="261">
        <v>0</v>
      </c>
      <c r="AF949" s="262">
        <v>0</v>
      </c>
      <c r="AG949" s="193"/>
    </row>
    <row r="950" spans="1:33" s="59" customFormat="1" ht="12">
      <c r="A950" s="194">
        <v>3513</v>
      </c>
      <c r="B950" s="195">
        <v>3513044095</v>
      </c>
      <c r="C950" s="196" t="s">
        <v>563</v>
      </c>
      <c r="D950" s="197">
        <v>44</v>
      </c>
      <c r="E950" s="196" t="s">
        <v>71</v>
      </c>
      <c r="F950" s="197">
        <v>95</v>
      </c>
      <c r="G950" s="198" t="s">
        <v>122</v>
      </c>
      <c r="H950" s="180"/>
      <c r="I950" s="181">
        <v>19346</v>
      </c>
      <c r="J950" s="181">
        <v>0</v>
      </c>
      <c r="K950" s="181">
        <f t="shared" si="14"/>
        <v>0</v>
      </c>
      <c r="L950" s="181">
        <v>1088</v>
      </c>
      <c r="M950" s="181">
        <v>20434</v>
      </c>
      <c r="N950" s="249"/>
      <c r="O950" s="205">
        <v>2</v>
      </c>
      <c r="P950" s="181">
        <v>0</v>
      </c>
      <c r="Q950" s="181">
        <v>38692</v>
      </c>
      <c r="R950" s="181">
        <v>0</v>
      </c>
      <c r="S950" s="181">
        <v>0</v>
      </c>
      <c r="T950" s="181">
        <v>2176</v>
      </c>
      <c r="U950" s="181">
        <v>40868</v>
      </c>
      <c r="V950" s="250"/>
      <c r="W950" s="199">
        <v>0</v>
      </c>
      <c r="X950" s="258">
        <v>0.18</v>
      </c>
      <c r="Y950" s="258">
        <v>0.13923286409707997</v>
      </c>
      <c r="Z950" s="259">
        <v>0</v>
      </c>
      <c r="AA950" s="253"/>
      <c r="AB950" s="260">
        <v>0</v>
      </c>
      <c r="AC950" s="261">
        <v>0</v>
      </c>
      <c r="AD950" s="181">
        <v>0</v>
      </c>
      <c r="AE950" s="261">
        <v>0</v>
      </c>
      <c r="AF950" s="262">
        <v>0</v>
      </c>
      <c r="AG950" s="193"/>
    </row>
    <row r="951" spans="1:33" s="59" customFormat="1" ht="12">
      <c r="A951" s="194">
        <v>3513</v>
      </c>
      <c r="B951" s="195">
        <v>3513044133</v>
      </c>
      <c r="C951" s="196" t="s">
        <v>563</v>
      </c>
      <c r="D951" s="197">
        <v>44</v>
      </c>
      <c r="E951" s="196" t="s">
        <v>71</v>
      </c>
      <c r="F951" s="197">
        <v>133</v>
      </c>
      <c r="G951" s="198" t="s">
        <v>160</v>
      </c>
      <c r="H951" s="180"/>
      <c r="I951" s="181">
        <v>16728</v>
      </c>
      <c r="J951" s="181">
        <v>1735</v>
      </c>
      <c r="K951" s="181">
        <f t="shared" si="14"/>
        <v>0</v>
      </c>
      <c r="L951" s="181">
        <v>1088</v>
      </c>
      <c r="M951" s="181">
        <v>19551</v>
      </c>
      <c r="N951" s="249"/>
      <c r="O951" s="205">
        <v>1</v>
      </c>
      <c r="P951" s="181">
        <v>0</v>
      </c>
      <c r="Q951" s="181">
        <v>18463</v>
      </c>
      <c r="R951" s="181">
        <v>0</v>
      </c>
      <c r="S951" s="181">
        <v>0</v>
      </c>
      <c r="T951" s="181">
        <v>1088</v>
      </c>
      <c r="U951" s="181">
        <v>19551</v>
      </c>
      <c r="V951" s="250"/>
      <c r="W951" s="199">
        <v>0</v>
      </c>
      <c r="X951" s="258">
        <v>0.09</v>
      </c>
      <c r="Y951" s="258">
        <v>3.9487922666339895E-2</v>
      </c>
      <c r="Z951" s="259">
        <v>0</v>
      </c>
      <c r="AA951" s="253"/>
      <c r="AB951" s="260">
        <v>0</v>
      </c>
      <c r="AC951" s="261">
        <v>0</v>
      </c>
      <c r="AD951" s="181">
        <v>0</v>
      </c>
      <c r="AE951" s="261">
        <v>0</v>
      </c>
      <c r="AF951" s="262">
        <v>0</v>
      </c>
      <c r="AG951" s="193"/>
    </row>
    <row r="952" spans="1:33" s="59" customFormat="1" ht="12">
      <c r="A952" s="194">
        <v>3513</v>
      </c>
      <c r="B952" s="195">
        <v>3513044182</v>
      </c>
      <c r="C952" s="196" t="s">
        <v>563</v>
      </c>
      <c r="D952" s="197">
        <v>44</v>
      </c>
      <c r="E952" s="196" t="s">
        <v>71</v>
      </c>
      <c r="F952" s="197">
        <v>182</v>
      </c>
      <c r="G952" s="198" t="s">
        <v>209</v>
      </c>
      <c r="H952" s="180"/>
      <c r="I952" s="181">
        <v>16930</v>
      </c>
      <c r="J952" s="181">
        <v>4061</v>
      </c>
      <c r="K952" s="181">
        <f t="shared" si="14"/>
        <v>0</v>
      </c>
      <c r="L952" s="181">
        <v>1088</v>
      </c>
      <c r="M952" s="181">
        <v>22079</v>
      </c>
      <c r="N952" s="249"/>
      <c r="O952" s="205">
        <v>2</v>
      </c>
      <c r="P952" s="181">
        <v>0</v>
      </c>
      <c r="Q952" s="181">
        <v>41982</v>
      </c>
      <c r="R952" s="181">
        <v>0</v>
      </c>
      <c r="S952" s="181">
        <v>0</v>
      </c>
      <c r="T952" s="181">
        <v>2176</v>
      </c>
      <c r="U952" s="181">
        <v>44158</v>
      </c>
      <c r="V952" s="250"/>
      <c r="W952" s="199">
        <v>0</v>
      </c>
      <c r="X952" s="258">
        <v>0.09</v>
      </c>
      <c r="Y952" s="258">
        <v>1.9108632759035075E-2</v>
      </c>
      <c r="Z952" s="259">
        <v>0</v>
      </c>
      <c r="AA952" s="253"/>
      <c r="AB952" s="260">
        <v>0</v>
      </c>
      <c r="AC952" s="261">
        <v>0</v>
      </c>
      <c r="AD952" s="181">
        <v>0</v>
      </c>
      <c r="AE952" s="261">
        <v>0</v>
      </c>
      <c r="AF952" s="262">
        <v>0</v>
      </c>
      <c r="AG952" s="193"/>
    </row>
    <row r="953" spans="1:33" s="59" customFormat="1" ht="12">
      <c r="A953" s="194">
        <v>3513</v>
      </c>
      <c r="B953" s="195">
        <v>3513044218</v>
      </c>
      <c r="C953" s="196" t="s">
        <v>563</v>
      </c>
      <c r="D953" s="197">
        <v>44</v>
      </c>
      <c r="E953" s="196" t="s">
        <v>71</v>
      </c>
      <c r="F953" s="197">
        <v>218</v>
      </c>
      <c r="G953" s="198" t="s">
        <v>245</v>
      </c>
      <c r="H953" s="180"/>
      <c r="I953" s="181">
        <v>15093</v>
      </c>
      <c r="J953" s="181">
        <v>6098</v>
      </c>
      <c r="K953" s="181">
        <f t="shared" si="14"/>
        <v>0</v>
      </c>
      <c r="L953" s="181">
        <v>1088</v>
      </c>
      <c r="M953" s="181">
        <v>22279</v>
      </c>
      <c r="N953" s="249"/>
      <c r="O953" s="205">
        <v>2</v>
      </c>
      <c r="P953" s="181">
        <v>0</v>
      </c>
      <c r="Q953" s="181">
        <v>42382</v>
      </c>
      <c r="R953" s="181">
        <v>0</v>
      </c>
      <c r="S953" s="181">
        <v>0</v>
      </c>
      <c r="T953" s="181">
        <v>2176</v>
      </c>
      <c r="U953" s="181">
        <v>44558</v>
      </c>
      <c r="V953" s="250"/>
      <c r="W953" s="199">
        <v>0</v>
      </c>
      <c r="X953" s="258">
        <v>0.09</v>
      </c>
      <c r="Y953" s="258">
        <v>3.177258661252897E-2</v>
      </c>
      <c r="Z953" s="259">
        <v>0</v>
      </c>
      <c r="AA953" s="253"/>
      <c r="AB953" s="260">
        <v>0</v>
      </c>
      <c r="AC953" s="261">
        <v>0</v>
      </c>
      <c r="AD953" s="181">
        <v>0</v>
      </c>
      <c r="AE953" s="261">
        <v>0</v>
      </c>
      <c r="AF953" s="262">
        <v>0</v>
      </c>
      <c r="AG953" s="193"/>
    </row>
    <row r="954" spans="1:33" s="59" customFormat="1" ht="12">
      <c r="A954" s="194">
        <v>3513</v>
      </c>
      <c r="B954" s="195">
        <v>3513044220</v>
      </c>
      <c r="C954" s="196" t="s">
        <v>563</v>
      </c>
      <c r="D954" s="197">
        <v>44</v>
      </c>
      <c r="E954" s="196" t="s">
        <v>71</v>
      </c>
      <c r="F954" s="197">
        <v>220</v>
      </c>
      <c r="G954" s="198" t="s">
        <v>247</v>
      </c>
      <c r="H954" s="180"/>
      <c r="I954" s="181">
        <v>9754</v>
      </c>
      <c r="J954" s="181">
        <v>4427</v>
      </c>
      <c r="K954" s="181">
        <f t="shared" si="14"/>
        <v>0</v>
      </c>
      <c r="L954" s="181">
        <v>1088</v>
      </c>
      <c r="M954" s="181">
        <v>15269</v>
      </c>
      <c r="N954" s="249"/>
      <c r="O954" s="205">
        <v>1</v>
      </c>
      <c r="P954" s="181">
        <v>0</v>
      </c>
      <c r="Q954" s="181">
        <v>14181</v>
      </c>
      <c r="R954" s="181">
        <v>0</v>
      </c>
      <c r="S954" s="181">
        <v>0</v>
      </c>
      <c r="T954" s="181">
        <v>1088</v>
      </c>
      <c r="U954" s="181">
        <v>15269</v>
      </c>
      <c r="V954" s="250"/>
      <c r="W954" s="199">
        <v>0</v>
      </c>
      <c r="X954" s="258">
        <v>0.09</v>
      </c>
      <c r="Y954" s="258">
        <v>1.8455011601595125E-2</v>
      </c>
      <c r="Z954" s="259">
        <v>0</v>
      </c>
      <c r="AA954" s="253"/>
      <c r="AB954" s="260">
        <v>0</v>
      </c>
      <c r="AC954" s="261">
        <v>0</v>
      </c>
      <c r="AD954" s="181">
        <v>0</v>
      </c>
      <c r="AE954" s="261">
        <v>0</v>
      </c>
      <c r="AF954" s="262">
        <v>0</v>
      </c>
      <c r="AG954" s="193"/>
    </row>
    <row r="955" spans="1:33" s="59" customFormat="1" ht="12">
      <c r="A955" s="194">
        <v>3513</v>
      </c>
      <c r="B955" s="195">
        <v>3513044244</v>
      </c>
      <c r="C955" s="196" t="s">
        <v>563</v>
      </c>
      <c r="D955" s="197">
        <v>44</v>
      </c>
      <c r="E955" s="196" t="s">
        <v>71</v>
      </c>
      <c r="F955" s="197">
        <v>244</v>
      </c>
      <c r="G955" s="198" t="s">
        <v>271</v>
      </c>
      <c r="H955" s="180"/>
      <c r="I955" s="181">
        <v>14361</v>
      </c>
      <c r="J955" s="181">
        <v>4305</v>
      </c>
      <c r="K955" s="181">
        <f t="shared" si="14"/>
        <v>0</v>
      </c>
      <c r="L955" s="181">
        <v>1088</v>
      </c>
      <c r="M955" s="181">
        <v>19754</v>
      </c>
      <c r="N955" s="249"/>
      <c r="O955" s="205">
        <v>56</v>
      </c>
      <c r="P955" s="181">
        <v>0</v>
      </c>
      <c r="Q955" s="181">
        <v>1045295.9999999999</v>
      </c>
      <c r="R955" s="181">
        <v>0</v>
      </c>
      <c r="S955" s="181">
        <v>0</v>
      </c>
      <c r="T955" s="181">
        <v>60928</v>
      </c>
      <c r="U955" s="181">
        <v>1106224</v>
      </c>
      <c r="V955" s="250"/>
      <c r="W955" s="199">
        <v>0</v>
      </c>
      <c r="X955" s="258">
        <v>0.09</v>
      </c>
      <c r="Y955" s="258">
        <v>0.11945951840522252</v>
      </c>
      <c r="Z955" s="259">
        <v>0</v>
      </c>
      <c r="AA955" s="253"/>
      <c r="AB955" s="260">
        <v>0</v>
      </c>
      <c r="AC955" s="261">
        <v>2.5747363271535284</v>
      </c>
      <c r="AD955" s="181">
        <v>50861.028282647763</v>
      </c>
      <c r="AE955" s="261">
        <v>0</v>
      </c>
      <c r="AF955" s="262">
        <v>0</v>
      </c>
      <c r="AG955" s="193"/>
    </row>
    <row r="956" spans="1:33" s="59" customFormat="1" ht="12">
      <c r="A956" s="194">
        <v>3513</v>
      </c>
      <c r="B956" s="195">
        <v>3513044251</v>
      </c>
      <c r="C956" s="196" t="s">
        <v>563</v>
      </c>
      <c r="D956" s="197">
        <v>44</v>
      </c>
      <c r="E956" s="196" t="s">
        <v>71</v>
      </c>
      <c r="F956" s="197">
        <v>251</v>
      </c>
      <c r="G956" s="198" t="s">
        <v>278</v>
      </c>
      <c r="H956" s="180"/>
      <c r="I956" s="181">
        <v>14492.489907110194</v>
      </c>
      <c r="J956" s="181">
        <v>3065</v>
      </c>
      <c r="K956" s="181">
        <f t="shared" si="14"/>
        <v>0</v>
      </c>
      <c r="L956" s="181">
        <v>1088</v>
      </c>
      <c r="M956" s="181">
        <v>18645.489907110194</v>
      </c>
      <c r="N956" s="249"/>
      <c r="O956" s="205">
        <v>1</v>
      </c>
      <c r="P956" s="181">
        <v>0</v>
      </c>
      <c r="Q956" s="181">
        <v>17557</v>
      </c>
      <c r="R956" s="181">
        <v>0</v>
      </c>
      <c r="S956" s="181">
        <v>0</v>
      </c>
      <c r="T956" s="181">
        <v>1088</v>
      </c>
      <c r="U956" s="181">
        <v>18645</v>
      </c>
      <c r="V956" s="250"/>
      <c r="W956" s="199">
        <v>0</v>
      </c>
      <c r="X956" s="258">
        <v>0.09</v>
      </c>
      <c r="Y956" s="258">
        <v>4.6259681598784297E-2</v>
      </c>
      <c r="Z956" s="259">
        <v>0</v>
      </c>
      <c r="AA956" s="253"/>
      <c r="AB956" s="260">
        <v>0</v>
      </c>
      <c r="AC956" s="261">
        <v>0</v>
      </c>
      <c r="AD956" s="181">
        <v>0</v>
      </c>
      <c r="AE956" s="261">
        <v>0</v>
      </c>
      <c r="AF956" s="262">
        <v>0</v>
      </c>
      <c r="AG956" s="193"/>
    </row>
    <row r="957" spans="1:33" s="59" customFormat="1" ht="12">
      <c r="A957" s="194">
        <v>3513</v>
      </c>
      <c r="B957" s="195">
        <v>3513044285</v>
      </c>
      <c r="C957" s="196" t="s">
        <v>563</v>
      </c>
      <c r="D957" s="197">
        <v>44</v>
      </c>
      <c r="E957" s="196" t="s">
        <v>71</v>
      </c>
      <c r="F957" s="197">
        <v>285</v>
      </c>
      <c r="G957" s="198" t="s">
        <v>312</v>
      </c>
      <c r="H957" s="180"/>
      <c r="I957" s="181">
        <v>11611</v>
      </c>
      <c r="J957" s="181">
        <v>3415</v>
      </c>
      <c r="K957" s="181">
        <f t="shared" si="14"/>
        <v>0</v>
      </c>
      <c r="L957" s="181">
        <v>1088</v>
      </c>
      <c r="M957" s="181">
        <v>16114</v>
      </c>
      <c r="N957" s="249"/>
      <c r="O957" s="205">
        <v>1</v>
      </c>
      <c r="P957" s="181">
        <v>0</v>
      </c>
      <c r="Q957" s="181">
        <v>15026</v>
      </c>
      <c r="R957" s="181">
        <v>0</v>
      </c>
      <c r="S957" s="181">
        <v>0</v>
      </c>
      <c r="T957" s="181">
        <v>1088</v>
      </c>
      <c r="U957" s="181">
        <v>16114</v>
      </c>
      <c r="V957" s="250"/>
      <c r="W957" s="199">
        <v>0</v>
      </c>
      <c r="X957" s="258">
        <v>0.09</v>
      </c>
      <c r="Y957" s="258">
        <v>4.0150629287589494E-2</v>
      </c>
      <c r="Z957" s="259">
        <v>0</v>
      </c>
      <c r="AA957" s="253"/>
      <c r="AB957" s="260">
        <v>0</v>
      </c>
      <c r="AC957" s="261">
        <v>0</v>
      </c>
      <c r="AD957" s="181">
        <v>0</v>
      </c>
      <c r="AE957" s="261">
        <v>0</v>
      </c>
      <c r="AF957" s="262">
        <v>0</v>
      </c>
      <c r="AG957" s="193"/>
    </row>
    <row r="958" spans="1:33" s="59" customFormat="1" ht="12">
      <c r="A958" s="194">
        <v>3513</v>
      </c>
      <c r="B958" s="195">
        <v>3513044293</v>
      </c>
      <c r="C958" s="196" t="s">
        <v>563</v>
      </c>
      <c r="D958" s="197">
        <v>44</v>
      </c>
      <c r="E958" s="196" t="s">
        <v>71</v>
      </c>
      <c r="F958" s="197">
        <v>293</v>
      </c>
      <c r="G958" s="198" t="s">
        <v>320</v>
      </c>
      <c r="H958" s="180"/>
      <c r="I958" s="181">
        <v>16222</v>
      </c>
      <c r="J958" s="181">
        <v>708</v>
      </c>
      <c r="K958" s="181">
        <f t="shared" si="14"/>
        <v>0</v>
      </c>
      <c r="L958" s="181">
        <v>1088</v>
      </c>
      <c r="M958" s="181">
        <v>18018</v>
      </c>
      <c r="N958" s="249"/>
      <c r="O958" s="205">
        <v>42</v>
      </c>
      <c r="P958" s="181">
        <v>0</v>
      </c>
      <c r="Q958" s="181">
        <v>711060</v>
      </c>
      <c r="R958" s="181">
        <v>0</v>
      </c>
      <c r="S958" s="181">
        <v>0</v>
      </c>
      <c r="T958" s="181">
        <v>45696</v>
      </c>
      <c r="U958" s="181">
        <v>756756</v>
      </c>
      <c r="V958" s="250"/>
      <c r="W958" s="199">
        <v>0</v>
      </c>
      <c r="X958" s="258">
        <v>0.18</v>
      </c>
      <c r="Y958" s="258">
        <v>1.1950118609715614E-2</v>
      </c>
      <c r="Z958" s="259">
        <v>0</v>
      </c>
      <c r="AA958" s="253"/>
      <c r="AB958" s="260">
        <v>0</v>
      </c>
      <c r="AC958" s="261">
        <v>0</v>
      </c>
      <c r="AD958" s="181">
        <v>0</v>
      </c>
      <c r="AE958" s="261">
        <v>0</v>
      </c>
      <c r="AF958" s="262">
        <v>0</v>
      </c>
      <c r="AG958" s="193"/>
    </row>
    <row r="959" spans="1:33" s="59" customFormat="1" ht="12">
      <c r="A959" s="194">
        <v>3513</v>
      </c>
      <c r="B959" s="195">
        <v>3513044323</v>
      </c>
      <c r="C959" s="196" t="s">
        <v>563</v>
      </c>
      <c r="D959" s="197">
        <v>44</v>
      </c>
      <c r="E959" s="196" t="s">
        <v>71</v>
      </c>
      <c r="F959" s="197">
        <v>323</v>
      </c>
      <c r="G959" s="198" t="s">
        <v>350</v>
      </c>
      <c r="H959" s="180"/>
      <c r="I959" s="181">
        <v>14165</v>
      </c>
      <c r="J959" s="181">
        <v>4840</v>
      </c>
      <c r="K959" s="181">
        <f t="shared" si="14"/>
        <v>0</v>
      </c>
      <c r="L959" s="181">
        <v>1088</v>
      </c>
      <c r="M959" s="181">
        <v>20093</v>
      </c>
      <c r="N959" s="249"/>
      <c r="O959" s="205">
        <v>2</v>
      </c>
      <c r="P959" s="181">
        <v>0</v>
      </c>
      <c r="Q959" s="181">
        <v>38010</v>
      </c>
      <c r="R959" s="181">
        <v>0</v>
      </c>
      <c r="S959" s="181">
        <v>0</v>
      </c>
      <c r="T959" s="181">
        <v>2176</v>
      </c>
      <c r="U959" s="181">
        <v>40186</v>
      </c>
      <c r="V959" s="250"/>
      <c r="W959" s="199">
        <v>0</v>
      </c>
      <c r="X959" s="258">
        <v>0.09</v>
      </c>
      <c r="Y959" s="258">
        <v>5.3236201831728938E-3</v>
      </c>
      <c r="Z959" s="259">
        <v>0</v>
      </c>
      <c r="AA959" s="253"/>
      <c r="AB959" s="260">
        <v>0</v>
      </c>
      <c r="AC959" s="261">
        <v>0</v>
      </c>
      <c r="AD959" s="181">
        <v>0</v>
      </c>
      <c r="AE959" s="261">
        <v>0</v>
      </c>
      <c r="AF959" s="262">
        <v>0</v>
      </c>
      <c r="AG959" s="193"/>
    </row>
    <row r="960" spans="1:33" s="59" customFormat="1" ht="12">
      <c r="A960" s="194">
        <v>3513</v>
      </c>
      <c r="B960" s="195">
        <v>3513044336</v>
      </c>
      <c r="C960" s="196" t="s">
        <v>563</v>
      </c>
      <c r="D960" s="197">
        <v>44</v>
      </c>
      <c r="E960" s="196" t="s">
        <v>71</v>
      </c>
      <c r="F960" s="197">
        <v>336</v>
      </c>
      <c r="G960" s="198" t="s">
        <v>363</v>
      </c>
      <c r="H960" s="180"/>
      <c r="I960" s="181">
        <v>15073</v>
      </c>
      <c r="J960" s="181">
        <v>3664</v>
      </c>
      <c r="K960" s="181">
        <f t="shared" si="14"/>
        <v>0</v>
      </c>
      <c r="L960" s="181">
        <v>1088</v>
      </c>
      <c r="M960" s="181">
        <v>19825</v>
      </c>
      <c r="N960" s="249"/>
      <c r="O960" s="205">
        <v>1</v>
      </c>
      <c r="P960" s="181">
        <v>0</v>
      </c>
      <c r="Q960" s="181">
        <v>18737</v>
      </c>
      <c r="R960" s="181">
        <v>0</v>
      </c>
      <c r="S960" s="181">
        <v>0</v>
      </c>
      <c r="T960" s="181">
        <v>1088</v>
      </c>
      <c r="U960" s="181">
        <v>19825</v>
      </c>
      <c r="V960" s="250"/>
      <c r="W960" s="199">
        <v>0</v>
      </c>
      <c r="X960" s="258">
        <v>0.09</v>
      </c>
      <c r="Y960" s="258">
        <v>4.9344081412740326E-2</v>
      </c>
      <c r="Z960" s="259">
        <v>0</v>
      </c>
      <c r="AA960" s="253"/>
      <c r="AB960" s="260">
        <v>0</v>
      </c>
      <c r="AC960" s="261">
        <v>0</v>
      </c>
      <c r="AD960" s="181">
        <v>0</v>
      </c>
      <c r="AE960" s="261">
        <v>0</v>
      </c>
      <c r="AF960" s="262">
        <v>0</v>
      </c>
      <c r="AG960" s="193"/>
    </row>
    <row r="961" spans="1:33" s="59" customFormat="1" ht="12">
      <c r="A961" s="194">
        <v>3513</v>
      </c>
      <c r="B961" s="195">
        <v>3513044625</v>
      </c>
      <c r="C961" s="196" t="s">
        <v>563</v>
      </c>
      <c r="D961" s="197">
        <v>44</v>
      </c>
      <c r="E961" s="196" t="s">
        <v>71</v>
      </c>
      <c r="F961" s="197">
        <v>625</v>
      </c>
      <c r="G961" s="198" t="s">
        <v>390</v>
      </c>
      <c r="H961" s="180"/>
      <c r="I961" s="181">
        <v>10683</v>
      </c>
      <c r="J961" s="181">
        <v>1637</v>
      </c>
      <c r="K961" s="181">
        <f t="shared" si="14"/>
        <v>0</v>
      </c>
      <c r="L961" s="181">
        <v>1088</v>
      </c>
      <c r="M961" s="181">
        <v>13408</v>
      </c>
      <c r="N961" s="249"/>
      <c r="O961" s="205">
        <v>1</v>
      </c>
      <c r="P961" s="181">
        <v>0</v>
      </c>
      <c r="Q961" s="181">
        <v>12320</v>
      </c>
      <c r="R961" s="181">
        <v>0</v>
      </c>
      <c r="S961" s="181">
        <v>0</v>
      </c>
      <c r="T961" s="181">
        <v>1088</v>
      </c>
      <c r="U961" s="181">
        <v>13408</v>
      </c>
      <c r="V961" s="250"/>
      <c r="W961" s="199">
        <v>0</v>
      </c>
      <c r="X961" s="258">
        <v>0.09</v>
      </c>
      <c r="Y961" s="258">
        <v>5.9523196121698506E-3</v>
      </c>
      <c r="Z961" s="259">
        <v>0</v>
      </c>
      <c r="AA961" s="253"/>
      <c r="AB961" s="260">
        <v>0</v>
      </c>
      <c r="AC961" s="261">
        <v>0</v>
      </c>
      <c r="AD961" s="181">
        <v>0</v>
      </c>
      <c r="AE961" s="261">
        <v>0</v>
      </c>
      <c r="AF961" s="262">
        <v>0</v>
      </c>
      <c r="AG961" s="193"/>
    </row>
    <row r="962" spans="1:33" s="59" customFormat="1" ht="12">
      <c r="A962" s="194">
        <v>3513</v>
      </c>
      <c r="B962" s="195">
        <v>3513044665</v>
      </c>
      <c r="C962" s="196" t="s">
        <v>563</v>
      </c>
      <c r="D962" s="197">
        <v>44</v>
      </c>
      <c r="E962" s="196" t="s">
        <v>71</v>
      </c>
      <c r="F962" s="197">
        <v>665</v>
      </c>
      <c r="G962" s="198" t="s">
        <v>400</v>
      </c>
      <c r="H962" s="180"/>
      <c r="I962" s="181">
        <v>14165</v>
      </c>
      <c r="J962" s="181">
        <v>2863</v>
      </c>
      <c r="K962" s="181">
        <f t="shared" si="14"/>
        <v>0</v>
      </c>
      <c r="L962" s="181">
        <v>1088</v>
      </c>
      <c r="M962" s="181">
        <v>18116</v>
      </c>
      <c r="N962" s="249"/>
      <c r="O962" s="205">
        <v>1</v>
      </c>
      <c r="P962" s="181">
        <v>0</v>
      </c>
      <c r="Q962" s="181">
        <v>17028</v>
      </c>
      <c r="R962" s="181">
        <v>0</v>
      </c>
      <c r="S962" s="181">
        <v>0</v>
      </c>
      <c r="T962" s="181">
        <v>1088</v>
      </c>
      <c r="U962" s="181">
        <v>18116</v>
      </c>
      <c r="V962" s="250"/>
      <c r="W962" s="199">
        <v>0</v>
      </c>
      <c r="X962" s="258">
        <v>0.09</v>
      </c>
      <c r="Y962" s="258">
        <v>6.3801865465814098E-3</v>
      </c>
      <c r="Z962" s="259">
        <v>0</v>
      </c>
      <c r="AA962" s="253"/>
      <c r="AB962" s="260">
        <v>0</v>
      </c>
      <c r="AC962" s="261">
        <v>0</v>
      </c>
      <c r="AD962" s="181">
        <v>0</v>
      </c>
      <c r="AE962" s="261">
        <v>0</v>
      </c>
      <c r="AF962" s="262">
        <v>0</v>
      </c>
      <c r="AG962" s="193"/>
    </row>
    <row r="963" spans="1:33" s="59" customFormat="1" ht="12">
      <c r="A963" s="194">
        <v>3513</v>
      </c>
      <c r="B963" s="195">
        <v>3513044760</v>
      </c>
      <c r="C963" s="196" t="s">
        <v>563</v>
      </c>
      <c r="D963" s="197">
        <v>44</v>
      </c>
      <c r="E963" s="196" t="s">
        <v>71</v>
      </c>
      <c r="F963" s="197">
        <v>760</v>
      </c>
      <c r="G963" s="198" t="s">
        <v>428</v>
      </c>
      <c r="H963" s="180"/>
      <c r="I963" s="181">
        <v>14552</v>
      </c>
      <c r="J963" s="181">
        <v>3462</v>
      </c>
      <c r="K963" s="181">
        <f t="shared" si="14"/>
        <v>0</v>
      </c>
      <c r="L963" s="181">
        <v>1088</v>
      </c>
      <c r="M963" s="181">
        <v>19102</v>
      </c>
      <c r="N963" s="249"/>
      <c r="O963" s="205">
        <v>1</v>
      </c>
      <c r="P963" s="181">
        <v>0</v>
      </c>
      <c r="Q963" s="181">
        <v>18014</v>
      </c>
      <c r="R963" s="181">
        <v>0</v>
      </c>
      <c r="S963" s="181">
        <v>0</v>
      </c>
      <c r="T963" s="181">
        <v>1088</v>
      </c>
      <c r="U963" s="181">
        <v>19102</v>
      </c>
      <c r="V963" s="250"/>
      <c r="W963" s="199">
        <v>0</v>
      </c>
      <c r="X963" s="258">
        <v>0.09</v>
      </c>
      <c r="Y963" s="258">
        <v>4.0682505636132252E-2</v>
      </c>
      <c r="Z963" s="259">
        <v>0</v>
      </c>
      <c r="AA963" s="253"/>
      <c r="AB963" s="260">
        <v>0</v>
      </c>
      <c r="AC963" s="261">
        <v>0</v>
      </c>
      <c r="AD963" s="181">
        <v>0</v>
      </c>
      <c r="AE963" s="261">
        <v>0</v>
      </c>
      <c r="AF963" s="262">
        <v>0</v>
      </c>
      <c r="AG963" s="193"/>
    </row>
    <row r="964" spans="1:33" s="59" customFormat="1" ht="12">
      <c r="A964" s="194">
        <v>3513</v>
      </c>
      <c r="B964" s="195">
        <v>3513044780</v>
      </c>
      <c r="C964" s="196" t="s">
        <v>563</v>
      </c>
      <c r="D964" s="197">
        <v>44</v>
      </c>
      <c r="E964" s="196" t="s">
        <v>71</v>
      </c>
      <c r="F964" s="197">
        <v>780</v>
      </c>
      <c r="G964" s="198" t="s">
        <v>438</v>
      </c>
      <c r="H964" s="180"/>
      <c r="I964" s="181">
        <v>14608</v>
      </c>
      <c r="J964" s="181">
        <v>4085</v>
      </c>
      <c r="K964" s="181">
        <f t="shared" si="14"/>
        <v>0</v>
      </c>
      <c r="L964" s="181">
        <v>1088</v>
      </c>
      <c r="M964" s="181">
        <v>19781</v>
      </c>
      <c r="N964" s="249"/>
      <c r="O964" s="205">
        <v>8</v>
      </c>
      <c r="P964" s="181">
        <v>0</v>
      </c>
      <c r="Q964" s="181">
        <v>149544</v>
      </c>
      <c r="R964" s="181">
        <v>0</v>
      </c>
      <c r="S964" s="181">
        <v>0</v>
      </c>
      <c r="T964" s="181">
        <v>8704</v>
      </c>
      <c r="U964" s="181">
        <v>158248</v>
      </c>
      <c r="V964" s="250"/>
      <c r="W964" s="199">
        <v>0</v>
      </c>
      <c r="X964" s="258">
        <v>0.09</v>
      </c>
      <c r="Y964" s="258">
        <v>1.9598495543424001E-2</v>
      </c>
      <c r="Z964" s="259">
        <v>0</v>
      </c>
      <c r="AA964" s="253"/>
      <c r="AB964" s="260">
        <v>0</v>
      </c>
      <c r="AC964" s="261">
        <v>0</v>
      </c>
      <c r="AD964" s="181">
        <v>0</v>
      </c>
      <c r="AE964" s="261">
        <v>0</v>
      </c>
      <c r="AF964" s="262">
        <v>0</v>
      </c>
      <c r="AG964" s="193"/>
    </row>
    <row r="965" spans="1:33" s="59" customFormat="1" ht="12">
      <c r="A965" s="194">
        <v>3514</v>
      </c>
      <c r="B965" s="195">
        <v>3514281281</v>
      </c>
      <c r="C965" s="196" t="s">
        <v>564</v>
      </c>
      <c r="D965" s="197">
        <v>281</v>
      </c>
      <c r="E965" s="196" t="s">
        <v>308</v>
      </c>
      <c r="F965" s="197">
        <v>281</v>
      </c>
      <c r="G965" s="198" t="s">
        <v>308</v>
      </c>
      <c r="H965" s="180"/>
      <c r="I965" s="181">
        <v>16698</v>
      </c>
      <c r="J965" s="181">
        <v>0</v>
      </c>
      <c r="K965" s="181">
        <f t="shared" si="14"/>
        <v>0</v>
      </c>
      <c r="L965" s="181">
        <v>1088</v>
      </c>
      <c r="M965" s="181">
        <v>17786</v>
      </c>
      <c r="N965" s="249"/>
      <c r="O965" s="205">
        <v>450</v>
      </c>
      <c r="P965" s="181">
        <v>0</v>
      </c>
      <c r="Q965" s="181">
        <v>7514100</v>
      </c>
      <c r="R965" s="181">
        <v>0</v>
      </c>
      <c r="S965" s="181">
        <v>0</v>
      </c>
      <c r="T965" s="181">
        <v>489600</v>
      </c>
      <c r="U965" s="181">
        <v>8003700</v>
      </c>
      <c r="V965" s="250"/>
      <c r="W965" s="199">
        <v>0</v>
      </c>
      <c r="X965" s="258">
        <v>0.18</v>
      </c>
      <c r="Y965" s="258">
        <v>0.1621180672830263</v>
      </c>
      <c r="Z965" s="259">
        <v>0</v>
      </c>
      <c r="AA965" s="253"/>
      <c r="AB965" s="260">
        <v>0</v>
      </c>
      <c r="AC965" s="261">
        <v>0</v>
      </c>
      <c r="AD965" s="181">
        <v>0</v>
      </c>
      <c r="AE965" s="261">
        <v>0</v>
      </c>
      <c r="AF965" s="262">
        <v>0</v>
      </c>
      <c r="AG965" s="193"/>
    </row>
    <row r="966" spans="1:33" s="59" customFormat="1" ht="12">
      <c r="A966" s="194">
        <v>3515</v>
      </c>
      <c r="B966" s="195">
        <v>3515287005</v>
      </c>
      <c r="C966" s="196" t="s">
        <v>578</v>
      </c>
      <c r="D966" s="197">
        <v>287</v>
      </c>
      <c r="E966" s="196" t="s">
        <v>314</v>
      </c>
      <c r="F966" s="197">
        <v>5</v>
      </c>
      <c r="G966" s="198" t="s">
        <v>32</v>
      </c>
      <c r="H966" s="180"/>
      <c r="I966" s="181">
        <v>10115</v>
      </c>
      <c r="J966" s="181">
        <v>4996</v>
      </c>
      <c r="K966" s="181">
        <f t="shared" si="14"/>
        <v>0</v>
      </c>
      <c r="L966" s="181">
        <v>1088</v>
      </c>
      <c r="M966" s="181">
        <v>16199</v>
      </c>
      <c r="N966" s="249"/>
      <c r="O966" s="205">
        <v>2</v>
      </c>
      <c r="P966" s="181">
        <v>0</v>
      </c>
      <c r="Q966" s="181">
        <v>30222</v>
      </c>
      <c r="R966" s="181">
        <v>0</v>
      </c>
      <c r="S966" s="181">
        <v>0</v>
      </c>
      <c r="T966" s="181">
        <v>2176</v>
      </c>
      <c r="U966" s="181">
        <v>32398</v>
      </c>
      <c r="V966" s="250"/>
      <c r="W966" s="199">
        <v>0</v>
      </c>
      <c r="X966" s="258">
        <v>0.09</v>
      </c>
      <c r="Y966" s="258">
        <v>1.9924643325517803E-2</v>
      </c>
      <c r="Z966" s="259">
        <v>0</v>
      </c>
      <c r="AA966" s="253"/>
      <c r="AB966" s="260">
        <v>0</v>
      </c>
      <c r="AC966" s="261">
        <v>0</v>
      </c>
      <c r="AD966" s="181">
        <v>0</v>
      </c>
      <c r="AE966" s="261">
        <v>0</v>
      </c>
      <c r="AF966" s="262">
        <v>0</v>
      </c>
      <c r="AG966" s="193"/>
    </row>
    <row r="967" spans="1:33" s="59" customFormat="1" ht="12">
      <c r="A967" s="194">
        <v>3515</v>
      </c>
      <c r="B967" s="195">
        <v>3515287043</v>
      </c>
      <c r="C967" s="196" t="s">
        <v>578</v>
      </c>
      <c r="D967" s="197">
        <v>287</v>
      </c>
      <c r="E967" s="196" t="s">
        <v>314</v>
      </c>
      <c r="F967" s="197">
        <v>43</v>
      </c>
      <c r="G967" s="198" t="s">
        <v>70</v>
      </c>
      <c r="H967" s="180"/>
      <c r="I967" s="181">
        <v>11696</v>
      </c>
      <c r="J967" s="181">
        <v>5522</v>
      </c>
      <c r="K967" s="181">
        <f t="shared" si="14"/>
        <v>0</v>
      </c>
      <c r="L967" s="181">
        <v>1088</v>
      </c>
      <c r="M967" s="181">
        <v>18306</v>
      </c>
      <c r="N967" s="249"/>
      <c r="O967" s="205">
        <v>3</v>
      </c>
      <c r="P967" s="181">
        <v>0</v>
      </c>
      <c r="Q967" s="181">
        <v>51654</v>
      </c>
      <c r="R967" s="181">
        <v>0</v>
      </c>
      <c r="S967" s="181">
        <v>0</v>
      </c>
      <c r="T967" s="181">
        <v>3264</v>
      </c>
      <c r="U967" s="181">
        <v>54918</v>
      </c>
      <c r="V967" s="250"/>
      <c r="W967" s="199">
        <v>0</v>
      </c>
      <c r="X967" s="258">
        <v>0.09</v>
      </c>
      <c r="Y967" s="258">
        <v>1.1300825918578434E-2</v>
      </c>
      <c r="Z967" s="259">
        <v>0</v>
      </c>
      <c r="AA967" s="253"/>
      <c r="AB967" s="260">
        <v>0</v>
      </c>
      <c r="AC967" s="261">
        <v>0</v>
      </c>
      <c r="AD967" s="181">
        <v>0</v>
      </c>
      <c r="AE967" s="261">
        <v>0</v>
      </c>
      <c r="AF967" s="262">
        <v>0</v>
      </c>
      <c r="AG967" s="193"/>
    </row>
    <row r="968" spans="1:33" s="59" customFormat="1" ht="12">
      <c r="A968" s="194">
        <v>3515</v>
      </c>
      <c r="B968" s="195">
        <v>3515287045</v>
      </c>
      <c r="C968" s="196" t="s">
        <v>578</v>
      </c>
      <c r="D968" s="197">
        <v>287</v>
      </c>
      <c r="E968" s="196" t="s">
        <v>314</v>
      </c>
      <c r="F968" s="197">
        <v>45</v>
      </c>
      <c r="G968" s="198" t="s">
        <v>72</v>
      </c>
      <c r="H968" s="180"/>
      <c r="I968" s="181">
        <v>13269</v>
      </c>
      <c r="J968" s="181">
        <v>4501</v>
      </c>
      <c r="K968" s="181">
        <f t="shared" si="14"/>
        <v>0</v>
      </c>
      <c r="L968" s="181">
        <v>1088</v>
      </c>
      <c r="M968" s="181">
        <v>18858</v>
      </c>
      <c r="N968" s="249"/>
      <c r="O968" s="205">
        <v>6</v>
      </c>
      <c r="P968" s="181">
        <v>0</v>
      </c>
      <c r="Q968" s="181">
        <v>106620</v>
      </c>
      <c r="R968" s="181">
        <v>0</v>
      </c>
      <c r="S968" s="181">
        <v>0</v>
      </c>
      <c r="T968" s="181">
        <v>6528</v>
      </c>
      <c r="U968" s="181">
        <v>113148</v>
      </c>
      <c r="V968" s="250"/>
      <c r="W968" s="199">
        <v>0</v>
      </c>
      <c r="X968" s="258">
        <v>0.09</v>
      </c>
      <c r="Y968" s="258">
        <v>2.8258943915959157E-2</v>
      </c>
      <c r="Z968" s="259">
        <v>0</v>
      </c>
      <c r="AA968" s="253"/>
      <c r="AB968" s="260">
        <v>0</v>
      </c>
      <c r="AC968" s="261">
        <v>0</v>
      </c>
      <c r="AD968" s="181">
        <v>0</v>
      </c>
      <c r="AE968" s="261">
        <v>0</v>
      </c>
      <c r="AF968" s="262">
        <v>0</v>
      </c>
      <c r="AG968" s="193"/>
    </row>
    <row r="969" spans="1:33" s="59" customFormat="1" ht="12">
      <c r="A969" s="194">
        <v>3515</v>
      </c>
      <c r="B969" s="195">
        <v>3515287135</v>
      </c>
      <c r="C969" s="196" t="s">
        <v>578</v>
      </c>
      <c r="D969" s="197">
        <v>287</v>
      </c>
      <c r="E969" s="196" t="s">
        <v>314</v>
      </c>
      <c r="F969" s="197">
        <v>135</v>
      </c>
      <c r="G969" s="198" t="s">
        <v>162</v>
      </c>
      <c r="H969" s="180"/>
      <c r="I969" s="181">
        <v>10912</v>
      </c>
      <c r="J969" s="181">
        <v>7248</v>
      </c>
      <c r="K969" s="181">
        <f t="shared" si="14"/>
        <v>0</v>
      </c>
      <c r="L969" s="181">
        <v>1088</v>
      </c>
      <c r="M969" s="181">
        <v>19248</v>
      </c>
      <c r="N969" s="249"/>
      <c r="O969" s="205">
        <v>9</v>
      </c>
      <c r="P969" s="181">
        <v>0</v>
      </c>
      <c r="Q969" s="181">
        <v>163440</v>
      </c>
      <c r="R969" s="181">
        <v>0</v>
      </c>
      <c r="S969" s="181">
        <v>0</v>
      </c>
      <c r="T969" s="181">
        <v>9792</v>
      </c>
      <c r="U969" s="181">
        <v>173232</v>
      </c>
      <c r="V969" s="250"/>
      <c r="W969" s="199">
        <v>0</v>
      </c>
      <c r="X969" s="258">
        <v>0.09</v>
      </c>
      <c r="Y969" s="258">
        <v>5.0091205591482925E-2</v>
      </c>
      <c r="Z969" s="259">
        <v>0</v>
      </c>
      <c r="AA969" s="253"/>
      <c r="AB969" s="260">
        <v>0</v>
      </c>
      <c r="AC969" s="261">
        <v>0</v>
      </c>
      <c r="AD969" s="181">
        <v>0</v>
      </c>
      <c r="AE969" s="261">
        <v>0</v>
      </c>
      <c r="AF969" s="262">
        <v>0</v>
      </c>
      <c r="AG969" s="193"/>
    </row>
    <row r="970" spans="1:33" s="59" customFormat="1" ht="12">
      <c r="A970" s="194">
        <v>3515</v>
      </c>
      <c r="B970" s="195">
        <v>3515287151</v>
      </c>
      <c r="C970" s="196" t="s">
        <v>578</v>
      </c>
      <c r="D970" s="197">
        <v>287</v>
      </c>
      <c r="E970" s="196" t="s">
        <v>314</v>
      </c>
      <c r="F970" s="197">
        <v>151</v>
      </c>
      <c r="G970" s="198" t="s">
        <v>178</v>
      </c>
      <c r="H970" s="180"/>
      <c r="I970" s="181">
        <v>10115</v>
      </c>
      <c r="J970" s="181">
        <v>1667</v>
      </c>
      <c r="K970" s="181">
        <f t="shared" si="14"/>
        <v>0</v>
      </c>
      <c r="L970" s="181">
        <v>1088</v>
      </c>
      <c r="M970" s="181">
        <v>12870</v>
      </c>
      <c r="N970" s="249"/>
      <c r="O970" s="205">
        <v>2</v>
      </c>
      <c r="P970" s="181">
        <v>0</v>
      </c>
      <c r="Q970" s="181">
        <v>23564</v>
      </c>
      <c r="R970" s="181">
        <v>0</v>
      </c>
      <c r="S970" s="181">
        <v>0</v>
      </c>
      <c r="T970" s="181">
        <v>2176</v>
      </c>
      <c r="U970" s="181">
        <v>25740</v>
      </c>
      <c r="V970" s="250"/>
      <c r="W970" s="199">
        <v>0</v>
      </c>
      <c r="X970" s="258">
        <v>0.09</v>
      </c>
      <c r="Y970" s="258">
        <v>1.4403159760963206E-2</v>
      </c>
      <c r="Z970" s="259">
        <v>0</v>
      </c>
      <c r="AA970" s="253"/>
      <c r="AB970" s="260">
        <v>0</v>
      </c>
      <c r="AC970" s="261">
        <v>0</v>
      </c>
      <c r="AD970" s="181">
        <v>0</v>
      </c>
      <c r="AE970" s="261">
        <v>0</v>
      </c>
      <c r="AF970" s="262">
        <v>0</v>
      </c>
      <c r="AG970" s="193"/>
    </row>
    <row r="971" spans="1:33" s="59" customFormat="1" ht="12">
      <c r="A971" s="194">
        <v>3515</v>
      </c>
      <c r="B971" s="195">
        <v>3515287191</v>
      </c>
      <c r="C971" s="196" t="s">
        <v>578</v>
      </c>
      <c r="D971" s="197">
        <v>287</v>
      </c>
      <c r="E971" s="196" t="s">
        <v>314</v>
      </c>
      <c r="F971" s="197">
        <v>191</v>
      </c>
      <c r="G971" s="198" t="s">
        <v>218</v>
      </c>
      <c r="H971" s="180"/>
      <c r="I971" s="181">
        <v>11282</v>
      </c>
      <c r="J971" s="181">
        <v>3878</v>
      </c>
      <c r="K971" s="181">
        <f t="shared" ref="K971:K1026" si="15">S971/O971</f>
        <v>0</v>
      </c>
      <c r="L971" s="181">
        <v>1088</v>
      </c>
      <c r="M971" s="181">
        <v>16248</v>
      </c>
      <c r="N971" s="249"/>
      <c r="O971" s="205">
        <v>38</v>
      </c>
      <c r="P971" s="181">
        <v>0</v>
      </c>
      <c r="Q971" s="181">
        <v>576080</v>
      </c>
      <c r="R971" s="181">
        <v>0</v>
      </c>
      <c r="S971" s="181">
        <v>0</v>
      </c>
      <c r="T971" s="181">
        <v>41344</v>
      </c>
      <c r="U971" s="181">
        <v>617424</v>
      </c>
      <c r="V971" s="250"/>
      <c r="W971" s="199">
        <v>0</v>
      </c>
      <c r="X971" s="258">
        <v>0.09</v>
      </c>
      <c r="Y971" s="258">
        <v>4.4045408484778691E-2</v>
      </c>
      <c r="Z971" s="259">
        <v>0</v>
      </c>
      <c r="AA971" s="253"/>
      <c r="AB971" s="260">
        <v>0</v>
      </c>
      <c r="AC971" s="261">
        <v>0</v>
      </c>
      <c r="AD971" s="181">
        <v>0</v>
      </c>
      <c r="AE971" s="261">
        <v>0</v>
      </c>
      <c r="AF971" s="262">
        <v>0</v>
      </c>
      <c r="AG971" s="193"/>
    </row>
    <row r="972" spans="1:33" s="59" customFormat="1" ht="12">
      <c r="A972" s="194">
        <v>3515</v>
      </c>
      <c r="B972" s="195">
        <v>3515287215</v>
      </c>
      <c r="C972" s="196" t="s">
        <v>578</v>
      </c>
      <c r="D972" s="197">
        <v>287</v>
      </c>
      <c r="E972" s="196" t="s">
        <v>314</v>
      </c>
      <c r="F972" s="197">
        <v>215</v>
      </c>
      <c r="G972" s="198" t="s">
        <v>242</v>
      </c>
      <c r="H972" s="180"/>
      <c r="I972" s="181">
        <v>13173</v>
      </c>
      <c r="J972" s="181">
        <v>3103</v>
      </c>
      <c r="K972" s="181">
        <f t="shared" si="15"/>
        <v>0</v>
      </c>
      <c r="L972" s="181">
        <v>1088</v>
      </c>
      <c r="M972" s="181">
        <v>17364</v>
      </c>
      <c r="N972" s="249"/>
      <c r="O972" s="205">
        <v>14</v>
      </c>
      <c r="P972" s="181">
        <v>0</v>
      </c>
      <c r="Q972" s="181">
        <v>227864</v>
      </c>
      <c r="R972" s="181">
        <v>0</v>
      </c>
      <c r="S972" s="181">
        <v>0</v>
      </c>
      <c r="T972" s="181">
        <v>15232</v>
      </c>
      <c r="U972" s="181">
        <v>243096</v>
      </c>
      <c r="V972" s="250"/>
      <c r="W972" s="199">
        <v>0</v>
      </c>
      <c r="X972" s="258">
        <v>0.18</v>
      </c>
      <c r="Y972" s="258">
        <v>2.7811239659789821E-2</v>
      </c>
      <c r="Z972" s="259">
        <v>0</v>
      </c>
      <c r="AA972" s="253"/>
      <c r="AB972" s="260">
        <v>0</v>
      </c>
      <c r="AC972" s="261">
        <v>0</v>
      </c>
      <c r="AD972" s="181">
        <v>0</v>
      </c>
      <c r="AE972" s="261">
        <v>0</v>
      </c>
      <c r="AF972" s="262">
        <v>0</v>
      </c>
      <c r="AG972" s="193"/>
    </row>
    <row r="973" spans="1:33" s="59" customFormat="1" ht="12">
      <c r="A973" s="194">
        <v>3515</v>
      </c>
      <c r="B973" s="195">
        <v>3515287226</v>
      </c>
      <c r="C973" s="196" t="s">
        <v>578</v>
      </c>
      <c r="D973" s="197">
        <v>287</v>
      </c>
      <c r="E973" s="196" t="s">
        <v>314</v>
      </c>
      <c r="F973" s="197">
        <v>226</v>
      </c>
      <c r="G973" s="198" t="s">
        <v>253</v>
      </c>
      <c r="H973" s="180"/>
      <c r="I973" s="181">
        <v>15695</v>
      </c>
      <c r="J973" s="181">
        <v>2863</v>
      </c>
      <c r="K973" s="181">
        <f t="shared" si="15"/>
        <v>0</v>
      </c>
      <c r="L973" s="181">
        <v>1088</v>
      </c>
      <c r="M973" s="181">
        <v>19646</v>
      </c>
      <c r="N973" s="249"/>
      <c r="O973" s="205">
        <v>1</v>
      </c>
      <c r="P973" s="181">
        <v>0</v>
      </c>
      <c r="Q973" s="181">
        <v>18558</v>
      </c>
      <c r="R973" s="181">
        <v>0</v>
      </c>
      <c r="S973" s="181">
        <v>0</v>
      </c>
      <c r="T973" s="181">
        <v>1088</v>
      </c>
      <c r="U973" s="181">
        <v>19646</v>
      </c>
      <c r="V973" s="250"/>
      <c r="W973" s="199">
        <v>0</v>
      </c>
      <c r="X973" s="258">
        <v>0.18</v>
      </c>
      <c r="Y973" s="258">
        <v>2.2935777732683526E-2</v>
      </c>
      <c r="Z973" s="259">
        <v>0</v>
      </c>
      <c r="AA973" s="253"/>
      <c r="AB973" s="260">
        <v>0</v>
      </c>
      <c r="AC973" s="261">
        <v>0</v>
      </c>
      <c r="AD973" s="181">
        <v>0</v>
      </c>
      <c r="AE973" s="261">
        <v>0</v>
      </c>
      <c r="AF973" s="262">
        <v>0</v>
      </c>
      <c r="AG973" s="193"/>
    </row>
    <row r="974" spans="1:33" s="59" customFormat="1" ht="12">
      <c r="A974" s="194">
        <v>3515</v>
      </c>
      <c r="B974" s="195">
        <v>3515287227</v>
      </c>
      <c r="C974" s="196" t="s">
        <v>578</v>
      </c>
      <c r="D974" s="197">
        <v>287</v>
      </c>
      <c r="E974" s="196" t="s">
        <v>314</v>
      </c>
      <c r="F974" s="197">
        <v>227</v>
      </c>
      <c r="G974" s="198" t="s">
        <v>254</v>
      </c>
      <c r="H974" s="180"/>
      <c r="I974" s="181">
        <v>12469</v>
      </c>
      <c r="J974" s="181">
        <v>3589</v>
      </c>
      <c r="K974" s="181">
        <f t="shared" si="15"/>
        <v>0</v>
      </c>
      <c r="L974" s="181">
        <v>1088</v>
      </c>
      <c r="M974" s="181">
        <v>17146</v>
      </c>
      <c r="N974" s="249"/>
      <c r="O974" s="205">
        <v>18</v>
      </c>
      <c r="P974" s="181">
        <v>0</v>
      </c>
      <c r="Q974" s="181">
        <v>289044</v>
      </c>
      <c r="R974" s="181">
        <v>0</v>
      </c>
      <c r="S974" s="181">
        <v>0</v>
      </c>
      <c r="T974" s="181">
        <v>19584</v>
      </c>
      <c r="U974" s="181">
        <v>308628</v>
      </c>
      <c r="V974" s="250"/>
      <c r="W974" s="199">
        <v>0</v>
      </c>
      <c r="X974" s="258">
        <v>0.18</v>
      </c>
      <c r="Y974" s="258">
        <v>1.7742810791599218E-2</v>
      </c>
      <c r="Z974" s="259">
        <v>0</v>
      </c>
      <c r="AA974" s="253"/>
      <c r="AB974" s="260">
        <v>0</v>
      </c>
      <c r="AC974" s="261">
        <v>0</v>
      </c>
      <c r="AD974" s="181">
        <v>0</v>
      </c>
      <c r="AE974" s="261">
        <v>0</v>
      </c>
      <c r="AF974" s="262">
        <v>0</v>
      </c>
      <c r="AG974" s="193"/>
    </row>
    <row r="975" spans="1:33" s="59" customFormat="1" ht="12">
      <c r="A975" s="194">
        <v>3515</v>
      </c>
      <c r="B975" s="195">
        <v>3515287277</v>
      </c>
      <c r="C975" s="196" t="s">
        <v>578</v>
      </c>
      <c r="D975" s="197">
        <v>287</v>
      </c>
      <c r="E975" s="196" t="s">
        <v>314</v>
      </c>
      <c r="F975" s="197">
        <v>277</v>
      </c>
      <c r="G975" s="198" t="s">
        <v>304</v>
      </c>
      <c r="H975" s="180"/>
      <c r="I975" s="181">
        <v>14149</v>
      </c>
      <c r="J975" s="181">
        <v>572</v>
      </c>
      <c r="K975" s="181">
        <f t="shared" si="15"/>
        <v>0</v>
      </c>
      <c r="L975" s="181">
        <v>1088</v>
      </c>
      <c r="M975" s="181">
        <v>15809</v>
      </c>
      <c r="N975" s="249"/>
      <c r="O975" s="205">
        <v>135</v>
      </c>
      <c r="P975" s="181">
        <v>0</v>
      </c>
      <c r="Q975" s="181">
        <v>1987335</v>
      </c>
      <c r="R975" s="181">
        <v>0</v>
      </c>
      <c r="S975" s="181">
        <v>0</v>
      </c>
      <c r="T975" s="181">
        <v>146880</v>
      </c>
      <c r="U975" s="181">
        <v>2134215</v>
      </c>
      <c r="V975" s="250"/>
      <c r="W975" s="199">
        <v>0</v>
      </c>
      <c r="X975" s="258">
        <v>0.18</v>
      </c>
      <c r="Y975" s="258">
        <v>6.0482978391572864E-2</v>
      </c>
      <c r="Z975" s="259">
        <v>0</v>
      </c>
      <c r="AA975" s="253"/>
      <c r="AB975" s="260">
        <v>0</v>
      </c>
      <c r="AC975" s="261">
        <v>0</v>
      </c>
      <c r="AD975" s="181">
        <v>0</v>
      </c>
      <c r="AE975" s="261">
        <v>0</v>
      </c>
      <c r="AF975" s="262">
        <v>0</v>
      </c>
      <c r="AG975" s="193"/>
    </row>
    <row r="976" spans="1:33" s="59" customFormat="1" ht="12">
      <c r="A976" s="194">
        <v>3515</v>
      </c>
      <c r="B976" s="195">
        <v>3515287287</v>
      </c>
      <c r="C976" s="196" t="s">
        <v>578</v>
      </c>
      <c r="D976" s="197">
        <v>287</v>
      </c>
      <c r="E976" s="196" t="s">
        <v>314</v>
      </c>
      <c r="F976" s="197">
        <v>287</v>
      </c>
      <c r="G976" s="198" t="s">
        <v>314</v>
      </c>
      <c r="H976" s="180"/>
      <c r="I976" s="181">
        <v>11594</v>
      </c>
      <c r="J976" s="181">
        <v>5837</v>
      </c>
      <c r="K976" s="181">
        <f t="shared" si="15"/>
        <v>0</v>
      </c>
      <c r="L976" s="181">
        <v>1088</v>
      </c>
      <c r="M976" s="181">
        <v>18519</v>
      </c>
      <c r="N976" s="249"/>
      <c r="O976" s="205">
        <v>22</v>
      </c>
      <c r="P976" s="181">
        <v>0</v>
      </c>
      <c r="Q976" s="181">
        <v>383482</v>
      </c>
      <c r="R976" s="181">
        <v>0</v>
      </c>
      <c r="S976" s="181">
        <v>0</v>
      </c>
      <c r="T976" s="181">
        <v>23936</v>
      </c>
      <c r="U976" s="181">
        <v>407418</v>
      </c>
      <c r="V976" s="250"/>
      <c r="W976" s="199">
        <v>0</v>
      </c>
      <c r="X976" s="258">
        <v>0.09</v>
      </c>
      <c r="Y976" s="258">
        <v>2.718523356401813E-2</v>
      </c>
      <c r="Z976" s="259">
        <v>0</v>
      </c>
      <c r="AA976" s="253"/>
      <c r="AB976" s="260">
        <v>0</v>
      </c>
      <c r="AC976" s="261">
        <v>0</v>
      </c>
      <c r="AD976" s="181">
        <v>0</v>
      </c>
      <c r="AE976" s="261">
        <v>0</v>
      </c>
      <c r="AF976" s="262">
        <v>0</v>
      </c>
      <c r="AG976" s="193"/>
    </row>
    <row r="977" spans="1:33" s="59" customFormat="1" ht="12">
      <c r="A977" s="194">
        <v>3515</v>
      </c>
      <c r="B977" s="195">
        <v>3515287306</v>
      </c>
      <c r="C977" s="196" t="s">
        <v>578</v>
      </c>
      <c r="D977" s="197">
        <v>287</v>
      </c>
      <c r="E977" s="196" t="s">
        <v>314</v>
      </c>
      <c r="F977" s="197">
        <v>306</v>
      </c>
      <c r="G977" s="198" t="s">
        <v>333</v>
      </c>
      <c r="H977" s="180"/>
      <c r="I977" s="181">
        <v>13235</v>
      </c>
      <c r="J977" s="181">
        <v>5183</v>
      </c>
      <c r="K977" s="181">
        <f t="shared" si="15"/>
        <v>0</v>
      </c>
      <c r="L977" s="181">
        <v>1088</v>
      </c>
      <c r="M977" s="181">
        <v>19506</v>
      </c>
      <c r="N977" s="249"/>
      <c r="O977" s="205">
        <v>7</v>
      </c>
      <c r="P977" s="181">
        <v>0</v>
      </c>
      <c r="Q977" s="181">
        <v>128926</v>
      </c>
      <c r="R977" s="181">
        <v>0</v>
      </c>
      <c r="S977" s="181">
        <v>0</v>
      </c>
      <c r="T977" s="181">
        <v>7616</v>
      </c>
      <c r="U977" s="181">
        <v>136542</v>
      </c>
      <c r="V977" s="250"/>
      <c r="W977" s="199">
        <v>0</v>
      </c>
      <c r="X977" s="258">
        <v>0.09</v>
      </c>
      <c r="Y977" s="258">
        <v>5.3328977846441777E-2</v>
      </c>
      <c r="Z977" s="259">
        <v>0</v>
      </c>
      <c r="AA977" s="253"/>
      <c r="AB977" s="260">
        <v>0</v>
      </c>
      <c r="AC977" s="261">
        <v>0</v>
      </c>
      <c r="AD977" s="181">
        <v>0</v>
      </c>
      <c r="AE977" s="261">
        <v>0</v>
      </c>
      <c r="AF977" s="262">
        <v>0</v>
      </c>
      <c r="AG977" s="193"/>
    </row>
    <row r="978" spans="1:33" s="59" customFormat="1" ht="12">
      <c r="A978" s="194">
        <v>3515</v>
      </c>
      <c r="B978" s="195">
        <v>3515287316</v>
      </c>
      <c r="C978" s="196" t="s">
        <v>578</v>
      </c>
      <c r="D978" s="197">
        <v>287</v>
      </c>
      <c r="E978" s="196" t="s">
        <v>314</v>
      </c>
      <c r="F978" s="197">
        <v>316</v>
      </c>
      <c r="G978" s="198" t="s">
        <v>343</v>
      </c>
      <c r="H978" s="180"/>
      <c r="I978" s="181">
        <v>15021</v>
      </c>
      <c r="J978" s="181">
        <v>1837</v>
      </c>
      <c r="K978" s="181">
        <f t="shared" si="15"/>
        <v>0</v>
      </c>
      <c r="L978" s="181">
        <v>1088</v>
      </c>
      <c r="M978" s="181">
        <v>17946</v>
      </c>
      <c r="N978" s="249"/>
      <c r="O978" s="205">
        <v>19</v>
      </c>
      <c r="P978" s="181">
        <v>0</v>
      </c>
      <c r="Q978" s="181">
        <v>320302</v>
      </c>
      <c r="R978" s="181">
        <v>0</v>
      </c>
      <c r="S978" s="181">
        <v>0</v>
      </c>
      <c r="T978" s="181">
        <v>20672</v>
      </c>
      <c r="U978" s="181">
        <v>340974</v>
      </c>
      <c r="V978" s="250"/>
      <c r="W978" s="199">
        <v>0</v>
      </c>
      <c r="X978" s="258">
        <v>0.18</v>
      </c>
      <c r="Y978" s="258">
        <v>1.874822571860723E-2</v>
      </c>
      <c r="Z978" s="259">
        <v>0</v>
      </c>
      <c r="AA978" s="253"/>
      <c r="AB978" s="260">
        <v>0</v>
      </c>
      <c r="AC978" s="261">
        <v>0</v>
      </c>
      <c r="AD978" s="181">
        <v>0</v>
      </c>
      <c r="AE978" s="261">
        <v>0</v>
      </c>
      <c r="AF978" s="262">
        <v>0</v>
      </c>
      <c r="AG978" s="193"/>
    </row>
    <row r="979" spans="1:33" s="59" customFormat="1" ht="12">
      <c r="A979" s="194">
        <v>3515</v>
      </c>
      <c r="B979" s="195">
        <v>3515287658</v>
      </c>
      <c r="C979" s="196" t="s">
        <v>578</v>
      </c>
      <c r="D979" s="197">
        <v>287</v>
      </c>
      <c r="E979" s="196" t="s">
        <v>314</v>
      </c>
      <c r="F979" s="197">
        <v>658</v>
      </c>
      <c r="G979" s="198" t="s">
        <v>397</v>
      </c>
      <c r="H979" s="180"/>
      <c r="I979" s="181">
        <v>10522</v>
      </c>
      <c r="J979" s="181">
        <v>2532</v>
      </c>
      <c r="K979" s="181">
        <f t="shared" si="15"/>
        <v>0</v>
      </c>
      <c r="L979" s="181">
        <v>1088</v>
      </c>
      <c r="M979" s="181">
        <v>14142</v>
      </c>
      <c r="N979" s="249"/>
      <c r="O979" s="205">
        <v>9</v>
      </c>
      <c r="P979" s="181">
        <v>0</v>
      </c>
      <c r="Q979" s="181">
        <v>117486</v>
      </c>
      <c r="R979" s="181">
        <v>0</v>
      </c>
      <c r="S979" s="181">
        <v>0</v>
      </c>
      <c r="T979" s="181">
        <v>9792</v>
      </c>
      <c r="U979" s="181">
        <v>127278</v>
      </c>
      <c r="V979" s="250"/>
      <c r="W979" s="199">
        <v>0</v>
      </c>
      <c r="X979" s="258">
        <v>0.09</v>
      </c>
      <c r="Y979" s="258">
        <v>5.6470513555609957E-3</v>
      </c>
      <c r="Z979" s="259">
        <v>0</v>
      </c>
      <c r="AA979" s="253"/>
      <c r="AB979" s="260">
        <v>0</v>
      </c>
      <c r="AC979" s="261">
        <v>0</v>
      </c>
      <c r="AD979" s="181">
        <v>0</v>
      </c>
      <c r="AE979" s="261">
        <v>0</v>
      </c>
      <c r="AF979" s="262">
        <v>0</v>
      </c>
      <c r="AG979" s="193"/>
    </row>
    <row r="980" spans="1:33" s="59" customFormat="1" ht="12">
      <c r="A980" s="194">
        <v>3515</v>
      </c>
      <c r="B980" s="195">
        <v>3515287767</v>
      </c>
      <c r="C980" s="196" t="s">
        <v>578</v>
      </c>
      <c r="D980" s="197">
        <v>287</v>
      </c>
      <c r="E980" s="196" t="s">
        <v>314</v>
      </c>
      <c r="F980" s="197">
        <v>767</v>
      </c>
      <c r="G980" s="198" t="s">
        <v>432</v>
      </c>
      <c r="H980" s="180"/>
      <c r="I980" s="181">
        <v>11487</v>
      </c>
      <c r="J980" s="181">
        <v>2460</v>
      </c>
      <c r="K980" s="181">
        <f t="shared" si="15"/>
        <v>0</v>
      </c>
      <c r="L980" s="181">
        <v>1088</v>
      </c>
      <c r="M980" s="181">
        <v>15035</v>
      </c>
      <c r="N980" s="249"/>
      <c r="O980" s="205">
        <v>60</v>
      </c>
      <c r="P980" s="181">
        <v>0</v>
      </c>
      <c r="Q980" s="181">
        <v>836820</v>
      </c>
      <c r="R980" s="181">
        <v>0</v>
      </c>
      <c r="S980" s="181">
        <v>0</v>
      </c>
      <c r="T980" s="181">
        <v>65280</v>
      </c>
      <c r="U980" s="181">
        <v>902100</v>
      </c>
      <c r="V980" s="250"/>
      <c r="W980" s="199">
        <v>0</v>
      </c>
      <c r="X980" s="258">
        <v>0.09</v>
      </c>
      <c r="Y980" s="258">
        <v>4.513830611565995E-2</v>
      </c>
      <c r="Z980" s="259">
        <v>0</v>
      </c>
      <c r="AA980" s="253"/>
      <c r="AB980" s="260">
        <v>0</v>
      </c>
      <c r="AC980" s="261">
        <v>0</v>
      </c>
      <c r="AD980" s="181">
        <v>0</v>
      </c>
      <c r="AE980" s="261">
        <v>0</v>
      </c>
      <c r="AF980" s="262">
        <v>0</v>
      </c>
      <c r="AG980" s="193"/>
    </row>
    <row r="981" spans="1:33" s="59" customFormat="1" ht="12">
      <c r="A981" s="194">
        <v>3515</v>
      </c>
      <c r="B981" s="195">
        <v>3515287770</v>
      </c>
      <c r="C981" s="196" t="s">
        <v>578</v>
      </c>
      <c r="D981" s="197">
        <v>287</v>
      </c>
      <c r="E981" s="196" t="s">
        <v>314</v>
      </c>
      <c r="F981" s="197">
        <v>770</v>
      </c>
      <c r="G981" s="198" t="s">
        <v>433</v>
      </c>
      <c r="H981" s="180"/>
      <c r="I981" s="181">
        <v>9754</v>
      </c>
      <c r="J981" s="181">
        <v>1742</v>
      </c>
      <c r="K981" s="181">
        <f t="shared" si="15"/>
        <v>0</v>
      </c>
      <c r="L981" s="181">
        <v>1088</v>
      </c>
      <c r="M981" s="181">
        <v>12584</v>
      </c>
      <c r="N981" s="249"/>
      <c r="O981" s="205">
        <v>7</v>
      </c>
      <c r="P981" s="181">
        <v>0</v>
      </c>
      <c r="Q981" s="181">
        <v>80472</v>
      </c>
      <c r="R981" s="181">
        <v>0</v>
      </c>
      <c r="S981" s="181">
        <v>0</v>
      </c>
      <c r="T981" s="181">
        <v>7616</v>
      </c>
      <c r="U981" s="181">
        <v>88088</v>
      </c>
      <c r="V981" s="250"/>
      <c r="W981" s="199">
        <v>0</v>
      </c>
      <c r="X981" s="258">
        <v>0.09</v>
      </c>
      <c r="Y981" s="258">
        <v>3.1401435384928638E-3</v>
      </c>
      <c r="Z981" s="259">
        <v>0</v>
      </c>
      <c r="AA981" s="253"/>
      <c r="AB981" s="260">
        <v>0</v>
      </c>
      <c r="AC981" s="261">
        <v>0</v>
      </c>
      <c r="AD981" s="181">
        <v>0</v>
      </c>
      <c r="AE981" s="261">
        <v>0</v>
      </c>
      <c r="AF981" s="262">
        <v>0</v>
      </c>
      <c r="AG981" s="193"/>
    </row>
    <row r="982" spans="1:33" s="59" customFormat="1" ht="12">
      <c r="A982" s="194">
        <v>3515</v>
      </c>
      <c r="B982" s="195">
        <v>3515287778</v>
      </c>
      <c r="C982" s="196" t="s">
        <v>578</v>
      </c>
      <c r="D982" s="197">
        <v>287</v>
      </c>
      <c r="E982" s="196" t="s">
        <v>314</v>
      </c>
      <c r="F982" s="197">
        <v>778</v>
      </c>
      <c r="G982" s="198" t="s">
        <v>437</v>
      </c>
      <c r="H982" s="180"/>
      <c r="I982" s="181">
        <v>13792</v>
      </c>
      <c r="J982" s="181">
        <v>1627</v>
      </c>
      <c r="K982" s="181">
        <f t="shared" si="15"/>
        <v>0</v>
      </c>
      <c r="L982" s="181">
        <v>1088</v>
      </c>
      <c r="M982" s="181">
        <v>16507</v>
      </c>
      <c r="N982" s="249"/>
      <c r="O982" s="205">
        <v>8</v>
      </c>
      <c r="P982" s="181">
        <v>0</v>
      </c>
      <c r="Q982" s="181">
        <v>123352</v>
      </c>
      <c r="R982" s="181">
        <v>0</v>
      </c>
      <c r="S982" s="181">
        <v>0</v>
      </c>
      <c r="T982" s="181">
        <v>8704</v>
      </c>
      <c r="U982" s="181">
        <v>132056</v>
      </c>
      <c r="V982" s="250"/>
      <c r="W982" s="199">
        <v>0</v>
      </c>
      <c r="X982" s="258">
        <v>0.09</v>
      </c>
      <c r="Y982" s="258">
        <v>7.5313691121510788E-3</v>
      </c>
      <c r="Z982" s="259">
        <v>0</v>
      </c>
      <c r="AA982" s="253"/>
      <c r="AB982" s="260">
        <v>0</v>
      </c>
      <c r="AC982" s="261">
        <v>0</v>
      </c>
      <c r="AD982" s="181">
        <v>0</v>
      </c>
      <c r="AE982" s="261">
        <v>0</v>
      </c>
      <c r="AF982" s="262">
        <v>0</v>
      </c>
      <c r="AG982" s="193"/>
    </row>
    <row r="983" spans="1:33" s="59" customFormat="1" ht="12">
      <c r="A983" s="194">
        <v>3516</v>
      </c>
      <c r="B983" s="195">
        <v>3516332005</v>
      </c>
      <c r="C983" s="196" t="s">
        <v>565</v>
      </c>
      <c r="D983" s="197">
        <v>332</v>
      </c>
      <c r="E983" s="196" t="s">
        <v>359</v>
      </c>
      <c r="F983" s="197">
        <v>5</v>
      </c>
      <c r="G983" s="198" t="s">
        <v>32</v>
      </c>
      <c r="H983" s="180"/>
      <c r="I983" s="181">
        <v>12685</v>
      </c>
      <c r="J983" s="181">
        <v>6265</v>
      </c>
      <c r="K983" s="181">
        <f t="shared" si="15"/>
        <v>0</v>
      </c>
      <c r="L983" s="181">
        <v>1088</v>
      </c>
      <c r="M983" s="181">
        <v>20038</v>
      </c>
      <c r="N983" s="249"/>
      <c r="O983" s="205">
        <v>55</v>
      </c>
      <c r="P983" s="181">
        <v>0</v>
      </c>
      <c r="Q983" s="181">
        <v>1042250</v>
      </c>
      <c r="R983" s="181">
        <v>0</v>
      </c>
      <c r="S983" s="181">
        <v>0</v>
      </c>
      <c r="T983" s="181">
        <v>59840</v>
      </c>
      <c r="U983" s="181">
        <v>1102090</v>
      </c>
      <c r="V983" s="250"/>
      <c r="W983" s="199">
        <v>0</v>
      </c>
      <c r="X983" s="258">
        <v>0.09</v>
      </c>
      <c r="Y983" s="258">
        <v>1.9924643325517803E-2</v>
      </c>
      <c r="Z983" s="259">
        <v>0</v>
      </c>
      <c r="AA983" s="253"/>
      <c r="AB983" s="260">
        <v>0</v>
      </c>
      <c r="AC983" s="261">
        <v>0</v>
      </c>
      <c r="AD983" s="181">
        <v>0</v>
      </c>
      <c r="AE983" s="261">
        <v>0</v>
      </c>
      <c r="AF983" s="262">
        <v>0</v>
      </c>
      <c r="AG983" s="193"/>
    </row>
    <row r="984" spans="1:33" s="59" customFormat="1" ht="12">
      <c r="A984" s="194">
        <v>3516</v>
      </c>
      <c r="B984" s="195">
        <v>3516332061</v>
      </c>
      <c r="C984" s="196" t="s">
        <v>565</v>
      </c>
      <c r="D984" s="197">
        <v>332</v>
      </c>
      <c r="E984" s="196" t="s">
        <v>359</v>
      </c>
      <c r="F984" s="197">
        <v>61</v>
      </c>
      <c r="G984" s="198" t="s">
        <v>88</v>
      </c>
      <c r="H984" s="180"/>
      <c r="I984" s="181">
        <v>14733</v>
      </c>
      <c r="J984" s="181">
        <v>909</v>
      </c>
      <c r="K984" s="181">
        <f t="shared" si="15"/>
        <v>0</v>
      </c>
      <c r="L984" s="181">
        <v>1088</v>
      </c>
      <c r="M984" s="181">
        <v>16730</v>
      </c>
      <c r="N984" s="249"/>
      <c r="O984" s="205">
        <v>18</v>
      </c>
      <c r="P984" s="181">
        <v>0</v>
      </c>
      <c r="Q984" s="181">
        <v>281556</v>
      </c>
      <c r="R984" s="181">
        <v>0</v>
      </c>
      <c r="S984" s="181">
        <v>0</v>
      </c>
      <c r="T984" s="181">
        <v>19584</v>
      </c>
      <c r="U984" s="181">
        <v>301140</v>
      </c>
      <c r="V984" s="250"/>
      <c r="W984" s="199">
        <v>0</v>
      </c>
      <c r="X984" s="258">
        <v>0.09</v>
      </c>
      <c r="Y984" s="258">
        <v>4.8763644767309454E-2</v>
      </c>
      <c r="Z984" s="259">
        <v>0</v>
      </c>
      <c r="AA984" s="253"/>
      <c r="AB984" s="260">
        <v>0</v>
      </c>
      <c r="AC984" s="261">
        <v>0</v>
      </c>
      <c r="AD984" s="181">
        <v>0</v>
      </c>
      <c r="AE984" s="261">
        <v>0</v>
      </c>
      <c r="AF984" s="262">
        <v>0</v>
      </c>
      <c r="AG984" s="193"/>
    </row>
    <row r="985" spans="1:33" s="59" customFormat="1" ht="12">
      <c r="A985" s="194">
        <v>3516</v>
      </c>
      <c r="B985" s="195">
        <v>3516332086</v>
      </c>
      <c r="C985" s="196" t="s">
        <v>565</v>
      </c>
      <c r="D985" s="197">
        <v>332</v>
      </c>
      <c r="E985" s="196" t="s">
        <v>359</v>
      </c>
      <c r="F985" s="197">
        <v>86</v>
      </c>
      <c r="G985" s="198" t="s">
        <v>113</v>
      </c>
      <c r="H985" s="180"/>
      <c r="I985" s="181">
        <v>9754</v>
      </c>
      <c r="J985" s="181">
        <v>1417</v>
      </c>
      <c r="K985" s="181">
        <f t="shared" si="15"/>
        <v>0</v>
      </c>
      <c r="L985" s="181">
        <v>1088</v>
      </c>
      <c r="M985" s="181">
        <v>12259</v>
      </c>
      <c r="N985" s="249"/>
      <c r="O985" s="205">
        <v>1</v>
      </c>
      <c r="P985" s="181">
        <v>0</v>
      </c>
      <c r="Q985" s="181">
        <v>11171</v>
      </c>
      <c r="R985" s="181">
        <v>0</v>
      </c>
      <c r="S985" s="181">
        <v>0</v>
      </c>
      <c r="T985" s="181">
        <v>1088</v>
      </c>
      <c r="U985" s="181">
        <v>12259</v>
      </c>
      <c r="V985" s="250"/>
      <c r="W985" s="199">
        <v>0</v>
      </c>
      <c r="X985" s="258">
        <v>0.09</v>
      </c>
      <c r="Y985" s="258">
        <v>7.3376506815365006E-2</v>
      </c>
      <c r="Z985" s="259">
        <v>0</v>
      </c>
      <c r="AA985" s="253"/>
      <c r="AB985" s="260">
        <v>0</v>
      </c>
      <c r="AC985" s="261">
        <v>0</v>
      </c>
      <c r="AD985" s="181">
        <v>0</v>
      </c>
      <c r="AE985" s="261">
        <v>0</v>
      </c>
      <c r="AF985" s="262">
        <v>0</v>
      </c>
      <c r="AG985" s="193"/>
    </row>
    <row r="986" spans="1:33" s="59" customFormat="1" ht="12">
      <c r="A986" s="194">
        <v>3516</v>
      </c>
      <c r="B986" s="195">
        <v>3516332087</v>
      </c>
      <c r="C986" s="196" t="s">
        <v>565</v>
      </c>
      <c r="D986" s="197">
        <v>332</v>
      </c>
      <c r="E986" s="196" t="s">
        <v>359</v>
      </c>
      <c r="F986" s="197">
        <v>87</v>
      </c>
      <c r="G986" s="198" t="s">
        <v>114</v>
      </c>
      <c r="H986" s="180"/>
      <c r="I986" s="181">
        <v>16186</v>
      </c>
      <c r="J986" s="181">
        <v>7000</v>
      </c>
      <c r="K986" s="181">
        <f t="shared" si="15"/>
        <v>0</v>
      </c>
      <c r="L986" s="181">
        <v>1088</v>
      </c>
      <c r="M986" s="181">
        <v>24274</v>
      </c>
      <c r="N986" s="249"/>
      <c r="O986" s="205">
        <v>2</v>
      </c>
      <c r="P986" s="181">
        <v>0</v>
      </c>
      <c r="Q986" s="181">
        <v>46372</v>
      </c>
      <c r="R986" s="181">
        <v>0</v>
      </c>
      <c r="S986" s="181">
        <v>0</v>
      </c>
      <c r="T986" s="181">
        <v>2176</v>
      </c>
      <c r="U986" s="181">
        <v>48548</v>
      </c>
      <c r="V986" s="250"/>
      <c r="W986" s="199">
        <v>0</v>
      </c>
      <c r="X986" s="258">
        <v>0.09</v>
      </c>
      <c r="Y986" s="258">
        <v>6.0651497274785415E-3</v>
      </c>
      <c r="Z986" s="259">
        <v>0</v>
      </c>
      <c r="AA986" s="253"/>
      <c r="AB986" s="260">
        <v>0</v>
      </c>
      <c r="AC986" s="261">
        <v>0</v>
      </c>
      <c r="AD986" s="181">
        <v>0</v>
      </c>
      <c r="AE986" s="261">
        <v>0</v>
      </c>
      <c r="AF986" s="262">
        <v>0</v>
      </c>
      <c r="AG986" s="193"/>
    </row>
    <row r="987" spans="1:33" s="59" customFormat="1" ht="12">
      <c r="A987" s="194">
        <v>3516</v>
      </c>
      <c r="B987" s="195">
        <v>3516332137</v>
      </c>
      <c r="C987" s="196" t="s">
        <v>565</v>
      </c>
      <c r="D987" s="197">
        <v>332</v>
      </c>
      <c r="E987" s="196" t="s">
        <v>359</v>
      </c>
      <c r="F987" s="197">
        <v>137</v>
      </c>
      <c r="G987" s="198" t="s">
        <v>164</v>
      </c>
      <c r="H987" s="180"/>
      <c r="I987" s="181">
        <v>14965</v>
      </c>
      <c r="J987" s="181">
        <v>0</v>
      </c>
      <c r="K987" s="181">
        <f t="shared" si="15"/>
        <v>0</v>
      </c>
      <c r="L987" s="181">
        <v>1088</v>
      </c>
      <c r="M987" s="181">
        <v>16053</v>
      </c>
      <c r="N987" s="249"/>
      <c r="O987" s="205">
        <v>72</v>
      </c>
      <c r="P987" s="181">
        <v>0</v>
      </c>
      <c r="Q987" s="181">
        <v>1077480</v>
      </c>
      <c r="R987" s="181">
        <v>0</v>
      </c>
      <c r="S987" s="181">
        <v>0</v>
      </c>
      <c r="T987" s="181">
        <v>78336</v>
      </c>
      <c r="U987" s="181">
        <v>1155816</v>
      </c>
      <c r="V987" s="250"/>
      <c r="W987" s="199">
        <v>0</v>
      </c>
      <c r="X987" s="258">
        <v>0.18</v>
      </c>
      <c r="Y987" s="258">
        <v>0.11385259037176305</v>
      </c>
      <c r="Z987" s="259">
        <v>0</v>
      </c>
      <c r="AA987" s="253"/>
      <c r="AB987" s="260">
        <v>0</v>
      </c>
      <c r="AC987" s="261">
        <v>0</v>
      </c>
      <c r="AD987" s="181">
        <v>0</v>
      </c>
      <c r="AE987" s="261">
        <v>0</v>
      </c>
      <c r="AF987" s="262">
        <v>0</v>
      </c>
      <c r="AG987" s="193"/>
    </row>
    <row r="988" spans="1:33" s="59" customFormat="1" ht="12">
      <c r="A988" s="194">
        <v>3516</v>
      </c>
      <c r="B988" s="195">
        <v>3516332210</v>
      </c>
      <c r="C988" s="196" t="s">
        <v>565</v>
      </c>
      <c r="D988" s="197">
        <v>332</v>
      </c>
      <c r="E988" s="196" t="s">
        <v>359</v>
      </c>
      <c r="F988" s="197">
        <v>210</v>
      </c>
      <c r="G988" s="198" t="s">
        <v>237</v>
      </c>
      <c r="H988" s="180"/>
      <c r="I988" s="181">
        <v>12602.315463378176</v>
      </c>
      <c r="J988" s="181">
        <v>5170</v>
      </c>
      <c r="K988" s="181">
        <f t="shared" si="15"/>
        <v>0</v>
      </c>
      <c r="L988" s="181">
        <v>1088</v>
      </c>
      <c r="M988" s="181">
        <v>18860.315463378174</v>
      </c>
      <c r="N988" s="249"/>
      <c r="O988" s="205">
        <v>1</v>
      </c>
      <c r="P988" s="181">
        <v>0</v>
      </c>
      <c r="Q988" s="181">
        <v>17772</v>
      </c>
      <c r="R988" s="181">
        <v>0</v>
      </c>
      <c r="S988" s="181">
        <v>0</v>
      </c>
      <c r="T988" s="181">
        <v>1088</v>
      </c>
      <c r="U988" s="181">
        <v>18860</v>
      </c>
      <c r="V988" s="250"/>
      <c r="W988" s="199">
        <v>0</v>
      </c>
      <c r="X988" s="258">
        <v>0.09</v>
      </c>
      <c r="Y988" s="258">
        <v>5.9268040639047295E-2</v>
      </c>
      <c r="Z988" s="259">
        <v>0</v>
      </c>
      <c r="AA988" s="253"/>
      <c r="AB988" s="260">
        <v>0</v>
      </c>
      <c r="AC988" s="261">
        <v>0</v>
      </c>
      <c r="AD988" s="181">
        <v>0</v>
      </c>
      <c r="AE988" s="261">
        <v>0</v>
      </c>
      <c r="AF988" s="262">
        <v>0</v>
      </c>
      <c r="AG988" s="193"/>
    </row>
    <row r="989" spans="1:33" s="59" customFormat="1" ht="12">
      <c r="A989" s="194">
        <v>3516</v>
      </c>
      <c r="B989" s="195">
        <v>3516332278</v>
      </c>
      <c r="C989" s="196" t="s">
        <v>565</v>
      </c>
      <c r="D989" s="197">
        <v>332</v>
      </c>
      <c r="E989" s="196" t="s">
        <v>359</v>
      </c>
      <c r="F989" s="197">
        <v>278</v>
      </c>
      <c r="G989" s="198" t="s">
        <v>305</v>
      </c>
      <c r="H989" s="180"/>
      <c r="I989" s="181">
        <v>12145</v>
      </c>
      <c r="J989" s="181">
        <v>2770</v>
      </c>
      <c r="K989" s="181">
        <f t="shared" si="15"/>
        <v>0</v>
      </c>
      <c r="L989" s="181">
        <v>1088</v>
      </c>
      <c r="M989" s="181">
        <v>16003</v>
      </c>
      <c r="N989" s="249"/>
      <c r="O989" s="205">
        <v>3</v>
      </c>
      <c r="P989" s="181">
        <v>0</v>
      </c>
      <c r="Q989" s="181">
        <v>44745</v>
      </c>
      <c r="R989" s="181">
        <v>0</v>
      </c>
      <c r="S989" s="181">
        <v>0</v>
      </c>
      <c r="T989" s="181">
        <v>3264</v>
      </c>
      <c r="U989" s="181">
        <v>48009</v>
      </c>
      <c r="V989" s="250"/>
      <c r="W989" s="199">
        <v>0</v>
      </c>
      <c r="X989" s="258">
        <v>0.09</v>
      </c>
      <c r="Y989" s="258">
        <v>6.5557173380328002E-2</v>
      </c>
      <c r="Z989" s="259">
        <v>0</v>
      </c>
      <c r="AA989" s="253"/>
      <c r="AB989" s="260">
        <v>0</v>
      </c>
      <c r="AC989" s="261">
        <v>0</v>
      </c>
      <c r="AD989" s="181">
        <v>0</v>
      </c>
      <c r="AE989" s="261">
        <v>0</v>
      </c>
      <c r="AF989" s="262">
        <v>0</v>
      </c>
      <c r="AG989" s="193"/>
    </row>
    <row r="990" spans="1:33" s="59" customFormat="1" ht="12">
      <c r="A990" s="194">
        <v>3516</v>
      </c>
      <c r="B990" s="195">
        <v>3516332281</v>
      </c>
      <c r="C990" s="196" t="s">
        <v>565</v>
      </c>
      <c r="D990" s="197">
        <v>332</v>
      </c>
      <c r="E990" s="196" t="s">
        <v>359</v>
      </c>
      <c r="F990" s="197">
        <v>281</v>
      </c>
      <c r="G990" s="198" t="s">
        <v>308</v>
      </c>
      <c r="H990" s="180"/>
      <c r="I990" s="181">
        <v>15994</v>
      </c>
      <c r="J990" s="181">
        <v>0</v>
      </c>
      <c r="K990" s="181">
        <f t="shared" si="15"/>
        <v>0</v>
      </c>
      <c r="L990" s="181">
        <v>1088</v>
      </c>
      <c r="M990" s="181">
        <v>17082</v>
      </c>
      <c r="N990" s="249"/>
      <c r="O990" s="205">
        <v>160</v>
      </c>
      <c r="P990" s="181">
        <v>0</v>
      </c>
      <c r="Q990" s="181">
        <v>2559040</v>
      </c>
      <c r="R990" s="181">
        <v>0</v>
      </c>
      <c r="S990" s="181">
        <v>0</v>
      </c>
      <c r="T990" s="181">
        <v>174080</v>
      </c>
      <c r="U990" s="181">
        <v>2733120</v>
      </c>
      <c r="V990" s="250"/>
      <c r="W990" s="199">
        <v>0</v>
      </c>
      <c r="X990" s="258">
        <v>0.18</v>
      </c>
      <c r="Y990" s="258">
        <v>0.1621180672830263</v>
      </c>
      <c r="Z990" s="259">
        <v>0</v>
      </c>
      <c r="AA990" s="253"/>
      <c r="AB990" s="260">
        <v>0</v>
      </c>
      <c r="AC990" s="261">
        <v>0</v>
      </c>
      <c r="AD990" s="181">
        <v>0</v>
      </c>
      <c r="AE990" s="261">
        <v>0</v>
      </c>
      <c r="AF990" s="262">
        <v>0</v>
      </c>
      <c r="AG990" s="193"/>
    </row>
    <row r="991" spans="1:33" s="59" customFormat="1" ht="12">
      <c r="A991" s="194">
        <v>3516</v>
      </c>
      <c r="B991" s="195">
        <v>3516332325</v>
      </c>
      <c r="C991" s="196" t="s">
        <v>565</v>
      </c>
      <c r="D991" s="197">
        <v>332</v>
      </c>
      <c r="E991" s="196" t="s">
        <v>359</v>
      </c>
      <c r="F991" s="197">
        <v>325</v>
      </c>
      <c r="G991" s="198" t="s">
        <v>352</v>
      </c>
      <c r="H991" s="180"/>
      <c r="I991" s="181">
        <v>13746</v>
      </c>
      <c r="J991" s="181">
        <v>1920</v>
      </c>
      <c r="K991" s="181">
        <f t="shared" si="15"/>
        <v>0</v>
      </c>
      <c r="L991" s="181">
        <v>1088</v>
      </c>
      <c r="M991" s="181">
        <v>16754</v>
      </c>
      <c r="N991" s="249"/>
      <c r="O991" s="205">
        <v>33</v>
      </c>
      <c r="P991" s="181">
        <v>0</v>
      </c>
      <c r="Q991" s="181">
        <v>516978</v>
      </c>
      <c r="R991" s="181">
        <v>0</v>
      </c>
      <c r="S991" s="181">
        <v>0</v>
      </c>
      <c r="T991" s="181">
        <v>35904</v>
      </c>
      <c r="U991" s="181">
        <v>552882</v>
      </c>
      <c r="V991" s="250"/>
      <c r="W991" s="199">
        <v>0</v>
      </c>
      <c r="X991" s="258">
        <v>0.09</v>
      </c>
      <c r="Y991" s="258">
        <v>1.2581316148081768E-2</v>
      </c>
      <c r="Z991" s="259">
        <v>0</v>
      </c>
      <c r="AA991" s="253"/>
      <c r="AB991" s="260">
        <v>0</v>
      </c>
      <c r="AC991" s="261">
        <v>0</v>
      </c>
      <c r="AD991" s="181">
        <v>0</v>
      </c>
      <c r="AE991" s="261">
        <v>0</v>
      </c>
      <c r="AF991" s="262">
        <v>0</v>
      </c>
      <c r="AG991" s="193"/>
    </row>
    <row r="992" spans="1:33" s="59" customFormat="1" ht="12">
      <c r="A992" s="194">
        <v>3516</v>
      </c>
      <c r="B992" s="195">
        <v>3516332332</v>
      </c>
      <c r="C992" s="196" t="s">
        <v>565</v>
      </c>
      <c r="D992" s="197">
        <v>332</v>
      </c>
      <c r="E992" s="196" t="s">
        <v>359</v>
      </c>
      <c r="F992" s="197">
        <v>332</v>
      </c>
      <c r="G992" s="198" t="s">
        <v>359</v>
      </c>
      <c r="H992" s="180"/>
      <c r="I992" s="181">
        <v>14540</v>
      </c>
      <c r="J992" s="181">
        <v>1099</v>
      </c>
      <c r="K992" s="181">
        <f t="shared" si="15"/>
        <v>0</v>
      </c>
      <c r="L992" s="181">
        <v>1088</v>
      </c>
      <c r="M992" s="181">
        <v>16727</v>
      </c>
      <c r="N992" s="249"/>
      <c r="O992" s="205">
        <v>54</v>
      </c>
      <c r="P992" s="181">
        <v>0</v>
      </c>
      <c r="Q992" s="181">
        <v>844506</v>
      </c>
      <c r="R992" s="181">
        <v>0</v>
      </c>
      <c r="S992" s="181">
        <v>0</v>
      </c>
      <c r="T992" s="181">
        <v>58752</v>
      </c>
      <c r="U992" s="181">
        <v>903258</v>
      </c>
      <c r="V992" s="250"/>
      <c r="W992" s="199">
        <v>0</v>
      </c>
      <c r="X992" s="258">
        <v>0.09</v>
      </c>
      <c r="Y992" s="258">
        <v>2.4445218223468408E-2</v>
      </c>
      <c r="Z992" s="259">
        <v>0</v>
      </c>
      <c r="AA992" s="253"/>
      <c r="AB992" s="260">
        <v>0</v>
      </c>
      <c r="AC992" s="261">
        <v>0</v>
      </c>
      <c r="AD992" s="181">
        <v>0</v>
      </c>
      <c r="AE992" s="261">
        <v>0</v>
      </c>
      <c r="AF992" s="262">
        <v>0</v>
      </c>
      <c r="AG992" s="193"/>
    </row>
    <row r="993" spans="1:33" s="59" customFormat="1" ht="12">
      <c r="A993" s="194">
        <v>3516</v>
      </c>
      <c r="B993" s="195">
        <v>3516332683</v>
      </c>
      <c r="C993" s="196" t="s">
        <v>565</v>
      </c>
      <c r="D993" s="197">
        <v>332</v>
      </c>
      <c r="E993" s="196" t="s">
        <v>359</v>
      </c>
      <c r="F993" s="197">
        <v>683</v>
      </c>
      <c r="G993" s="198" t="s">
        <v>407</v>
      </c>
      <c r="H993" s="180"/>
      <c r="I993" s="181">
        <v>14165</v>
      </c>
      <c r="J993" s="181">
        <v>11487</v>
      </c>
      <c r="K993" s="181">
        <f t="shared" si="15"/>
        <v>0</v>
      </c>
      <c r="L993" s="181">
        <v>1088</v>
      </c>
      <c r="M993" s="181">
        <v>26740</v>
      </c>
      <c r="N993" s="249"/>
      <c r="O993" s="205">
        <v>1</v>
      </c>
      <c r="P993" s="181">
        <v>0</v>
      </c>
      <c r="Q993" s="181">
        <v>25652</v>
      </c>
      <c r="R993" s="181">
        <v>0</v>
      </c>
      <c r="S993" s="181">
        <v>0</v>
      </c>
      <c r="T993" s="181">
        <v>1088</v>
      </c>
      <c r="U993" s="181">
        <v>26740</v>
      </c>
      <c r="V993" s="250"/>
      <c r="W993" s="199">
        <v>0</v>
      </c>
      <c r="X993" s="258">
        <v>0.09</v>
      </c>
      <c r="Y993" s="258">
        <v>3.1519819634088543E-2</v>
      </c>
      <c r="Z993" s="259">
        <v>0</v>
      </c>
      <c r="AA993" s="253"/>
      <c r="AB993" s="260">
        <v>0</v>
      </c>
      <c r="AC993" s="261">
        <v>0</v>
      </c>
      <c r="AD993" s="181">
        <v>0</v>
      </c>
      <c r="AE993" s="261">
        <v>0</v>
      </c>
      <c r="AF993" s="262">
        <v>0</v>
      </c>
      <c r="AG993" s="193"/>
    </row>
    <row r="994" spans="1:33" s="59" customFormat="1" ht="12">
      <c r="A994" s="194">
        <v>3516</v>
      </c>
      <c r="B994" s="195">
        <v>3516332766</v>
      </c>
      <c r="C994" s="196" t="s">
        <v>565</v>
      </c>
      <c r="D994" s="197">
        <v>332</v>
      </c>
      <c r="E994" s="196" t="s">
        <v>359</v>
      </c>
      <c r="F994" s="197">
        <v>766</v>
      </c>
      <c r="G994" s="198" t="s">
        <v>431</v>
      </c>
      <c r="H994" s="180"/>
      <c r="I994" s="181">
        <v>13246.709823212914</v>
      </c>
      <c r="J994" s="181">
        <v>4675</v>
      </c>
      <c r="K994" s="181">
        <f t="shared" si="15"/>
        <v>0</v>
      </c>
      <c r="L994" s="181">
        <v>1088</v>
      </c>
      <c r="M994" s="181">
        <v>19009.709823212914</v>
      </c>
      <c r="N994" s="249"/>
      <c r="O994" s="205">
        <v>1</v>
      </c>
      <c r="P994" s="181">
        <v>0</v>
      </c>
      <c r="Q994" s="181">
        <v>17922</v>
      </c>
      <c r="R994" s="181">
        <v>0</v>
      </c>
      <c r="S994" s="181">
        <v>0</v>
      </c>
      <c r="T994" s="181">
        <v>1088</v>
      </c>
      <c r="U994" s="181">
        <v>19010</v>
      </c>
      <c r="V994" s="250"/>
      <c r="W994" s="199">
        <v>0</v>
      </c>
      <c r="X994" s="258">
        <v>0.09</v>
      </c>
      <c r="Y994" s="258">
        <v>3.48303786443661E-3</v>
      </c>
      <c r="Z994" s="259">
        <v>0</v>
      </c>
      <c r="AA994" s="253"/>
      <c r="AB994" s="260">
        <v>0</v>
      </c>
      <c r="AC994" s="261">
        <v>0</v>
      </c>
      <c r="AD994" s="181">
        <v>0</v>
      </c>
      <c r="AE994" s="261">
        <v>0</v>
      </c>
      <c r="AF994" s="262">
        <v>0</v>
      </c>
      <c r="AG994" s="193"/>
    </row>
    <row r="995" spans="1:33" s="59" customFormat="1" ht="12">
      <c r="A995" s="194">
        <v>3517</v>
      </c>
      <c r="B995" s="195">
        <v>3517239001</v>
      </c>
      <c r="C995" s="196" t="s">
        <v>566</v>
      </c>
      <c r="D995" s="197">
        <v>239</v>
      </c>
      <c r="E995" s="196" t="s">
        <v>266</v>
      </c>
      <c r="F995" s="197">
        <v>1</v>
      </c>
      <c r="G995" s="198" t="s">
        <v>28</v>
      </c>
      <c r="H995" s="180"/>
      <c r="I995" s="181">
        <v>13209.638479441464</v>
      </c>
      <c r="J995" s="181">
        <v>2219</v>
      </c>
      <c r="K995" s="181">
        <f t="shared" si="15"/>
        <v>0</v>
      </c>
      <c r="L995" s="181">
        <v>1088</v>
      </c>
      <c r="M995" s="181">
        <v>16516.638479441463</v>
      </c>
      <c r="N995" s="249"/>
      <c r="O995" s="205">
        <v>1</v>
      </c>
      <c r="P995" s="181">
        <v>0</v>
      </c>
      <c r="Q995" s="181">
        <v>15429</v>
      </c>
      <c r="R995" s="181">
        <v>0</v>
      </c>
      <c r="S995" s="181">
        <v>0</v>
      </c>
      <c r="T995" s="181">
        <v>1088</v>
      </c>
      <c r="U995" s="181">
        <v>16517</v>
      </c>
      <c r="V995" s="250"/>
      <c r="W995" s="199">
        <v>0</v>
      </c>
      <c r="X995" s="258">
        <v>0.09</v>
      </c>
      <c r="Y995" s="258">
        <v>1.7655613036377461E-2</v>
      </c>
      <c r="Z995" s="259">
        <v>0</v>
      </c>
      <c r="AA995" s="253"/>
      <c r="AB995" s="260">
        <v>0</v>
      </c>
      <c r="AC995" s="261">
        <v>0</v>
      </c>
      <c r="AD995" s="181">
        <v>0</v>
      </c>
      <c r="AE995" s="261">
        <v>0</v>
      </c>
      <c r="AF995" s="262">
        <v>0</v>
      </c>
      <c r="AG995" s="193"/>
    </row>
    <row r="996" spans="1:33" s="59" customFormat="1" ht="12">
      <c r="A996" s="194">
        <v>3517</v>
      </c>
      <c r="B996" s="195">
        <v>3517239016</v>
      </c>
      <c r="C996" s="196" t="s">
        <v>566</v>
      </c>
      <c r="D996" s="197">
        <v>239</v>
      </c>
      <c r="E996" s="196" t="s">
        <v>266</v>
      </c>
      <c r="F996" s="197">
        <v>16</v>
      </c>
      <c r="G996" s="198" t="s">
        <v>43</v>
      </c>
      <c r="H996" s="180"/>
      <c r="I996" s="181">
        <v>14319.533367003367</v>
      </c>
      <c r="J996" s="181">
        <v>810</v>
      </c>
      <c r="K996" s="181">
        <f t="shared" si="15"/>
        <v>0</v>
      </c>
      <c r="L996" s="181">
        <v>1088</v>
      </c>
      <c r="M996" s="181">
        <v>16217.533367003367</v>
      </c>
      <c r="N996" s="249"/>
      <c r="O996" s="205">
        <v>1</v>
      </c>
      <c r="P996" s="181">
        <v>0</v>
      </c>
      <c r="Q996" s="181">
        <v>15130</v>
      </c>
      <c r="R996" s="181">
        <v>0</v>
      </c>
      <c r="S996" s="181">
        <v>0</v>
      </c>
      <c r="T996" s="181">
        <v>1088</v>
      </c>
      <c r="U996" s="181">
        <v>16218</v>
      </c>
      <c r="V996" s="250"/>
      <c r="W996" s="199">
        <v>0</v>
      </c>
      <c r="X996" s="258">
        <v>0.09</v>
      </c>
      <c r="Y996" s="258">
        <v>4.6078291932031966E-2</v>
      </c>
      <c r="Z996" s="259">
        <v>0</v>
      </c>
      <c r="AA996" s="253"/>
      <c r="AB996" s="260">
        <v>0</v>
      </c>
      <c r="AC996" s="261">
        <v>0</v>
      </c>
      <c r="AD996" s="181">
        <v>0</v>
      </c>
      <c r="AE996" s="261">
        <v>0</v>
      </c>
      <c r="AF996" s="262">
        <v>0</v>
      </c>
      <c r="AG996" s="193"/>
    </row>
    <row r="997" spans="1:33" s="59" customFormat="1" ht="12">
      <c r="A997" s="194">
        <v>3517</v>
      </c>
      <c r="B997" s="195">
        <v>3517239020</v>
      </c>
      <c r="C997" s="196" t="s">
        <v>566</v>
      </c>
      <c r="D997" s="197">
        <v>239</v>
      </c>
      <c r="E997" s="196" t="s">
        <v>266</v>
      </c>
      <c r="F997" s="197">
        <v>20</v>
      </c>
      <c r="G997" s="198" t="s">
        <v>47</v>
      </c>
      <c r="H997" s="180"/>
      <c r="I997" s="181">
        <v>11960</v>
      </c>
      <c r="J997" s="181">
        <v>3738</v>
      </c>
      <c r="K997" s="181">
        <f t="shared" si="15"/>
        <v>0</v>
      </c>
      <c r="L997" s="181">
        <v>1088</v>
      </c>
      <c r="M997" s="181">
        <v>16786</v>
      </c>
      <c r="N997" s="249"/>
      <c r="O997" s="205">
        <v>1</v>
      </c>
      <c r="P997" s="181">
        <v>0</v>
      </c>
      <c r="Q997" s="181">
        <v>15698</v>
      </c>
      <c r="R997" s="181">
        <v>0</v>
      </c>
      <c r="S997" s="181">
        <v>0</v>
      </c>
      <c r="T997" s="181">
        <v>1088</v>
      </c>
      <c r="U997" s="181">
        <v>16786</v>
      </c>
      <c r="V997" s="250"/>
      <c r="W997" s="199">
        <v>0</v>
      </c>
      <c r="X997" s="258">
        <v>0.09</v>
      </c>
      <c r="Y997" s="258">
        <v>6.1347523358140643E-2</v>
      </c>
      <c r="Z997" s="259">
        <v>0</v>
      </c>
      <c r="AA997" s="253"/>
      <c r="AB997" s="260">
        <v>0</v>
      </c>
      <c r="AC997" s="261">
        <v>0</v>
      </c>
      <c r="AD997" s="181">
        <v>0</v>
      </c>
      <c r="AE997" s="261">
        <v>0</v>
      </c>
      <c r="AF997" s="262">
        <v>0</v>
      </c>
      <c r="AG997" s="193"/>
    </row>
    <row r="998" spans="1:33" s="59" customFormat="1" ht="12">
      <c r="A998" s="194">
        <v>3517</v>
      </c>
      <c r="B998" s="195">
        <v>3517239036</v>
      </c>
      <c r="C998" s="196" t="s">
        <v>566</v>
      </c>
      <c r="D998" s="197">
        <v>239</v>
      </c>
      <c r="E998" s="196" t="s">
        <v>266</v>
      </c>
      <c r="F998" s="197">
        <v>36</v>
      </c>
      <c r="G998" s="198" t="s">
        <v>63</v>
      </c>
      <c r="H998" s="180"/>
      <c r="I998" s="181">
        <v>16139</v>
      </c>
      <c r="J998" s="181">
        <v>8021</v>
      </c>
      <c r="K998" s="181">
        <f t="shared" si="15"/>
        <v>0</v>
      </c>
      <c r="L998" s="181">
        <v>1088</v>
      </c>
      <c r="M998" s="181">
        <v>25248</v>
      </c>
      <c r="N998" s="249"/>
      <c r="O998" s="205">
        <v>7</v>
      </c>
      <c r="P998" s="181">
        <v>0</v>
      </c>
      <c r="Q998" s="181">
        <v>169120</v>
      </c>
      <c r="R998" s="181">
        <v>0</v>
      </c>
      <c r="S998" s="181">
        <v>0</v>
      </c>
      <c r="T998" s="181">
        <v>7616</v>
      </c>
      <c r="U998" s="181">
        <v>176736</v>
      </c>
      <c r="V998" s="250"/>
      <c r="W998" s="199">
        <v>0</v>
      </c>
      <c r="X998" s="258">
        <v>0.09</v>
      </c>
      <c r="Y998" s="258">
        <v>6.9779053798513846E-2</v>
      </c>
      <c r="Z998" s="259">
        <v>0</v>
      </c>
      <c r="AA998" s="253"/>
      <c r="AB998" s="260">
        <v>0</v>
      </c>
      <c r="AC998" s="261">
        <v>0</v>
      </c>
      <c r="AD998" s="181">
        <v>0</v>
      </c>
      <c r="AE998" s="261">
        <v>0</v>
      </c>
      <c r="AF998" s="262">
        <v>0</v>
      </c>
      <c r="AG998" s="193"/>
    </row>
    <row r="999" spans="1:33" s="59" customFormat="1" ht="12">
      <c r="A999" s="194">
        <v>3517</v>
      </c>
      <c r="B999" s="195">
        <v>3517239052</v>
      </c>
      <c r="C999" s="196" t="s">
        <v>566</v>
      </c>
      <c r="D999" s="197">
        <v>239</v>
      </c>
      <c r="E999" s="196" t="s">
        <v>266</v>
      </c>
      <c r="F999" s="197">
        <v>52</v>
      </c>
      <c r="G999" s="198" t="s">
        <v>79</v>
      </c>
      <c r="H999" s="180"/>
      <c r="I999" s="181">
        <v>14833</v>
      </c>
      <c r="J999" s="181">
        <v>6712</v>
      </c>
      <c r="K999" s="181">
        <f t="shared" si="15"/>
        <v>0</v>
      </c>
      <c r="L999" s="181">
        <v>1088</v>
      </c>
      <c r="M999" s="181">
        <v>22633</v>
      </c>
      <c r="N999" s="249"/>
      <c r="O999" s="205">
        <v>19</v>
      </c>
      <c r="P999" s="181">
        <v>0</v>
      </c>
      <c r="Q999" s="181">
        <v>409355</v>
      </c>
      <c r="R999" s="181">
        <v>0</v>
      </c>
      <c r="S999" s="181">
        <v>0</v>
      </c>
      <c r="T999" s="181">
        <v>20672</v>
      </c>
      <c r="U999" s="181">
        <v>430027</v>
      </c>
      <c r="V999" s="250"/>
      <c r="W999" s="199">
        <v>0</v>
      </c>
      <c r="X999" s="258">
        <v>0.09</v>
      </c>
      <c r="Y999" s="258">
        <v>4.4437777567239219E-2</v>
      </c>
      <c r="Z999" s="259">
        <v>0</v>
      </c>
      <c r="AA999" s="253"/>
      <c r="AB999" s="260">
        <v>0</v>
      </c>
      <c r="AC999" s="261">
        <v>0</v>
      </c>
      <c r="AD999" s="181">
        <v>0</v>
      </c>
      <c r="AE999" s="261">
        <v>0</v>
      </c>
      <c r="AF999" s="262">
        <v>0</v>
      </c>
      <c r="AG999" s="193"/>
    </row>
    <row r="1000" spans="1:33" s="59" customFormat="1" ht="12">
      <c r="A1000" s="194">
        <v>3517</v>
      </c>
      <c r="B1000" s="195">
        <v>3517239072</v>
      </c>
      <c r="C1000" s="196" t="s">
        <v>566</v>
      </c>
      <c r="D1000" s="197">
        <v>239</v>
      </c>
      <c r="E1000" s="196" t="s">
        <v>266</v>
      </c>
      <c r="F1000" s="197">
        <v>72</v>
      </c>
      <c r="G1000" s="198" t="s">
        <v>99</v>
      </c>
      <c r="H1000" s="180"/>
      <c r="I1000" s="181">
        <v>16913</v>
      </c>
      <c r="J1000" s="181">
        <v>5133</v>
      </c>
      <c r="K1000" s="181">
        <f t="shared" si="15"/>
        <v>0</v>
      </c>
      <c r="L1000" s="181">
        <v>1088</v>
      </c>
      <c r="M1000" s="181">
        <v>23134</v>
      </c>
      <c r="N1000" s="249"/>
      <c r="O1000" s="205">
        <v>1</v>
      </c>
      <c r="P1000" s="181">
        <v>0</v>
      </c>
      <c r="Q1000" s="181">
        <v>22046</v>
      </c>
      <c r="R1000" s="181">
        <v>0</v>
      </c>
      <c r="S1000" s="181">
        <v>0</v>
      </c>
      <c r="T1000" s="181">
        <v>1088</v>
      </c>
      <c r="U1000" s="181">
        <v>23134</v>
      </c>
      <c r="V1000" s="250"/>
      <c r="W1000" s="199">
        <v>0</v>
      </c>
      <c r="X1000" s="258">
        <v>0.09</v>
      </c>
      <c r="Y1000" s="258">
        <v>3.3618545645233058E-3</v>
      </c>
      <c r="Z1000" s="259">
        <v>0</v>
      </c>
      <c r="AA1000" s="253"/>
      <c r="AB1000" s="260">
        <v>0</v>
      </c>
      <c r="AC1000" s="261">
        <v>0</v>
      </c>
      <c r="AD1000" s="181">
        <v>0</v>
      </c>
      <c r="AE1000" s="261">
        <v>0</v>
      </c>
      <c r="AF1000" s="262">
        <v>0</v>
      </c>
      <c r="AG1000" s="193"/>
    </row>
    <row r="1001" spans="1:33" s="59" customFormat="1" ht="12">
      <c r="A1001" s="194">
        <v>3517</v>
      </c>
      <c r="B1001" s="195">
        <v>3517239082</v>
      </c>
      <c r="C1001" s="196" t="s">
        <v>566</v>
      </c>
      <c r="D1001" s="197">
        <v>239</v>
      </c>
      <c r="E1001" s="196" t="s">
        <v>266</v>
      </c>
      <c r="F1001" s="197">
        <v>82</v>
      </c>
      <c r="G1001" s="198" t="s">
        <v>109</v>
      </c>
      <c r="H1001" s="180"/>
      <c r="I1001" s="181">
        <v>16178</v>
      </c>
      <c r="J1001" s="181">
        <v>7852</v>
      </c>
      <c r="K1001" s="181">
        <f t="shared" si="15"/>
        <v>0</v>
      </c>
      <c r="L1001" s="181">
        <v>1088</v>
      </c>
      <c r="M1001" s="181">
        <v>25118</v>
      </c>
      <c r="N1001" s="249"/>
      <c r="O1001" s="205">
        <v>1</v>
      </c>
      <c r="P1001" s="181">
        <v>0</v>
      </c>
      <c r="Q1001" s="181">
        <v>24030</v>
      </c>
      <c r="R1001" s="181">
        <v>0</v>
      </c>
      <c r="S1001" s="181">
        <v>0</v>
      </c>
      <c r="T1001" s="181">
        <v>1088</v>
      </c>
      <c r="U1001" s="181">
        <v>25118</v>
      </c>
      <c r="V1001" s="250"/>
      <c r="W1001" s="199">
        <v>0</v>
      </c>
      <c r="X1001" s="258">
        <v>0.09</v>
      </c>
      <c r="Y1001" s="258">
        <v>6.2172950257985572E-3</v>
      </c>
      <c r="Z1001" s="259">
        <v>0</v>
      </c>
      <c r="AA1001" s="253"/>
      <c r="AB1001" s="260">
        <v>0</v>
      </c>
      <c r="AC1001" s="261">
        <v>0</v>
      </c>
      <c r="AD1001" s="181">
        <v>0</v>
      </c>
      <c r="AE1001" s="261">
        <v>0</v>
      </c>
      <c r="AF1001" s="262">
        <v>0</v>
      </c>
      <c r="AG1001" s="193"/>
    </row>
    <row r="1002" spans="1:33" s="59" customFormat="1" ht="12">
      <c r="A1002" s="194">
        <v>3517</v>
      </c>
      <c r="B1002" s="195">
        <v>3517239083</v>
      </c>
      <c r="C1002" s="196" t="s">
        <v>566</v>
      </c>
      <c r="D1002" s="197">
        <v>239</v>
      </c>
      <c r="E1002" s="196" t="s">
        <v>266</v>
      </c>
      <c r="F1002" s="197">
        <v>83</v>
      </c>
      <c r="G1002" s="198" t="s">
        <v>110</v>
      </c>
      <c r="H1002" s="180"/>
      <c r="I1002" s="181">
        <v>11960</v>
      </c>
      <c r="J1002" s="181">
        <v>2286</v>
      </c>
      <c r="K1002" s="181">
        <f t="shared" si="15"/>
        <v>0</v>
      </c>
      <c r="L1002" s="181">
        <v>1088</v>
      </c>
      <c r="M1002" s="181">
        <v>15334</v>
      </c>
      <c r="N1002" s="249"/>
      <c r="O1002" s="205">
        <v>1</v>
      </c>
      <c r="P1002" s="181">
        <v>0</v>
      </c>
      <c r="Q1002" s="181">
        <v>14246</v>
      </c>
      <c r="R1002" s="181">
        <v>0</v>
      </c>
      <c r="S1002" s="181">
        <v>0</v>
      </c>
      <c r="T1002" s="181">
        <v>1088</v>
      </c>
      <c r="U1002" s="181">
        <v>15334</v>
      </c>
      <c r="V1002" s="250"/>
      <c r="W1002" s="199">
        <v>0</v>
      </c>
      <c r="X1002" s="258">
        <v>0.09</v>
      </c>
      <c r="Y1002" s="258">
        <v>8.5243492052089337E-3</v>
      </c>
      <c r="Z1002" s="259">
        <v>0</v>
      </c>
      <c r="AA1002" s="253"/>
      <c r="AB1002" s="260">
        <v>0</v>
      </c>
      <c r="AC1002" s="261">
        <v>0</v>
      </c>
      <c r="AD1002" s="181">
        <v>0</v>
      </c>
      <c r="AE1002" s="261">
        <v>0</v>
      </c>
      <c r="AF1002" s="262">
        <v>0</v>
      </c>
      <c r="AG1002" s="193"/>
    </row>
    <row r="1003" spans="1:33" s="59" customFormat="1" ht="12">
      <c r="A1003" s="194">
        <v>3517</v>
      </c>
      <c r="B1003" s="195">
        <v>3517239094</v>
      </c>
      <c r="C1003" s="196" t="s">
        <v>566</v>
      </c>
      <c r="D1003" s="197">
        <v>239</v>
      </c>
      <c r="E1003" s="196" t="s">
        <v>266</v>
      </c>
      <c r="F1003" s="197">
        <v>94</v>
      </c>
      <c r="G1003" s="198" t="s">
        <v>121</v>
      </c>
      <c r="H1003" s="180"/>
      <c r="I1003" s="181">
        <v>13282.055354377604</v>
      </c>
      <c r="J1003" s="181">
        <v>1675</v>
      </c>
      <c r="K1003" s="181">
        <f t="shared" si="15"/>
        <v>0</v>
      </c>
      <c r="L1003" s="181">
        <v>1088</v>
      </c>
      <c r="M1003" s="181">
        <v>16045.055354377604</v>
      </c>
      <c r="N1003" s="249"/>
      <c r="O1003" s="205">
        <v>2</v>
      </c>
      <c r="P1003" s="181">
        <v>0</v>
      </c>
      <c r="Q1003" s="181">
        <v>29914</v>
      </c>
      <c r="R1003" s="181">
        <v>0</v>
      </c>
      <c r="S1003" s="181">
        <v>0</v>
      </c>
      <c r="T1003" s="181">
        <v>2176</v>
      </c>
      <c r="U1003" s="181">
        <v>32090</v>
      </c>
      <c r="V1003" s="250"/>
      <c r="W1003" s="199">
        <v>0</v>
      </c>
      <c r="X1003" s="258">
        <v>0.09</v>
      </c>
      <c r="Y1003" s="258">
        <v>1.2133164240380829E-3</v>
      </c>
      <c r="Z1003" s="259">
        <v>0</v>
      </c>
      <c r="AA1003" s="253"/>
      <c r="AB1003" s="260">
        <v>0</v>
      </c>
      <c r="AC1003" s="261">
        <v>0</v>
      </c>
      <c r="AD1003" s="181">
        <v>0</v>
      </c>
      <c r="AE1003" s="261">
        <v>0</v>
      </c>
      <c r="AF1003" s="262">
        <v>0</v>
      </c>
      <c r="AG1003" s="193"/>
    </row>
    <row r="1004" spans="1:33" s="59" customFormat="1" ht="12">
      <c r="A1004" s="194">
        <v>3517</v>
      </c>
      <c r="B1004" s="195">
        <v>3517239095</v>
      </c>
      <c r="C1004" s="196" t="s">
        <v>566</v>
      </c>
      <c r="D1004" s="197">
        <v>239</v>
      </c>
      <c r="E1004" s="196" t="s">
        <v>266</v>
      </c>
      <c r="F1004" s="197">
        <v>95</v>
      </c>
      <c r="G1004" s="198" t="s">
        <v>122</v>
      </c>
      <c r="H1004" s="180"/>
      <c r="I1004" s="181">
        <v>18651</v>
      </c>
      <c r="J1004" s="181">
        <v>0</v>
      </c>
      <c r="K1004" s="181">
        <f t="shared" si="15"/>
        <v>0</v>
      </c>
      <c r="L1004" s="181">
        <v>1088</v>
      </c>
      <c r="M1004" s="181">
        <v>19739</v>
      </c>
      <c r="N1004" s="249"/>
      <c r="O1004" s="205">
        <v>3</v>
      </c>
      <c r="P1004" s="181">
        <v>0</v>
      </c>
      <c r="Q1004" s="181">
        <v>55953</v>
      </c>
      <c r="R1004" s="181">
        <v>0</v>
      </c>
      <c r="S1004" s="181">
        <v>0</v>
      </c>
      <c r="T1004" s="181">
        <v>3264</v>
      </c>
      <c r="U1004" s="181">
        <v>59217</v>
      </c>
      <c r="V1004" s="250"/>
      <c r="W1004" s="199">
        <v>0</v>
      </c>
      <c r="X1004" s="258">
        <v>0.18</v>
      </c>
      <c r="Y1004" s="258">
        <v>0.13923286409707997</v>
      </c>
      <c r="Z1004" s="259">
        <v>0</v>
      </c>
      <c r="AA1004" s="253"/>
      <c r="AB1004" s="260">
        <v>0</v>
      </c>
      <c r="AC1004" s="261">
        <v>0</v>
      </c>
      <c r="AD1004" s="181">
        <v>0</v>
      </c>
      <c r="AE1004" s="261">
        <v>0</v>
      </c>
      <c r="AF1004" s="262">
        <v>0</v>
      </c>
      <c r="AG1004" s="193"/>
    </row>
    <row r="1005" spans="1:33" s="59" customFormat="1" ht="12">
      <c r="A1005" s="194">
        <v>3517</v>
      </c>
      <c r="B1005" s="195">
        <v>3517239096</v>
      </c>
      <c r="C1005" s="196" t="s">
        <v>566</v>
      </c>
      <c r="D1005" s="197">
        <v>239</v>
      </c>
      <c r="E1005" s="196" t="s">
        <v>266</v>
      </c>
      <c r="F1005" s="197">
        <v>96</v>
      </c>
      <c r="G1005" s="198" t="s">
        <v>123</v>
      </c>
      <c r="H1005" s="180"/>
      <c r="I1005" s="181">
        <v>17454</v>
      </c>
      <c r="J1005" s="181">
        <v>11838</v>
      </c>
      <c r="K1005" s="181">
        <f t="shared" si="15"/>
        <v>0</v>
      </c>
      <c r="L1005" s="181">
        <v>1088</v>
      </c>
      <c r="M1005" s="181">
        <v>30380</v>
      </c>
      <c r="N1005" s="249"/>
      <c r="O1005" s="205">
        <v>4</v>
      </c>
      <c r="P1005" s="181">
        <v>0</v>
      </c>
      <c r="Q1005" s="181">
        <v>117168</v>
      </c>
      <c r="R1005" s="181">
        <v>0</v>
      </c>
      <c r="S1005" s="181">
        <v>0</v>
      </c>
      <c r="T1005" s="181">
        <v>4352</v>
      </c>
      <c r="U1005" s="181">
        <v>121520</v>
      </c>
      <c r="V1005" s="250"/>
      <c r="W1005" s="199">
        <v>0</v>
      </c>
      <c r="X1005" s="258">
        <v>0.09</v>
      </c>
      <c r="Y1005" s="258">
        <v>4.573659334352756E-2</v>
      </c>
      <c r="Z1005" s="259">
        <v>0</v>
      </c>
      <c r="AA1005" s="253"/>
      <c r="AB1005" s="260">
        <v>0</v>
      </c>
      <c r="AC1005" s="261">
        <v>0</v>
      </c>
      <c r="AD1005" s="181">
        <v>0</v>
      </c>
      <c r="AE1005" s="261">
        <v>0</v>
      </c>
      <c r="AF1005" s="262">
        <v>0</v>
      </c>
      <c r="AG1005" s="193"/>
    </row>
    <row r="1006" spans="1:33" s="59" customFormat="1" ht="12">
      <c r="A1006" s="194">
        <v>3517</v>
      </c>
      <c r="B1006" s="195">
        <v>3517239131</v>
      </c>
      <c r="C1006" s="196" t="s">
        <v>566</v>
      </c>
      <c r="D1006" s="197">
        <v>239</v>
      </c>
      <c r="E1006" s="196" t="s">
        <v>266</v>
      </c>
      <c r="F1006" s="197">
        <v>131</v>
      </c>
      <c r="G1006" s="198" t="s">
        <v>158</v>
      </c>
      <c r="H1006" s="180"/>
      <c r="I1006" s="181">
        <v>16178</v>
      </c>
      <c r="J1006" s="181">
        <v>7979</v>
      </c>
      <c r="K1006" s="181">
        <f t="shared" si="15"/>
        <v>0</v>
      </c>
      <c r="L1006" s="181">
        <v>1088</v>
      </c>
      <c r="M1006" s="181">
        <v>25245</v>
      </c>
      <c r="N1006" s="249"/>
      <c r="O1006" s="205">
        <v>1</v>
      </c>
      <c r="P1006" s="181">
        <v>0</v>
      </c>
      <c r="Q1006" s="181">
        <v>24157</v>
      </c>
      <c r="R1006" s="181">
        <v>0</v>
      </c>
      <c r="S1006" s="181">
        <v>0</v>
      </c>
      <c r="T1006" s="181">
        <v>1088</v>
      </c>
      <c r="U1006" s="181">
        <v>25245</v>
      </c>
      <c r="V1006" s="250"/>
      <c r="W1006" s="199">
        <v>0</v>
      </c>
      <c r="X1006" s="258">
        <v>0.09</v>
      </c>
      <c r="Y1006" s="258">
        <v>3.7676118669597736E-3</v>
      </c>
      <c r="Z1006" s="259">
        <v>0</v>
      </c>
      <c r="AA1006" s="253"/>
      <c r="AB1006" s="260">
        <v>0</v>
      </c>
      <c r="AC1006" s="261">
        <v>0</v>
      </c>
      <c r="AD1006" s="181">
        <v>0</v>
      </c>
      <c r="AE1006" s="261">
        <v>0</v>
      </c>
      <c r="AF1006" s="262">
        <v>0</v>
      </c>
      <c r="AG1006" s="193"/>
    </row>
    <row r="1007" spans="1:33" s="59" customFormat="1" ht="12">
      <c r="A1007" s="194">
        <v>3517</v>
      </c>
      <c r="B1007" s="195">
        <v>3517239167</v>
      </c>
      <c r="C1007" s="196" t="s">
        <v>566</v>
      </c>
      <c r="D1007" s="197">
        <v>239</v>
      </c>
      <c r="E1007" s="196" t="s">
        <v>266</v>
      </c>
      <c r="F1007" s="197">
        <v>167</v>
      </c>
      <c r="G1007" s="198" t="s">
        <v>194</v>
      </c>
      <c r="H1007" s="180"/>
      <c r="I1007" s="181">
        <v>16403</v>
      </c>
      <c r="J1007" s="181">
        <v>8291</v>
      </c>
      <c r="K1007" s="181">
        <f t="shared" si="15"/>
        <v>0</v>
      </c>
      <c r="L1007" s="181">
        <v>1088</v>
      </c>
      <c r="M1007" s="181">
        <v>25782</v>
      </c>
      <c r="N1007" s="249"/>
      <c r="O1007" s="205">
        <v>1</v>
      </c>
      <c r="P1007" s="181">
        <v>0</v>
      </c>
      <c r="Q1007" s="181">
        <v>24694</v>
      </c>
      <c r="R1007" s="181">
        <v>0</v>
      </c>
      <c r="S1007" s="181">
        <v>0</v>
      </c>
      <c r="T1007" s="181">
        <v>1088</v>
      </c>
      <c r="U1007" s="181">
        <v>25782</v>
      </c>
      <c r="V1007" s="250"/>
      <c r="W1007" s="199">
        <v>0</v>
      </c>
      <c r="X1007" s="258">
        <v>0.09</v>
      </c>
      <c r="Y1007" s="258">
        <v>2.0401662342518591E-2</v>
      </c>
      <c r="Z1007" s="259">
        <v>0</v>
      </c>
      <c r="AA1007" s="253"/>
      <c r="AB1007" s="260">
        <v>0</v>
      </c>
      <c r="AC1007" s="261">
        <v>0</v>
      </c>
      <c r="AD1007" s="181">
        <v>0</v>
      </c>
      <c r="AE1007" s="261">
        <v>0</v>
      </c>
      <c r="AF1007" s="262">
        <v>0</v>
      </c>
      <c r="AG1007" s="193"/>
    </row>
    <row r="1008" spans="1:33" s="59" customFormat="1" ht="12">
      <c r="A1008" s="194">
        <v>3517</v>
      </c>
      <c r="B1008" s="195">
        <v>3517239171</v>
      </c>
      <c r="C1008" s="196" t="s">
        <v>566</v>
      </c>
      <c r="D1008" s="197">
        <v>239</v>
      </c>
      <c r="E1008" s="196" t="s">
        <v>266</v>
      </c>
      <c r="F1008" s="197">
        <v>171</v>
      </c>
      <c r="G1008" s="198" t="s">
        <v>198</v>
      </c>
      <c r="H1008" s="180"/>
      <c r="I1008" s="181">
        <v>14922</v>
      </c>
      <c r="J1008" s="181">
        <v>4987</v>
      </c>
      <c r="K1008" s="181">
        <f t="shared" si="15"/>
        <v>0</v>
      </c>
      <c r="L1008" s="181">
        <v>1088</v>
      </c>
      <c r="M1008" s="181">
        <v>20997</v>
      </c>
      <c r="N1008" s="249"/>
      <c r="O1008" s="205">
        <v>12</v>
      </c>
      <c r="P1008" s="181">
        <v>0</v>
      </c>
      <c r="Q1008" s="181">
        <v>238908</v>
      </c>
      <c r="R1008" s="181">
        <v>0</v>
      </c>
      <c r="S1008" s="181">
        <v>0</v>
      </c>
      <c r="T1008" s="181">
        <v>13056</v>
      </c>
      <c r="U1008" s="181">
        <v>251964</v>
      </c>
      <c r="V1008" s="250"/>
      <c r="W1008" s="199">
        <v>0</v>
      </c>
      <c r="X1008" s="258">
        <v>0.09</v>
      </c>
      <c r="Y1008" s="258">
        <v>1.2050290111483503E-2</v>
      </c>
      <c r="Z1008" s="259">
        <v>0</v>
      </c>
      <c r="AA1008" s="253"/>
      <c r="AB1008" s="260">
        <v>0</v>
      </c>
      <c r="AC1008" s="261">
        <v>0</v>
      </c>
      <c r="AD1008" s="181">
        <v>0</v>
      </c>
      <c r="AE1008" s="261">
        <v>0</v>
      </c>
      <c r="AF1008" s="262">
        <v>0</v>
      </c>
      <c r="AG1008" s="193"/>
    </row>
    <row r="1009" spans="1:33" s="59" customFormat="1" ht="12">
      <c r="A1009" s="194">
        <v>3517</v>
      </c>
      <c r="B1009" s="195">
        <v>3517239172</v>
      </c>
      <c r="C1009" s="196" t="s">
        <v>566</v>
      </c>
      <c r="D1009" s="197">
        <v>239</v>
      </c>
      <c r="E1009" s="196" t="s">
        <v>266</v>
      </c>
      <c r="F1009" s="197">
        <v>172</v>
      </c>
      <c r="G1009" s="198" t="s">
        <v>199</v>
      </c>
      <c r="H1009" s="180"/>
      <c r="I1009" s="181">
        <v>17454</v>
      </c>
      <c r="J1009" s="181">
        <v>12691</v>
      </c>
      <c r="K1009" s="181">
        <f t="shared" si="15"/>
        <v>0</v>
      </c>
      <c r="L1009" s="181">
        <v>1088</v>
      </c>
      <c r="M1009" s="181">
        <v>31233</v>
      </c>
      <c r="N1009" s="249"/>
      <c r="O1009" s="205">
        <v>4</v>
      </c>
      <c r="P1009" s="181">
        <v>0</v>
      </c>
      <c r="Q1009" s="181">
        <v>120580</v>
      </c>
      <c r="R1009" s="181">
        <v>0</v>
      </c>
      <c r="S1009" s="181">
        <v>0</v>
      </c>
      <c r="T1009" s="181">
        <v>4352</v>
      </c>
      <c r="U1009" s="181">
        <v>124932</v>
      </c>
      <c r="V1009" s="250"/>
      <c r="W1009" s="199">
        <v>0</v>
      </c>
      <c r="X1009" s="258">
        <v>0.09</v>
      </c>
      <c r="Y1009" s="258">
        <v>3.5294632692337249E-2</v>
      </c>
      <c r="Z1009" s="259">
        <v>0</v>
      </c>
      <c r="AA1009" s="253"/>
      <c r="AB1009" s="260">
        <v>0</v>
      </c>
      <c r="AC1009" s="261">
        <v>0</v>
      </c>
      <c r="AD1009" s="181">
        <v>0</v>
      </c>
      <c r="AE1009" s="261">
        <v>0</v>
      </c>
      <c r="AF1009" s="262">
        <v>0</v>
      </c>
      <c r="AG1009" s="193"/>
    </row>
    <row r="1010" spans="1:33" s="59" customFormat="1" ht="12">
      <c r="A1010" s="194">
        <v>3517</v>
      </c>
      <c r="B1010" s="195">
        <v>3517239182</v>
      </c>
      <c r="C1010" s="196" t="s">
        <v>566</v>
      </c>
      <c r="D1010" s="197">
        <v>239</v>
      </c>
      <c r="E1010" s="196" t="s">
        <v>266</v>
      </c>
      <c r="F1010" s="197">
        <v>182</v>
      </c>
      <c r="G1010" s="198" t="s">
        <v>209</v>
      </c>
      <c r="H1010" s="180"/>
      <c r="I1010" s="181">
        <v>16538</v>
      </c>
      <c r="J1010" s="181">
        <v>3967</v>
      </c>
      <c r="K1010" s="181">
        <f t="shared" si="15"/>
        <v>0</v>
      </c>
      <c r="L1010" s="181">
        <v>1088</v>
      </c>
      <c r="M1010" s="181">
        <v>21593</v>
      </c>
      <c r="N1010" s="249"/>
      <c r="O1010" s="205">
        <v>8</v>
      </c>
      <c r="P1010" s="181">
        <v>0</v>
      </c>
      <c r="Q1010" s="181">
        <v>164040</v>
      </c>
      <c r="R1010" s="181">
        <v>0</v>
      </c>
      <c r="S1010" s="181">
        <v>0</v>
      </c>
      <c r="T1010" s="181">
        <v>8704</v>
      </c>
      <c r="U1010" s="181">
        <v>172744</v>
      </c>
      <c r="V1010" s="250"/>
      <c r="W1010" s="199">
        <v>0</v>
      </c>
      <c r="X1010" s="258">
        <v>0.09</v>
      </c>
      <c r="Y1010" s="258">
        <v>1.9108632759035075E-2</v>
      </c>
      <c r="Z1010" s="259">
        <v>0</v>
      </c>
      <c r="AA1010" s="253"/>
      <c r="AB1010" s="260">
        <v>0</v>
      </c>
      <c r="AC1010" s="261">
        <v>0</v>
      </c>
      <c r="AD1010" s="181">
        <v>0</v>
      </c>
      <c r="AE1010" s="261">
        <v>0</v>
      </c>
      <c r="AF1010" s="262">
        <v>0</v>
      </c>
      <c r="AG1010" s="193"/>
    </row>
    <row r="1011" spans="1:33" s="59" customFormat="1" ht="12">
      <c r="A1011" s="194">
        <v>3517</v>
      </c>
      <c r="B1011" s="195">
        <v>3517239231</v>
      </c>
      <c r="C1011" s="196" t="s">
        <v>566</v>
      </c>
      <c r="D1011" s="197">
        <v>239</v>
      </c>
      <c r="E1011" s="196" t="s">
        <v>266</v>
      </c>
      <c r="F1011" s="197">
        <v>231</v>
      </c>
      <c r="G1011" s="198" t="s">
        <v>258</v>
      </c>
      <c r="H1011" s="180"/>
      <c r="I1011" s="181">
        <v>15848</v>
      </c>
      <c r="J1011" s="181">
        <v>4594</v>
      </c>
      <c r="K1011" s="181">
        <f t="shared" si="15"/>
        <v>0</v>
      </c>
      <c r="L1011" s="181">
        <v>1088</v>
      </c>
      <c r="M1011" s="181">
        <v>21530</v>
      </c>
      <c r="N1011" s="249"/>
      <c r="O1011" s="205">
        <v>18</v>
      </c>
      <c r="P1011" s="181">
        <v>0</v>
      </c>
      <c r="Q1011" s="181">
        <v>367956</v>
      </c>
      <c r="R1011" s="181">
        <v>0</v>
      </c>
      <c r="S1011" s="181">
        <v>0</v>
      </c>
      <c r="T1011" s="181">
        <v>19584</v>
      </c>
      <c r="U1011" s="181">
        <v>387540</v>
      </c>
      <c r="V1011" s="250"/>
      <c r="W1011" s="199">
        <v>0</v>
      </c>
      <c r="X1011" s="258">
        <v>0.09</v>
      </c>
      <c r="Y1011" s="258">
        <v>2.6803784676531332E-2</v>
      </c>
      <c r="Z1011" s="259">
        <v>0</v>
      </c>
      <c r="AA1011" s="253"/>
      <c r="AB1011" s="260">
        <v>0</v>
      </c>
      <c r="AC1011" s="261">
        <v>0</v>
      </c>
      <c r="AD1011" s="181">
        <v>0</v>
      </c>
      <c r="AE1011" s="261">
        <v>0</v>
      </c>
      <c r="AF1011" s="262">
        <v>0</v>
      </c>
      <c r="AG1011" s="193"/>
    </row>
    <row r="1012" spans="1:33" s="59" customFormat="1" ht="12">
      <c r="A1012" s="194">
        <v>3517</v>
      </c>
      <c r="B1012" s="195">
        <v>3517239239</v>
      </c>
      <c r="C1012" s="196" t="s">
        <v>566</v>
      </c>
      <c r="D1012" s="197">
        <v>239</v>
      </c>
      <c r="E1012" s="196" t="s">
        <v>266</v>
      </c>
      <c r="F1012" s="197">
        <v>239</v>
      </c>
      <c r="G1012" s="198" t="s">
        <v>266</v>
      </c>
      <c r="H1012" s="180"/>
      <c r="I1012" s="181">
        <v>15220</v>
      </c>
      <c r="J1012" s="181">
        <v>5416</v>
      </c>
      <c r="K1012" s="181">
        <f t="shared" si="15"/>
        <v>0</v>
      </c>
      <c r="L1012" s="181">
        <v>1088</v>
      </c>
      <c r="M1012" s="181">
        <v>21724</v>
      </c>
      <c r="N1012" s="249"/>
      <c r="O1012" s="205">
        <v>84</v>
      </c>
      <c r="P1012" s="181">
        <v>0</v>
      </c>
      <c r="Q1012" s="181">
        <v>1733424</v>
      </c>
      <c r="R1012" s="181">
        <v>0</v>
      </c>
      <c r="S1012" s="181">
        <v>0</v>
      </c>
      <c r="T1012" s="181">
        <v>91392</v>
      </c>
      <c r="U1012" s="181">
        <v>1824816</v>
      </c>
      <c r="V1012" s="250"/>
      <c r="W1012" s="199">
        <v>0</v>
      </c>
      <c r="X1012" s="258">
        <v>0.09</v>
      </c>
      <c r="Y1012" s="258">
        <v>5.8091883154408587E-2</v>
      </c>
      <c r="Z1012" s="259">
        <v>0</v>
      </c>
      <c r="AA1012" s="253"/>
      <c r="AB1012" s="260">
        <v>0</v>
      </c>
      <c r="AC1012" s="261">
        <v>0</v>
      </c>
      <c r="AD1012" s="181">
        <v>0</v>
      </c>
      <c r="AE1012" s="261">
        <v>0</v>
      </c>
      <c r="AF1012" s="262">
        <v>0</v>
      </c>
      <c r="AG1012" s="193"/>
    </row>
    <row r="1013" spans="1:33" s="59" customFormat="1" ht="12">
      <c r="A1013" s="194">
        <v>3517</v>
      </c>
      <c r="B1013" s="195">
        <v>3517239244</v>
      </c>
      <c r="C1013" s="196" t="s">
        <v>566</v>
      </c>
      <c r="D1013" s="197">
        <v>239</v>
      </c>
      <c r="E1013" s="196" t="s">
        <v>266</v>
      </c>
      <c r="F1013" s="197">
        <v>244</v>
      </c>
      <c r="G1013" s="198" t="s">
        <v>271</v>
      </c>
      <c r="H1013" s="180"/>
      <c r="I1013" s="181">
        <v>15296.445320714512</v>
      </c>
      <c r="J1013" s="181">
        <v>4586</v>
      </c>
      <c r="K1013" s="181">
        <f t="shared" si="15"/>
        <v>0</v>
      </c>
      <c r="L1013" s="181">
        <v>1088</v>
      </c>
      <c r="M1013" s="181">
        <v>20970.445320714512</v>
      </c>
      <c r="N1013" s="249"/>
      <c r="O1013" s="205">
        <v>1</v>
      </c>
      <c r="P1013" s="181">
        <v>0</v>
      </c>
      <c r="Q1013" s="181">
        <v>19882</v>
      </c>
      <c r="R1013" s="181">
        <v>0</v>
      </c>
      <c r="S1013" s="181">
        <v>0</v>
      </c>
      <c r="T1013" s="181">
        <v>1088</v>
      </c>
      <c r="U1013" s="181">
        <v>20970</v>
      </c>
      <c r="V1013" s="250"/>
      <c r="W1013" s="199">
        <v>0</v>
      </c>
      <c r="X1013" s="258">
        <v>0.09</v>
      </c>
      <c r="Y1013" s="258">
        <v>0.11945951840522252</v>
      </c>
      <c r="Z1013" s="259">
        <v>0</v>
      </c>
      <c r="AA1013" s="253"/>
      <c r="AB1013" s="260">
        <v>0</v>
      </c>
      <c r="AC1013" s="261">
        <v>0</v>
      </c>
      <c r="AD1013" s="181">
        <v>0</v>
      </c>
      <c r="AE1013" s="261">
        <v>0</v>
      </c>
      <c r="AF1013" s="262">
        <v>0</v>
      </c>
      <c r="AG1013" s="193"/>
    </row>
    <row r="1014" spans="1:33" s="59" customFormat="1" ht="12">
      <c r="A1014" s="194">
        <v>3517</v>
      </c>
      <c r="B1014" s="195">
        <v>3517239251</v>
      </c>
      <c r="C1014" s="196" t="s">
        <v>566</v>
      </c>
      <c r="D1014" s="197">
        <v>239</v>
      </c>
      <c r="E1014" s="196" t="s">
        <v>266</v>
      </c>
      <c r="F1014" s="197">
        <v>251</v>
      </c>
      <c r="G1014" s="198" t="s">
        <v>278</v>
      </c>
      <c r="H1014" s="180"/>
      <c r="I1014" s="181">
        <v>17725</v>
      </c>
      <c r="J1014" s="181">
        <v>3749</v>
      </c>
      <c r="K1014" s="181">
        <f t="shared" si="15"/>
        <v>0</v>
      </c>
      <c r="L1014" s="181">
        <v>1088</v>
      </c>
      <c r="M1014" s="181">
        <v>22562</v>
      </c>
      <c r="N1014" s="249"/>
      <c r="O1014" s="205">
        <v>2</v>
      </c>
      <c r="P1014" s="181">
        <v>0</v>
      </c>
      <c r="Q1014" s="181">
        <v>42948</v>
      </c>
      <c r="R1014" s="181">
        <v>0</v>
      </c>
      <c r="S1014" s="181">
        <v>0</v>
      </c>
      <c r="T1014" s="181">
        <v>2176</v>
      </c>
      <c r="U1014" s="181">
        <v>45124</v>
      </c>
      <c r="V1014" s="250"/>
      <c r="W1014" s="199">
        <v>0</v>
      </c>
      <c r="X1014" s="258">
        <v>0.09</v>
      </c>
      <c r="Y1014" s="258">
        <v>4.6259681598784297E-2</v>
      </c>
      <c r="Z1014" s="259">
        <v>0</v>
      </c>
      <c r="AA1014" s="253"/>
      <c r="AB1014" s="260">
        <v>0</v>
      </c>
      <c r="AC1014" s="261">
        <v>0</v>
      </c>
      <c r="AD1014" s="181">
        <v>0</v>
      </c>
      <c r="AE1014" s="261">
        <v>0</v>
      </c>
      <c r="AF1014" s="262">
        <v>0</v>
      </c>
      <c r="AG1014" s="193"/>
    </row>
    <row r="1015" spans="1:33" s="59" customFormat="1" ht="12">
      <c r="A1015" s="194">
        <v>3517</v>
      </c>
      <c r="B1015" s="195">
        <v>3517239261</v>
      </c>
      <c r="C1015" s="196" t="s">
        <v>566</v>
      </c>
      <c r="D1015" s="197">
        <v>239</v>
      </c>
      <c r="E1015" s="196" t="s">
        <v>266</v>
      </c>
      <c r="F1015" s="197">
        <v>261</v>
      </c>
      <c r="G1015" s="198" t="s">
        <v>288</v>
      </c>
      <c r="H1015" s="180"/>
      <c r="I1015" s="181">
        <v>14238</v>
      </c>
      <c r="J1015" s="181">
        <v>10642</v>
      </c>
      <c r="K1015" s="181">
        <f t="shared" si="15"/>
        <v>0</v>
      </c>
      <c r="L1015" s="181">
        <v>1088</v>
      </c>
      <c r="M1015" s="181">
        <v>25968</v>
      </c>
      <c r="N1015" s="249"/>
      <c r="O1015" s="205">
        <v>1</v>
      </c>
      <c r="P1015" s="181">
        <v>0</v>
      </c>
      <c r="Q1015" s="181">
        <v>24880</v>
      </c>
      <c r="R1015" s="181">
        <v>0</v>
      </c>
      <c r="S1015" s="181">
        <v>0</v>
      </c>
      <c r="T1015" s="181">
        <v>1088</v>
      </c>
      <c r="U1015" s="181">
        <v>25968</v>
      </c>
      <c r="V1015" s="250"/>
      <c r="W1015" s="199">
        <v>0</v>
      </c>
      <c r="X1015" s="258">
        <v>0.09</v>
      </c>
      <c r="Y1015" s="258">
        <v>8.0822229127935324E-2</v>
      </c>
      <c r="Z1015" s="259">
        <v>0</v>
      </c>
      <c r="AA1015" s="253"/>
      <c r="AB1015" s="260">
        <v>0</v>
      </c>
      <c r="AC1015" s="261">
        <v>0</v>
      </c>
      <c r="AD1015" s="181">
        <v>0</v>
      </c>
      <c r="AE1015" s="261">
        <v>0</v>
      </c>
      <c r="AF1015" s="262">
        <v>0</v>
      </c>
      <c r="AG1015" s="193"/>
    </row>
    <row r="1016" spans="1:33" s="59" customFormat="1" ht="12">
      <c r="A1016" s="194">
        <v>3517</v>
      </c>
      <c r="B1016" s="195">
        <v>3517239293</v>
      </c>
      <c r="C1016" s="196" t="s">
        <v>566</v>
      </c>
      <c r="D1016" s="197">
        <v>239</v>
      </c>
      <c r="E1016" s="196" t="s">
        <v>266</v>
      </c>
      <c r="F1016" s="197">
        <v>293</v>
      </c>
      <c r="G1016" s="198" t="s">
        <v>320</v>
      </c>
      <c r="H1016" s="180"/>
      <c r="I1016" s="181">
        <v>14978</v>
      </c>
      <c r="J1016" s="181">
        <v>654</v>
      </c>
      <c r="K1016" s="181">
        <f t="shared" si="15"/>
        <v>0</v>
      </c>
      <c r="L1016" s="181">
        <v>1088</v>
      </c>
      <c r="M1016" s="181">
        <v>16720</v>
      </c>
      <c r="N1016" s="249"/>
      <c r="O1016" s="205">
        <v>4</v>
      </c>
      <c r="P1016" s="181">
        <v>0</v>
      </c>
      <c r="Q1016" s="181">
        <v>62528</v>
      </c>
      <c r="R1016" s="181">
        <v>0</v>
      </c>
      <c r="S1016" s="181">
        <v>0</v>
      </c>
      <c r="T1016" s="181">
        <v>4352</v>
      </c>
      <c r="U1016" s="181">
        <v>66880</v>
      </c>
      <c r="V1016" s="250"/>
      <c r="W1016" s="199">
        <v>0</v>
      </c>
      <c r="X1016" s="258">
        <v>0.18</v>
      </c>
      <c r="Y1016" s="258">
        <v>1.1950118609715614E-2</v>
      </c>
      <c r="Z1016" s="259">
        <v>0</v>
      </c>
      <c r="AA1016" s="253"/>
      <c r="AB1016" s="260">
        <v>0</v>
      </c>
      <c r="AC1016" s="261">
        <v>0</v>
      </c>
      <c r="AD1016" s="181">
        <v>0</v>
      </c>
      <c r="AE1016" s="261">
        <v>0</v>
      </c>
      <c r="AF1016" s="262">
        <v>0</v>
      </c>
      <c r="AG1016" s="193"/>
    </row>
    <row r="1017" spans="1:33" s="59" customFormat="1" ht="12">
      <c r="A1017" s="194">
        <v>3517</v>
      </c>
      <c r="B1017" s="195">
        <v>3517239310</v>
      </c>
      <c r="C1017" s="196" t="s">
        <v>566</v>
      </c>
      <c r="D1017" s="197">
        <v>239</v>
      </c>
      <c r="E1017" s="196" t="s">
        <v>266</v>
      </c>
      <c r="F1017" s="197">
        <v>310</v>
      </c>
      <c r="G1017" s="198" t="s">
        <v>337</v>
      </c>
      <c r="H1017" s="180"/>
      <c r="I1017" s="181">
        <v>16864</v>
      </c>
      <c r="J1017" s="181">
        <v>5487</v>
      </c>
      <c r="K1017" s="181">
        <f t="shared" si="15"/>
        <v>0</v>
      </c>
      <c r="L1017" s="181">
        <v>1088</v>
      </c>
      <c r="M1017" s="181">
        <v>23439</v>
      </c>
      <c r="N1017" s="249"/>
      <c r="O1017" s="205">
        <v>40</v>
      </c>
      <c r="P1017" s="181">
        <v>0</v>
      </c>
      <c r="Q1017" s="181">
        <v>894040</v>
      </c>
      <c r="R1017" s="181">
        <v>0</v>
      </c>
      <c r="S1017" s="181">
        <v>0</v>
      </c>
      <c r="T1017" s="181">
        <v>43520</v>
      </c>
      <c r="U1017" s="181">
        <v>937560</v>
      </c>
      <c r="V1017" s="250"/>
      <c r="W1017" s="199">
        <v>0</v>
      </c>
      <c r="X1017" s="258">
        <v>0.09</v>
      </c>
      <c r="Y1017" s="258">
        <v>6.4927123487033681E-2</v>
      </c>
      <c r="Z1017" s="259">
        <v>0</v>
      </c>
      <c r="AA1017" s="253"/>
      <c r="AB1017" s="260">
        <v>0</v>
      </c>
      <c r="AC1017" s="261">
        <v>0</v>
      </c>
      <c r="AD1017" s="181">
        <v>0</v>
      </c>
      <c r="AE1017" s="261">
        <v>0</v>
      </c>
      <c r="AF1017" s="262">
        <v>0</v>
      </c>
      <c r="AG1017" s="193"/>
    </row>
    <row r="1018" spans="1:33" s="59" customFormat="1" ht="12">
      <c r="A1018" s="194">
        <v>3517</v>
      </c>
      <c r="B1018" s="195">
        <v>3517239336</v>
      </c>
      <c r="C1018" s="196" t="s">
        <v>566</v>
      </c>
      <c r="D1018" s="197">
        <v>239</v>
      </c>
      <c r="E1018" s="196" t="s">
        <v>266</v>
      </c>
      <c r="F1018" s="197">
        <v>336</v>
      </c>
      <c r="G1018" s="198" t="s">
        <v>363</v>
      </c>
      <c r="H1018" s="180"/>
      <c r="I1018" s="181">
        <v>11960</v>
      </c>
      <c r="J1018" s="181">
        <v>2908</v>
      </c>
      <c r="K1018" s="181">
        <f t="shared" si="15"/>
        <v>0</v>
      </c>
      <c r="L1018" s="181">
        <v>1088</v>
      </c>
      <c r="M1018" s="181">
        <v>15956</v>
      </c>
      <c r="N1018" s="249"/>
      <c r="O1018" s="205">
        <v>3</v>
      </c>
      <c r="P1018" s="181">
        <v>0</v>
      </c>
      <c r="Q1018" s="181">
        <v>44604</v>
      </c>
      <c r="R1018" s="181">
        <v>0</v>
      </c>
      <c r="S1018" s="181">
        <v>0</v>
      </c>
      <c r="T1018" s="181">
        <v>3264</v>
      </c>
      <c r="U1018" s="181">
        <v>47868</v>
      </c>
      <c r="V1018" s="250"/>
      <c r="W1018" s="199">
        <v>0</v>
      </c>
      <c r="X1018" s="258">
        <v>0.09</v>
      </c>
      <c r="Y1018" s="258">
        <v>4.9344081412740326E-2</v>
      </c>
      <c r="Z1018" s="259">
        <v>0</v>
      </c>
      <c r="AA1018" s="253"/>
      <c r="AB1018" s="260">
        <v>0</v>
      </c>
      <c r="AC1018" s="261">
        <v>0</v>
      </c>
      <c r="AD1018" s="181">
        <v>0</v>
      </c>
      <c r="AE1018" s="261">
        <v>0</v>
      </c>
      <c r="AF1018" s="262">
        <v>0</v>
      </c>
      <c r="AG1018" s="193"/>
    </row>
    <row r="1019" spans="1:33" s="59" customFormat="1" ht="12">
      <c r="A1019" s="194">
        <v>3517</v>
      </c>
      <c r="B1019" s="195">
        <v>3517239625</v>
      </c>
      <c r="C1019" s="196" t="s">
        <v>566</v>
      </c>
      <c r="D1019" s="197">
        <v>239</v>
      </c>
      <c r="E1019" s="196" t="s">
        <v>266</v>
      </c>
      <c r="F1019" s="197">
        <v>625</v>
      </c>
      <c r="G1019" s="198" t="s">
        <v>390</v>
      </c>
      <c r="H1019" s="180"/>
      <c r="I1019" s="181">
        <v>16913</v>
      </c>
      <c r="J1019" s="181">
        <v>2592</v>
      </c>
      <c r="K1019" s="181">
        <f t="shared" si="15"/>
        <v>0</v>
      </c>
      <c r="L1019" s="181">
        <v>1088</v>
      </c>
      <c r="M1019" s="181">
        <v>20593</v>
      </c>
      <c r="N1019" s="249"/>
      <c r="O1019" s="205">
        <v>4</v>
      </c>
      <c r="P1019" s="181">
        <v>0</v>
      </c>
      <c r="Q1019" s="181">
        <v>78020</v>
      </c>
      <c r="R1019" s="181">
        <v>0</v>
      </c>
      <c r="S1019" s="181">
        <v>0</v>
      </c>
      <c r="T1019" s="181">
        <v>4352</v>
      </c>
      <c r="U1019" s="181">
        <v>82372</v>
      </c>
      <c r="V1019" s="250"/>
      <c r="W1019" s="199">
        <v>0</v>
      </c>
      <c r="X1019" s="258">
        <v>0.09</v>
      </c>
      <c r="Y1019" s="258">
        <v>5.9523196121698506E-3</v>
      </c>
      <c r="Z1019" s="259">
        <v>0</v>
      </c>
      <c r="AA1019" s="253"/>
      <c r="AB1019" s="260">
        <v>0</v>
      </c>
      <c r="AC1019" s="261">
        <v>0</v>
      </c>
      <c r="AD1019" s="181">
        <v>0</v>
      </c>
      <c r="AE1019" s="261">
        <v>0</v>
      </c>
      <c r="AF1019" s="262">
        <v>0</v>
      </c>
      <c r="AG1019" s="193"/>
    </row>
    <row r="1020" spans="1:33" s="59" customFormat="1" ht="12">
      <c r="A1020" s="194">
        <v>3517</v>
      </c>
      <c r="B1020" s="195">
        <v>3517239665</v>
      </c>
      <c r="C1020" s="196" t="s">
        <v>566</v>
      </c>
      <c r="D1020" s="197">
        <v>239</v>
      </c>
      <c r="E1020" s="196" t="s">
        <v>266</v>
      </c>
      <c r="F1020" s="197">
        <v>665</v>
      </c>
      <c r="G1020" s="198" t="s">
        <v>400</v>
      </c>
      <c r="H1020" s="180"/>
      <c r="I1020" s="181">
        <v>16516</v>
      </c>
      <c r="J1020" s="181">
        <v>3339</v>
      </c>
      <c r="K1020" s="181">
        <f t="shared" si="15"/>
        <v>0</v>
      </c>
      <c r="L1020" s="181">
        <v>1088</v>
      </c>
      <c r="M1020" s="181">
        <v>20943</v>
      </c>
      <c r="N1020" s="249"/>
      <c r="O1020" s="205">
        <v>1</v>
      </c>
      <c r="P1020" s="181">
        <v>0</v>
      </c>
      <c r="Q1020" s="181">
        <v>19855</v>
      </c>
      <c r="R1020" s="181">
        <v>0</v>
      </c>
      <c r="S1020" s="181">
        <v>0</v>
      </c>
      <c r="T1020" s="181">
        <v>1088</v>
      </c>
      <c r="U1020" s="181">
        <v>20943</v>
      </c>
      <c r="V1020" s="250"/>
      <c r="W1020" s="199">
        <v>0</v>
      </c>
      <c r="X1020" s="258">
        <v>0.09</v>
      </c>
      <c r="Y1020" s="258">
        <v>6.3801865465814098E-3</v>
      </c>
      <c r="Z1020" s="259">
        <v>0</v>
      </c>
      <c r="AA1020" s="253"/>
      <c r="AB1020" s="260">
        <v>0</v>
      </c>
      <c r="AC1020" s="261">
        <v>0</v>
      </c>
      <c r="AD1020" s="181">
        <v>0</v>
      </c>
      <c r="AE1020" s="261">
        <v>0</v>
      </c>
      <c r="AF1020" s="262">
        <v>0</v>
      </c>
      <c r="AG1020" s="193"/>
    </row>
    <row r="1021" spans="1:33" s="59" customFormat="1" ht="12">
      <c r="A1021" s="194">
        <v>3517</v>
      </c>
      <c r="B1021" s="195">
        <v>3517239740</v>
      </c>
      <c r="C1021" s="196" t="s">
        <v>566</v>
      </c>
      <c r="D1021" s="197">
        <v>239</v>
      </c>
      <c r="E1021" s="196" t="s">
        <v>266</v>
      </c>
      <c r="F1021" s="197">
        <v>740</v>
      </c>
      <c r="G1021" s="198" t="s">
        <v>423</v>
      </c>
      <c r="H1021" s="180"/>
      <c r="I1021" s="181">
        <v>14181</v>
      </c>
      <c r="J1021" s="181">
        <v>7551</v>
      </c>
      <c r="K1021" s="181">
        <f t="shared" si="15"/>
        <v>0</v>
      </c>
      <c r="L1021" s="181">
        <v>1088</v>
      </c>
      <c r="M1021" s="181">
        <v>22820</v>
      </c>
      <c r="N1021" s="249"/>
      <c r="O1021" s="205">
        <v>5</v>
      </c>
      <c r="P1021" s="181">
        <v>0</v>
      </c>
      <c r="Q1021" s="181">
        <v>108660</v>
      </c>
      <c r="R1021" s="181">
        <v>0</v>
      </c>
      <c r="S1021" s="181">
        <v>0</v>
      </c>
      <c r="T1021" s="181">
        <v>5440</v>
      </c>
      <c r="U1021" s="181">
        <v>114100</v>
      </c>
      <c r="V1021" s="250"/>
      <c r="W1021" s="199">
        <v>0</v>
      </c>
      <c r="X1021" s="258">
        <v>0.09</v>
      </c>
      <c r="Y1021" s="258">
        <v>1.3192952485650363E-2</v>
      </c>
      <c r="Z1021" s="259">
        <v>0</v>
      </c>
      <c r="AA1021" s="253"/>
      <c r="AB1021" s="260">
        <v>0</v>
      </c>
      <c r="AC1021" s="261">
        <v>0</v>
      </c>
      <c r="AD1021" s="181">
        <v>0</v>
      </c>
      <c r="AE1021" s="261">
        <v>0</v>
      </c>
      <c r="AF1021" s="262">
        <v>0</v>
      </c>
      <c r="AG1021" s="193"/>
    </row>
    <row r="1022" spans="1:33" s="59" customFormat="1" ht="12">
      <c r="A1022" s="194">
        <v>3517</v>
      </c>
      <c r="B1022" s="195">
        <v>3517239760</v>
      </c>
      <c r="C1022" s="196" t="s">
        <v>566</v>
      </c>
      <c r="D1022" s="197">
        <v>239</v>
      </c>
      <c r="E1022" s="196" t="s">
        <v>266</v>
      </c>
      <c r="F1022" s="197">
        <v>760</v>
      </c>
      <c r="G1022" s="198" t="s">
        <v>428</v>
      </c>
      <c r="H1022" s="180"/>
      <c r="I1022" s="181">
        <v>14358</v>
      </c>
      <c r="J1022" s="181">
        <v>3416</v>
      </c>
      <c r="K1022" s="181">
        <f t="shared" si="15"/>
        <v>0</v>
      </c>
      <c r="L1022" s="181">
        <v>1088</v>
      </c>
      <c r="M1022" s="181">
        <v>18862</v>
      </c>
      <c r="N1022" s="249"/>
      <c r="O1022" s="205">
        <v>18</v>
      </c>
      <c r="P1022" s="181">
        <v>0</v>
      </c>
      <c r="Q1022" s="181">
        <v>319932</v>
      </c>
      <c r="R1022" s="181">
        <v>0</v>
      </c>
      <c r="S1022" s="181">
        <v>0</v>
      </c>
      <c r="T1022" s="181">
        <v>19584</v>
      </c>
      <c r="U1022" s="181">
        <v>339516</v>
      </c>
      <c r="V1022" s="250"/>
      <c r="W1022" s="199">
        <v>0</v>
      </c>
      <c r="X1022" s="258">
        <v>0.09</v>
      </c>
      <c r="Y1022" s="258">
        <v>4.0682505636132252E-2</v>
      </c>
      <c r="Z1022" s="259">
        <v>0</v>
      </c>
      <c r="AA1022" s="253"/>
      <c r="AB1022" s="260">
        <v>0</v>
      </c>
      <c r="AC1022" s="261">
        <v>0</v>
      </c>
      <c r="AD1022" s="181">
        <v>0</v>
      </c>
      <c r="AE1022" s="261">
        <v>0</v>
      </c>
      <c r="AF1022" s="262">
        <v>0</v>
      </c>
      <c r="AG1022" s="193"/>
    </row>
    <row r="1023" spans="1:33" s="59" customFormat="1" ht="12">
      <c r="A1023" s="194">
        <v>3517</v>
      </c>
      <c r="B1023" s="195">
        <v>3517239780</v>
      </c>
      <c r="C1023" s="196" t="s">
        <v>566</v>
      </c>
      <c r="D1023" s="197">
        <v>239</v>
      </c>
      <c r="E1023" s="196" t="s">
        <v>266</v>
      </c>
      <c r="F1023" s="197">
        <v>780</v>
      </c>
      <c r="G1023" s="198" t="s">
        <v>438</v>
      </c>
      <c r="H1023" s="180"/>
      <c r="I1023" s="181">
        <v>13611</v>
      </c>
      <c r="J1023" s="181">
        <v>3806</v>
      </c>
      <c r="K1023" s="181">
        <f t="shared" si="15"/>
        <v>0</v>
      </c>
      <c r="L1023" s="181">
        <v>1088</v>
      </c>
      <c r="M1023" s="181">
        <v>18505</v>
      </c>
      <c r="N1023" s="249"/>
      <c r="O1023" s="205">
        <v>2</v>
      </c>
      <c r="P1023" s="181">
        <v>0</v>
      </c>
      <c r="Q1023" s="181">
        <v>34834</v>
      </c>
      <c r="R1023" s="181">
        <v>0</v>
      </c>
      <c r="S1023" s="181">
        <v>0</v>
      </c>
      <c r="T1023" s="181">
        <v>2176</v>
      </c>
      <c r="U1023" s="181">
        <v>37010</v>
      </c>
      <c r="V1023" s="250"/>
      <c r="W1023" s="199">
        <v>0</v>
      </c>
      <c r="X1023" s="258">
        <v>0.09</v>
      </c>
      <c r="Y1023" s="258">
        <v>1.9598495543424001E-2</v>
      </c>
      <c r="Z1023" s="259">
        <v>0</v>
      </c>
      <c r="AA1023" s="253"/>
      <c r="AB1023" s="260">
        <v>0</v>
      </c>
      <c r="AC1023" s="261">
        <v>0</v>
      </c>
      <c r="AD1023" s="181">
        <v>0</v>
      </c>
      <c r="AE1023" s="261">
        <v>0</v>
      </c>
      <c r="AF1023" s="262">
        <v>0</v>
      </c>
      <c r="AG1023" s="193"/>
    </row>
    <row r="1024" spans="1:33" s="59" customFormat="1" ht="12">
      <c r="A1024" s="194">
        <v>3518</v>
      </c>
      <c r="B1024" s="195">
        <v>3518149128</v>
      </c>
      <c r="C1024" s="196" t="s">
        <v>579</v>
      </c>
      <c r="D1024" s="197">
        <v>149</v>
      </c>
      <c r="E1024" s="196" t="s">
        <v>176</v>
      </c>
      <c r="F1024" s="197">
        <v>128</v>
      </c>
      <c r="G1024" s="198" t="s">
        <v>155</v>
      </c>
      <c r="H1024" s="180"/>
      <c r="I1024" s="181">
        <v>17535</v>
      </c>
      <c r="J1024" s="181">
        <v>1578</v>
      </c>
      <c r="K1024" s="181">
        <f t="shared" si="15"/>
        <v>0</v>
      </c>
      <c r="L1024" s="181">
        <v>1088</v>
      </c>
      <c r="M1024" s="181">
        <v>20201</v>
      </c>
      <c r="N1024" s="249"/>
      <c r="O1024" s="205">
        <v>25</v>
      </c>
      <c r="P1024" s="181">
        <v>0</v>
      </c>
      <c r="Q1024" s="181">
        <v>477825</v>
      </c>
      <c r="R1024" s="181">
        <v>0</v>
      </c>
      <c r="S1024" s="181">
        <v>0</v>
      </c>
      <c r="T1024" s="181">
        <v>27200</v>
      </c>
      <c r="U1024" s="181">
        <v>505025</v>
      </c>
      <c r="V1024" s="250"/>
      <c r="W1024" s="199">
        <v>0</v>
      </c>
      <c r="X1024" s="258">
        <v>0.09</v>
      </c>
      <c r="Y1024" s="258">
        <v>4.329789698441025E-2</v>
      </c>
      <c r="Z1024" s="259">
        <v>0</v>
      </c>
      <c r="AA1024" s="253"/>
      <c r="AB1024" s="260">
        <v>0</v>
      </c>
      <c r="AC1024" s="261">
        <v>0</v>
      </c>
      <c r="AD1024" s="181">
        <v>0</v>
      </c>
      <c r="AE1024" s="261">
        <v>0</v>
      </c>
      <c r="AF1024" s="262">
        <v>0</v>
      </c>
      <c r="AG1024" s="193"/>
    </row>
    <row r="1025" spans="1:33" s="59" customFormat="1" ht="12">
      <c r="A1025" s="194">
        <v>3518</v>
      </c>
      <c r="B1025" s="195">
        <v>3518149149</v>
      </c>
      <c r="C1025" s="196" t="s">
        <v>579</v>
      </c>
      <c r="D1025" s="197">
        <v>149</v>
      </c>
      <c r="E1025" s="196" t="s">
        <v>176</v>
      </c>
      <c r="F1025" s="197">
        <v>149</v>
      </c>
      <c r="G1025" s="198" t="s">
        <v>176</v>
      </c>
      <c r="H1025" s="180"/>
      <c r="I1025" s="181">
        <v>18613</v>
      </c>
      <c r="J1025" s="181">
        <v>688</v>
      </c>
      <c r="K1025" s="181">
        <f t="shared" si="15"/>
        <v>0</v>
      </c>
      <c r="L1025" s="181">
        <v>1088</v>
      </c>
      <c r="M1025" s="181">
        <v>20389</v>
      </c>
      <c r="N1025" s="249"/>
      <c r="O1025" s="205">
        <v>145</v>
      </c>
      <c r="P1025" s="181">
        <v>0</v>
      </c>
      <c r="Q1025" s="181">
        <v>2798645</v>
      </c>
      <c r="R1025" s="181">
        <v>0</v>
      </c>
      <c r="S1025" s="181">
        <v>0</v>
      </c>
      <c r="T1025" s="181">
        <v>157760</v>
      </c>
      <c r="U1025" s="181">
        <v>2956405</v>
      </c>
      <c r="V1025" s="250"/>
      <c r="W1025" s="199">
        <v>0</v>
      </c>
      <c r="X1025" s="258">
        <v>0.18</v>
      </c>
      <c r="Y1025" s="258">
        <v>0.13171210137968303</v>
      </c>
      <c r="Z1025" s="259">
        <v>0</v>
      </c>
      <c r="AA1025" s="253"/>
      <c r="AB1025" s="260">
        <v>0</v>
      </c>
      <c r="AC1025" s="261">
        <v>0</v>
      </c>
      <c r="AD1025" s="181">
        <v>0</v>
      </c>
      <c r="AE1025" s="261">
        <v>0</v>
      </c>
      <c r="AF1025" s="262">
        <v>0</v>
      </c>
      <c r="AG1025" s="193"/>
    </row>
    <row r="1026" spans="1:33" s="59" customFormat="1" ht="12">
      <c r="A1026" s="194">
        <v>3518</v>
      </c>
      <c r="B1026" s="195">
        <v>3518149181</v>
      </c>
      <c r="C1026" s="196" t="s">
        <v>579</v>
      </c>
      <c r="D1026" s="197">
        <v>149</v>
      </c>
      <c r="E1026" s="196" t="s">
        <v>176</v>
      </c>
      <c r="F1026" s="197">
        <v>181</v>
      </c>
      <c r="G1026" s="198" t="s">
        <v>208</v>
      </c>
      <c r="H1026" s="180"/>
      <c r="I1026" s="181">
        <v>17767</v>
      </c>
      <c r="J1026" s="181">
        <v>617</v>
      </c>
      <c r="K1026" s="181">
        <f t="shared" si="15"/>
        <v>0</v>
      </c>
      <c r="L1026" s="181">
        <v>1088</v>
      </c>
      <c r="M1026" s="181">
        <v>19472</v>
      </c>
      <c r="N1026" s="249"/>
      <c r="O1026" s="205">
        <v>10</v>
      </c>
      <c r="P1026" s="181">
        <v>0</v>
      </c>
      <c r="Q1026" s="181">
        <v>183840</v>
      </c>
      <c r="R1026" s="181">
        <v>0</v>
      </c>
      <c r="S1026" s="181">
        <v>0</v>
      </c>
      <c r="T1026" s="181">
        <v>10880</v>
      </c>
      <c r="U1026" s="181">
        <v>194720</v>
      </c>
      <c r="V1026" s="250"/>
      <c r="W1026" s="199">
        <v>0</v>
      </c>
      <c r="X1026" s="258">
        <v>0.09</v>
      </c>
      <c r="Y1026" s="258">
        <v>2.5469368153548375E-2</v>
      </c>
      <c r="Z1026" s="259">
        <v>0</v>
      </c>
      <c r="AA1026" s="253"/>
      <c r="AB1026" s="260">
        <v>0</v>
      </c>
      <c r="AC1026" s="261">
        <v>0</v>
      </c>
      <c r="AD1026" s="181">
        <v>0</v>
      </c>
      <c r="AE1026" s="261">
        <v>0</v>
      </c>
      <c r="AF1026" s="262">
        <v>0</v>
      </c>
      <c r="AG1026" s="193"/>
    </row>
    <row r="1027" spans="1:33" s="150" customFormat="1" ht="5.65" customHeight="1">
      <c r="A1027" s="194"/>
      <c r="B1027" s="195"/>
      <c r="C1027" s="196"/>
      <c r="D1027" s="197"/>
      <c r="E1027" s="196"/>
      <c r="F1027" s="197"/>
      <c r="G1027" s="198"/>
      <c r="H1027" s="180"/>
      <c r="I1027" s="205"/>
      <c r="J1027" s="205"/>
      <c r="K1027" s="181"/>
      <c r="L1027" s="205"/>
      <c r="M1027" s="205"/>
      <c r="N1027" s="180"/>
      <c r="O1027" s="182"/>
      <c r="P1027" s="183"/>
      <c r="Q1027" s="183"/>
      <c r="R1027" s="183"/>
      <c r="S1027" s="183"/>
      <c r="T1027" s="184"/>
      <c r="U1027" s="182"/>
      <c r="V1027" s="206"/>
      <c r="W1027" s="182"/>
      <c r="X1027" s="182"/>
      <c r="Y1027" s="182"/>
      <c r="Z1027" s="182"/>
      <c r="AA1027" s="206"/>
      <c r="AB1027" s="182"/>
      <c r="AC1027" s="182"/>
      <c r="AD1027" s="182"/>
      <c r="AE1027" s="182"/>
      <c r="AF1027" s="208"/>
      <c r="AG1027" s="185"/>
    </row>
    <row r="1028" spans="1:33" s="150" customFormat="1" ht="12.75" thickBot="1">
      <c r="A1028" s="209">
        <v>9999</v>
      </c>
      <c r="B1028" s="210" t="s">
        <v>592</v>
      </c>
      <c r="C1028" s="211" t="s">
        <v>625</v>
      </c>
      <c r="D1028" s="212" t="s">
        <v>592</v>
      </c>
      <c r="E1028" s="212" t="s">
        <v>592</v>
      </c>
      <c r="F1028" s="212" t="s">
        <v>592</v>
      </c>
      <c r="G1028" s="213" t="s">
        <v>592</v>
      </c>
      <c r="H1028" s="59"/>
      <c r="I1028" s="302">
        <f>AVERAGE(I10:I1026)</f>
        <v>13891.566461292665</v>
      </c>
      <c r="J1028" s="263">
        <f>AVERAGE(J10:J1026)</f>
        <v>4551.9754178957719</v>
      </c>
      <c r="K1028" s="212" t="s">
        <v>592</v>
      </c>
      <c r="L1028" s="263">
        <f>AVERAGE(L10:L1026)</f>
        <v>1088</v>
      </c>
      <c r="M1028" s="263">
        <f>AVERAGE(M10:M1026)</f>
        <v>19537.839790302518</v>
      </c>
      <c r="N1028" s="59"/>
      <c r="O1028" s="215">
        <f t="shared" ref="O1028:U1028" si="16">SUBTOTAL(9,O10:O1026)</f>
        <v>47872</v>
      </c>
      <c r="P1028" s="215">
        <f t="shared" si="16"/>
        <v>0</v>
      </c>
      <c r="Q1028" s="263">
        <f t="shared" si="16"/>
        <v>871508444</v>
      </c>
      <c r="R1028" s="263">
        <f t="shared" si="16"/>
        <v>-508028.90928703913</v>
      </c>
      <c r="S1028" s="263">
        <f t="shared" si="16"/>
        <v>4634468</v>
      </c>
      <c r="T1028" s="263">
        <f t="shared" si="16"/>
        <v>52084736</v>
      </c>
      <c r="U1028" s="263">
        <f t="shared" si="16"/>
        <v>927719619.09071302</v>
      </c>
      <c r="V1028" s="60"/>
      <c r="W1028" s="264">
        <f>SUBTOTAL(9,W10:W1026)</f>
        <v>0</v>
      </c>
      <c r="X1028" s="263" t="s">
        <v>592</v>
      </c>
      <c r="Y1028" s="263" t="s">
        <v>592</v>
      </c>
      <c r="Z1028" s="265">
        <f>SUBTOTAL(9,Z10:Z1026)</f>
        <v>-8932.6862124851541</v>
      </c>
      <c r="AA1028" s="60"/>
      <c r="AB1028" s="215">
        <f>SUBTOTAL(9,AB10:AB1026)</f>
        <v>0</v>
      </c>
      <c r="AC1028" s="215">
        <f>SUBTOTAL(9,AC10:AC1026)</f>
        <v>233.7113259819958</v>
      </c>
      <c r="AD1028" s="263">
        <f>SUBTOTAL(9,AD10:AD1026)</f>
        <v>5258361.019124995</v>
      </c>
      <c r="AE1028" s="263">
        <f>SUBTOTAL(9,AE10:AE1026)</f>
        <v>0</v>
      </c>
      <c r="AF1028" s="263">
        <f>SUBTOTAL(9,AF10:AF1026)</f>
        <v>0</v>
      </c>
      <c r="AG1028" s="219"/>
    </row>
  </sheetData>
  <autoFilter ref="A9:AH1026" xr:uid="{9E8779D9-B498-45C6-84E4-77F84E0CB6E7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sheetPr>
    <tabColor theme="7" tint="0.59999389629810485"/>
  </sheetPr>
  <dimension ref="A1:AH1076"/>
  <sheetViews>
    <sheetView showGridLines="0" tabSelected="1" zoomScaleNormal="100" workbookViewId="0">
      <pane ySplit="9" topLeftCell="A10" activePane="bottomLeft" state="frozen"/>
      <selection activeCell="A1162" sqref="A1162"/>
      <selection pane="bottomLeft" activeCell="A10" sqref="A10"/>
    </sheetView>
  </sheetViews>
  <sheetFormatPr defaultColWidth="8.7109375" defaultRowHeight="12"/>
  <cols>
    <col min="1" max="1" width="5.140625" style="150" customWidth="1"/>
    <col min="2" max="2" width="10.42578125" style="150" customWidth="1"/>
    <col min="3" max="3" width="24.7109375" style="150" customWidth="1"/>
    <col min="4" max="4" width="5.7109375" style="150" customWidth="1"/>
    <col min="5" max="5" width="12.42578125" style="150" customWidth="1"/>
    <col min="6" max="6" width="5.140625" style="150" customWidth="1"/>
    <col min="7" max="7" width="17.28515625" style="150" customWidth="1"/>
    <col min="8" max="8" width="0.85546875" style="150" customWidth="1"/>
    <col min="9" max="13" width="9.42578125" style="150" customWidth="1"/>
    <col min="14" max="14" width="0.7109375" style="150" customWidth="1"/>
    <col min="15" max="16" width="8.42578125" style="150" customWidth="1"/>
    <col min="17" max="17" width="12" style="150" customWidth="1"/>
    <col min="18" max="18" width="10.28515625" style="150" customWidth="1"/>
    <col min="19" max="19" width="9.7109375" style="150" customWidth="1"/>
    <col min="20" max="20" width="10.140625" style="150" customWidth="1"/>
    <col min="21" max="21" width="12.7109375" style="150" customWidth="1"/>
    <col min="22" max="22" width="0.7109375" style="150" customWidth="1"/>
    <col min="23" max="23" width="8.5703125" style="150" customWidth="1"/>
    <col min="24" max="24" width="8.28515625" style="150" customWidth="1"/>
    <col min="25" max="25" width="10.140625" style="150" customWidth="1"/>
    <col min="26" max="26" width="11.140625" style="150" customWidth="1"/>
    <col min="27" max="27" width="0.7109375" style="150" customWidth="1"/>
    <col min="28" max="32" width="9.42578125" style="150" customWidth="1"/>
    <col min="33" max="16384" width="8.7109375" style="150"/>
  </cols>
  <sheetData>
    <row r="1" spans="1:34" s="153" customFormat="1" ht="18.600000000000001" customHeight="1">
      <c r="A1" s="323" t="s">
        <v>593</v>
      </c>
      <c r="S1" s="329" t="s">
        <v>626</v>
      </c>
      <c r="T1" s="324"/>
      <c r="U1" s="329" t="s">
        <v>626</v>
      </c>
      <c r="AG1" s="325"/>
    </row>
    <row r="2" spans="1:34" s="153" customFormat="1" ht="18.600000000000001" customHeight="1">
      <c r="A2" s="326" t="s">
        <v>594</v>
      </c>
      <c r="S2" s="327">
        <f>IFERROR(VLOOKUP(B2,transp,2,FALSE),0)</f>
        <v>0</v>
      </c>
      <c r="U2" s="327">
        <f t="shared" ref="U2" si="0">SUM(Q2:T2)</f>
        <v>0</v>
      </c>
      <c r="AG2" s="325"/>
    </row>
    <row r="3" spans="1:34" s="319" customFormat="1" ht="28.9" customHeight="1">
      <c r="A3" s="328" t="s">
        <v>657</v>
      </c>
      <c r="AG3" s="320"/>
    </row>
    <row r="4" spans="1:34" ht="15" hidden="1">
      <c r="AG4" s="22"/>
    </row>
    <row r="5" spans="1:34" ht="15" hidden="1">
      <c r="AG5" s="22"/>
    </row>
    <row r="6" spans="1:34" s="155" customFormat="1" ht="9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60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0.9" customHeight="1" thickBot="1">
      <c r="A9" s="170" t="s">
        <v>591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1637</v>
      </c>
      <c r="K10" s="181">
        <v>0</v>
      </c>
      <c r="L10" s="181">
        <v>1088</v>
      </c>
      <c r="M10" s="181">
        <v>12660</v>
      </c>
      <c r="N10" s="180"/>
      <c r="O10" s="182">
        <v>1</v>
      </c>
      <c r="P10" s="182">
        <v>0</v>
      </c>
      <c r="Q10" s="183">
        <v>11572</v>
      </c>
      <c r="R10" s="183">
        <v>0</v>
      </c>
      <c r="S10" s="183">
        <f t="shared" ref="S10:S73" si="1">IFERROR(VLOOKUP(B10,transp,2,FALSE),0)</f>
        <v>0</v>
      </c>
      <c r="T10" s="183">
        <v>1088</v>
      </c>
      <c r="U10" s="184">
        <f t="shared" ref="U10:U73" si="2">SUM(Q10:T10)</f>
        <v>12660</v>
      </c>
      <c r="V10" s="185"/>
      <c r="W10" s="186">
        <v>0</v>
      </c>
      <c r="X10" s="187">
        <v>0.09</v>
      </c>
      <c r="Y10" s="187">
        <v>6.8153884309075864E-4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409201095</v>
      </c>
      <c r="C11" s="196" t="s">
        <v>502</v>
      </c>
      <c r="D11" s="197">
        <v>201</v>
      </c>
      <c r="E11" s="196" t="s">
        <v>228</v>
      </c>
      <c r="F11" s="197">
        <v>95</v>
      </c>
      <c r="G11" s="198" t="s">
        <v>122</v>
      </c>
      <c r="H11" s="180"/>
      <c r="I11" s="181">
        <v>16591</v>
      </c>
      <c r="J11" s="181">
        <v>40</v>
      </c>
      <c r="K11" s="181">
        <v>0</v>
      </c>
      <c r="L11" s="181">
        <v>1088</v>
      </c>
      <c r="M11" s="181">
        <v>17719</v>
      </c>
      <c r="N11" s="180"/>
      <c r="O11" s="182">
        <v>1</v>
      </c>
      <c r="P11" s="182">
        <v>0</v>
      </c>
      <c r="Q11" s="183">
        <v>16631</v>
      </c>
      <c r="R11" s="183">
        <v>0</v>
      </c>
      <c r="S11" s="183">
        <f t="shared" si="1"/>
        <v>0</v>
      </c>
      <c r="T11" s="183">
        <v>1088</v>
      </c>
      <c r="U11" s="184">
        <f t="shared" si="2"/>
        <v>17719</v>
      </c>
      <c r="V11" s="185"/>
      <c r="W11" s="199">
        <v>0</v>
      </c>
      <c r="X11" s="200">
        <v>0.18</v>
      </c>
      <c r="Y11" s="200">
        <v>0.13194750985476952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409201201</v>
      </c>
      <c r="C12" s="196" t="s">
        <v>502</v>
      </c>
      <c r="D12" s="197">
        <v>201</v>
      </c>
      <c r="E12" s="196" t="s">
        <v>228</v>
      </c>
      <c r="F12" s="197">
        <v>201</v>
      </c>
      <c r="G12" s="198" t="s">
        <v>228</v>
      </c>
      <c r="H12" s="180"/>
      <c r="I12" s="181">
        <v>15947</v>
      </c>
      <c r="J12" s="181">
        <v>91</v>
      </c>
      <c r="K12" s="181">
        <v>0</v>
      </c>
      <c r="L12" s="181">
        <v>1088</v>
      </c>
      <c r="M12" s="181">
        <v>17126</v>
      </c>
      <c r="N12" s="180"/>
      <c r="O12" s="182">
        <v>1034</v>
      </c>
      <c r="P12" s="182">
        <v>0</v>
      </c>
      <c r="Q12" s="183">
        <v>16583292</v>
      </c>
      <c r="R12" s="183">
        <v>0</v>
      </c>
      <c r="S12" s="183">
        <f t="shared" si="1"/>
        <v>0</v>
      </c>
      <c r="T12" s="183">
        <v>1124992</v>
      </c>
      <c r="U12" s="184">
        <f t="shared" si="2"/>
        <v>17708284</v>
      </c>
      <c r="V12" s="185"/>
      <c r="W12" s="199">
        <v>0</v>
      </c>
      <c r="X12" s="200">
        <v>0.18</v>
      </c>
      <c r="Y12" s="200">
        <v>0.10523396025320536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409201331</v>
      </c>
      <c r="C13" s="196" t="s">
        <v>502</v>
      </c>
      <c r="D13" s="197">
        <v>201</v>
      </c>
      <c r="E13" s="196" t="s">
        <v>228</v>
      </c>
      <c r="F13" s="197">
        <v>331</v>
      </c>
      <c r="G13" s="198" t="s">
        <v>358</v>
      </c>
      <c r="H13" s="180"/>
      <c r="I13" s="181">
        <v>9935</v>
      </c>
      <c r="J13" s="181">
        <v>2219</v>
      </c>
      <c r="K13" s="181">
        <v>0</v>
      </c>
      <c r="L13" s="181">
        <v>1088</v>
      </c>
      <c r="M13" s="181">
        <v>13242</v>
      </c>
      <c r="N13" s="180"/>
      <c r="O13" s="182">
        <v>2</v>
      </c>
      <c r="P13" s="182">
        <v>0</v>
      </c>
      <c r="Q13" s="183">
        <v>24308</v>
      </c>
      <c r="R13" s="183">
        <v>0</v>
      </c>
      <c r="S13" s="183">
        <f t="shared" si="1"/>
        <v>0</v>
      </c>
      <c r="T13" s="183">
        <v>2176</v>
      </c>
      <c r="U13" s="184">
        <f t="shared" si="2"/>
        <v>26484</v>
      </c>
      <c r="V13" s="185"/>
      <c r="W13" s="199">
        <v>0</v>
      </c>
      <c r="X13" s="200">
        <v>0.09</v>
      </c>
      <c r="Y13" s="200">
        <v>2.8660887703461969E-2</v>
      </c>
      <c r="Z13" s="201">
        <v>0</v>
      </c>
      <c r="AA13" s="150"/>
      <c r="AB13" s="202">
        <v>0</v>
      </c>
      <c r="AC13" s="203">
        <v>0</v>
      </c>
      <c r="AD13" s="184">
        <v>0</v>
      </c>
      <c r="AE13" s="203">
        <v>0</v>
      </c>
      <c r="AF13" s="204">
        <v>0</v>
      </c>
      <c r="AG13" s="193"/>
    </row>
    <row r="14" spans="1:34" s="59" customFormat="1">
      <c r="A14" s="194">
        <v>410</v>
      </c>
      <c r="B14" s="195">
        <v>410035035</v>
      </c>
      <c r="C14" s="196" t="s">
        <v>503</v>
      </c>
      <c r="D14" s="197">
        <v>35</v>
      </c>
      <c r="E14" s="196" t="s">
        <v>62</v>
      </c>
      <c r="F14" s="197">
        <v>35</v>
      </c>
      <c r="G14" s="198" t="s">
        <v>62</v>
      </c>
      <c r="H14" s="180"/>
      <c r="I14" s="181">
        <v>16888</v>
      </c>
      <c r="J14" s="181">
        <v>7041</v>
      </c>
      <c r="K14" s="181">
        <v>0</v>
      </c>
      <c r="L14" s="181">
        <v>1088</v>
      </c>
      <c r="M14" s="181">
        <v>25017</v>
      </c>
      <c r="N14" s="180"/>
      <c r="O14" s="182">
        <v>652</v>
      </c>
      <c r="P14" s="182">
        <v>0</v>
      </c>
      <c r="Q14" s="183">
        <v>15601708</v>
      </c>
      <c r="R14" s="183">
        <v>0</v>
      </c>
      <c r="S14" s="183">
        <f t="shared" si="1"/>
        <v>0</v>
      </c>
      <c r="T14" s="183">
        <v>709376</v>
      </c>
      <c r="U14" s="184">
        <f t="shared" si="2"/>
        <v>16311084</v>
      </c>
      <c r="V14" s="185"/>
      <c r="W14" s="199">
        <v>0</v>
      </c>
      <c r="X14" s="200">
        <v>0.18</v>
      </c>
      <c r="Y14" s="200">
        <v>0.16565967553026908</v>
      </c>
      <c r="Z14" s="201">
        <v>0</v>
      </c>
      <c r="AA14" s="150"/>
      <c r="AB14" s="202">
        <v>170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410035044</v>
      </c>
      <c r="C15" s="196" t="s">
        <v>503</v>
      </c>
      <c r="D15" s="197">
        <v>35</v>
      </c>
      <c r="E15" s="196" t="s">
        <v>62</v>
      </c>
      <c r="F15" s="197">
        <v>44</v>
      </c>
      <c r="G15" s="198" t="s">
        <v>71</v>
      </c>
      <c r="H15" s="180"/>
      <c r="I15" s="181">
        <v>16273.988402945508</v>
      </c>
      <c r="J15" s="181">
        <v>283</v>
      </c>
      <c r="K15" s="181">
        <v>0</v>
      </c>
      <c r="L15" s="181">
        <v>1088</v>
      </c>
      <c r="M15" s="181">
        <v>17644.988402945506</v>
      </c>
      <c r="N15" s="180"/>
      <c r="O15" s="182">
        <v>2</v>
      </c>
      <c r="P15" s="182">
        <v>0</v>
      </c>
      <c r="Q15" s="183">
        <v>33114</v>
      </c>
      <c r="R15" s="183">
        <v>0</v>
      </c>
      <c r="S15" s="183">
        <f t="shared" si="1"/>
        <v>0</v>
      </c>
      <c r="T15" s="183">
        <v>2176</v>
      </c>
      <c r="U15" s="184">
        <f t="shared" si="2"/>
        <v>35290</v>
      </c>
      <c r="V15" s="185"/>
      <c r="W15" s="199">
        <v>0</v>
      </c>
      <c r="X15" s="200">
        <v>0.18</v>
      </c>
      <c r="Y15" s="200">
        <v>8.4659399257885931E-2</v>
      </c>
      <c r="Z15" s="201">
        <v>0</v>
      </c>
      <c r="AA15" s="150"/>
      <c r="AB15" s="202">
        <v>1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410035049</v>
      </c>
      <c r="C16" s="196" t="s">
        <v>503</v>
      </c>
      <c r="D16" s="197">
        <v>35</v>
      </c>
      <c r="E16" s="196" t="s">
        <v>62</v>
      </c>
      <c r="F16" s="197">
        <v>49</v>
      </c>
      <c r="G16" s="198" t="s">
        <v>76</v>
      </c>
      <c r="H16" s="180"/>
      <c r="I16" s="181">
        <v>14975.444120746395</v>
      </c>
      <c r="J16" s="181">
        <v>18919</v>
      </c>
      <c r="K16" s="181">
        <v>0</v>
      </c>
      <c r="L16" s="181">
        <v>1088</v>
      </c>
      <c r="M16" s="181">
        <v>34982.444120746397</v>
      </c>
      <c r="N16" s="180"/>
      <c r="O16" s="182">
        <v>1</v>
      </c>
      <c r="P16" s="182">
        <v>0</v>
      </c>
      <c r="Q16" s="183">
        <v>33894</v>
      </c>
      <c r="R16" s="183">
        <v>0</v>
      </c>
      <c r="S16" s="183">
        <f t="shared" si="1"/>
        <v>0</v>
      </c>
      <c r="T16" s="183">
        <v>1088</v>
      </c>
      <c r="U16" s="184">
        <f t="shared" si="2"/>
        <v>34982</v>
      </c>
      <c r="V16" s="185"/>
      <c r="W16" s="199">
        <v>0</v>
      </c>
      <c r="X16" s="200">
        <v>0.09</v>
      </c>
      <c r="Y16" s="200">
        <v>7.3326512854891113E-2</v>
      </c>
      <c r="Z16" s="201">
        <v>0</v>
      </c>
      <c r="AA16" s="150"/>
      <c r="AB16" s="202">
        <v>0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410035057</v>
      </c>
      <c r="C17" s="196" t="s">
        <v>503</v>
      </c>
      <c r="D17" s="197">
        <v>35</v>
      </c>
      <c r="E17" s="196" t="s">
        <v>62</v>
      </c>
      <c r="F17" s="197">
        <v>57</v>
      </c>
      <c r="G17" s="198" t="s">
        <v>84</v>
      </c>
      <c r="H17" s="180"/>
      <c r="I17" s="181">
        <v>17561</v>
      </c>
      <c r="J17" s="181">
        <v>508</v>
      </c>
      <c r="K17" s="181">
        <v>0</v>
      </c>
      <c r="L17" s="181">
        <v>1088</v>
      </c>
      <c r="M17" s="181">
        <v>19157</v>
      </c>
      <c r="N17" s="180"/>
      <c r="O17" s="182">
        <v>327</v>
      </c>
      <c r="P17" s="182">
        <v>0</v>
      </c>
      <c r="Q17" s="183">
        <v>5908563</v>
      </c>
      <c r="R17" s="183">
        <v>0</v>
      </c>
      <c r="S17" s="183">
        <f t="shared" si="1"/>
        <v>0</v>
      </c>
      <c r="T17" s="183">
        <v>355776</v>
      </c>
      <c r="U17" s="184">
        <f t="shared" si="2"/>
        <v>6264339</v>
      </c>
      <c r="V17" s="185"/>
      <c r="W17" s="199">
        <v>0</v>
      </c>
      <c r="X17" s="200">
        <v>0.18</v>
      </c>
      <c r="Y17" s="200">
        <v>0.12500529622681725</v>
      </c>
      <c r="Z17" s="201">
        <v>0</v>
      </c>
      <c r="AA17" s="150"/>
      <c r="AB17" s="202">
        <v>100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410035093</v>
      </c>
      <c r="C18" s="196" t="s">
        <v>503</v>
      </c>
      <c r="D18" s="197">
        <v>35</v>
      </c>
      <c r="E18" s="196" t="s">
        <v>62</v>
      </c>
      <c r="F18" s="197">
        <v>93</v>
      </c>
      <c r="G18" s="198" t="s">
        <v>120</v>
      </c>
      <c r="H18" s="180"/>
      <c r="I18" s="181">
        <v>18045</v>
      </c>
      <c r="J18" s="181">
        <v>0</v>
      </c>
      <c r="K18" s="181">
        <v>0</v>
      </c>
      <c r="L18" s="181">
        <v>1088</v>
      </c>
      <c r="M18" s="181">
        <v>19133</v>
      </c>
      <c r="N18" s="180"/>
      <c r="O18" s="182">
        <v>18</v>
      </c>
      <c r="P18" s="182">
        <v>0</v>
      </c>
      <c r="Q18" s="183">
        <v>324810</v>
      </c>
      <c r="R18" s="183">
        <v>0</v>
      </c>
      <c r="S18" s="183">
        <f t="shared" si="1"/>
        <v>0</v>
      </c>
      <c r="T18" s="183">
        <v>19584</v>
      </c>
      <c r="U18" s="184">
        <f t="shared" si="2"/>
        <v>344394</v>
      </c>
      <c r="V18" s="185"/>
      <c r="W18" s="199">
        <v>0</v>
      </c>
      <c r="X18" s="200">
        <v>0.18</v>
      </c>
      <c r="Y18" s="200">
        <v>8.4913241624209698E-2</v>
      </c>
      <c r="Z18" s="201">
        <v>0</v>
      </c>
      <c r="AA18" s="150"/>
      <c r="AB18" s="202">
        <v>8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410035160</v>
      </c>
      <c r="C19" s="196" t="s">
        <v>503</v>
      </c>
      <c r="D19" s="197">
        <v>35</v>
      </c>
      <c r="E19" s="196" t="s">
        <v>62</v>
      </c>
      <c r="F19" s="197">
        <v>160</v>
      </c>
      <c r="G19" s="198" t="s">
        <v>187</v>
      </c>
      <c r="H19" s="180"/>
      <c r="I19" s="181">
        <v>19084</v>
      </c>
      <c r="J19" s="181">
        <v>39</v>
      </c>
      <c r="K19" s="181">
        <v>0</v>
      </c>
      <c r="L19" s="181">
        <v>1088</v>
      </c>
      <c r="M19" s="181">
        <v>20211</v>
      </c>
      <c r="N19" s="180"/>
      <c r="O19" s="182">
        <v>3</v>
      </c>
      <c r="P19" s="182">
        <v>0</v>
      </c>
      <c r="Q19" s="183">
        <v>57369</v>
      </c>
      <c r="R19" s="183">
        <v>0</v>
      </c>
      <c r="S19" s="183">
        <f t="shared" si="1"/>
        <v>0</v>
      </c>
      <c r="T19" s="183">
        <v>3264</v>
      </c>
      <c r="U19" s="184">
        <f t="shared" si="2"/>
        <v>60633</v>
      </c>
      <c r="V19" s="185"/>
      <c r="W19" s="199">
        <v>0</v>
      </c>
      <c r="X19" s="200">
        <v>0.18</v>
      </c>
      <c r="Y19" s="200">
        <v>0.13217756483382756</v>
      </c>
      <c r="Z19" s="201">
        <v>0</v>
      </c>
      <c r="AA19" s="150"/>
      <c r="AB19" s="202">
        <v>1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410035163</v>
      </c>
      <c r="C20" s="196" t="s">
        <v>503</v>
      </c>
      <c r="D20" s="197">
        <v>35</v>
      </c>
      <c r="E20" s="196" t="s">
        <v>62</v>
      </c>
      <c r="F20" s="197">
        <v>163</v>
      </c>
      <c r="G20" s="198" t="s">
        <v>190</v>
      </c>
      <c r="H20" s="180"/>
      <c r="I20" s="181">
        <v>16603</v>
      </c>
      <c r="J20" s="181">
        <v>144</v>
      </c>
      <c r="K20" s="181">
        <v>0</v>
      </c>
      <c r="L20" s="181">
        <v>1088</v>
      </c>
      <c r="M20" s="181">
        <v>17835</v>
      </c>
      <c r="N20" s="180"/>
      <c r="O20" s="182">
        <v>30</v>
      </c>
      <c r="P20" s="182">
        <v>0</v>
      </c>
      <c r="Q20" s="183">
        <v>502410</v>
      </c>
      <c r="R20" s="183">
        <v>0</v>
      </c>
      <c r="S20" s="183">
        <f t="shared" si="1"/>
        <v>0</v>
      </c>
      <c r="T20" s="183">
        <v>32640</v>
      </c>
      <c r="U20" s="184">
        <f t="shared" si="2"/>
        <v>535050</v>
      </c>
      <c r="V20" s="185"/>
      <c r="W20" s="199">
        <v>0</v>
      </c>
      <c r="X20" s="200">
        <v>0.113490033140277</v>
      </c>
      <c r="Y20" s="200">
        <v>9.5669381908217804E-2</v>
      </c>
      <c r="Z20" s="201">
        <v>0</v>
      </c>
      <c r="AA20" s="150"/>
      <c r="AB20" s="202">
        <v>8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410035165</v>
      </c>
      <c r="C21" s="196" t="s">
        <v>503</v>
      </c>
      <c r="D21" s="197">
        <v>35</v>
      </c>
      <c r="E21" s="196" t="s">
        <v>62</v>
      </c>
      <c r="F21" s="197">
        <v>165</v>
      </c>
      <c r="G21" s="198" t="s">
        <v>192</v>
      </c>
      <c r="H21" s="180"/>
      <c r="I21" s="181">
        <v>15017</v>
      </c>
      <c r="J21" s="181">
        <v>0</v>
      </c>
      <c r="K21" s="181">
        <v>0</v>
      </c>
      <c r="L21" s="181">
        <v>1088</v>
      </c>
      <c r="M21" s="181">
        <v>16105</v>
      </c>
      <c r="N21" s="180"/>
      <c r="O21" s="182">
        <v>6</v>
      </c>
      <c r="P21" s="182">
        <v>0</v>
      </c>
      <c r="Q21" s="183">
        <v>90102</v>
      </c>
      <c r="R21" s="183">
        <v>0</v>
      </c>
      <c r="S21" s="183">
        <f t="shared" si="1"/>
        <v>0</v>
      </c>
      <c r="T21" s="183">
        <v>6528</v>
      </c>
      <c r="U21" s="184">
        <f t="shared" si="2"/>
        <v>96630</v>
      </c>
      <c r="V21" s="185"/>
      <c r="W21" s="199">
        <v>0</v>
      </c>
      <c r="X21" s="200">
        <v>9.8299999999999998E-2</v>
      </c>
      <c r="Y21" s="200">
        <v>8.6923080863632401E-2</v>
      </c>
      <c r="Z21" s="201">
        <v>0</v>
      </c>
      <c r="AA21" s="150"/>
      <c r="AB21" s="202">
        <v>2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410035176</v>
      </c>
      <c r="C22" s="196" t="s">
        <v>503</v>
      </c>
      <c r="D22" s="197">
        <v>35</v>
      </c>
      <c r="E22" s="196" t="s">
        <v>62</v>
      </c>
      <c r="F22" s="197">
        <v>176</v>
      </c>
      <c r="G22" s="198" t="s">
        <v>203</v>
      </c>
      <c r="H22" s="180"/>
      <c r="I22" s="181">
        <v>14579.208574859711</v>
      </c>
      <c r="J22" s="181">
        <v>6136</v>
      </c>
      <c r="K22" s="181">
        <v>0</v>
      </c>
      <c r="L22" s="181">
        <v>1088</v>
      </c>
      <c r="M22" s="181">
        <v>21803.208574859709</v>
      </c>
      <c r="N22" s="180"/>
      <c r="O22" s="182">
        <v>1</v>
      </c>
      <c r="P22" s="182">
        <v>0</v>
      </c>
      <c r="Q22" s="183">
        <v>20715</v>
      </c>
      <c r="R22" s="183">
        <v>0</v>
      </c>
      <c r="S22" s="183">
        <f t="shared" si="1"/>
        <v>0</v>
      </c>
      <c r="T22" s="183">
        <v>1088</v>
      </c>
      <c r="U22" s="184">
        <f t="shared" si="2"/>
        <v>21803</v>
      </c>
      <c r="V22" s="185"/>
      <c r="W22" s="199">
        <v>0</v>
      </c>
      <c r="X22" s="200">
        <v>0.09</v>
      </c>
      <c r="Y22" s="200">
        <v>8.6472186273090834E-2</v>
      </c>
      <c r="Z22" s="201">
        <v>0</v>
      </c>
      <c r="AA22" s="150"/>
      <c r="AB22" s="202">
        <v>0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410035229</v>
      </c>
      <c r="C23" s="196" t="s">
        <v>503</v>
      </c>
      <c r="D23" s="197">
        <v>35</v>
      </c>
      <c r="E23" s="196" t="s">
        <v>62</v>
      </c>
      <c r="F23" s="197">
        <v>229</v>
      </c>
      <c r="G23" s="198" t="s">
        <v>256</v>
      </c>
      <c r="H23" s="180"/>
      <c r="I23" s="181">
        <v>14061.217885521883</v>
      </c>
      <c r="J23" s="181">
        <v>1060</v>
      </c>
      <c r="K23" s="181">
        <v>0</v>
      </c>
      <c r="L23" s="181">
        <v>1088</v>
      </c>
      <c r="M23" s="181">
        <v>16209.217885521883</v>
      </c>
      <c r="N23" s="180"/>
      <c r="O23" s="182">
        <v>2</v>
      </c>
      <c r="P23" s="182">
        <v>0</v>
      </c>
      <c r="Q23" s="183">
        <v>30242</v>
      </c>
      <c r="R23" s="183">
        <v>0</v>
      </c>
      <c r="S23" s="183">
        <f t="shared" si="1"/>
        <v>0</v>
      </c>
      <c r="T23" s="183">
        <v>2176</v>
      </c>
      <c r="U23" s="184">
        <f t="shared" si="2"/>
        <v>32418</v>
      </c>
      <c r="V23" s="185"/>
      <c r="W23" s="199">
        <v>0</v>
      </c>
      <c r="X23" s="200">
        <v>0.09</v>
      </c>
      <c r="Y23" s="200">
        <v>1.6146490008482114E-2</v>
      </c>
      <c r="Z23" s="201">
        <v>0</v>
      </c>
      <c r="AA23" s="150"/>
      <c r="AB23" s="202">
        <v>1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410035244</v>
      </c>
      <c r="C24" s="196" t="s">
        <v>503</v>
      </c>
      <c r="D24" s="197">
        <v>35</v>
      </c>
      <c r="E24" s="196" t="s">
        <v>62</v>
      </c>
      <c r="F24" s="197">
        <v>244</v>
      </c>
      <c r="G24" s="198" t="s">
        <v>271</v>
      </c>
      <c r="H24" s="180"/>
      <c r="I24" s="181">
        <v>18742</v>
      </c>
      <c r="J24" s="181">
        <v>5619</v>
      </c>
      <c r="K24" s="181">
        <v>0</v>
      </c>
      <c r="L24" s="181">
        <v>1088</v>
      </c>
      <c r="M24" s="181">
        <v>25449</v>
      </c>
      <c r="N24" s="180"/>
      <c r="O24" s="182">
        <v>1</v>
      </c>
      <c r="P24" s="182">
        <v>0</v>
      </c>
      <c r="Q24" s="183">
        <v>24361</v>
      </c>
      <c r="R24" s="183">
        <v>0</v>
      </c>
      <c r="S24" s="183">
        <f t="shared" si="1"/>
        <v>0</v>
      </c>
      <c r="T24" s="183">
        <v>1088</v>
      </c>
      <c r="U24" s="184">
        <f t="shared" si="2"/>
        <v>25449</v>
      </c>
      <c r="V24" s="185"/>
      <c r="W24" s="199">
        <v>0</v>
      </c>
      <c r="X24" s="200">
        <v>0.09</v>
      </c>
      <c r="Y24" s="200">
        <v>0.11384987709786977</v>
      </c>
      <c r="Z24" s="201">
        <v>0</v>
      </c>
      <c r="AA24" s="150"/>
      <c r="AB24" s="202">
        <v>0</v>
      </c>
      <c r="AC24" s="203">
        <v>0.20948531263997303</v>
      </c>
      <c r="AD24" s="184">
        <v>5331.2717012223829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410035248</v>
      </c>
      <c r="C25" s="196" t="s">
        <v>503</v>
      </c>
      <c r="D25" s="197">
        <v>35</v>
      </c>
      <c r="E25" s="196" t="s">
        <v>62</v>
      </c>
      <c r="F25" s="197">
        <v>248</v>
      </c>
      <c r="G25" s="198" t="s">
        <v>275</v>
      </c>
      <c r="H25" s="180"/>
      <c r="I25" s="181">
        <v>16290</v>
      </c>
      <c r="J25" s="181">
        <v>919</v>
      </c>
      <c r="K25" s="181">
        <v>0</v>
      </c>
      <c r="L25" s="181">
        <v>1088</v>
      </c>
      <c r="M25" s="181">
        <v>18297</v>
      </c>
      <c r="N25" s="180"/>
      <c r="O25" s="182">
        <v>74</v>
      </c>
      <c r="P25" s="182">
        <v>0</v>
      </c>
      <c r="Q25" s="183">
        <v>1273466</v>
      </c>
      <c r="R25" s="183">
        <v>0</v>
      </c>
      <c r="S25" s="183">
        <f t="shared" si="1"/>
        <v>0</v>
      </c>
      <c r="T25" s="183">
        <v>80512</v>
      </c>
      <c r="U25" s="184">
        <f t="shared" si="2"/>
        <v>1353978</v>
      </c>
      <c r="V25" s="185"/>
      <c r="W25" s="199">
        <v>0</v>
      </c>
      <c r="X25" s="200">
        <v>0.09</v>
      </c>
      <c r="Y25" s="200">
        <v>7.0865076889110076E-2</v>
      </c>
      <c r="Z25" s="201">
        <v>0</v>
      </c>
      <c r="AA25" s="150"/>
      <c r="AB25" s="202">
        <v>17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410035262</v>
      </c>
      <c r="C26" s="196" t="s">
        <v>503</v>
      </c>
      <c r="D26" s="197">
        <v>35</v>
      </c>
      <c r="E26" s="196" t="s">
        <v>62</v>
      </c>
      <c r="F26" s="197">
        <v>262</v>
      </c>
      <c r="G26" s="198" t="s">
        <v>289</v>
      </c>
      <c r="H26" s="180"/>
      <c r="I26" s="181">
        <v>19135</v>
      </c>
      <c r="J26" s="181">
        <v>3804</v>
      </c>
      <c r="K26" s="181">
        <v>0</v>
      </c>
      <c r="L26" s="181">
        <v>1088</v>
      </c>
      <c r="M26" s="181">
        <v>24027</v>
      </c>
      <c r="N26" s="180"/>
      <c r="O26" s="182">
        <v>4</v>
      </c>
      <c r="P26" s="182">
        <v>0</v>
      </c>
      <c r="Q26" s="183">
        <v>91756</v>
      </c>
      <c r="R26" s="183">
        <v>0</v>
      </c>
      <c r="S26" s="183">
        <f t="shared" si="1"/>
        <v>0</v>
      </c>
      <c r="T26" s="183">
        <v>4352</v>
      </c>
      <c r="U26" s="184">
        <f t="shared" si="2"/>
        <v>96108</v>
      </c>
      <c r="V26" s="185"/>
      <c r="W26" s="199">
        <v>0</v>
      </c>
      <c r="X26" s="200">
        <v>0.09</v>
      </c>
      <c r="Y26" s="200">
        <v>9.9843718337443169E-2</v>
      </c>
      <c r="Z26" s="201">
        <v>0</v>
      </c>
      <c r="AA26" s="150"/>
      <c r="AB26" s="202">
        <v>1</v>
      </c>
      <c r="AC26" s="203">
        <v>0.39621471391667912</v>
      </c>
      <c r="AD26" s="184">
        <v>9520.769322534703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410035346</v>
      </c>
      <c r="C27" s="196" t="s">
        <v>503</v>
      </c>
      <c r="D27" s="197">
        <v>35</v>
      </c>
      <c r="E27" s="196" t="s">
        <v>62</v>
      </c>
      <c r="F27" s="197">
        <v>346</v>
      </c>
      <c r="G27" s="198" t="s">
        <v>373</v>
      </c>
      <c r="H27" s="180"/>
      <c r="I27" s="181">
        <v>14788</v>
      </c>
      <c r="J27" s="181">
        <v>2697</v>
      </c>
      <c r="K27" s="181">
        <v>0</v>
      </c>
      <c r="L27" s="181">
        <v>1088</v>
      </c>
      <c r="M27" s="181">
        <v>18573</v>
      </c>
      <c r="N27" s="180"/>
      <c r="O27" s="182">
        <v>12</v>
      </c>
      <c r="P27" s="182">
        <v>0</v>
      </c>
      <c r="Q27" s="183">
        <v>209820</v>
      </c>
      <c r="R27" s="183">
        <v>0</v>
      </c>
      <c r="S27" s="183">
        <f t="shared" si="1"/>
        <v>0</v>
      </c>
      <c r="T27" s="183">
        <v>13056</v>
      </c>
      <c r="U27" s="184">
        <f t="shared" si="2"/>
        <v>222876</v>
      </c>
      <c r="V27" s="185"/>
      <c r="W27" s="199">
        <v>0</v>
      </c>
      <c r="X27" s="200">
        <v>0.09</v>
      </c>
      <c r="Y27" s="200">
        <v>1.6042114618224409E-2</v>
      </c>
      <c r="Z27" s="201">
        <v>0</v>
      </c>
      <c r="AA27" s="150"/>
      <c r="AB27" s="202">
        <v>3</v>
      </c>
      <c r="AC27" s="203">
        <v>0</v>
      </c>
      <c r="AD27" s="184">
        <v>0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410057035</v>
      </c>
      <c r="C28" s="196" t="s">
        <v>503</v>
      </c>
      <c r="D28" s="197">
        <v>57</v>
      </c>
      <c r="E28" s="196" t="s">
        <v>84</v>
      </c>
      <c r="F28" s="197">
        <v>35</v>
      </c>
      <c r="G28" s="198" t="s">
        <v>62</v>
      </c>
      <c r="H28" s="180"/>
      <c r="I28" s="181">
        <v>14694</v>
      </c>
      <c r="J28" s="181">
        <v>6126</v>
      </c>
      <c r="K28" s="181">
        <v>0</v>
      </c>
      <c r="L28" s="181">
        <v>1088</v>
      </c>
      <c r="M28" s="181">
        <v>21908</v>
      </c>
      <c r="N28" s="180"/>
      <c r="O28" s="182">
        <v>8</v>
      </c>
      <c r="P28" s="182">
        <v>0</v>
      </c>
      <c r="Q28" s="183">
        <v>166560</v>
      </c>
      <c r="R28" s="183">
        <v>0</v>
      </c>
      <c r="S28" s="183">
        <f t="shared" si="1"/>
        <v>0</v>
      </c>
      <c r="T28" s="183">
        <v>8704</v>
      </c>
      <c r="U28" s="184">
        <f t="shared" si="2"/>
        <v>175264</v>
      </c>
      <c r="V28" s="185"/>
      <c r="W28" s="199">
        <v>0</v>
      </c>
      <c r="X28" s="200">
        <v>0.18</v>
      </c>
      <c r="Y28" s="200">
        <v>0.16565967553026908</v>
      </c>
      <c r="Z28" s="201">
        <v>0</v>
      </c>
      <c r="AA28" s="150"/>
      <c r="AB28" s="202">
        <v>0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410057057</v>
      </c>
      <c r="C29" s="196" t="s">
        <v>503</v>
      </c>
      <c r="D29" s="197">
        <v>57</v>
      </c>
      <c r="E29" s="196" t="s">
        <v>84</v>
      </c>
      <c r="F29" s="197">
        <v>57</v>
      </c>
      <c r="G29" s="198" t="s">
        <v>84</v>
      </c>
      <c r="H29" s="180"/>
      <c r="I29" s="181">
        <v>15492</v>
      </c>
      <c r="J29" s="181">
        <v>449</v>
      </c>
      <c r="K29" s="181">
        <v>0</v>
      </c>
      <c r="L29" s="181">
        <v>1088</v>
      </c>
      <c r="M29" s="181">
        <v>17029</v>
      </c>
      <c r="N29" s="180"/>
      <c r="O29" s="182">
        <v>194</v>
      </c>
      <c r="P29" s="182">
        <v>0</v>
      </c>
      <c r="Q29" s="183">
        <v>3092554</v>
      </c>
      <c r="R29" s="183">
        <v>0</v>
      </c>
      <c r="S29" s="183">
        <f t="shared" si="1"/>
        <v>0</v>
      </c>
      <c r="T29" s="183">
        <v>211072</v>
      </c>
      <c r="U29" s="184">
        <f t="shared" si="2"/>
        <v>3303626</v>
      </c>
      <c r="V29" s="185"/>
      <c r="W29" s="199">
        <v>0</v>
      </c>
      <c r="X29" s="200">
        <v>0.18</v>
      </c>
      <c r="Y29" s="200">
        <v>0.12500529622681725</v>
      </c>
      <c r="Z29" s="201">
        <v>0</v>
      </c>
      <c r="AA29" s="150"/>
      <c r="AB29" s="202">
        <v>60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410057093</v>
      </c>
      <c r="C30" s="196" t="s">
        <v>503</v>
      </c>
      <c r="D30" s="197">
        <v>57</v>
      </c>
      <c r="E30" s="196" t="s">
        <v>84</v>
      </c>
      <c r="F30" s="197">
        <v>93</v>
      </c>
      <c r="G30" s="198" t="s">
        <v>120</v>
      </c>
      <c r="H30" s="180"/>
      <c r="I30" s="181">
        <v>15448</v>
      </c>
      <c r="J30" s="181">
        <v>0</v>
      </c>
      <c r="K30" s="181">
        <v>0</v>
      </c>
      <c r="L30" s="181">
        <v>1088</v>
      </c>
      <c r="M30" s="181">
        <v>16536</v>
      </c>
      <c r="N30" s="180"/>
      <c r="O30" s="182">
        <v>8</v>
      </c>
      <c r="P30" s="182">
        <v>0</v>
      </c>
      <c r="Q30" s="183">
        <v>123584</v>
      </c>
      <c r="R30" s="183">
        <v>0</v>
      </c>
      <c r="S30" s="183">
        <f t="shared" si="1"/>
        <v>0</v>
      </c>
      <c r="T30" s="183">
        <v>8704</v>
      </c>
      <c r="U30" s="184">
        <f t="shared" si="2"/>
        <v>132288</v>
      </c>
      <c r="V30" s="185"/>
      <c r="W30" s="199">
        <v>0</v>
      </c>
      <c r="X30" s="200">
        <v>0.18</v>
      </c>
      <c r="Y30" s="200">
        <v>8.4913241624209698E-2</v>
      </c>
      <c r="Z30" s="201">
        <v>0</v>
      </c>
      <c r="AA30" s="150"/>
      <c r="AB30" s="202">
        <v>0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410057163</v>
      </c>
      <c r="C31" s="196" t="s">
        <v>503</v>
      </c>
      <c r="D31" s="197">
        <v>57</v>
      </c>
      <c r="E31" s="196" t="s">
        <v>84</v>
      </c>
      <c r="F31" s="197">
        <v>163</v>
      </c>
      <c r="G31" s="198" t="s">
        <v>190</v>
      </c>
      <c r="H31" s="180"/>
      <c r="I31" s="181">
        <v>14848</v>
      </c>
      <c r="J31" s="181">
        <v>129</v>
      </c>
      <c r="K31" s="181">
        <v>0</v>
      </c>
      <c r="L31" s="181">
        <v>1088</v>
      </c>
      <c r="M31" s="181">
        <v>16065</v>
      </c>
      <c r="N31" s="180"/>
      <c r="O31" s="182">
        <v>2</v>
      </c>
      <c r="P31" s="182">
        <v>0</v>
      </c>
      <c r="Q31" s="183">
        <v>29954</v>
      </c>
      <c r="R31" s="183">
        <v>0</v>
      </c>
      <c r="S31" s="183">
        <f t="shared" si="1"/>
        <v>0</v>
      </c>
      <c r="T31" s="183">
        <v>2176</v>
      </c>
      <c r="U31" s="184">
        <f t="shared" si="2"/>
        <v>32130</v>
      </c>
      <c r="V31" s="185"/>
      <c r="W31" s="199">
        <v>0</v>
      </c>
      <c r="X31" s="200">
        <v>0.113490033140277</v>
      </c>
      <c r="Y31" s="200">
        <v>9.5669381908217804E-2</v>
      </c>
      <c r="Z31" s="201">
        <v>0</v>
      </c>
      <c r="AA31" s="150"/>
      <c r="AB31" s="202">
        <v>2</v>
      </c>
      <c r="AC31" s="203">
        <v>0</v>
      </c>
      <c r="AD31" s="184">
        <v>0</v>
      </c>
      <c r="AE31" s="203">
        <v>0</v>
      </c>
      <c r="AF31" s="204">
        <v>0</v>
      </c>
      <c r="AG31" s="193"/>
    </row>
    <row r="32" spans="1:33" s="59" customFormat="1">
      <c r="A32" s="194">
        <v>410</v>
      </c>
      <c r="B32" s="195">
        <v>410057248</v>
      </c>
      <c r="C32" s="196" t="s">
        <v>503</v>
      </c>
      <c r="D32" s="197">
        <v>57</v>
      </c>
      <c r="E32" s="196" t="s">
        <v>84</v>
      </c>
      <c r="F32" s="197">
        <v>248</v>
      </c>
      <c r="G32" s="198" t="s">
        <v>275</v>
      </c>
      <c r="H32" s="180"/>
      <c r="I32" s="181">
        <v>14294</v>
      </c>
      <c r="J32" s="181">
        <v>806</v>
      </c>
      <c r="K32" s="181">
        <v>0</v>
      </c>
      <c r="L32" s="181">
        <v>1088</v>
      </c>
      <c r="M32" s="181">
        <v>16188</v>
      </c>
      <c r="N32" s="180"/>
      <c r="O32" s="182">
        <v>17</v>
      </c>
      <c r="P32" s="182">
        <v>0</v>
      </c>
      <c r="Q32" s="183">
        <v>256700</v>
      </c>
      <c r="R32" s="183">
        <v>0</v>
      </c>
      <c r="S32" s="183">
        <f t="shared" si="1"/>
        <v>0</v>
      </c>
      <c r="T32" s="183">
        <v>18496</v>
      </c>
      <c r="U32" s="184">
        <f t="shared" si="2"/>
        <v>275196</v>
      </c>
      <c r="V32" s="185"/>
      <c r="W32" s="199">
        <v>0</v>
      </c>
      <c r="X32" s="200">
        <v>0.09</v>
      </c>
      <c r="Y32" s="200">
        <v>7.0865076889110076E-2</v>
      </c>
      <c r="Z32" s="201">
        <v>0</v>
      </c>
      <c r="AA32" s="150"/>
      <c r="AB32" s="202">
        <v>6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410057262</v>
      </c>
      <c r="C33" s="196" t="s">
        <v>503</v>
      </c>
      <c r="D33" s="197">
        <v>57</v>
      </c>
      <c r="E33" s="196" t="s">
        <v>84</v>
      </c>
      <c r="F33" s="197">
        <v>262</v>
      </c>
      <c r="G33" s="198" t="s">
        <v>289</v>
      </c>
      <c r="H33" s="180"/>
      <c r="I33" s="181">
        <v>18861</v>
      </c>
      <c r="J33" s="181">
        <v>3749</v>
      </c>
      <c r="K33" s="181">
        <v>0</v>
      </c>
      <c r="L33" s="181">
        <v>1088</v>
      </c>
      <c r="M33" s="181">
        <v>23698</v>
      </c>
      <c r="N33" s="180"/>
      <c r="O33" s="182">
        <v>1</v>
      </c>
      <c r="P33" s="182">
        <v>0</v>
      </c>
      <c r="Q33" s="183">
        <v>22610</v>
      </c>
      <c r="R33" s="183">
        <v>0</v>
      </c>
      <c r="S33" s="183">
        <f t="shared" si="1"/>
        <v>0</v>
      </c>
      <c r="T33" s="183">
        <v>1088</v>
      </c>
      <c r="U33" s="184">
        <f t="shared" si="2"/>
        <v>23698</v>
      </c>
      <c r="V33" s="185"/>
      <c r="W33" s="199">
        <v>0</v>
      </c>
      <c r="X33" s="200">
        <v>0.09</v>
      </c>
      <c r="Y33" s="200">
        <v>9.9843718337443169E-2</v>
      </c>
      <c r="Z33" s="201">
        <v>0</v>
      </c>
      <c r="AA33" s="150"/>
      <c r="AB33" s="202">
        <v>0</v>
      </c>
      <c r="AC33" s="203">
        <v>9.9053678479169779E-2</v>
      </c>
      <c r="AD33" s="184">
        <v>2347.6036704140288</v>
      </c>
      <c r="AE33" s="203">
        <v>0</v>
      </c>
      <c r="AF33" s="204">
        <v>0</v>
      </c>
      <c r="AG33" s="193"/>
    </row>
    <row r="34" spans="1:33" s="59" customFormat="1">
      <c r="A34" s="194">
        <v>412</v>
      </c>
      <c r="B34" s="195">
        <v>412035035</v>
      </c>
      <c r="C34" s="196" t="s">
        <v>504</v>
      </c>
      <c r="D34" s="197">
        <v>35</v>
      </c>
      <c r="E34" s="196" t="s">
        <v>62</v>
      </c>
      <c r="F34" s="197">
        <v>35</v>
      </c>
      <c r="G34" s="198" t="s">
        <v>62</v>
      </c>
      <c r="H34" s="180"/>
      <c r="I34" s="181">
        <v>16285</v>
      </c>
      <c r="J34" s="181">
        <v>6790</v>
      </c>
      <c r="K34" s="181">
        <v>0</v>
      </c>
      <c r="L34" s="181">
        <v>1088</v>
      </c>
      <c r="M34" s="181">
        <v>24163</v>
      </c>
      <c r="N34" s="180"/>
      <c r="O34" s="182">
        <v>435</v>
      </c>
      <c r="P34" s="182">
        <v>0</v>
      </c>
      <c r="Q34" s="183">
        <v>10037625</v>
      </c>
      <c r="R34" s="183">
        <v>0</v>
      </c>
      <c r="S34" s="183">
        <f t="shared" si="1"/>
        <v>0</v>
      </c>
      <c r="T34" s="183">
        <v>473280</v>
      </c>
      <c r="U34" s="184">
        <f t="shared" si="2"/>
        <v>10510905</v>
      </c>
      <c r="V34" s="185"/>
      <c r="W34" s="199">
        <v>0</v>
      </c>
      <c r="X34" s="200">
        <v>0.18</v>
      </c>
      <c r="Y34" s="200">
        <v>0.16565967553026908</v>
      </c>
      <c r="Z34" s="201">
        <v>0</v>
      </c>
      <c r="AA34" s="150"/>
      <c r="AB34" s="202">
        <v>79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412</v>
      </c>
      <c r="B35" s="195">
        <v>412035044</v>
      </c>
      <c r="C35" s="196" t="s">
        <v>504</v>
      </c>
      <c r="D35" s="197">
        <v>35</v>
      </c>
      <c r="E35" s="196" t="s">
        <v>62</v>
      </c>
      <c r="F35" s="197">
        <v>44</v>
      </c>
      <c r="G35" s="198" t="s">
        <v>71</v>
      </c>
      <c r="H35" s="180"/>
      <c r="I35" s="181">
        <v>12886</v>
      </c>
      <c r="J35" s="181">
        <v>224</v>
      </c>
      <c r="K35" s="181">
        <v>0</v>
      </c>
      <c r="L35" s="181">
        <v>1088</v>
      </c>
      <c r="M35" s="181">
        <v>14198</v>
      </c>
      <c r="N35" s="180"/>
      <c r="O35" s="182">
        <v>13</v>
      </c>
      <c r="P35" s="182">
        <v>0</v>
      </c>
      <c r="Q35" s="183">
        <v>170430</v>
      </c>
      <c r="R35" s="183">
        <v>0</v>
      </c>
      <c r="S35" s="183">
        <f t="shared" si="1"/>
        <v>0</v>
      </c>
      <c r="T35" s="183">
        <v>14144</v>
      </c>
      <c r="U35" s="184">
        <f t="shared" si="2"/>
        <v>184574</v>
      </c>
      <c r="V35" s="185"/>
      <c r="W35" s="199">
        <v>0</v>
      </c>
      <c r="X35" s="200">
        <v>0.18</v>
      </c>
      <c r="Y35" s="200">
        <v>8.4659399257885931E-2</v>
      </c>
      <c r="Z35" s="201">
        <v>0</v>
      </c>
      <c r="AA35" s="150"/>
      <c r="AB35" s="202">
        <v>3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412035189</v>
      </c>
      <c r="C36" s="196" t="s">
        <v>504</v>
      </c>
      <c r="D36" s="197">
        <v>35</v>
      </c>
      <c r="E36" s="196" t="s">
        <v>62</v>
      </c>
      <c r="F36" s="197">
        <v>189</v>
      </c>
      <c r="G36" s="198" t="s">
        <v>216</v>
      </c>
      <c r="H36" s="180"/>
      <c r="I36" s="181">
        <v>11876.535469617698</v>
      </c>
      <c r="J36" s="181">
        <v>4098</v>
      </c>
      <c r="K36" s="181">
        <v>0</v>
      </c>
      <c r="L36" s="181">
        <v>1088</v>
      </c>
      <c r="M36" s="181">
        <v>17062.535469617698</v>
      </c>
      <c r="N36" s="180"/>
      <c r="O36" s="182">
        <v>2</v>
      </c>
      <c r="P36" s="182">
        <v>0</v>
      </c>
      <c r="Q36" s="183">
        <v>31950</v>
      </c>
      <c r="R36" s="183">
        <v>0</v>
      </c>
      <c r="S36" s="183">
        <f t="shared" si="1"/>
        <v>0</v>
      </c>
      <c r="T36" s="183">
        <v>2176</v>
      </c>
      <c r="U36" s="184">
        <f t="shared" si="2"/>
        <v>34126</v>
      </c>
      <c r="V36" s="185"/>
      <c r="W36" s="199">
        <v>0</v>
      </c>
      <c r="X36" s="200">
        <v>0.09</v>
      </c>
      <c r="Y36" s="200">
        <v>4.2563431798529824E-3</v>
      </c>
      <c r="Z36" s="201">
        <v>0</v>
      </c>
      <c r="AA36" s="150"/>
      <c r="AB36" s="202">
        <v>1</v>
      </c>
      <c r="AC36" s="203">
        <v>0</v>
      </c>
      <c r="AD36" s="184">
        <v>0</v>
      </c>
      <c r="AE36" s="203">
        <v>0</v>
      </c>
      <c r="AF36" s="204">
        <v>0</v>
      </c>
      <c r="AG36" s="193"/>
    </row>
    <row r="37" spans="1:33" s="59" customFormat="1">
      <c r="A37" s="194">
        <v>412</v>
      </c>
      <c r="B37" s="195">
        <v>412035218</v>
      </c>
      <c r="C37" s="196" t="s">
        <v>504</v>
      </c>
      <c r="D37" s="197">
        <v>35</v>
      </c>
      <c r="E37" s="196" t="s">
        <v>62</v>
      </c>
      <c r="F37" s="197">
        <v>218</v>
      </c>
      <c r="G37" s="198" t="s">
        <v>245</v>
      </c>
      <c r="H37" s="180"/>
      <c r="I37" s="181">
        <v>12338.604342521465</v>
      </c>
      <c r="J37" s="181">
        <v>5132</v>
      </c>
      <c r="K37" s="181">
        <v>0</v>
      </c>
      <c r="L37" s="181">
        <v>1088</v>
      </c>
      <c r="M37" s="181">
        <v>18558.604342521467</v>
      </c>
      <c r="N37" s="180"/>
      <c r="O37" s="182">
        <v>1</v>
      </c>
      <c r="P37" s="182">
        <v>0</v>
      </c>
      <c r="Q37" s="183">
        <v>17471</v>
      </c>
      <c r="R37" s="183">
        <v>0</v>
      </c>
      <c r="S37" s="183">
        <f t="shared" si="1"/>
        <v>0</v>
      </c>
      <c r="T37" s="183">
        <v>1088</v>
      </c>
      <c r="U37" s="184">
        <f t="shared" si="2"/>
        <v>18559</v>
      </c>
      <c r="V37" s="185"/>
      <c r="W37" s="199">
        <v>0</v>
      </c>
      <c r="X37" s="200">
        <v>0.09</v>
      </c>
      <c r="Y37" s="200">
        <v>2.8009360866095935E-2</v>
      </c>
      <c r="Z37" s="201">
        <v>0</v>
      </c>
      <c r="AA37" s="150"/>
      <c r="AB37" s="202">
        <v>0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412035220</v>
      </c>
      <c r="C38" s="196" t="s">
        <v>504</v>
      </c>
      <c r="D38" s="197">
        <v>35</v>
      </c>
      <c r="E38" s="196" t="s">
        <v>62</v>
      </c>
      <c r="F38" s="197">
        <v>220</v>
      </c>
      <c r="G38" s="198" t="s">
        <v>247</v>
      </c>
      <c r="H38" s="180"/>
      <c r="I38" s="181">
        <v>15407</v>
      </c>
      <c r="J38" s="181">
        <v>5989</v>
      </c>
      <c r="K38" s="181">
        <v>0</v>
      </c>
      <c r="L38" s="181">
        <v>1088</v>
      </c>
      <c r="M38" s="181">
        <v>22484</v>
      </c>
      <c r="N38" s="180"/>
      <c r="O38" s="182">
        <v>3</v>
      </c>
      <c r="P38" s="182">
        <v>0</v>
      </c>
      <c r="Q38" s="183">
        <v>64188</v>
      </c>
      <c r="R38" s="183">
        <v>0</v>
      </c>
      <c r="S38" s="183">
        <f t="shared" si="1"/>
        <v>0</v>
      </c>
      <c r="T38" s="183">
        <v>3264</v>
      </c>
      <c r="U38" s="184">
        <f t="shared" si="2"/>
        <v>67452</v>
      </c>
      <c r="V38" s="185"/>
      <c r="W38" s="199">
        <v>0</v>
      </c>
      <c r="X38" s="200">
        <v>0.09</v>
      </c>
      <c r="Y38" s="200">
        <v>1.7515929407843047E-2</v>
      </c>
      <c r="Z38" s="201">
        <v>0</v>
      </c>
      <c r="AA38" s="150"/>
      <c r="AB38" s="202">
        <v>0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412035243</v>
      </c>
      <c r="C39" s="196" t="s">
        <v>504</v>
      </c>
      <c r="D39" s="197">
        <v>35</v>
      </c>
      <c r="E39" s="196" t="s">
        <v>62</v>
      </c>
      <c r="F39" s="197">
        <v>243</v>
      </c>
      <c r="G39" s="198" t="s">
        <v>270</v>
      </c>
      <c r="H39" s="180"/>
      <c r="I39" s="181">
        <v>10434</v>
      </c>
      <c r="J39" s="181">
        <v>1486</v>
      </c>
      <c r="K39" s="181">
        <v>0</v>
      </c>
      <c r="L39" s="181">
        <v>1088</v>
      </c>
      <c r="M39" s="181">
        <v>13008</v>
      </c>
      <c r="N39" s="180"/>
      <c r="O39" s="182">
        <v>2</v>
      </c>
      <c r="P39" s="182">
        <v>0</v>
      </c>
      <c r="Q39" s="183">
        <v>23840</v>
      </c>
      <c r="R39" s="183">
        <v>0</v>
      </c>
      <c r="S39" s="183">
        <f t="shared" si="1"/>
        <v>0</v>
      </c>
      <c r="T39" s="183">
        <v>2176</v>
      </c>
      <c r="U39" s="184">
        <f t="shared" si="2"/>
        <v>26016</v>
      </c>
      <c r="V39" s="185"/>
      <c r="W39" s="199">
        <v>0</v>
      </c>
      <c r="X39" s="200">
        <v>0.09</v>
      </c>
      <c r="Y39" s="200">
        <v>5.5095214728498702E-3</v>
      </c>
      <c r="Z39" s="201">
        <v>0</v>
      </c>
      <c r="AA39" s="150"/>
      <c r="AB39" s="202">
        <v>1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412035244</v>
      </c>
      <c r="C40" s="196" t="s">
        <v>504</v>
      </c>
      <c r="D40" s="197">
        <v>35</v>
      </c>
      <c r="E40" s="196" t="s">
        <v>62</v>
      </c>
      <c r="F40" s="197">
        <v>244</v>
      </c>
      <c r="G40" s="198" t="s">
        <v>271</v>
      </c>
      <c r="H40" s="180"/>
      <c r="I40" s="181">
        <v>15447</v>
      </c>
      <c r="J40" s="181">
        <v>4631</v>
      </c>
      <c r="K40" s="181">
        <v>0</v>
      </c>
      <c r="L40" s="181">
        <v>1088</v>
      </c>
      <c r="M40" s="181">
        <v>21166</v>
      </c>
      <c r="N40" s="180"/>
      <c r="O40" s="182">
        <v>5</v>
      </c>
      <c r="P40" s="182">
        <v>0</v>
      </c>
      <c r="Q40" s="183">
        <v>100390</v>
      </c>
      <c r="R40" s="183">
        <v>0</v>
      </c>
      <c r="S40" s="183">
        <f t="shared" si="1"/>
        <v>0</v>
      </c>
      <c r="T40" s="183">
        <v>5440</v>
      </c>
      <c r="U40" s="184">
        <f t="shared" si="2"/>
        <v>105830</v>
      </c>
      <c r="V40" s="185"/>
      <c r="W40" s="199">
        <v>0</v>
      </c>
      <c r="X40" s="200">
        <v>0.09</v>
      </c>
      <c r="Y40" s="200">
        <v>0.11384987709786977</v>
      </c>
      <c r="Z40" s="201">
        <v>0</v>
      </c>
      <c r="AA40" s="150"/>
      <c r="AB40" s="202">
        <v>0</v>
      </c>
      <c r="AC40" s="203">
        <v>1.0474265631998652</v>
      </c>
      <c r="AD40" s="184">
        <v>22170.230535926894</v>
      </c>
      <c r="AE40" s="203">
        <v>0</v>
      </c>
      <c r="AF40" s="204">
        <v>0</v>
      </c>
      <c r="AG40" s="193"/>
    </row>
    <row r="41" spans="1:33" s="59" customFormat="1">
      <c r="A41" s="194">
        <v>412</v>
      </c>
      <c r="B41" s="195">
        <v>412035285</v>
      </c>
      <c r="C41" s="196" t="s">
        <v>504</v>
      </c>
      <c r="D41" s="197">
        <v>35</v>
      </c>
      <c r="E41" s="196" t="s">
        <v>62</v>
      </c>
      <c r="F41" s="197">
        <v>285</v>
      </c>
      <c r="G41" s="198" t="s">
        <v>312</v>
      </c>
      <c r="H41" s="180"/>
      <c r="I41" s="181">
        <v>13683</v>
      </c>
      <c r="J41" s="181">
        <v>2604</v>
      </c>
      <c r="K41" s="181">
        <v>0</v>
      </c>
      <c r="L41" s="181">
        <v>1088</v>
      </c>
      <c r="M41" s="181">
        <v>17375</v>
      </c>
      <c r="N41" s="180"/>
      <c r="O41" s="182">
        <v>3</v>
      </c>
      <c r="P41" s="182">
        <v>0</v>
      </c>
      <c r="Q41" s="183">
        <v>48861</v>
      </c>
      <c r="R41" s="183">
        <v>0</v>
      </c>
      <c r="S41" s="183">
        <f t="shared" si="1"/>
        <v>0</v>
      </c>
      <c r="T41" s="183">
        <v>3264</v>
      </c>
      <c r="U41" s="184">
        <f t="shared" si="2"/>
        <v>52125</v>
      </c>
      <c r="V41" s="185"/>
      <c r="W41" s="199">
        <v>0</v>
      </c>
      <c r="X41" s="200">
        <v>0.09</v>
      </c>
      <c r="Y41" s="200">
        <v>3.5081231830053926E-2</v>
      </c>
      <c r="Z41" s="201">
        <v>0</v>
      </c>
      <c r="AA41" s="150"/>
      <c r="AB41" s="202">
        <v>2</v>
      </c>
      <c r="AC41" s="203">
        <v>0</v>
      </c>
      <c r="AD41" s="184">
        <v>0</v>
      </c>
      <c r="AE41" s="203">
        <v>0</v>
      </c>
      <c r="AF41" s="204">
        <v>0</v>
      </c>
      <c r="AG41" s="193"/>
    </row>
    <row r="42" spans="1:33" s="59" customFormat="1">
      <c r="A42" s="194">
        <v>412</v>
      </c>
      <c r="B42" s="195">
        <v>412035293</v>
      </c>
      <c r="C42" s="196" t="s">
        <v>504</v>
      </c>
      <c r="D42" s="197">
        <v>35</v>
      </c>
      <c r="E42" s="196" t="s">
        <v>62</v>
      </c>
      <c r="F42" s="197">
        <v>293</v>
      </c>
      <c r="G42" s="198" t="s">
        <v>320</v>
      </c>
      <c r="H42" s="180"/>
      <c r="I42" s="181">
        <v>10434</v>
      </c>
      <c r="J42" s="181">
        <v>292</v>
      </c>
      <c r="K42" s="181">
        <v>0</v>
      </c>
      <c r="L42" s="181">
        <v>1088</v>
      </c>
      <c r="M42" s="181">
        <v>11814</v>
      </c>
      <c r="N42" s="180"/>
      <c r="O42" s="182">
        <v>1</v>
      </c>
      <c r="P42" s="182">
        <v>0</v>
      </c>
      <c r="Q42" s="183">
        <v>10726</v>
      </c>
      <c r="R42" s="183">
        <v>0</v>
      </c>
      <c r="S42" s="183">
        <f t="shared" si="1"/>
        <v>0</v>
      </c>
      <c r="T42" s="183">
        <v>1088</v>
      </c>
      <c r="U42" s="184">
        <f t="shared" si="2"/>
        <v>11814</v>
      </c>
      <c r="V42" s="185"/>
      <c r="W42" s="199">
        <v>0</v>
      </c>
      <c r="X42" s="200">
        <v>0.18</v>
      </c>
      <c r="Y42" s="200">
        <v>1.2223374362170256E-2</v>
      </c>
      <c r="Z42" s="201">
        <v>0</v>
      </c>
      <c r="AA42" s="150"/>
      <c r="AB42" s="202">
        <v>1</v>
      </c>
      <c r="AC42" s="203">
        <v>0</v>
      </c>
      <c r="AD42" s="184">
        <v>0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412035307</v>
      </c>
      <c r="C43" s="196" t="s">
        <v>504</v>
      </c>
      <c r="D43" s="197">
        <v>35</v>
      </c>
      <c r="E43" s="196" t="s">
        <v>62</v>
      </c>
      <c r="F43" s="197">
        <v>307</v>
      </c>
      <c r="G43" s="198" t="s">
        <v>334</v>
      </c>
      <c r="H43" s="180"/>
      <c r="I43" s="181">
        <v>12004</v>
      </c>
      <c r="J43" s="181">
        <v>5063</v>
      </c>
      <c r="K43" s="181">
        <v>0</v>
      </c>
      <c r="L43" s="181">
        <v>1088</v>
      </c>
      <c r="M43" s="181">
        <v>18155</v>
      </c>
      <c r="N43" s="180"/>
      <c r="O43" s="182">
        <v>2</v>
      </c>
      <c r="P43" s="182">
        <v>0</v>
      </c>
      <c r="Q43" s="183">
        <v>34134</v>
      </c>
      <c r="R43" s="183">
        <v>0</v>
      </c>
      <c r="S43" s="183">
        <f t="shared" si="1"/>
        <v>0</v>
      </c>
      <c r="T43" s="183">
        <v>2176</v>
      </c>
      <c r="U43" s="184">
        <f t="shared" si="2"/>
        <v>36310</v>
      </c>
      <c r="V43" s="185"/>
      <c r="W43" s="199">
        <v>0</v>
      </c>
      <c r="X43" s="200">
        <v>0.09</v>
      </c>
      <c r="Y43" s="200">
        <v>7.1436398033063531E-3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413</v>
      </c>
      <c r="B44" s="195">
        <v>413114091</v>
      </c>
      <c r="C44" s="196" t="s">
        <v>505</v>
      </c>
      <c r="D44" s="197">
        <v>114</v>
      </c>
      <c r="E44" s="196" t="s">
        <v>141</v>
      </c>
      <c r="F44" s="197">
        <v>91</v>
      </c>
      <c r="G44" s="198" t="s">
        <v>118</v>
      </c>
      <c r="H44" s="180"/>
      <c r="I44" s="181">
        <v>11611</v>
      </c>
      <c r="J44" s="181">
        <v>10099</v>
      </c>
      <c r="K44" s="181">
        <v>0</v>
      </c>
      <c r="L44" s="181">
        <v>1088</v>
      </c>
      <c r="M44" s="181">
        <v>22798</v>
      </c>
      <c r="N44" s="180"/>
      <c r="O44" s="182">
        <v>1</v>
      </c>
      <c r="P44" s="182">
        <v>0</v>
      </c>
      <c r="Q44" s="183">
        <v>21710</v>
      </c>
      <c r="R44" s="183">
        <v>0</v>
      </c>
      <c r="S44" s="183">
        <f t="shared" si="1"/>
        <v>0</v>
      </c>
      <c r="T44" s="183">
        <v>1088</v>
      </c>
      <c r="U44" s="184">
        <f t="shared" si="2"/>
        <v>22798</v>
      </c>
      <c r="V44" s="185"/>
      <c r="W44" s="199">
        <v>0</v>
      </c>
      <c r="X44" s="200">
        <v>0.09</v>
      </c>
      <c r="Y44" s="200">
        <v>8.9272460288969731E-3</v>
      </c>
      <c r="Z44" s="201">
        <v>0</v>
      </c>
      <c r="AA44" s="150"/>
      <c r="AB44" s="202">
        <v>0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413</v>
      </c>
      <c r="B45" s="195">
        <v>413114114</v>
      </c>
      <c r="C45" s="196" t="s">
        <v>505</v>
      </c>
      <c r="D45" s="197">
        <v>114</v>
      </c>
      <c r="E45" s="196" t="s">
        <v>141</v>
      </c>
      <c r="F45" s="197">
        <v>114</v>
      </c>
      <c r="G45" s="198" t="s">
        <v>141</v>
      </c>
      <c r="H45" s="180"/>
      <c r="I45" s="181">
        <v>13317</v>
      </c>
      <c r="J45" s="181">
        <v>2172</v>
      </c>
      <c r="K45" s="181">
        <v>0</v>
      </c>
      <c r="L45" s="181">
        <v>1088</v>
      </c>
      <c r="M45" s="181">
        <v>16577</v>
      </c>
      <c r="N45" s="180"/>
      <c r="O45" s="182">
        <v>84</v>
      </c>
      <c r="P45" s="182">
        <v>0</v>
      </c>
      <c r="Q45" s="183">
        <v>1301076</v>
      </c>
      <c r="R45" s="183">
        <v>0</v>
      </c>
      <c r="S45" s="183">
        <f t="shared" si="1"/>
        <v>0</v>
      </c>
      <c r="T45" s="183">
        <v>91392</v>
      </c>
      <c r="U45" s="184">
        <f t="shared" si="2"/>
        <v>1392468</v>
      </c>
      <c r="V45" s="185"/>
      <c r="W45" s="199">
        <v>0</v>
      </c>
      <c r="X45" s="200">
        <v>0.18</v>
      </c>
      <c r="Y45" s="200">
        <v>5.2660066241435564E-2</v>
      </c>
      <c r="Z45" s="201">
        <v>0</v>
      </c>
      <c r="AA45" s="150"/>
      <c r="AB45" s="202">
        <v>0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413114127</v>
      </c>
      <c r="C46" s="196" t="s">
        <v>505</v>
      </c>
      <c r="D46" s="197">
        <v>114</v>
      </c>
      <c r="E46" s="196" t="s">
        <v>141</v>
      </c>
      <c r="F46" s="197">
        <v>127</v>
      </c>
      <c r="G46" s="198" t="s">
        <v>154</v>
      </c>
      <c r="H46" s="180"/>
      <c r="I46" s="181">
        <v>11611</v>
      </c>
      <c r="J46" s="181">
        <v>6070</v>
      </c>
      <c r="K46" s="181">
        <v>0</v>
      </c>
      <c r="L46" s="181">
        <v>1088</v>
      </c>
      <c r="M46" s="181">
        <v>18769</v>
      </c>
      <c r="N46" s="180"/>
      <c r="O46" s="182">
        <v>2</v>
      </c>
      <c r="P46" s="182">
        <v>0</v>
      </c>
      <c r="Q46" s="183">
        <v>35362</v>
      </c>
      <c r="R46" s="183">
        <v>0</v>
      </c>
      <c r="S46" s="183">
        <f t="shared" si="1"/>
        <v>0</v>
      </c>
      <c r="T46" s="183">
        <v>2176</v>
      </c>
      <c r="U46" s="184">
        <f t="shared" si="2"/>
        <v>37538</v>
      </c>
      <c r="V46" s="185"/>
      <c r="W46" s="199">
        <v>0</v>
      </c>
      <c r="X46" s="200">
        <v>0.09</v>
      </c>
      <c r="Y46" s="200">
        <v>3.9736243583523692E-2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413114210</v>
      </c>
      <c r="C47" s="196" t="s">
        <v>505</v>
      </c>
      <c r="D47" s="197">
        <v>114</v>
      </c>
      <c r="E47" s="196" t="s">
        <v>141</v>
      </c>
      <c r="F47" s="197">
        <v>210</v>
      </c>
      <c r="G47" s="198" t="s">
        <v>237</v>
      </c>
      <c r="H47" s="180"/>
      <c r="I47" s="181">
        <v>11611</v>
      </c>
      <c r="J47" s="181">
        <v>3780</v>
      </c>
      <c r="K47" s="181">
        <v>0</v>
      </c>
      <c r="L47" s="181">
        <v>1088</v>
      </c>
      <c r="M47" s="181">
        <v>16479</v>
      </c>
      <c r="N47" s="180"/>
      <c r="O47" s="182">
        <v>1</v>
      </c>
      <c r="P47" s="182">
        <v>0</v>
      </c>
      <c r="Q47" s="183">
        <v>15391</v>
      </c>
      <c r="R47" s="183">
        <v>0</v>
      </c>
      <c r="S47" s="183">
        <f t="shared" si="1"/>
        <v>0</v>
      </c>
      <c r="T47" s="183">
        <v>1088</v>
      </c>
      <c r="U47" s="184">
        <f t="shared" si="2"/>
        <v>16479</v>
      </c>
      <c r="V47" s="185"/>
      <c r="W47" s="199">
        <v>0</v>
      </c>
      <c r="X47" s="200">
        <v>0.09</v>
      </c>
      <c r="Y47" s="200">
        <v>5.4873783118718794E-2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413114253</v>
      </c>
      <c r="C48" s="196" t="s">
        <v>505</v>
      </c>
      <c r="D48" s="197">
        <v>114</v>
      </c>
      <c r="E48" s="196" t="s">
        <v>141</v>
      </c>
      <c r="F48" s="197">
        <v>253</v>
      </c>
      <c r="G48" s="198" t="s">
        <v>280</v>
      </c>
      <c r="H48" s="180"/>
      <c r="I48" s="181">
        <v>11611</v>
      </c>
      <c r="J48" s="181">
        <v>29030</v>
      </c>
      <c r="K48" s="181">
        <v>0</v>
      </c>
      <c r="L48" s="181">
        <v>1088</v>
      </c>
      <c r="M48" s="181">
        <v>41729</v>
      </c>
      <c r="N48" s="180"/>
      <c r="O48" s="182">
        <v>1</v>
      </c>
      <c r="P48" s="182">
        <v>0</v>
      </c>
      <c r="Q48" s="183">
        <v>40641</v>
      </c>
      <c r="R48" s="183">
        <v>0</v>
      </c>
      <c r="S48" s="183">
        <f t="shared" si="1"/>
        <v>0</v>
      </c>
      <c r="T48" s="183">
        <v>1088</v>
      </c>
      <c r="U48" s="184">
        <f t="shared" si="2"/>
        <v>41729</v>
      </c>
      <c r="V48" s="185"/>
      <c r="W48" s="199">
        <v>0</v>
      </c>
      <c r="X48" s="200">
        <v>0.09</v>
      </c>
      <c r="Y48" s="200">
        <v>1.9090401754101701E-2</v>
      </c>
      <c r="Z48" s="201">
        <v>0</v>
      </c>
      <c r="AA48" s="150"/>
      <c r="AB48" s="202">
        <v>0</v>
      </c>
      <c r="AC48" s="203">
        <v>0</v>
      </c>
      <c r="AD48" s="184">
        <v>0</v>
      </c>
      <c r="AE48" s="203">
        <v>0</v>
      </c>
      <c r="AF48" s="204">
        <v>0</v>
      </c>
      <c r="AG48" s="193"/>
    </row>
    <row r="49" spans="1:33" s="59" customFormat="1">
      <c r="A49" s="194">
        <v>413</v>
      </c>
      <c r="B49" s="195">
        <v>413114605</v>
      </c>
      <c r="C49" s="196" t="s">
        <v>505</v>
      </c>
      <c r="D49" s="197">
        <v>114</v>
      </c>
      <c r="E49" s="196" t="s">
        <v>141</v>
      </c>
      <c r="F49" s="197">
        <v>605</v>
      </c>
      <c r="G49" s="198" t="s">
        <v>383</v>
      </c>
      <c r="H49" s="180"/>
      <c r="I49" s="181">
        <v>15477</v>
      </c>
      <c r="J49" s="181">
        <v>11205</v>
      </c>
      <c r="K49" s="181">
        <v>0</v>
      </c>
      <c r="L49" s="181">
        <v>1088</v>
      </c>
      <c r="M49" s="181">
        <v>27770</v>
      </c>
      <c r="N49" s="180"/>
      <c r="O49" s="182">
        <v>1</v>
      </c>
      <c r="P49" s="182">
        <v>0</v>
      </c>
      <c r="Q49" s="183">
        <v>26682</v>
      </c>
      <c r="R49" s="183">
        <v>0</v>
      </c>
      <c r="S49" s="183">
        <f t="shared" si="1"/>
        <v>0</v>
      </c>
      <c r="T49" s="183">
        <v>1088</v>
      </c>
      <c r="U49" s="184">
        <f t="shared" si="2"/>
        <v>27770</v>
      </c>
      <c r="V49" s="185"/>
      <c r="W49" s="199">
        <v>0</v>
      </c>
      <c r="X49" s="200">
        <v>0.09</v>
      </c>
      <c r="Y49" s="200">
        <v>6.1902408960171781E-2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413114615</v>
      </c>
      <c r="C50" s="196" t="s">
        <v>505</v>
      </c>
      <c r="D50" s="197">
        <v>114</v>
      </c>
      <c r="E50" s="196" t="s">
        <v>141</v>
      </c>
      <c r="F50" s="197">
        <v>615</v>
      </c>
      <c r="G50" s="198" t="s">
        <v>385</v>
      </c>
      <c r="H50" s="180"/>
      <c r="I50" s="181">
        <v>11611</v>
      </c>
      <c r="J50" s="181">
        <v>0</v>
      </c>
      <c r="K50" s="181">
        <v>0</v>
      </c>
      <c r="L50" s="181">
        <v>1088</v>
      </c>
      <c r="M50" s="181">
        <v>12699</v>
      </c>
      <c r="N50" s="180"/>
      <c r="O50" s="182">
        <v>1</v>
      </c>
      <c r="P50" s="182">
        <v>0</v>
      </c>
      <c r="Q50" s="183">
        <v>11611</v>
      </c>
      <c r="R50" s="183">
        <v>0</v>
      </c>
      <c r="S50" s="183">
        <f t="shared" si="1"/>
        <v>0</v>
      </c>
      <c r="T50" s="183">
        <v>1088</v>
      </c>
      <c r="U50" s="184">
        <f t="shared" si="2"/>
        <v>12699</v>
      </c>
      <c r="V50" s="185"/>
      <c r="W50" s="199">
        <v>0</v>
      </c>
      <c r="X50" s="200">
        <v>0.09</v>
      </c>
      <c r="Y50" s="200">
        <v>1.0618379240790092E-3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413114670</v>
      </c>
      <c r="C51" s="196" t="s">
        <v>505</v>
      </c>
      <c r="D51" s="197">
        <v>114</v>
      </c>
      <c r="E51" s="196" t="s">
        <v>141</v>
      </c>
      <c r="F51" s="197">
        <v>670</v>
      </c>
      <c r="G51" s="198" t="s">
        <v>401</v>
      </c>
      <c r="H51" s="180"/>
      <c r="I51" s="181">
        <v>11961</v>
      </c>
      <c r="J51" s="181">
        <v>8937</v>
      </c>
      <c r="K51" s="181">
        <v>0</v>
      </c>
      <c r="L51" s="181">
        <v>1088</v>
      </c>
      <c r="M51" s="181">
        <v>21986</v>
      </c>
      <c r="N51" s="180"/>
      <c r="O51" s="182">
        <v>15</v>
      </c>
      <c r="P51" s="182">
        <v>0</v>
      </c>
      <c r="Q51" s="183">
        <v>313470</v>
      </c>
      <c r="R51" s="183">
        <v>0</v>
      </c>
      <c r="S51" s="183">
        <f t="shared" si="1"/>
        <v>0</v>
      </c>
      <c r="T51" s="183">
        <v>16320</v>
      </c>
      <c r="U51" s="184">
        <f t="shared" si="2"/>
        <v>329790</v>
      </c>
      <c r="V51" s="185"/>
      <c r="W51" s="199">
        <v>0</v>
      </c>
      <c r="X51" s="200">
        <v>0.09</v>
      </c>
      <c r="Y51" s="200">
        <v>4.750774849157182E-2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413114674</v>
      </c>
      <c r="C52" s="196" t="s">
        <v>505</v>
      </c>
      <c r="D52" s="197">
        <v>114</v>
      </c>
      <c r="E52" s="196" t="s">
        <v>141</v>
      </c>
      <c r="F52" s="197">
        <v>674</v>
      </c>
      <c r="G52" s="198" t="s">
        <v>404</v>
      </c>
      <c r="H52" s="180"/>
      <c r="I52" s="181">
        <v>13239</v>
      </c>
      <c r="J52" s="181">
        <v>5237</v>
      </c>
      <c r="K52" s="181">
        <v>0</v>
      </c>
      <c r="L52" s="181">
        <v>1088</v>
      </c>
      <c r="M52" s="181">
        <v>19564</v>
      </c>
      <c r="N52" s="180"/>
      <c r="O52" s="182">
        <v>48</v>
      </c>
      <c r="P52" s="182">
        <v>0</v>
      </c>
      <c r="Q52" s="183">
        <v>886848</v>
      </c>
      <c r="R52" s="183">
        <v>0</v>
      </c>
      <c r="S52" s="183">
        <f t="shared" si="1"/>
        <v>0</v>
      </c>
      <c r="T52" s="183">
        <v>52224</v>
      </c>
      <c r="U52" s="184">
        <f t="shared" si="2"/>
        <v>939072</v>
      </c>
      <c r="V52" s="185"/>
      <c r="W52" s="199">
        <v>0</v>
      </c>
      <c r="X52" s="200">
        <v>0.18</v>
      </c>
      <c r="Y52" s="200">
        <v>5.3901249026459201E-2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413114717</v>
      </c>
      <c r="C53" s="196" t="s">
        <v>505</v>
      </c>
      <c r="D53" s="197">
        <v>114</v>
      </c>
      <c r="E53" s="196" t="s">
        <v>141</v>
      </c>
      <c r="F53" s="197">
        <v>717</v>
      </c>
      <c r="G53" s="198" t="s">
        <v>417</v>
      </c>
      <c r="H53" s="180"/>
      <c r="I53" s="181">
        <v>13292</v>
      </c>
      <c r="J53" s="181">
        <v>8425</v>
      </c>
      <c r="K53" s="181">
        <v>0</v>
      </c>
      <c r="L53" s="181">
        <v>1088</v>
      </c>
      <c r="M53" s="181">
        <v>22805</v>
      </c>
      <c r="N53" s="180"/>
      <c r="O53" s="182">
        <v>28</v>
      </c>
      <c r="P53" s="182">
        <v>0</v>
      </c>
      <c r="Q53" s="183">
        <v>608076</v>
      </c>
      <c r="R53" s="183">
        <v>0</v>
      </c>
      <c r="S53" s="183">
        <f t="shared" si="1"/>
        <v>0</v>
      </c>
      <c r="T53" s="183">
        <v>30464</v>
      </c>
      <c r="U53" s="184">
        <f t="shared" si="2"/>
        <v>638540</v>
      </c>
      <c r="V53" s="185"/>
      <c r="W53" s="199">
        <v>0</v>
      </c>
      <c r="X53" s="200">
        <v>0.09</v>
      </c>
      <c r="Y53" s="200">
        <v>3.3161290248413348E-2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413114750</v>
      </c>
      <c r="C54" s="196" t="s">
        <v>505</v>
      </c>
      <c r="D54" s="197">
        <v>114</v>
      </c>
      <c r="E54" s="196" t="s">
        <v>141</v>
      </c>
      <c r="F54" s="197">
        <v>750</v>
      </c>
      <c r="G54" s="198" t="s">
        <v>425</v>
      </c>
      <c r="H54" s="180"/>
      <c r="I54" s="181">
        <v>12688</v>
      </c>
      <c r="J54" s="181">
        <v>7656</v>
      </c>
      <c r="K54" s="181">
        <v>0</v>
      </c>
      <c r="L54" s="181">
        <v>1088</v>
      </c>
      <c r="M54" s="181">
        <v>21432</v>
      </c>
      <c r="N54" s="180"/>
      <c r="O54" s="182">
        <v>26</v>
      </c>
      <c r="P54" s="182">
        <v>0</v>
      </c>
      <c r="Q54" s="183">
        <v>528944</v>
      </c>
      <c r="R54" s="183">
        <v>0</v>
      </c>
      <c r="S54" s="183">
        <f t="shared" si="1"/>
        <v>0</v>
      </c>
      <c r="T54" s="183">
        <v>28288</v>
      </c>
      <c r="U54" s="184">
        <f t="shared" si="2"/>
        <v>557232</v>
      </c>
      <c r="V54" s="185"/>
      <c r="W54" s="199">
        <v>0</v>
      </c>
      <c r="X54" s="200">
        <v>0.09</v>
      </c>
      <c r="Y54" s="200">
        <v>4.2712195478300206E-2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413114755</v>
      </c>
      <c r="C55" s="196" t="s">
        <v>505</v>
      </c>
      <c r="D55" s="197">
        <v>114</v>
      </c>
      <c r="E55" s="196" t="s">
        <v>141</v>
      </c>
      <c r="F55" s="197">
        <v>755</v>
      </c>
      <c r="G55" s="198" t="s">
        <v>427</v>
      </c>
      <c r="H55" s="180"/>
      <c r="I55" s="181">
        <v>12144</v>
      </c>
      <c r="J55" s="181">
        <v>5525</v>
      </c>
      <c r="K55" s="181">
        <v>0</v>
      </c>
      <c r="L55" s="181">
        <v>1088</v>
      </c>
      <c r="M55" s="181">
        <v>18757</v>
      </c>
      <c r="N55" s="180"/>
      <c r="O55" s="182">
        <v>11</v>
      </c>
      <c r="P55" s="182">
        <v>0</v>
      </c>
      <c r="Q55" s="183">
        <v>194359</v>
      </c>
      <c r="R55" s="183">
        <v>0</v>
      </c>
      <c r="S55" s="183">
        <f t="shared" si="1"/>
        <v>0</v>
      </c>
      <c r="T55" s="183">
        <v>11968</v>
      </c>
      <c r="U55" s="184">
        <f t="shared" si="2"/>
        <v>206327</v>
      </c>
      <c r="V55" s="185"/>
      <c r="W55" s="199">
        <v>0</v>
      </c>
      <c r="X55" s="200">
        <v>0.09</v>
      </c>
      <c r="Y55" s="200">
        <v>2.4821027246421365E-2</v>
      </c>
      <c r="Z55" s="201">
        <v>0</v>
      </c>
      <c r="AA55" s="150"/>
      <c r="AB55" s="202">
        <v>0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414</v>
      </c>
      <c r="B56" s="195">
        <v>414603063</v>
      </c>
      <c r="C56" s="196" t="s">
        <v>506</v>
      </c>
      <c r="D56" s="197">
        <v>603</v>
      </c>
      <c r="E56" s="196" t="s">
        <v>590</v>
      </c>
      <c r="F56" s="197">
        <v>63</v>
      </c>
      <c r="G56" s="198" t="s">
        <v>90</v>
      </c>
      <c r="H56" s="180"/>
      <c r="I56" s="181">
        <v>13743</v>
      </c>
      <c r="J56" s="181">
        <v>4444</v>
      </c>
      <c r="K56" s="181">
        <v>0</v>
      </c>
      <c r="L56" s="181">
        <v>1088</v>
      </c>
      <c r="M56" s="181">
        <v>19275</v>
      </c>
      <c r="N56" s="180"/>
      <c r="O56" s="182">
        <v>1</v>
      </c>
      <c r="P56" s="182">
        <v>0</v>
      </c>
      <c r="Q56" s="183">
        <v>18187</v>
      </c>
      <c r="R56" s="183">
        <v>0</v>
      </c>
      <c r="S56" s="183">
        <f t="shared" si="1"/>
        <v>0</v>
      </c>
      <c r="T56" s="183">
        <v>1088</v>
      </c>
      <c r="U56" s="184">
        <f t="shared" si="2"/>
        <v>19275</v>
      </c>
      <c r="V56" s="185"/>
      <c r="W56" s="199">
        <v>0</v>
      </c>
      <c r="X56" s="200">
        <v>0.09</v>
      </c>
      <c r="Y56" s="200">
        <v>5.89155691367563E-3</v>
      </c>
      <c r="Z56" s="201">
        <v>0</v>
      </c>
      <c r="AA56" s="150"/>
      <c r="AB56" s="202">
        <v>0</v>
      </c>
      <c r="AC56" s="203">
        <v>0</v>
      </c>
      <c r="AD56" s="184">
        <v>0</v>
      </c>
      <c r="AE56" s="203">
        <v>0</v>
      </c>
      <c r="AF56" s="204">
        <v>0</v>
      </c>
      <c r="AG56" s="193"/>
    </row>
    <row r="57" spans="1:33" s="59" customFormat="1">
      <c r="A57" s="194">
        <v>414</v>
      </c>
      <c r="B57" s="195">
        <v>414603098</v>
      </c>
      <c r="C57" s="196" t="s">
        <v>506</v>
      </c>
      <c r="D57" s="197">
        <v>603</v>
      </c>
      <c r="E57" s="196" t="s">
        <v>590</v>
      </c>
      <c r="F57" s="197">
        <v>98</v>
      </c>
      <c r="G57" s="198" t="s">
        <v>125</v>
      </c>
      <c r="H57" s="180"/>
      <c r="I57" s="181">
        <v>11611</v>
      </c>
      <c r="J57" s="181">
        <v>14455</v>
      </c>
      <c r="K57" s="181">
        <v>0</v>
      </c>
      <c r="L57" s="181">
        <v>1088</v>
      </c>
      <c r="M57" s="181">
        <v>27154</v>
      </c>
      <c r="N57" s="180"/>
      <c r="O57" s="182">
        <v>1</v>
      </c>
      <c r="P57" s="182">
        <v>0</v>
      </c>
      <c r="Q57" s="183">
        <v>26066</v>
      </c>
      <c r="R57" s="183">
        <v>0</v>
      </c>
      <c r="S57" s="183">
        <f t="shared" si="1"/>
        <v>0</v>
      </c>
      <c r="T57" s="183">
        <v>1088</v>
      </c>
      <c r="U57" s="184">
        <f t="shared" si="2"/>
        <v>27154</v>
      </c>
      <c r="V57" s="185"/>
      <c r="W57" s="199">
        <v>0</v>
      </c>
      <c r="X57" s="200">
        <v>0.18</v>
      </c>
      <c r="Y57" s="200">
        <v>1.5755437790676018E-2</v>
      </c>
      <c r="Z57" s="201">
        <v>0</v>
      </c>
      <c r="AA57" s="150"/>
      <c r="AB57" s="202">
        <v>0</v>
      </c>
      <c r="AC57" s="203">
        <v>0</v>
      </c>
      <c r="AD57" s="184">
        <v>0</v>
      </c>
      <c r="AE57" s="203">
        <v>0</v>
      </c>
      <c r="AF57" s="204">
        <v>0</v>
      </c>
      <c r="AG57" s="193"/>
    </row>
    <row r="58" spans="1:33" s="59" customFormat="1">
      <c r="A58" s="194">
        <v>414</v>
      </c>
      <c r="B58" s="195">
        <v>414603209</v>
      </c>
      <c r="C58" s="196" t="s">
        <v>506</v>
      </c>
      <c r="D58" s="197">
        <v>603</v>
      </c>
      <c r="E58" s="196" t="s">
        <v>590</v>
      </c>
      <c r="F58" s="197">
        <v>209</v>
      </c>
      <c r="G58" s="198" t="s">
        <v>236</v>
      </c>
      <c r="H58" s="180"/>
      <c r="I58" s="181">
        <v>14686</v>
      </c>
      <c r="J58" s="181">
        <v>2672</v>
      </c>
      <c r="K58" s="181">
        <v>0</v>
      </c>
      <c r="L58" s="181">
        <v>1088</v>
      </c>
      <c r="M58" s="181">
        <v>18446</v>
      </c>
      <c r="N58" s="180"/>
      <c r="O58" s="182">
        <v>69</v>
      </c>
      <c r="P58" s="182">
        <v>0</v>
      </c>
      <c r="Q58" s="183">
        <v>1197702</v>
      </c>
      <c r="R58" s="183">
        <v>0</v>
      </c>
      <c r="S58" s="183">
        <f t="shared" si="1"/>
        <v>0</v>
      </c>
      <c r="T58" s="183">
        <v>75072</v>
      </c>
      <c r="U58" s="184">
        <f t="shared" si="2"/>
        <v>1272774</v>
      </c>
      <c r="V58" s="185"/>
      <c r="W58" s="199">
        <v>0</v>
      </c>
      <c r="X58" s="200">
        <v>0.18</v>
      </c>
      <c r="Y58" s="200">
        <v>4.9840510217495602E-2</v>
      </c>
      <c r="Z58" s="201">
        <v>0</v>
      </c>
      <c r="AA58" s="150"/>
      <c r="AB58" s="202">
        <v>14</v>
      </c>
      <c r="AC58" s="203">
        <v>0</v>
      </c>
      <c r="AD58" s="184">
        <v>0</v>
      </c>
      <c r="AE58" s="203">
        <v>0</v>
      </c>
      <c r="AF58" s="204">
        <v>0</v>
      </c>
      <c r="AG58" s="193"/>
    </row>
    <row r="59" spans="1:33" s="59" customFormat="1">
      <c r="A59" s="194">
        <v>414</v>
      </c>
      <c r="B59" s="195">
        <v>414603236</v>
      </c>
      <c r="C59" s="196" t="s">
        <v>506</v>
      </c>
      <c r="D59" s="197">
        <v>603</v>
      </c>
      <c r="E59" s="196" t="s">
        <v>590</v>
      </c>
      <c r="F59" s="197">
        <v>236</v>
      </c>
      <c r="G59" s="198" t="s">
        <v>263</v>
      </c>
      <c r="H59" s="180"/>
      <c r="I59" s="181">
        <v>14744</v>
      </c>
      <c r="J59" s="181">
        <v>2625</v>
      </c>
      <c r="K59" s="181">
        <v>0</v>
      </c>
      <c r="L59" s="181">
        <v>1088</v>
      </c>
      <c r="M59" s="181">
        <v>18457</v>
      </c>
      <c r="N59" s="180"/>
      <c r="O59" s="182">
        <v>154</v>
      </c>
      <c r="P59" s="182">
        <v>0</v>
      </c>
      <c r="Q59" s="183">
        <v>2674826</v>
      </c>
      <c r="R59" s="183">
        <v>0</v>
      </c>
      <c r="S59" s="183">
        <f t="shared" si="1"/>
        <v>0</v>
      </c>
      <c r="T59" s="183">
        <v>167552</v>
      </c>
      <c r="U59" s="184">
        <f t="shared" si="2"/>
        <v>2842378</v>
      </c>
      <c r="V59" s="185"/>
      <c r="W59" s="199">
        <v>0</v>
      </c>
      <c r="X59" s="200">
        <v>0.18</v>
      </c>
      <c r="Y59" s="200">
        <v>2.6422634846489615E-2</v>
      </c>
      <c r="Z59" s="201">
        <v>0</v>
      </c>
      <c r="AA59" s="150"/>
      <c r="AB59" s="202">
        <v>41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414603249</v>
      </c>
      <c r="C60" s="196" t="s">
        <v>506</v>
      </c>
      <c r="D60" s="197">
        <v>603</v>
      </c>
      <c r="E60" s="196" t="s">
        <v>590</v>
      </c>
      <c r="F60" s="197">
        <v>249</v>
      </c>
      <c r="G60" s="198" t="s">
        <v>276</v>
      </c>
      <c r="H60" s="180"/>
      <c r="I60" s="181">
        <v>13387.845491803277</v>
      </c>
      <c r="J60" s="181">
        <v>21294</v>
      </c>
      <c r="K60" s="181">
        <v>0</v>
      </c>
      <c r="L60" s="181">
        <v>1088</v>
      </c>
      <c r="M60" s="181">
        <v>35769.84549180328</v>
      </c>
      <c r="N60" s="180"/>
      <c r="O60" s="182">
        <v>1</v>
      </c>
      <c r="P60" s="182">
        <v>0</v>
      </c>
      <c r="Q60" s="183">
        <v>34682</v>
      </c>
      <c r="R60" s="183">
        <v>0</v>
      </c>
      <c r="S60" s="183">
        <f t="shared" si="1"/>
        <v>0</v>
      </c>
      <c r="T60" s="183">
        <v>1088</v>
      </c>
      <c r="U60" s="184">
        <f t="shared" si="2"/>
        <v>35770</v>
      </c>
      <c r="V60" s="185"/>
      <c r="W60" s="199">
        <v>0</v>
      </c>
      <c r="X60" s="200">
        <v>0.09</v>
      </c>
      <c r="Y60" s="200">
        <v>8.1408520924398185E-3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414603263</v>
      </c>
      <c r="C61" s="196" t="s">
        <v>506</v>
      </c>
      <c r="D61" s="197">
        <v>603</v>
      </c>
      <c r="E61" s="196" t="s">
        <v>590</v>
      </c>
      <c r="F61" s="197">
        <v>263</v>
      </c>
      <c r="G61" s="198" t="s">
        <v>290</v>
      </c>
      <c r="H61" s="180"/>
      <c r="I61" s="181">
        <v>11611</v>
      </c>
      <c r="J61" s="181">
        <v>8349</v>
      </c>
      <c r="K61" s="181">
        <v>0</v>
      </c>
      <c r="L61" s="181">
        <v>1088</v>
      </c>
      <c r="M61" s="181">
        <v>21048</v>
      </c>
      <c r="N61" s="180"/>
      <c r="O61" s="182">
        <v>1</v>
      </c>
      <c r="P61" s="182">
        <v>0</v>
      </c>
      <c r="Q61" s="183">
        <v>19960</v>
      </c>
      <c r="R61" s="183">
        <v>0</v>
      </c>
      <c r="S61" s="183">
        <f t="shared" si="1"/>
        <v>0</v>
      </c>
      <c r="T61" s="183">
        <v>1088</v>
      </c>
      <c r="U61" s="184">
        <f t="shared" si="2"/>
        <v>21048</v>
      </c>
      <c r="V61" s="185"/>
      <c r="W61" s="199">
        <v>0</v>
      </c>
      <c r="X61" s="200">
        <v>0.09</v>
      </c>
      <c r="Y61" s="200">
        <v>2.0556242445761132E-2</v>
      </c>
      <c r="Z61" s="201">
        <v>0</v>
      </c>
      <c r="AA61" s="150"/>
      <c r="AB61" s="202">
        <v>1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414603603</v>
      </c>
      <c r="C62" s="196" t="s">
        <v>506</v>
      </c>
      <c r="D62" s="197">
        <v>603</v>
      </c>
      <c r="E62" s="196" t="s">
        <v>590</v>
      </c>
      <c r="F62" s="197">
        <v>603</v>
      </c>
      <c r="G62" s="198" t="s">
        <v>590</v>
      </c>
      <c r="H62" s="180"/>
      <c r="I62" s="181">
        <v>13872</v>
      </c>
      <c r="J62" s="181">
        <v>1702</v>
      </c>
      <c r="K62" s="181">
        <v>0</v>
      </c>
      <c r="L62" s="181">
        <v>1088</v>
      </c>
      <c r="M62" s="181">
        <v>16662</v>
      </c>
      <c r="N62" s="180"/>
      <c r="O62" s="182">
        <v>58</v>
      </c>
      <c r="P62" s="182">
        <v>0</v>
      </c>
      <c r="Q62" s="183">
        <v>903292</v>
      </c>
      <c r="R62" s="183">
        <v>0</v>
      </c>
      <c r="S62" s="183">
        <f t="shared" si="1"/>
        <v>0</v>
      </c>
      <c r="T62" s="183">
        <v>63104</v>
      </c>
      <c r="U62" s="184">
        <f t="shared" si="2"/>
        <v>966396</v>
      </c>
      <c r="V62" s="185"/>
      <c r="W62" s="199">
        <v>0</v>
      </c>
      <c r="X62" s="200">
        <v>0.18</v>
      </c>
      <c r="Y62" s="200">
        <v>4.8683011289460169E-2</v>
      </c>
      <c r="Z62" s="201">
        <v>0</v>
      </c>
      <c r="AA62" s="150"/>
      <c r="AB62" s="202">
        <v>10</v>
      </c>
      <c r="AC62" s="203">
        <v>0</v>
      </c>
      <c r="AD62" s="184">
        <v>0</v>
      </c>
      <c r="AE62" s="203">
        <v>0</v>
      </c>
      <c r="AF62" s="204">
        <v>0</v>
      </c>
      <c r="AG62" s="193"/>
    </row>
    <row r="63" spans="1:33" s="59" customFormat="1">
      <c r="A63" s="194">
        <v>414</v>
      </c>
      <c r="B63" s="195">
        <v>414603635</v>
      </c>
      <c r="C63" s="196" t="s">
        <v>506</v>
      </c>
      <c r="D63" s="197">
        <v>603</v>
      </c>
      <c r="E63" s="196" t="s">
        <v>590</v>
      </c>
      <c r="F63" s="197">
        <v>635</v>
      </c>
      <c r="G63" s="198" t="s">
        <v>392</v>
      </c>
      <c r="H63" s="180"/>
      <c r="I63" s="181">
        <v>12905</v>
      </c>
      <c r="J63" s="181">
        <v>4142</v>
      </c>
      <c r="K63" s="181">
        <v>0</v>
      </c>
      <c r="L63" s="181">
        <v>1088</v>
      </c>
      <c r="M63" s="181">
        <v>18135</v>
      </c>
      <c r="N63" s="180"/>
      <c r="O63" s="182">
        <v>23</v>
      </c>
      <c r="P63" s="182">
        <v>0</v>
      </c>
      <c r="Q63" s="183">
        <v>392081</v>
      </c>
      <c r="R63" s="183">
        <v>0</v>
      </c>
      <c r="S63" s="183">
        <f t="shared" si="1"/>
        <v>0</v>
      </c>
      <c r="T63" s="183">
        <v>25024</v>
      </c>
      <c r="U63" s="184">
        <f t="shared" si="2"/>
        <v>417105</v>
      </c>
      <c r="V63" s="185"/>
      <c r="W63" s="199">
        <v>0</v>
      </c>
      <c r="X63" s="200">
        <v>0.09</v>
      </c>
      <c r="Y63" s="200">
        <v>1.4852721391835598E-2</v>
      </c>
      <c r="Z63" s="201">
        <v>0</v>
      </c>
      <c r="AA63" s="150"/>
      <c r="AB63" s="202">
        <v>5</v>
      </c>
      <c r="AC63" s="203">
        <v>0</v>
      </c>
      <c r="AD63" s="184">
        <v>0</v>
      </c>
      <c r="AE63" s="203">
        <v>0</v>
      </c>
      <c r="AF63" s="204">
        <v>0</v>
      </c>
      <c r="AG63" s="193"/>
    </row>
    <row r="64" spans="1:33" s="59" customFormat="1">
      <c r="A64" s="194">
        <v>414</v>
      </c>
      <c r="B64" s="195">
        <v>414603715</v>
      </c>
      <c r="C64" s="196" t="s">
        <v>506</v>
      </c>
      <c r="D64" s="197">
        <v>603</v>
      </c>
      <c r="E64" s="196" t="s">
        <v>590</v>
      </c>
      <c r="F64" s="197">
        <v>715</v>
      </c>
      <c r="G64" s="198" t="s">
        <v>416</v>
      </c>
      <c r="H64" s="180"/>
      <c r="I64" s="181">
        <v>11321</v>
      </c>
      <c r="J64" s="181">
        <v>6401</v>
      </c>
      <c r="K64" s="181">
        <v>0</v>
      </c>
      <c r="L64" s="181">
        <v>1088</v>
      </c>
      <c r="M64" s="181">
        <v>18810</v>
      </c>
      <c r="N64" s="180"/>
      <c r="O64" s="182">
        <v>8</v>
      </c>
      <c r="P64" s="182">
        <v>0</v>
      </c>
      <c r="Q64" s="183">
        <v>141776</v>
      </c>
      <c r="R64" s="183">
        <v>0</v>
      </c>
      <c r="S64" s="183">
        <f t="shared" si="1"/>
        <v>0</v>
      </c>
      <c r="T64" s="183">
        <v>8704</v>
      </c>
      <c r="U64" s="184">
        <f t="shared" si="2"/>
        <v>150480</v>
      </c>
      <c r="V64" s="185"/>
      <c r="W64" s="199">
        <v>0</v>
      </c>
      <c r="X64" s="200">
        <v>0.09</v>
      </c>
      <c r="Y64" s="200">
        <v>6.9650573972686461E-3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416</v>
      </c>
      <c r="B65" s="195">
        <v>416035018</v>
      </c>
      <c r="C65" s="196" t="s">
        <v>507</v>
      </c>
      <c r="D65" s="197">
        <v>35</v>
      </c>
      <c r="E65" s="196" t="s">
        <v>62</v>
      </c>
      <c r="F65" s="197">
        <v>18</v>
      </c>
      <c r="G65" s="198" t="s">
        <v>45</v>
      </c>
      <c r="H65" s="180"/>
      <c r="I65" s="181">
        <v>14723.34220248668</v>
      </c>
      <c r="J65" s="181">
        <v>7128</v>
      </c>
      <c r="K65" s="181">
        <v>0</v>
      </c>
      <c r="L65" s="181">
        <v>1088</v>
      </c>
      <c r="M65" s="181">
        <v>22939.342202486681</v>
      </c>
      <c r="N65" s="180"/>
      <c r="O65" s="182">
        <v>1</v>
      </c>
      <c r="P65" s="182">
        <v>0</v>
      </c>
      <c r="Q65" s="183">
        <v>21851</v>
      </c>
      <c r="R65" s="183">
        <v>0</v>
      </c>
      <c r="S65" s="183">
        <f t="shared" si="1"/>
        <v>0</v>
      </c>
      <c r="T65" s="183">
        <v>1088</v>
      </c>
      <c r="U65" s="184">
        <f t="shared" si="2"/>
        <v>22939</v>
      </c>
      <c r="V65" s="185"/>
      <c r="W65" s="199">
        <v>0</v>
      </c>
      <c r="X65" s="200">
        <v>0.09</v>
      </c>
      <c r="Y65" s="200">
        <v>3.7908610774021204E-2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416</v>
      </c>
      <c r="B66" s="195">
        <v>416035030</v>
      </c>
      <c r="C66" s="196" t="s">
        <v>507</v>
      </c>
      <c r="D66" s="197">
        <v>35</v>
      </c>
      <c r="E66" s="196" t="s">
        <v>62</v>
      </c>
      <c r="F66" s="197">
        <v>30</v>
      </c>
      <c r="G66" s="198" t="s">
        <v>57</v>
      </c>
      <c r="H66" s="180"/>
      <c r="I66" s="181">
        <v>12755.293434167574</v>
      </c>
      <c r="J66" s="181">
        <v>2909</v>
      </c>
      <c r="K66" s="181">
        <v>0</v>
      </c>
      <c r="L66" s="181">
        <v>1088</v>
      </c>
      <c r="M66" s="181">
        <v>16752.293434167572</v>
      </c>
      <c r="N66" s="180"/>
      <c r="O66" s="182">
        <v>1</v>
      </c>
      <c r="P66" s="182">
        <v>0</v>
      </c>
      <c r="Q66" s="183">
        <v>15664</v>
      </c>
      <c r="R66" s="183">
        <v>0</v>
      </c>
      <c r="S66" s="183">
        <f t="shared" si="1"/>
        <v>0</v>
      </c>
      <c r="T66" s="183">
        <v>1088</v>
      </c>
      <c r="U66" s="184">
        <f t="shared" si="2"/>
        <v>16752</v>
      </c>
      <c r="V66" s="185"/>
      <c r="W66" s="199">
        <v>0</v>
      </c>
      <c r="X66" s="200">
        <v>0.09</v>
      </c>
      <c r="Y66" s="200">
        <v>4.9834349216957893E-3</v>
      </c>
      <c r="Z66" s="201">
        <v>0</v>
      </c>
      <c r="AA66" s="150"/>
      <c r="AB66" s="202">
        <v>0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416</v>
      </c>
      <c r="B67" s="195">
        <v>416035035</v>
      </c>
      <c r="C67" s="196" t="s">
        <v>507</v>
      </c>
      <c r="D67" s="197">
        <v>35</v>
      </c>
      <c r="E67" s="196" t="s">
        <v>62</v>
      </c>
      <c r="F67" s="197">
        <v>35</v>
      </c>
      <c r="G67" s="198" t="s">
        <v>62</v>
      </c>
      <c r="H67" s="180"/>
      <c r="I67" s="181">
        <v>17157</v>
      </c>
      <c r="J67" s="181">
        <v>7153</v>
      </c>
      <c r="K67" s="181">
        <v>0</v>
      </c>
      <c r="L67" s="181">
        <v>1088</v>
      </c>
      <c r="M67" s="181">
        <v>25398</v>
      </c>
      <c r="N67" s="180"/>
      <c r="O67" s="182">
        <v>674</v>
      </c>
      <c r="P67" s="182">
        <v>0</v>
      </c>
      <c r="Q67" s="183">
        <v>16384940</v>
      </c>
      <c r="R67" s="183">
        <v>0</v>
      </c>
      <c r="S67" s="183">
        <f t="shared" si="1"/>
        <v>19723</v>
      </c>
      <c r="T67" s="183">
        <v>733312</v>
      </c>
      <c r="U67" s="184">
        <f t="shared" si="2"/>
        <v>17137975</v>
      </c>
      <c r="V67" s="185"/>
      <c r="W67" s="199">
        <v>0</v>
      </c>
      <c r="X67" s="200">
        <v>0.18</v>
      </c>
      <c r="Y67" s="200">
        <v>0.16565967553026908</v>
      </c>
      <c r="Z67" s="201">
        <v>0</v>
      </c>
      <c r="AA67" s="150"/>
      <c r="AB67" s="202">
        <v>164</v>
      </c>
      <c r="AC67" s="203">
        <v>0</v>
      </c>
      <c r="AD67" s="184">
        <v>0</v>
      </c>
      <c r="AE67" s="203">
        <v>0</v>
      </c>
      <c r="AF67" s="204">
        <v>0</v>
      </c>
      <c r="AG67" s="193"/>
    </row>
    <row r="68" spans="1:33" s="59" customFormat="1">
      <c r="A68" s="194">
        <v>416</v>
      </c>
      <c r="B68" s="195">
        <v>416035044</v>
      </c>
      <c r="C68" s="196" t="s">
        <v>507</v>
      </c>
      <c r="D68" s="197">
        <v>35</v>
      </c>
      <c r="E68" s="196" t="s">
        <v>62</v>
      </c>
      <c r="F68" s="197">
        <v>44</v>
      </c>
      <c r="G68" s="198" t="s">
        <v>71</v>
      </c>
      <c r="H68" s="180"/>
      <c r="I68" s="181">
        <v>13115</v>
      </c>
      <c r="J68" s="181">
        <v>228</v>
      </c>
      <c r="K68" s="181">
        <v>0</v>
      </c>
      <c r="L68" s="181">
        <v>1088</v>
      </c>
      <c r="M68" s="181">
        <v>14431</v>
      </c>
      <c r="N68" s="180"/>
      <c r="O68" s="182">
        <v>2</v>
      </c>
      <c r="P68" s="182">
        <v>0</v>
      </c>
      <c r="Q68" s="183">
        <v>26686</v>
      </c>
      <c r="R68" s="183">
        <v>0</v>
      </c>
      <c r="S68" s="183">
        <f t="shared" si="1"/>
        <v>0</v>
      </c>
      <c r="T68" s="183">
        <v>2176</v>
      </c>
      <c r="U68" s="184">
        <f t="shared" si="2"/>
        <v>28862</v>
      </c>
      <c r="V68" s="185"/>
      <c r="W68" s="199">
        <v>0</v>
      </c>
      <c r="X68" s="200">
        <v>0.18</v>
      </c>
      <c r="Y68" s="200">
        <v>8.4659399257885931E-2</v>
      </c>
      <c r="Z68" s="201">
        <v>0</v>
      </c>
      <c r="AA68" s="150"/>
      <c r="AB68" s="202">
        <v>0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416035073</v>
      </c>
      <c r="C69" s="196" t="s">
        <v>507</v>
      </c>
      <c r="D69" s="197">
        <v>35</v>
      </c>
      <c r="E69" s="196" t="s">
        <v>62</v>
      </c>
      <c r="F69" s="197">
        <v>73</v>
      </c>
      <c r="G69" s="198" t="s">
        <v>100</v>
      </c>
      <c r="H69" s="180"/>
      <c r="I69" s="181">
        <v>12440</v>
      </c>
      <c r="J69" s="181">
        <v>9145</v>
      </c>
      <c r="K69" s="181">
        <v>0</v>
      </c>
      <c r="L69" s="181">
        <v>1088</v>
      </c>
      <c r="M69" s="181">
        <v>22673</v>
      </c>
      <c r="N69" s="180"/>
      <c r="O69" s="182">
        <v>2</v>
      </c>
      <c r="P69" s="182">
        <v>0</v>
      </c>
      <c r="Q69" s="183">
        <v>43170</v>
      </c>
      <c r="R69" s="183">
        <v>0</v>
      </c>
      <c r="S69" s="183">
        <f t="shared" si="1"/>
        <v>0</v>
      </c>
      <c r="T69" s="183">
        <v>2176</v>
      </c>
      <c r="U69" s="184">
        <f t="shared" si="2"/>
        <v>45346</v>
      </c>
      <c r="V69" s="185"/>
      <c r="W69" s="199">
        <v>0</v>
      </c>
      <c r="X69" s="200">
        <v>0.09</v>
      </c>
      <c r="Y69" s="200">
        <v>1.2852499121079122E-2</v>
      </c>
      <c r="Z69" s="201">
        <v>0</v>
      </c>
      <c r="AA69" s="150"/>
      <c r="AB69" s="202">
        <v>0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416035170</v>
      </c>
      <c r="C70" s="196" t="s">
        <v>507</v>
      </c>
      <c r="D70" s="197">
        <v>35</v>
      </c>
      <c r="E70" s="196" t="s">
        <v>62</v>
      </c>
      <c r="F70" s="197">
        <v>170</v>
      </c>
      <c r="G70" s="198" t="s">
        <v>197</v>
      </c>
      <c r="H70" s="180"/>
      <c r="I70" s="181">
        <v>14817.053764139517</v>
      </c>
      <c r="J70" s="181">
        <v>2221</v>
      </c>
      <c r="K70" s="181">
        <v>0</v>
      </c>
      <c r="L70" s="181">
        <v>1088</v>
      </c>
      <c r="M70" s="181">
        <v>18126.053764139517</v>
      </c>
      <c r="N70" s="180"/>
      <c r="O70" s="182">
        <v>1</v>
      </c>
      <c r="P70" s="182">
        <v>0</v>
      </c>
      <c r="Q70" s="183">
        <v>17038</v>
      </c>
      <c r="R70" s="183">
        <v>0</v>
      </c>
      <c r="S70" s="183">
        <f t="shared" si="1"/>
        <v>0</v>
      </c>
      <c r="T70" s="183">
        <v>1088</v>
      </c>
      <c r="U70" s="184">
        <f t="shared" si="2"/>
        <v>18126</v>
      </c>
      <c r="V70" s="185"/>
      <c r="W70" s="199">
        <v>0</v>
      </c>
      <c r="X70" s="200">
        <v>0.09</v>
      </c>
      <c r="Y70" s="200">
        <v>8.3307137563331815E-2</v>
      </c>
      <c r="Z70" s="201">
        <v>0</v>
      </c>
      <c r="AA70" s="150"/>
      <c r="AB70" s="202">
        <v>0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416035189</v>
      </c>
      <c r="C71" s="196" t="s">
        <v>507</v>
      </c>
      <c r="D71" s="197">
        <v>35</v>
      </c>
      <c r="E71" s="196" t="s">
        <v>62</v>
      </c>
      <c r="F71" s="197">
        <v>189</v>
      </c>
      <c r="G71" s="198" t="s">
        <v>216</v>
      </c>
      <c r="H71" s="180"/>
      <c r="I71" s="181">
        <v>14955</v>
      </c>
      <c r="J71" s="181">
        <v>5160</v>
      </c>
      <c r="K71" s="181">
        <v>0</v>
      </c>
      <c r="L71" s="181">
        <v>1088</v>
      </c>
      <c r="M71" s="181">
        <v>21203</v>
      </c>
      <c r="N71" s="180"/>
      <c r="O71" s="182">
        <v>1</v>
      </c>
      <c r="P71" s="182">
        <v>0</v>
      </c>
      <c r="Q71" s="183">
        <v>20115</v>
      </c>
      <c r="R71" s="183">
        <v>0</v>
      </c>
      <c r="S71" s="183">
        <f t="shared" si="1"/>
        <v>0</v>
      </c>
      <c r="T71" s="183">
        <v>1088</v>
      </c>
      <c r="U71" s="184">
        <f t="shared" si="2"/>
        <v>21203</v>
      </c>
      <c r="V71" s="185"/>
      <c r="W71" s="199">
        <v>0</v>
      </c>
      <c r="X71" s="200">
        <v>0.09</v>
      </c>
      <c r="Y71" s="200">
        <v>4.2563431798529824E-3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416035244</v>
      </c>
      <c r="C72" s="196" t="s">
        <v>507</v>
      </c>
      <c r="D72" s="197">
        <v>35</v>
      </c>
      <c r="E72" s="196" t="s">
        <v>62</v>
      </c>
      <c r="F72" s="197">
        <v>244</v>
      </c>
      <c r="G72" s="198" t="s">
        <v>271</v>
      </c>
      <c r="H72" s="180"/>
      <c r="I72" s="181">
        <v>16832</v>
      </c>
      <c r="J72" s="181">
        <v>5046</v>
      </c>
      <c r="K72" s="181">
        <v>0</v>
      </c>
      <c r="L72" s="181">
        <v>1088</v>
      </c>
      <c r="M72" s="181">
        <v>22966</v>
      </c>
      <c r="N72" s="180"/>
      <c r="O72" s="182">
        <v>9</v>
      </c>
      <c r="P72" s="182">
        <v>0</v>
      </c>
      <c r="Q72" s="183">
        <v>196902</v>
      </c>
      <c r="R72" s="183">
        <v>0</v>
      </c>
      <c r="S72" s="183">
        <f t="shared" si="1"/>
        <v>0</v>
      </c>
      <c r="T72" s="183">
        <v>9792</v>
      </c>
      <c r="U72" s="184">
        <f t="shared" si="2"/>
        <v>206694</v>
      </c>
      <c r="V72" s="185"/>
      <c r="W72" s="199">
        <v>0</v>
      </c>
      <c r="X72" s="200">
        <v>0.09</v>
      </c>
      <c r="Y72" s="200">
        <v>0.11384987709786977</v>
      </c>
      <c r="Z72" s="201">
        <v>0</v>
      </c>
      <c r="AA72" s="150"/>
      <c r="AB72" s="202">
        <v>4</v>
      </c>
      <c r="AC72" s="203">
        <v>1.8853678137597569</v>
      </c>
      <c r="AD72" s="184">
        <v>43300.077029435968</v>
      </c>
      <c r="AE72" s="203">
        <v>0</v>
      </c>
      <c r="AF72" s="204">
        <v>0</v>
      </c>
      <c r="AG72" s="193"/>
    </row>
    <row r="73" spans="1:33" s="59" customFormat="1">
      <c r="A73" s="194">
        <v>416</v>
      </c>
      <c r="B73" s="195">
        <v>416035274</v>
      </c>
      <c r="C73" s="196" t="s">
        <v>507</v>
      </c>
      <c r="D73" s="197">
        <v>35</v>
      </c>
      <c r="E73" s="196" t="s">
        <v>62</v>
      </c>
      <c r="F73" s="197">
        <v>274</v>
      </c>
      <c r="G73" s="198" t="s">
        <v>301</v>
      </c>
      <c r="H73" s="180"/>
      <c r="I73" s="181">
        <v>15993.480452145281</v>
      </c>
      <c r="J73" s="181">
        <v>7521</v>
      </c>
      <c r="K73" s="181">
        <v>0</v>
      </c>
      <c r="L73" s="181">
        <v>1088</v>
      </c>
      <c r="M73" s="181">
        <v>24602.480452145282</v>
      </c>
      <c r="N73" s="180"/>
      <c r="O73" s="182">
        <v>2</v>
      </c>
      <c r="P73" s="182">
        <v>0</v>
      </c>
      <c r="Q73" s="183">
        <v>47028</v>
      </c>
      <c r="R73" s="183">
        <v>0</v>
      </c>
      <c r="S73" s="183">
        <f t="shared" si="1"/>
        <v>0</v>
      </c>
      <c r="T73" s="183">
        <v>2176</v>
      </c>
      <c r="U73" s="184">
        <f t="shared" si="2"/>
        <v>49204</v>
      </c>
      <c r="V73" s="185"/>
      <c r="W73" s="199">
        <v>0</v>
      </c>
      <c r="X73" s="200">
        <v>0.09</v>
      </c>
      <c r="Y73" s="200">
        <v>6.4465910605456284E-2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416035285</v>
      </c>
      <c r="C74" s="196" t="s">
        <v>507</v>
      </c>
      <c r="D74" s="197">
        <v>35</v>
      </c>
      <c r="E74" s="196" t="s">
        <v>62</v>
      </c>
      <c r="F74" s="197">
        <v>285</v>
      </c>
      <c r="G74" s="198" t="s">
        <v>312</v>
      </c>
      <c r="H74" s="180"/>
      <c r="I74" s="181">
        <v>13302</v>
      </c>
      <c r="J74" s="181">
        <v>2532</v>
      </c>
      <c r="K74" s="181">
        <v>0</v>
      </c>
      <c r="L74" s="181">
        <v>1088</v>
      </c>
      <c r="M74" s="181">
        <v>16922</v>
      </c>
      <c r="N74" s="180"/>
      <c r="O74" s="182">
        <v>2</v>
      </c>
      <c r="P74" s="182">
        <v>0</v>
      </c>
      <c r="Q74" s="183">
        <v>31668</v>
      </c>
      <c r="R74" s="183">
        <v>0</v>
      </c>
      <c r="S74" s="183">
        <f t="shared" ref="S74:S137" si="3">IFERROR(VLOOKUP(B74,transp,2,FALSE),0)</f>
        <v>0</v>
      </c>
      <c r="T74" s="183">
        <v>2176</v>
      </c>
      <c r="U74" s="184">
        <f t="shared" ref="U74:U137" si="4">SUM(Q74:T74)</f>
        <v>33844</v>
      </c>
      <c r="V74" s="185"/>
      <c r="W74" s="199">
        <v>0</v>
      </c>
      <c r="X74" s="200">
        <v>0.09</v>
      </c>
      <c r="Y74" s="200">
        <v>3.5081231830053926E-2</v>
      </c>
      <c r="Z74" s="201">
        <v>0</v>
      </c>
      <c r="AA74" s="150"/>
      <c r="AB74" s="202">
        <v>1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417</v>
      </c>
      <c r="B75" s="195">
        <v>417035035</v>
      </c>
      <c r="C75" s="196" t="s">
        <v>508</v>
      </c>
      <c r="D75" s="197">
        <v>35</v>
      </c>
      <c r="E75" s="196" t="s">
        <v>62</v>
      </c>
      <c r="F75" s="197">
        <v>35</v>
      </c>
      <c r="G75" s="198" t="s">
        <v>62</v>
      </c>
      <c r="H75" s="180"/>
      <c r="I75" s="181">
        <v>16795</v>
      </c>
      <c r="J75" s="181">
        <v>7002</v>
      </c>
      <c r="K75" s="181">
        <v>0</v>
      </c>
      <c r="L75" s="181">
        <v>1088</v>
      </c>
      <c r="M75" s="181">
        <v>24885</v>
      </c>
      <c r="N75" s="180"/>
      <c r="O75" s="182">
        <v>315</v>
      </c>
      <c r="P75" s="182">
        <v>0</v>
      </c>
      <c r="Q75" s="183">
        <v>7496055</v>
      </c>
      <c r="R75" s="183">
        <v>0</v>
      </c>
      <c r="S75" s="183">
        <f t="shared" si="3"/>
        <v>0</v>
      </c>
      <c r="T75" s="183">
        <v>342720</v>
      </c>
      <c r="U75" s="184">
        <f t="shared" si="4"/>
        <v>7838775</v>
      </c>
      <c r="V75" s="185"/>
      <c r="W75" s="199">
        <v>0</v>
      </c>
      <c r="X75" s="200">
        <v>0.18</v>
      </c>
      <c r="Y75" s="200">
        <v>0.16565967553026908</v>
      </c>
      <c r="Z75" s="201">
        <v>0</v>
      </c>
      <c r="AA75" s="150"/>
      <c r="AB75" s="202">
        <v>108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417</v>
      </c>
      <c r="B76" s="195">
        <v>417035040</v>
      </c>
      <c r="C76" s="196" t="s">
        <v>508</v>
      </c>
      <c r="D76" s="197">
        <v>35</v>
      </c>
      <c r="E76" s="196" t="s">
        <v>62</v>
      </c>
      <c r="F76" s="197">
        <v>40</v>
      </c>
      <c r="G76" s="198" t="s">
        <v>67</v>
      </c>
      <c r="H76" s="180"/>
      <c r="I76" s="181">
        <v>12954.484033485678</v>
      </c>
      <c r="J76" s="181">
        <v>3091</v>
      </c>
      <c r="K76" s="181">
        <v>0</v>
      </c>
      <c r="L76" s="181">
        <v>1088</v>
      </c>
      <c r="M76" s="181">
        <v>17133.484033485678</v>
      </c>
      <c r="N76" s="180"/>
      <c r="O76" s="182">
        <v>1</v>
      </c>
      <c r="P76" s="182">
        <v>0</v>
      </c>
      <c r="Q76" s="183">
        <v>16045</v>
      </c>
      <c r="R76" s="183">
        <v>0</v>
      </c>
      <c r="S76" s="183">
        <f t="shared" si="3"/>
        <v>0</v>
      </c>
      <c r="T76" s="183">
        <v>1088</v>
      </c>
      <c r="U76" s="184">
        <f t="shared" si="4"/>
        <v>17133</v>
      </c>
      <c r="V76" s="185"/>
      <c r="W76" s="199">
        <v>0</v>
      </c>
      <c r="X76" s="200">
        <v>0.09</v>
      </c>
      <c r="Y76" s="200">
        <v>4.9915978714833555E-3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</v>
      </c>
      <c r="AF76" s="204">
        <v>0</v>
      </c>
      <c r="AG76" s="193"/>
    </row>
    <row r="77" spans="1:33" s="59" customFormat="1">
      <c r="A77" s="194">
        <v>417</v>
      </c>
      <c r="B77" s="195">
        <v>417035044</v>
      </c>
      <c r="C77" s="196" t="s">
        <v>508</v>
      </c>
      <c r="D77" s="197">
        <v>35</v>
      </c>
      <c r="E77" s="196" t="s">
        <v>62</v>
      </c>
      <c r="F77" s="197">
        <v>44</v>
      </c>
      <c r="G77" s="198" t="s">
        <v>71</v>
      </c>
      <c r="H77" s="180"/>
      <c r="I77" s="181">
        <v>17476</v>
      </c>
      <c r="J77" s="181">
        <v>304</v>
      </c>
      <c r="K77" s="181">
        <v>0</v>
      </c>
      <c r="L77" s="181">
        <v>1088</v>
      </c>
      <c r="M77" s="181">
        <v>18868</v>
      </c>
      <c r="N77" s="180"/>
      <c r="O77" s="182">
        <v>1</v>
      </c>
      <c r="P77" s="182">
        <v>0</v>
      </c>
      <c r="Q77" s="183">
        <v>17780</v>
      </c>
      <c r="R77" s="183">
        <v>0</v>
      </c>
      <c r="S77" s="183">
        <f t="shared" si="3"/>
        <v>0</v>
      </c>
      <c r="T77" s="183">
        <v>1088</v>
      </c>
      <c r="U77" s="184">
        <f t="shared" si="4"/>
        <v>18868</v>
      </c>
      <c r="V77" s="185"/>
      <c r="W77" s="199">
        <v>0</v>
      </c>
      <c r="X77" s="200">
        <v>0.18</v>
      </c>
      <c r="Y77" s="200">
        <v>8.4659399257885931E-2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417</v>
      </c>
      <c r="B78" s="195">
        <v>417035100</v>
      </c>
      <c r="C78" s="196" t="s">
        <v>508</v>
      </c>
      <c r="D78" s="197">
        <v>35</v>
      </c>
      <c r="E78" s="196" t="s">
        <v>62</v>
      </c>
      <c r="F78" s="197">
        <v>100</v>
      </c>
      <c r="G78" s="198" t="s">
        <v>127</v>
      </c>
      <c r="H78" s="180"/>
      <c r="I78" s="181">
        <v>16935</v>
      </c>
      <c r="J78" s="181">
        <v>5502</v>
      </c>
      <c r="K78" s="181">
        <v>0</v>
      </c>
      <c r="L78" s="181">
        <v>1088</v>
      </c>
      <c r="M78" s="181">
        <v>23525</v>
      </c>
      <c r="N78" s="180"/>
      <c r="O78" s="182">
        <v>4</v>
      </c>
      <c r="P78" s="182">
        <v>0</v>
      </c>
      <c r="Q78" s="183">
        <v>89748</v>
      </c>
      <c r="R78" s="183">
        <v>0</v>
      </c>
      <c r="S78" s="183">
        <f t="shared" si="3"/>
        <v>0</v>
      </c>
      <c r="T78" s="183">
        <v>4352</v>
      </c>
      <c r="U78" s="184">
        <f t="shared" si="4"/>
        <v>94100</v>
      </c>
      <c r="V78" s="185"/>
      <c r="W78" s="199">
        <v>0</v>
      </c>
      <c r="X78" s="200">
        <v>0.09</v>
      </c>
      <c r="Y78" s="200">
        <v>2.9568948066868838E-2</v>
      </c>
      <c r="Z78" s="201">
        <v>0</v>
      </c>
      <c r="AA78" s="150"/>
      <c r="AB78" s="202">
        <v>3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417</v>
      </c>
      <c r="B79" s="195">
        <v>417035133</v>
      </c>
      <c r="C79" s="196" t="s">
        <v>508</v>
      </c>
      <c r="D79" s="197">
        <v>35</v>
      </c>
      <c r="E79" s="196" t="s">
        <v>62</v>
      </c>
      <c r="F79" s="197">
        <v>133</v>
      </c>
      <c r="G79" s="198" t="s">
        <v>160</v>
      </c>
      <c r="H79" s="180"/>
      <c r="I79" s="181">
        <v>10723</v>
      </c>
      <c r="J79" s="181">
        <v>1437</v>
      </c>
      <c r="K79" s="181">
        <v>0</v>
      </c>
      <c r="L79" s="181">
        <v>1088</v>
      </c>
      <c r="M79" s="181">
        <v>13248</v>
      </c>
      <c r="N79" s="180"/>
      <c r="O79" s="182">
        <v>3</v>
      </c>
      <c r="P79" s="182">
        <v>0</v>
      </c>
      <c r="Q79" s="183">
        <v>36480</v>
      </c>
      <c r="R79" s="183">
        <v>0</v>
      </c>
      <c r="S79" s="183">
        <f t="shared" si="3"/>
        <v>0</v>
      </c>
      <c r="T79" s="183">
        <v>3264</v>
      </c>
      <c r="U79" s="184">
        <f t="shared" si="4"/>
        <v>39744</v>
      </c>
      <c r="V79" s="185"/>
      <c r="W79" s="199">
        <v>0</v>
      </c>
      <c r="X79" s="200">
        <v>0.09</v>
      </c>
      <c r="Y79" s="200">
        <v>3.2992670332862364E-2</v>
      </c>
      <c r="Z79" s="201">
        <v>0</v>
      </c>
      <c r="AA79" s="150"/>
      <c r="AB79" s="202">
        <v>2</v>
      </c>
      <c r="AC79" s="203">
        <v>0</v>
      </c>
      <c r="AD79" s="184">
        <v>0</v>
      </c>
      <c r="AE79" s="203">
        <v>0</v>
      </c>
      <c r="AF79" s="204">
        <v>0</v>
      </c>
      <c r="AG79" s="193"/>
    </row>
    <row r="80" spans="1:33" s="59" customFormat="1">
      <c r="A80" s="194">
        <v>417</v>
      </c>
      <c r="B80" s="195">
        <v>417035244</v>
      </c>
      <c r="C80" s="196" t="s">
        <v>508</v>
      </c>
      <c r="D80" s="197">
        <v>35</v>
      </c>
      <c r="E80" s="196" t="s">
        <v>62</v>
      </c>
      <c r="F80" s="197">
        <v>244</v>
      </c>
      <c r="G80" s="198" t="s">
        <v>271</v>
      </c>
      <c r="H80" s="180"/>
      <c r="I80" s="181">
        <v>16161</v>
      </c>
      <c r="J80" s="181">
        <v>4845</v>
      </c>
      <c r="K80" s="181">
        <v>0</v>
      </c>
      <c r="L80" s="181">
        <v>1088</v>
      </c>
      <c r="M80" s="181">
        <v>22094</v>
      </c>
      <c r="N80" s="180"/>
      <c r="O80" s="182">
        <v>5</v>
      </c>
      <c r="P80" s="182">
        <v>0</v>
      </c>
      <c r="Q80" s="183">
        <v>105030</v>
      </c>
      <c r="R80" s="183">
        <v>0</v>
      </c>
      <c r="S80" s="183">
        <f t="shared" si="3"/>
        <v>0</v>
      </c>
      <c r="T80" s="183">
        <v>5440</v>
      </c>
      <c r="U80" s="184">
        <f t="shared" si="4"/>
        <v>110470</v>
      </c>
      <c r="V80" s="185"/>
      <c r="W80" s="199">
        <v>0</v>
      </c>
      <c r="X80" s="200">
        <v>0.09</v>
      </c>
      <c r="Y80" s="200">
        <v>0.11384987709786977</v>
      </c>
      <c r="Z80" s="201">
        <v>0</v>
      </c>
      <c r="AA80" s="150"/>
      <c r="AB80" s="202">
        <v>2</v>
      </c>
      <c r="AC80" s="203">
        <v>1.0474265631998652</v>
      </c>
      <c r="AD80" s="184">
        <v>23142.242386576367</v>
      </c>
      <c r="AE80" s="203">
        <v>0</v>
      </c>
      <c r="AF80" s="204">
        <v>0</v>
      </c>
      <c r="AG80" s="193"/>
    </row>
    <row r="81" spans="1:33" s="59" customFormat="1">
      <c r="A81" s="194">
        <v>417</v>
      </c>
      <c r="B81" s="195">
        <v>417035285</v>
      </c>
      <c r="C81" s="196" t="s">
        <v>508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15438</v>
      </c>
      <c r="J81" s="181">
        <v>2938</v>
      </c>
      <c r="K81" s="181">
        <v>0</v>
      </c>
      <c r="L81" s="181">
        <v>1088</v>
      </c>
      <c r="M81" s="181">
        <v>19464</v>
      </c>
      <c r="N81" s="180"/>
      <c r="O81" s="182">
        <v>5</v>
      </c>
      <c r="P81" s="182">
        <v>0</v>
      </c>
      <c r="Q81" s="183">
        <v>91880</v>
      </c>
      <c r="R81" s="183">
        <v>0</v>
      </c>
      <c r="S81" s="183">
        <f t="shared" si="3"/>
        <v>0</v>
      </c>
      <c r="T81" s="183">
        <v>5440</v>
      </c>
      <c r="U81" s="184">
        <f t="shared" si="4"/>
        <v>97320</v>
      </c>
      <c r="V81" s="185"/>
      <c r="W81" s="199">
        <v>0</v>
      </c>
      <c r="X81" s="200">
        <v>0.09</v>
      </c>
      <c r="Y81" s="200">
        <v>3.5081231830053926E-2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418</v>
      </c>
      <c r="B82" s="195">
        <v>418100014</v>
      </c>
      <c r="C82" s="196" t="s">
        <v>509</v>
      </c>
      <c r="D82" s="197">
        <v>100</v>
      </c>
      <c r="E82" s="196" t="s">
        <v>127</v>
      </c>
      <c r="F82" s="197">
        <v>14</v>
      </c>
      <c r="G82" s="198" t="s">
        <v>41</v>
      </c>
      <c r="H82" s="180"/>
      <c r="I82" s="181">
        <v>9870</v>
      </c>
      <c r="J82" s="181">
        <v>2411</v>
      </c>
      <c r="K82" s="181">
        <v>0</v>
      </c>
      <c r="L82" s="181">
        <v>1088</v>
      </c>
      <c r="M82" s="181">
        <v>13369</v>
      </c>
      <c r="N82" s="180"/>
      <c r="O82" s="182">
        <v>2</v>
      </c>
      <c r="P82" s="182">
        <v>0</v>
      </c>
      <c r="Q82" s="183">
        <v>24562</v>
      </c>
      <c r="R82" s="183">
        <v>0</v>
      </c>
      <c r="S82" s="183">
        <f t="shared" si="3"/>
        <v>0</v>
      </c>
      <c r="T82" s="183">
        <v>2176</v>
      </c>
      <c r="U82" s="184">
        <f t="shared" si="4"/>
        <v>26738</v>
      </c>
      <c r="V82" s="185"/>
      <c r="W82" s="199">
        <v>0</v>
      </c>
      <c r="X82" s="200">
        <v>0.09</v>
      </c>
      <c r="Y82" s="200">
        <v>5.7143572376422078E-4</v>
      </c>
      <c r="Z82" s="201">
        <v>0</v>
      </c>
      <c r="AA82" s="150"/>
      <c r="AB82" s="202">
        <v>0</v>
      </c>
      <c r="AC82" s="203">
        <v>0</v>
      </c>
      <c r="AD82" s="184">
        <v>0</v>
      </c>
      <c r="AE82" s="203">
        <v>0</v>
      </c>
      <c r="AF82" s="204">
        <v>0</v>
      </c>
      <c r="AG82" s="193"/>
    </row>
    <row r="83" spans="1:33" s="59" customFormat="1">
      <c r="A83" s="194">
        <v>418</v>
      </c>
      <c r="B83" s="195">
        <v>418100100</v>
      </c>
      <c r="C83" s="196" t="s">
        <v>509</v>
      </c>
      <c r="D83" s="197">
        <v>100</v>
      </c>
      <c r="E83" s="196" t="s">
        <v>127</v>
      </c>
      <c r="F83" s="197">
        <v>100</v>
      </c>
      <c r="G83" s="198" t="s">
        <v>127</v>
      </c>
      <c r="H83" s="180"/>
      <c r="I83" s="181">
        <v>13238</v>
      </c>
      <c r="J83" s="181">
        <v>4301</v>
      </c>
      <c r="K83" s="181">
        <v>0</v>
      </c>
      <c r="L83" s="181">
        <v>1088</v>
      </c>
      <c r="M83" s="181">
        <v>18627</v>
      </c>
      <c r="N83" s="180"/>
      <c r="O83" s="182">
        <v>300</v>
      </c>
      <c r="P83" s="182">
        <v>0</v>
      </c>
      <c r="Q83" s="183">
        <v>5261700</v>
      </c>
      <c r="R83" s="183">
        <v>0</v>
      </c>
      <c r="S83" s="183">
        <f t="shared" si="3"/>
        <v>0</v>
      </c>
      <c r="T83" s="183">
        <v>326400</v>
      </c>
      <c r="U83" s="184">
        <f t="shared" si="4"/>
        <v>5588100</v>
      </c>
      <c r="V83" s="185"/>
      <c r="W83" s="199">
        <v>0</v>
      </c>
      <c r="X83" s="200">
        <v>0.09</v>
      </c>
      <c r="Y83" s="200">
        <v>2.9568948066868838E-2</v>
      </c>
      <c r="Z83" s="201">
        <v>0</v>
      </c>
      <c r="AA83" s="150"/>
      <c r="AB83" s="202">
        <v>3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418</v>
      </c>
      <c r="B84" s="195">
        <v>418100136</v>
      </c>
      <c r="C84" s="196" t="s">
        <v>509</v>
      </c>
      <c r="D84" s="197">
        <v>100</v>
      </c>
      <c r="E84" s="196" t="s">
        <v>127</v>
      </c>
      <c r="F84" s="197">
        <v>136</v>
      </c>
      <c r="G84" s="198" t="s">
        <v>163</v>
      </c>
      <c r="H84" s="180"/>
      <c r="I84" s="181">
        <v>11758</v>
      </c>
      <c r="J84" s="181">
        <v>3758</v>
      </c>
      <c r="K84" s="181">
        <v>0</v>
      </c>
      <c r="L84" s="181">
        <v>1088</v>
      </c>
      <c r="M84" s="181">
        <v>16604</v>
      </c>
      <c r="N84" s="180"/>
      <c r="O84" s="182">
        <v>7</v>
      </c>
      <c r="P84" s="182">
        <v>0</v>
      </c>
      <c r="Q84" s="183">
        <v>108612</v>
      </c>
      <c r="R84" s="183">
        <v>0</v>
      </c>
      <c r="S84" s="183">
        <f t="shared" si="3"/>
        <v>0</v>
      </c>
      <c r="T84" s="183">
        <v>7616</v>
      </c>
      <c r="U84" s="184">
        <f t="shared" si="4"/>
        <v>116228</v>
      </c>
      <c r="V84" s="185"/>
      <c r="W84" s="199">
        <v>0</v>
      </c>
      <c r="X84" s="200">
        <v>0.09</v>
      </c>
      <c r="Y84" s="200">
        <v>5.2999501756495612E-3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418</v>
      </c>
      <c r="B85" s="195">
        <v>418100170</v>
      </c>
      <c r="C85" s="196" t="s">
        <v>509</v>
      </c>
      <c r="D85" s="197">
        <v>100</v>
      </c>
      <c r="E85" s="196" t="s">
        <v>127</v>
      </c>
      <c r="F85" s="197">
        <v>170</v>
      </c>
      <c r="G85" s="198" t="s">
        <v>197</v>
      </c>
      <c r="H85" s="180"/>
      <c r="I85" s="181">
        <v>12239</v>
      </c>
      <c r="J85" s="181">
        <v>1835</v>
      </c>
      <c r="K85" s="181">
        <v>0</v>
      </c>
      <c r="L85" s="181">
        <v>1088</v>
      </c>
      <c r="M85" s="181">
        <v>15162</v>
      </c>
      <c r="N85" s="180"/>
      <c r="O85" s="182">
        <v>3</v>
      </c>
      <c r="P85" s="182">
        <v>0</v>
      </c>
      <c r="Q85" s="183">
        <v>42222</v>
      </c>
      <c r="R85" s="183">
        <v>0</v>
      </c>
      <c r="S85" s="183">
        <f t="shared" si="3"/>
        <v>0</v>
      </c>
      <c r="T85" s="183">
        <v>3264</v>
      </c>
      <c r="U85" s="184">
        <f t="shared" si="4"/>
        <v>45486</v>
      </c>
      <c r="V85" s="185"/>
      <c r="W85" s="199">
        <v>0</v>
      </c>
      <c r="X85" s="200">
        <v>0.09</v>
      </c>
      <c r="Y85" s="200">
        <v>8.3307137563331815E-2</v>
      </c>
      <c r="Z85" s="201">
        <v>0</v>
      </c>
      <c r="AA85" s="150"/>
      <c r="AB85" s="202">
        <v>0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418</v>
      </c>
      <c r="B86" s="195">
        <v>418100198</v>
      </c>
      <c r="C86" s="196" t="s">
        <v>509</v>
      </c>
      <c r="D86" s="197">
        <v>100</v>
      </c>
      <c r="E86" s="196" t="s">
        <v>127</v>
      </c>
      <c r="F86" s="197">
        <v>198</v>
      </c>
      <c r="G86" s="198" t="s">
        <v>225</v>
      </c>
      <c r="H86" s="180"/>
      <c r="I86" s="181">
        <v>10197</v>
      </c>
      <c r="J86" s="181">
        <v>5211</v>
      </c>
      <c r="K86" s="181">
        <v>0</v>
      </c>
      <c r="L86" s="181">
        <v>1088</v>
      </c>
      <c r="M86" s="181">
        <v>16496</v>
      </c>
      <c r="N86" s="180"/>
      <c r="O86" s="182">
        <v>7</v>
      </c>
      <c r="P86" s="182">
        <v>0</v>
      </c>
      <c r="Q86" s="183">
        <v>107856</v>
      </c>
      <c r="R86" s="183">
        <v>0</v>
      </c>
      <c r="S86" s="183">
        <f t="shared" si="3"/>
        <v>0</v>
      </c>
      <c r="T86" s="183">
        <v>7616</v>
      </c>
      <c r="U86" s="184">
        <f t="shared" si="4"/>
        <v>115472</v>
      </c>
      <c r="V86" s="185"/>
      <c r="W86" s="199">
        <v>0</v>
      </c>
      <c r="X86" s="200">
        <v>0.09</v>
      </c>
      <c r="Y86" s="200">
        <v>1.6859202889333788E-3</v>
      </c>
      <c r="Z86" s="201">
        <v>0</v>
      </c>
      <c r="AA86" s="150"/>
      <c r="AB86" s="202">
        <v>0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418</v>
      </c>
      <c r="B87" s="195">
        <v>418100208</v>
      </c>
      <c r="C87" s="196" t="s">
        <v>509</v>
      </c>
      <c r="D87" s="197">
        <v>100</v>
      </c>
      <c r="E87" s="196" t="s">
        <v>127</v>
      </c>
      <c r="F87" s="197">
        <v>208</v>
      </c>
      <c r="G87" s="198" t="s">
        <v>235</v>
      </c>
      <c r="H87" s="180"/>
      <c r="I87" s="181">
        <v>11196.124777214076</v>
      </c>
      <c r="J87" s="181">
        <v>4924</v>
      </c>
      <c r="K87" s="181">
        <v>0</v>
      </c>
      <c r="L87" s="181">
        <v>1088</v>
      </c>
      <c r="M87" s="181">
        <v>17208.124777214078</v>
      </c>
      <c r="N87" s="180"/>
      <c r="O87" s="182">
        <v>2</v>
      </c>
      <c r="P87" s="182">
        <v>0</v>
      </c>
      <c r="Q87" s="183">
        <v>32240</v>
      </c>
      <c r="R87" s="183">
        <v>0</v>
      </c>
      <c r="S87" s="183">
        <f t="shared" si="3"/>
        <v>0</v>
      </c>
      <c r="T87" s="183">
        <v>2176</v>
      </c>
      <c r="U87" s="184">
        <f t="shared" si="4"/>
        <v>34416</v>
      </c>
      <c r="V87" s="185"/>
      <c r="W87" s="199">
        <v>0</v>
      </c>
      <c r="X87" s="200">
        <v>0.09</v>
      </c>
      <c r="Y87" s="200">
        <v>1.7096821162602395E-2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418</v>
      </c>
      <c r="B88" s="195">
        <v>418100276</v>
      </c>
      <c r="C88" s="196" t="s">
        <v>509</v>
      </c>
      <c r="D88" s="197">
        <v>100</v>
      </c>
      <c r="E88" s="196" t="s">
        <v>127</v>
      </c>
      <c r="F88" s="197">
        <v>276</v>
      </c>
      <c r="G88" s="198" t="s">
        <v>303</v>
      </c>
      <c r="H88" s="180"/>
      <c r="I88" s="181">
        <v>9870</v>
      </c>
      <c r="J88" s="181">
        <v>9474</v>
      </c>
      <c r="K88" s="181">
        <v>0</v>
      </c>
      <c r="L88" s="181">
        <v>1088</v>
      </c>
      <c r="M88" s="181">
        <v>20432</v>
      </c>
      <c r="N88" s="180"/>
      <c r="O88" s="182">
        <v>3</v>
      </c>
      <c r="P88" s="182">
        <v>0</v>
      </c>
      <c r="Q88" s="183">
        <v>58032</v>
      </c>
      <c r="R88" s="183">
        <v>0</v>
      </c>
      <c r="S88" s="183">
        <f t="shared" si="3"/>
        <v>0</v>
      </c>
      <c r="T88" s="183">
        <v>3264</v>
      </c>
      <c r="U88" s="184">
        <f t="shared" si="4"/>
        <v>61296</v>
      </c>
      <c r="V88" s="185"/>
      <c r="W88" s="199">
        <v>0</v>
      </c>
      <c r="X88" s="200">
        <v>0.09</v>
      </c>
      <c r="Y88" s="200">
        <v>2.1959735338872109E-3</v>
      </c>
      <c r="Z88" s="201">
        <v>0</v>
      </c>
      <c r="AA88" s="150"/>
      <c r="AB88" s="202">
        <v>0</v>
      </c>
      <c r="AC88" s="203">
        <v>0</v>
      </c>
      <c r="AD88" s="184">
        <v>0</v>
      </c>
      <c r="AE88" s="203">
        <v>0</v>
      </c>
      <c r="AF88" s="204">
        <v>0</v>
      </c>
      <c r="AG88" s="193"/>
    </row>
    <row r="89" spans="1:33" s="59" customFormat="1">
      <c r="A89" s="194">
        <v>418</v>
      </c>
      <c r="B89" s="195">
        <v>418100288</v>
      </c>
      <c r="C89" s="196" t="s">
        <v>509</v>
      </c>
      <c r="D89" s="197">
        <v>100</v>
      </c>
      <c r="E89" s="196" t="s">
        <v>127</v>
      </c>
      <c r="F89" s="197">
        <v>288</v>
      </c>
      <c r="G89" s="198" t="s">
        <v>315</v>
      </c>
      <c r="H89" s="180"/>
      <c r="I89" s="181">
        <v>12973</v>
      </c>
      <c r="J89" s="181">
        <v>9532</v>
      </c>
      <c r="K89" s="181">
        <v>0</v>
      </c>
      <c r="L89" s="181">
        <v>1088</v>
      </c>
      <c r="M89" s="181">
        <v>23593</v>
      </c>
      <c r="N89" s="180"/>
      <c r="O89" s="182">
        <v>1</v>
      </c>
      <c r="P89" s="182">
        <v>0</v>
      </c>
      <c r="Q89" s="183">
        <v>22505</v>
      </c>
      <c r="R89" s="183">
        <v>0</v>
      </c>
      <c r="S89" s="183">
        <f t="shared" si="3"/>
        <v>0</v>
      </c>
      <c r="T89" s="183">
        <v>1088</v>
      </c>
      <c r="U89" s="184">
        <f t="shared" si="4"/>
        <v>23593</v>
      </c>
      <c r="V89" s="185"/>
      <c r="W89" s="199">
        <v>0</v>
      </c>
      <c r="X89" s="200">
        <v>0.09</v>
      </c>
      <c r="Y89" s="200">
        <v>1.1926374096746014E-3</v>
      </c>
      <c r="Z89" s="201">
        <v>0</v>
      </c>
      <c r="AA89" s="150"/>
      <c r="AB89" s="202">
        <v>0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418100308</v>
      </c>
      <c r="C90" s="196" t="s">
        <v>509</v>
      </c>
      <c r="D90" s="197">
        <v>100</v>
      </c>
      <c r="E90" s="196" t="s">
        <v>127</v>
      </c>
      <c r="F90" s="197">
        <v>308</v>
      </c>
      <c r="G90" s="198" t="s">
        <v>335</v>
      </c>
      <c r="H90" s="180"/>
      <c r="I90" s="181">
        <v>15940.913815493748</v>
      </c>
      <c r="J90" s="181">
        <v>6575</v>
      </c>
      <c r="K90" s="181">
        <v>0</v>
      </c>
      <c r="L90" s="181">
        <v>1088</v>
      </c>
      <c r="M90" s="181">
        <v>23603.913815493746</v>
      </c>
      <c r="N90" s="180"/>
      <c r="O90" s="182">
        <v>1</v>
      </c>
      <c r="P90" s="182">
        <v>0</v>
      </c>
      <c r="Q90" s="183">
        <v>22516</v>
      </c>
      <c r="R90" s="183">
        <v>0</v>
      </c>
      <c r="S90" s="183">
        <f t="shared" si="3"/>
        <v>0</v>
      </c>
      <c r="T90" s="183">
        <v>1088</v>
      </c>
      <c r="U90" s="184">
        <f t="shared" si="4"/>
        <v>23604</v>
      </c>
      <c r="V90" s="185"/>
      <c r="W90" s="199">
        <v>0</v>
      </c>
      <c r="X90" s="200">
        <v>0.09</v>
      </c>
      <c r="Y90" s="200">
        <v>2.6566388356307103E-3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418100315</v>
      </c>
      <c r="C91" s="196" t="s">
        <v>509</v>
      </c>
      <c r="D91" s="197">
        <v>100</v>
      </c>
      <c r="E91" s="196" t="s">
        <v>127</v>
      </c>
      <c r="F91" s="197">
        <v>315</v>
      </c>
      <c r="G91" s="198" t="s">
        <v>342</v>
      </c>
      <c r="H91" s="180"/>
      <c r="I91" s="181">
        <v>9870</v>
      </c>
      <c r="J91" s="181">
        <v>7175</v>
      </c>
      <c r="K91" s="181">
        <v>0</v>
      </c>
      <c r="L91" s="181">
        <v>1088</v>
      </c>
      <c r="M91" s="181">
        <v>18133</v>
      </c>
      <c r="N91" s="180"/>
      <c r="O91" s="182">
        <v>1</v>
      </c>
      <c r="P91" s="182">
        <v>0</v>
      </c>
      <c r="Q91" s="183">
        <v>17045</v>
      </c>
      <c r="R91" s="183">
        <v>0</v>
      </c>
      <c r="S91" s="183">
        <f t="shared" si="3"/>
        <v>0</v>
      </c>
      <c r="T91" s="183">
        <v>1088</v>
      </c>
      <c r="U91" s="184">
        <f t="shared" si="4"/>
        <v>18133</v>
      </c>
      <c r="V91" s="185"/>
      <c r="W91" s="199">
        <v>0</v>
      </c>
      <c r="X91" s="200">
        <v>0.09</v>
      </c>
      <c r="Y91" s="200">
        <v>3.1238396136254828E-4</v>
      </c>
      <c r="Z91" s="201">
        <v>0</v>
      </c>
      <c r="AA91" s="150"/>
      <c r="AB91" s="202">
        <v>0</v>
      </c>
      <c r="AC91" s="203">
        <v>0</v>
      </c>
      <c r="AD91" s="184">
        <v>0</v>
      </c>
      <c r="AE91" s="203">
        <v>0</v>
      </c>
      <c r="AF91" s="204">
        <v>0</v>
      </c>
      <c r="AG91" s="193"/>
    </row>
    <row r="92" spans="1:33" s="59" customFormat="1">
      <c r="A92" s="194">
        <v>418</v>
      </c>
      <c r="B92" s="195">
        <v>418100321</v>
      </c>
      <c r="C92" s="196" t="s">
        <v>509</v>
      </c>
      <c r="D92" s="197">
        <v>100</v>
      </c>
      <c r="E92" s="196" t="s">
        <v>127</v>
      </c>
      <c r="F92" s="197">
        <v>321</v>
      </c>
      <c r="G92" s="198" t="s">
        <v>348</v>
      </c>
      <c r="H92" s="180"/>
      <c r="I92" s="181">
        <v>14118</v>
      </c>
      <c r="J92" s="181">
        <v>7156</v>
      </c>
      <c r="K92" s="181">
        <v>0</v>
      </c>
      <c r="L92" s="181">
        <v>1088</v>
      </c>
      <c r="M92" s="181">
        <v>22362</v>
      </c>
      <c r="N92" s="180"/>
      <c r="O92" s="182">
        <v>1</v>
      </c>
      <c r="P92" s="182">
        <v>0</v>
      </c>
      <c r="Q92" s="183">
        <v>21274</v>
      </c>
      <c r="R92" s="183">
        <v>0</v>
      </c>
      <c r="S92" s="183">
        <f t="shared" si="3"/>
        <v>0</v>
      </c>
      <c r="T92" s="183">
        <v>1088</v>
      </c>
      <c r="U92" s="184">
        <f t="shared" si="4"/>
        <v>22362</v>
      </c>
      <c r="V92" s="185"/>
      <c r="W92" s="199">
        <v>0</v>
      </c>
      <c r="X92" s="200">
        <v>0.09</v>
      </c>
      <c r="Y92" s="200">
        <v>1.9440754726193651E-3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418100348</v>
      </c>
      <c r="C93" s="196" t="s">
        <v>509</v>
      </c>
      <c r="D93" s="197">
        <v>100</v>
      </c>
      <c r="E93" s="196" t="s">
        <v>127</v>
      </c>
      <c r="F93" s="197">
        <v>348</v>
      </c>
      <c r="G93" s="198" t="s">
        <v>375</v>
      </c>
      <c r="H93" s="180"/>
      <c r="I93" s="181">
        <v>9870</v>
      </c>
      <c r="J93" s="181">
        <v>33</v>
      </c>
      <c r="K93" s="181">
        <v>0</v>
      </c>
      <c r="L93" s="181">
        <v>1088</v>
      </c>
      <c r="M93" s="181">
        <v>10991</v>
      </c>
      <c r="N93" s="180"/>
      <c r="O93" s="182">
        <v>1</v>
      </c>
      <c r="P93" s="182">
        <v>0</v>
      </c>
      <c r="Q93" s="183">
        <v>9903</v>
      </c>
      <c r="R93" s="183">
        <v>0</v>
      </c>
      <c r="S93" s="183">
        <f t="shared" si="3"/>
        <v>0</v>
      </c>
      <c r="T93" s="183">
        <v>1088</v>
      </c>
      <c r="U93" s="184">
        <f t="shared" si="4"/>
        <v>10991</v>
      </c>
      <c r="V93" s="185"/>
      <c r="W93" s="199">
        <v>0</v>
      </c>
      <c r="X93" s="200">
        <v>0.18</v>
      </c>
      <c r="Y93" s="200">
        <v>6.8633656001667986E-2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419</v>
      </c>
      <c r="B94" s="195">
        <v>419035035</v>
      </c>
      <c r="C94" s="196" t="s">
        <v>510</v>
      </c>
      <c r="D94" s="197">
        <v>35</v>
      </c>
      <c r="E94" s="196" t="s">
        <v>62</v>
      </c>
      <c r="F94" s="197">
        <v>35</v>
      </c>
      <c r="G94" s="198" t="s">
        <v>62</v>
      </c>
      <c r="H94" s="180"/>
      <c r="I94" s="181">
        <v>15617</v>
      </c>
      <c r="J94" s="181">
        <v>6511</v>
      </c>
      <c r="K94" s="181">
        <v>0</v>
      </c>
      <c r="L94" s="181">
        <v>1088</v>
      </c>
      <c r="M94" s="181">
        <v>23216</v>
      </c>
      <c r="N94" s="180"/>
      <c r="O94" s="182">
        <v>108</v>
      </c>
      <c r="P94" s="182">
        <v>0</v>
      </c>
      <c r="Q94" s="183">
        <v>2389824</v>
      </c>
      <c r="R94" s="183">
        <v>0</v>
      </c>
      <c r="S94" s="183">
        <f t="shared" si="3"/>
        <v>0</v>
      </c>
      <c r="T94" s="183">
        <v>117504</v>
      </c>
      <c r="U94" s="184">
        <f t="shared" si="4"/>
        <v>2507328</v>
      </c>
      <c r="V94" s="185"/>
      <c r="W94" s="199">
        <v>0</v>
      </c>
      <c r="X94" s="200">
        <v>0.18</v>
      </c>
      <c r="Y94" s="200">
        <v>0.16565967553026908</v>
      </c>
      <c r="Z94" s="201">
        <v>0</v>
      </c>
      <c r="AA94" s="150"/>
      <c r="AB94" s="202">
        <v>4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419</v>
      </c>
      <c r="B95" s="195">
        <v>419035044</v>
      </c>
      <c r="C95" s="196" t="s">
        <v>510</v>
      </c>
      <c r="D95" s="197">
        <v>35</v>
      </c>
      <c r="E95" s="196" t="s">
        <v>62</v>
      </c>
      <c r="F95" s="197">
        <v>44</v>
      </c>
      <c r="G95" s="198" t="s">
        <v>71</v>
      </c>
      <c r="H95" s="180"/>
      <c r="I95" s="181">
        <v>14420</v>
      </c>
      <c r="J95" s="181">
        <v>251</v>
      </c>
      <c r="K95" s="181">
        <v>0</v>
      </c>
      <c r="L95" s="181">
        <v>1088</v>
      </c>
      <c r="M95" s="181">
        <v>15759</v>
      </c>
      <c r="N95" s="180"/>
      <c r="O95" s="182">
        <v>2</v>
      </c>
      <c r="P95" s="182">
        <v>0</v>
      </c>
      <c r="Q95" s="183">
        <v>29342</v>
      </c>
      <c r="R95" s="183">
        <v>0</v>
      </c>
      <c r="S95" s="183">
        <f t="shared" si="3"/>
        <v>0</v>
      </c>
      <c r="T95" s="183">
        <v>2176</v>
      </c>
      <c r="U95" s="184">
        <f t="shared" si="4"/>
        <v>31518</v>
      </c>
      <c r="V95" s="185"/>
      <c r="W95" s="199">
        <v>0</v>
      </c>
      <c r="X95" s="200">
        <v>0.18</v>
      </c>
      <c r="Y95" s="200">
        <v>8.4659399257885931E-2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419</v>
      </c>
      <c r="B96" s="195">
        <v>419035176</v>
      </c>
      <c r="C96" s="196" t="s">
        <v>510</v>
      </c>
      <c r="D96" s="197">
        <v>35</v>
      </c>
      <c r="E96" s="196" t="s">
        <v>62</v>
      </c>
      <c r="F96" s="197">
        <v>176</v>
      </c>
      <c r="G96" s="198" t="s">
        <v>203</v>
      </c>
      <c r="H96" s="180"/>
      <c r="I96" s="181">
        <v>14579.208574859711</v>
      </c>
      <c r="J96" s="181">
        <v>6136</v>
      </c>
      <c r="K96" s="181">
        <v>0</v>
      </c>
      <c r="L96" s="181">
        <v>1088</v>
      </c>
      <c r="M96" s="181">
        <v>21803.208574859709</v>
      </c>
      <c r="N96" s="180"/>
      <c r="O96" s="182">
        <v>1</v>
      </c>
      <c r="P96" s="182">
        <v>0</v>
      </c>
      <c r="Q96" s="183">
        <v>20715</v>
      </c>
      <c r="R96" s="183">
        <v>0</v>
      </c>
      <c r="S96" s="183">
        <f t="shared" si="3"/>
        <v>0</v>
      </c>
      <c r="T96" s="183">
        <v>1088</v>
      </c>
      <c r="U96" s="184">
        <f t="shared" si="4"/>
        <v>21803</v>
      </c>
      <c r="V96" s="185"/>
      <c r="W96" s="199">
        <v>0</v>
      </c>
      <c r="X96" s="200">
        <v>0.09</v>
      </c>
      <c r="Y96" s="200">
        <v>8.6472186273090834E-2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419</v>
      </c>
      <c r="B97" s="195">
        <v>419035189</v>
      </c>
      <c r="C97" s="196" t="s">
        <v>510</v>
      </c>
      <c r="D97" s="197">
        <v>35</v>
      </c>
      <c r="E97" s="196" t="s">
        <v>62</v>
      </c>
      <c r="F97" s="197">
        <v>189</v>
      </c>
      <c r="G97" s="198" t="s">
        <v>216</v>
      </c>
      <c r="H97" s="180"/>
      <c r="I97" s="181">
        <v>11876.535469617698</v>
      </c>
      <c r="J97" s="181">
        <v>4098</v>
      </c>
      <c r="K97" s="181">
        <v>0</v>
      </c>
      <c r="L97" s="181">
        <v>1088</v>
      </c>
      <c r="M97" s="181">
        <v>17062.535469617698</v>
      </c>
      <c r="N97" s="180"/>
      <c r="O97" s="182">
        <v>1</v>
      </c>
      <c r="P97" s="182">
        <v>0</v>
      </c>
      <c r="Q97" s="183">
        <v>15975</v>
      </c>
      <c r="R97" s="183">
        <v>0</v>
      </c>
      <c r="S97" s="183">
        <f t="shared" si="3"/>
        <v>0</v>
      </c>
      <c r="T97" s="183">
        <v>1088</v>
      </c>
      <c r="U97" s="184">
        <f t="shared" si="4"/>
        <v>17063</v>
      </c>
      <c r="V97" s="185"/>
      <c r="W97" s="199">
        <v>0</v>
      </c>
      <c r="X97" s="200">
        <v>0.09</v>
      </c>
      <c r="Y97" s="200">
        <v>4.2563431798529824E-3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419</v>
      </c>
      <c r="B98" s="195">
        <v>419035244</v>
      </c>
      <c r="C98" s="196" t="s">
        <v>510</v>
      </c>
      <c r="D98" s="197">
        <v>35</v>
      </c>
      <c r="E98" s="196" t="s">
        <v>62</v>
      </c>
      <c r="F98" s="197">
        <v>244</v>
      </c>
      <c r="G98" s="198" t="s">
        <v>271</v>
      </c>
      <c r="H98" s="180"/>
      <c r="I98" s="181">
        <v>13585</v>
      </c>
      <c r="J98" s="181">
        <v>4073</v>
      </c>
      <c r="K98" s="181">
        <v>0</v>
      </c>
      <c r="L98" s="181">
        <v>1088</v>
      </c>
      <c r="M98" s="181">
        <v>18746</v>
      </c>
      <c r="N98" s="180"/>
      <c r="O98" s="182">
        <v>2</v>
      </c>
      <c r="P98" s="182">
        <v>0</v>
      </c>
      <c r="Q98" s="183">
        <v>35316</v>
      </c>
      <c r="R98" s="183">
        <v>0</v>
      </c>
      <c r="S98" s="183">
        <f t="shared" si="3"/>
        <v>0</v>
      </c>
      <c r="T98" s="183">
        <v>2176</v>
      </c>
      <c r="U98" s="184">
        <f t="shared" si="4"/>
        <v>37492</v>
      </c>
      <c r="V98" s="185"/>
      <c r="W98" s="199">
        <v>0</v>
      </c>
      <c r="X98" s="200">
        <v>0.09</v>
      </c>
      <c r="Y98" s="200">
        <v>0.11384987709786977</v>
      </c>
      <c r="Z98" s="201">
        <v>0</v>
      </c>
      <c r="AA98" s="150"/>
      <c r="AB98" s="202">
        <v>0</v>
      </c>
      <c r="AC98" s="203">
        <v>0.41897062527994605</v>
      </c>
      <c r="AD98" s="184">
        <v>7854.1833011932877</v>
      </c>
      <c r="AE98" s="203">
        <v>0</v>
      </c>
      <c r="AF98" s="204">
        <v>0</v>
      </c>
      <c r="AG98" s="193"/>
    </row>
    <row r="99" spans="1:33" s="59" customFormat="1">
      <c r="A99" s="194">
        <v>420</v>
      </c>
      <c r="B99" s="195">
        <v>420049010</v>
      </c>
      <c r="C99" s="196" t="s">
        <v>511</v>
      </c>
      <c r="D99" s="197">
        <v>49</v>
      </c>
      <c r="E99" s="196" t="s">
        <v>76</v>
      </c>
      <c r="F99" s="197">
        <v>10</v>
      </c>
      <c r="G99" s="198" t="s">
        <v>37</v>
      </c>
      <c r="H99" s="180"/>
      <c r="I99" s="181">
        <v>14427</v>
      </c>
      <c r="J99" s="181">
        <v>6063</v>
      </c>
      <c r="K99" s="181">
        <v>0</v>
      </c>
      <c r="L99" s="181">
        <v>1088</v>
      </c>
      <c r="M99" s="181">
        <v>21578</v>
      </c>
      <c r="N99" s="180"/>
      <c r="O99" s="182">
        <v>5</v>
      </c>
      <c r="P99" s="182">
        <v>0</v>
      </c>
      <c r="Q99" s="183">
        <v>101525</v>
      </c>
      <c r="R99" s="183">
        <v>0</v>
      </c>
      <c r="S99" s="183">
        <f t="shared" si="3"/>
        <v>0</v>
      </c>
      <c r="T99" s="183">
        <v>5390</v>
      </c>
      <c r="U99" s="184">
        <f t="shared" si="4"/>
        <v>106915</v>
      </c>
      <c r="V99" s="185"/>
      <c r="W99" s="199">
        <v>4.5180722891566265E-2</v>
      </c>
      <c r="X99" s="200">
        <v>0.09</v>
      </c>
      <c r="Y99" s="200">
        <v>3.2614799134244284E-3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0</v>
      </c>
      <c r="AF99" s="204">
        <v>0</v>
      </c>
      <c r="AG99" s="193"/>
    </row>
    <row r="100" spans="1:33" s="59" customFormat="1">
      <c r="A100" s="194">
        <v>420</v>
      </c>
      <c r="B100" s="195">
        <v>420049026</v>
      </c>
      <c r="C100" s="196" t="s">
        <v>511</v>
      </c>
      <c r="D100" s="197">
        <v>49</v>
      </c>
      <c r="E100" s="196" t="s">
        <v>76</v>
      </c>
      <c r="F100" s="197">
        <v>26</v>
      </c>
      <c r="G100" s="198" t="s">
        <v>53</v>
      </c>
      <c r="H100" s="180"/>
      <c r="I100" s="181">
        <v>12083</v>
      </c>
      <c r="J100" s="181">
        <v>4300</v>
      </c>
      <c r="K100" s="181">
        <v>0</v>
      </c>
      <c r="L100" s="181">
        <v>1088</v>
      </c>
      <c r="M100" s="181">
        <v>17471</v>
      </c>
      <c r="N100" s="180"/>
      <c r="O100" s="182">
        <v>5</v>
      </c>
      <c r="P100" s="182">
        <v>0</v>
      </c>
      <c r="Q100" s="183">
        <v>81175</v>
      </c>
      <c r="R100" s="183">
        <v>0</v>
      </c>
      <c r="S100" s="183">
        <f t="shared" si="3"/>
        <v>0</v>
      </c>
      <c r="T100" s="183">
        <v>5390</v>
      </c>
      <c r="U100" s="184">
        <f t="shared" si="4"/>
        <v>86565</v>
      </c>
      <c r="V100" s="185"/>
      <c r="W100" s="199">
        <v>4.5180722891566265E-2</v>
      </c>
      <c r="X100" s="200">
        <v>0.09</v>
      </c>
      <c r="Y100" s="200">
        <v>1.5408781403977215E-3</v>
      </c>
      <c r="Z100" s="201">
        <v>0</v>
      </c>
      <c r="AA100" s="150"/>
      <c r="AB100" s="202">
        <v>1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420</v>
      </c>
      <c r="B101" s="195">
        <v>420049031</v>
      </c>
      <c r="C101" s="196" t="s">
        <v>511</v>
      </c>
      <c r="D101" s="197">
        <v>49</v>
      </c>
      <c r="E101" s="196" t="s">
        <v>76</v>
      </c>
      <c r="F101" s="197">
        <v>31</v>
      </c>
      <c r="G101" s="198" t="s">
        <v>58</v>
      </c>
      <c r="H101" s="180"/>
      <c r="I101" s="181">
        <v>11003</v>
      </c>
      <c r="J101" s="181">
        <v>4935</v>
      </c>
      <c r="K101" s="181">
        <v>0</v>
      </c>
      <c r="L101" s="181">
        <v>1088</v>
      </c>
      <c r="M101" s="181">
        <v>17026</v>
      </c>
      <c r="N101" s="180"/>
      <c r="O101" s="182">
        <v>1</v>
      </c>
      <c r="P101" s="182">
        <v>0</v>
      </c>
      <c r="Q101" s="183">
        <v>15794</v>
      </c>
      <c r="R101" s="183">
        <v>0</v>
      </c>
      <c r="S101" s="183">
        <f t="shared" si="3"/>
        <v>0</v>
      </c>
      <c r="T101" s="183">
        <v>1078</v>
      </c>
      <c r="U101" s="184">
        <f t="shared" si="4"/>
        <v>16872</v>
      </c>
      <c r="V101" s="185"/>
      <c r="W101" s="199">
        <v>9.0361445783132526E-3</v>
      </c>
      <c r="X101" s="200">
        <v>0.09</v>
      </c>
      <c r="Y101" s="200">
        <v>1.9023109787577597E-2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420</v>
      </c>
      <c r="B102" s="195">
        <v>420049035</v>
      </c>
      <c r="C102" s="196" t="s">
        <v>511</v>
      </c>
      <c r="D102" s="197">
        <v>49</v>
      </c>
      <c r="E102" s="196" t="s">
        <v>76</v>
      </c>
      <c r="F102" s="197">
        <v>35</v>
      </c>
      <c r="G102" s="198" t="s">
        <v>62</v>
      </c>
      <c r="H102" s="180"/>
      <c r="I102" s="181">
        <v>15103</v>
      </c>
      <c r="J102" s="181">
        <v>6297</v>
      </c>
      <c r="K102" s="181">
        <v>0</v>
      </c>
      <c r="L102" s="181">
        <v>1088</v>
      </c>
      <c r="M102" s="181">
        <v>22488</v>
      </c>
      <c r="N102" s="180"/>
      <c r="O102" s="182">
        <v>27</v>
      </c>
      <c r="P102" s="182">
        <v>0</v>
      </c>
      <c r="Q102" s="183">
        <v>572589</v>
      </c>
      <c r="R102" s="183">
        <v>0</v>
      </c>
      <c r="S102" s="183">
        <f t="shared" si="3"/>
        <v>0</v>
      </c>
      <c r="T102" s="183">
        <v>29106</v>
      </c>
      <c r="U102" s="184">
        <f t="shared" si="4"/>
        <v>601695</v>
      </c>
      <c r="V102" s="185"/>
      <c r="W102" s="199">
        <v>0.24397590361445784</v>
      </c>
      <c r="X102" s="200">
        <v>0.18</v>
      </c>
      <c r="Y102" s="200">
        <v>0.16565967553026908</v>
      </c>
      <c r="Z102" s="201">
        <v>0</v>
      </c>
      <c r="AA102" s="150"/>
      <c r="AB102" s="202">
        <v>9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420</v>
      </c>
      <c r="B103" s="195">
        <v>420049044</v>
      </c>
      <c r="C103" s="196" t="s">
        <v>511</v>
      </c>
      <c r="D103" s="197">
        <v>49</v>
      </c>
      <c r="E103" s="196" t="s">
        <v>76</v>
      </c>
      <c r="F103" s="197">
        <v>44</v>
      </c>
      <c r="G103" s="198" t="s">
        <v>71</v>
      </c>
      <c r="H103" s="180"/>
      <c r="I103" s="181">
        <v>14561</v>
      </c>
      <c r="J103" s="181">
        <v>253</v>
      </c>
      <c r="K103" s="181">
        <v>0</v>
      </c>
      <c r="L103" s="181">
        <v>1088</v>
      </c>
      <c r="M103" s="181">
        <v>15902</v>
      </c>
      <c r="N103" s="180"/>
      <c r="O103" s="182">
        <v>6</v>
      </c>
      <c r="P103" s="182">
        <v>0</v>
      </c>
      <c r="Q103" s="183">
        <v>88080</v>
      </c>
      <c r="R103" s="183">
        <v>0</v>
      </c>
      <c r="S103" s="183">
        <f t="shared" si="3"/>
        <v>0</v>
      </c>
      <c r="T103" s="183">
        <v>6468</v>
      </c>
      <c r="U103" s="184">
        <f t="shared" si="4"/>
        <v>94548</v>
      </c>
      <c r="V103" s="185"/>
      <c r="W103" s="199">
        <v>5.4216867469879519E-2</v>
      </c>
      <c r="X103" s="200">
        <v>0.18</v>
      </c>
      <c r="Y103" s="200">
        <v>8.4659399257885931E-2</v>
      </c>
      <c r="Z103" s="201">
        <v>0</v>
      </c>
      <c r="AA103" s="150"/>
      <c r="AB103" s="202">
        <v>1</v>
      </c>
      <c r="AC103" s="203">
        <v>0</v>
      </c>
      <c r="AD103" s="184">
        <v>0</v>
      </c>
      <c r="AE103" s="203">
        <v>0</v>
      </c>
      <c r="AF103" s="204">
        <v>0</v>
      </c>
      <c r="AG103" s="193"/>
    </row>
    <row r="104" spans="1:33" s="59" customFormat="1">
      <c r="A104" s="194">
        <v>420</v>
      </c>
      <c r="B104" s="195">
        <v>420049049</v>
      </c>
      <c r="C104" s="196" t="s">
        <v>511</v>
      </c>
      <c r="D104" s="197">
        <v>49</v>
      </c>
      <c r="E104" s="196" t="s">
        <v>76</v>
      </c>
      <c r="F104" s="197">
        <v>49</v>
      </c>
      <c r="G104" s="198" t="s">
        <v>76</v>
      </c>
      <c r="H104" s="180"/>
      <c r="I104" s="181">
        <v>16041</v>
      </c>
      <c r="J104" s="181">
        <v>20265</v>
      </c>
      <c r="K104" s="181">
        <v>0</v>
      </c>
      <c r="L104" s="181">
        <v>1088</v>
      </c>
      <c r="M104" s="181">
        <v>37394</v>
      </c>
      <c r="N104" s="180"/>
      <c r="O104" s="182">
        <v>212</v>
      </c>
      <c r="P104" s="182">
        <v>0</v>
      </c>
      <c r="Q104" s="183">
        <v>7627336</v>
      </c>
      <c r="R104" s="183">
        <v>0</v>
      </c>
      <c r="S104" s="183">
        <f t="shared" si="3"/>
        <v>0</v>
      </c>
      <c r="T104" s="183">
        <v>228536</v>
      </c>
      <c r="U104" s="184">
        <f t="shared" si="4"/>
        <v>7855872</v>
      </c>
      <c r="V104" s="185"/>
      <c r="W104" s="199">
        <v>1.9156626506023986</v>
      </c>
      <c r="X104" s="200">
        <v>0.09</v>
      </c>
      <c r="Y104" s="200">
        <v>7.3326512854891113E-2</v>
      </c>
      <c r="Z104" s="201">
        <v>0</v>
      </c>
      <c r="AA104" s="150"/>
      <c r="AB104" s="202">
        <v>9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420</v>
      </c>
      <c r="B105" s="195">
        <v>420049057</v>
      </c>
      <c r="C105" s="196" t="s">
        <v>511</v>
      </c>
      <c r="D105" s="197">
        <v>49</v>
      </c>
      <c r="E105" s="196" t="s">
        <v>76</v>
      </c>
      <c r="F105" s="197">
        <v>57</v>
      </c>
      <c r="G105" s="198" t="s">
        <v>84</v>
      </c>
      <c r="H105" s="180"/>
      <c r="I105" s="181">
        <v>12396</v>
      </c>
      <c r="J105" s="181">
        <v>359</v>
      </c>
      <c r="K105" s="181">
        <v>0</v>
      </c>
      <c r="L105" s="181">
        <v>1088</v>
      </c>
      <c r="M105" s="181">
        <v>13843</v>
      </c>
      <c r="N105" s="180"/>
      <c r="O105" s="182">
        <v>3</v>
      </c>
      <c r="P105" s="182">
        <v>0</v>
      </c>
      <c r="Q105" s="183">
        <v>37920</v>
      </c>
      <c r="R105" s="183">
        <v>0</v>
      </c>
      <c r="S105" s="183">
        <f t="shared" si="3"/>
        <v>0</v>
      </c>
      <c r="T105" s="183">
        <v>3234</v>
      </c>
      <c r="U105" s="184">
        <f t="shared" si="4"/>
        <v>41154</v>
      </c>
      <c r="V105" s="185"/>
      <c r="W105" s="199">
        <v>2.7108433734939756E-2</v>
      </c>
      <c r="X105" s="200">
        <v>0.18</v>
      </c>
      <c r="Y105" s="200">
        <v>0.12500529622681725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420</v>
      </c>
      <c r="B106" s="195">
        <v>420049067</v>
      </c>
      <c r="C106" s="196" t="s">
        <v>511</v>
      </c>
      <c r="D106" s="197">
        <v>49</v>
      </c>
      <c r="E106" s="196" t="s">
        <v>76</v>
      </c>
      <c r="F106" s="197">
        <v>67</v>
      </c>
      <c r="G106" s="198" t="s">
        <v>94</v>
      </c>
      <c r="H106" s="180"/>
      <c r="I106" s="181">
        <v>15566</v>
      </c>
      <c r="J106" s="181">
        <v>16074</v>
      </c>
      <c r="K106" s="181">
        <v>0</v>
      </c>
      <c r="L106" s="181">
        <v>1088</v>
      </c>
      <c r="M106" s="181">
        <v>32728</v>
      </c>
      <c r="N106" s="180"/>
      <c r="O106" s="182">
        <v>1</v>
      </c>
      <c r="P106" s="182">
        <v>0</v>
      </c>
      <c r="Q106" s="183">
        <v>31354</v>
      </c>
      <c r="R106" s="183">
        <v>0</v>
      </c>
      <c r="S106" s="183">
        <f t="shared" si="3"/>
        <v>0</v>
      </c>
      <c r="T106" s="183">
        <v>1078</v>
      </c>
      <c r="U106" s="184">
        <f t="shared" si="4"/>
        <v>32432</v>
      </c>
      <c r="V106" s="185"/>
      <c r="W106" s="199">
        <v>9.0361445783132526E-3</v>
      </c>
      <c r="X106" s="200">
        <v>0.09</v>
      </c>
      <c r="Y106" s="200">
        <v>1.5554881616323202E-3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420</v>
      </c>
      <c r="B107" s="195">
        <v>420049093</v>
      </c>
      <c r="C107" s="196" t="s">
        <v>511</v>
      </c>
      <c r="D107" s="197">
        <v>49</v>
      </c>
      <c r="E107" s="196" t="s">
        <v>76</v>
      </c>
      <c r="F107" s="197">
        <v>93</v>
      </c>
      <c r="G107" s="198" t="s">
        <v>120</v>
      </c>
      <c r="H107" s="180"/>
      <c r="I107" s="181">
        <v>14617</v>
      </c>
      <c r="J107" s="181">
        <v>0</v>
      </c>
      <c r="K107" s="181">
        <v>0</v>
      </c>
      <c r="L107" s="181">
        <v>1088</v>
      </c>
      <c r="M107" s="181">
        <v>15705</v>
      </c>
      <c r="N107" s="180"/>
      <c r="O107" s="182">
        <v>14</v>
      </c>
      <c r="P107" s="182">
        <v>0</v>
      </c>
      <c r="Q107" s="183">
        <v>202790</v>
      </c>
      <c r="R107" s="183">
        <v>0</v>
      </c>
      <c r="S107" s="183">
        <f t="shared" si="3"/>
        <v>0</v>
      </c>
      <c r="T107" s="183">
        <v>15092</v>
      </c>
      <c r="U107" s="184">
        <f t="shared" si="4"/>
        <v>217882</v>
      </c>
      <c r="V107" s="185"/>
      <c r="W107" s="199">
        <v>0.12650602409638553</v>
      </c>
      <c r="X107" s="200">
        <v>0.18</v>
      </c>
      <c r="Y107" s="200">
        <v>8.4913241624209698E-2</v>
      </c>
      <c r="Z107" s="201">
        <v>0</v>
      </c>
      <c r="AA107" s="150"/>
      <c r="AB107" s="202">
        <v>3</v>
      </c>
      <c r="AC107" s="203">
        <v>0</v>
      </c>
      <c r="AD107" s="184">
        <v>0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420049097</v>
      </c>
      <c r="C108" s="196" t="s">
        <v>511</v>
      </c>
      <c r="D108" s="197">
        <v>49</v>
      </c>
      <c r="E108" s="196" t="s">
        <v>76</v>
      </c>
      <c r="F108" s="197">
        <v>97</v>
      </c>
      <c r="G108" s="198" t="s">
        <v>124</v>
      </c>
      <c r="H108" s="180"/>
      <c r="I108" s="181">
        <v>15701.485072463767</v>
      </c>
      <c r="J108" s="181">
        <v>0</v>
      </c>
      <c r="K108" s="181">
        <v>0</v>
      </c>
      <c r="L108" s="181">
        <v>1088</v>
      </c>
      <c r="M108" s="181">
        <v>16789.485072463765</v>
      </c>
      <c r="N108" s="180"/>
      <c r="O108" s="182">
        <v>2</v>
      </c>
      <c r="P108" s="182">
        <v>0</v>
      </c>
      <c r="Q108" s="183">
        <v>31120</v>
      </c>
      <c r="R108" s="183">
        <v>0</v>
      </c>
      <c r="S108" s="183">
        <f t="shared" si="3"/>
        <v>0</v>
      </c>
      <c r="T108" s="183">
        <v>2156</v>
      </c>
      <c r="U108" s="184">
        <f t="shared" si="4"/>
        <v>33276</v>
      </c>
      <c r="V108" s="185"/>
      <c r="W108" s="199">
        <v>1.8072289156626505E-2</v>
      </c>
      <c r="X108" s="200">
        <v>0.18</v>
      </c>
      <c r="Y108" s="200">
        <v>4.1140040333090051E-2</v>
      </c>
      <c r="Z108" s="201">
        <v>0</v>
      </c>
      <c r="AA108" s="150"/>
      <c r="AB108" s="202">
        <v>1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420049128</v>
      </c>
      <c r="C109" s="196" t="s">
        <v>511</v>
      </c>
      <c r="D109" s="197">
        <v>49</v>
      </c>
      <c r="E109" s="196" t="s">
        <v>76</v>
      </c>
      <c r="F109" s="197">
        <v>128</v>
      </c>
      <c r="G109" s="198" t="s">
        <v>155</v>
      </c>
      <c r="H109" s="180"/>
      <c r="I109" s="181">
        <v>17451</v>
      </c>
      <c r="J109" s="181">
        <v>1809</v>
      </c>
      <c r="K109" s="181">
        <v>0</v>
      </c>
      <c r="L109" s="181">
        <v>1088</v>
      </c>
      <c r="M109" s="181">
        <v>20348</v>
      </c>
      <c r="N109" s="180"/>
      <c r="O109" s="182">
        <v>1</v>
      </c>
      <c r="P109" s="182">
        <v>0</v>
      </c>
      <c r="Q109" s="183">
        <v>19086</v>
      </c>
      <c r="R109" s="183">
        <v>0</v>
      </c>
      <c r="S109" s="183">
        <f t="shared" si="3"/>
        <v>0</v>
      </c>
      <c r="T109" s="183">
        <v>1078</v>
      </c>
      <c r="U109" s="184">
        <f t="shared" si="4"/>
        <v>20164</v>
      </c>
      <c r="V109" s="185"/>
      <c r="W109" s="199">
        <v>9.0361445783132526E-3</v>
      </c>
      <c r="X109" s="200">
        <v>0.09</v>
      </c>
      <c r="Y109" s="200">
        <v>4.3097264792693248E-2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420049163</v>
      </c>
      <c r="C110" s="196" t="s">
        <v>511</v>
      </c>
      <c r="D110" s="197">
        <v>49</v>
      </c>
      <c r="E110" s="196" t="s">
        <v>76</v>
      </c>
      <c r="F110" s="197">
        <v>163</v>
      </c>
      <c r="G110" s="198" t="s">
        <v>190</v>
      </c>
      <c r="H110" s="180"/>
      <c r="I110" s="181">
        <v>14254</v>
      </c>
      <c r="J110" s="181">
        <v>124</v>
      </c>
      <c r="K110" s="181">
        <v>0</v>
      </c>
      <c r="L110" s="181">
        <v>1088</v>
      </c>
      <c r="M110" s="181">
        <v>15466</v>
      </c>
      <c r="N110" s="180"/>
      <c r="O110" s="182">
        <v>1</v>
      </c>
      <c r="P110" s="182">
        <v>0</v>
      </c>
      <c r="Q110" s="183">
        <v>14248</v>
      </c>
      <c r="R110" s="183">
        <v>0</v>
      </c>
      <c r="S110" s="183">
        <f t="shared" si="3"/>
        <v>0</v>
      </c>
      <c r="T110" s="183">
        <v>1078</v>
      </c>
      <c r="U110" s="184">
        <f t="shared" si="4"/>
        <v>15326</v>
      </c>
      <c r="V110" s="185"/>
      <c r="W110" s="199">
        <v>9.0361445783132526E-3</v>
      </c>
      <c r="X110" s="200">
        <v>0.113490033140277</v>
      </c>
      <c r="Y110" s="200">
        <v>9.5669381908217804E-2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420049165</v>
      </c>
      <c r="C111" s="196" t="s">
        <v>511</v>
      </c>
      <c r="D111" s="197">
        <v>49</v>
      </c>
      <c r="E111" s="196" t="s">
        <v>76</v>
      </c>
      <c r="F111" s="197">
        <v>165</v>
      </c>
      <c r="G111" s="198" t="s">
        <v>192</v>
      </c>
      <c r="H111" s="180"/>
      <c r="I111" s="181">
        <v>15699</v>
      </c>
      <c r="J111" s="181">
        <v>0</v>
      </c>
      <c r="K111" s="181">
        <v>0</v>
      </c>
      <c r="L111" s="181">
        <v>1088</v>
      </c>
      <c r="M111" s="181">
        <v>16787</v>
      </c>
      <c r="N111" s="180"/>
      <c r="O111" s="182">
        <v>10</v>
      </c>
      <c r="P111" s="182">
        <v>0</v>
      </c>
      <c r="Q111" s="183">
        <v>155570</v>
      </c>
      <c r="R111" s="183">
        <v>0</v>
      </c>
      <c r="S111" s="183">
        <f t="shared" si="3"/>
        <v>0</v>
      </c>
      <c r="T111" s="183">
        <v>10780</v>
      </c>
      <c r="U111" s="184">
        <f t="shared" si="4"/>
        <v>166350</v>
      </c>
      <c r="V111" s="185"/>
      <c r="W111" s="199">
        <v>9.036144578313253E-2</v>
      </c>
      <c r="X111" s="200">
        <v>9.8299999999999998E-2</v>
      </c>
      <c r="Y111" s="200">
        <v>8.6923080863632401E-2</v>
      </c>
      <c r="Z111" s="201">
        <v>0</v>
      </c>
      <c r="AA111" s="150"/>
      <c r="AB111" s="202">
        <v>3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420049174</v>
      </c>
      <c r="C112" s="196" t="s">
        <v>511</v>
      </c>
      <c r="D112" s="197">
        <v>49</v>
      </c>
      <c r="E112" s="196" t="s">
        <v>76</v>
      </c>
      <c r="F112" s="197">
        <v>174</v>
      </c>
      <c r="G112" s="198" t="s">
        <v>201</v>
      </c>
      <c r="H112" s="180"/>
      <c r="I112" s="181">
        <v>13014.052479418884</v>
      </c>
      <c r="J112" s="181">
        <v>8542</v>
      </c>
      <c r="K112" s="181">
        <v>0</v>
      </c>
      <c r="L112" s="181">
        <v>1088</v>
      </c>
      <c r="M112" s="181">
        <v>22644.052479418882</v>
      </c>
      <c r="N112" s="180"/>
      <c r="O112" s="182">
        <v>2</v>
      </c>
      <c r="P112" s="182">
        <v>0</v>
      </c>
      <c r="Q112" s="183">
        <v>42722</v>
      </c>
      <c r="R112" s="183">
        <v>0</v>
      </c>
      <c r="S112" s="183">
        <f t="shared" si="3"/>
        <v>0</v>
      </c>
      <c r="T112" s="183">
        <v>2156</v>
      </c>
      <c r="U112" s="184">
        <f t="shared" si="4"/>
        <v>44878</v>
      </c>
      <c r="V112" s="185"/>
      <c r="W112" s="199">
        <v>1.8072289156626505E-2</v>
      </c>
      <c r="X112" s="200">
        <v>0.09</v>
      </c>
      <c r="Y112" s="200">
        <v>4.8258074893308377E-2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420049176</v>
      </c>
      <c r="C113" s="196" t="s">
        <v>511</v>
      </c>
      <c r="D113" s="197">
        <v>49</v>
      </c>
      <c r="E113" s="196" t="s">
        <v>76</v>
      </c>
      <c r="F113" s="197">
        <v>176</v>
      </c>
      <c r="G113" s="198" t="s">
        <v>203</v>
      </c>
      <c r="H113" s="180"/>
      <c r="I113" s="181">
        <v>14258</v>
      </c>
      <c r="J113" s="181">
        <v>6001</v>
      </c>
      <c r="K113" s="181">
        <v>0</v>
      </c>
      <c r="L113" s="181">
        <v>1088</v>
      </c>
      <c r="M113" s="181">
        <v>21347</v>
      </c>
      <c r="N113" s="180"/>
      <c r="O113" s="182">
        <v>17</v>
      </c>
      <c r="P113" s="182">
        <v>0</v>
      </c>
      <c r="Q113" s="183">
        <v>341292</v>
      </c>
      <c r="R113" s="183">
        <v>0</v>
      </c>
      <c r="S113" s="183">
        <f t="shared" si="3"/>
        <v>0</v>
      </c>
      <c r="T113" s="183">
        <v>18326</v>
      </c>
      <c r="U113" s="184">
        <f t="shared" si="4"/>
        <v>359618</v>
      </c>
      <c r="V113" s="185"/>
      <c r="W113" s="199">
        <v>0.1536144578313253</v>
      </c>
      <c r="X113" s="200">
        <v>0.09</v>
      </c>
      <c r="Y113" s="200">
        <v>8.6472186273090834E-2</v>
      </c>
      <c r="Z113" s="201">
        <v>0</v>
      </c>
      <c r="AA113" s="150"/>
      <c r="AB113" s="202">
        <v>5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420049199</v>
      </c>
      <c r="C114" s="196" t="s">
        <v>511</v>
      </c>
      <c r="D114" s="197">
        <v>49</v>
      </c>
      <c r="E114" s="196" t="s">
        <v>76</v>
      </c>
      <c r="F114" s="197">
        <v>199</v>
      </c>
      <c r="G114" s="198" t="s">
        <v>226</v>
      </c>
      <c r="H114" s="180"/>
      <c r="I114" s="181">
        <v>14303</v>
      </c>
      <c r="J114" s="181">
        <v>10443</v>
      </c>
      <c r="K114" s="181">
        <v>0</v>
      </c>
      <c r="L114" s="181">
        <v>1088</v>
      </c>
      <c r="M114" s="181">
        <v>25834</v>
      </c>
      <c r="N114" s="180"/>
      <c r="O114" s="182">
        <v>2</v>
      </c>
      <c r="P114" s="182">
        <v>0</v>
      </c>
      <c r="Q114" s="183">
        <v>49044</v>
      </c>
      <c r="R114" s="183">
        <v>0</v>
      </c>
      <c r="S114" s="183">
        <f t="shared" si="3"/>
        <v>0</v>
      </c>
      <c r="T114" s="183">
        <v>2156</v>
      </c>
      <c r="U114" s="184">
        <f t="shared" si="4"/>
        <v>51200</v>
      </c>
      <c r="V114" s="185"/>
      <c r="W114" s="199">
        <v>1.8072289156626505E-2</v>
      </c>
      <c r="X114" s="200">
        <v>0.09</v>
      </c>
      <c r="Y114" s="200">
        <v>5.8869494939725023E-4</v>
      </c>
      <c r="Z114" s="201">
        <v>0</v>
      </c>
      <c r="AA114" s="150"/>
      <c r="AB114" s="202">
        <v>2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420049238</v>
      </c>
      <c r="C115" s="196" t="s">
        <v>511</v>
      </c>
      <c r="D115" s="197">
        <v>49</v>
      </c>
      <c r="E115" s="196" t="s">
        <v>76</v>
      </c>
      <c r="F115" s="197">
        <v>238</v>
      </c>
      <c r="G115" s="198" t="s">
        <v>265</v>
      </c>
      <c r="H115" s="180"/>
      <c r="I115" s="181">
        <v>11994.716104477613</v>
      </c>
      <c r="J115" s="181">
        <v>3964</v>
      </c>
      <c r="K115" s="181">
        <v>0</v>
      </c>
      <c r="L115" s="181">
        <v>1088</v>
      </c>
      <c r="M115" s="181">
        <v>17046.716104477615</v>
      </c>
      <c r="N115" s="180"/>
      <c r="O115" s="182">
        <v>1</v>
      </c>
      <c r="P115" s="182">
        <v>0</v>
      </c>
      <c r="Q115" s="183">
        <v>15815</v>
      </c>
      <c r="R115" s="183">
        <v>0</v>
      </c>
      <c r="S115" s="183">
        <f t="shared" si="3"/>
        <v>0</v>
      </c>
      <c r="T115" s="183">
        <v>1078</v>
      </c>
      <c r="U115" s="184">
        <f t="shared" si="4"/>
        <v>16893</v>
      </c>
      <c r="V115" s="185"/>
      <c r="W115" s="199">
        <v>9.0361445783132526E-3</v>
      </c>
      <c r="X115" s="200">
        <v>0.09</v>
      </c>
      <c r="Y115" s="200">
        <v>6.0000786040508264E-2</v>
      </c>
      <c r="Z115" s="201">
        <v>0</v>
      </c>
      <c r="AA115" s="150"/>
      <c r="AB115" s="202">
        <v>1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420049243</v>
      </c>
      <c r="C116" s="196" t="s">
        <v>511</v>
      </c>
      <c r="D116" s="197">
        <v>49</v>
      </c>
      <c r="E116" s="196" t="s">
        <v>76</v>
      </c>
      <c r="F116" s="197">
        <v>243</v>
      </c>
      <c r="G116" s="198" t="s">
        <v>270</v>
      </c>
      <c r="H116" s="180"/>
      <c r="I116" s="181">
        <v>15518.332806854127</v>
      </c>
      <c r="J116" s="181">
        <v>2210</v>
      </c>
      <c r="K116" s="181">
        <v>0</v>
      </c>
      <c r="L116" s="181">
        <v>1088</v>
      </c>
      <c r="M116" s="181">
        <v>18816.332806854127</v>
      </c>
      <c r="N116" s="180"/>
      <c r="O116" s="182">
        <v>1</v>
      </c>
      <c r="P116" s="182">
        <v>0</v>
      </c>
      <c r="Q116" s="183">
        <v>17568</v>
      </c>
      <c r="R116" s="183">
        <v>0</v>
      </c>
      <c r="S116" s="183">
        <f t="shared" si="3"/>
        <v>0</v>
      </c>
      <c r="T116" s="183">
        <v>1078</v>
      </c>
      <c r="U116" s="184">
        <f t="shared" si="4"/>
        <v>18646</v>
      </c>
      <c r="V116" s="185"/>
      <c r="W116" s="199">
        <v>9.0361445783132526E-3</v>
      </c>
      <c r="X116" s="200">
        <v>0.09</v>
      </c>
      <c r="Y116" s="200">
        <v>5.5095214728498702E-3</v>
      </c>
      <c r="Z116" s="201">
        <v>0</v>
      </c>
      <c r="AA116" s="150"/>
      <c r="AB116" s="202">
        <v>0</v>
      </c>
      <c r="AC116" s="203">
        <v>0</v>
      </c>
      <c r="AD116" s="184">
        <v>0</v>
      </c>
      <c r="AE116" s="203">
        <v>0</v>
      </c>
      <c r="AF116" s="204">
        <v>0</v>
      </c>
      <c r="AG116" s="193"/>
    </row>
    <row r="117" spans="1:33" s="59" customFormat="1">
      <c r="A117" s="194">
        <v>420</v>
      </c>
      <c r="B117" s="195">
        <v>420049248</v>
      </c>
      <c r="C117" s="196" t="s">
        <v>511</v>
      </c>
      <c r="D117" s="197">
        <v>49</v>
      </c>
      <c r="E117" s="196" t="s">
        <v>76</v>
      </c>
      <c r="F117" s="197">
        <v>248</v>
      </c>
      <c r="G117" s="198" t="s">
        <v>275</v>
      </c>
      <c r="H117" s="180"/>
      <c r="I117" s="181">
        <v>11786</v>
      </c>
      <c r="J117" s="181">
        <v>665</v>
      </c>
      <c r="K117" s="181">
        <v>0</v>
      </c>
      <c r="L117" s="181">
        <v>1088</v>
      </c>
      <c r="M117" s="181">
        <v>13539</v>
      </c>
      <c r="N117" s="180"/>
      <c r="O117" s="182">
        <v>7</v>
      </c>
      <c r="P117" s="182">
        <v>0</v>
      </c>
      <c r="Q117" s="183">
        <v>86366</v>
      </c>
      <c r="R117" s="183">
        <v>0</v>
      </c>
      <c r="S117" s="183">
        <f t="shared" si="3"/>
        <v>0</v>
      </c>
      <c r="T117" s="183">
        <v>7546</v>
      </c>
      <c r="U117" s="184">
        <f t="shared" si="4"/>
        <v>93912</v>
      </c>
      <c r="V117" s="185"/>
      <c r="W117" s="199">
        <v>6.3253012048192767E-2</v>
      </c>
      <c r="X117" s="200">
        <v>0.09</v>
      </c>
      <c r="Y117" s="200">
        <v>7.0865076889110076E-2</v>
      </c>
      <c r="Z117" s="201">
        <v>0</v>
      </c>
      <c r="AA117" s="150"/>
      <c r="AB117" s="202">
        <v>0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420049262</v>
      </c>
      <c r="C118" s="196" t="s">
        <v>511</v>
      </c>
      <c r="D118" s="197">
        <v>49</v>
      </c>
      <c r="E118" s="196" t="s">
        <v>76</v>
      </c>
      <c r="F118" s="197">
        <v>262</v>
      </c>
      <c r="G118" s="198" t="s">
        <v>289</v>
      </c>
      <c r="H118" s="180"/>
      <c r="I118" s="181">
        <v>17219</v>
      </c>
      <c r="J118" s="181">
        <v>3423</v>
      </c>
      <c r="K118" s="181">
        <v>0</v>
      </c>
      <c r="L118" s="181">
        <v>1088</v>
      </c>
      <c r="M118" s="181">
        <v>21730</v>
      </c>
      <c r="N118" s="180"/>
      <c r="O118" s="182">
        <v>2</v>
      </c>
      <c r="P118" s="182">
        <v>0</v>
      </c>
      <c r="Q118" s="183">
        <v>40910</v>
      </c>
      <c r="R118" s="183">
        <v>0</v>
      </c>
      <c r="S118" s="183">
        <f t="shared" si="3"/>
        <v>0</v>
      </c>
      <c r="T118" s="183">
        <v>2156</v>
      </c>
      <c r="U118" s="184">
        <f t="shared" si="4"/>
        <v>43066</v>
      </c>
      <c r="V118" s="185"/>
      <c r="W118" s="199">
        <v>1.8072289156626505E-2</v>
      </c>
      <c r="X118" s="200">
        <v>0.09</v>
      </c>
      <c r="Y118" s="200">
        <v>9.9843718337443169E-2</v>
      </c>
      <c r="Z118" s="201">
        <v>0</v>
      </c>
      <c r="AA118" s="150"/>
      <c r="AB118" s="202">
        <v>0</v>
      </c>
      <c r="AC118" s="203">
        <v>0.19631723023883649</v>
      </c>
      <c r="AD118" s="184">
        <v>4266.2859865828359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420049284</v>
      </c>
      <c r="C119" s="196" t="s">
        <v>511</v>
      </c>
      <c r="D119" s="197">
        <v>49</v>
      </c>
      <c r="E119" s="196" t="s">
        <v>76</v>
      </c>
      <c r="F119" s="197">
        <v>284</v>
      </c>
      <c r="G119" s="198" t="s">
        <v>311</v>
      </c>
      <c r="H119" s="180"/>
      <c r="I119" s="181">
        <v>11003</v>
      </c>
      <c r="J119" s="181">
        <v>5518</v>
      </c>
      <c r="K119" s="181">
        <v>0</v>
      </c>
      <c r="L119" s="181">
        <v>1088</v>
      </c>
      <c r="M119" s="181">
        <v>17609</v>
      </c>
      <c r="N119" s="180"/>
      <c r="O119" s="182">
        <v>2</v>
      </c>
      <c r="P119" s="182">
        <v>0</v>
      </c>
      <c r="Q119" s="183">
        <v>32744</v>
      </c>
      <c r="R119" s="183">
        <v>0</v>
      </c>
      <c r="S119" s="183">
        <f t="shared" si="3"/>
        <v>0</v>
      </c>
      <c r="T119" s="183">
        <v>2156</v>
      </c>
      <c r="U119" s="184">
        <f t="shared" si="4"/>
        <v>34900</v>
      </c>
      <c r="V119" s="185"/>
      <c r="W119" s="199">
        <v>1.8072289156626505E-2</v>
      </c>
      <c r="X119" s="200">
        <v>0.09</v>
      </c>
      <c r="Y119" s="200">
        <v>6.2624122747720695E-2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420049295</v>
      </c>
      <c r="C120" s="196" t="s">
        <v>511</v>
      </c>
      <c r="D120" s="197">
        <v>49</v>
      </c>
      <c r="E120" s="196" t="s">
        <v>76</v>
      </c>
      <c r="F120" s="197">
        <v>295</v>
      </c>
      <c r="G120" s="198" t="s">
        <v>322</v>
      </c>
      <c r="H120" s="180"/>
      <c r="I120" s="181">
        <v>11060</v>
      </c>
      <c r="J120" s="181">
        <v>5892</v>
      </c>
      <c r="K120" s="181">
        <v>0</v>
      </c>
      <c r="L120" s="181">
        <v>1088</v>
      </c>
      <c r="M120" s="181">
        <v>18040</v>
      </c>
      <c r="N120" s="180"/>
      <c r="O120" s="182">
        <v>1</v>
      </c>
      <c r="P120" s="182">
        <v>0</v>
      </c>
      <c r="Q120" s="183">
        <v>16799</v>
      </c>
      <c r="R120" s="183">
        <v>0</v>
      </c>
      <c r="S120" s="183">
        <f t="shared" si="3"/>
        <v>0</v>
      </c>
      <c r="T120" s="183">
        <v>1078</v>
      </c>
      <c r="U120" s="184">
        <f t="shared" si="4"/>
        <v>17877</v>
      </c>
      <c r="V120" s="185"/>
      <c r="W120" s="199">
        <v>9.0361445783132526E-3</v>
      </c>
      <c r="X120" s="200">
        <v>0.09</v>
      </c>
      <c r="Y120" s="200">
        <v>1.7354824031646739E-2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420049305</v>
      </c>
      <c r="C121" s="196" t="s">
        <v>511</v>
      </c>
      <c r="D121" s="197">
        <v>49</v>
      </c>
      <c r="E121" s="196" t="s">
        <v>76</v>
      </c>
      <c r="F121" s="197">
        <v>305</v>
      </c>
      <c r="G121" s="198" t="s">
        <v>332</v>
      </c>
      <c r="H121" s="180"/>
      <c r="I121" s="181">
        <v>12188.46260643962</v>
      </c>
      <c r="J121" s="181">
        <v>5115</v>
      </c>
      <c r="K121" s="181">
        <v>0</v>
      </c>
      <c r="L121" s="181">
        <v>1088</v>
      </c>
      <c r="M121" s="181">
        <v>18391.462606439622</v>
      </c>
      <c r="N121" s="180"/>
      <c r="O121" s="182">
        <v>1</v>
      </c>
      <c r="P121" s="182">
        <v>0</v>
      </c>
      <c r="Q121" s="183">
        <v>17147</v>
      </c>
      <c r="R121" s="183">
        <v>0</v>
      </c>
      <c r="S121" s="183">
        <f t="shared" si="3"/>
        <v>0</v>
      </c>
      <c r="T121" s="183">
        <v>1078</v>
      </c>
      <c r="U121" s="184">
        <f t="shared" si="4"/>
        <v>18225</v>
      </c>
      <c r="V121" s="185"/>
      <c r="W121" s="199">
        <v>9.0361445783132526E-3</v>
      </c>
      <c r="X121" s="200">
        <v>0.09</v>
      </c>
      <c r="Y121" s="200">
        <v>2.002751947525637E-2</v>
      </c>
      <c r="Z121" s="201">
        <v>0</v>
      </c>
      <c r="AA121" s="150"/>
      <c r="AB121" s="202">
        <v>0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420049314</v>
      </c>
      <c r="C122" s="196" t="s">
        <v>511</v>
      </c>
      <c r="D122" s="197">
        <v>49</v>
      </c>
      <c r="E122" s="196" t="s">
        <v>76</v>
      </c>
      <c r="F122" s="197">
        <v>314</v>
      </c>
      <c r="G122" s="198" t="s">
        <v>341</v>
      </c>
      <c r="H122" s="180"/>
      <c r="I122" s="181">
        <v>16621</v>
      </c>
      <c r="J122" s="181">
        <v>12542</v>
      </c>
      <c r="K122" s="181">
        <v>0</v>
      </c>
      <c r="L122" s="181">
        <v>1088</v>
      </c>
      <c r="M122" s="181">
        <v>30251</v>
      </c>
      <c r="N122" s="180"/>
      <c r="O122" s="182">
        <v>3</v>
      </c>
      <c r="P122" s="182">
        <v>0</v>
      </c>
      <c r="Q122" s="183">
        <v>86697</v>
      </c>
      <c r="R122" s="183">
        <v>0</v>
      </c>
      <c r="S122" s="183">
        <f t="shared" si="3"/>
        <v>0</v>
      </c>
      <c r="T122" s="183">
        <v>3234</v>
      </c>
      <c r="U122" s="184">
        <f t="shared" si="4"/>
        <v>89931</v>
      </c>
      <c r="V122" s="185"/>
      <c r="W122" s="199">
        <v>2.7108433734939756E-2</v>
      </c>
      <c r="X122" s="200">
        <v>0.09</v>
      </c>
      <c r="Y122" s="200">
        <v>5.8782227018611619E-3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420049344</v>
      </c>
      <c r="C123" s="196" t="s">
        <v>511</v>
      </c>
      <c r="D123" s="197">
        <v>49</v>
      </c>
      <c r="E123" s="196" t="s">
        <v>76</v>
      </c>
      <c r="F123" s="197">
        <v>344</v>
      </c>
      <c r="G123" s="198" t="s">
        <v>371</v>
      </c>
      <c r="H123" s="180"/>
      <c r="I123" s="181">
        <v>11664.974948618958</v>
      </c>
      <c r="J123" s="181">
        <v>5205</v>
      </c>
      <c r="K123" s="181">
        <v>0</v>
      </c>
      <c r="L123" s="181">
        <v>1088</v>
      </c>
      <c r="M123" s="181">
        <v>17957.974948618958</v>
      </c>
      <c r="N123" s="180"/>
      <c r="O123" s="182">
        <v>1</v>
      </c>
      <c r="P123" s="182">
        <v>0</v>
      </c>
      <c r="Q123" s="183">
        <v>16718</v>
      </c>
      <c r="R123" s="183">
        <v>0</v>
      </c>
      <c r="S123" s="183">
        <f t="shared" si="3"/>
        <v>0</v>
      </c>
      <c r="T123" s="183">
        <v>1078</v>
      </c>
      <c r="U123" s="184">
        <f t="shared" si="4"/>
        <v>17796</v>
      </c>
      <c r="V123" s="185"/>
      <c r="W123" s="199">
        <v>9.0361445783132526E-3</v>
      </c>
      <c r="X123" s="200">
        <v>0.09</v>
      </c>
      <c r="Y123" s="200">
        <v>4.4750403187303095E-4</v>
      </c>
      <c r="Z123" s="201">
        <v>0</v>
      </c>
      <c r="AA123" s="150"/>
      <c r="AB123" s="202">
        <v>0</v>
      </c>
      <c r="AC123" s="203">
        <v>0</v>
      </c>
      <c r="AD123" s="184">
        <v>0</v>
      </c>
      <c r="AE123" s="203">
        <v>0</v>
      </c>
      <c r="AF123" s="204">
        <v>0</v>
      </c>
      <c r="AG123" s="193"/>
    </row>
    <row r="124" spans="1:33" s="59" customFormat="1">
      <c r="A124" s="194">
        <v>420</v>
      </c>
      <c r="B124" s="195">
        <v>420049616</v>
      </c>
      <c r="C124" s="196" t="s">
        <v>511</v>
      </c>
      <c r="D124" s="197">
        <v>49</v>
      </c>
      <c r="E124" s="196" t="s">
        <v>76</v>
      </c>
      <c r="F124" s="197">
        <v>616</v>
      </c>
      <c r="G124" s="198" t="s">
        <v>386</v>
      </c>
      <c r="H124" s="180"/>
      <c r="I124" s="181">
        <v>16323</v>
      </c>
      <c r="J124" s="181">
        <v>4765</v>
      </c>
      <c r="K124" s="181">
        <v>0</v>
      </c>
      <c r="L124" s="181">
        <v>1088</v>
      </c>
      <c r="M124" s="181">
        <v>22176</v>
      </c>
      <c r="N124" s="180"/>
      <c r="O124" s="182">
        <v>4</v>
      </c>
      <c r="P124" s="182">
        <v>0</v>
      </c>
      <c r="Q124" s="183">
        <v>83588</v>
      </c>
      <c r="R124" s="183">
        <v>0</v>
      </c>
      <c r="S124" s="183">
        <f t="shared" si="3"/>
        <v>0</v>
      </c>
      <c r="T124" s="183">
        <v>4312</v>
      </c>
      <c r="U124" s="184">
        <f t="shared" si="4"/>
        <v>87900</v>
      </c>
      <c r="V124" s="185"/>
      <c r="W124" s="199">
        <v>3.614457831325301E-2</v>
      </c>
      <c r="X124" s="200">
        <v>0.09</v>
      </c>
      <c r="Y124" s="200">
        <v>3.6420581834431177E-2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428</v>
      </c>
      <c r="B125" s="195">
        <v>428035016</v>
      </c>
      <c r="C125" s="196" t="s">
        <v>513</v>
      </c>
      <c r="D125" s="197">
        <v>35</v>
      </c>
      <c r="E125" s="196" t="s">
        <v>62</v>
      </c>
      <c r="F125" s="197">
        <v>16</v>
      </c>
      <c r="G125" s="198" t="s">
        <v>43</v>
      </c>
      <c r="H125" s="180"/>
      <c r="I125" s="181">
        <v>11717</v>
      </c>
      <c r="J125" s="181">
        <v>289</v>
      </c>
      <c r="K125" s="181">
        <v>0</v>
      </c>
      <c r="L125" s="181">
        <v>1088</v>
      </c>
      <c r="M125" s="181">
        <v>13094</v>
      </c>
      <c r="N125" s="180"/>
      <c r="O125" s="182">
        <v>5</v>
      </c>
      <c r="P125" s="182">
        <v>0</v>
      </c>
      <c r="Q125" s="183">
        <v>59975</v>
      </c>
      <c r="R125" s="183">
        <v>0</v>
      </c>
      <c r="S125" s="183">
        <f t="shared" si="3"/>
        <v>0</v>
      </c>
      <c r="T125" s="183">
        <v>5435</v>
      </c>
      <c r="U125" s="184">
        <f t="shared" si="4"/>
        <v>65410</v>
      </c>
      <c r="V125" s="185"/>
      <c r="W125" s="199">
        <v>4.49842555105713E-3</v>
      </c>
      <c r="X125" s="200">
        <v>0.09</v>
      </c>
      <c r="Y125" s="200">
        <v>3.8957345504969071E-2</v>
      </c>
      <c r="Z125" s="201">
        <v>0</v>
      </c>
      <c r="AA125" s="150"/>
      <c r="AB125" s="202">
        <v>3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428</v>
      </c>
      <c r="B126" s="195">
        <v>428035018</v>
      </c>
      <c r="C126" s="196" t="s">
        <v>513</v>
      </c>
      <c r="D126" s="197">
        <v>35</v>
      </c>
      <c r="E126" s="196" t="s">
        <v>62</v>
      </c>
      <c r="F126" s="197">
        <v>18</v>
      </c>
      <c r="G126" s="198" t="s">
        <v>45</v>
      </c>
      <c r="H126" s="180"/>
      <c r="I126" s="181">
        <v>14723.34220248668</v>
      </c>
      <c r="J126" s="181">
        <v>7128</v>
      </c>
      <c r="K126" s="181">
        <v>0</v>
      </c>
      <c r="L126" s="181">
        <v>1088</v>
      </c>
      <c r="M126" s="181">
        <v>22939.342202486681</v>
      </c>
      <c r="N126" s="180"/>
      <c r="O126" s="182">
        <v>1</v>
      </c>
      <c r="P126" s="182">
        <v>0</v>
      </c>
      <c r="Q126" s="183">
        <v>21832</v>
      </c>
      <c r="R126" s="183">
        <v>0</v>
      </c>
      <c r="S126" s="183">
        <f t="shared" si="3"/>
        <v>0</v>
      </c>
      <c r="T126" s="183">
        <v>1087</v>
      </c>
      <c r="U126" s="184">
        <f t="shared" si="4"/>
        <v>22919</v>
      </c>
      <c r="V126" s="185"/>
      <c r="W126" s="199">
        <v>8.9968511021142603E-4</v>
      </c>
      <c r="X126" s="200">
        <v>0.09</v>
      </c>
      <c r="Y126" s="200">
        <v>3.7908610774021204E-2</v>
      </c>
      <c r="Z126" s="201">
        <v>0</v>
      </c>
      <c r="AA126" s="150"/>
      <c r="AB126" s="202">
        <v>1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428</v>
      </c>
      <c r="B127" s="195">
        <v>428035035</v>
      </c>
      <c r="C127" s="196" t="s">
        <v>513</v>
      </c>
      <c r="D127" s="197">
        <v>35</v>
      </c>
      <c r="E127" s="196" t="s">
        <v>62</v>
      </c>
      <c r="F127" s="197">
        <v>35</v>
      </c>
      <c r="G127" s="198" t="s">
        <v>62</v>
      </c>
      <c r="H127" s="180"/>
      <c r="I127" s="181">
        <v>16004</v>
      </c>
      <c r="J127" s="181">
        <v>6672</v>
      </c>
      <c r="K127" s="181">
        <v>0</v>
      </c>
      <c r="L127" s="181">
        <v>1088</v>
      </c>
      <c r="M127" s="181">
        <v>23764</v>
      </c>
      <c r="N127" s="180"/>
      <c r="O127" s="182">
        <v>1861</v>
      </c>
      <c r="P127" s="182">
        <v>0</v>
      </c>
      <c r="Q127" s="183">
        <v>42162816</v>
      </c>
      <c r="R127" s="183">
        <v>0</v>
      </c>
      <c r="S127" s="183">
        <f t="shared" si="3"/>
        <v>5979</v>
      </c>
      <c r="T127" s="183">
        <v>2022907</v>
      </c>
      <c r="U127" s="184">
        <f t="shared" si="4"/>
        <v>44191702</v>
      </c>
      <c r="V127" s="185"/>
      <c r="W127" s="199">
        <v>1.674313990103478</v>
      </c>
      <c r="X127" s="200">
        <v>0.18</v>
      </c>
      <c r="Y127" s="200">
        <v>0.16565967553026908</v>
      </c>
      <c r="Z127" s="201">
        <v>0</v>
      </c>
      <c r="AA127" s="150"/>
      <c r="AB127" s="202">
        <v>753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428</v>
      </c>
      <c r="B128" s="195">
        <v>428035044</v>
      </c>
      <c r="C128" s="196" t="s">
        <v>513</v>
      </c>
      <c r="D128" s="197">
        <v>35</v>
      </c>
      <c r="E128" s="196" t="s">
        <v>62</v>
      </c>
      <c r="F128" s="197">
        <v>44</v>
      </c>
      <c r="G128" s="198" t="s">
        <v>71</v>
      </c>
      <c r="H128" s="180"/>
      <c r="I128" s="181">
        <v>16407</v>
      </c>
      <c r="J128" s="181">
        <v>285</v>
      </c>
      <c r="K128" s="181">
        <v>0</v>
      </c>
      <c r="L128" s="181">
        <v>1088</v>
      </c>
      <c r="M128" s="181">
        <v>17780</v>
      </c>
      <c r="N128" s="180"/>
      <c r="O128" s="182">
        <v>32</v>
      </c>
      <c r="P128" s="182">
        <v>0</v>
      </c>
      <c r="Q128" s="183">
        <v>533664</v>
      </c>
      <c r="R128" s="183">
        <v>0</v>
      </c>
      <c r="S128" s="183">
        <f t="shared" si="3"/>
        <v>0</v>
      </c>
      <c r="T128" s="183">
        <v>34784</v>
      </c>
      <c r="U128" s="184">
        <f t="shared" si="4"/>
        <v>568448</v>
      </c>
      <c r="V128" s="185"/>
      <c r="W128" s="199">
        <v>2.8789923526765654E-2</v>
      </c>
      <c r="X128" s="200">
        <v>0.18</v>
      </c>
      <c r="Y128" s="200">
        <v>8.4659399257885931E-2</v>
      </c>
      <c r="Z128" s="201">
        <v>0</v>
      </c>
      <c r="AA128" s="150"/>
      <c r="AB128" s="202">
        <v>12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428</v>
      </c>
      <c r="B129" s="195">
        <v>428035050</v>
      </c>
      <c r="C129" s="196" t="s">
        <v>513</v>
      </c>
      <c r="D129" s="197">
        <v>35</v>
      </c>
      <c r="E129" s="196" t="s">
        <v>62</v>
      </c>
      <c r="F129" s="197">
        <v>50</v>
      </c>
      <c r="G129" s="198" t="s">
        <v>77</v>
      </c>
      <c r="H129" s="180"/>
      <c r="I129" s="181">
        <v>16007</v>
      </c>
      <c r="J129" s="181">
        <v>7312</v>
      </c>
      <c r="K129" s="181">
        <v>0</v>
      </c>
      <c r="L129" s="181">
        <v>1088</v>
      </c>
      <c r="M129" s="181">
        <v>24407</v>
      </c>
      <c r="N129" s="180"/>
      <c r="O129" s="182">
        <v>1</v>
      </c>
      <c r="P129" s="182">
        <v>0</v>
      </c>
      <c r="Q129" s="183">
        <v>23298</v>
      </c>
      <c r="R129" s="183">
        <v>0</v>
      </c>
      <c r="S129" s="183">
        <f t="shared" si="3"/>
        <v>0</v>
      </c>
      <c r="T129" s="183">
        <v>1087</v>
      </c>
      <c r="U129" s="184">
        <f t="shared" si="4"/>
        <v>24385</v>
      </c>
      <c r="V129" s="185"/>
      <c r="W129" s="199">
        <v>8.9968511021142603E-4</v>
      </c>
      <c r="X129" s="200">
        <v>0.09</v>
      </c>
      <c r="Y129" s="200">
        <v>6.2275405910125845E-3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428</v>
      </c>
      <c r="B130" s="195">
        <v>428035057</v>
      </c>
      <c r="C130" s="196" t="s">
        <v>513</v>
      </c>
      <c r="D130" s="197">
        <v>35</v>
      </c>
      <c r="E130" s="196" t="s">
        <v>62</v>
      </c>
      <c r="F130" s="197">
        <v>57</v>
      </c>
      <c r="G130" s="198" t="s">
        <v>84</v>
      </c>
      <c r="H130" s="180"/>
      <c r="I130" s="181">
        <v>16701</v>
      </c>
      <c r="J130" s="181">
        <v>484</v>
      </c>
      <c r="K130" s="181">
        <v>0</v>
      </c>
      <c r="L130" s="181">
        <v>1088</v>
      </c>
      <c r="M130" s="181">
        <v>18273</v>
      </c>
      <c r="N130" s="180"/>
      <c r="O130" s="182">
        <v>172</v>
      </c>
      <c r="P130" s="182">
        <v>0</v>
      </c>
      <c r="Q130" s="183">
        <v>2953240</v>
      </c>
      <c r="R130" s="183">
        <v>0</v>
      </c>
      <c r="S130" s="183">
        <f t="shared" si="3"/>
        <v>0</v>
      </c>
      <c r="T130" s="183">
        <v>186964</v>
      </c>
      <c r="U130" s="184">
        <f t="shared" si="4"/>
        <v>3140204</v>
      </c>
      <c r="V130" s="185"/>
      <c r="W130" s="199">
        <v>0.15474583895636526</v>
      </c>
      <c r="X130" s="200">
        <v>0.18</v>
      </c>
      <c r="Y130" s="200">
        <v>0.12500529622681725</v>
      </c>
      <c r="Z130" s="201">
        <v>0</v>
      </c>
      <c r="AA130" s="150"/>
      <c r="AB130" s="202">
        <v>76</v>
      </c>
      <c r="AC130" s="203">
        <v>0</v>
      </c>
      <c r="AD130" s="184">
        <v>0</v>
      </c>
      <c r="AE130" s="203">
        <v>0</v>
      </c>
      <c r="AF130" s="204">
        <v>0</v>
      </c>
      <c r="AG130" s="193"/>
    </row>
    <row r="131" spans="1:33" s="59" customFormat="1">
      <c r="A131" s="194">
        <v>428</v>
      </c>
      <c r="B131" s="195">
        <v>428035073</v>
      </c>
      <c r="C131" s="196" t="s">
        <v>513</v>
      </c>
      <c r="D131" s="197">
        <v>35</v>
      </c>
      <c r="E131" s="196" t="s">
        <v>62</v>
      </c>
      <c r="F131" s="197">
        <v>73</v>
      </c>
      <c r="G131" s="198" t="s">
        <v>100</v>
      </c>
      <c r="H131" s="180"/>
      <c r="I131" s="181">
        <v>13937</v>
      </c>
      <c r="J131" s="181">
        <v>10245</v>
      </c>
      <c r="K131" s="181">
        <v>0</v>
      </c>
      <c r="L131" s="181">
        <v>1088</v>
      </c>
      <c r="M131" s="181">
        <v>25270</v>
      </c>
      <c r="N131" s="180"/>
      <c r="O131" s="182">
        <v>16</v>
      </c>
      <c r="P131" s="182">
        <v>0</v>
      </c>
      <c r="Q131" s="183">
        <v>386560</v>
      </c>
      <c r="R131" s="183">
        <v>0</v>
      </c>
      <c r="S131" s="183">
        <f t="shared" si="3"/>
        <v>0</v>
      </c>
      <c r="T131" s="183">
        <v>17392</v>
      </c>
      <c r="U131" s="184">
        <f t="shared" si="4"/>
        <v>403952</v>
      </c>
      <c r="V131" s="185"/>
      <c r="W131" s="199">
        <v>1.4394961763382815E-2</v>
      </c>
      <c r="X131" s="200">
        <v>0.09</v>
      </c>
      <c r="Y131" s="200">
        <v>1.2852499121079122E-2</v>
      </c>
      <c r="Z131" s="201">
        <v>0</v>
      </c>
      <c r="AA131" s="150"/>
      <c r="AB131" s="202">
        <v>7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428</v>
      </c>
      <c r="B132" s="195">
        <v>428035093</v>
      </c>
      <c r="C132" s="196" t="s">
        <v>513</v>
      </c>
      <c r="D132" s="197">
        <v>35</v>
      </c>
      <c r="E132" s="196" t="s">
        <v>62</v>
      </c>
      <c r="F132" s="197">
        <v>93</v>
      </c>
      <c r="G132" s="198" t="s">
        <v>120</v>
      </c>
      <c r="H132" s="180"/>
      <c r="I132" s="181">
        <v>17419</v>
      </c>
      <c r="J132" s="181">
        <v>0</v>
      </c>
      <c r="K132" s="181">
        <v>0</v>
      </c>
      <c r="L132" s="181">
        <v>1088</v>
      </c>
      <c r="M132" s="181">
        <v>18507</v>
      </c>
      <c r="N132" s="180"/>
      <c r="O132" s="182">
        <v>7</v>
      </c>
      <c r="P132" s="182">
        <v>0</v>
      </c>
      <c r="Q132" s="183">
        <v>121821</v>
      </c>
      <c r="R132" s="183">
        <v>0</v>
      </c>
      <c r="S132" s="183">
        <f t="shared" si="3"/>
        <v>0</v>
      </c>
      <c r="T132" s="183">
        <v>7609</v>
      </c>
      <c r="U132" s="184">
        <f t="shared" si="4"/>
        <v>129430</v>
      </c>
      <c r="V132" s="185"/>
      <c r="W132" s="199">
        <v>6.2977957714799816E-3</v>
      </c>
      <c r="X132" s="200">
        <v>0.18</v>
      </c>
      <c r="Y132" s="200">
        <v>8.4913241624209698E-2</v>
      </c>
      <c r="Z132" s="201">
        <v>0</v>
      </c>
      <c r="AA132" s="150"/>
      <c r="AB132" s="202">
        <v>5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428</v>
      </c>
      <c r="B133" s="195">
        <v>428035095</v>
      </c>
      <c r="C133" s="196" t="s">
        <v>513</v>
      </c>
      <c r="D133" s="197">
        <v>35</v>
      </c>
      <c r="E133" s="196" t="s">
        <v>62</v>
      </c>
      <c r="F133" s="197">
        <v>95</v>
      </c>
      <c r="G133" s="198" t="s">
        <v>122</v>
      </c>
      <c r="H133" s="180"/>
      <c r="I133" s="181">
        <v>17817</v>
      </c>
      <c r="J133" s="181">
        <v>43</v>
      </c>
      <c r="K133" s="181">
        <v>0</v>
      </c>
      <c r="L133" s="181">
        <v>1088</v>
      </c>
      <c r="M133" s="181">
        <v>18948</v>
      </c>
      <c r="N133" s="180"/>
      <c r="O133" s="182">
        <v>1</v>
      </c>
      <c r="P133" s="182">
        <v>0</v>
      </c>
      <c r="Q133" s="183">
        <v>17844</v>
      </c>
      <c r="R133" s="183">
        <v>0</v>
      </c>
      <c r="S133" s="183">
        <f t="shared" si="3"/>
        <v>0</v>
      </c>
      <c r="T133" s="183">
        <v>1087</v>
      </c>
      <c r="U133" s="184">
        <f t="shared" si="4"/>
        <v>18931</v>
      </c>
      <c r="V133" s="185"/>
      <c r="W133" s="199">
        <v>8.9968511021142603E-4</v>
      </c>
      <c r="X133" s="200">
        <v>0.18</v>
      </c>
      <c r="Y133" s="200">
        <v>0.13194750985476952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428</v>
      </c>
      <c r="B134" s="195">
        <v>428035128</v>
      </c>
      <c r="C134" s="196" t="s">
        <v>513</v>
      </c>
      <c r="D134" s="197">
        <v>35</v>
      </c>
      <c r="E134" s="196" t="s">
        <v>62</v>
      </c>
      <c r="F134" s="197">
        <v>128</v>
      </c>
      <c r="G134" s="198" t="s">
        <v>155</v>
      </c>
      <c r="H134" s="180"/>
      <c r="I134" s="181">
        <v>17134</v>
      </c>
      <c r="J134" s="181">
        <v>1776</v>
      </c>
      <c r="K134" s="181">
        <v>0</v>
      </c>
      <c r="L134" s="181">
        <v>1088</v>
      </c>
      <c r="M134" s="181">
        <v>19998</v>
      </c>
      <c r="N134" s="180"/>
      <c r="O134" s="182">
        <v>1</v>
      </c>
      <c r="P134" s="182">
        <v>0</v>
      </c>
      <c r="Q134" s="183">
        <v>18893</v>
      </c>
      <c r="R134" s="183">
        <v>0</v>
      </c>
      <c r="S134" s="183">
        <f t="shared" si="3"/>
        <v>0</v>
      </c>
      <c r="T134" s="183">
        <v>1087</v>
      </c>
      <c r="U134" s="184">
        <f t="shared" si="4"/>
        <v>19980</v>
      </c>
      <c r="V134" s="185"/>
      <c r="W134" s="199">
        <v>8.9968511021142603E-4</v>
      </c>
      <c r="X134" s="200">
        <v>0.09</v>
      </c>
      <c r="Y134" s="200">
        <v>4.3097264792693248E-2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428</v>
      </c>
      <c r="B135" s="195">
        <v>428035133</v>
      </c>
      <c r="C135" s="196" t="s">
        <v>513</v>
      </c>
      <c r="D135" s="197">
        <v>35</v>
      </c>
      <c r="E135" s="196" t="s">
        <v>62</v>
      </c>
      <c r="F135" s="197">
        <v>133</v>
      </c>
      <c r="G135" s="198" t="s">
        <v>160</v>
      </c>
      <c r="H135" s="180"/>
      <c r="I135" s="181">
        <v>13109</v>
      </c>
      <c r="J135" s="181">
        <v>1757</v>
      </c>
      <c r="K135" s="181">
        <v>0</v>
      </c>
      <c r="L135" s="181">
        <v>1088</v>
      </c>
      <c r="M135" s="181">
        <v>15954</v>
      </c>
      <c r="N135" s="180"/>
      <c r="O135" s="182">
        <v>4</v>
      </c>
      <c r="P135" s="182">
        <v>0</v>
      </c>
      <c r="Q135" s="183">
        <v>59412</v>
      </c>
      <c r="R135" s="183">
        <v>0</v>
      </c>
      <c r="S135" s="183">
        <f t="shared" si="3"/>
        <v>0</v>
      </c>
      <c r="T135" s="183">
        <v>4348</v>
      </c>
      <c r="U135" s="184">
        <f t="shared" si="4"/>
        <v>63760</v>
      </c>
      <c r="V135" s="185"/>
      <c r="W135" s="199">
        <v>3.5987404408457041E-3</v>
      </c>
      <c r="X135" s="200">
        <v>0.09</v>
      </c>
      <c r="Y135" s="200">
        <v>3.2992670332862364E-2</v>
      </c>
      <c r="Z135" s="201">
        <v>0</v>
      </c>
      <c r="AA135" s="150"/>
      <c r="AB135" s="202">
        <v>1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428</v>
      </c>
      <c r="B136" s="195">
        <v>428035163</v>
      </c>
      <c r="C136" s="196" t="s">
        <v>513</v>
      </c>
      <c r="D136" s="197">
        <v>35</v>
      </c>
      <c r="E136" s="196" t="s">
        <v>62</v>
      </c>
      <c r="F136" s="197">
        <v>163</v>
      </c>
      <c r="G136" s="198" t="s">
        <v>190</v>
      </c>
      <c r="H136" s="180"/>
      <c r="I136" s="181">
        <v>13795</v>
      </c>
      <c r="J136" s="181">
        <v>120</v>
      </c>
      <c r="K136" s="181">
        <v>0</v>
      </c>
      <c r="L136" s="181">
        <v>1088</v>
      </c>
      <c r="M136" s="181">
        <v>15003</v>
      </c>
      <c r="N136" s="180"/>
      <c r="O136" s="182">
        <v>16</v>
      </c>
      <c r="P136" s="182">
        <v>0</v>
      </c>
      <c r="Q136" s="183">
        <v>222432</v>
      </c>
      <c r="R136" s="183">
        <v>0</v>
      </c>
      <c r="S136" s="183">
        <f t="shared" si="3"/>
        <v>0</v>
      </c>
      <c r="T136" s="183">
        <v>17392</v>
      </c>
      <c r="U136" s="184">
        <f t="shared" si="4"/>
        <v>239824</v>
      </c>
      <c r="V136" s="185"/>
      <c r="W136" s="199">
        <v>1.4394961763382815E-2</v>
      </c>
      <c r="X136" s="200">
        <v>0.113490033140277</v>
      </c>
      <c r="Y136" s="200">
        <v>9.5669381908217804E-2</v>
      </c>
      <c r="Z136" s="201">
        <v>0</v>
      </c>
      <c r="AA136" s="150"/>
      <c r="AB136" s="202">
        <v>8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428</v>
      </c>
      <c r="B137" s="195">
        <v>428035165</v>
      </c>
      <c r="C137" s="196" t="s">
        <v>513</v>
      </c>
      <c r="D137" s="197">
        <v>35</v>
      </c>
      <c r="E137" s="196" t="s">
        <v>62</v>
      </c>
      <c r="F137" s="197">
        <v>165</v>
      </c>
      <c r="G137" s="198" t="s">
        <v>192</v>
      </c>
      <c r="H137" s="180"/>
      <c r="I137" s="181">
        <v>17352</v>
      </c>
      <c r="J137" s="181">
        <v>0</v>
      </c>
      <c r="K137" s="181">
        <v>0</v>
      </c>
      <c r="L137" s="181">
        <v>1088</v>
      </c>
      <c r="M137" s="181">
        <v>18440</v>
      </c>
      <c r="N137" s="180"/>
      <c r="O137" s="182">
        <v>8</v>
      </c>
      <c r="P137" s="182">
        <v>0</v>
      </c>
      <c r="Q137" s="183">
        <v>138688</v>
      </c>
      <c r="R137" s="183">
        <v>0</v>
      </c>
      <c r="S137" s="183">
        <f t="shared" si="3"/>
        <v>0</v>
      </c>
      <c r="T137" s="183">
        <v>8696</v>
      </c>
      <c r="U137" s="184">
        <f t="shared" si="4"/>
        <v>147384</v>
      </c>
      <c r="V137" s="185"/>
      <c r="W137" s="199">
        <v>7.1974808816914074E-3</v>
      </c>
      <c r="X137" s="200">
        <v>9.8299999999999998E-2</v>
      </c>
      <c r="Y137" s="200">
        <v>8.6923080863632401E-2</v>
      </c>
      <c r="Z137" s="201">
        <v>0</v>
      </c>
      <c r="AA137" s="150"/>
      <c r="AB137" s="202">
        <v>4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428035189</v>
      </c>
      <c r="C138" s="196" t="s">
        <v>513</v>
      </c>
      <c r="D138" s="197">
        <v>35</v>
      </c>
      <c r="E138" s="196" t="s">
        <v>62</v>
      </c>
      <c r="F138" s="197">
        <v>189</v>
      </c>
      <c r="G138" s="198" t="s">
        <v>216</v>
      </c>
      <c r="H138" s="180"/>
      <c r="I138" s="181">
        <v>12440</v>
      </c>
      <c r="J138" s="181">
        <v>4292</v>
      </c>
      <c r="K138" s="181">
        <v>0</v>
      </c>
      <c r="L138" s="181">
        <v>1088</v>
      </c>
      <c r="M138" s="181">
        <v>17820</v>
      </c>
      <c r="N138" s="180"/>
      <c r="O138" s="182">
        <v>1</v>
      </c>
      <c r="P138" s="182">
        <v>0</v>
      </c>
      <c r="Q138" s="183">
        <v>16717</v>
      </c>
      <c r="R138" s="183">
        <v>0</v>
      </c>
      <c r="S138" s="183">
        <f t="shared" ref="S138:S201" si="5">IFERROR(VLOOKUP(B138,transp,2,FALSE),0)</f>
        <v>0</v>
      </c>
      <c r="T138" s="183">
        <v>1087</v>
      </c>
      <c r="U138" s="184">
        <f t="shared" ref="U138:U201" si="6">SUM(Q138:T138)</f>
        <v>17804</v>
      </c>
      <c r="V138" s="185"/>
      <c r="W138" s="199">
        <v>8.9968511021142603E-4</v>
      </c>
      <c r="X138" s="200">
        <v>0.09</v>
      </c>
      <c r="Y138" s="200">
        <v>4.2563431798529824E-3</v>
      </c>
      <c r="Z138" s="201">
        <v>0</v>
      </c>
      <c r="AA138" s="150"/>
      <c r="AB138" s="202">
        <v>0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428035220</v>
      </c>
      <c r="C139" s="196" t="s">
        <v>513</v>
      </c>
      <c r="D139" s="197">
        <v>35</v>
      </c>
      <c r="E139" s="196" t="s">
        <v>62</v>
      </c>
      <c r="F139" s="197">
        <v>220</v>
      </c>
      <c r="G139" s="198" t="s">
        <v>247</v>
      </c>
      <c r="H139" s="180"/>
      <c r="I139" s="181">
        <v>15065</v>
      </c>
      <c r="J139" s="181">
        <v>5856</v>
      </c>
      <c r="K139" s="181">
        <v>0</v>
      </c>
      <c r="L139" s="181">
        <v>1088</v>
      </c>
      <c r="M139" s="181">
        <v>22009</v>
      </c>
      <c r="N139" s="180"/>
      <c r="O139" s="182">
        <v>7</v>
      </c>
      <c r="P139" s="182">
        <v>0</v>
      </c>
      <c r="Q139" s="183">
        <v>146314</v>
      </c>
      <c r="R139" s="183">
        <v>0</v>
      </c>
      <c r="S139" s="183">
        <f t="shared" si="5"/>
        <v>0</v>
      </c>
      <c r="T139" s="183">
        <v>7609</v>
      </c>
      <c r="U139" s="184">
        <f t="shared" si="6"/>
        <v>153923</v>
      </c>
      <c r="V139" s="185"/>
      <c r="W139" s="199">
        <v>6.2977957714799816E-3</v>
      </c>
      <c r="X139" s="200">
        <v>0.09</v>
      </c>
      <c r="Y139" s="200">
        <v>1.7515929407843047E-2</v>
      </c>
      <c r="Z139" s="201">
        <v>0</v>
      </c>
      <c r="AA139" s="150"/>
      <c r="AB139" s="202">
        <v>5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428035243</v>
      </c>
      <c r="C140" s="196" t="s">
        <v>513</v>
      </c>
      <c r="D140" s="197">
        <v>35</v>
      </c>
      <c r="E140" s="196" t="s">
        <v>62</v>
      </c>
      <c r="F140" s="197">
        <v>243</v>
      </c>
      <c r="G140" s="198" t="s">
        <v>270</v>
      </c>
      <c r="H140" s="180"/>
      <c r="I140" s="181">
        <v>11636</v>
      </c>
      <c r="J140" s="181">
        <v>1657</v>
      </c>
      <c r="K140" s="181">
        <v>0</v>
      </c>
      <c r="L140" s="181">
        <v>1088</v>
      </c>
      <c r="M140" s="181">
        <v>14381</v>
      </c>
      <c r="N140" s="180"/>
      <c r="O140" s="182">
        <v>4</v>
      </c>
      <c r="P140" s="182">
        <v>0</v>
      </c>
      <c r="Q140" s="183">
        <v>53124</v>
      </c>
      <c r="R140" s="183">
        <v>0</v>
      </c>
      <c r="S140" s="183">
        <f t="shared" si="5"/>
        <v>0</v>
      </c>
      <c r="T140" s="183">
        <v>4348</v>
      </c>
      <c r="U140" s="184">
        <f t="shared" si="6"/>
        <v>57472</v>
      </c>
      <c r="V140" s="185"/>
      <c r="W140" s="199">
        <v>3.5987404408457041E-3</v>
      </c>
      <c r="X140" s="200">
        <v>0.09</v>
      </c>
      <c r="Y140" s="200">
        <v>5.5095214728498702E-3</v>
      </c>
      <c r="Z140" s="201">
        <v>0</v>
      </c>
      <c r="AA140" s="150"/>
      <c r="AB140" s="202">
        <v>3</v>
      </c>
      <c r="AC140" s="203">
        <v>0</v>
      </c>
      <c r="AD140" s="184">
        <v>0</v>
      </c>
      <c r="AE140" s="203">
        <v>0</v>
      </c>
      <c r="AF140" s="204">
        <v>0</v>
      </c>
      <c r="AG140" s="193"/>
    </row>
    <row r="141" spans="1:33" s="59" customFormat="1">
      <c r="A141" s="194">
        <v>428</v>
      </c>
      <c r="B141" s="195">
        <v>428035244</v>
      </c>
      <c r="C141" s="196" t="s">
        <v>513</v>
      </c>
      <c r="D141" s="197">
        <v>35</v>
      </c>
      <c r="E141" s="196" t="s">
        <v>62</v>
      </c>
      <c r="F141" s="197">
        <v>244</v>
      </c>
      <c r="G141" s="198" t="s">
        <v>271</v>
      </c>
      <c r="H141" s="180"/>
      <c r="I141" s="181">
        <v>13586</v>
      </c>
      <c r="J141" s="181">
        <v>4073</v>
      </c>
      <c r="K141" s="181">
        <v>0</v>
      </c>
      <c r="L141" s="181">
        <v>1088</v>
      </c>
      <c r="M141" s="181">
        <v>18747</v>
      </c>
      <c r="N141" s="180"/>
      <c r="O141" s="182">
        <v>30</v>
      </c>
      <c r="P141" s="182">
        <v>0</v>
      </c>
      <c r="Q141" s="183">
        <v>529290</v>
      </c>
      <c r="R141" s="183">
        <v>0</v>
      </c>
      <c r="S141" s="183">
        <f t="shared" si="5"/>
        <v>0</v>
      </c>
      <c r="T141" s="183">
        <v>32610</v>
      </c>
      <c r="U141" s="184">
        <f t="shared" si="6"/>
        <v>561900</v>
      </c>
      <c r="V141" s="185"/>
      <c r="W141" s="199">
        <v>2.6990553306342799E-2</v>
      </c>
      <c r="X141" s="200">
        <v>0.09</v>
      </c>
      <c r="Y141" s="200">
        <v>0.11384987709786977</v>
      </c>
      <c r="Z141" s="201">
        <v>0</v>
      </c>
      <c r="AA141" s="150"/>
      <c r="AB141" s="202">
        <v>12</v>
      </c>
      <c r="AC141" s="203">
        <v>6.278905254701483</v>
      </c>
      <c r="AD141" s="184">
        <v>117718.48112721124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428035248</v>
      </c>
      <c r="C142" s="196" t="s">
        <v>513</v>
      </c>
      <c r="D142" s="197">
        <v>35</v>
      </c>
      <c r="E142" s="196" t="s">
        <v>62</v>
      </c>
      <c r="F142" s="197">
        <v>248</v>
      </c>
      <c r="G142" s="198" t="s">
        <v>275</v>
      </c>
      <c r="H142" s="180"/>
      <c r="I142" s="181">
        <v>15204</v>
      </c>
      <c r="J142" s="181">
        <v>858</v>
      </c>
      <c r="K142" s="181">
        <v>0</v>
      </c>
      <c r="L142" s="181">
        <v>1088</v>
      </c>
      <c r="M142" s="181">
        <v>17150</v>
      </c>
      <c r="N142" s="180"/>
      <c r="O142" s="182">
        <v>25</v>
      </c>
      <c r="P142" s="182">
        <v>0</v>
      </c>
      <c r="Q142" s="183">
        <v>401200</v>
      </c>
      <c r="R142" s="183">
        <v>0</v>
      </c>
      <c r="S142" s="183">
        <f t="shared" si="5"/>
        <v>0</v>
      </c>
      <c r="T142" s="183">
        <v>27175</v>
      </c>
      <c r="U142" s="184">
        <f t="shared" si="6"/>
        <v>428375</v>
      </c>
      <c r="V142" s="185"/>
      <c r="W142" s="199">
        <v>2.2492127755285661E-2</v>
      </c>
      <c r="X142" s="200">
        <v>0.09</v>
      </c>
      <c r="Y142" s="200">
        <v>7.0865076889110076E-2</v>
      </c>
      <c r="Z142" s="201">
        <v>0</v>
      </c>
      <c r="AA142" s="150"/>
      <c r="AB142" s="202">
        <v>12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428035258</v>
      </c>
      <c r="C143" s="196" t="s">
        <v>513</v>
      </c>
      <c r="D143" s="197">
        <v>35</v>
      </c>
      <c r="E143" s="196" t="s">
        <v>62</v>
      </c>
      <c r="F143" s="197">
        <v>258</v>
      </c>
      <c r="G143" s="198" t="s">
        <v>285</v>
      </c>
      <c r="H143" s="180"/>
      <c r="I143" s="181">
        <v>15157.483749697996</v>
      </c>
      <c r="J143" s="181">
        <v>5068</v>
      </c>
      <c r="K143" s="181">
        <v>0</v>
      </c>
      <c r="L143" s="181">
        <v>1088</v>
      </c>
      <c r="M143" s="181">
        <v>21313.483749697996</v>
      </c>
      <c r="N143" s="180"/>
      <c r="O143" s="182">
        <v>2</v>
      </c>
      <c r="P143" s="182">
        <v>0</v>
      </c>
      <c r="Q143" s="183">
        <v>40414</v>
      </c>
      <c r="R143" s="183">
        <v>0</v>
      </c>
      <c r="S143" s="183">
        <f t="shared" si="5"/>
        <v>0</v>
      </c>
      <c r="T143" s="183">
        <v>2174</v>
      </c>
      <c r="U143" s="184">
        <f t="shared" si="6"/>
        <v>42588</v>
      </c>
      <c r="V143" s="185"/>
      <c r="W143" s="199">
        <v>1.7993702204228521E-3</v>
      </c>
      <c r="X143" s="200">
        <v>0.09</v>
      </c>
      <c r="Y143" s="200">
        <v>0.10761431025219829</v>
      </c>
      <c r="Z143" s="201">
        <v>0</v>
      </c>
      <c r="AA143" s="150"/>
      <c r="AB143" s="202">
        <v>1</v>
      </c>
      <c r="AC143" s="203">
        <v>0.32032268687657584</v>
      </c>
      <c r="AD143" s="184">
        <v>6826.5892239749546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428035262</v>
      </c>
      <c r="C144" s="196" t="s">
        <v>513</v>
      </c>
      <c r="D144" s="197">
        <v>35</v>
      </c>
      <c r="E144" s="196" t="s">
        <v>62</v>
      </c>
      <c r="F144" s="197">
        <v>262</v>
      </c>
      <c r="G144" s="198" t="s">
        <v>289</v>
      </c>
      <c r="H144" s="180"/>
      <c r="I144" s="181">
        <v>16718</v>
      </c>
      <c r="J144" s="181">
        <v>3323</v>
      </c>
      <c r="K144" s="181">
        <v>0</v>
      </c>
      <c r="L144" s="181">
        <v>1088</v>
      </c>
      <c r="M144" s="181">
        <v>21129</v>
      </c>
      <c r="N144" s="180"/>
      <c r="O144" s="182">
        <v>3</v>
      </c>
      <c r="P144" s="182">
        <v>0</v>
      </c>
      <c r="Q144" s="183">
        <v>60069</v>
      </c>
      <c r="R144" s="183">
        <v>0</v>
      </c>
      <c r="S144" s="183">
        <f t="shared" si="5"/>
        <v>0</v>
      </c>
      <c r="T144" s="183">
        <v>3261</v>
      </c>
      <c r="U144" s="184">
        <f t="shared" si="6"/>
        <v>63330</v>
      </c>
      <c r="V144" s="185"/>
      <c r="W144" s="199">
        <v>2.6990553306342783E-3</v>
      </c>
      <c r="X144" s="200">
        <v>0.09</v>
      </c>
      <c r="Y144" s="200">
        <v>9.9843718337443169E-2</v>
      </c>
      <c r="Z144" s="201">
        <v>0</v>
      </c>
      <c r="AA144" s="150"/>
      <c r="AB144" s="202">
        <v>2</v>
      </c>
      <c r="AC144" s="203">
        <v>0.29689368407859118</v>
      </c>
      <c r="AD144" s="184">
        <v>6274.0554125652498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428035285</v>
      </c>
      <c r="C145" s="196" t="s">
        <v>513</v>
      </c>
      <c r="D145" s="197">
        <v>35</v>
      </c>
      <c r="E145" s="196" t="s">
        <v>62</v>
      </c>
      <c r="F145" s="197">
        <v>285</v>
      </c>
      <c r="G145" s="198" t="s">
        <v>312</v>
      </c>
      <c r="H145" s="180"/>
      <c r="I145" s="181">
        <v>12440</v>
      </c>
      <c r="J145" s="181">
        <v>2368</v>
      </c>
      <c r="K145" s="181">
        <v>0</v>
      </c>
      <c r="L145" s="181">
        <v>1088</v>
      </c>
      <c r="M145" s="181">
        <v>15896</v>
      </c>
      <c r="N145" s="180"/>
      <c r="O145" s="182">
        <v>3</v>
      </c>
      <c r="P145" s="182">
        <v>0</v>
      </c>
      <c r="Q145" s="183">
        <v>44385</v>
      </c>
      <c r="R145" s="183">
        <v>0</v>
      </c>
      <c r="S145" s="183">
        <f t="shared" si="5"/>
        <v>0</v>
      </c>
      <c r="T145" s="183">
        <v>3261</v>
      </c>
      <c r="U145" s="184">
        <f t="shared" si="6"/>
        <v>47646</v>
      </c>
      <c r="V145" s="185"/>
      <c r="W145" s="199">
        <v>2.6990553306342783E-3</v>
      </c>
      <c r="X145" s="200">
        <v>0.09</v>
      </c>
      <c r="Y145" s="200">
        <v>3.5081231830053926E-2</v>
      </c>
      <c r="Z145" s="201">
        <v>0</v>
      </c>
      <c r="AA145" s="150"/>
      <c r="AB145" s="202">
        <v>1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428035291</v>
      </c>
      <c r="C146" s="196" t="s">
        <v>513</v>
      </c>
      <c r="D146" s="197">
        <v>35</v>
      </c>
      <c r="E146" s="196" t="s">
        <v>62</v>
      </c>
      <c r="F146" s="197">
        <v>291</v>
      </c>
      <c r="G146" s="198" t="s">
        <v>318</v>
      </c>
      <c r="H146" s="180"/>
      <c r="I146" s="181">
        <v>12113.383533760474</v>
      </c>
      <c r="J146" s="181">
        <v>4747</v>
      </c>
      <c r="K146" s="181">
        <v>0</v>
      </c>
      <c r="L146" s="181">
        <v>1088</v>
      </c>
      <c r="M146" s="181">
        <v>17948.383533760476</v>
      </c>
      <c r="N146" s="180"/>
      <c r="O146" s="182">
        <v>1</v>
      </c>
      <c r="P146" s="182">
        <v>0</v>
      </c>
      <c r="Q146" s="183">
        <v>16845</v>
      </c>
      <c r="R146" s="183">
        <v>0</v>
      </c>
      <c r="S146" s="183">
        <f t="shared" si="5"/>
        <v>0</v>
      </c>
      <c r="T146" s="183">
        <v>1087</v>
      </c>
      <c r="U146" s="184">
        <f t="shared" si="6"/>
        <v>17932</v>
      </c>
      <c r="V146" s="185"/>
      <c r="W146" s="199">
        <v>8.9968511021142603E-4</v>
      </c>
      <c r="X146" s="200">
        <v>0.09</v>
      </c>
      <c r="Y146" s="200">
        <v>3.1446819079730813E-2</v>
      </c>
      <c r="Z146" s="201">
        <v>0</v>
      </c>
      <c r="AA146" s="150"/>
      <c r="AB146" s="202">
        <v>1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428035293</v>
      </c>
      <c r="C147" s="196" t="s">
        <v>513</v>
      </c>
      <c r="D147" s="197">
        <v>35</v>
      </c>
      <c r="E147" s="196" t="s">
        <v>62</v>
      </c>
      <c r="F147" s="197">
        <v>293</v>
      </c>
      <c r="G147" s="198" t="s">
        <v>320</v>
      </c>
      <c r="H147" s="180"/>
      <c r="I147" s="181">
        <v>17436</v>
      </c>
      <c r="J147" s="181">
        <v>488</v>
      </c>
      <c r="K147" s="181">
        <v>0</v>
      </c>
      <c r="L147" s="181">
        <v>1088</v>
      </c>
      <c r="M147" s="181">
        <v>19012</v>
      </c>
      <c r="N147" s="180"/>
      <c r="O147" s="182">
        <v>5</v>
      </c>
      <c r="P147" s="182">
        <v>0</v>
      </c>
      <c r="Q147" s="183">
        <v>89540</v>
      </c>
      <c r="R147" s="183">
        <v>0</v>
      </c>
      <c r="S147" s="183">
        <f t="shared" si="5"/>
        <v>0</v>
      </c>
      <c r="T147" s="183">
        <v>5435</v>
      </c>
      <c r="U147" s="184">
        <f t="shared" si="6"/>
        <v>94975</v>
      </c>
      <c r="V147" s="185"/>
      <c r="W147" s="199">
        <v>4.49842555105713E-3</v>
      </c>
      <c r="X147" s="200">
        <v>0.18</v>
      </c>
      <c r="Y147" s="200">
        <v>1.2223374362170256E-2</v>
      </c>
      <c r="Z147" s="201">
        <v>0</v>
      </c>
      <c r="AA147" s="150"/>
      <c r="AB147" s="202">
        <v>2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428035307</v>
      </c>
      <c r="C148" s="196" t="s">
        <v>513</v>
      </c>
      <c r="D148" s="197">
        <v>35</v>
      </c>
      <c r="E148" s="196" t="s">
        <v>62</v>
      </c>
      <c r="F148" s="197">
        <v>307</v>
      </c>
      <c r="G148" s="198" t="s">
        <v>334</v>
      </c>
      <c r="H148" s="180"/>
      <c r="I148" s="181">
        <v>15206</v>
      </c>
      <c r="J148" s="181">
        <v>6414</v>
      </c>
      <c r="K148" s="181">
        <v>0</v>
      </c>
      <c r="L148" s="181">
        <v>1088</v>
      </c>
      <c r="M148" s="181">
        <v>22708</v>
      </c>
      <c r="N148" s="180"/>
      <c r="O148" s="182">
        <v>3</v>
      </c>
      <c r="P148" s="182">
        <v>0</v>
      </c>
      <c r="Q148" s="183">
        <v>64803</v>
      </c>
      <c r="R148" s="183">
        <v>0</v>
      </c>
      <c r="S148" s="183">
        <f t="shared" si="5"/>
        <v>0</v>
      </c>
      <c r="T148" s="183">
        <v>3261</v>
      </c>
      <c r="U148" s="184">
        <f t="shared" si="6"/>
        <v>68064</v>
      </c>
      <c r="V148" s="185"/>
      <c r="W148" s="199">
        <v>2.6990553306342783E-3</v>
      </c>
      <c r="X148" s="200">
        <v>0.09</v>
      </c>
      <c r="Y148" s="200">
        <v>7.1436398033063531E-3</v>
      </c>
      <c r="Z148" s="201">
        <v>0</v>
      </c>
      <c r="AA148" s="150"/>
      <c r="AB148" s="202">
        <v>2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428035314</v>
      </c>
      <c r="C149" s="196" t="s">
        <v>513</v>
      </c>
      <c r="D149" s="197">
        <v>35</v>
      </c>
      <c r="E149" s="196" t="s">
        <v>62</v>
      </c>
      <c r="F149" s="197">
        <v>314</v>
      </c>
      <c r="G149" s="198" t="s">
        <v>341</v>
      </c>
      <c r="H149" s="180"/>
      <c r="I149" s="181">
        <v>13847</v>
      </c>
      <c r="J149" s="181">
        <v>10448</v>
      </c>
      <c r="K149" s="181">
        <v>0</v>
      </c>
      <c r="L149" s="181">
        <v>1088</v>
      </c>
      <c r="M149" s="181">
        <v>25383</v>
      </c>
      <c r="N149" s="180"/>
      <c r="O149" s="182">
        <v>2</v>
      </c>
      <c r="P149" s="182">
        <v>0</v>
      </c>
      <c r="Q149" s="183">
        <v>48546</v>
      </c>
      <c r="R149" s="183">
        <v>0</v>
      </c>
      <c r="S149" s="183">
        <f t="shared" si="5"/>
        <v>0</v>
      </c>
      <c r="T149" s="183">
        <v>2174</v>
      </c>
      <c r="U149" s="184">
        <f t="shared" si="6"/>
        <v>50720</v>
      </c>
      <c r="V149" s="185"/>
      <c r="W149" s="199">
        <v>1.7993702204228521E-3</v>
      </c>
      <c r="X149" s="200">
        <v>0.09</v>
      </c>
      <c r="Y149" s="200">
        <v>5.8782227018611619E-3</v>
      </c>
      <c r="Z149" s="201">
        <v>0</v>
      </c>
      <c r="AA149" s="150"/>
      <c r="AB149" s="202">
        <v>1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428035336</v>
      </c>
      <c r="C150" s="196" t="s">
        <v>513</v>
      </c>
      <c r="D150" s="197">
        <v>35</v>
      </c>
      <c r="E150" s="196" t="s">
        <v>62</v>
      </c>
      <c r="F150" s="197">
        <v>336</v>
      </c>
      <c r="G150" s="198" t="s">
        <v>363</v>
      </c>
      <c r="H150" s="180"/>
      <c r="I150" s="181">
        <v>10699</v>
      </c>
      <c r="J150" s="181">
        <v>1452</v>
      </c>
      <c r="K150" s="181">
        <v>0</v>
      </c>
      <c r="L150" s="181">
        <v>1088</v>
      </c>
      <c r="M150" s="181">
        <v>13239</v>
      </c>
      <c r="N150" s="180"/>
      <c r="O150" s="182">
        <v>3</v>
      </c>
      <c r="P150" s="182">
        <v>0</v>
      </c>
      <c r="Q150" s="183">
        <v>36420</v>
      </c>
      <c r="R150" s="183">
        <v>0</v>
      </c>
      <c r="S150" s="183">
        <f t="shared" si="5"/>
        <v>0</v>
      </c>
      <c r="T150" s="183">
        <v>3261</v>
      </c>
      <c r="U150" s="184">
        <f t="shared" si="6"/>
        <v>39681</v>
      </c>
      <c r="V150" s="185"/>
      <c r="W150" s="199">
        <v>2.6990553306342783E-3</v>
      </c>
      <c r="X150" s="200">
        <v>0.09</v>
      </c>
      <c r="Y150" s="200">
        <v>4.480891826309566E-2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428035346</v>
      </c>
      <c r="C151" s="196" t="s">
        <v>513</v>
      </c>
      <c r="D151" s="197">
        <v>35</v>
      </c>
      <c r="E151" s="196" t="s">
        <v>62</v>
      </c>
      <c r="F151" s="197">
        <v>346</v>
      </c>
      <c r="G151" s="198" t="s">
        <v>373</v>
      </c>
      <c r="H151" s="180"/>
      <c r="I151" s="181">
        <v>14480</v>
      </c>
      <c r="J151" s="181">
        <v>2641</v>
      </c>
      <c r="K151" s="181">
        <v>0</v>
      </c>
      <c r="L151" s="181">
        <v>1088</v>
      </c>
      <c r="M151" s="181">
        <v>18209</v>
      </c>
      <c r="N151" s="180"/>
      <c r="O151" s="182">
        <v>8</v>
      </c>
      <c r="P151" s="182">
        <v>0</v>
      </c>
      <c r="Q151" s="183">
        <v>136848</v>
      </c>
      <c r="R151" s="183">
        <v>0</v>
      </c>
      <c r="S151" s="183">
        <f t="shared" si="5"/>
        <v>0</v>
      </c>
      <c r="T151" s="183">
        <v>8696</v>
      </c>
      <c r="U151" s="184">
        <f t="shared" si="6"/>
        <v>145544</v>
      </c>
      <c r="V151" s="185"/>
      <c r="W151" s="199">
        <v>7.1974808816914074E-3</v>
      </c>
      <c r="X151" s="200">
        <v>0.09</v>
      </c>
      <c r="Y151" s="200">
        <v>1.6042114618224409E-2</v>
      </c>
      <c r="Z151" s="201">
        <v>0</v>
      </c>
      <c r="AA151" s="150"/>
      <c r="AB151" s="202">
        <v>3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428035350</v>
      </c>
      <c r="C152" s="196" t="s">
        <v>513</v>
      </c>
      <c r="D152" s="197">
        <v>35</v>
      </c>
      <c r="E152" s="196" t="s">
        <v>62</v>
      </c>
      <c r="F152" s="197">
        <v>350</v>
      </c>
      <c r="G152" s="198" t="s">
        <v>377</v>
      </c>
      <c r="H152" s="180"/>
      <c r="I152" s="181">
        <v>15353</v>
      </c>
      <c r="J152" s="181">
        <v>10963</v>
      </c>
      <c r="K152" s="181">
        <v>0</v>
      </c>
      <c r="L152" s="181">
        <v>1088</v>
      </c>
      <c r="M152" s="181">
        <v>27404</v>
      </c>
      <c r="N152" s="180"/>
      <c r="O152" s="182">
        <v>1</v>
      </c>
      <c r="P152" s="182">
        <v>0</v>
      </c>
      <c r="Q152" s="183">
        <v>26292</v>
      </c>
      <c r="R152" s="183">
        <v>0</v>
      </c>
      <c r="S152" s="183">
        <f t="shared" si="5"/>
        <v>0</v>
      </c>
      <c r="T152" s="183">
        <v>1087</v>
      </c>
      <c r="U152" s="184">
        <f t="shared" si="6"/>
        <v>27379</v>
      </c>
      <c r="V152" s="185"/>
      <c r="W152" s="199">
        <v>8.9968511021142603E-4</v>
      </c>
      <c r="X152" s="200">
        <v>0.09</v>
      </c>
      <c r="Y152" s="200">
        <v>6.8387430741057839E-2</v>
      </c>
      <c r="Z152" s="201">
        <v>0</v>
      </c>
      <c r="AA152" s="150"/>
      <c r="AB152" s="202">
        <v>0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429</v>
      </c>
      <c r="B153" s="195">
        <v>429163030</v>
      </c>
      <c r="C153" s="196" t="s">
        <v>514</v>
      </c>
      <c r="D153" s="197">
        <v>163</v>
      </c>
      <c r="E153" s="196" t="s">
        <v>190</v>
      </c>
      <c r="F153" s="197">
        <v>30</v>
      </c>
      <c r="G153" s="198" t="s">
        <v>57</v>
      </c>
      <c r="H153" s="180"/>
      <c r="I153" s="181">
        <v>16668</v>
      </c>
      <c r="J153" s="181">
        <v>3801</v>
      </c>
      <c r="K153" s="181">
        <v>0</v>
      </c>
      <c r="L153" s="181">
        <v>1088</v>
      </c>
      <c r="M153" s="181">
        <v>21557</v>
      </c>
      <c r="N153" s="180"/>
      <c r="O153" s="182">
        <v>4</v>
      </c>
      <c r="P153" s="182">
        <v>0</v>
      </c>
      <c r="Q153" s="183">
        <v>80556</v>
      </c>
      <c r="R153" s="183">
        <v>0</v>
      </c>
      <c r="S153" s="183">
        <f t="shared" si="5"/>
        <v>0</v>
      </c>
      <c r="T153" s="183">
        <v>4280</v>
      </c>
      <c r="U153" s="184">
        <f t="shared" si="6"/>
        <v>84836</v>
      </c>
      <c r="V153" s="185"/>
      <c r="W153" s="199">
        <v>6.4516129032258063E-2</v>
      </c>
      <c r="X153" s="200">
        <v>0.09</v>
      </c>
      <c r="Y153" s="200">
        <v>4.9834349216957893E-3</v>
      </c>
      <c r="Z153" s="201">
        <v>0</v>
      </c>
      <c r="AA153" s="150"/>
      <c r="AB153" s="202">
        <v>1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429</v>
      </c>
      <c r="B154" s="195">
        <v>429163035</v>
      </c>
      <c r="C154" s="196" t="s">
        <v>514</v>
      </c>
      <c r="D154" s="197">
        <v>163</v>
      </c>
      <c r="E154" s="196" t="s">
        <v>190</v>
      </c>
      <c r="F154" s="197">
        <v>35</v>
      </c>
      <c r="G154" s="198" t="s">
        <v>62</v>
      </c>
      <c r="H154" s="180"/>
      <c r="I154" s="181">
        <v>10683</v>
      </c>
      <c r="J154" s="181">
        <v>4454</v>
      </c>
      <c r="K154" s="181">
        <v>0</v>
      </c>
      <c r="L154" s="181">
        <v>1088</v>
      </c>
      <c r="M154" s="181">
        <v>16225</v>
      </c>
      <c r="N154" s="180"/>
      <c r="O154" s="182">
        <v>2</v>
      </c>
      <c r="P154" s="182">
        <v>0</v>
      </c>
      <c r="Q154" s="183">
        <v>29786</v>
      </c>
      <c r="R154" s="183">
        <v>0</v>
      </c>
      <c r="S154" s="183">
        <f t="shared" si="5"/>
        <v>0</v>
      </c>
      <c r="T154" s="183">
        <v>2140</v>
      </c>
      <c r="U154" s="184">
        <f t="shared" si="6"/>
        <v>31926</v>
      </c>
      <c r="V154" s="185"/>
      <c r="W154" s="199">
        <v>3.2258064516129031E-2</v>
      </c>
      <c r="X154" s="200">
        <v>0.18</v>
      </c>
      <c r="Y154" s="200">
        <v>0.16565967553026908</v>
      </c>
      <c r="Z154" s="201">
        <v>0</v>
      </c>
      <c r="AA154" s="150"/>
      <c r="AB154" s="202">
        <v>1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429</v>
      </c>
      <c r="B155" s="195">
        <v>429163049</v>
      </c>
      <c r="C155" s="196" t="s">
        <v>514</v>
      </c>
      <c r="D155" s="197">
        <v>163</v>
      </c>
      <c r="E155" s="196" t="s">
        <v>190</v>
      </c>
      <c r="F155" s="197">
        <v>49</v>
      </c>
      <c r="G155" s="198" t="s">
        <v>76</v>
      </c>
      <c r="H155" s="180"/>
      <c r="I155" s="181">
        <v>16930</v>
      </c>
      <c r="J155" s="181">
        <v>21388</v>
      </c>
      <c r="K155" s="181">
        <v>0</v>
      </c>
      <c r="L155" s="181">
        <v>1088</v>
      </c>
      <c r="M155" s="181">
        <v>39406</v>
      </c>
      <c r="N155" s="180"/>
      <c r="O155" s="182">
        <v>1</v>
      </c>
      <c r="P155" s="182">
        <v>0</v>
      </c>
      <c r="Q155" s="183">
        <v>37700</v>
      </c>
      <c r="R155" s="183">
        <v>0</v>
      </c>
      <c r="S155" s="183">
        <f t="shared" si="5"/>
        <v>0</v>
      </c>
      <c r="T155" s="183">
        <v>1070</v>
      </c>
      <c r="U155" s="184">
        <f t="shared" si="6"/>
        <v>38770</v>
      </c>
      <c r="V155" s="185"/>
      <c r="W155" s="199">
        <v>1.6129032258064516E-2</v>
      </c>
      <c r="X155" s="200">
        <v>0.09</v>
      </c>
      <c r="Y155" s="200">
        <v>7.3326512854891113E-2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429</v>
      </c>
      <c r="B156" s="195">
        <v>429163057</v>
      </c>
      <c r="C156" s="196" t="s">
        <v>514</v>
      </c>
      <c r="D156" s="197">
        <v>163</v>
      </c>
      <c r="E156" s="196" t="s">
        <v>190</v>
      </c>
      <c r="F156" s="197">
        <v>57</v>
      </c>
      <c r="G156" s="198" t="s">
        <v>84</v>
      </c>
      <c r="H156" s="180"/>
      <c r="I156" s="181">
        <v>19346</v>
      </c>
      <c r="J156" s="181">
        <v>560</v>
      </c>
      <c r="K156" s="181">
        <v>0</v>
      </c>
      <c r="L156" s="181">
        <v>1088</v>
      </c>
      <c r="M156" s="181">
        <v>20994</v>
      </c>
      <c r="N156" s="180"/>
      <c r="O156" s="182">
        <v>2</v>
      </c>
      <c r="P156" s="182">
        <v>0</v>
      </c>
      <c r="Q156" s="183">
        <v>39170</v>
      </c>
      <c r="R156" s="183">
        <v>0</v>
      </c>
      <c r="S156" s="183">
        <f t="shared" si="5"/>
        <v>0</v>
      </c>
      <c r="T156" s="183">
        <v>2140</v>
      </c>
      <c r="U156" s="184">
        <f t="shared" si="6"/>
        <v>41310</v>
      </c>
      <c r="V156" s="185"/>
      <c r="W156" s="199">
        <v>3.2258064516129031E-2</v>
      </c>
      <c r="X156" s="200">
        <v>0.18</v>
      </c>
      <c r="Y156" s="200">
        <v>0.12500529622681725</v>
      </c>
      <c r="Z156" s="201">
        <v>0</v>
      </c>
      <c r="AA156" s="150"/>
      <c r="AB156" s="202">
        <v>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429</v>
      </c>
      <c r="B157" s="195">
        <v>429163071</v>
      </c>
      <c r="C157" s="196" t="s">
        <v>514</v>
      </c>
      <c r="D157" s="197">
        <v>163</v>
      </c>
      <c r="E157" s="196" t="s">
        <v>190</v>
      </c>
      <c r="F157" s="197">
        <v>71</v>
      </c>
      <c r="G157" s="198" t="s">
        <v>98</v>
      </c>
      <c r="H157" s="180"/>
      <c r="I157" s="181">
        <v>16022</v>
      </c>
      <c r="J157" s="181">
        <v>6969</v>
      </c>
      <c r="K157" s="181">
        <v>0</v>
      </c>
      <c r="L157" s="181">
        <v>1088</v>
      </c>
      <c r="M157" s="181">
        <v>24079</v>
      </c>
      <c r="N157" s="180"/>
      <c r="O157" s="182">
        <v>5</v>
      </c>
      <c r="P157" s="182">
        <v>0</v>
      </c>
      <c r="Q157" s="183">
        <v>113100</v>
      </c>
      <c r="R157" s="183">
        <v>0</v>
      </c>
      <c r="S157" s="183">
        <f t="shared" si="5"/>
        <v>0</v>
      </c>
      <c r="T157" s="183">
        <v>5350</v>
      </c>
      <c r="U157" s="184">
        <f t="shared" si="6"/>
        <v>118450</v>
      </c>
      <c r="V157" s="185"/>
      <c r="W157" s="199">
        <v>8.0645161290322578E-2</v>
      </c>
      <c r="X157" s="200">
        <v>0.09</v>
      </c>
      <c r="Y157" s="200">
        <v>6.8275161063105745E-3</v>
      </c>
      <c r="Z157" s="201">
        <v>0</v>
      </c>
      <c r="AA157" s="150"/>
      <c r="AB157" s="202">
        <v>3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429</v>
      </c>
      <c r="B158" s="195">
        <v>429163079</v>
      </c>
      <c r="C158" s="196" t="s">
        <v>514</v>
      </c>
      <c r="D158" s="197">
        <v>163</v>
      </c>
      <c r="E158" s="196" t="s">
        <v>190</v>
      </c>
      <c r="F158" s="197">
        <v>79</v>
      </c>
      <c r="G158" s="198" t="s">
        <v>106</v>
      </c>
      <c r="H158" s="180"/>
      <c r="I158" s="181">
        <v>12809.629255589431</v>
      </c>
      <c r="J158" s="181">
        <v>123</v>
      </c>
      <c r="K158" s="181">
        <v>0</v>
      </c>
      <c r="L158" s="181">
        <v>1088</v>
      </c>
      <c r="M158" s="181">
        <v>14020.629255589431</v>
      </c>
      <c r="N158" s="180"/>
      <c r="O158" s="182">
        <v>2</v>
      </c>
      <c r="P158" s="182">
        <v>0</v>
      </c>
      <c r="Q158" s="183">
        <v>25448</v>
      </c>
      <c r="R158" s="183">
        <v>0</v>
      </c>
      <c r="S158" s="183">
        <f t="shared" si="5"/>
        <v>0</v>
      </c>
      <c r="T158" s="183">
        <v>2140</v>
      </c>
      <c r="U158" s="184">
        <f t="shared" si="6"/>
        <v>27588</v>
      </c>
      <c r="V158" s="185"/>
      <c r="W158" s="199">
        <v>3.2258064516129031E-2</v>
      </c>
      <c r="X158" s="200">
        <v>0.09</v>
      </c>
      <c r="Y158" s="200">
        <v>6.8571601439741767E-2</v>
      </c>
      <c r="Z158" s="201">
        <v>0</v>
      </c>
      <c r="AA158" s="150"/>
      <c r="AB158" s="202">
        <v>0</v>
      </c>
      <c r="AC158" s="203">
        <v>0</v>
      </c>
      <c r="AD158" s="184">
        <v>0</v>
      </c>
      <c r="AE158" s="203">
        <v>0</v>
      </c>
      <c r="AF158" s="204">
        <v>0</v>
      </c>
      <c r="AG158" s="193"/>
    </row>
    <row r="159" spans="1:33" s="59" customFormat="1">
      <c r="A159" s="194">
        <v>429</v>
      </c>
      <c r="B159" s="195">
        <v>429163160</v>
      </c>
      <c r="C159" s="196" t="s">
        <v>514</v>
      </c>
      <c r="D159" s="197">
        <v>163</v>
      </c>
      <c r="E159" s="196" t="s">
        <v>190</v>
      </c>
      <c r="F159" s="197">
        <v>160</v>
      </c>
      <c r="G159" s="198" t="s">
        <v>187</v>
      </c>
      <c r="H159" s="180"/>
      <c r="I159" s="181">
        <v>16013.193512137581</v>
      </c>
      <c r="J159" s="181">
        <v>33</v>
      </c>
      <c r="K159" s="181">
        <v>0</v>
      </c>
      <c r="L159" s="181">
        <v>1088</v>
      </c>
      <c r="M159" s="181">
        <v>17134.193512137579</v>
      </c>
      <c r="N159" s="180"/>
      <c r="O159" s="182">
        <v>1</v>
      </c>
      <c r="P159" s="182">
        <v>0</v>
      </c>
      <c r="Q159" s="183">
        <v>15787</v>
      </c>
      <c r="R159" s="183">
        <v>0</v>
      </c>
      <c r="S159" s="183">
        <f t="shared" si="5"/>
        <v>0</v>
      </c>
      <c r="T159" s="183">
        <v>1070</v>
      </c>
      <c r="U159" s="184">
        <f t="shared" si="6"/>
        <v>16857</v>
      </c>
      <c r="V159" s="185"/>
      <c r="W159" s="199">
        <v>1.6129032258064516E-2</v>
      </c>
      <c r="X159" s="200">
        <v>0.18</v>
      </c>
      <c r="Y159" s="200">
        <v>0.13217756483382756</v>
      </c>
      <c r="Z159" s="201">
        <v>0</v>
      </c>
      <c r="AA159" s="150"/>
      <c r="AB159" s="202">
        <v>0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429</v>
      </c>
      <c r="B160" s="195">
        <v>429163163</v>
      </c>
      <c r="C160" s="196" t="s">
        <v>514</v>
      </c>
      <c r="D160" s="197">
        <v>163</v>
      </c>
      <c r="E160" s="196" t="s">
        <v>190</v>
      </c>
      <c r="F160" s="197">
        <v>163</v>
      </c>
      <c r="G160" s="198" t="s">
        <v>190</v>
      </c>
      <c r="H160" s="180"/>
      <c r="I160" s="181">
        <v>15458</v>
      </c>
      <c r="J160" s="181">
        <v>134</v>
      </c>
      <c r="K160" s="181">
        <v>0</v>
      </c>
      <c r="L160" s="181">
        <v>1088</v>
      </c>
      <c r="M160" s="181">
        <v>16680</v>
      </c>
      <c r="N160" s="180"/>
      <c r="O160" s="182">
        <v>1538</v>
      </c>
      <c r="P160" s="182">
        <v>0</v>
      </c>
      <c r="Q160" s="183">
        <v>23594458</v>
      </c>
      <c r="R160" s="183">
        <v>0</v>
      </c>
      <c r="S160" s="183">
        <f t="shared" si="5"/>
        <v>704081</v>
      </c>
      <c r="T160" s="183">
        <v>1645660</v>
      </c>
      <c r="U160" s="184">
        <f t="shared" si="6"/>
        <v>25944199</v>
      </c>
      <c r="V160" s="185"/>
      <c r="W160" s="199">
        <v>24.806451612903061</v>
      </c>
      <c r="X160" s="200">
        <v>0.113490033140277</v>
      </c>
      <c r="Y160" s="200">
        <v>9.5669381908217804E-2</v>
      </c>
      <c r="Z160" s="201">
        <v>0</v>
      </c>
      <c r="AA160" s="150"/>
      <c r="AB160" s="202">
        <v>553</v>
      </c>
      <c r="AC160" s="203">
        <v>0</v>
      </c>
      <c r="AD160" s="184">
        <v>0</v>
      </c>
      <c r="AE160" s="203">
        <v>0</v>
      </c>
      <c r="AF160" s="204">
        <v>0</v>
      </c>
      <c r="AG160" s="193"/>
    </row>
    <row r="161" spans="1:33" s="59" customFormat="1">
      <c r="A161" s="194">
        <v>429</v>
      </c>
      <c r="B161" s="195">
        <v>429163165</v>
      </c>
      <c r="C161" s="196" t="s">
        <v>514</v>
      </c>
      <c r="D161" s="197">
        <v>163</v>
      </c>
      <c r="E161" s="196" t="s">
        <v>190</v>
      </c>
      <c r="F161" s="197">
        <v>165</v>
      </c>
      <c r="G161" s="198" t="s">
        <v>192</v>
      </c>
      <c r="H161" s="180"/>
      <c r="I161" s="181">
        <v>15957</v>
      </c>
      <c r="J161" s="181">
        <v>0</v>
      </c>
      <c r="K161" s="181">
        <v>0</v>
      </c>
      <c r="L161" s="181">
        <v>1088</v>
      </c>
      <c r="M161" s="181">
        <v>17045</v>
      </c>
      <c r="N161" s="180"/>
      <c r="O161" s="182">
        <v>1</v>
      </c>
      <c r="P161" s="182">
        <v>0</v>
      </c>
      <c r="Q161" s="183">
        <v>15700</v>
      </c>
      <c r="R161" s="183">
        <v>0</v>
      </c>
      <c r="S161" s="183">
        <f t="shared" si="5"/>
        <v>0</v>
      </c>
      <c r="T161" s="183">
        <v>1070</v>
      </c>
      <c r="U161" s="184">
        <f t="shared" si="6"/>
        <v>16770</v>
      </c>
      <c r="V161" s="185"/>
      <c r="W161" s="199">
        <v>1.6129032258064516E-2</v>
      </c>
      <c r="X161" s="200">
        <v>9.8299999999999998E-2</v>
      </c>
      <c r="Y161" s="200">
        <v>8.6923080863632401E-2</v>
      </c>
      <c r="Z161" s="201">
        <v>0</v>
      </c>
      <c r="AA161" s="150"/>
      <c r="AB161" s="202">
        <v>0</v>
      </c>
      <c r="AC161" s="203">
        <v>0</v>
      </c>
      <c r="AD161" s="184">
        <v>0</v>
      </c>
      <c r="AE161" s="203">
        <v>0</v>
      </c>
      <c r="AF161" s="204">
        <v>0</v>
      </c>
      <c r="AG161" s="193"/>
    </row>
    <row r="162" spans="1:33" s="59" customFormat="1">
      <c r="A162" s="194">
        <v>429</v>
      </c>
      <c r="B162" s="195">
        <v>429163168</v>
      </c>
      <c r="C162" s="196" t="s">
        <v>514</v>
      </c>
      <c r="D162" s="197">
        <v>163</v>
      </c>
      <c r="E162" s="196" t="s">
        <v>190</v>
      </c>
      <c r="F162" s="197">
        <v>168</v>
      </c>
      <c r="G162" s="198" t="s">
        <v>195</v>
      </c>
      <c r="H162" s="180"/>
      <c r="I162" s="181">
        <v>12959</v>
      </c>
      <c r="J162" s="181">
        <v>9508</v>
      </c>
      <c r="K162" s="181">
        <v>0</v>
      </c>
      <c r="L162" s="181">
        <v>1088</v>
      </c>
      <c r="M162" s="181">
        <v>23555</v>
      </c>
      <c r="N162" s="180"/>
      <c r="O162" s="182">
        <v>3</v>
      </c>
      <c r="P162" s="182">
        <v>0</v>
      </c>
      <c r="Q162" s="183">
        <v>66315</v>
      </c>
      <c r="R162" s="183">
        <v>0</v>
      </c>
      <c r="S162" s="183">
        <f t="shared" si="5"/>
        <v>0</v>
      </c>
      <c r="T162" s="183">
        <v>3210</v>
      </c>
      <c r="U162" s="184">
        <f t="shared" si="6"/>
        <v>69525</v>
      </c>
      <c r="V162" s="185"/>
      <c r="W162" s="199">
        <v>4.8387096774193547E-2</v>
      </c>
      <c r="X162" s="200">
        <v>0.09</v>
      </c>
      <c r="Y162" s="200">
        <v>3.2423566754442315E-2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429</v>
      </c>
      <c r="B163" s="195">
        <v>429163229</v>
      </c>
      <c r="C163" s="196" t="s">
        <v>514</v>
      </c>
      <c r="D163" s="197">
        <v>163</v>
      </c>
      <c r="E163" s="196" t="s">
        <v>190</v>
      </c>
      <c r="F163" s="197">
        <v>229</v>
      </c>
      <c r="G163" s="198" t="s">
        <v>256</v>
      </c>
      <c r="H163" s="180"/>
      <c r="I163" s="181">
        <v>15540</v>
      </c>
      <c r="J163" s="181">
        <v>1171</v>
      </c>
      <c r="K163" s="181">
        <v>0</v>
      </c>
      <c r="L163" s="181">
        <v>1088</v>
      </c>
      <c r="M163" s="181">
        <v>17799</v>
      </c>
      <c r="N163" s="180"/>
      <c r="O163" s="182">
        <v>8</v>
      </c>
      <c r="P163" s="182">
        <v>0</v>
      </c>
      <c r="Q163" s="183">
        <v>131528</v>
      </c>
      <c r="R163" s="183">
        <v>0</v>
      </c>
      <c r="S163" s="183">
        <f t="shared" si="5"/>
        <v>0</v>
      </c>
      <c r="T163" s="183">
        <v>8560</v>
      </c>
      <c r="U163" s="184">
        <f t="shared" si="6"/>
        <v>140088</v>
      </c>
      <c r="V163" s="185"/>
      <c r="W163" s="199">
        <v>0.12903225806451613</v>
      </c>
      <c r="X163" s="200">
        <v>0.09</v>
      </c>
      <c r="Y163" s="200">
        <v>1.6146490008482114E-2</v>
      </c>
      <c r="Z163" s="201">
        <v>0</v>
      </c>
      <c r="AA163" s="150"/>
      <c r="AB163" s="202">
        <v>2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429</v>
      </c>
      <c r="B164" s="195">
        <v>429163246</v>
      </c>
      <c r="C164" s="196" t="s">
        <v>514</v>
      </c>
      <c r="D164" s="197">
        <v>163</v>
      </c>
      <c r="E164" s="196" t="s">
        <v>190</v>
      </c>
      <c r="F164" s="197">
        <v>246</v>
      </c>
      <c r="G164" s="198" t="s">
        <v>273</v>
      </c>
      <c r="H164" s="180"/>
      <c r="I164" s="181">
        <v>11611</v>
      </c>
      <c r="J164" s="181">
        <v>4497</v>
      </c>
      <c r="K164" s="181">
        <v>0</v>
      </c>
      <c r="L164" s="181">
        <v>1088</v>
      </c>
      <c r="M164" s="181">
        <v>17196</v>
      </c>
      <c r="N164" s="180"/>
      <c r="O164" s="182">
        <v>1</v>
      </c>
      <c r="P164" s="182">
        <v>0</v>
      </c>
      <c r="Q164" s="183">
        <v>15848</v>
      </c>
      <c r="R164" s="183">
        <v>0</v>
      </c>
      <c r="S164" s="183">
        <f t="shared" si="5"/>
        <v>0</v>
      </c>
      <c r="T164" s="183">
        <v>1070</v>
      </c>
      <c r="U164" s="184">
        <f t="shared" si="6"/>
        <v>16918</v>
      </c>
      <c r="V164" s="185"/>
      <c r="W164" s="199">
        <v>1.6129032258064516E-2</v>
      </c>
      <c r="X164" s="200">
        <v>0.09</v>
      </c>
      <c r="Y164" s="200">
        <v>7.515134684388013E-4</v>
      </c>
      <c r="Z164" s="201">
        <v>0</v>
      </c>
      <c r="AA164" s="150"/>
      <c r="AB164" s="202">
        <v>0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429</v>
      </c>
      <c r="B165" s="195">
        <v>429163248</v>
      </c>
      <c r="C165" s="196" t="s">
        <v>514</v>
      </c>
      <c r="D165" s="197">
        <v>163</v>
      </c>
      <c r="E165" s="196" t="s">
        <v>190</v>
      </c>
      <c r="F165" s="197">
        <v>248</v>
      </c>
      <c r="G165" s="198" t="s">
        <v>275</v>
      </c>
      <c r="H165" s="180"/>
      <c r="I165" s="181">
        <v>17272</v>
      </c>
      <c r="J165" s="181">
        <v>974</v>
      </c>
      <c r="K165" s="181">
        <v>0</v>
      </c>
      <c r="L165" s="181">
        <v>1088</v>
      </c>
      <c r="M165" s="181">
        <v>19334</v>
      </c>
      <c r="N165" s="180"/>
      <c r="O165" s="182">
        <v>2</v>
      </c>
      <c r="P165" s="182">
        <v>0</v>
      </c>
      <c r="Q165" s="183">
        <v>35904</v>
      </c>
      <c r="R165" s="183">
        <v>0</v>
      </c>
      <c r="S165" s="183">
        <f t="shared" si="5"/>
        <v>0</v>
      </c>
      <c r="T165" s="183">
        <v>2140</v>
      </c>
      <c r="U165" s="184">
        <f t="shared" si="6"/>
        <v>38044</v>
      </c>
      <c r="V165" s="185"/>
      <c r="W165" s="199">
        <v>3.2258064516129031E-2</v>
      </c>
      <c r="X165" s="200">
        <v>0.09</v>
      </c>
      <c r="Y165" s="200">
        <v>7.0865076889110076E-2</v>
      </c>
      <c r="Z165" s="201">
        <v>0</v>
      </c>
      <c r="AA165" s="150"/>
      <c r="AB165" s="202">
        <v>0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429</v>
      </c>
      <c r="B166" s="195">
        <v>429163258</v>
      </c>
      <c r="C166" s="196" t="s">
        <v>514</v>
      </c>
      <c r="D166" s="197">
        <v>163</v>
      </c>
      <c r="E166" s="196" t="s">
        <v>190</v>
      </c>
      <c r="F166" s="197">
        <v>258</v>
      </c>
      <c r="G166" s="198" t="s">
        <v>285</v>
      </c>
      <c r="H166" s="180"/>
      <c r="I166" s="181">
        <v>14457</v>
      </c>
      <c r="J166" s="181">
        <v>4834</v>
      </c>
      <c r="K166" s="181">
        <v>0</v>
      </c>
      <c r="L166" s="181">
        <v>1088</v>
      </c>
      <c r="M166" s="181">
        <v>20379</v>
      </c>
      <c r="N166" s="180"/>
      <c r="O166" s="182">
        <v>26</v>
      </c>
      <c r="P166" s="182">
        <v>0</v>
      </c>
      <c r="Q166" s="183">
        <v>493480</v>
      </c>
      <c r="R166" s="183">
        <v>0</v>
      </c>
      <c r="S166" s="183">
        <f t="shared" si="5"/>
        <v>0</v>
      </c>
      <c r="T166" s="183">
        <v>27846</v>
      </c>
      <c r="U166" s="184">
        <f t="shared" si="6"/>
        <v>521326</v>
      </c>
      <c r="V166" s="185"/>
      <c r="W166" s="199">
        <v>0.41935483870967716</v>
      </c>
      <c r="X166" s="200">
        <v>0.09</v>
      </c>
      <c r="Y166" s="200">
        <v>0.10761431025219829</v>
      </c>
      <c r="Z166" s="201">
        <v>0</v>
      </c>
      <c r="AA166" s="150"/>
      <c r="AB166" s="202">
        <v>12</v>
      </c>
      <c r="AC166" s="203">
        <v>4.1007198516420678</v>
      </c>
      <c r="AD166" s="184">
        <v>83579.59168226755</v>
      </c>
      <c r="AE166" s="203">
        <v>0</v>
      </c>
      <c r="AF166" s="204">
        <v>0</v>
      </c>
      <c r="AG166" s="193"/>
    </row>
    <row r="167" spans="1:33" s="59" customFormat="1">
      <c r="A167" s="194">
        <v>429</v>
      </c>
      <c r="B167" s="195">
        <v>429163262</v>
      </c>
      <c r="C167" s="196" t="s">
        <v>514</v>
      </c>
      <c r="D167" s="197">
        <v>163</v>
      </c>
      <c r="E167" s="196" t="s">
        <v>190</v>
      </c>
      <c r="F167" s="197">
        <v>262</v>
      </c>
      <c r="G167" s="198" t="s">
        <v>289</v>
      </c>
      <c r="H167" s="180"/>
      <c r="I167" s="181">
        <v>16227</v>
      </c>
      <c r="J167" s="181">
        <v>3226</v>
      </c>
      <c r="K167" s="181">
        <v>0</v>
      </c>
      <c r="L167" s="181">
        <v>1088</v>
      </c>
      <c r="M167" s="181">
        <v>20541</v>
      </c>
      <c r="N167" s="180"/>
      <c r="O167" s="182">
        <v>9</v>
      </c>
      <c r="P167" s="182">
        <v>0</v>
      </c>
      <c r="Q167" s="183">
        <v>172251</v>
      </c>
      <c r="R167" s="183">
        <v>0</v>
      </c>
      <c r="S167" s="183">
        <f t="shared" si="5"/>
        <v>0</v>
      </c>
      <c r="T167" s="183">
        <v>9630</v>
      </c>
      <c r="U167" s="184">
        <f t="shared" si="6"/>
        <v>181881</v>
      </c>
      <c r="V167" s="185"/>
      <c r="W167" s="199">
        <v>0.14516129032258063</v>
      </c>
      <c r="X167" s="200">
        <v>0.09</v>
      </c>
      <c r="Y167" s="200">
        <v>9.9843718337443169E-2</v>
      </c>
      <c r="Z167" s="201">
        <v>0</v>
      </c>
      <c r="AA167" s="150"/>
      <c r="AB167" s="202">
        <v>5</v>
      </c>
      <c r="AC167" s="203">
        <v>0.87710434653329383</v>
      </c>
      <c r="AD167" s="184">
        <v>18016.095171715475</v>
      </c>
      <c r="AE167" s="203">
        <v>0</v>
      </c>
      <c r="AF167" s="204">
        <v>0</v>
      </c>
      <c r="AG167" s="193"/>
    </row>
    <row r="168" spans="1:33" s="59" customFormat="1">
      <c r="A168" s="194">
        <v>429</v>
      </c>
      <c r="B168" s="195">
        <v>429163291</v>
      </c>
      <c r="C168" s="196" t="s">
        <v>514</v>
      </c>
      <c r="D168" s="197">
        <v>163</v>
      </c>
      <c r="E168" s="196" t="s">
        <v>190</v>
      </c>
      <c r="F168" s="197">
        <v>291</v>
      </c>
      <c r="G168" s="198" t="s">
        <v>318</v>
      </c>
      <c r="H168" s="180"/>
      <c r="I168" s="181">
        <v>14809</v>
      </c>
      <c r="J168" s="181">
        <v>5803</v>
      </c>
      <c r="K168" s="181">
        <v>0</v>
      </c>
      <c r="L168" s="181">
        <v>1088</v>
      </c>
      <c r="M168" s="181">
        <v>21700</v>
      </c>
      <c r="N168" s="180"/>
      <c r="O168" s="182">
        <v>7</v>
      </c>
      <c r="P168" s="182">
        <v>0</v>
      </c>
      <c r="Q168" s="183">
        <v>141960</v>
      </c>
      <c r="R168" s="183">
        <v>0</v>
      </c>
      <c r="S168" s="183">
        <f t="shared" si="5"/>
        <v>0</v>
      </c>
      <c r="T168" s="183">
        <v>7490</v>
      </c>
      <c r="U168" s="184">
        <f t="shared" si="6"/>
        <v>149450</v>
      </c>
      <c r="V168" s="185"/>
      <c r="W168" s="199">
        <v>0.11290322580645161</v>
      </c>
      <c r="X168" s="200">
        <v>0.09</v>
      </c>
      <c r="Y168" s="200">
        <v>3.1446819079730813E-2</v>
      </c>
      <c r="Z168" s="201">
        <v>0</v>
      </c>
      <c r="AA168" s="150"/>
      <c r="AB168" s="202">
        <v>4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430</v>
      </c>
      <c r="B169" s="195">
        <v>430170025</v>
      </c>
      <c r="C169" s="196" t="s">
        <v>515</v>
      </c>
      <c r="D169" s="197">
        <v>170</v>
      </c>
      <c r="E169" s="196" t="s">
        <v>197</v>
      </c>
      <c r="F169" s="197">
        <v>25</v>
      </c>
      <c r="G169" s="198" t="s">
        <v>52</v>
      </c>
      <c r="H169" s="180"/>
      <c r="I169" s="181">
        <v>11363</v>
      </c>
      <c r="J169" s="181">
        <v>4830</v>
      </c>
      <c r="K169" s="181">
        <v>0</v>
      </c>
      <c r="L169" s="181">
        <v>1088</v>
      </c>
      <c r="M169" s="181">
        <v>17281</v>
      </c>
      <c r="N169" s="180"/>
      <c r="O169" s="182">
        <v>2</v>
      </c>
      <c r="P169" s="182">
        <v>0</v>
      </c>
      <c r="Q169" s="183">
        <v>32386</v>
      </c>
      <c r="R169" s="183">
        <v>0</v>
      </c>
      <c r="S169" s="183">
        <f t="shared" si="5"/>
        <v>0</v>
      </c>
      <c r="T169" s="183">
        <v>2176</v>
      </c>
      <c r="U169" s="184">
        <f t="shared" si="6"/>
        <v>34562</v>
      </c>
      <c r="V169" s="185"/>
      <c r="W169" s="199">
        <v>0</v>
      </c>
      <c r="X169" s="200">
        <v>0.09</v>
      </c>
      <c r="Y169" s="200">
        <v>7.7488364196237711E-2</v>
      </c>
      <c r="Z169" s="201">
        <v>0</v>
      </c>
      <c r="AA169" s="150"/>
      <c r="AB169" s="202">
        <v>2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430</v>
      </c>
      <c r="B170" s="195">
        <v>430170064</v>
      </c>
      <c r="C170" s="196" t="s">
        <v>515</v>
      </c>
      <c r="D170" s="197">
        <v>170</v>
      </c>
      <c r="E170" s="196" t="s">
        <v>197</v>
      </c>
      <c r="F170" s="197">
        <v>64</v>
      </c>
      <c r="G170" s="198" t="s">
        <v>91</v>
      </c>
      <c r="H170" s="180"/>
      <c r="I170" s="181">
        <v>12712</v>
      </c>
      <c r="J170" s="181">
        <v>1213</v>
      </c>
      <c r="K170" s="181">
        <v>0</v>
      </c>
      <c r="L170" s="181">
        <v>1088</v>
      </c>
      <c r="M170" s="181">
        <v>15013</v>
      </c>
      <c r="N170" s="180"/>
      <c r="O170" s="182">
        <v>78</v>
      </c>
      <c r="P170" s="182">
        <v>0</v>
      </c>
      <c r="Q170" s="183">
        <v>1086150</v>
      </c>
      <c r="R170" s="183">
        <v>0</v>
      </c>
      <c r="S170" s="183">
        <f t="shared" si="5"/>
        <v>0</v>
      </c>
      <c r="T170" s="183">
        <v>84864</v>
      </c>
      <c r="U170" s="184">
        <f t="shared" si="6"/>
        <v>1171014</v>
      </c>
      <c r="V170" s="185"/>
      <c r="W170" s="199">
        <v>0</v>
      </c>
      <c r="X170" s="200">
        <v>0.18</v>
      </c>
      <c r="Y170" s="200">
        <v>3.405760530008161E-2</v>
      </c>
      <c r="Z170" s="201">
        <v>0</v>
      </c>
      <c r="AA170" s="150"/>
      <c r="AB170" s="202">
        <v>25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430</v>
      </c>
      <c r="B171" s="195">
        <v>430170097</v>
      </c>
      <c r="C171" s="196" t="s">
        <v>515</v>
      </c>
      <c r="D171" s="197">
        <v>170</v>
      </c>
      <c r="E171" s="196" t="s">
        <v>197</v>
      </c>
      <c r="F171" s="197">
        <v>97</v>
      </c>
      <c r="G171" s="198" t="s">
        <v>124</v>
      </c>
      <c r="H171" s="180"/>
      <c r="I171" s="181">
        <v>15701.485072463767</v>
      </c>
      <c r="J171" s="181">
        <v>0</v>
      </c>
      <c r="K171" s="181">
        <v>0</v>
      </c>
      <c r="L171" s="181">
        <v>1088</v>
      </c>
      <c r="M171" s="181">
        <v>16789.485072463765</v>
      </c>
      <c r="N171" s="180"/>
      <c r="O171" s="182">
        <v>1</v>
      </c>
      <c r="P171" s="182">
        <v>0</v>
      </c>
      <c r="Q171" s="183">
        <v>15701</v>
      </c>
      <c r="R171" s="183">
        <v>0</v>
      </c>
      <c r="S171" s="183">
        <f t="shared" si="5"/>
        <v>0</v>
      </c>
      <c r="T171" s="183">
        <v>1088</v>
      </c>
      <c r="U171" s="184">
        <f t="shared" si="6"/>
        <v>16789</v>
      </c>
      <c r="V171" s="185"/>
      <c r="W171" s="199">
        <v>0</v>
      </c>
      <c r="X171" s="200">
        <v>0.18</v>
      </c>
      <c r="Y171" s="200">
        <v>4.1140040333090051E-2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430</v>
      </c>
      <c r="B172" s="195">
        <v>430170100</v>
      </c>
      <c r="C172" s="196" t="s">
        <v>515</v>
      </c>
      <c r="D172" s="197">
        <v>170</v>
      </c>
      <c r="E172" s="196" t="s">
        <v>197</v>
      </c>
      <c r="F172" s="197">
        <v>100</v>
      </c>
      <c r="G172" s="198" t="s">
        <v>127</v>
      </c>
      <c r="H172" s="180"/>
      <c r="I172" s="181">
        <v>11205</v>
      </c>
      <c r="J172" s="181">
        <v>3640</v>
      </c>
      <c r="K172" s="181">
        <v>0</v>
      </c>
      <c r="L172" s="181">
        <v>1088</v>
      </c>
      <c r="M172" s="181">
        <v>15933</v>
      </c>
      <c r="N172" s="180"/>
      <c r="O172" s="182">
        <v>10</v>
      </c>
      <c r="P172" s="182">
        <v>0</v>
      </c>
      <c r="Q172" s="183">
        <v>148450</v>
      </c>
      <c r="R172" s="183">
        <v>0</v>
      </c>
      <c r="S172" s="183">
        <f t="shared" si="5"/>
        <v>0</v>
      </c>
      <c r="T172" s="183">
        <v>10880</v>
      </c>
      <c r="U172" s="184">
        <f t="shared" si="6"/>
        <v>159330</v>
      </c>
      <c r="V172" s="185"/>
      <c r="W172" s="199">
        <v>0</v>
      </c>
      <c r="X172" s="200">
        <v>0.09</v>
      </c>
      <c r="Y172" s="200">
        <v>2.9568948066868838E-2</v>
      </c>
      <c r="Z172" s="201">
        <v>0</v>
      </c>
      <c r="AA172" s="150"/>
      <c r="AB172" s="202">
        <v>7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430</v>
      </c>
      <c r="B173" s="195">
        <v>430170101</v>
      </c>
      <c r="C173" s="196" t="s">
        <v>515</v>
      </c>
      <c r="D173" s="197">
        <v>170</v>
      </c>
      <c r="E173" s="196" t="s">
        <v>197</v>
      </c>
      <c r="F173" s="197">
        <v>101</v>
      </c>
      <c r="G173" s="198" t="s">
        <v>128</v>
      </c>
      <c r="H173" s="180"/>
      <c r="I173" s="181">
        <v>10889</v>
      </c>
      <c r="J173" s="181">
        <v>3445</v>
      </c>
      <c r="K173" s="181">
        <v>0</v>
      </c>
      <c r="L173" s="181">
        <v>1088</v>
      </c>
      <c r="M173" s="181">
        <v>15422</v>
      </c>
      <c r="N173" s="180"/>
      <c r="O173" s="182">
        <v>3</v>
      </c>
      <c r="P173" s="182">
        <v>0</v>
      </c>
      <c r="Q173" s="183">
        <v>43002</v>
      </c>
      <c r="R173" s="183">
        <v>0</v>
      </c>
      <c r="S173" s="183">
        <f t="shared" si="5"/>
        <v>0</v>
      </c>
      <c r="T173" s="183">
        <v>3264</v>
      </c>
      <c r="U173" s="184">
        <f t="shared" si="6"/>
        <v>46266</v>
      </c>
      <c r="V173" s="185"/>
      <c r="W173" s="199">
        <v>0</v>
      </c>
      <c r="X173" s="200">
        <v>0.09</v>
      </c>
      <c r="Y173" s="200">
        <v>6.1491070957383681E-2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430</v>
      </c>
      <c r="B174" s="195">
        <v>430170110</v>
      </c>
      <c r="C174" s="196" t="s">
        <v>515</v>
      </c>
      <c r="D174" s="197">
        <v>170</v>
      </c>
      <c r="E174" s="196" t="s">
        <v>197</v>
      </c>
      <c r="F174" s="197">
        <v>110</v>
      </c>
      <c r="G174" s="198" t="s">
        <v>137</v>
      </c>
      <c r="H174" s="180"/>
      <c r="I174" s="181">
        <v>11918</v>
      </c>
      <c r="J174" s="181">
        <v>3713</v>
      </c>
      <c r="K174" s="181">
        <v>0</v>
      </c>
      <c r="L174" s="181">
        <v>1088</v>
      </c>
      <c r="M174" s="181">
        <v>16719</v>
      </c>
      <c r="N174" s="180"/>
      <c r="O174" s="182">
        <v>9</v>
      </c>
      <c r="P174" s="182">
        <v>0</v>
      </c>
      <c r="Q174" s="183">
        <v>140679</v>
      </c>
      <c r="R174" s="183">
        <v>0</v>
      </c>
      <c r="S174" s="183">
        <f t="shared" si="5"/>
        <v>0</v>
      </c>
      <c r="T174" s="183">
        <v>9792</v>
      </c>
      <c r="U174" s="184">
        <f t="shared" si="6"/>
        <v>150471</v>
      </c>
      <c r="V174" s="185"/>
      <c r="W174" s="199">
        <v>0</v>
      </c>
      <c r="X174" s="200">
        <v>0.09</v>
      </c>
      <c r="Y174" s="200">
        <v>3.7776194199396046E-3</v>
      </c>
      <c r="Z174" s="201">
        <v>0</v>
      </c>
      <c r="AA174" s="150"/>
      <c r="AB174" s="202">
        <v>7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430</v>
      </c>
      <c r="B175" s="195">
        <v>430170136</v>
      </c>
      <c r="C175" s="196" t="s">
        <v>515</v>
      </c>
      <c r="D175" s="197">
        <v>170</v>
      </c>
      <c r="E175" s="196" t="s">
        <v>197</v>
      </c>
      <c r="F175" s="197">
        <v>136</v>
      </c>
      <c r="G175" s="198" t="s">
        <v>163</v>
      </c>
      <c r="H175" s="180"/>
      <c r="I175" s="181">
        <v>9940</v>
      </c>
      <c r="J175" s="181">
        <v>3177</v>
      </c>
      <c r="K175" s="181">
        <v>0</v>
      </c>
      <c r="L175" s="181">
        <v>1088</v>
      </c>
      <c r="M175" s="181">
        <v>14205</v>
      </c>
      <c r="N175" s="180"/>
      <c r="O175" s="182">
        <v>2</v>
      </c>
      <c r="P175" s="182">
        <v>0</v>
      </c>
      <c r="Q175" s="183">
        <v>26234</v>
      </c>
      <c r="R175" s="183">
        <v>0</v>
      </c>
      <c r="S175" s="183">
        <f t="shared" si="5"/>
        <v>0</v>
      </c>
      <c r="T175" s="183">
        <v>2176</v>
      </c>
      <c r="U175" s="184">
        <f t="shared" si="6"/>
        <v>28410</v>
      </c>
      <c r="V175" s="185"/>
      <c r="W175" s="199">
        <v>0</v>
      </c>
      <c r="X175" s="200">
        <v>0.09</v>
      </c>
      <c r="Y175" s="200">
        <v>5.2999501756495612E-3</v>
      </c>
      <c r="Z175" s="201">
        <v>0</v>
      </c>
      <c r="AA175" s="150"/>
      <c r="AB175" s="202">
        <v>1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430</v>
      </c>
      <c r="B176" s="195">
        <v>430170139</v>
      </c>
      <c r="C176" s="196" t="s">
        <v>515</v>
      </c>
      <c r="D176" s="197">
        <v>170</v>
      </c>
      <c r="E176" s="196" t="s">
        <v>197</v>
      </c>
      <c r="F176" s="197">
        <v>139</v>
      </c>
      <c r="G176" s="198" t="s">
        <v>166</v>
      </c>
      <c r="H176" s="180"/>
      <c r="I176" s="181">
        <v>11205</v>
      </c>
      <c r="J176" s="181">
        <v>3612</v>
      </c>
      <c r="K176" s="181">
        <v>0</v>
      </c>
      <c r="L176" s="181">
        <v>1088</v>
      </c>
      <c r="M176" s="181">
        <v>15905</v>
      </c>
      <c r="N176" s="180"/>
      <c r="O176" s="182">
        <v>3</v>
      </c>
      <c r="P176" s="182">
        <v>0</v>
      </c>
      <c r="Q176" s="183">
        <v>44451</v>
      </c>
      <c r="R176" s="183">
        <v>0</v>
      </c>
      <c r="S176" s="183">
        <f t="shared" si="5"/>
        <v>0</v>
      </c>
      <c r="T176" s="183">
        <v>3264</v>
      </c>
      <c r="U176" s="184">
        <f t="shared" si="6"/>
        <v>47715</v>
      </c>
      <c r="V176" s="185"/>
      <c r="W176" s="199">
        <v>0</v>
      </c>
      <c r="X176" s="200">
        <v>0.09</v>
      </c>
      <c r="Y176" s="200">
        <v>7.1316794637457073E-4</v>
      </c>
      <c r="Z176" s="201">
        <v>0</v>
      </c>
      <c r="AA176" s="150"/>
      <c r="AB176" s="202">
        <v>3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430</v>
      </c>
      <c r="B177" s="195">
        <v>430170141</v>
      </c>
      <c r="C177" s="196" t="s">
        <v>515</v>
      </c>
      <c r="D177" s="197">
        <v>170</v>
      </c>
      <c r="E177" s="196" t="s">
        <v>197</v>
      </c>
      <c r="F177" s="197">
        <v>141</v>
      </c>
      <c r="G177" s="198" t="s">
        <v>168</v>
      </c>
      <c r="H177" s="180"/>
      <c r="I177" s="181">
        <v>11685</v>
      </c>
      <c r="J177" s="181">
        <v>5738</v>
      </c>
      <c r="K177" s="181">
        <v>0</v>
      </c>
      <c r="L177" s="181">
        <v>1088</v>
      </c>
      <c r="M177" s="181">
        <v>18511</v>
      </c>
      <c r="N177" s="180"/>
      <c r="O177" s="182">
        <v>196</v>
      </c>
      <c r="P177" s="182">
        <v>0</v>
      </c>
      <c r="Q177" s="183">
        <v>3414908</v>
      </c>
      <c r="R177" s="183">
        <v>0</v>
      </c>
      <c r="S177" s="183">
        <f t="shared" si="5"/>
        <v>0</v>
      </c>
      <c r="T177" s="183">
        <v>213248</v>
      </c>
      <c r="U177" s="184">
        <f t="shared" si="6"/>
        <v>3628156</v>
      </c>
      <c r="V177" s="185"/>
      <c r="W177" s="199">
        <v>0</v>
      </c>
      <c r="X177" s="200">
        <v>0.09</v>
      </c>
      <c r="Y177" s="200">
        <v>7.2006180728201141E-2</v>
      </c>
      <c r="Z177" s="201">
        <v>0</v>
      </c>
      <c r="AA177" s="150"/>
      <c r="AB177" s="202">
        <v>64</v>
      </c>
      <c r="AC177" s="203">
        <v>0</v>
      </c>
      <c r="AD177" s="184">
        <v>0</v>
      </c>
      <c r="AE177" s="203">
        <v>0</v>
      </c>
      <c r="AF177" s="204">
        <v>0</v>
      </c>
      <c r="AG177" s="193"/>
    </row>
    <row r="178" spans="1:33" s="59" customFormat="1">
      <c r="A178" s="194">
        <v>430</v>
      </c>
      <c r="B178" s="195">
        <v>430170153</v>
      </c>
      <c r="C178" s="196" t="s">
        <v>515</v>
      </c>
      <c r="D178" s="197">
        <v>170</v>
      </c>
      <c r="E178" s="196" t="s">
        <v>197</v>
      </c>
      <c r="F178" s="197">
        <v>153</v>
      </c>
      <c r="G178" s="198" t="s">
        <v>180</v>
      </c>
      <c r="H178" s="180"/>
      <c r="I178" s="181">
        <v>9940</v>
      </c>
      <c r="J178" s="181">
        <v>0</v>
      </c>
      <c r="K178" s="181">
        <v>0</v>
      </c>
      <c r="L178" s="181">
        <v>1088</v>
      </c>
      <c r="M178" s="181">
        <v>11028</v>
      </c>
      <c r="N178" s="180"/>
      <c r="O178" s="182">
        <v>3</v>
      </c>
      <c r="P178" s="182">
        <v>0</v>
      </c>
      <c r="Q178" s="183">
        <v>29820</v>
      </c>
      <c r="R178" s="183">
        <v>0</v>
      </c>
      <c r="S178" s="183">
        <f t="shared" si="5"/>
        <v>0</v>
      </c>
      <c r="T178" s="183">
        <v>3264</v>
      </c>
      <c r="U178" s="184">
        <f t="shared" si="6"/>
        <v>33084</v>
      </c>
      <c r="V178" s="185"/>
      <c r="W178" s="199">
        <v>0</v>
      </c>
      <c r="X178" s="200">
        <v>0.09</v>
      </c>
      <c r="Y178" s="200">
        <v>1.2695290147797406E-2</v>
      </c>
      <c r="Z178" s="201">
        <v>0</v>
      </c>
      <c r="AA178" s="150"/>
      <c r="AB178" s="202">
        <v>1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430</v>
      </c>
      <c r="B179" s="195">
        <v>430170158</v>
      </c>
      <c r="C179" s="196" t="s">
        <v>515</v>
      </c>
      <c r="D179" s="197">
        <v>170</v>
      </c>
      <c r="E179" s="196" t="s">
        <v>197</v>
      </c>
      <c r="F179" s="197">
        <v>158</v>
      </c>
      <c r="G179" s="198" t="s">
        <v>185</v>
      </c>
      <c r="H179" s="180"/>
      <c r="I179" s="181">
        <v>11837</v>
      </c>
      <c r="J179" s="181">
        <v>5994</v>
      </c>
      <c r="K179" s="181">
        <v>0</v>
      </c>
      <c r="L179" s="181">
        <v>1088</v>
      </c>
      <c r="M179" s="181">
        <v>18919</v>
      </c>
      <c r="N179" s="180"/>
      <c r="O179" s="182">
        <v>1</v>
      </c>
      <c r="P179" s="182">
        <v>0</v>
      </c>
      <c r="Q179" s="183">
        <v>17831</v>
      </c>
      <c r="R179" s="183">
        <v>0</v>
      </c>
      <c r="S179" s="183">
        <f t="shared" si="5"/>
        <v>0</v>
      </c>
      <c r="T179" s="183">
        <v>1088</v>
      </c>
      <c r="U179" s="184">
        <f t="shared" si="6"/>
        <v>18919</v>
      </c>
      <c r="V179" s="185"/>
      <c r="W179" s="199">
        <v>0</v>
      </c>
      <c r="X179" s="200">
        <v>0.09</v>
      </c>
      <c r="Y179" s="200">
        <v>3.1622145816344531E-2</v>
      </c>
      <c r="Z179" s="201">
        <v>0</v>
      </c>
      <c r="AA179" s="150"/>
      <c r="AB179" s="202">
        <v>1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430</v>
      </c>
      <c r="B180" s="195">
        <v>430170162</v>
      </c>
      <c r="C180" s="196" t="s">
        <v>515</v>
      </c>
      <c r="D180" s="197">
        <v>170</v>
      </c>
      <c r="E180" s="196" t="s">
        <v>197</v>
      </c>
      <c r="F180" s="197">
        <v>162</v>
      </c>
      <c r="G180" s="198" t="s">
        <v>189</v>
      </c>
      <c r="H180" s="180"/>
      <c r="I180" s="181">
        <v>11837</v>
      </c>
      <c r="J180" s="181">
        <v>2456</v>
      </c>
      <c r="K180" s="181">
        <v>0</v>
      </c>
      <c r="L180" s="181">
        <v>1088</v>
      </c>
      <c r="M180" s="181">
        <v>15381</v>
      </c>
      <c r="N180" s="180"/>
      <c r="O180" s="182">
        <v>1</v>
      </c>
      <c r="P180" s="182">
        <v>0</v>
      </c>
      <c r="Q180" s="183">
        <v>14293</v>
      </c>
      <c r="R180" s="183">
        <v>0</v>
      </c>
      <c r="S180" s="183">
        <f t="shared" si="5"/>
        <v>0</v>
      </c>
      <c r="T180" s="183">
        <v>1088</v>
      </c>
      <c r="U180" s="184">
        <f t="shared" si="6"/>
        <v>15381</v>
      </c>
      <c r="V180" s="185"/>
      <c r="W180" s="199">
        <v>0</v>
      </c>
      <c r="X180" s="200">
        <v>0.09</v>
      </c>
      <c r="Y180" s="200">
        <v>1.467817896389325E-2</v>
      </c>
      <c r="Z180" s="201">
        <v>0</v>
      </c>
      <c r="AA180" s="150"/>
      <c r="AB180" s="202">
        <v>0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430</v>
      </c>
      <c r="B181" s="195">
        <v>430170170</v>
      </c>
      <c r="C181" s="196" t="s">
        <v>515</v>
      </c>
      <c r="D181" s="197">
        <v>170</v>
      </c>
      <c r="E181" s="196" t="s">
        <v>197</v>
      </c>
      <c r="F181" s="197">
        <v>170</v>
      </c>
      <c r="G181" s="198" t="s">
        <v>197</v>
      </c>
      <c r="H181" s="180"/>
      <c r="I181" s="181">
        <v>12302</v>
      </c>
      <c r="J181" s="181">
        <v>1844</v>
      </c>
      <c r="K181" s="181">
        <v>0</v>
      </c>
      <c r="L181" s="181">
        <v>1088</v>
      </c>
      <c r="M181" s="181">
        <v>15234</v>
      </c>
      <c r="N181" s="180"/>
      <c r="O181" s="182">
        <v>517</v>
      </c>
      <c r="P181" s="182">
        <v>0</v>
      </c>
      <c r="Q181" s="183">
        <v>7313482</v>
      </c>
      <c r="R181" s="183">
        <v>0</v>
      </c>
      <c r="S181" s="183">
        <f t="shared" si="5"/>
        <v>0</v>
      </c>
      <c r="T181" s="183">
        <v>562496</v>
      </c>
      <c r="U181" s="184">
        <f t="shared" si="6"/>
        <v>7875978</v>
      </c>
      <c r="V181" s="185"/>
      <c r="W181" s="199">
        <v>0</v>
      </c>
      <c r="X181" s="200">
        <v>0.09</v>
      </c>
      <c r="Y181" s="200">
        <v>8.3307137563331815E-2</v>
      </c>
      <c r="Z181" s="201">
        <v>0</v>
      </c>
      <c r="AA181" s="150"/>
      <c r="AB181" s="202">
        <v>206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430</v>
      </c>
      <c r="B182" s="195">
        <v>430170174</v>
      </c>
      <c r="C182" s="196" t="s">
        <v>515</v>
      </c>
      <c r="D182" s="197">
        <v>170</v>
      </c>
      <c r="E182" s="196" t="s">
        <v>197</v>
      </c>
      <c r="F182" s="197">
        <v>174</v>
      </c>
      <c r="G182" s="198" t="s">
        <v>201</v>
      </c>
      <c r="H182" s="180"/>
      <c r="I182" s="181">
        <v>11129</v>
      </c>
      <c r="J182" s="181">
        <v>7304</v>
      </c>
      <c r="K182" s="181">
        <v>0</v>
      </c>
      <c r="L182" s="181">
        <v>1088</v>
      </c>
      <c r="M182" s="181">
        <v>19521</v>
      </c>
      <c r="N182" s="180"/>
      <c r="O182" s="182">
        <v>59</v>
      </c>
      <c r="P182" s="182">
        <v>0</v>
      </c>
      <c r="Q182" s="183">
        <v>1087547</v>
      </c>
      <c r="R182" s="183">
        <v>0</v>
      </c>
      <c r="S182" s="183">
        <f t="shared" si="5"/>
        <v>0</v>
      </c>
      <c r="T182" s="183">
        <v>64192</v>
      </c>
      <c r="U182" s="184">
        <f t="shared" si="6"/>
        <v>1151739</v>
      </c>
      <c r="V182" s="185"/>
      <c r="W182" s="199">
        <v>0</v>
      </c>
      <c r="X182" s="200">
        <v>0.09</v>
      </c>
      <c r="Y182" s="200">
        <v>4.8258074893308377E-2</v>
      </c>
      <c r="Z182" s="201">
        <v>0</v>
      </c>
      <c r="AA182" s="150"/>
      <c r="AB182" s="202">
        <v>19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430</v>
      </c>
      <c r="B183" s="195">
        <v>430170198</v>
      </c>
      <c r="C183" s="196" t="s">
        <v>515</v>
      </c>
      <c r="D183" s="197">
        <v>170</v>
      </c>
      <c r="E183" s="196" t="s">
        <v>197</v>
      </c>
      <c r="F183" s="197">
        <v>198</v>
      </c>
      <c r="G183" s="198" t="s">
        <v>225</v>
      </c>
      <c r="H183" s="180"/>
      <c r="I183" s="181">
        <v>10889</v>
      </c>
      <c r="J183" s="181">
        <v>5565</v>
      </c>
      <c r="K183" s="181">
        <v>0</v>
      </c>
      <c r="L183" s="181">
        <v>1088</v>
      </c>
      <c r="M183" s="181">
        <v>17542</v>
      </c>
      <c r="N183" s="180"/>
      <c r="O183" s="182">
        <v>3</v>
      </c>
      <c r="P183" s="182">
        <v>0</v>
      </c>
      <c r="Q183" s="183">
        <v>49362</v>
      </c>
      <c r="R183" s="183">
        <v>0</v>
      </c>
      <c r="S183" s="183">
        <f t="shared" si="5"/>
        <v>0</v>
      </c>
      <c r="T183" s="183">
        <v>3264</v>
      </c>
      <c r="U183" s="184">
        <f t="shared" si="6"/>
        <v>52626</v>
      </c>
      <c r="V183" s="185"/>
      <c r="W183" s="199">
        <v>0</v>
      </c>
      <c r="X183" s="200">
        <v>0.09</v>
      </c>
      <c r="Y183" s="200">
        <v>1.6859202889333788E-3</v>
      </c>
      <c r="Z183" s="201">
        <v>0</v>
      </c>
      <c r="AA183" s="150"/>
      <c r="AB183" s="202">
        <v>2</v>
      </c>
      <c r="AC183" s="203">
        <v>0</v>
      </c>
      <c r="AD183" s="184">
        <v>0</v>
      </c>
      <c r="AE183" s="203">
        <v>0</v>
      </c>
      <c r="AF183" s="204">
        <v>0</v>
      </c>
      <c r="AG183" s="193"/>
    </row>
    <row r="184" spans="1:33" s="59" customFormat="1">
      <c r="A184" s="194">
        <v>430</v>
      </c>
      <c r="B184" s="195">
        <v>430170213</v>
      </c>
      <c r="C184" s="196" t="s">
        <v>515</v>
      </c>
      <c r="D184" s="197">
        <v>170</v>
      </c>
      <c r="E184" s="196" t="s">
        <v>197</v>
      </c>
      <c r="F184" s="197">
        <v>213</v>
      </c>
      <c r="G184" s="198" t="s">
        <v>240</v>
      </c>
      <c r="H184" s="180"/>
      <c r="I184" s="181">
        <v>9940</v>
      </c>
      <c r="J184" s="181">
        <v>7124</v>
      </c>
      <c r="K184" s="181">
        <v>0</v>
      </c>
      <c r="L184" s="181">
        <v>1088</v>
      </c>
      <c r="M184" s="181">
        <v>18152</v>
      </c>
      <c r="N184" s="180"/>
      <c r="O184" s="182">
        <v>3</v>
      </c>
      <c r="P184" s="182">
        <v>0</v>
      </c>
      <c r="Q184" s="183">
        <v>51192</v>
      </c>
      <c r="R184" s="183">
        <v>0</v>
      </c>
      <c r="S184" s="183">
        <f t="shared" si="5"/>
        <v>0</v>
      </c>
      <c r="T184" s="183">
        <v>3264</v>
      </c>
      <c r="U184" s="184">
        <f t="shared" si="6"/>
        <v>54456</v>
      </c>
      <c r="V184" s="185"/>
      <c r="W184" s="199">
        <v>0</v>
      </c>
      <c r="X184" s="200">
        <v>0.09</v>
      </c>
      <c r="Y184" s="200">
        <v>1.6225579420569443E-3</v>
      </c>
      <c r="Z184" s="201">
        <v>0</v>
      </c>
      <c r="AA184" s="150"/>
      <c r="AB184" s="202">
        <v>1</v>
      </c>
      <c r="AC184" s="203">
        <v>0</v>
      </c>
      <c r="AD184" s="184">
        <v>0</v>
      </c>
      <c r="AE184" s="203">
        <v>0</v>
      </c>
      <c r="AF184" s="204">
        <v>0</v>
      </c>
      <c r="AG184" s="193"/>
    </row>
    <row r="185" spans="1:33" s="59" customFormat="1">
      <c r="A185" s="194">
        <v>430</v>
      </c>
      <c r="B185" s="195">
        <v>430170271</v>
      </c>
      <c r="C185" s="196" t="s">
        <v>515</v>
      </c>
      <c r="D185" s="197">
        <v>170</v>
      </c>
      <c r="E185" s="196" t="s">
        <v>197</v>
      </c>
      <c r="F185" s="197">
        <v>271</v>
      </c>
      <c r="G185" s="198" t="s">
        <v>298</v>
      </c>
      <c r="H185" s="180"/>
      <c r="I185" s="181">
        <v>11012</v>
      </c>
      <c r="J185" s="181">
        <v>3157</v>
      </c>
      <c r="K185" s="181">
        <v>0</v>
      </c>
      <c r="L185" s="181">
        <v>1088</v>
      </c>
      <c r="M185" s="181">
        <v>15257</v>
      </c>
      <c r="N185" s="180"/>
      <c r="O185" s="182">
        <v>16</v>
      </c>
      <c r="P185" s="182">
        <v>0</v>
      </c>
      <c r="Q185" s="183">
        <v>226704</v>
      </c>
      <c r="R185" s="183">
        <v>0</v>
      </c>
      <c r="S185" s="183">
        <f t="shared" si="5"/>
        <v>0</v>
      </c>
      <c r="T185" s="183">
        <v>17408</v>
      </c>
      <c r="U185" s="184">
        <f t="shared" si="6"/>
        <v>244112</v>
      </c>
      <c r="V185" s="185"/>
      <c r="W185" s="199">
        <v>0</v>
      </c>
      <c r="X185" s="200">
        <v>0.09</v>
      </c>
      <c r="Y185" s="200">
        <v>3.2080486469970707E-3</v>
      </c>
      <c r="Z185" s="201">
        <v>0</v>
      </c>
      <c r="AA185" s="150"/>
      <c r="AB185" s="202">
        <v>7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430</v>
      </c>
      <c r="B186" s="195">
        <v>430170314</v>
      </c>
      <c r="C186" s="196" t="s">
        <v>515</v>
      </c>
      <c r="D186" s="197">
        <v>170</v>
      </c>
      <c r="E186" s="196" t="s">
        <v>197</v>
      </c>
      <c r="F186" s="197">
        <v>314</v>
      </c>
      <c r="G186" s="198" t="s">
        <v>341</v>
      </c>
      <c r="H186" s="180"/>
      <c r="I186" s="181">
        <v>13996.621915360309</v>
      </c>
      <c r="J186" s="181">
        <v>10561</v>
      </c>
      <c r="K186" s="181">
        <v>0</v>
      </c>
      <c r="L186" s="181">
        <v>1088</v>
      </c>
      <c r="M186" s="181">
        <v>25645.621915360309</v>
      </c>
      <c r="N186" s="180"/>
      <c r="O186" s="182">
        <v>2</v>
      </c>
      <c r="P186" s="182">
        <v>0</v>
      </c>
      <c r="Q186" s="183">
        <v>49116</v>
      </c>
      <c r="R186" s="183">
        <v>0</v>
      </c>
      <c r="S186" s="183">
        <f t="shared" si="5"/>
        <v>0</v>
      </c>
      <c r="T186" s="183">
        <v>2176</v>
      </c>
      <c r="U186" s="184">
        <f t="shared" si="6"/>
        <v>51292</v>
      </c>
      <c r="V186" s="185"/>
      <c r="W186" s="199">
        <v>0</v>
      </c>
      <c r="X186" s="200">
        <v>0.09</v>
      </c>
      <c r="Y186" s="200">
        <v>5.8782227018611619E-3</v>
      </c>
      <c r="Z186" s="201">
        <v>0</v>
      </c>
      <c r="AA186" s="150"/>
      <c r="AB186" s="202">
        <v>1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430</v>
      </c>
      <c r="B187" s="195">
        <v>430170321</v>
      </c>
      <c r="C187" s="196" t="s">
        <v>515</v>
      </c>
      <c r="D187" s="197">
        <v>170</v>
      </c>
      <c r="E187" s="196" t="s">
        <v>197</v>
      </c>
      <c r="F187" s="197">
        <v>321</v>
      </c>
      <c r="G187" s="198" t="s">
        <v>348</v>
      </c>
      <c r="H187" s="180"/>
      <c r="I187" s="181">
        <v>13130</v>
      </c>
      <c r="J187" s="181">
        <v>6655</v>
      </c>
      <c r="K187" s="181">
        <v>0</v>
      </c>
      <c r="L187" s="181">
        <v>1088</v>
      </c>
      <c r="M187" s="181">
        <v>20873</v>
      </c>
      <c r="N187" s="180"/>
      <c r="O187" s="182">
        <v>5</v>
      </c>
      <c r="P187" s="182">
        <v>0</v>
      </c>
      <c r="Q187" s="183">
        <v>98925</v>
      </c>
      <c r="R187" s="183">
        <v>0</v>
      </c>
      <c r="S187" s="183">
        <f t="shared" si="5"/>
        <v>0</v>
      </c>
      <c r="T187" s="183">
        <v>5440</v>
      </c>
      <c r="U187" s="184">
        <f t="shared" si="6"/>
        <v>104365</v>
      </c>
      <c r="V187" s="185"/>
      <c r="W187" s="199">
        <v>0</v>
      </c>
      <c r="X187" s="200">
        <v>0.09</v>
      </c>
      <c r="Y187" s="200">
        <v>1.9440754726193651E-3</v>
      </c>
      <c r="Z187" s="201">
        <v>0</v>
      </c>
      <c r="AA187" s="150"/>
      <c r="AB187" s="202">
        <v>2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430170348</v>
      </c>
      <c r="C188" s="196" t="s">
        <v>515</v>
      </c>
      <c r="D188" s="197">
        <v>170</v>
      </c>
      <c r="E188" s="196" t="s">
        <v>197</v>
      </c>
      <c r="F188" s="197">
        <v>348</v>
      </c>
      <c r="G188" s="198" t="s">
        <v>375</v>
      </c>
      <c r="H188" s="180"/>
      <c r="I188" s="181">
        <v>13364</v>
      </c>
      <c r="J188" s="181">
        <v>45</v>
      </c>
      <c r="K188" s="181">
        <v>0</v>
      </c>
      <c r="L188" s="181">
        <v>1088</v>
      </c>
      <c r="M188" s="181">
        <v>14497</v>
      </c>
      <c r="N188" s="180"/>
      <c r="O188" s="182">
        <v>6</v>
      </c>
      <c r="P188" s="182">
        <v>0</v>
      </c>
      <c r="Q188" s="183">
        <v>80454</v>
      </c>
      <c r="R188" s="183">
        <v>0</v>
      </c>
      <c r="S188" s="183">
        <f t="shared" si="5"/>
        <v>0</v>
      </c>
      <c r="T188" s="183">
        <v>6528</v>
      </c>
      <c r="U188" s="184">
        <f t="shared" si="6"/>
        <v>86982</v>
      </c>
      <c r="V188" s="185"/>
      <c r="W188" s="199">
        <v>0</v>
      </c>
      <c r="X188" s="200">
        <v>0.18</v>
      </c>
      <c r="Y188" s="200">
        <v>6.8633656001667986E-2</v>
      </c>
      <c r="Z188" s="201">
        <v>0</v>
      </c>
      <c r="AA188" s="150"/>
      <c r="AB188" s="202">
        <v>3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430170600</v>
      </c>
      <c r="C189" s="196" t="s">
        <v>515</v>
      </c>
      <c r="D189" s="197">
        <v>170</v>
      </c>
      <c r="E189" s="196" t="s">
        <v>197</v>
      </c>
      <c r="F189" s="197">
        <v>600</v>
      </c>
      <c r="G189" s="198" t="s">
        <v>381</v>
      </c>
      <c r="H189" s="180"/>
      <c r="I189" s="181">
        <v>14110</v>
      </c>
      <c r="J189" s="181">
        <v>6172</v>
      </c>
      <c r="K189" s="181">
        <v>0</v>
      </c>
      <c r="L189" s="181">
        <v>1088</v>
      </c>
      <c r="M189" s="181">
        <v>21370</v>
      </c>
      <c r="N189" s="180"/>
      <c r="O189" s="182">
        <v>1</v>
      </c>
      <c r="P189" s="182">
        <v>0</v>
      </c>
      <c r="Q189" s="183">
        <v>20282</v>
      </c>
      <c r="R189" s="183">
        <v>0</v>
      </c>
      <c r="S189" s="183">
        <f t="shared" si="5"/>
        <v>0</v>
      </c>
      <c r="T189" s="183">
        <v>1088</v>
      </c>
      <c r="U189" s="184">
        <f t="shared" si="6"/>
        <v>21370</v>
      </c>
      <c r="V189" s="185"/>
      <c r="W189" s="199">
        <v>0</v>
      </c>
      <c r="X189" s="200">
        <v>0.09</v>
      </c>
      <c r="Y189" s="200">
        <v>7.0801360046180602E-3</v>
      </c>
      <c r="Z189" s="201">
        <v>0</v>
      </c>
      <c r="AA189" s="150"/>
      <c r="AB189" s="202">
        <v>0</v>
      </c>
      <c r="AC189" s="203">
        <v>0</v>
      </c>
      <c r="AD189" s="184">
        <v>0</v>
      </c>
      <c r="AE189" s="203">
        <v>0</v>
      </c>
      <c r="AF189" s="204">
        <v>0</v>
      </c>
      <c r="AG189" s="193"/>
    </row>
    <row r="190" spans="1:33" s="59" customFormat="1">
      <c r="A190" s="194">
        <v>430</v>
      </c>
      <c r="B190" s="195">
        <v>430170616</v>
      </c>
      <c r="C190" s="196" t="s">
        <v>515</v>
      </c>
      <c r="D190" s="197">
        <v>170</v>
      </c>
      <c r="E190" s="196" t="s">
        <v>197</v>
      </c>
      <c r="F190" s="197">
        <v>616</v>
      </c>
      <c r="G190" s="198" t="s">
        <v>386</v>
      </c>
      <c r="H190" s="180"/>
      <c r="I190" s="181">
        <v>9940</v>
      </c>
      <c r="J190" s="181">
        <v>2901</v>
      </c>
      <c r="K190" s="181">
        <v>0</v>
      </c>
      <c r="L190" s="181">
        <v>1088</v>
      </c>
      <c r="M190" s="181">
        <v>13929</v>
      </c>
      <c r="N190" s="180"/>
      <c r="O190" s="182">
        <v>1</v>
      </c>
      <c r="P190" s="182">
        <v>0</v>
      </c>
      <c r="Q190" s="183">
        <v>12841</v>
      </c>
      <c r="R190" s="183">
        <v>0</v>
      </c>
      <c r="S190" s="183">
        <f t="shared" si="5"/>
        <v>0</v>
      </c>
      <c r="T190" s="183">
        <v>1088</v>
      </c>
      <c r="U190" s="184">
        <f t="shared" si="6"/>
        <v>13929</v>
      </c>
      <c r="V190" s="185"/>
      <c r="W190" s="199">
        <v>0</v>
      </c>
      <c r="X190" s="200">
        <v>0.09</v>
      </c>
      <c r="Y190" s="200">
        <v>3.6420581834431177E-2</v>
      </c>
      <c r="Z190" s="201">
        <v>0</v>
      </c>
      <c r="AA190" s="150"/>
      <c r="AB190" s="202">
        <v>0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430170620</v>
      </c>
      <c r="C191" s="196" t="s">
        <v>515</v>
      </c>
      <c r="D191" s="197">
        <v>170</v>
      </c>
      <c r="E191" s="196" t="s">
        <v>197</v>
      </c>
      <c r="F191" s="197">
        <v>620</v>
      </c>
      <c r="G191" s="198" t="s">
        <v>388</v>
      </c>
      <c r="H191" s="180"/>
      <c r="I191" s="181">
        <v>12337</v>
      </c>
      <c r="J191" s="181">
        <v>6395</v>
      </c>
      <c r="K191" s="181">
        <v>0</v>
      </c>
      <c r="L191" s="181">
        <v>1088</v>
      </c>
      <c r="M191" s="181">
        <v>19820</v>
      </c>
      <c r="N191" s="180"/>
      <c r="O191" s="182">
        <v>9</v>
      </c>
      <c r="P191" s="182">
        <v>0</v>
      </c>
      <c r="Q191" s="183">
        <v>168588</v>
      </c>
      <c r="R191" s="183">
        <v>0</v>
      </c>
      <c r="S191" s="183">
        <f t="shared" si="5"/>
        <v>0</v>
      </c>
      <c r="T191" s="183">
        <v>9792</v>
      </c>
      <c r="U191" s="184">
        <f t="shared" si="6"/>
        <v>178380</v>
      </c>
      <c r="V191" s="185"/>
      <c r="W191" s="199">
        <v>0</v>
      </c>
      <c r="X191" s="200">
        <v>0.09</v>
      </c>
      <c r="Y191" s="200">
        <v>1.4994838768829009E-2</v>
      </c>
      <c r="Z191" s="201">
        <v>0</v>
      </c>
      <c r="AA191" s="150"/>
      <c r="AB191" s="202">
        <v>6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430170673</v>
      </c>
      <c r="C192" s="196" t="s">
        <v>515</v>
      </c>
      <c r="D192" s="197">
        <v>170</v>
      </c>
      <c r="E192" s="196" t="s">
        <v>197</v>
      </c>
      <c r="F192" s="197">
        <v>673</v>
      </c>
      <c r="G192" s="198" t="s">
        <v>403</v>
      </c>
      <c r="H192" s="180"/>
      <c r="I192" s="181">
        <v>9940</v>
      </c>
      <c r="J192" s="181">
        <v>5700</v>
      </c>
      <c r="K192" s="181">
        <v>0</v>
      </c>
      <c r="L192" s="181">
        <v>1088</v>
      </c>
      <c r="M192" s="181">
        <v>16728</v>
      </c>
      <c r="N192" s="180"/>
      <c r="O192" s="182">
        <v>1</v>
      </c>
      <c r="P192" s="182">
        <v>0</v>
      </c>
      <c r="Q192" s="183">
        <v>15640</v>
      </c>
      <c r="R192" s="183">
        <v>0</v>
      </c>
      <c r="S192" s="183">
        <f t="shared" si="5"/>
        <v>0</v>
      </c>
      <c r="T192" s="183">
        <v>1088</v>
      </c>
      <c r="U192" s="184">
        <f t="shared" si="6"/>
        <v>16728</v>
      </c>
      <c r="V192" s="185"/>
      <c r="W192" s="199">
        <v>0</v>
      </c>
      <c r="X192" s="200">
        <v>0.09</v>
      </c>
      <c r="Y192" s="200">
        <v>1.9758260301713803E-2</v>
      </c>
      <c r="Z192" s="201">
        <v>0</v>
      </c>
      <c r="AA192" s="150"/>
      <c r="AB192" s="202">
        <v>0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430170690</v>
      </c>
      <c r="C193" s="196" t="s">
        <v>515</v>
      </c>
      <c r="D193" s="197">
        <v>170</v>
      </c>
      <c r="E193" s="196" t="s">
        <v>197</v>
      </c>
      <c r="F193" s="197">
        <v>690</v>
      </c>
      <c r="G193" s="198" t="s">
        <v>409</v>
      </c>
      <c r="H193" s="180"/>
      <c r="I193" s="181">
        <v>11837</v>
      </c>
      <c r="J193" s="181">
        <v>4836</v>
      </c>
      <c r="K193" s="181">
        <v>0</v>
      </c>
      <c r="L193" s="181">
        <v>1088</v>
      </c>
      <c r="M193" s="181">
        <v>17761</v>
      </c>
      <c r="N193" s="180"/>
      <c r="O193" s="182">
        <v>2</v>
      </c>
      <c r="P193" s="182">
        <v>0</v>
      </c>
      <c r="Q193" s="183">
        <v>33346</v>
      </c>
      <c r="R193" s="183">
        <v>0</v>
      </c>
      <c r="S193" s="183">
        <f t="shared" si="5"/>
        <v>0</v>
      </c>
      <c r="T193" s="183">
        <v>2176</v>
      </c>
      <c r="U193" s="184">
        <f t="shared" si="6"/>
        <v>35522</v>
      </c>
      <c r="V193" s="185"/>
      <c r="W193" s="199">
        <v>0</v>
      </c>
      <c r="X193" s="200">
        <v>0.09</v>
      </c>
      <c r="Y193" s="200">
        <v>1.3190359333493138E-2</v>
      </c>
      <c r="Z193" s="201">
        <v>0</v>
      </c>
      <c r="AA193" s="150"/>
      <c r="AB193" s="202">
        <v>1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430170695</v>
      </c>
      <c r="C194" s="196" t="s">
        <v>515</v>
      </c>
      <c r="D194" s="197">
        <v>170</v>
      </c>
      <c r="E194" s="196" t="s">
        <v>197</v>
      </c>
      <c r="F194" s="197">
        <v>695</v>
      </c>
      <c r="G194" s="198" t="s">
        <v>410</v>
      </c>
      <c r="H194" s="180"/>
      <c r="I194" s="181">
        <v>11837</v>
      </c>
      <c r="J194" s="181">
        <v>7470</v>
      </c>
      <c r="K194" s="181">
        <v>0</v>
      </c>
      <c r="L194" s="181">
        <v>1088</v>
      </c>
      <c r="M194" s="181">
        <v>20395</v>
      </c>
      <c r="N194" s="180"/>
      <c r="O194" s="182">
        <v>1</v>
      </c>
      <c r="P194" s="182">
        <v>0</v>
      </c>
      <c r="Q194" s="183">
        <v>19307</v>
      </c>
      <c r="R194" s="183">
        <v>0</v>
      </c>
      <c r="S194" s="183">
        <f t="shared" si="5"/>
        <v>0</v>
      </c>
      <c r="T194" s="183">
        <v>1088</v>
      </c>
      <c r="U194" s="184">
        <f t="shared" si="6"/>
        <v>20395</v>
      </c>
      <c r="V194" s="185"/>
      <c r="W194" s="199">
        <v>0</v>
      </c>
      <c r="X194" s="200">
        <v>0.09</v>
      </c>
      <c r="Y194" s="200">
        <v>1.1302381860395223E-3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430170710</v>
      </c>
      <c r="C195" s="196" t="s">
        <v>515</v>
      </c>
      <c r="D195" s="197">
        <v>170</v>
      </c>
      <c r="E195" s="196" t="s">
        <v>197</v>
      </c>
      <c r="F195" s="197">
        <v>710</v>
      </c>
      <c r="G195" s="198" t="s">
        <v>414</v>
      </c>
      <c r="H195" s="180"/>
      <c r="I195" s="181">
        <v>11363</v>
      </c>
      <c r="J195" s="181">
        <v>5255</v>
      </c>
      <c r="K195" s="181">
        <v>0</v>
      </c>
      <c r="L195" s="181">
        <v>1088</v>
      </c>
      <c r="M195" s="181">
        <v>17706</v>
      </c>
      <c r="N195" s="180"/>
      <c r="O195" s="182">
        <v>4</v>
      </c>
      <c r="P195" s="182">
        <v>0</v>
      </c>
      <c r="Q195" s="183">
        <v>66472</v>
      </c>
      <c r="R195" s="183">
        <v>0</v>
      </c>
      <c r="S195" s="183">
        <f t="shared" si="5"/>
        <v>0</v>
      </c>
      <c r="T195" s="183">
        <v>4352</v>
      </c>
      <c r="U195" s="184">
        <f t="shared" si="6"/>
        <v>70824</v>
      </c>
      <c r="V195" s="185"/>
      <c r="W195" s="199">
        <v>0</v>
      </c>
      <c r="X195" s="200">
        <v>0.09</v>
      </c>
      <c r="Y195" s="200">
        <v>7.9316512766060068E-3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430170725</v>
      </c>
      <c r="C196" s="196" t="s">
        <v>515</v>
      </c>
      <c r="D196" s="197">
        <v>170</v>
      </c>
      <c r="E196" s="196" t="s">
        <v>197</v>
      </c>
      <c r="F196" s="197">
        <v>725</v>
      </c>
      <c r="G196" s="198" t="s">
        <v>419</v>
      </c>
      <c r="H196" s="180"/>
      <c r="I196" s="181">
        <v>11364</v>
      </c>
      <c r="J196" s="181">
        <v>3273</v>
      </c>
      <c r="K196" s="181">
        <v>0</v>
      </c>
      <c r="L196" s="181">
        <v>1088</v>
      </c>
      <c r="M196" s="181">
        <v>15725</v>
      </c>
      <c r="N196" s="180"/>
      <c r="O196" s="182">
        <v>15</v>
      </c>
      <c r="P196" s="182">
        <v>0</v>
      </c>
      <c r="Q196" s="183">
        <v>219555</v>
      </c>
      <c r="R196" s="183">
        <v>0</v>
      </c>
      <c r="S196" s="183">
        <f t="shared" si="5"/>
        <v>0</v>
      </c>
      <c r="T196" s="183">
        <v>16320</v>
      </c>
      <c r="U196" s="184">
        <f t="shared" si="6"/>
        <v>235875</v>
      </c>
      <c r="V196" s="185"/>
      <c r="W196" s="199">
        <v>0</v>
      </c>
      <c r="X196" s="200">
        <v>0.09</v>
      </c>
      <c r="Y196" s="200">
        <v>1.1365768479366913E-2</v>
      </c>
      <c r="Z196" s="201">
        <v>0</v>
      </c>
      <c r="AA196" s="150"/>
      <c r="AB196" s="202">
        <v>6</v>
      </c>
      <c r="AC196" s="203">
        <v>0</v>
      </c>
      <c r="AD196" s="184">
        <v>0</v>
      </c>
      <c r="AE196" s="203">
        <v>0</v>
      </c>
      <c r="AF196" s="204">
        <v>0</v>
      </c>
      <c r="AG196" s="193"/>
    </row>
    <row r="197" spans="1:33" s="59" customFormat="1">
      <c r="A197" s="194">
        <v>430</v>
      </c>
      <c r="B197" s="195">
        <v>430170730</v>
      </c>
      <c r="C197" s="196" t="s">
        <v>515</v>
      </c>
      <c r="D197" s="197">
        <v>170</v>
      </c>
      <c r="E197" s="196" t="s">
        <v>197</v>
      </c>
      <c r="F197" s="197">
        <v>730</v>
      </c>
      <c r="G197" s="198" t="s">
        <v>421</v>
      </c>
      <c r="H197" s="180"/>
      <c r="I197" s="181">
        <v>12551</v>
      </c>
      <c r="J197" s="181">
        <v>5608</v>
      </c>
      <c r="K197" s="181">
        <v>0</v>
      </c>
      <c r="L197" s="181">
        <v>1088</v>
      </c>
      <c r="M197" s="181">
        <v>19247</v>
      </c>
      <c r="N197" s="180"/>
      <c r="O197" s="182">
        <v>7</v>
      </c>
      <c r="P197" s="182">
        <v>0</v>
      </c>
      <c r="Q197" s="183">
        <v>127113</v>
      </c>
      <c r="R197" s="183">
        <v>0</v>
      </c>
      <c r="S197" s="183">
        <f t="shared" si="5"/>
        <v>0</v>
      </c>
      <c r="T197" s="183">
        <v>7616</v>
      </c>
      <c r="U197" s="184">
        <f t="shared" si="6"/>
        <v>134729</v>
      </c>
      <c r="V197" s="185"/>
      <c r="W197" s="199">
        <v>0</v>
      </c>
      <c r="X197" s="200">
        <v>0.09</v>
      </c>
      <c r="Y197" s="200">
        <v>5.268653758721248E-3</v>
      </c>
      <c r="Z197" s="201">
        <v>0</v>
      </c>
      <c r="AA197" s="150"/>
      <c r="AB197" s="202">
        <v>5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430170735</v>
      </c>
      <c r="C198" s="196" t="s">
        <v>515</v>
      </c>
      <c r="D198" s="197">
        <v>170</v>
      </c>
      <c r="E198" s="196" t="s">
        <v>197</v>
      </c>
      <c r="F198" s="197">
        <v>735</v>
      </c>
      <c r="G198" s="198" t="s">
        <v>422</v>
      </c>
      <c r="H198" s="180"/>
      <c r="I198" s="181">
        <v>10889</v>
      </c>
      <c r="J198" s="181">
        <v>3814</v>
      </c>
      <c r="K198" s="181">
        <v>0</v>
      </c>
      <c r="L198" s="181">
        <v>1088</v>
      </c>
      <c r="M198" s="181">
        <v>15791</v>
      </c>
      <c r="N198" s="180"/>
      <c r="O198" s="182">
        <v>2</v>
      </c>
      <c r="P198" s="182">
        <v>0</v>
      </c>
      <c r="Q198" s="183">
        <v>29406</v>
      </c>
      <c r="R198" s="183">
        <v>0</v>
      </c>
      <c r="S198" s="183">
        <f t="shared" si="5"/>
        <v>0</v>
      </c>
      <c r="T198" s="183">
        <v>2176</v>
      </c>
      <c r="U198" s="184">
        <f t="shared" si="6"/>
        <v>31582</v>
      </c>
      <c r="V198" s="185"/>
      <c r="W198" s="199">
        <v>0</v>
      </c>
      <c r="X198" s="200">
        <v>0.09</v>
      </c>
      <c r="Y198" s="200">
        <v>1.6279902163095477E-2</v>
      </c>
      <c r="Z198" s="201">
        <v>0</v>
      </c>
      <c r="AA198" s="150"/>
      <c r="AB198" s="202">
        <v>2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430170775</v>
      </c>
      <c r="C199" s="196" t="s">
        <v>515</v>
      </c>
      <c r="D199" s="197">
        <v>170</v>
      </c>
      <c r="E199" s="196" t="s">
        <v>197</v>
      </c>
      <c r="F199" s="197">
        <v>775</v>
      </c>
      <c r="G199" s="198" t="s">
        <v>436</v>
      </c>
      <c r="H199" s="180"/>
      <c r="I199" s="181">
        <v>13085</v>
      </c>
      <c r="J199" s="181">
        <v>3687</v>
      </c>
      <c r="K199" s="181">
        <v>0</v>
      </c>
      <c r="L199" s="181">
        <v>1088</v>
      </c>
      <c r="M199" s="181">
        <v>17860</v>
      </c>
      <c r="N199" s="180"/>
      <c r="O199" s="182">
        <v>3</v>
      </c>
      <c r="P199" s="182">
        <v>0</v>
      </c>
      <c r="Q199" s="183">
        <v>50316</v>
      </c>
      <c r="R199" s="183">
        <v>0</v>
      </c>
      <c r="S199" s="183">
        <f t="shared" si="5"/>
        <v>0</v>
      </c>
      <c r="T199" s="183">
        <v>3264</v>
      </c>
      <c r="U199" s="184">
        <f t="shared" si="6"/>
        <v>53580</v>
      </c>
      <c r="V199" s="185"/>
      <c r="W199" s="199">
        <v>0</v>
      </c>
      <c r="X199" s="200">
        <v>0.09</v>
      </c>
      <c r="Y199" s="200">
        <v>8.1870778638143803E-3</v>
      </c>
      <c r="Z199" s="201">
        <v>0</v>
      </c>
      <c r="AA199" s="150"/>
      <c r="AB199" s="202">
        <v>1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432</v>
      </c>
      <c r="B200" s="195">
        <v>432712020</v>
      </c>
      <c r="C200" s="196" t="s">
        <v>517</v>
      </c>
      <c r="D200" s="197">
        <v>712</v>
      </c>
      <c r="E200" s="196" t="s">
        <v>415</v>
      </c>
      <c r="F200" s="197">
        <v>20</v>
      </c>
      <c r="G200" s="198" t="s">
        <v>47</v>
      </c>
      <c r="H200" s="180"/>
      <c r="I200" s="181">
        <v>10785</v>
      </c>
      <c r="J200" s="181">
        <v>2483</v>
      </c>
      <c r="K200" s="181">
        <v>0</v>
      </c>
      <c r="L200" s="181">
        <v>1088</v>
      </c>
      <c r="M200" s="181">
        <v>14356</v>
      </c>
      <c r="N200" s="180"/>
      <c r="O200" s="182">
        <v>86</v>
      </c>
      <c r="P200" s="182">
        <v>0</v>
      </c>
      <c r="Q200" s="183">
        <v>1141048</v>
      </c>
      <c r="R200" s="183">
        <v>0</v>
      </c>
      <c r="S200" s="183">
        <f t="shared" si="5"/>
        <v>0</v>
      </c>
      <c r="T200" s="183">
        <v>93568</v>
      </c>
      <c r="U200" s="184">
        <f t="shared" si="6"/>
        <v>1234616</v>
      </c>
      <c r="V200" s="185"/>
      <c r="W200" s="199">
        <v>0</v>
      </c>
      <c r="X200" s="200">
        <v>0.09</v>
      </c>
      <c r="Y200" s="200">
        <v>5.6703303949715969E-2</v>
      </c>
      <c r="Z200" s="201">
        <v>0</v>
      </c>
      <c r="AA200" s="150"/>
      <c r="AB200" s="202">
        <v>20</v>
      </c>
      <c r="AC200" s="203">
        <v>0</v>
      </c>
      <c r="AD200" s="184">
        <v>0</v>
      </c>
      <c r="AE200" s="203">
        <v>0</v>
      </c>
      <c r="AF200" s="204">
        <v>0</v>
      </c>
      <c r="AG200" s="193"/>
    </row>
    <row r="201" spans="1:33" s="59" customFormat="1">
      <c r="A201" s="194">
        <v>432</v>
      </c>
      <c r="B201" s="195">
        <v>432712172</v>
      </c>
      <c r="C201" s="196" t="s">
        <v>517</v>
      </c>
      <c r="D201" s="197">
        <v>712</v>
      </c>
      <c r="E201" s="196" t="s">
        <v>415</v>
      </c>
      <c r="F201" s="197">
        <v>172</v>
      </c>
      <c r="G201" s="198" t="s">
        <v>199</v>
      </c>
      <c r="H201" s="180"/>
      <c r="I201" s="181">
        <v>9754</v>
      </c>
      <c r="J201" s="181">
        <v>8289</v>
      </c>
      <c r="K201" s="181">
        <v>0</v>
      </c>
      <c r="L201" s="181">
        <v>1088</v>
      </c>
      <c r="M201" s="181">
        <v>19131</v>
      </c>
      <c r="N201" s="180"/>
      <c r="O201" s="182">
        <v>2</v>
      </c>
      <c r="P201" s="182">
        <v>0</v>
      </c>
      <c r="Q201" s="183">
        <v>36086</v>
      </c>
      <c r="R201" s="183">
        <v>0</v>
      </c>
      <c r="S201" s="183">
        <f t="shared" si="5"/>
        <v>0</v>
      </c>
      <c r="T201" s="183">
        <v>2176</v>
      </c>
      <c r="U201" s="184">
        <f t="shared" si="6"/>
        <v>38262</v>
      </c>
      <c r="V201" s="185"/>
      <c r="W201" s="199">
        <v>0</v>
      </c>
      <c r="X201" s="200">
        <v>0.09</v>
      </c>
      <c r="Y201" s="200">
        <v>2.8071884867149552E-2</v>
      </c>
      <c r="Z201" s="201">
        <v>0</v>
      </c>
      <c r="AA201" s="150"/>
      <c r="AB201" s="202">
        <v>0</v>
      </c>
      <c r="AC201" s="203">
        <v>0</v>
      </c>
      <c r="AD201" s="184">
        <v>0</v>
      </c>
      <c r="AE201" s="203">
        <v>0</v>
      </c>
      <c r="AF201" s="204">
        <v>0</v>
      </c>
      <c r="AG201" s="193"/>
    </row>
    <row r="202" spans="1:33" s="59" customFormat="1">
      <c r="A202" s="194">
        <v>432</v>
      </c>
      <c r="B202" s="195">
        <v>432712261</v>
      </c>
      <c r="C202" s="196" t="s">
        <v>517</v>
      </c>
      <c r="D202" s="197">
        <v>712</v>
      </c>
      <c r="E202" s="196" t="s">
        <v>415</v>
      </c>
      <c r="F202" s="197">
        <v>261</v>
      </c>
      <c r="G202" s="198" t="s">
        <v>288</v>
      </c>
      <c r="H202" s="180"/>
      <c r="I202" s="181">
        <v>10195</v>
      </c>
      <c r="J202" s="181">
        <v>7138</v>
      </c>
      <c r="K202" s="181">
        <v>0</v>
      </c>
      <c r="L202" s="181">
        <v>1088</v>
      </c>
      <c r="M202" s="181">
        <v>18421</v>
      </c>
      <c r="N202" s="180"/>
      <c r="O202" s="182">
        <v>19</v>
      </c>
      <c r="P202" s="182">
        <v>0</v>
      </c>
      <c r="Q202" s="183">
        <v>329327</v>
      </c>
      <c r="R202" s="183">
        <v>0</v>
      </c>
      <c r="S202" s="183">
        <f t="shared" ref="S202:S265" si="7">IFERROR(VLOOKUP(B202,transp,2,FALSE),0)</f>
        <v>0</v>
      </c>
      <c r="T202" s="183">
        <v>20672</v>
      </c>
      <c r="U202" s="184">
        <f t="shared" ref="U202:U265" si="8">SUM(Q202:T202)</f>
        <v>349999</v>
      </c>
      <c r="V202" s="185"/>
      <c r="W202" s="199">
        <v>0</v>
      </c>
      <c r="X202" s="200">
        <v>0.09</v>
      </c>
      <c r="Y202" s="200">
        <v>7.6490138027869845E-2</v>
      </c>
      <c r="Z202" s="201">
        <v>0</v>
      </c>
      <c r="AA202" s="150"/>
      <c r="AB202" s="202">
        <v>0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432</v>
      </c>
      <c r="B203" s="195">
        <v>432712300</v>
      </c>
      <c r="C203" s="196" t="s">
        <v>517</v>
      </c>
      <c r="D203" s="197">
        <v>712</v>
      </c>
      <c r="E203" s="196" t="s">
        <v>415</v>
      </c>
      <c r="F203" s="197">
        <v>300</v>
      </c>
      <c r="G203" s="198" t="s">
        <v>327</v>
      </c>
      <c r="H203" s="180"/>
      <c r="I203" s="181">
        <v>9754</v>
      </c>
      <c r="J203" s="181">
        <v>17638</v>
      </c>
      <c r="K203" s="181">
        <v>0</v>
      </c>
      <c r="L203" s="181">
        <v>1088</v>
      </c>
      <c r="M203" s="181">
        <v>28480</v>
      </c>
      <c r="N203" s="180"/>
      <c r="O203" s="182">
        <v>1</v>
      </c>
      <c r="P203" s="182">
        <v>0</v>
      </c>
      <c r="Q203" s="183">
        <v>27392</v>
      </c>
      <c r="R203" s="183">
        <v>0</v>
      </c>
      <c r="S203" s="183">
        <f t="shared" si="7"/>
        <v>0</v>
      </c>
      <c r="T203" s="183">
        <v>1088</v>
      </c>
      <c r="U203" s="184">
        <f t="shared" si="8"/>
        <v>28480</v>
      </c>
      <c r="V203" s="185"/>
      <c r="W203" s="199">
        <v>0</v>
      </c>
      <c r="X203" s="200">
        <v>0.09</v>
      </c>
      <c r="Y203" s="200">
        <v>3.9737539585941572E-3</v>
      </c>
      <c r="Z203" s="201">
        <v>0</v>
      </c>
      <c r="AA203" s="150"/>
      <c r="AB203" s="202">
        <v>0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432</v>
      </c>
      <c r="B204" s="195">
        <v>432712645</v>
      </c>
      <c r="C204" s="196" t="s">
        <v>517</v>
      </c>
      <c r="D204" s="197">
        <v>712</v>
      </c>
      <c r="E204" s="196" t="s">
        <v>415</v>
      </c>
      <c r="F204" s="197">
        <v>645</v>
      </c>
      <c r="G204" s="198" t="s">
        <v>394</v>
      </c>
      <c r="H204" s="180"/>
      <c r="I204" s="181">
        <v>11702</v>
      </c>
      <c r="J204" s="181">
        <v>4622</v>
      </c>
      <c r="K204" s="181">
        <v>0</v>
      </c>
      <c r="L204" s="181">
        <v>1088</v>
      </c>
      <c r="M204" s="181">
        <v>17412</v>
      </c>
      <c r="N204" s="180"/>
      <c r="O204" s="182">
        <v>45</v>
      </c>
      <c r="P204" s="182">
        <v>0</v>
      </c>
      <c r="Q204" s="183">
        <v>734580</v>
      </c>
      <c r="R204" s="183">
        <v>0</v>
      </c>
      <c r="S204" s="183">
        <f t="shared" si="7"/>
        <v>0</v>
      </c>
      <c r="T204" s="183">
        <v>48960</v>
      </c>
      <c r="U204" s="184">
        <f t="shared" si="8"/>
        <v>783540</v>
      </c>
      <c r="V204" s="185"/>
      <c r="W204" s="199">
        <v>0</v>
      </c>
      <c r="X204" s="200">
        <v>0.09</v>
      </c>
      <c r="Y204" s="200">
        <v>3.9312945018864114E-2</v>
      </c>
      <c r="Z204" s="201">
        <v>0</v>
      </c>
      <c r="AA204" s="150"/>
      <c r="AB204" s="202">
        <v>7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432</v>
      </c>
      <c r="B205" s="195">
        <v>432712660</v>
      </c>
      <c r="C205" s="196" t="s">
        <v>517</v>
      </c>
      <c r="D205" s="197">
        <v>712</v>
      </c>
      <c r="E205" s="196" t="s">
        <v>415</v>
      </c>
      <c r="F205" s="197">
        <v>660</v>
      </c>
      <c r="G205" s="198" t="s">
        <v>398</v>
      </c>
      <c r="H205" s="180"/>
      <c r="I205" s="181">
        <v>11440</v>
      </c>
      <c r="J205" s="181">
        <v>9185</v>
      </c>
      <c r="K205" s="181">
        <v>0</v>
      </c>
      <c r="L205" s="181">
        <v>1088</v>
      </c>
      <c r="M205" s="181">
        <v>21713</v>
      </c>
      <c r="N205" s="180"/>
      <c r="O205" s="182">
        <v>84</v>
      </c>
      <c r="P205" s="182">
        <v>0</v>
      </c>
      <c r="Q205" s="183">
        <v>1732500</v>
      </c>
      <c r="R205" s="183">
        <v>0</v>
      </c>
      <c r="S205" s="183">
        <f t="shared" si="7"/>
        <v>0</v>
      </c>
      <c r="T205" s="183">
        <v>91392</v>
      </c>
      <c r="U205" s="184">
        <f t="shared" si="8"/>
        <v>1823892</v>
      </c>
      <c r="V205" s="185"/>
      <c r="W205" s="199">
        <v>0</v>
      </c>
      <c r="X205" s="200">
        <v>0.09</v>
      </c>
      <c r="Y205" s="200">
        <v>7.7251526852637226E-2</v>
      </c>
      <c r="Z205" s="201">
        <v>0</v>
      </c>
      <c r="AA205" s="150"/>
      <c r="AB205" s="202">
        <v>24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432</v>
      </c>
      <c r="B206" s="195">
        <v>432712712</v>
      </c>
      <c r="C206" s="196" t="s">
        <v>517</v>
      </c>
      <c r="D206" s="197">
        <v>712</v>
      </c>
      <c r="E206" s="196" t="s">
        <v>415</v>
      </c>
      <c r="F206" s="197">
        <v>712</v>
      </c>
      <c r="G206" s="198" t="s">
        <v>415</v>
      </c>
      <c r="H206" s="180"/>
      <c r="I206" s="181">
        <v>11651</v>
      </c>
      <c r="J206" s="181">
        <v>8736</v>
      </c>
      <c r="K206" s="181">
        <v>0</v>
      </c>
      <c r="L206" s="181">
        <v>1088</v>
      </c>
      <c r="M206" s="181">
        <v>21475</v>
      </c>
      <c r="N206" s="180"/>
      <c r="O206" s="182">
        <v>13</v>
      </c>
      <c r="P206" s="182">
        <v>0</v>
      </c>
      <c r="Q206" s="183">
        <v>265031</v>
      </c>
      <c r="R206" s="183">
        <v>0</v>
      </c>
      <c r="S206" s="183">
        <f t="shared" si="7"/>
        <v>0</v>
      </c>
      <c r="T206" s="183">
        <v>14144</v>
      </c>
      <c r="U206" s="184">
        <f t="shared" si="8"/>
        <v>279175</v>
      </c>
      <c r="V206" s="185"/>
      <c r="W206" s="199">
        <v>0</v>
      </c>
      <c r="X206" s="200">
        <v>0.09</v>
      </c>
      <c r="Y206" s="200">
        <v>2.437676161888911E-2</v>
      </c>
      <c r="Z206" s="201">
        <v>0</v>
      </c>
      <c r="AA206" s="150"/>
      <c r="AB206" s="202">
        <v>2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435</v>
      </c>
      <c r="B207" s="195">
        <v>435301009</v>
      </c>
      <c r="C207" s="196" t="s">
        <v>518</v>
      </c>
      <c r="D207" s="197">
        <v>301</v>
      </c>
      <c r="E207" s="196" t="s">
        <v>328</v>
      </c>
      <c r="F207" s="197">
        <v>9</v>
      </c>
      <c r="G207" s="198" t="s">
        <v>36</v>
      </c>
      <c r="H207" s="180"/>
      <c r="I207" s="181">
        <v>11611</v>
      </c>
      <c r="J207" s="181">
        <v>8147</v>
      </c>
      <c r="K207" s="181">
        <v>0</v>
      </c>
      <c r="L207" s="181">
        <v>1088</v>
      </c>
      <c r="M207" s="181">
        <v>20846</v>
      </c>
      <c r="N207" s="180"/>
      <c r="O207" s="182">
        <v>1</v>
      </c>
      <c r="P207" s="182">
        <v>0</v>
      </c>
      <c r="Q207" s="183">
        <v>19758</v>
      </c>
      <c r="R207" s="183">
        <v>0</v>
      </c>
      <c r="S207" s="183">
        <f t="shared" si="7"/>
        <v>0</v>
      </c>
      <c r="T207" s="183">
        <v>1088</v>
      </c>
      <c r="U207" s="184">
        <f t="shared" si="8"/>
        <v>20846</v>
      </c>
      <c r="V207" s="185"/>
      <c r="W207" s="199">
        <v>0</v>
      </c>
      <c r="X207" s="200">
        <v>0.09</v>
      </c>
      <c r="Y207" s="200">
        <v>2.3364461654453873E-3</v>
      </c>
      <c r="Z207" s="201">
        <v>0</v>
      </c>
      <c r="AA207" s="150"/>
      <c r="AB207" s="202">
        <v>0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435</v>
      </c>
      <c r="B208" s="195">
        <v>435301031</v>
      </c>
      <c r="C208" s="196" t="s">
        <v>518</v>
      </c>
      <c r="D208" s="197">
        <v>301</v>
      </c>
      <c r="E208" s="196" t="s">
        <v>328</v>
      </c>
      <c r="F208" s="197">
        <v>31</v>
      </c>
      <c r="G208" s="198" t="s">
        <v>58</v>
      </c>
      <c r="H208" s="180"/>
      <c r="I208" s="181">
        <v>11717</v>
      </c>
      <c r="J208" s="181">
        <v>5255</v>
      </c>
      <c r="K208" s="181">
        <v>0</v>
      </c>
      <c r="L208" s="181">
        <v>1088</v>
      </c>
      <c r="M208" s="181">
        <v>18060</v>
      </c>
      <c r="N208" s="180"/>
      <c r="O208" s="182">
        <v>63</v>
      </c>
      <c r="P208" s="182">
        <v>0</v>
      </c>
      <c r="Q208" s="183">
        <v>1069236</v>
      </c>
      <c r="R208" s="183">
        <v>0</v>
      </c>
      <c r="S208" s="183">
        <f t="shared" si="7"/>
        <v>0</v>
      </c>
      <c r="T208" s="183">
        <v>68544</v>
      </c>
      <c r="U208" s="184">
        <f t="shared" si="8"/>
        <v>1137780</v>
      </c>
      <c r="V208" s="185"/>
      <c r="W208" s="199">
        <v>0</v>
      </c>
      <c r="X208" s="200">
        <v>0.09</v>
      </c>
      <c r="Y208" s="200">
        <v>1.9023109787577597E-2</v>
      </c>
      <c r="Z208" s="201">
        <v>0</v>
      </c>
      <c r="AA208" s="150"/>
      <c r="AB208" s="202">
        <v>0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435</v>
      </c>
      <c r="B209" s="195">
        <v>435301048</v>
      </c>
      <c r="C209" s="196" t="s">
        <v>518</v>
      </c>
      <c r="D209" s="197">
        <v>301</v>
      </c>
      <c r="E209" s="196" t="s">
        <v>328</v>
      </c>
      <c r="F209" s="197">
        <v>48</v>
      </c>
      <c r="G209" s="198" t="s">
        <v>75</v>
      </c>
      <c r="H209" s="180"/>
      <c r="I209" s="181">
        <v>11611</v>
      </c>
      <c r="J209" s="181">
        <v>9413</v>
      </c>
      <c r="K209" s="181">
        <v>0</v>
      </c>
      <c r="L209" s="181">
        <v>1088</v>
      </c>
      <c r="M209" s="181">
        <v>22112</v>
      </c>
      <c r="N209" s="180"/>
      <c r="O209" s="182">
        <v>1</v>
      </c>
      <c r="P209" s="182">
        <v>0</v>
      </c>
      <c r="Q209" s="183">
        <v>21024</v>
      </c>
      <c r="R209" s="183">
        <v>0</v>
      </c>
      <c r="S209" s="183">
        <f t="shared" si="7"/>
        <v>0</v>
      </c>
      <c r="T209" s="183">
        <v>1088</v>
      </c>
      <c r="U209" s="184">
        <f t="shared" si="8"/>
        <v>22112</v>
      </c>
      <c r="V209" s="185"/>
      <c r="W209" s="199">
        <v>0</v>
      </c>
      <c r="X209" s="200">
        <v>0.09</v>
      </c>
      <c r="Y209" s="200">
        <v>8.3960886835764798E-4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435</v>
      </c>
      <c r="B210" s="195">
        <v>435301056</v>
      </c>
      <c r="C210" s="196" t="s">
        <v>518</v>
      </c>
      <c r="D210" s="197">
        <v>301</v>
      </c>
      <c r="E210" s="196" t="s">
        <v>328</v>
      </c>
      <c r="F210" s="197">
        <v>56</v>
      </c>
      <c r="G210" s="198" t="s">
        <v>83</v>
      </c>
      <c r="H210" s="180"/>
      <c r="I210" s="181">
        <v>11316</v>
      </c>
      <c r="J210" s="181">
        <v>3746</v>
      </c>
      <c r="K210" s="181">
        <v>0</v>
      </c>
      <c r="L210" s="181">
        <v>1088</v>
      </c>
      <c r="M210" s="181">
        <v>16150</v>
      </c>
      <c r="N210" s="180"/>
      <c r="O210" s="182">
        <v>86</v>
      </c>
      <c r="P210" s="182">
        <v>0</v>
      </c>
      <c r="Q210" s="183">
        <v>1295332</v>
      </c>
      <c r="R210" s="183">
        <v>0</v>
      </c>
      <c r="S210" s="183">
        <f t="shared" si="7"/>
        <v>0</v>
      </c>
      <c r="T210" s="183">
        <v>93568</v>
      </c>
      <c r="U210" s="184">
        <f t="shared" si="8"/>
        <v>1388900</v>
      </c>
      <c r="V210" s="185"/>
      <c r="W210" s="199">
        <v>0</v>
      </c>
      <c r="X210" s="200">
        <v>0.09</v>
      </c>
      <c r="Y210" s="200">
        <v>1.9966145897752131E-2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435</v>
      </c>
      <c r="B211" s="195">
        <v>435301079</v>
      </c>
      <c r="C211" s="196" t="s">
        <v>518</v>
      </c>
      <c r="D211" s="197">
        <v>301</v>
      </c>
      <c r="E211" s="196" t="s">
        <v>328</v>
      </c>
      <c r="F211" s="197">
        <v>79</v>
      </c>
      <c r="G211" s="198" t="s">
        <v>106</v>
      </c>
      <c r="H211" s="180"/>
      <c r="I211" s="181">
        <v>12081</v>
      </c>
      <c r="J211" s="181">
        <v>116</v>
      </c>
      <c r="K211" s="181">
        <v>0</v>
      </c>
      <c r="L211" s="181">
        <v>1088</v>
      </c>
      <c r="M211" s="181">
        <v>13285</v>
      </c>
      <c r="N211" s="180"/>
      <c r="O211" s="182">
        <v>161</v>
      </c>
      <c r="P211" s="182">
        <v>0</v>
      </c>
      <c r="Q211" s="183">
        <v>1963717</v>
      </c>
      <c r="R211" s="183">
        <v>0</v>
      </c>
      <c r="S211" s="183">
        <f t="shared" si="7"/>
        <v>0</v>
      </c>
      <c r="T211" s="183">
        <v>175168</v>
      </c>
      <c r="U211" s="184">
        <f t="shared" si="8"/>
        <v>2138885</v>
      </c>
      <c r="V211" s="185"/>
      <c r="W211" s="199">
        <v>0</v>
      </c>
      <c r="X211" s="200">
        <v>0.09</v>
      </c>
      <c r="Y211" s="200">
        <v>6.8571601439741767E-2</v>
      </c>
      <c r="Z211" s="201">
        <v>0</v>
      </c>
      <c r="AA211" s="150"/>
      <c r="AB211" s="202">
        <v>0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435</v>
      </c>
      <c r="B212" s="195">
        <v>435301149</v>
      </c>
      <c r="C212" s="196" t="s">
        <v>518</v>
      </c>
      <c r="D212" s="197">
        <v>301</v>
      </c>
      <c r="E212" s="196" t="s">
        <v>328</v>
      </c>
      <c r="F212" s="197">
        <v>149</v>
      </c>
      <c r="G212" s="198" t="s">
        <v>176</v>
      </c>
      <c r="H212" s="180"/>
      <c r="I212" s="181">
        <v>18088</v>
      </c>
      <c r="J212" s="181">
        <v>131</v>
      </c>
      <c r="K212" s="181">
        <v>0</v>
      </c>
      <c r="L212" s="181">
        <v>1088</v>
      </c>
      <c r="M212" s="181">
        <v>19307</v>
      </c>
      <c r="N212" s="180"/>
      <c r="O212" s="182">
        <v>6</v>
      </c>
      <c r="P212" s="182">
        <v>0</v>
      </c>
      <c r="Q212" s="183">
        <v>109314</v>
      </c>
      <c r="R212" s="183">
        <v>0</v>
      </c>
      <c r="S212" s="183">
        <f t="shared" si="7"/>
        <v>0</v>
      </c>
      <c r="T212" s="183">
        <v>6528</v>
      </c>
      <c r="U212" s="184">
        <f t="shared" si="8"/>
        <v>115842</v>
      </c>
      <c r="V212" s="185"/>
      <c r="W212" s="199">
        <v>0</v>
      </c>
      <c r="X212" s="200">
        <v>0.18</v>
      </c>
      <c r="Y212" s="200">
        <v>0.12338713336271696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435</v>
      </c>
      <c r="B213" s="195">
        <v>435301160</v>
      </c>
      <c r="C213" s="196" t="s">
        <v>518</v>
      </c>
      <c r="D213" s="197">
        <v>301</v>
      </c>
      <c r="E213" s="196" t="s">
        <v>328</v>
      </c>
      <c r="F213" s="197">
        <v>160</v>
      </c>
      <c r="G213" s="198" t="s">
        <v>187</v>
      </c>
      <c r="H213" s="180"/>
      <c r="I213" s="181">
        <v>13129</v>
      </c>
      <c r="J213" s="181">
        <v>27</v>
      </c>
      <c r="K213" s="181">
        <v>0</v>
      </c>
      <c r="L213" s="181">
        <v>1088</v>
      </c>
      <c r="M213" s="181">
        <v>14244</v>
      </c>
      <c r="N213" s="180"/>
      <c r="O213" s="182">
        <v>317</v>
      </c>
      <c r="P213" s="182">
        <v>0</v>
      </c>
      <c r="Q213" s="183">
        <v>4170452</v>
      </c>
      <c r="R213" s="183">
        <v>0</v>
      </c>
      <c r="S213" s="183">
        <f t="shared" si="7"/>
        <v>0</v>
      </c>
      <c r="T213" s="183">
        <v>344896</v>
      </c>
      <c r="U213" s="184">
        <f t="shared" si="8"/>
        <v>4515348</v>
      </c>
      <c r="V213" s="185"/>
      <c r="W213" s="199">
        <v>0</v>
      </c>
      <c r="X213" s="200">
        <v>0.18</v>
      </c>
      <c r="Y213" s="200">
        <v>0.13217756483382756</v>
      </c>
      <c r="Z213" s="201">
        <v>0</v>
      </c>
      <c r="AA213" s="150"/>
      <c r="AB213" s="202">
        <v>0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435</v>
      </c>
      <c r="B214" s="195">
        <v>435301211</v>
      </c>
      <c r="C214" s="196" t="s">
        <v>518</v>
      </c>
      <c r="D214" s="197">
        <v>301</v>
      </c>
      <c r="E214" s="196" t="s">
        <v>328</v>
      </c>
      <c r="F214" s="197">
        <v>211</v>
      </c>
      <c r="G214" s="198" t="s">
        <v>238</v>
      </c>
      <c r="H214" s="180"/>
      <c r="I214" s="181">
        <v>11611</v>
      </c>
      <c r="J214" s="181">
        <v>2861</v>
      </c>
      <c r="K214" s="181">
        <v>0</v>
      </c>
      <c r="L214" s="181">
        <v>1088</v>
      </c>
      <c r="M214" s="181">
        <v>15560</v>
      </c>
      <c r="N214" s="180"/>
      <c r="O214" s="182">
        <v>2</v>
      </c>
      <c r="P214" s="182">
        <v>0</v>
      </c>
      <c r="Q214" s="183">
        <v>28944</v>
      </c>
      <c r="R214" s="183">
        <v>0</v>
      </c>
      <c r="S214" s="183">
        <f t="shared" si="7"/>
        <v>0</v>
      </c>
      <c r="T214" s="183">
        <v>2176</v>
      </c>
      <c r="U214" s="184">
        <f t="shared" si="8"/>
        <v>31120</v>
      </c>
      <c r="V214" s="185"/>
      <c r="W214" s="199">
        <v>0</v>
      </c>
      <c r="X214" s="200">
        <v>0.09</v>
      </c>
      <c r="Y214" s="200">
        <v>2.4218698152397408E-3</v>
      </c>
      <c r="Z214" s="201">
        <v>0</v>
      </c>
      <c r="AA214" s="150"/>
      <c r="AB214" s="202">
        <v>0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5942</v>
      </c>
      <c r="K215" s="181">
        <v>0</v>
      </c>
      <c r="L215" s="181">
        <v>1088</v>
      </c>
      <c r="M215" s="181">
        <v>18184</v>
      </c>
      <c r="N215" s="180"/>
      <c r="O215" s="182">
        <v>36</v>
      </c>
      <c r="P215" s="182">
        <v>0</v>
      </c>
      <c r="Q215" s="183">
        <v>615456</v>
      </c>
      <c r="R215" s="183">
        <v>0</v>
      </c>
      <c r="S215" s="183">
        <f t="shared" si="7"/>
        <v>0</v>
      </c>
      <c r="T215" s="183">
        <v>39168</v>
      </c>
      <c r="U215" s="184">
        <f t="shared" si="8"/>
        <v>654624</v>
      </c>
      <c r="V215" s="185"/>
      <c r="W215" s="199">
        <v>0</v>
      </c>
      <c r="X215" s="200">
        <v>0.09</v>
      </c>
      <c r="Y215" s="200">
        <v>1.7354824031646739E-2</v>
      </c>
      <c r="Z215" s="201">
        <v>0</v>
      </c>
      <c r="AA215" s="150"/>
      <c r="AB215" s="202">
        <v>0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4346</v>
      </c>
      <c r="K216" s="181">
        <v>0</v>
      </c>
      <c r="L216" s="181">
        <v>1088</v>
      </c>
      <c r="M216" s="181">
        <v>17977</v>
      </c>
      <c r="N216" s="180"/>
      <c r="O216" s="182">
        <v>85</v>
      </c>
      <c r="P216" s="182">
        <v>0</v>
      </c>
      <c r="Q216" s="183">
        <v>1435565</v>
      </c>
      <c r="R216" s="183">
        <v>0</v>
      </c>
      <c r="S216" s="183">
        <f t="shared" si="7"/>
        <v>0</v>
      </c>
      <c r="T216" s="183">
        <v>92480</v>
      </c>
      <c r="U216" s="184">
        <f t="shared" si="8"/>
        <v>1528045</v>
      </c>
      <c r="V216" s="185"/>
      <c r="W216" s="199">
        <v>0</v>
      </c>
      <c r="X216" s="200">
        <v>0.09</v>
      </c>
      <c r="Y216" s="200">
        <v>5.8220617919045828E-2</v>
      </c>
      <c r="Z216" s="201">
        <v>0</v>
      </c>
      <c r="AA216" s="150"/>
      <c r="AB216" s="202">
        <v>0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435</v>
      </c>
      <c r="B217" s="195">
        <v>435301308</v>
      </c>
      <c r="C217" s="196" t="s">
        <v>518</v>
      </c>
      <c r="D217" s="197">
        <v>301</v>
      </c>
      <c r="E217" s="196" t="s">
        <v>328</v>
      </c>
      <c r="F217" s="197">
        <v>308</v>
      </c>
      <c r="G217" s="198" t="s">
        <v>335</v>
      </c>
      <c r="H217" s="180"/>
      <c r="I217" s="181">
        <v>15940.913815493748</v>
      </c>
      <c r="J217" s="181">
        <v>6575</v>
      </c>
      <c r="K217" s="181">
        <v>0</v>
      </c>
      <c r="L217" s="181">
        <v>1088</v>
      </c>
      <c r="M217" s="181">
        <v>23603.913815493746</v>
      </c>
      <c r="N217" s="180"/>
      <c r="O217" s="182">
        <v>1</v>
      </c>
      <c r="P217" s="182">
        <v>0</v>
      </c>
      <c r="Q217" s="183">
        <v>22516</v>
      </c>
      <c r="R217" s="183">
        <v>0</v>
      </c>
      <c r="S217" s="183">
        <f t="shared" si="7"/>
        <v>0</v>
      </c>
      <c r="T217" s="183">
        <v>1088</v>
      </c>
      <c r="U217" s="184">
        <f t="shared" si="8"/>
        <v>23604</v>
      </c>
      <c r="V217" s="185"/>
      <c r="W217" s="199">
        <v>0</v>
      </c>
      <c r="X217" s="200">
        <v>0.09</v>
      </c>
      <c r="Y217" s="200">
        <v>2.6566388356307103E-3</v>
      </c>
      <c r="Z217" s="201">
        <v>0</v>
      </c>
      <c r="AA217" s="150"/>
      <c r="AB217" s="202">
        <v>0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435</v>
      </c>
      <c r="B218" s="195">
        <v>435301326</v>
      </c>
      <c r="C218" s="196" t="s">
        <v>518</v>
      </c>
      <c r="D218" s="197">
        <v>301</v>
      </c>
      <c r="E218" s="196" t="s">
        <v>328</v>
      </c>
      <c r="F218" s="197">
        <v>326</v>
      </c>
      <c r="G218" s="198" t="s">
        <v>353</v>
      </c>
      <c r="H218" s="180"/>
      <c r="I218" s="181">
        <v>10869</v>
      </c>
      <c r="J218" s="181">
        <v>4449</v>
      </c>
      <c r="K218" s="181">
        <v>0</v>
      </c>
      <c r="L218" s="181">
        <v>1088</v>
      </c>
      <c r="M218" s="181">
        <v>16406</v>
      </c>
      <c r="N218" s="180"/>
      <c r="O218" s="182">
        <v>7</v>
      </c>
      <c r="P218" s="182">
        <v>0</v>
      </c>
      <c r="Q218" s="183">
        <v>107226</v>
      </c>
      <c r="R218" s="183">
        <v>0</v>
      </c>
      <c r="S218" s="183">
        <f t="shared" si="7"/>
        <v>0</v>
      </c>
      <c r="T218" s="183">
        <v>7616</v>
      </c>
      <c r="U218" s="184">
        <f t="shared" si="8"/>
        <v>114842</v>
      </c>
      <c r="V218" s="185"/>
      <c r="W218" s="199">
        <v>0</v>
      </c>
      <c r="X218" s="200">
        <v>0.09</v>
      </c>
      <c r="Y218" s="200">
        <v>1.9145110633757825E-3</v>
      </c>
      <c r="Z218" s="201">
        <v>0</v>
      </c>
      <c r="AA218" s="150"/>
      <c r="AB218" s="202">
        <v>0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435</v>
      </c>
      <c r="B219" s="195">
        <v>435301342</v>
      </c>
      <c r="C219" s="196" t="s">
        <v>518</v>
      </c>
      <c r="D219" s="197">
        <v>301</v>
      </c>
      <c r="E219" s="196" t="s">
        <v>328</v>
      </c>
      <c r="F219" s="197">
        <v>342</v>
      </c>
      <c r="G219" s="198" t="s">
        <v>369</v>
      </c>
      <c r="H219" s="180"/>
      <c r="I219" s="181">
        <v>12109.665687255454</v>
      </c>
      <c r="J219" s="181">
        <v>8863</v>
      </c>
      <c r="K219" s="181">
        <v>0</v>
      </c>
      <c r="L219" s="181">
        <v>1088</v>
      </c>
      <c r="M219" s="181">
        <v>22060.665687255452</v>
      </c>
      <c r="N219" s="180"/>
      <c r="O219" s="182">
        <v>1</v>
      </c>
      <c r="P219" s="182">
        <v>0</v>
      </c>
      <c r="Q219" s="183">
        <v>20973</v>
      </c>
      <c r="R219" s="183">
        <v>0</v>
      </c>
      <c r="S219" s="183">
        <f t="shared" si="7"/>
        <v>0</v>
      </c>
      <c r="T219" s="183">
        <v>1088</v>
      </c>
      <c r="U219" s="184">
        <f t="shared" si="8"/>
        <v>22061</v>
      </c>
      <c r="V219" s="185"/>
      <c r="W219" s="199">
        <v>0</v>
      </c>
      <c r="X219" s="200">
        <v>0.09</v>
      </c>
      <c r="Y219" s="200">
        <v>2.0404862470649542E-3</v>
      </c>
      <c r="Z219" s="201">
        <v>0</v>
      </c>
      <c r="AA219" s="150"/>
      <c r="AB219" s="202">
        <v>0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3659</v>
      </c>
      <c r="K220" s="181">
        <v>0</v>
      </c>
      <c r="L220" s="181">
        <v>1088</v>
      </c>
      <c r="M220" s="181">
        <v>17281.397400482507</v>
      </c>
      <c r="N220" s="180"/>
      <c r="O220" s="182">
        <v>1</v>
      </c>
      <c r="P220" s="182">
        <v>0</v>
      </c>
      <c r="Q220" s="183">
        <v>16193</v>
      </c>
      <c r="R220" s="183">
        <v>0</v>
      </c>
      <c r="S220" s="183">
        <f t="shared" si="7"/>
        <v>0</v>
      </c>
      <c r="T220" s="183">
        <v>1088</v>
      </c>
      <c r="U220" s="184">
        <f t="shared" si="8"/>
        <v>17281</v>
      </c>
      <c r="V220" s="185"/>
      <c r="W220" s="199">
        <v>0</v>
      </c>
      <c r="X220" s="200">
        <v>0.09</v>
      </c>
      <c r="Y220" s="200">
        <v>3.6420581834431177E-2</v>
      </c>
      <c r="Z220" s="201">
        <v>0</v>
      </c>
      <c r="AA220" s="150"/>
      <c r="AB220" s="202">
        <v>0</v>
      </c>
      <c r="AC220" s="203">
        <v>0</v>
      </c>
      <c r="AD220" s="184">
        <v>0</v>
      </c>
      <c r="AE220" s="203">
        <v>0</v>
      </c>
      <c r="AF220" s="204">
        <v>0</v>
      </c>
      <c r="AG220" s="193"/>
    </row>
    <row r="221" spans="1:33" s="59" customFormat="1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6766</v>
      </c>
      <c r="K221" s="181">
        <v>0</v>
      </c>
      <c r="L221" s="181">
        <v>1088</v>
      </c>
      <c r="M221" s="181">
        <v>19653</v>
      </c>
      <c r="N221" s="180"/>
      <c r="O221" s="182">
        <v>18</v>
      </c>
      <c r="P221" s="182">
        <v>0</v>
      </c>
      <c r="Q221" s="183">
        <v>334170</v>
      </c>
      <c r="R221" s="183">
        <v>0</v>
      </c>
      <c r="S221" s="183">
        <f t="shared" si="7"/>
        <v>0</v>
      </c>
      <c r="T221" s="183">
        <v>19584</v>
      </c>
      <c r="U221" s="184">
        <f t="shared" si="8"/>
        <v>353754</v>
      </c>
      <c r="V221" s="185"/>
      <c r="W221" s="199">
        <v>0</v>
      </c>
      <c r="X221" s="200">
        <v>0.09</v>
      </c>
      <c r="Y221" s="200">
        <v>1.9758260301713803E-2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3344</v>
      </c>
      <c r="K222" s="181">
        <v>0</v>
      </c>
      <c r="L222" s="181">
        <v>1088</v>
      </c>
      <c r="M222" s="181">
        <v>16043</v>
      </c>
      <c r="N222" s="180"/>
      <c r="O222" s="182">
        <v>1</v>
      </c>
      <c r="P222" s="182">
        <v>0</v>
      </c>
      <c r="Q222" s="183">
        <v>14955</v>
      </c>
      <c r="R222" s="183">
        <v>0</v>
      </c>
      <c r="S222" s="183">
        <f t="shared" si="7"/>
        <v>0</v>
      </c>
      <c r="T222" s="183">
        <v>1088</v>
      </c>
      <c r="U222" s="184">
        <f t="shared" si="8"/>
        <v>16043</v>
      </c>
      <c r="V222" s="185"/>
      <c r="W222" s="199">
        <v>0</v>
      </c>
      <c r="X222" s="200">
        <v>0.09</v>
      </c>
      <c r="Y222" s="200">
        <v>1.1365768479366913E-2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4244</v>
      </c>
      <c r="K223" s="181">
        <v>0</v>
      </c>
      <c r="L223" s="181">
        <v>1088</v>
      </c>
      <c r="M223" s="181">
        <v>17448</v>
      </c>
      <c r="N223" s="180"/>
      <c r="O223" s="182">
        <v>6</v>
      </c>
      <c r="P223" s="182">
        <v>0</v>
      </c>
      <c r="Q223" s="183">
        <v>98160</v>
      </c>
      <c r="R223" s="183">
        <v>0</v>
      </c>
      <c r="S223" s="183">
        <f t="shared" si="7"/>
        <v>0</v>
      </c>
      <c r="T223" s="183">
        <v>6528</v>
      </c>
      <c r="U223" s="184">
        <f t="shared" si="8"/>
        <v>104688</v>
      </c>
      <c r="V223" s="185"/>
      <c r="W223" s="199">
        <v>0</v>
      </c>
      <c r="X223" s="200">
        <v>0.09</v>
      </c>
      <c r="Y223" s="200">
        <v>1.6279902163095477E-2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7283</v>
      </c>
      <c r="K224" s="181">
        <v>0</v>
      </c>
      <c r="L224" s="181">
        <v>1088</v>
      </c>
      <c r="M224" s="181">
        <v>25701</v>
      </c>
      <c r="N224" s="180"/>
      <c r="O224" s="182">
        <v>2</v>
      </c>
      <c r="P224" s="182">
        <v>0</v>
      </c>
      <c r="Q224" s="183">
        <v>49226</v>
      </c>
      <c r="R224" s="183">
        <v>0</v>
      </c>
      <c r="S224" s="183">
        <f t="shared" si="7"/>
        <v>0</v>
      </c>
      <c r="T224" s="183">
        <v>2176</v>
      </c>
      <c r="U224" s="184">
        <f t="shared" si="8"/>
        <v>51402</v>
      </c>
      <c r="V224" s="185"/>
      <c r="W224" s="199">
        <v>0</v>
      </c>
      <c r="X224" s="200">
        <v>0.09</v>
      </c>
      <c r="Y224" s="200">
        <v>3.2614799134244284E-3</v>
      </c>
      <c r="Z224" s="201">
        <v>0</v>
      </c>
      <c r="AA224" s="150"/>
      <c r="AB224" s="202">
        <v>1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436</v>
      </c>
      <c r="B225" s="195">
        <v>436049026</v>
      </c>
      <c r="C225" s="196" t="s">
        <v>519</v>
      </c>
      <c r="D225" s="197">
        <v>49</v>
      </c>
      <c r="E225" s="196" t="s">
        <v>76</v>
      </c>
      <c r="F225" s="197">
        <v>26</v>
      </c>
      <c r="G225" s="198" t="s">
        <v>53</v>
      </c>
      <c r="H225" s="180"/>
      <c r="I225" s="181">
        <v>11970.349152708473</v>
      </c>
      <c r="J225" s="181">
        <v>4260</v>
      </c>
      <c r="K225" s="181">
        <v>0</v>
      </c>
      <c r="L225" s="181">
        <v>1088</v>
      </c>
      <c r="M225" s="181">
        <v>17318.349152708473</v>
      </c>
      <c r="N225" s="180"/>
      <c r="O225" s="182">
        <v>1</v>
      </c>
      <c r="P225" s="182">
        <v>0</v>
      </c>
      <c r="Q225" s="183">
        <v>16230</v>
      </c>
      <c r="R225" s="183">
        <v>0</v>
      </c>
      <c r="S225" s="183">
        <f t="shared" si="7"/>
        <v>0</v>
      </c>
      <c r="T225" s="183">
        <v>1088</v>
      </c>
      <c r="U225" s="184">
        <f t="shared" si="8"/>
        <v>17318</v>
      </c>
      <c r="V225" s="185"/>
      <c r="W225" s="199">
        <v>0</v>
      </c>
      <c r="X225" s="200">
        <v>0.09</v>
      </c>
      <c r="Y225" s="200">
        <v>1.5408781403977215E-3</v>
      </c>
      <c r="Z225" s="201">
        <v>0</v>
      </c>
      <c r="AA225" s="150"/>
      <c r="AB225" s="202">
        <v>0</v>
      </c>
      <c r="AC225" s="203">
        <v>0</v>
      </c>
      <c r="AD225" s="184">
        <v>0</v>
      </c>
      <c r="AE225" s="203">
        <v>0</v>
      </c>
      <c r="AF225" s="204">
        <v>0</v>
      </c>
      <c r="AG225" s="193"/>
    </row>
    <row r="226" spans="1:33" s="59" customFormat="1">
      <c r="A226" s="194">
        <v>436</v>
      </c>
      <c r="B226" s="195">
        <v>436049031</v>
      </c>
      <c r="C226" s="196" t="s">
        <v>519</v>
      </c>
      <c r="D226" s="197">
        <v>49</v>
      </c>
      <c r="E226" s="196" t="s">
        <v>76</v>
      </c>
      <c r="F226" s="197">
        <v>31</v>
      </c>
      <c r="G226" s="198" t="s">
        <v>58</v>
      </c>
      <c r="H226" s="180"/>
      <c r="I226" s="181">
        <v>17571</v>
      </c>
      <c r="J226" s="181">
        <v>7881</v>
      </c>
      <c r="K226" s="181">
        <v>0</v>
      </c>
      <c r="L226" s="181">
        <v>1088</v>
      </c>
      <c r="M226" s="181">
        <v>26540</v>
      </c>
      <c r="N226" s="180"/>
      <c r="O226" s="182">
        <v>2</v>
      </c>
      <c r="P226" s="182">
        <v>0</v>
      </c>
      <c r="Q226" s="183">
        <v>50904</v>
      </c>
      <c r="R226" s="183">
        <v>0</v>
      </c>
      <c r="S226" s="183">
        <f t="shared" si="7"/>
        <v>0</v>
      </c>
      <c r="T226" s="183">
        <v>2176</v>
      </c>
      <c r="U226" s="184">
        <f t="shared" si="8"/>
        <v>53080</v>
      </c>
      <c r="V226" s="185"/>
      <c r="W226" s="199">
        <v>0</v>
      </c>
      <c r="X226" s="200">
        <v>0.09</v>
      </c>
      <c r="Y226" s="200">
        <v>1.9023109787577597E-2</v>
      </c>
      <c r="Z226" s="201">
        <v>0</v>
      </c>
      <c r="AA226" s="150"/>
      <c r="AB226" s="202">
        <v>1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436</v>
      </c>
      <c r="B227" s="195">
        <v>436049035</v>
      </c>
      <c r="C227" s="196" t="s">
        <v>519</v>
      </c>
      <c r="D227" s="197">
        <v>49</v>
      </c>
      <c r="E227" s="196" t="s">
        <v>76</v>
      </c>
      <c r="F227" s="197">
        <v>35</v>
      </c>
      <c r="G227" s="198" t="s">
        <v>62</v>
      </c>
      <c r="H227" s="180"/>
      <c r="I227" s="181">
        <v>15920</v>
      </c>
      <c r="J227" s="181">
        <v>6637</v>
      </c>
      <c r="K227" s="181">
        <v>0</v>
      </c>
      <c r="L227" s="181">
        <v>1088</v>
      </c>
      <c r="M227" s="181">
        <v>23645</v>
      </c>
      <c r="N227" s="180"/>
      <c r="O227" s="182">
        <v>17</v>
      </c>
      <c r="P227" s="182">
        <v>0</v>
      </c>
      <c r="Q227" s="183">
        <v>383469</v>
      </c>
      <c r="R227" s="183">
        <v>0</v>
      </c>
      <c r="S227" s="183">
        <f t="shared" si="7"/>
        <v>0</v>
      </c>
      <c r="T227" s="183">
        <v>18496</v>
      </c>
      <c r="U227" s="184">
        <f t="shared" si="8"/>
        <v>401965</v>
      </c>
      <c r="V227" s="185"/>
      <c r="W227" s="199">
        <v>0</v>
      </c>
      <c r="X227" s="200">
        <v>0.18</v>
      </c>
      <c r="Y227" s="200">
        <v>0.16565967553026908</v>
      </c>
      <c r="Z227" s="201">
        <v>0</v>
      </c>
      <c r="AA227" s="150"/>
      <c r="AB227" s="202">
        <v>11</v>
      </c>
      <c r="AC227" s="203">
        <v>0</v>
      </c>
      <c r="AD227" s="184">
        <v>0</v>
      </c>
      <c r="AE227" s="203">
        <v>0</v>
      </c>
      <c r="AF227" s="204">
        <v>0</v>
      </c>
      <c r="AG227" s="193"/>
    </row>
    <row r="228" spans="1:33" s="59" customFormat="1">
      <c r="A228" s="194">
        <v>436</v>
      </c>
      <c r="B228" s="195">
        <v>436049049</v>
      </c>
      <c r="C228" s="196" t="s">
        <v>519</v>
      </c>
      <c r="D228" s="197">
        <v>49</v>
      </c>
      <c r="E228" s="196" t="s">
        <v>76</v>
      </c>
      <c r="F228" s="197">
        <v>49</v>
      </c>
      <c r="G228" s="198" t="s">
        <v>76</v>
      </c>
      <c r="H228" s="180"/>
      <c r="I228" s="181">
        <v>16184</v>
      </c>
      <c r="J228" s="181">
        <v>20446</v>
      </c>
      <c r="K228" s="181">
        <v>0</v>
      </c>
      <c r="L228" s="181">
        <v>1088</v>
      </c>
      <c r="M228" s="181">
        <v>37718</v>
      </c>
      <c r="N228" s="180"/>
      <c r="O228" s="182">
        <v>176</v>
      </c>
      <c r="P228" s="182">
        <v>0</v>
      </c>
      <c r="Q228" s="183">
        <v>6446880</v>
      </c>
      <c r="R228" s="183">
        <v>0</v>
      </c>
      <c r="S228" s="183">
        <f t="shared" si="7"/>
        <v>0</v>
      </c>
      <c r="T228" s="183">
        <v>191488</v>
      </c>
      <c r="U228" s="184">
        <f t="shared" si="8"/>
        <v>6638368</v>
      </c>
      <c r="V228" s="185"/>
      <c r="W228" s="199">
        <v>0</v>
      </c>
      <c r="X228" s="200">
        <v>0.09</v>
      </c>
      <c r="Y228" s="200">
        <v>7.3326512854891113E-2</v>
      </c>
      <c r="Z228" s="201">
        <v>0</v>
      </c>
      <c r="AA228" s="150"/>
      <c r="AB228" s="202">
        <v>26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436</v>
      </c>
      <c r="B229" s="195">
        <v>436049057</v>
      </c>
      <c r="C229" s="196" t="s">
        <v>519</v>
      </c>
      <c r="D229" s="197">
        <v>49</v>
      </c>
      <c r="E229" s="196" t="s">
        <v>76</v>
      </c>
      <c r="F229" s="197">
        <v>57</v>
      </c>
      <c r="G229" s="198" t="s">
        <v>84</v>
      </c>
      <c r="H229" s="180"/>
      <c r="I229" s="181">
        <v>18011</v>
      </c>
      <c r="J229" s="181">
        <v>522</v>
      </c>
      <c r="K229" s="181">
        <v>0</v>
      </c>
      <c r="L229" s="181">
        <v>1088</v>
      </c>
      <c r="M229" s="181">
        <v>19621</v>
      </c>
      <c r="N229" s="180"/>
      <c r="O229" s="182">
        <v>3</v>
      </c>
      <c r="P229" s="182">
        <v>0</v>
      </c>
      <c r="Q229" s="183">
        <v>55599</v>
      </c>
      <c r="R229" s="183">
        <v>0</v>
      </c>
      <c r="S229" s="183">
        <f t="shared" si="7"/>
        <v>0</v>
      </c>
      <c r="T229" s="183">
        <v>3264</v>
      </c>
      <c r="U229" s="184">
        <f t="shared" si="8"/>
        <v>58863</v>
      </c>
      <c r="V229" s="185"/>
      <c r="W229" s="199">
        <v>0</v>
      </c>
      <c r="X229" s="200">
        <v>0.18</v>
      </c>
      <c r="Y229" s="200">
        <v>0.12500529622681725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436</v>
      </c>
      <c r="B230" s="195">
        <v>436049093</v>
      </c>
      <c r="C230" s="196" t="s">
        <v>519</v>
      </c>
      <c r="D230" s="197">
        <v>49</v>
      </c>
      <c r="E230" s="196" t="s">
        <v>76</v>
      </c>
      <c r="F230" s="197">
        <v>93</v>
      </c>
      <c r="G230" s="198" t="s">
        <v>120</v>
      </c>
      <c r="H230" s="180"/>
      <c r="I230" s="181">
        <v>16893</v>
      </c>
      <c r="J230" s="181">
        <v>0</v>
      </c>
      <c r="K230" s="181">
        <v>0</v>
      </c>
      <c r="L230" s="181">
        <v>1088</v>
      </c>
      <c r="M230" s="181">
        <v>17981</v>
      </c>
      <c r="N230" s="180"/>
      <c r="O230" s="182">
        <v>8</v>
      </c>
      <c r="P230" s="182">
        <v>0</v>
      </c>
      <c r="Q230" s="183">
        <v>135144</v>
      </c>
      <c r="R230" s="183">
        <v>0</v>
      </c>
      <c r="S230" s="183">
        <f t="shared" si="7"/>
        <v>0</v>
      </c>
      <c r="T230" s="183">
        <v>8704</v>
      </c>
      <c r="U230" s="184">
        <f t="shared" si="8"/>
        <v>143848</v>
      </c>
      <c r="V230" s="185"/>
      <c r="W230" s="199">
        <v>0</v>
      </c>
      <c r="X230" s="200">
        <v>0.18</v>
      </c>
      <c r="Y230" s="200">
        <v>8.4913241624209698E-2</v>
      </c>
      <c r="Z230" s="201">
        <v>0</v>
      </c>
      <c r="AA230" s="150"/>
      <c r="AB230" s="202">
        <v>2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436</v>
      </c>
      <c r="B231" s="195">
        <v>436049095</v>
      </c>
      <c r="C231" s="196" t="s">
        <v>519</v>
      </c>
      <c r="D231" s="197">
        <v>49</v>
      </c>
      <c r="E231" s="196" t="s">
        <v>76</v>
      </c>
      <c r="F231" s="197">
        <v>95</v>
      </c>
      <c r="G231" s="198" t="s">
        <v>122</v>
      </c>
      <c r="H231" s="180"/>
      <c r="I231" s="181">
        <v>16917.565073122369</v>
      </c>
      <c r="J231" s="181">
        <v>40</v>
      </c>
      <c r="K231" s="181">
        <v>0</v>
      </c>
      <c r="L231" s="181">
        <v>1088</v>
      </c>
      <c r="M231" s="181">
        <v>18045.565073122369</v>
      </c>
      <c r="N231" s="180"/>
      <c r="O231" s="182">
        <v>1</v>
      </c>
      <c r="P231" s="182">
        <v>0</v>
      </c>
      <c r="Q231" s="183">
        <v>16958</v>
      </c>
      <c r="R231" s="183">
        <v>0</v>
      </c>
      <c r="S231" s="183">
        <f t="shared" si="7"/>
        <v>0</v>
      </c>
      <c r="T231" s="183">
        <v>1088</v>
      </c>
      <c r="U231" s="184">
        <f t="shared" si="8"/>
        <v>18046</v>
      </c>
      <c r="V231" s="185"/>
      <c r="W231" s="199">
        <v>0</v>
      </c>
      <c r="X231" s="200">
        <v>0.18</v>
      </c>
      <c r="Y231" s="200">
        <v>0.13194750985476952</v>
      </c>
      <c r="Z231" s="201">
        <v>0</v>
      </c>
      <c r="AA231" s="150"/>
      <c r="AB231" s="202">
        <v>1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436</v>
      </c>
      <c r="B232" s="195">
        <v>436049133</v>
      </c>
      <c r="C232" s="196" t="s">
        <v>519</v>
      </c>
      <c r="D232" s="197">
        <v>49</v>
      </c>
      <c r="E232" s="196" t="s">
        <v>76</v>
      </c>
      <c r="F232" s="197">
        <v>133</v>
      </c>
      <c r="G232" s="198" t="s">
        <v>160</v>
      </c>
      <c r="H232" s="180"/>
      <c r="I232" s="181">
        <v>12704</v>
      </c>
      <c r="J232" s="181">
        <v>1703</v>
      </c>
      <c r="K232" s="181">
        <v>0</v>
      </c>
      <c r="L232" s="181">
        <v>1088</v>
      </c>
      <c r="M232" s="181">
        <v>15495</v>
      </c>
      <c r="N232" s="180"/>
      <c r="O232" s="182">
        <v>1</v>
      </c>
      <c r="P232" s="182">
        <v>0</v>
      </c>
      <c r="Q232" s="183">
        <v>14407</v>
      </c>
      <c r="R232" s="183">
        <v>0</v>
      </c>
      <c r="S232" s="183">
        <f t="shared" si="7"/>
        <v>0</v>
      </c>
      <c r="T232" s="183">
        <v>1088</v>
      </c>
      <c r="U232" s="184">
        <f t="shared" si="8"/>
        <v>15495</v>
      </c>
      <c r="V232" s="185"/>
      <c r="W232" s="199">
        <v>0</v>
      </c>
      <c r="X232" s="200">
        <v>0.09</v>
      </c>
      <c r="Y232" s="200">
        <v>3.2992670332862364E-2</v>
      </c>
      <c r="Z232" s="201">
        <v>0</v>
      </c>
      <c r="AA232" s="150"/>
      <c r="AB232" s="202">
        <v>0</v>
      </c>
      <c r="AC232" s="203">
        <v>0</v>
      </c>
      <c r="AD232" s="184">
        <v>0</v>
      </c>
      <c r="AE232" s="203">
        <v>0</v>
      </c>
      <c r="AF232" s="204">
        <v>0</v>
      </c>
      <c r="AG232" s="193"/>
    </row>
    <row r="233" spans="1:33" s="59" customFormat="1">
      <c r="A233" s="194">
        <v>436</v>
      </c>
      <c r="B233" s="195">
        <v>436049149</v>
      </c>
      <c r="C233" s="196" t="s">
        <v>519</v>
      </c>
      <c r="D233" s="197">
        <v>49</v>
      </c>
      <c r="E233" s="196" t="s">
        <v>76</v>
      </c>
      <c r="F233" s="197">
        <v>149</v>
      </c>
      <c r="G233" s="198" t="s">
        <v>176</v>
      </c>
      <c r="H233" s="180"/>
      <c r="I233" s="181">
        <v>12704</v>
      </c>
      <c r="J233" s="181">
        <v>92</v>
      </c>
      <c r="K233" s="181">
        <v>0</v>
      </c>
      <c r="L233" s="181">
        <v>1088</v>
      </c>
      <c r="M233" s="181">
        <v>13884</v>
      </c>
      <c r="N233" s="180"/>
      <c r="O233" s="182">
        <v>3</v>
      </c>
      <c r="P233" s="182">
        <v>0</v>
      </c>
      <c r="Q233" s="183">
        <v>38388</v>
      </c>
      <c r="R233" s="183">
        <v>0</v>
      </c>
      <c r="S233" s="183">
        <f t="shared" si="7"/>
        <v>0</v>
      </c>
      <c r="T233" s="183">
        <v>3264</v>
      </c>
      <c r="U233" s="184">
        <f t="shared" si="8"/>
        <v>41652</v>
      </c>
      <c r="V233" s="185"/>
      <c r="W233" s="199">
        <v>0</v>
      </c>
      <c r="X233" s="200">
        <v>0.18</v>
      </c>
      <c r="Y233" s="200">
        <v>0.12338713336271696</v>
      </c>
      <c r="Z233" s="201">
        <v>0</v>
      </c>
      <c r="AA233" s="150"/>
      <c r="AB233" s="202">
        <v>1</v>
      </c>
      <c r="AC233" s="203">
        <v>0</v>
      </c>
      <c r="AD233" s="184">
        <v>0</v>
      </c>
      <c r="AE233" s="203">
        <v>0</v>
      </c>
      <c r="AF233" s="204">
        <v>0</v>
      </c>
      <c r="AG233" s="193"/>
    </row>
    <row r="234" spans="1:33" s="59" customFormat="1">
      <c r="A234" s="194">
        <v>436</v>
      </c>
      <c r="B234" s="195">
        <v>436049153</v>
      </c>
      <c r="C234" s="196" t="s">
        <v>519</v>
      </c>
      <c r="D234" s="197">
        <v>49</v>
      </c>
      <c r="E234" s="196" t="s">
        <v>76</v>
      </c>
      <c r="F234" s="197">
        <v>153</v>
      </c>
      <c r="G234" s="198" t="s">
        <v>180</v>
      </c>
      <c r="H234" s="180"/>
      <c r="I234" s="181">
        <v>15254.340083668003</v>
      </c>
      <c r="J234" s="181">
        <v>0</v>
      </c>
      <c r="K234" s="181">
        <v>0</v>
      </c>
      <c r="L234" s="181">
        <v>1088</v>
      </c>
      <c r="M234" s="181">
        <v>16342.340083668003</v>
      </c>
      <c r="N234" s="180"/>
      <c r="O234" s="182">
        <v>1</v>
      </c>
      <c r="P234" s="182">
        <v>0</v>
      </c>
      <c r="Q234" s="183">
        <v>15254</v>
      </c>
      <c r="R234" s="183">
        <v>0</v>
      </c>
      <c r="S234" s="183">
        <f t="shared" si="7"/>
        <v>0</v>
      </c>
      <c r="T234" s="183">
        <v>1088</v>
      </c>
      <c r="U234" s="184">
        <f t="shared" si="8"/>
        <v>16342</v>
      </c>
      <c r="V234" s="185"/>
      <c r="W234" s="199">
        <v>0</v>
      </c>
      <c r="X234" s="200">
        <v>0.09</v>
      </c>
      <c r="Y234" s="200">
        <v>1.2695290147797406E-2</v>
      </c>
      <c r="Z234" s="201">
        <v>0</v>
      </c>
      <c r="AA234" s="150"/>
      <c r="AB234" s="202">
        <v>0</v>
      </c>
      <c r="AC234" s="203">
        <v>0</v>
      </c>
      <c r="AD234" s="184">
        <v>0</v>
      </c>
      <c r="AE234" s="203">
        <v>0</v>
      </c>
      <c r="AF234" s="204">
        <v>0</v>
      </c>
      <c r="AG234" s="193"/>
    </row>
    <row r="235" spans="1:33" s="59" customFormat="1">
      <c r="A235" s="194">
        <v>436</v>
      </c>
      <c r="B235" s="195">
        <v>436049155</v>
      </c>
      <c r="C235" s="196" t="s">
        <v>519</v>
      </c>
      <c r="D235" s="197">
        <v>49</v>
      </c>
      <c r="E235" s="196" t="s">
        <v>76</v>
      </c>
      <c r="F235" s="197">
        <v>155</v>
      </c>
      <c r="G235" s="198" t="s">
        <v>182</v>
      </c>
      <c r="H235" s="180"/>
      <c r="I235" s="181">
        <v>11677</v>
      </c>
      <c r="J235" s="181">
        <v>9489</v>
      </c>
      <c r="K235" s="181">
        <v>0</v>
      </c>
      <c r="L235" s="181">
        <v>1088</v>
      </c>
      <c r="M235" s="181">
        <v>22254</v>
      </c>
      <c r="N235" s="180"/>
      <c r="O235" s="182">
        <v>1</v>
      </c>
      <c r="P235" s="182">
        <v>0</v>
      </c>
      <c r="Q235" s="183">
        <v>21166</v>
      </c>
      <c r="R235" s="183">
        <v>0</v>
      </c>
      <c r="S235" s="183">
        <f t="shared" si="7"/>
        <v>0</v>
      </c>
      <c r="T235" s="183">
        <v>1088</v>
      </c>
      <c r="U235" s="184">
        <f t="shared" si="8"/>
        <v>22254</v>
      </c>
      <c r="V235" s="185"/>
      <c r="W235" s="199">
        <v>0</v>
      </c>
      <c r="X235" s="200">
        <v>0.09</v>
      </c>
      <c r="Y235" s="200">
        <v>2.7463597177442695E-4</v>
      </c>
      <c r="Z235" s="201">
        <v>0</v>
      </c>
      <c r="AA235" s="150"/>
      <c r="AB235" s="202">
        <v>0</v>
      </c>
      <c r="AC235" s="203">
        <v>0</v>
      </c>
      <c r="AD235" s="184">
        <v>0</v>
      </c>
      <c r="AE235" s="203">
        <v>0</v>
      </c>
      <c r="AF235" s="204">
        <v>0</v>
      </c>
      <c r="AG235" s="193"/>
    </row>
    <row r="236" spans="1:33" s="59" customFormat="1">
      <c r="A236" s="194">
        <v>436</v>
      </c>
      <c r="B236" s="195">
        <v>436049163</v>
      </c>
      <c r="C236" s="196" t="s">
        <v>519</v>
      </c>
      <c r="D236" s="197">
        <v>49</v>
      </c>
      <c r="E236" s="196" t="s">
        <v>76</v>
      </c>
      <c r="F236" s="197">
        <v>163</v>
      </c>
      <c r="G236" s="198" t="s">
        <v>190</v>
      </c>
      <c r="H236" s="180"/>
      <c r="I236" s="181">
        <v>12863</v>
      </c>
      <c r="J236" s="181">
        <v>112</v>
      </c>
      <c r="K236" s="181">
        <v>0</v>
      </c>
      <c r="L236" s="181">
        <v>1088</v>
      </c>
      <c r="M236" s="181">
        <v>14063</v>
      </c>
      <c r="N236" s="180"/>
      <c r="O236" s="182">
        <v>5</v>
      </c>
      <c r="P236" s="182">
        <v>0</v>
      </c>
      <c r="Q236" s="183">
        <v>64875</v>
      </c>
      <c r="R236" s="183">
        <v>0</v>
      </c>
      <c r="S236" s="183">
        <f t="shared" si="7"/>
        <v>0</v>
      </c>
      <c r="T236" s="183">
        <v>5440</v>
      </c>
      <c r="U236" s="184">
        <f t="shared" si="8"/>
        <v>70315</v>
      </c>
      <c r="V236" s="185"/>
      <c r="W236" s="199">
        <v>0</v>
      </c>
      <c r="X236" s="200">
        <v>0.113490033140277</v>
      </c>
      <c r="Y236" s="200">
        <v>9.5669381908217804E-2</v>
      </c>
      <c r="Z236" s="201">
        <v>0</v>
      </c>
      <c r="AA236" s="150"/>
      <c r="AB236" s="202">
        <v>1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436</v>
      </c>
      <c r="B237" s="195">
        <v>436049165</v>
      </c>
      <c r="C237" s="196" t="s">
        <v>519</v>
      </c>
      <c r="D237" s="197">
        <v>49</v>
      </c>
      <c r="E237" s="196" t="s">
        <v>76</v>
      </c>
      <c r="F237" s="197">
        <v>165</v>
      </c>
      <c r="G237" s="198" t="s">
        <v>192</v>
      </c>
      <c r="H237" s="180"/>
      <c r="I237" s="181">
        <v>15741</v>
      </c>
      <c r="J237" s="181">
        <v>0</v>
      </c>
      <c r="K237" s="181">
        <v>0</v>
      </c>
      <c r="L237" s="181">
        <v>1088</v>
      </c>
      <c r="M237" s="181">
        <v>16829</v>
      </c>
      <c r="N237" s="180"/>
      <c r="O237" s="182">
        <v>11</v>
      </c>
      <c r="P237" s="182">
        <v>0</v>
      </c>
      <c r="Q237" s="183">
        <v>173151</v>
      </c>
      <c r="R237" s="183">
        <v>0</v>
      </c>
      <c r="S237" s="183">
        <f t="shared" si="7"/>
        <v>0</v>
      </c>
      <c r="T237" s="183">
        <v>11968</v>
      </c>
      <c r="U237" s="184">
        <f t="shared" si="8"/>
        <v>185119</v>
      </c>
      <c r="V237" s="185"/>
      <c r="W237" s="199">
        <v>0</v>
      </c>
      <c r="X237" s="200">
        <v>9.8299999999999998E-2</v>
      </c>
      <c r="Y237" s="200">
        <v>8.6923080863632401E-2</v>
      </c>
      <c r="Z237" s="201">
        <v>0</v>
      </c>
      <c r="AA237" s="150"/>
      <c r="AB237" s="202">
        <v>5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436</v>
      </c>
      <c r="B238" s="195">
        <v>436049176</v>
      </c>
      <c r="C238" s="196" t="s">
        <v>519</v>
      </c>
      <c r="D238" s="197">
        <v>49</v>
      </c>
      <c r="E238" s="196" t="s">
        <v>76</v>
      </c>
      <c r="F238" s="197">
        <v>176</v>
      </c>
      <c r="G238" s="198" t="s">
        <v>203</v>
      </c>
      <c r="H238" s="180"/>
      <c r="I238" s="181">
        <v>13364</v>
      </c>
      <c r="J238" s="181">
        <v>5625</v>
      </c>
      <c r="K238" s="181">
        <v>0</v>
      </c>
      <c r="L238" s="181">
        <v>1088</v>
      </c>
      <c r="M238" s="181">
        <v>20077</v>
      </c>
      <c r="N238" s="180"/>
      <c r="O238" s="182">
        <v>7</v>
      </c>
      <c r="P238" s="182">
        <v>0</v>
      </c>
      <c r="Q238" s="183">
        <v>132923</v>
      </c>
      <c r="R238" s="183">
        <v>0</v>
      </c>
      <c r="S238" s="183">
        <f t="shared" si="7"/>
        <v>0</v>
      </c>
      <c r="T238" s="183">
        <v>7616</v>
      </c>
      <c r="U238" s="184">
        <f t="shared" si="8"/>
        <v>140539</v>
      </c>
      <c r="V238" s="185"/>
      <c r="W238" s="199">
        <v>0</v>
      </c>
      <c r="X238" s="200">
        <v>0.09</v>
      </c>
      <c r="Y238" s="200">
        <v>8.6472186273090834E-2</v>
      </c>
      <c r="Z238" s="201">
        <v>0</v>
      </c>
      <c r="AA238" s="150"/>
      <c r="AB238" s="202">
        <v>5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436</v>
      </c>
      <c r="B239" s="195">
        <v>436049244</v>
      </c>
      <c r="C239" s="196" t="s">
        <v>519</v>
      </c>
      <c r="D239" s="197">
        <v>49</v>
      </c>
      <c r="E239" s="196" t="s">
        <v>76</v>
      </c>
      <c r="F239" s="197">
        <v>244</v>
      </c>
      <c r="G239" s="198" t="s">
        <v>271</v>
      </c>
      <c r="H239" s="180"/>
      <c r="I239" s="181">
        <v>12704</v>
      </c>
      <c r="J239" s="181">
        <v>3808</v>
      </c>
      <c r="K239" s="181">
        <v>0</v>
      </c>
      <c r="L239" s="181">
        <v>1088</v>
      </c>
      <c r="M239" s="181">
        <v>17600</v>
      </c>
      <c r="N239" s="180"/>
      <c r="O239" s="182">
        <v>2</v>
      </c>
      <c r="P239" s="182">
        <v>0</v>
      </c>
      <c r="Q239" s="183">
        <v>33024</v>
      </c>
      <c r="R239" s="183">
        <v>0</v>
      </c>
      <c r="S239" s="183">
        <f t="shared" si="7"/>
        <v>0</v>
      </c>
      <c r="T239" s="183">
        <v>2176</v>
      </c>
      <c r="U239" s="184">
        <f t="shared" si="8"/>
        <v>35200</v>
      </c>
      <c r="V239" s="185"/>
      <c r="W239" s="199">
        <v>0</v>
      </c>
      <c r="X239" s="200">
        <v>0.09</v>
      </c>
      <c r="Y239" s="200">
        <v>0.11384987709786977</v>
      </c>
      <c r="Z239" s="201">
        <v>0</v>
      </c>
      <c r="AA239" s="150"/>
      <c r="AB239" s="202">
        <v>2</v>
      </c>
      <c r="AC239" s="203">
        <v>0.41897062527994605</v>
      </c>
      <c r="AD239" s="184">
        <v>7374.0429646224693</v>
      </c>
      <c r="AE239" s="203">
        <v>0</v>
      </c>
      <c r="AF239" s="204">
        <v>0</v>
      </c>
      <c r="AG239" s="193"/>
    </row>
    <row r="240" spans="1:33" s="59" customFormat="1">
      <c r="A240" s="194">
        <v>436</v>
      </c>
      <c r="B240" s="195">
        <v>436049248</v>
      </c>
      <c r="C240" s="196" t="s">
        <v>519</v>
      </c>
      <c r="D240" s="197">
        <v>49</v>
      </c>
      <c r="E240" s="196" t="s">
        <v>76</v>
      </c>
      <c r="F240" s="197">
        <v>248</v>
      </c>
      <c r="G240" s="198" t="s">
        <v>275</v>
      </c>
      <c r="H240" s="180"/>
      <c r="I240" s="181">
        <v>17289</v>
      </c>
      <c r="J240" s="181">
        <v>975</v>
      </c>
      <c r="K240" s="181">
        <v>0</v>
      </c>
      <c r="L240" s="181">
        <v>1088</v>
      </c>
      <c r="M240" s="181">
        <v>19352</v>
      </c>
      <c r="N240" s="180"/>
      <c r="O240" s="182">
        <v>5</v>
      </c>
      <c r="P240" s="182">
        <v>0</v>
      </c>
      <c r="Q240" s="183">
        <v>91320</v>
      </c>
      <c r="R240" s="183">
        <v>0</v>
      </c>
      <c r="S240" s="183">
        <f t="shared" si="7"/>
        <v>0</v>
      </c>
      <c r="T240" s="183">
        <v>5440</v>
      </c>
      <c r="U240" s="184">
        <f t="shared" si="8"/>
        <v>96760</v>
      </c>
      <c r="V240" s="185"/>
      <c r="W240" s="199">
        <v>0</v>
      </c>
      <c r="X240" s="200">
        <v>0.09</v>
      </c>
      <c r="Y240" s="200">
        <v>7.0865076889110076E-2</v>
      </c>
      <c r="Z240" s="201">
        <v>0</v>
      </c>
      <c r="AA240" s="150"/>
      <c r="AB240" s="202">
        <v>2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436</v>
      </c>
      <c r="B241" s="195">
        <v>436049274</v>
      </c>
      <c r="C241" s="196" t="s">
        <v>519</v>
      </c>
      <c r="D241" s="197">
        <v>49</v>
      </c>
      <c r="E241" s="196" t="s">
        <v>76</v>
      </c>
      <c r="F241" s="197">
        <v>274</v>
      </c>
      <c r="G241" s="198" t="s">
        <v>301</v>
      </c>
      <c r="H241" s="180"/>
      <c r="I241" s="181">
        <v>19842</v>
      </c>
      <c r="J241" s="181">
        <v>9330</v>
      </c>
      <c r="K241" s="181">
        <v>0</v>
      </c>
      <c r="L241" s="181">
        <v>1088</v>
      </c>
      <c r="M241" s="181">
        <v>30260</v>
      </c>
      <c r="N241" s="180"/>
      <c r="O241" s="182">
        <v>2</v>
      </c>
      <c r="P241" s="182">
        <v>0</v>
      </c>
      <c r="Q241" s="183">
        <v>58344</v>
      </c>
      <c r="R241" s="183">
        <v>0</v>
      </c>
      <c r="S241" s="183">
        <f t="shared" si="7"/>
        <v>0</v>
      </c>
      <c r="T241" s="183">
        <v>2176</v>
      </c>
      <c r="U241" s="184">
        <f t="shared" si="8"/>
        <v>60520</v>
      </c>
      <c r="V241" s="185"/>
      <c r="W241" s="199">
        <v>0</v>
      </c>
      <c r="X241" s="200">
        <v>0.09</v>
      </c>
      <c r="Y241" s="200">
        <v>6.4465910605456284E-2</v>
      </c>
      <c r="Z241" s="201">
        <v>0</v>
      </c>
      <c r="AA241" s="150"/>
      <c r="AB241" s="202">
        <v>1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436</v>
      </c>
      <c r="B242" s="195">
        <v>436049308</v>
      </c>
      <c r="C242" s="196" t="s">
        <v>519</v>
      </c>
      <c r="D242" s="197">
        <v>49</v>
      </c>
      <c r="E242" s="196" t="s">
        <v>76</v>
      </c>
      <c r="F242" s="197">
        <v>308</v>
      </c>
      <c r="G242" s="198" t="s">
        <v>335</v>
      </c>
      <c r="H242" s="180"/>
      <c r="I242" s="181">
        <v>15783</v>
      </c>
      <c r="J242" s="181">
        <v>6510</v>
      </c>
      <c r="K242" s="181">
        <v>0</v>
      </c>
      <c r="L242" s="181">
        <v>1088</v>
      </c>
      <c r="M242" s="181">
        <v>23381</v>
      </c>
      <c r="N242" s="180"/>
      <c r="O242" s="182">
        <v>3</v>
      </c>
      <c r="P242" s="182">
        <v>0</v>
      </c>
      <c r="Q242" s="183">
        <v>66879</v>
      </c>
      <c r="R242" s="183">
        <v>0</v>
      </c>
      <c r="S242" s="183">
        <f t="shared" si="7"/>
        <v>0</v>
      </c>
      <c r="T242" s="183">
        <v>3264</v>
      </c>
      <c r="U242" s="184">
        <f t="shared" si="8"/>
        <v>70143</v>
      </c>
      <c r="V242" s="185"/>
      <c r="W242" s="199">
        <v>0</v>
      </c>
      <c r="X242" s="200">
        <v>0.09</v>
      </c>
      <c r="Y242" s="200">
        <v>2.6566388356307103E-3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436</v>
      </c>
      <c r="B243" s="195">
        <v>436049314</v>
      </c>
      <c r="C243" s="196" t="s">
        <v>519</v>
      </c>
      <c r="D243" s="197">
        <v>49</v>
      </c>
      <c r="E243" s="196" t="s">
        <v>76</v>
      </c>
      <c r="F243" s="197">
        <v>314</v>
      </c>
      <c r="G243" s="198" t="s">
        <v>341</v>
      </c>
      <c r="H243" s="180"/>
      <c r="I243" s="181">
        <v>13996.621915360309</v>
      </c>
      <c r="J243" s="181">
        <v>10561</v>
      </c>
      <c r="K243" s="181">
        <v>0</v>
      </c>
      <c r="L243" s="181">
        <v>1088</v>
      </c>
      <c r="M243" s="181">
        <v>25645.621915360309</v>
      </c>
      <c r="N243" s="180"/>
      <c r="O243" s="182">
        <v>1</v>
      </c>
      <c r="P243" s="182">
        <v>0</v>
      </c>
      <c r="Q243" s="183">
        <v>24558</v>
      </c>
      <c r="R243" s="183">
        <v>0</v>
      </c>
      <c r="S243" s="183">
        <f t="shared" si="7"/>
        <v>0</v>
      </c>
      <c r="T243" s="183">
        <v>1088</v>
      </c>
      <c r="U243" s="184">
        <f t="shared" si="8"/>
        <v>25646</v>
      </c>
      <c r="V243" s="185"/>
      <c r="W243" s="199">
        <v>0</v>
      </c>
      <c r="X243" s="200">
        <v>0.09</v>
      </c>
      <c r="Y243" s="200">
        <v>5.8782227018611619E-3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436</v>
      </c>
      <c r="B244" s="195">
        <v>436049336</v>
      </c>
      <c r="C244" s="196" t="s">
        <v>519</v>
      </c>
      <c r="D244" s="197">
        <v>49</v>
      </c>
      <c r="E244" s="196" t="s">
        <v>76</v>
      </c>
      <c r="F244" s="197">
        <v>336</v>
      </c>
      <c r="G244" s="198" t="s">
        <v>363</v>
      </c>
      <c r="H244" s="180"/>
      <c r="I244" s="181">
        <v>12704</v>
      </c>
      <c r="J244" s="181">
        <v>1724</v>
      </c>
      <c r="K244" s="181">
        <v>0</v>
      </c>
      <c r="L244" s="181">
        <v>1088</v>
      </c>
      <c r="M244" s="181">
        <v>15516</v>
      </c>
      <c r="N244" s="180"/>
      <c r="O244" s="182">
        <v>1</v>
      </c>
      <c r="P244" s="182">
        <v>0</v>
      </c>
      <c r="Q244" s="183">
        <v>14428</v>
      </c>
      <c r="R244" s="183">
        <v>0</v>
      </c>
      <c r="S244" s="183">
        <f t="shared" si="7"/>
        <v>0</v>
      </c>
      <c r="T244" s="183">
        <v>1088</v>
      </c>
      <c r="U244" s="184">
        <f t="shared" si="8"/>
        <v>15516</v>
      </c>
      <c r="V244" s="185"/>
      <c r="W244" s="199">
        <v>0</v>
      </c>
      <c r="X244" s="200">
        <v>0.09</v>
      </c>
      <c r="Y244" s="200">
        <v>4.480891826309566E-2</v>
      </c>
      <c r="Z244" s="201">
        <v>0</v>
      </c>
      <c r="AA244" s="150"/>
      <c r="AB244" s="202">
        <v>1</v>
      </c>
      <c r="AC244" s="203">
        <v>0</v>
      </c>
      <c r="AD244" s="184">
        <v>0</v>
      </c>
      <c r="AE244" s="203">
        <v>0</v>
      </c>
      <c r="AF244" s="204">
        <v>0</v>
      </c>
      <c r="AG244" s="193"/>
    </row>
    <row r="245" spans="1:33" s="59" customFormat="1">
      <c r="A245" s="194">
        <v>437</v>
      </c>
      <c r="B245" s="195">
        <v>437035018</v>
      </c>
      <c r="C245" s="196" t="s">
        <v>574</v>
      </c>
      <c r="D245" s="197">
        <v>35</v>
      </c>
      <c r="E245" s="196" t="s">
        <v>62</v>
      </c>
      <c r="F245" s="197">
        <v>18</v>
      </c>
      <c r="G245" s="198" t="s">
        <v>45</v>
      </c>
      <c r="H245" s="180"/>
      <c r="I245" s="181">
        <v>14723.34220248668</v>
      </c>
      <c r="J245" s="181">
        <v>7128</v>
      </c>
      <c r="K245" s="181">
        <v>0</v>
      </c>
      <c r="L245" s="181">
        <v>1088</v>
      </c>
      <c r="M245" s="181">
        <v>22939.342202486681</v>
      </c>
      <c r="N245" s="180"/>
      <c r="O245" s="182">
        <v>1</v>
      </c>
      <c r="P245" s="182">
        <v>0</v>
      </c>
      <c r="Q245" s="183">
        <v>21851</v>
      </c>
      <c r="R245" s="183">
        <v>0</v>
      </c>
      <c r="S245" s="183">
        <f t="shared" si="7"/>
        <v>0</v>
      </c>
      <c r="T245" s="183">
        <v>1088</v>
      </c>
      <c r="U245" s="184">
        <f t="shared" si="8"/>
        <v>22939</v>
      </c>
      <c r="V245" s="185"/>
      <c r="W245" s="199">
        <v>0</v>
      </c>
      <c r="X245" s="200">
        <v>0.09</v>
      </c>
      <c r="Y245" s="200">
        <v>3.7908610774021204E-2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437</v>
      </c>
      <c r="B246" s="195">
        <v>437035035</v>
      </c>
      <c r="C246" s="196" t="s">
        <v>574</v>
      </c>
      <c r="D246" s="197">
        <v>35</v>
      </c>
      <c r="E246" s="196" t="s">
        <v>62</v>
      </c>
      <c r="F246" s="197">
        <v>35</v>
      </c>
      <c r="G246" s="198" t="s">
        <v>62</v>
      </c>
      <c r="H246" s="180"/>
      <c r="I246" s="181">
        <v>18499</v>
      </c>
      <c r="J246" s="181">
        <v>7713</v>
      </c>
      <c r="K246" s="181">
        <v>0</v>
      </c>
      <c r="L246" s="181">
        <v>1088</v>
      </c>
      <c r="M246" s="181">
        <v>27300</v>
      </c>
      <c r="N246" s="180"/>
      <c r="O246" s="182">
        <v>176</v>
      </c>
      <c r="P246" s="182">
        <v>0</v>
      </c>
      <c r="Q246" s="183">
        <v>4613312</v>
      </c>
      <c r="R246" s="183">
        <v>0</v>
      </c>
      <c r="S246" s="183">
        <f t="shared" si="7"/>
        <v>271212</v>
      </c>
      <c r="T246" s="183">
        <v>191488</v>
      </c>
      <c r="U246" s="184">
        <f t="shared" si="8"/>
        <v>5076012</v>
      </c>
      <c r="V246" s="185"/>
      <c r="W246" s="199">
        <v>0</v>
      </c>
      <c r="X246" s="200">
        <v>0.18</v>
      </c>
      <c r="Y246" s="200">
        <v>0.16565967553026908</v>
      </c>
      <c r="Z246" s="201">
        <v>0</v>
      </c>
      <c r="AA246" s="150"/>
      <c r="AB246" s="202">
        <v>12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437</v>
      </c>
      <c r="B247" s="195">
        <v>437035044</v>
      </c>
      <c r="C247" s="196" t="s">
        <v>574</v>
      </c>
      <c r="D247" s="197">
        <v>35</v>
      </c>
      <c r="E247" s="196" t="s">
        <v>62</v>
      </c>
      <c r="F247" s="197">
        <v>44</v>
      </c>
      <c r="G247" s="198" t="s">
        <v>71</v>
      </c>
      <c r="H247" s="180"/>
      <c r="I247" s="181">
        <v>12440</v>
      </c>
      <c r="J247" s="181">
        <v>216</v>
      </c>
      <c r="K247" s="181">
        <v>0</v>
      </c>
      <c r="L247" s="181">
        <v>1088</v>
      </c>
      <c r="M247" s="181">
        <v>13744</v>
      </c>
      <c r="N247" s="180"/>
      <c r="O247" s="182">
        <v>1</v>
      </c>
      <c r="P247" s="182">
        <v>0</v>
      </c>
      <c r="Q247" s="183">
        <v>12656</v>
      </c>
      <c r="R247" s="183">
        <v>0</v>
      </c>
      <c r="S247" s="183">
        <f t="shared" si="7"/>
        <v>0</v>
      </c>
      <c r="T247" s="183">
        <v>1088</v>
      </c>
      <c r="U247" s="184">
        <f t="shared" si="8"/>
        <v>13744</v>
      </c>
      <c r="V247" s="185"/>
      <c r="W247" s="199">
        <v>0</v>
      </c>
      <c r="X247" s="200">
        <v>0.18</v>
      </c>
      <c r="Y247" s="200">
        <v>8.4659399257885931E-2</v>
      </c>
      <c r="Z247" s="201">
        <v>0</v>
      </c>
      <c r="AA247" s="150"/>
      <c r="AB247" s="202">
        <v>0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437</v>
      </c>
      <c r="B248" s="195">
        <v>437035093</v>
      </c>
      <c r="C248" s="196" t="s">
        <v>574</v>
      </c>
      <c r="D248" s="197">
        <v>35</v>
      </c>
      <c r="E248" s="196" t="s">
        <v>62</v>
      </c>
      <c r="F248" s="197">
        <v>93</v>
      </c>
      <c r="G248" s="198" t="s">
        <v>120</v>
      </c>
      <c r="H248" s="180"/>
      <c r="I248" s="181">
        <v>17625.341117535296</v>
      </c>
      <c r="J248" s="181">
        <v>0</v>
      </c>
      <c r="K248" s="181">
        <v>0</v>
      </c>
      <c r="L248" s="181">
        <v>1088</v>
      </c>
      <c r="M248" s="181">
        <v>18713.341117535296</v>
      </c>
      <c r="N248" s="180"/>
      <c r="O248" s="182">
        <v>1</v>
      </c>
      <c r="P248" s="182">
        <v>0</v>
      </c>
      <c r="Q248" s="183">
        <v>17625</v>
      </c>
      <c r="R248" s="183">
        <v>0</v>
      </c>
      <c r="S248" s="183">
        <f t="shared" si="7"/>
        <v>0</v>
      </c>
      <c r="T248" s="183">
        <v>1088</v>
      </c>
      <c r="U248" s="184">
        <f t="shared" si="8"/>
        <v>18713</v>
      </c>
      <c r="V248" s="185"/>
      <c r="W248" s="199">
        <v>0</v>
      </c>
      <c r="X248" s="200">
        <v>0.18</v>
      </c>
      <c r="Y248" s="200">
        <v>8.4913241624209698E-2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437</v>
      </c>
      <c r="B249" s="195">
        <v>437035244</v>
      </c>
      <c r="C249" s="196" t="s">
        <v>574</v>
      </c>
      <c r="D249" s="197">
        <v>35</v>
      </c>
      <c r="E249" s="196" t="s">
        <v>62</v>
      </c>
      <c r="F249" s="197">
        <v>244</v>
      </c>
      <c r="G249" s="198" t="s">
        <v>271</v>
      </c>
      <c r="H249" s="180"/>
      <c r="I249" s="181">
        <v>15441</v>
      </c>
      <c r="J249" s="181">
        <v>4629</v>
      </c>
      <c r="K249" s="181">
        <v>0</v>
      </c>
      <c r="L249" s="181">
        <v>1088</v>
      </c>
      <c r="M249" s="181">
        <v>21158</v>
      </c>
      <c r="N249" s="180"/>
      <c r="O249" s="182">
        <v>3</v>
      </c>
      <c r="P249" s="182">
        <v>0</v>
      </c>
      <c r="Q249" s="183">
        <v>60210</v>
      </c>
      <c r="R249" s="183">
        <v>0</v>
      </c>
      <c r="S249" s="183">
        <f t="shared" si="7"/>
        <v>0</v>
      </c>
      <c r="T249" s="183">
        <v>3264</v>
      </c>
      <c r="U249" s="184">
        <f t="shared" si="8"/>
        <v>63474</v>
      </c>
      <c r="V249" s="185"/>
      <c r="W249" s="199">
        <v>0</v>
      </c>
      <c r="X249" s="200">
        <v>0.09</v>
      </c>
      <c r="Y249" s="200">
        <v>0.11384987709786977</v>
      </c>
      <c r="Z249" s="201">
        <v>0</v>
      </c>
      <c r="AA249" s="150"/>
      <c r="AB249" s="202">
        <v>0</v>
      </c>
      <c r="AC249" s="203">
        <v>0.62845593791991905</v>
      </c>
      <c r="AD249" s="184">
        <v>13297.110674052776</v>
      </c>
      <c r="AE249" s="203">
        <v>0</v>
      </c>
      <c r="AF249" s="204">
        <v>0</v>
      </c>
      <c r="AG249" s="193"/>
    </row>
    <row r="250" spans="1:33" s="59" customFormat="1">
      <c r="A250" s="194">
        <v>437</v>
      </c>
      <c r="B250" s="195">
        <v>437035336</v>
      </c>
      <c r="C250" s="196" t="s">
        <v>574</v>
      </c>
      <c r="D250" s="197">
        <v>35</v>
      </c>
      <c r="E250" s="196" t="s">
        <v>62</v>
      </c>
      <c r="F250" s="197">
        <v>336</v>
      </c>
      <c r="G250" s="198" t="s">
        <v>363</v>
      </c>
      <c r="H250" s="180"/>
      <c r="I250" s="181">
        <v>14165.168426448598</v>
      </c>
      <c r="J250" s="181">
        <v>1923</v>
      </c>
      <c r="K250" s="181">
        <v>0</v>
      </c>
      <c r="L250" s="181">
        <v>1088</v>
      </c>
      <c r="M250" s="181">
        <v>17176.168426448596</v>
      </c>
      <c r="N250" s="180"/>
      <c r="O250" s="182">
        <v>1</v>
      </c>
      <c r="P250" s="182">
        <v>0</v>
      </c>
      <c r="Q250" s="183">
        <v>16088</v>
      </c>
      <c r="R250" s="183">
        <v>0</v>
      </c>
      <c r="S250" s="183">
        <f t="shared" si="7"/>
        <v>0</v>
      </c>
      <c r="T250" s="183">
        <v>1088</v>
      </c>
      <c r="U250" s="184">
        <f t="shared" si="8"/>
        <v>17176</v>
      </c>
      <c r="V250" s="185"/>
      <c r="W250" s="199">
        <v>0</v>
      </c>
      <c r="X250" s="200">
        <v>0.09</v>
      </c>
      <c r="Y250" s="200">
        <v>4.480891826309566E-2</v>
      </c>
      <c r="Z250" s="201">
        <v>0</v>
      </c>
      <c r="AA250" s="150"/>
      <c r="AB250" s="202">
        <v>0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438</v>
      </c>
      <c r="B251" s="195">
        <v>438035018</v>
      </c>
      <c r="C251" s="196" t="s">
        <v>520</v>
      </c>
      <c r="D251" s="197">
        <v>35</v>
      </c>
      <c r="E251" s="196" t="s">
        <v>62</v>
      </c>
      <c r="F251" s="197">
        <v>18</v>
      </c>
      <c r="G251" s="198" t="s">
        <v>45</v>
      </c>
      <c r="H251" s="180"/>
      <c r="I251" s="181">
        <v>14723.34220248668</v>
      </c>
      <c r="J251" s="181">
        <v>7128</v>
      </c>
      <c r="K251" s="181">
        <v>0</v>
      </c>
      <c r="L251" s="181">
        <v>1088</v>
      </c>
      <c r="M251" s="181">
        <v>22939.342202486681</v>
      </c>
      <c r="N251" s="180"/>
      <c r="O251" s="182">
        <v>1</v>
      </c>
      <c r="P251" s="182">
        <v>0</v>
      </c>
      <c r="Q251" s="183">
        <v>21851</v>
      </c>
      <c r="R251" s="183">
        <v>0</v>
      </c>
      <c r="S251" s="183">
        <f t="shared" si="7"/>
        <v>0</v>
      </c>
      <c r="T251" s="183">
        <v>1088</v>
      </c>
      <c r="U251" s="184">
        <f t="shared" si="8"/>
        <v>22939</v>
      </c>
      <c r="V251" s="185"/>
      <c r="W251" s="199">
        <v>0</v>
      </c>
      <c r="X251" s="200">
        <v>0.09</v>
      </c>
      <c r="Y251" s="200">
        <v>3.7908610774021204E-2</v>
      </c>
      <c r="Z251" s="201">
        <v>0</v>
      </c>
      <c r="AA251" s="150"/>
      <c r="AB251" s="202">
        <v>0</v>
      </c>
      <c r="AC251" s="203">
        <v>0</v>
      </c>
      <c r="AD251" s="184">
        <v>0</v>
      </c>
      <c r="AE251" s="203">
        <v>0</v>
      </c>
      <c r="AF251" s="204">
        <v>0</v>
      </c>
      <c r="AG251" s="193"/>
    </row>
    <row r="252" spans="1:33" s="59" customFormat="1">
      <c r="A252" s="194">
        <v>438</v>
      </c>
      <c r="B252" s="195">
        <v>438035035</v>
      </c>
      <c r="C252" s="196" t="s">
        <v>520</v>
      </c>
      <c r="D252" s="197">
        <v>35</v>
      </c>
      <c r="E252" s="196" t="s">
        <v>62</v>
      </c>
      <c r="F252" s="197">
        <v>35</v>
      </c>
      <c r="G252" s="198" t="s">
        <v>62</v>
      </c>
      <c r="H252" s="180"/>
      <c r="I252" s="181">
        <v>17497</v>
      </c>
      <c r="J252" s="181">
        <v>7295</v>
      </c>
      <c r="K252" s="181">
        <v>0</v>
      </c>
      <c r="L252" s="181">
        <v>1088</v>
      </c>
      <c r="M252" s="181">
        <v>25880</v>
      </c>
      <c r="N252" s="180"/>
      <c r="O252" s="182">
        <v>321</v>
      </c>
      <c r="P252" s="182">
        <v>0</v>
      </c>
      <c r="Q252" s="183">
        <v>7958232</v>
      </c>
      <c r="R252" s="183">
        <v>0</v>
      </c>
      <c r="S252" s="183">
        <f t="shared" si="7"/>
        <v>0</v>
      </c>
      <c r="T252" s="183">
        <v>349248</v>
      </c>
      <c r="U252" s="184">
        <f t="shared" si="8"/>
        <v>8307480</v>
      </c>
      <c r="V252" s="185"/>
      <c r="W252" s="199">
        <v>0</v>
      </c>
      <c r="X252" s="200">
        <v>0.18</v>
      </c>
      <c r="Y252" s="200">
        <v>0.16565967553026908</v>
      </c>
      <c r="Z252" s="201">
        <v>0</v>
      </c>
      <c r="AA252" s="150"/>
      <c r="AB252" s="202">
        <v>76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438</v>
      </c>
      <c r="B253" s="195">
        <v>438035044</v>
      </c>
      <c r="C253" s="196" t="s">
        <v>520</v>
      </c>
      <c r="D253" s="197">
        <v>35</v>
      </c>
      <c r="E253" s="196" t="s">
        <v>62</v>
      </c>
      <c r="F253" s="197">
        <v>44</v>
      </c>
      <c r="G253" s="198" t="s">
        <v>71</v>
      </c>
      <c r="H253" s="180"/>
      <c r="I253" s="181">
        <v>18109</v>
      </c>
      <c r="J253" s="181">
        <v>315</v>
      </c>
      <c r="K253" s="181">
        <v>0</v>
      </c>
      <c r="L253" s="181">
        <v>1088</v>
      </c>
      <c r="M253" s="181">
        <v>19512</v>
      </c>
      <c r="N253" s="180"/>
      <c r="O253" s="182">
        <v>6</v>
      </c>
      <c r="P253" s="182">
        <v>0</v>
      </c>
      <c r="Q253" s="183">
        <v>110544</v>
      </c>
      <c r="R253" s="183">
        <v>0</v>
      </c>
      <c r="S253" s="183">
        <f t="shared" si="7"/>
        <v>0</v>
      </c>
      <c r="T253" s="183">
        <v>6528</v>
      </c>
      <c r="U253" s="184">
        <f t="shared" si="8"/>
        <v>117072</v>
      </c>
      <c r="V253" s="185"/>
      <c r="W253" s="199">
        <v>0</v>
      </c>
      <c r="X253" s="200">
        <v>0.18</v>
      </c>
      <c r="Y253" s="200">
        <v>8.4659399257885931E-2</v>
      </c>
      <c r="Z253" s="201">
        <v>0</v>
      </c>
      <c r="AA253" s="150"/>
      <c r="AB253" s="202">
        <v>3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438</v>
      </c>
      <c r="B254" s="195">
        <v>438035220</v>
      </c>
      <c r="C254" s="196" t="s">
        <v>520</v>
      </c>
      <c r="D254" s="197">
        <v>35</v>
      </c>
      <c r="E254" s="196" t="s">
        <v>62</v>
      </c>
      <c r="F254" s="197">
        <v>220</v>
      </c>
      <c r="G254" s="198" t="s">
        <v>247</v>
      </c>
      <c r="H254" s="180"/>
      <c r="I254" s="181">
        <v>13824.907319639307</v>
      </c>
      <c r="J254" s="181">
        <v>5374</v>
      </c>
      <c r="K254" s="181">
        <v>0</v>
      </c>
      <c r="L254" s="181">
        <v>1088</v>
      </c>
      <c r="M254" s="181">
        <v>20286.907319639307</v>
      </c>
      <c r="N254" s="180"/>
      <c r="O254" s="182">
        <v>1</v>
      </c>
      <c r="P254" s="182">
        <v>0</v>
      </c>
      <c r="Q254" s="183">
        <v>19199</v>
      </c>
      <c r="R254" s="183">
        <v>0</v>
      </c>
      <c r="S254" s="183">
        <f t="shared" si="7"/>
        <v>0</v>
      </c>
      <c r="T254" s="183">
        <v>1088</v>
      </c>
      <c r="U254" s="184">
        <f t="shared" si="8"/>
        <v>20287</v>
      </c>
      <c r="V254" s="185"/>
      <c r="W254" s="199">
        <v>0</v>
      </c>
      <c r="X254" s="200">
        <v>0.09</v>
      </c>
      <c r="Y254" s="200">
        <v>1.7515929407843047E-2</v>
      </c>
      <c r="Z254" s="201">
        <v>0</v>
      </c>
      <c r="AA254" s="150"/>
      <c r="AB254" s="202">
        <v>0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438</v>
      </c>
      <c r="B255" s="195">
        <v>438035243</v>
      </c>
      <c r="C255" s="196" t="s">
        <v>520</v>
      </c>
      <c r="D255" s="197">
        <v>35</v>
      </c>
      <c r="E255" s="196" t="s">
        <v>62</v>
      </c>
      <c r="F255" s="197">
        <v>243</v>
      </c>
      <c r="G255" s="198" t="s">
        <v>270</v>
      </c>
      <c r="H255" s="180"/>
      <c r="I255" s="181">
        <v>15518.332806854127</v>
      </c>
      <c r="J255" s="181">
        <v>2210</v>
      </c>
      <c r="K255" s="181">
        <v>0</v>
      </c>
      <c r="L255" s="181">
        <v>1088</v>
      </c>
      <c r="M255" s="181">
        <v>18816.332806854127</v>
      </c>
      <c r="N255" s="180"/>
      <c r="O255" s="182">
        <v>2</v>
      </c>
      <c r="P255" s="182">
        <v>0</v>
      </c>
      <c r="Q255" s="183">
        <v>35456</v>
      </c>
      <c r="R255" s="183">
        <v>0</v>
      </c>
      <c r="S255" s="183">
        <f t="shared" si="7"/>
        <v>0</v>
      </c>
      <c r="T255" s="183">
        <v>2176</v>
      </c>
      <c r="U255" s="184">
        <f t="shared" si="8"/>
        <v>37632</v>
      </c>
      <c r="V255" s="185"/>
      <c r="W255" s="199">
        <v>0</v>
      </c>
      <c r="X255" s="200">
        <v>0.09</v>
      </c>
      <c r="Y255" s="200">
        <v>5.5095214728498702E-3</v>
      </c>
      <c r="Z255" s="201">
        <v>0</v>
      </c>
      <c r="AA255" s="150"/>
      <c r="AB255" s="202">
        <v>1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438</v>
      </c>
      <c r="B256" s="195">
        <v>438035244</v>
      </c>
      <c r="C256" s="196" t="s">
        <v>520</v>
      </c>
      <c r="D256" s="197">
        <v>35</v>
      </c>
      <c r="E256" s="196" t="s">
        <v>62</v>
      </c>
      <c r="F256" s="197">
        <v>244</v>
      </c>
      <c r="G256" s="198" t="s">
        <v>271</v>
      </c>
      <c r="H256" s="180"/>
      <c r="I256" s="181">
        <v>18160</v>
      </c>
      <c r="J256" s="181">
        <v>5444</v>
      </c>
      <c r="K256" s="181">
        <v>0</v>
      </c>
      <c r="L256" s="181">
        <v>1088</v>
      </c>
      <c r="M256" s="181">
        <v>24692</v>
      </c>
      <c r="N256" s="180"/>
      <c r="O256" s="182">
        <v>4</v>
      </c>
      <c r="P256" s="182">
        <v>0</v>
      </c>
      <c r="Q256" s="183">
        <v>94416</v>
      </c>
      <c r="R256" s="183">
        <v>0</v>
      </c>
      <c r="S256" s="183">
        <f t="shared" si="7"/>
        <v>0</v>
      </c>
      <c r="T256" s="183">
        <v>4352</v>
      </c>
      <c r="U256" s="184">
        <f t="shared" si="8"/>
        <v>98768</v>
      </c>
      <c r="V256" s="185"/>
      <c r="W256" s="199">
        <v>0</v>
      </c>
      <c r="X256" s="200">
        <v>0.09</v>
      </c>
      <c r="Y256" s="200">
        <v>0.11384987709786977</v>
      </c>
      <c r="Z256" s="201">
        <v>0</v>
      </c>
      <c r="AA256" s="150"/>
      <c r="AB256" s="202">
        <v>2</v>
      </c>
      <c r="AC256" s="203">
        <v>0.8379412505598921</v>
      </c>
      <c r="AD256" s="184">
        <v>20690.765278215695</v>
      </c>
      <c r="AE256" s="203">
        <v>0</v>
      </c>
      <c r="AF256" s="204">
        <v>0</v>
      </c>
      <c r="AG256" s="193"/>
    </row>
    <row r="257" spans="1:33" s="59" customFormat="1">
      <c r="A257" s="194">
        <v>438</v>
      </c>
      <c r="B257" s="195">
        <v>438035293</v>
      </c>
      <c r="C257" s="196" t="s">
        <v>520</v>
      </c>
      <c r="D257" s="197">
        <v>35</v>
      </c>
      <c r="E257" s="196" t="s">
        <v>62</v>
      </c>
      <c r="F257" s="197">
        <v>293</v>
      </c>
      <c r="G257" s="198" t="s">
        <v>320</v>
      </c>
      <c r="H257" s="180"/>
      <c r="I257" s="181">
        <v>14953.293164987406</v>
      </c>
      <c r="J257" s="181">
        <v>418</v>
      </c>
      <c r="K257" s="181">
        <v>0</v>
      </c>
      <c r="L257" s="181">
        <v>1088</v>
      </c>
      <c r="M257" s="181">
        <v>16459.293164987408</v>
      </c>
      <c r="N257" s="180"/>
      <c r="O257" s="182">
        <v>1</v>
      </c>
      <c r="P257" s="182">
        <v>0</v>
      </c>
      <c r="Q257" s="183">
        <v>15371</v>
      </c>
      <c r="R257" s="183">
        <v>0</v>
      </c>
      <c r="S257" s="183">
        <f t="shared" si="7"/>
        <v>0</v>
      </c>
      <c r="T257" s="183">
        <v>1088</v>
      </c>
      <c r="U257" s="184">
        <f t="shared" si="8"/>
        <v>16459</v>
      </c>
      <c r="V257" s="185"/>
      <c r="W257" s="199">
        <v>0</v>
      </c>
      <c r="X257" s="200">
        <v>0.18</v>
      </c>
      <c r="Y257" s="200">
        <v>1.2223374362170256E-2</v>
      </c>
      <c r="Z257" s="201">
        <v>0</v>
      </c>
      <c r="AA257" s="150"/>
      <c r="AB257" s="202">
        <v>1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439</v>
      </c>
      <c r="B258" s="195">
        <v>439035035</v>
      </c>
      <c r="C258" s="196" t="s">
        <v>521</v>
      </c>
      <c r="D258" s="197">
        <v>35</v>
      </c>
      <c r="E258" s="196" t="s">
        <v>62</v>
      </c>
      <c r="F258" s="197">
        <v>35</v>
      </c>
      <c r="G258" s="198" t="s">
        <v>62</v>
      </c>
      <c r="H258" s="180"/>
      <c r="I258" s="181">
        <v>16079</v>
      </c>
      <c r="J258" s="181">
        <v>6704</v>
      </c>
      <c r="K258" s="181">
        <v>0</v>
      </c>
      <c r="L258" s="181">
        <v>1088</v>
      </c>
      <c r="M258" s="181">
        <v>23871</v>
      </c>
      <c r="N258" s="180"/>
      <c r="O258" s="182">
        <v>432</v>
      </c>
      <c r="P258" s="182">
        <v>0</v>
      </c>
      <c r="Q258" s="183">
        <v>9625392</v>
      </c>
      <c r="R258" s="183">
        <v>0</v>
      </c>
      <c r="S258" s="183">
        <f t="shared" si="7"/>
        <v>0</v>
      </c>
      <c r="T258" s="183">
        <v>459648</v>
      </c>
      <c r="U258" s="184">
        <f t="shared" si="8"/>
        <v>10085040</v>
      </c>
      <c r="V258" s="185"/>
      <c r="W258" s="199">
        <v>9.5154185022026692</v>
      </c>
      <c r="X258" s="200">
        <v>0.18</v>
      </c>
      <c r="Y258" s="200">
        <v>0.16565967553026908</v>
      </c>
      <c r="Z258" s="201">
        <v>0</v>
      </c>
      <c r="AA258" s="150"/>
      <c r="AB258" s="202">
        <v>1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439</v>
      </c>
      <c r="B259" s="195">
        <v>439035044</v>
      </c>
      <c r="C259" s="196" t="s">
        <v>521</v>
      </c>
      <c r="D259" s="197">
        <v>35</v>
      </c>
      <c r="E259" s="196" t="s">
        <v>62</v>
      </c>
      <c r="F259" s="197">
        <v>44</v>
      </c>
      <c r="G259" s="198" t="s">
        <v>71</v>
      </c>
      <c r="H259" s="180"/>
      <c r="I259" s="181">
        <v>15961</v>
      </c>
      <c r="J259" s="181">
        <v>278</v>
      </c>
      <c r="K259" s="181">
        <v>0</v>
      </c>
      <c r="L259" s="181">
        <v>1088</v>
      </c>
      <c r="M259" s="181">
        <v>17327</v>
      </c>
      <c r="N259" s="180"/>
      <c r="O259" s="182">
        <v>4</v>
      </c>
      <c r="P259" s="182">
        <v>0</v>
      </c>
      <c r="Q259" s="183">
        <v>63524</v>
      </c>
      <c r="R259" s="183">
        <v>0</v>
      </c>
      <c r="S259" s="183">
        <f t="shared" si="7"/>
        <v>0</v>
      </c>
      <c r="T259" s="183">
        <v>4256</v>
      </c>
      <c r="U259" s="184">
        <f t="shared" si="8"/>
        <v>67780</v>
      </c>
      <c r="V259" s="185"/>
      <c r="W259" s="199">
        <v>8.8105726872246701E-2</v>
      </c>
      <c r="X259" s="200">
        <v>0.18</v>
      </c>
      <c r="Y259" s="200">
        <v>8.4659399257885931E-2</v>
      </c>
      <c r="Z259" s="201">
        <v>0</v>
      </c>
      <c r="AA259" s="150"/>
      <c r="AB259" s="202">
        <v>0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439</v>
      </c>
      <c r="B260" s="195">
        <v>439035073</v>
      </c>
      <c r="C260" s="196" t="s">
        <v>521</v>
      </c>
      <c r="D260" s="197">
        <v>35</v>
      </c>
      <c r="E260" s="196" t="s">
        <v>62</v>
      </c>
      <c r="F260" s="197">
        <v>73</v>
      </c>
      <c r="G260" s="198" t="s">
        <v>100</v>
      </c>
      <c r="H260" s="180"/>
      <c r="I260" s="181">
        <v>13389</v>
      </c>
      <c r="J260" s="181">
        <v>9842</v>
      </c>
      <c r="K260" s="181">
        <v>0</v>
      </c>
      <c r="L260" s="181">
        <v>1088</v>
      </c>
      <c r="M260" s="181">
        <v>24319</v>
      </c>
      <c r="N260" s="180"/>
      <c r="O260" s="182">
        <v>4</v>
      </c>
      <c r="P260" s="182">
        <v>0</v>
      </c>
      <c r="Q260" s="183">
        <v>90876</v>
      </c>
      <c r="R260" s="183">
        <v>0</v>
      </c>
      <c r="S260" s="183">
        <f t="shared" si="7"/>
        <v>0</v>
      </c>
      <c r="T260" s="183">
        <v>4256</v>
      </c>
      <c r="U260" s="184">
        <f t="shared" si="8"/>
        <v>95132</v>
      </c>
      <c r="V260" s="185"/>
      <c r="W260" s="199">
        <v>8.8105726872246701E-2</v>
      </c>
      <c r="X260" s="200">
        <v>0.09</v>
      </c>
      <c r="Y260" s="200">
        <v>1.2852499121079122E-2</v>
      </c>
      <c r="Z260" s="201">
        <v>0</v>
      </c>
      <c r="AA260" s="150"/>
      <c r="AB260" s="202">
        <v>0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439</v>
      </c>
      <c r="B261" s="195">
        <v>439035088</v>
      </c>
      <c r="C261" s="196" t="s">
        <v>521</v>
      </c>
      <c r="D261" s="197">
        <v>35</v>
      </c>
      <c r="E261" s="196" t="s">
        <v>62</v>
      </c>
      <c r="F261" s="197">
        <v>88</v>
      </c>
      <c r="G261" s="198" t="s">
        <v>115</v>
      </c>
      <c r="H261" s="180"/>
      <c r="I261" s="181">
        <v>15471</v>
      </c>
      <c r="J261" s="181">
        <v>4987</v>
      </c>
      <c r="K261" s="181">
        <v>0</v>
      </c>
      <c r="L261" s="181">
        <v>1088</v>
      </c>
      <c r="M261" s="181">
        <v>21546</v>
      </c>
      <c r="N261" s="180"/>
      <c r="O261" s="182">
        <v>1</v>
      </c>
      <c r="P261" s="182">
        <v>0</v>
      </c>
      <c r="Q261" s="183">
        <v>20007</v>
      </c>
      <c r="R261" s="183">
        <v>0</v>
      </c>
      <c r="S261" s="183">
        <f t="shared" si="7"/>
        <v>0</v>
      </c>
      <c r="T261" s="183">
        <v>1064</v>
      </c>
      <c r="U261" s="184">
        <f t="shared" si="8"/>
        <v>21071</v>
      </c>
      <c r="V261" s="185"/>
      <c r="W261" s="199">
        <v>2.2026431718061675E-2</v>
      </c>
      <c r="X261" s="200">
        <v>0.09</v>
      </c>
      <c r="Y261" s="200">
        <v>4.8792024574046237E-3</v>
      </c>
      <c r="Z261" s="201">
        <v>0</v>
      </c>
      <c r="AA261" s="150"/>
      <c r="AB261" s="202">
        <v>0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439</v>
      </c>
      <c r="B262" s="195">
        <v>439035163</v>
      </c>
      <c r="C262" s="196" t="s">
        <v>521</v>
      </c>
      <c r="D262" s="197">
        <v>35</v>
      </c>
      <c r="E262" s="196" t="s">
        <v>62</v>
      </c>
      <c r="F262" s="197">
        <v>163</v>
      </c>
      <c r="G262" s="198" t="s">
        <v>190</v>
      </c>
      <c r="H262" s="180"/>
      <c r="I262" s="181">
        <v>16831.794551886796</v>
      </c>
      <c r="J262" s="181">
        <v>146</v>
      </c>
      <c r="K262" s="181">
        <v>0</v>
      </c>
      <c r="L262" s="181">
        <v>1088</v>
      </c>
      <c r="M262" s="181">
        <v>18065.794551886796</v>
      </c>
      <c r="N262" s="180"/>
      <c r="O262" s="182">
        <v>2</v>
      </c>
      <c r="P262" s="182">
        <v>0</v>
      </c>
      <c r="Q262" s="183">
        <v>33208</v>
      </c>
      <c r="R262" s="183">
        <v>0</v>
      </c>
      <c r="S262" s="183">
        <f t="shared" si="7"/>
        <v>0</v>
      </c>
      <c r="T262" s="183">
        <v>2128</v>
      </c>
      <c r="U262" s="184">
        <f t="shared" si="8"/>
        <v>35336</v>
      </c>
      <c r="V262" s="185"/>
      <c r="W262" s="199">
        <v>4.405286343612335E-2</v>
      </c>
      <c r="X262" s="200">
        <v>0.113490033140277</v>
      </c>
      <c r="Y262" s="200">
        <v>9.5669381908217804E-2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439</v>
      </c>
      <c r="B263" s="195">
        <v>439035243</v>
      </c>
      <c r="C263" s="196" t="s">
        <v>521</v>
      </c>
      <c r="D263" s="197">
        <v>35</v>
      </c>
      <c r="E263" s="196" t="s">
        <v>62</v>
      </c>
      <c r="F263" s="197">
        <v>243</v>
      </c>
      <c r="G263" s="198" t="s">
        <v>270</v>
      </c>
      <c r="H263" s="180"/>
      <c r="I263" s="181">
        <v>15518.332806854127</v>
      </c>
      <c r="J263" s="181">
        <v>2210</v>
      </c>
      <c r="K263" s="181">
        <v>0</v>
      </c>
      <c r="L263" s="181">
        <v>1088</v>
      </c>
      <c r="M263" s="181">
        <v>18816.332806854127</v>
      </c>
      <c r="N263" s="180"/>
      <c r="O263" s="182">
        <v>1</v>
      </c>
      <c r="P263" s="182">
        <v>0</v>
      </c>
      <c r="Q263" s="183">
        <v>17338</v>
      </c>
      <c r="R263" s="183">
        <v>0</v>
      </c>
      <c r="S263" s="183">
        <f t="shared" si="7"/>
        <v>0</v>
      </c>
      <c r="T263" s="183">
        <v>1064</v>
      </c>
      <c r="U263" s="184">
        <f t="shared" si="8"/>
        <v>18402</v>
      </c>
      <c r="V263" s="185"/>
      <c r="W263" s="199">
        <v>2.2026431718061675E-2</v>
      </c>
      <c r="X263" s="200">
        <v>0.09</v>
      </c>
      <c r="Y263" s="200">
        <v>5.5095214728498702E-3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439</v>
      </c>
      <c r="B264" s="195">
        <v>439035244</v>
      </c>
      <c r="C264" s="196" t="s">
        <v>521</v>
      </c>
      <c r="D264" s="197">
        <v>35</v>
      </c>
      <c r="E264" s="196" t="s">
        <v>62</v>
      </c>
      <c r="F264" s="197">
        <v>244</v>
      </c>
      <c r="G264" s="198" t="s">
        <v>271</v>
      </c>
      <c r="H264" s="180"/>
      <c r="I264" s="181">
        <v>13847</v>
      </c>
      <c r="J264" s="181">
        <v>4151</v>
      </c>
      <c r="K264" s="181">
        <v>0</v>
      </c>
      <c r="L264" s="181">
        <v>1088</v>
      </c>
      <c r="M264" s="181">
        <v>19086</v>
      </c>
      <c r="N264" s="180"/>
      <c r="O264" s="182">
        <v>4</v>
      </c>
      <c r="P264" s="182">
        <v>0</v>
      </c>
      <c r="Q264" s="183">
        <v>70408</v>
      </c>
      <c r="R264" s="183">
        <v>0</v>
      </c>
      <c r="S264" s="183">
        <f t="shared" si="7"/>
        <v>0</v>
      </c>
      <c r="T264" s="183">
        <v>4256</v>
      </c>
      <c r="U264" s="184">
        <f t="shared" si="8"/>
        <v>74664</v>
      </c>
      <c r="V264" s="185"/>
      <c r="W264" s="199">
        <v>8.8105726872246701E-2</v>
      </c>
      <c r="X264" s="200">
        <v>0.09</v>
      </c>
      <c r="Y264" s="200">
        <v>0.11384987709786977</v>
      </c>
      <c r="Z264" s="201">
        <v>0</v>
      </c>
      <c r="AA264" s="150"/>
      <c r="AB264" s="202">
        <v>2</v>
      </c>
      <c r="AC264" s="203">
        <v>0.81948439482068747</v>
      </c>
      <c r="AD264" s="184">
        <v>15641.44189235522</v>
      </c>
      <c r="AE264" s="203">
        <v>0</v>
      </c>
      <c r="AF264" s="204">
        <v>0</v>
      </c>
      <c r="AG264" s="193"/>
    </row>
    <row r="265" spans="1:33" s="59" customFormat="1">
      <c r="A265" s="194">
        <v>439</v>
      </c>
      <c r="B265" s="195">
        <v>439035284</v>
      </c>
      <c r="C265" s="196" t="s">
        <v>521</v>
      </c>
      <c r="D265" s="197">
        <v>35</v>
      </c>
      <c r="E265" s="196" t="s">
        <v>62</v>
      </c>
      <c r="F265" s="197">
        <v>284</v>
      </c>
      <c r="G265" s="198" t="s">
        <v>311</v>
      </c>
      <c r="H265" s="180"/>
      <c r="I265" s="181">
        <v>15390</v>
      </c>
      <c r="J265" s="181">
        <v>7719</v>
      </c>
      <c r="K265" s="181">
        <v>0</v>
      </c>
      <c r="L265" s="181">
        <v>1088</v>
      </c>
      <c r="M265" s="181">
        <v>24197</v>
      </c>
      <c r="N265" s="180"/>
      <c r="O265" s="182">
        <v>2</v>
      </c>
      <c r="P265" s="182">
        <v>0</v>
      </c>
      <c r="Q265" s="183">
        <v>45200</v>
      </c>
      <c r="R265" s="183">
        <v>0</v>
      </c>
      <c r="S265" s="183">
        <f t="shared" si="7"/>
        <v>0</v>
      </c>
      <c r="T265" s="183">
        <v>2128</v>
      </c>
      <c r="U265" s="184">
        <f t="shared" si="8"/>
        <v>47328</v>
      </c>
      <c r="V265" s="185"/>
      <c r="W265" s="199">
        <v>4.405286343612335E-2</v>
      </c>
      <c r="X265" s="200">
        <v>0.09</v>
      </c>
      <c r="Y265" s="200">
        <v>6.2624122747720695E-2</v>
      </c>
      <c r="Z265" s="201">
        <v>0</v>
      </c>
      <c r="AA265" s="150"/>
      <c r="AB265" s="202">
        <v>0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439</v>
      </c>
      <c r="B266" s="195">
        <v>439035285</v>
      </c>
      <c r="C266" s="196" t="s">
        <v>521</v>
      </c>
      <c r="D266" s="197">
        <v>35</v>
      </c>
      <c r="E266" s="196" t="s">
        <v>62</v>
      </c>
      <c r="F266" s="197">
        <v>285</v>
      </c>
      <c r="G266" s="198" t="s">
        <v>312</v>
      </c>
      <c r="H266" s="180"/>
      <c r="I266" s="181">
        <v>13672</v>
      </c>
      <c r="J266" s="181">
        <v>2602</v>
      </c>
      <c r="K266" s="181">
        <v>0</v>
      </c>
      <c r="L266" s="181">
        <v>1088</v>
      </c>
      <c r="M266" s="181">
        <v>17362</v>
      </c>
      <c r="N266" s="180"/>
      <c r="O266" s="182">
        <v>2</v>
      </c>
      <c r="P266" s="182">
        <v>0</v>
      </c>
      <c r="Q266" s="183">
        <v>31832</v>
      </c>
      <c r="R266" s="183">
        <v>0</v>
      </c>
      <c r="S266" s="183">
        <f t="shared" ref="S266:S329" si="9">IFERROR(VLOOKUP(B266,transp,2,FALSE),0)</f>
        <v>0</v>
      </c>
      <c r="T266" s="183">
        <v>2128</v>
      </c>
      <c r="U266" s="184">
        <f t="shared" ref="U266:U329" si="10">SUM(Q266:T266)</f>
        <v>33960</v>
      </c>
      <c r="V266" s="185"/>
      <c r="W266" s="199">
        <v>4.405286343612335E-2</v>
      </c>
      <c r="X266" s="200">
        <v>0.09</v>
      </c>
      <c r="Y266" s="200">
        <v>3.5081231830053926E-2</v>
      </c>
      <c r="Z266" s="201">
        <v>0</v>
      </c>
      <c r="AA266" s="150"/>
      <c r="AB266" s="202">
        <v>0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439</v>
      </c>
      <c r="B267" s="195">
        <v>439035347</v>
      </c>
      <c r="C267" s="196" t="s">
        <v>521</v>
      </c>
      <c r="D267" s="197">
        <v>35</v>
      </c>
      <c r="E267" s="196" t="s">
        <v>62</v>
      </c>
      <c r="F267" s="197">
        <v>347</v>
      </c>
      <c r="G267" s="198" t="s">
        <v>374</v>
      </c>
      <c r="H267" s="180"/>
      <c r="I267" s="181">
        <v>17940</v>
      </c>
      <c r="J267" s="181">
        <v>8016</v>
      </c>
      <c r="K267" s="181">
        <v>0</v>
      </c>
      <c r="L267" s="181">
        <v>1088</v>
      </c>
      <c r="M267" s="181">
        <v>27044</v>
      </c>
      <c r="N267" s="180"/>
      <c r="O267" s="182">
        <v>2</v>
      </c>
      <c r="P267" s="182">
        <v>0</v>
      </c>
      <c r="Q267" s="183">
        <v>50768</v>
      </c>
      <c r="R267" s="183">
        <v>0</v>
      </c>
      <c r="S267" s="183">
        <f t="shared" si="9"/>
        <v>0</v>
      </c>
      <c r="T267" s="183">
        <v>2128</v>
      </c>
      <c r="U267" s="184">
        <f t="shared" si="10"/>
        <v>52896</v>
      </c>
      <c r="V267" s="185"/>
      <c r="W267" s="199">
        <v>4.405286343612335E-2</v>
      </c>
      <c r="X267" s="200">
        <v>0.09</v>
      </c>
      <c r="Y267" s="200">
        <v>1.1125838885353572E-2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440</v>
      </c>
      <c r="B268" s="195">
        <v>440149009</v>
      </c>
      <c r="C268" s="196" t="s">
        <v>652</v>
      </c>
      <c r="D268" s="197">
        <v>149</v>
      </c>
      <c r="E268" s="196" t="s">
        <v>176</v>
      </c>
      <c r="F268" s="197">
        <v>9</v>
      </c>
      <c r="G268" s="198" t="s">
        <v>36</v>
      </c>
      <c r="H268" s="180"/>
      <c r="I268" s="181">
        <v>11481</v>
      </c>
      <c r="J268" s="181">
        <v>8056</v>
      </c>
      <c r="K268" s="181">
        <v>0</v>
      </c>
      <c r="L268" s="181">
        <v>1088</v>
      </c>
      <c r="M268" s="181">
        <v>20625</v>
      </c>
      <c r="N268" s="180"/>
      <c r="O268" s="182">
        <v>2</v>
      </c>
      <c r="P268" s="182">
        <v>0</v>
      </c>
      <c r="Q268" s="183">
        <v>39074</v>
      </c>
      <c r="R268" s="183">
        <v>0</v>
      </c>
      <c r="S268" s="183">
        <f t="shared" si="9"/>
        <v>0</v>
      </c>
      <c r="T268" s="183">
        <v>2176</v>
      </c>
      <c r="U268" s="184">
        <f t="shared" si="10"/>
        <v>41250</v>
      </c>
      <c r="V268" s="185"/>
      <c r="W268" s="199">
        <v>0</v>
      </c>
      <c r="X268" s="200">
        <v>0.09</v>
      </c>
      <c r="Y268" s="200">
        <v>2.3364461654453873E-3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440</v>
      </c>
      <c r="B269" s="195">
        <v>440149079</v>
      </c>
      <c r="C269" s="196" t="s">
        <v>652</v>
      </c>
      <c r="D269" s="197">
        <v>149</v>
      </c>
      <c r="E269" s="196" t="s">
        <v>176</v>
      </c>
      <c r="F269" s="197">
        <v>79</v>
      </c>
      <c r="G269" s="198" t="s">
        <v>106</v>
      </c>
      <c r="H269" s="180"/>
      <c r="I269" s="181">
        <v>17725</v>
      </c>
      <c r="J269" s="181">
        <v>170</v>
      </c>
      <c r="K269" s="181">
        <v>0</v>
      </c>
      <c r="L269" s="181">
        <v>1088</v>
      </c>
      <c r="M269" s="181">
        <v>18983</v>
      </c>
      <c r="N269" s="180"/>
      <c r="O269" s="182">
        <v>3</v>
      </c>
      <c r="P269" s="182">
        <v>0</v>
      </c>
      <c r="Q269" s="183">
        <v>53685</v>
      </c>
      <c r="R269" s="183">
        <v>0</v>
      </c>
      <c r="S269" s="183">
        <f t="shared" si="9"/>
        <v>0</v>
      </c>
      <c r="T269" s="183">
        <v>3264</v>
      </c>
      <c r="U269" s="184">
        <f t="shared" si="10"/>
        <v>56949</v>
      </c>
      <c r="V269" s="185"/>
      <c r="W269" s="199">
        <v>0</v>
      </c>
      <c r="X269" s="200">
        <v>0.09</v>
      </c>
      <c r="Y269" s="200">
        <v>6.8571601439741767E-2</v>
      </c>
      <c r="Z269" s="201">
        <v>0</v>
      </c>
      <c r="AA269" s="150"/>
      <c r="AB269" s="202">
        <v>0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440</v>
      </c>
      <c r="B270" s="195">
        <v>440149128</v>
      </c>
      <c r="C270" s="196" t="s">
        <v>652</v>
      </c>
      <c r="D270" s="197">
        <v>149</v>
      </c>
      <c r="E270" s="196" t="s">
        <v>176</v>
      </c>
      <c r="F270" s="197">
        <v>128</v>
      </c>
      <c r="G270" s="198" t="s">
        <v>155</v>
      </c>
      <c r="H270" s="180"/>
      <c r="I270" s="181">
        <v>14361</v>
      </c>
      <c r="J270" s="181">
        <v>1488</v>
      </c>
      <c r="K270" s="181">
        <v>0</v>
      </c>
      <c r="L270" s="181">
        <v>1088</v>
      </c>
      <c r="M270" s="181">
        <v>16937</v>
      </c>
      <c r="N270" s="180"/>
      <c r="O270" s="182">
        <v>43</v>
      </c>
      <c r="P270" s="182">
        <v>0</v>
      </c>
      <c r="Q270" s="183">
        <v>681507</v>
      </c>
      <c r="R270" s="183">
        <v>0</v>
      </c>
      <c r="S270" s="183">
        <f t="shared" si="9"/>
        <v>0</v>
      </c>
      <c r="T270" s="183">
        <v>46784</v>
      </c>
      <c r="U270" s="184">
        <f t="shared" si="10"/>
        <v>728291</v>
      </c>
      <c r="V270" s="185"/>
      <c r="W270" s="199">
        <v>0</v>
      </c>
      <c r="X270" s="200">
        <v>0.09</v>
      </c>
      <c r="Y270" s="200">
        <v>4.3097264792693248E-2</v>
      </c>
      <c r="Z270" s="201">
        <v>0</v>
      </c>
      <c r="AA270" s="150"/>
      <c r="AB270" s="202">
        <v>10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440</v>
      </c>
      <c r="B271" s="195">
        <v>440149149</v>
      </c>
      <c r="C271" s="196" t="s">
        <v>652</v>
      </c>
      <c r="D271" s="197">
        <v>149</v>
      </c>
      <c r="E271" s="196" t="s">
        <v>176</v>
      </c>
      <c r="F271" s="197">
        <v>149</v>
      </c>
      <c r="G271" s="198" t="s">
        <v>176</v>
      </c>
      <c r="H271" s="180"/>
      <c r="I271" s="181">
        <v>15811</v>
      </c>
      <c r="J271" s="181">
        <v>115</v>
      </c>
      <c r="K271" s="181">
        <v>0</v>
      </c>
      <c r="L271" s="181">
        <v>1088</v>
      </c>
      <c r="M271" s="181">
        <v>17014</v>
      </c>
      <c r="N271" s="180"/>
      <c r="O271" s="182">
        <v>1094</v>
      </c>
      <c r="P271" s="182">
        <v>0</v>
      </c>
      <c r="Q271" s="183">
        <v>17423044</v>
      </c>
      <c r="R271" s="183">
        <v>0</v>
      </c>
      <c r="S271" s="183">
        <f t="shared" si="9"/>
        <v>605617</v>
      </c>
      <c r="T271" s="183">
        <v>1190272</v>
      </c>
      <c r="U271" s="184">
        <f t="shared" si="10"/>
        <v>19218933</v>
      </c>
      <c r="V271" s="185"/>
      <c r="W271" s="199">
        <v>0</v>
      </c>
      <c r="X271" s="200">
        <v>0.18</v>
      </c>
      <c r="Y271" s="200">
        <v>0.12338713336271696</v>
      </c>
      <c r="Z271" s="201">
        <v>0</v>
      </c>
      <c r="AA271" s="150"/>
      <c r="AB271" s="202">
        <v>160</v>
      </c>
      <c r="AC271" s="203">
        <v>0</v>
      </c>
      <c r="AD271" s="184">
        <v>0</v>
      </c>
      <c r="AE271" s="203">
        <v>0</v>
      </c>
      <c r="AF271" s="204">
        <v>0</v>
      </c>
      <c r="AG271" s="193"/>
    </row>
    <row r="272" spans="1:33" s="59" customFormat="1">
      <c r="A272" s="194">
        <v>440</v>
      </c>
      <c r="B272" s="195">
        <v>440149160</v>
      </c>
      <c r="C272" s="196" t="s">
        <v>652</v>
      </c>
      <c r="D272" s="197">
        <v>149</v>
      </c>
      <c r="E272" s="196" t="s">
        <v>176</v>
      </c>
      <c r="F272" s="197">
        <v>160</v>
      </c>
      <c r="G272" s="198" t="s">
        <v>187</v>
      </c>
      <c r="H272" s="180"/>
      <c r="I272" s="181">
        <v>14249</v>
      </c>
      <c r="J272" s="181">
        <v>29</v>
      </c>
      <c r="K272" s="181">
        <v>0</v>
      </c>
      <c r="L272" s="181">
        <v>1088</v>
      </c>
      <c r="M272" s="181">
        <v>15366</v>
      </c>
      <c r="N272" s="180"/>
      <c r="O272" s="182">
        <v>2</v>
      </c>
      <c r="P272" s="182">
        <v>0</v>
      </c>
      <c r="Q272" s="183">
        <v>28556</v>
      </c>
      <c r="R272" s="183">
        <v>0</v>
      </c>
      <c r="S272" s="183">
        <f t="shared" si="9"/>
        <v>0</v>
      </c>
      <c r="T272" s="183">
        <v>2176</v>
      </c>
      <c r="U272" s="184">
        <f t="shared" si="10"/>
        <v>30732</v>
      </c>
      <c r="V272" s="185"/>
      <c r="W272" s="199">
        <v>0</v>
      </c>
      <c r="X272" s="200">
        <v>0.18</v>
      </c>
      <c r="Y272" s="200">
        <v>0.13217756483382756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440</v>
      </c>
      <c r="B273" s="195">
        <v>440149181</v>
      </c>
      <c r="C273" s="196" t="s">
        <v>652</v>
      </c>
      <c r="D273" s="197">
        <v>149</v>
      </c>
      <c r="E273" s="196" t="s">
        <v>176</v>
      </c>
      <c r="F273" s="197">
        <v>181</v>
      </c>
      <c r="G273" s="198" t="s">
        <v>208</v>
      </c>
      <c r="H273" s="180"/>
      <c r="I273" s="181">
        <v>13485</v>
      </c>
      <c r="J273" s="181">
        <v>253</v>
      </c>
      <c r="K273" s="181">
        <v>0</v>
      </c>
      <c r="L273" s="181">
        <v>1088</v>
      </c>
      <c r="M273" s="181">
        <v>14826</v>
      </c>
      <c r="N273" s="180"/>
      <c r="O273" s="182">
        <v>47</v>
      </c>
      <c r="P273" s="182">
        <v>0</v>
      </c>
      <c r="Q273" s="183">
        <v>645686</v>
      </c>
      <c r="R273" s="183">
        <v>0</v>
      </c>
      <c r="S273" s="183">
        <f t="shared" si="9"/>
        <v>0</v>
      </c>
      <c r="T273" s="183">
        <v>51136</v>
      </c>
      <c r="U273" s="184">
        <f t="shared" si="10"/>
        <v>696822</v>
      </c>
      <c r="V273" s="185"/>
      <c r="W273" s="199">
        <v>0</v>
      </c>
      <c r="X273" s="200">
        <v>0.09</v>
      </c>
      <c r="Y273" s="200">
        <v>2.4454459903836961E-2</v>
      </c>
      <c r="Z273" s="201">
        <v>0</v>
      </c>
      <c r="AA273" s="150"/>
      <c r="AB273" s="202">
        <v>10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440</v>
      </c>
      <c r="B274" s="195">
        <v>440149211</v>
      </c>
      <c r="C274" s="196" t="s">
        <v>652</v>
      </c>
      <c r="D274" s="197">
        <v>149</v>
      </c>
      <c r="E274" s="196" t="s">
        <v>176</v>
      </c>
      <c r="F274" s="197">
        <v>211</v>
      </c>
      <c r="G274" s="198" t="s">
        <v>238</v>
      </c>
      <c r="H274" s="180"/>
      <c r="I274" s="181">
        <v>12617</v>
      </c>
      <c r="J274" s="181">
        <v>3109</v>
      </c>
      <c r="K274" s="181">
        <v>0</v>
      </c>
      <c r="L274" s="181">
        <v>1088</v>
      </c>
      <c r="M274" s="181">
        <v>16814</v>
      </c>
      <c r="N274" s="180"/>
      <c r="O274" s="182">
        <v>3</v>
      </c>
      <c r="P274" s="182">
        <v>0</v>
      </c>
      <c r="Q274" s="183">
        <v>47178</v>
      </c>
      <c r="R274" s="183">
        <v>0</v>
      </c>
      <c r="S274" s="183">
        <f t="shared" si="9"/>
        <v>0</v>
      </c>
      <c r="T274" s="183">
        <v>3264</v>
      </c>
      <c r="U274" s="184">
        <f t="shared" si="10"/>
        <v>50442</v>
      </c>
      <c r="V274" s="185"/>
      <c r="W274" s="199">
        <v>0</v>
      </c>
      <c r="X274" s="200">
        <v>0.09</v>
      </c>
      <c r="Y274" s="200">
        <v>2.4218698152397408E-3</v>
      </c>
      <c r="Z274" s="201">
        <v>0</v>
      </c>
      <c r="AA274" s="150"/>
      <c r="AB274" s="202">
        <v>1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440</v>
      </c>
      <c r="B275" s="195">
        <v>440149745</v>
      </c>
      <c r="C275" s="196" t="s">
        <v>652</v>
      </c>
      <c r="D275" s="197">
        <v>149</v>
      </c>
      <c r="E275" s="196" t="s">
        <v>176</v>
      </c>
      <c r="F275" s="197">
        <v>745</v>
      </c>
      <c r="G275" s="198" t="s">
        <v>424</v>
      </c>
      <c r="H275" s="180"/>
      <c r="I275" s="181">
        <v>10115</v>
      </c>
      <c r="J275" s="181">
        <v>4404</v>
      </c>
      <c r="K275" s="181">
        <v>0</v>
      </c>
      <c r="L275" s="181">
        <v>1088</v>
      </c>
      <c r="M275" s="181">
        <v>15607</v>
      </c>
      <c r="N275" s="180"/>
      <c r="O275" s="182">
        <v>1</v>
      </c>
      <c r="P275" s="182">
        <v>0</v>
      </c>
      <c r="Q275" s="183">
        <v>14519</v>
      </c>
      <c r="R275" s="183">
        <v>0</v>
      </c>
      <c r="S275" s="183">
        <f t="shared" si="9"/>
        <v>0</v>
      </c>
      <c r="T275" s="183">
        <v>1088</v>
      </c>
      <c r="U275" s="184">
        <f t="shared" si="10"/>
        <v>15607</v>
      </c>
      <c r="V275" s="185"/>
      <c r="W275" s="199">
        <v>0</v>
      </c>
      <c r="X275" s="200">
        <v>0.09</v>
      </c>
      <c r="Y275" s="200">
        <v>1.4717600781463216E-2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441</v>
      </c>
      <c r="B276" s="195">
        <v>441281005</v>
      </c>
      <c r="C276" s="196" t="s">
        <v>624</v>
      </c>
      <c r="D276" s="197">
        <v>281</v>
      </c>
      <c r="E276" s="196" t="s">
        <v>308</v>
      </c>
      <c r="F276" s="197">
        <v>5</v>
      </c>
      <c r="G276" s="198" t="s">
        <v>32</v>
      </c>
      <c r="H276" s="180"/>
      <c r="I276" s="181">
        <v>15433</v>
      </c>
      <c r="J276" s="181">
        <v>6581</v>
      </c>
      <c r="K276" s="181">
        <v>0</v>
      </c>
      <c r="L276" s="181">
        <v>1088</v>
      </c>
      <c r="M276" s="181">
        <v>23102</v>
      </c>
      <c r="N276" s="180"/>
      <c r="O276" s="182">
        <v>1</v>
      </c>
      <c r="P276" s="182">
        <v>0</v>
      </c>
      <c r="Q276" s="183">
        <v>22014</v>
      </c>
      <c r="R276" s="183">
        <v>0</v>
      </c>
      <c r="S276" s="183">
        <f t="shared" si="9"/>
        <v>0</v>
      </c>
      <c r="T276" s="183">
        <v>1088</v>
      </c>
      <c r="U276" s="184">
        <f t="shared" si="10"/>
        <v>23102</v>
      </c>
      <c r="V276" s="185"/>
      <c r="W276" s="199">
        <v>0</v>
      </c>
      <c r="X276" s="200">
        <v>0.09</v>
      </c>
      <c r="Y276" s="200">
        <v>1.7850664631514426E-2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441</v>
      </c>
      <c r="B277" s="195">
        <v>441281061</v>
      </c>
      <c r="C277" s="196" t="s">
        <v>624</v>
      </c>
      <c r="D277" s="197">
        <v>281</v>
      </c>
      <c r="E277" s="196" t="s">
        <v>308</v>
      </c>
      <c r="F277" s="197">
        <v>61</v>
      </c>
      <c r="G277" s="198" t="s">
        <v>88</v>
      </c>
      <c r="H277" s="180"/>
      <c r="I277" s="181">
        <v>16154</v>
      </c>
      <c r="J277" s="181">
        <v>673</v>
      </c>
      <c r="K277" s="181">
        <v>0</v>
      </c>
      <c r="L277" s="181">
        <v>1088</v>
      </c>
      <c r="M277" s="181">
        <v>17915</v>
      </c>
      <c r="N277" s="180"/>
      <c r="O277" s="182">
        <v>1</v>
      </c>
      <c r="P277" s="182">
        <v>0</v>
      </c>
      <c r="Q277" s="183">
        <v>16827</v>
      </c>
      <c r="R277" s="183">
        <v>0</v>
      </c>
      <c r="S277" s="183">
        <f t="shared" si="9"/>
        <v>0</v>
      </c>
      <c r="T277" s="183">
        <v>1088</v>
      </c>
      <c r="U277" s="184">
        <f t="shared" si="10"/>
        <v>17915</v>
      </c>
      <c r="V277" s="185"/>
      <c r="W277" s="199">
        <v>0</v>
      </c>
      <c r="X277" s="200">
        <v>0.09</v>
      </c>
      <c r="Y277" s="200">
        <v>4.8976625189419531E-2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441</v>
      </c>
      <c r="B278" s="195">
        <v>441281087</v>
      </c>
      <c r="C278" s="196" t="s">
        <v>624</v>
      </c>
      <c r="D278" s="197">
        <v>281</v>
      </c>
      <c r="E278" s="196" t="s">
        <v>308</v>
      </c>
      <c r="F278" s="197">
        <v>87</v>
      </c>
      <c r="G278" s="198" t="s">
        <v>114</v>
      </c>
      <c r="H278" s="180"/>
      <c r="I278" s="181">
        <v>14904</v>
      </c>
      <c r="J278" s="181">
        <v>5706</v>
      </c>
      <c r="K278" s="181">
        <v>0</v>
      </c>
      <c r="L278" s="181">
        <v>1088</v>
      </c>
      <c r="M278" s="181">
        <v>21698</v>
      </c>
      <c r="N278" s="180"/>
      <c r="O278" s="182">
        <v>2</v>
      </c>
      <c r="P278" s="182">
        <v>0</v>
      </c>
      <c r="Q278" s="183">
        <v>41220</v>
      </c>
      <c r="R278" s="183">
        <v>0</v>
      </c>
      <c r="S278" s="183">
        <f t="shared" si="9"/>
        <v>0</v>
      </c>
      <c r="T278" s="183">
        <v>2176</v>
      </c>
      <c r="U278" s="184">
        <f t="shared" si="10"/>
        <v>43396</v>
      </c>
      <c r="V278" s="185"/>
      <c r="W278" s="199">
        <v>0</v>
      </c>
      <c r="X278" s="200">
        <v>0.09</v>
      </c>
      <c r="Y278" s="200">
        <v>6.6910589519812705E-3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441</v>
      </c>
      <c r="B279" s="195">
        <v>441281137</v>
      </c>
      <c r="C279" s="196" t="s">
        <v>624</v>
      </c>
      <c r="D279" s="197">
        <v>281</v>
      </c>
      <c r="E279" s="196" t="s">
        <v>308</v>
      </c>
      <c r="F279" s="197">
        <v>137</v>
      </c>
      <c r="G279" s="198" t="s">
        <v>164</v>
      </c>
      <c r="H279" s="180"/>
      <c r="I279" s="181">
        <v>18148</v>
      </c>
      <c r="J279" s="181">
        <v>2029</v>
      </c>
      <c r="K279" s="181">
        <v>0</v>
      </c>
      <c r="L279" s="181">
        <v>1088</v>
      </c>
      <c r="M279" s="181">
        <v>21265</v>
      </c>
      <c r="N279" s="180"/>
      <c r="O279" s="182">
        <v>5</v>
      </c>
      <c r="P279" s="182">
        <v>0</v>
      </c>
      <c r="Q279" s="183">
        <v>100885</v>
      </c>
      <c r="R279" s="183">
        <v>0</v>
      </c>
      <c r="S279" s="183">
        <f t="shared" si="9"/>
        <v>0</v>
      </c>
      <c r="T279" s="183">
        <v>5440</v>
      </c>
      <c r="U279" s="184">
        <f t="shared" si="10"/>
        <v>106325</v>
      </c>
      <c r="V279" s="185"/>
      <c r="W279" s="199">
        <v>0</v>
      </c>
      <c r="X279" s="200">
        <v>0.18</v>
      </c>
      <c r="Y279" s="200">
        <v>0.11041497642220299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441</v>
      </c>
      <c r="B280" s="195">
        <v>441281161</v>
      </c>
      <c r="C280" s="196" t="s">
        <v>624</v>
      </c>
      <c r="D280" s="197">
        <v>281</v>
      </c>
      <c r="E280" s="196" t="s">
        <v>308</v>
      </c>
      <c r="F280" s="197">
        <v>161</v>
      </c>
      <c r="G280" s="198" t="s">
        <v>188</v>
      </c>
      <c r="H280" s="180"/>
      <c r="I280" s="181">
        <v>13211</v>
      </c>
      <c r="J280" s="181">
        <v>6843</v>
      </c>
      <c r="K280" s="181">
        <v>0</v>
      </c>
      <c r="L280" s="181">
        <v>1088</v>
      </c>
      <c r="M280" s="181">
        <v>21142</v>
      </c>
      <c r="N280" s="180"/>
      <c r="O280" s="182">
        <v>5</v>
      </c>
      <c r="P280" s="182">
        <v>0</v>
      </c>
      <c r="Q280" s="183">
        <v>100270</v>
      </c>
      <c r="R280" s="183">
        <v>0</v>
      </c>
      <c r="S280" s="183">
        <f t="shared" si="9"/>
        <v>0</v>
      </c>
      <c r="T280" s="183">
        <v>5440</v>
      </c>
      <c r="U280" s="184">
        <f t="shared" si="10"/>
        <v>105710</v>
      </c>
      <c r="V280" s="185"/>
      <c r="W280" s="199">
        <v>0</v>
      </c>
      <c r="X280" s="200">
        <v>0.09</v>
      </c>
      <c r="Y280" s="200">
        <v>1.0028149068269075E-2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441</v>
      </c>
      <c r="B281" s="195">
        <v>441281191</v>
      </c>
      <c r="C281" s="196" t="s">
        <v>624</v>
      </c>
      <c r="D281" s="197">
        <v>281</v>
      </c>
      <c r="E281" s="196" t="s">
        <v>308</v>
      </c>
      <c r="F281" s="197">
        <v>191</v>
      </c>
      <c r="G281" s="198" t="s">
        <v>218</v>
      </c>
      <c r="H281" s="180"/>
      <c r="I281" s="181">
        <v>10115</v>
      </c>
      <c r="J281" s="181">
        <v>3477</v>
      </c>
      <c r="K281" s="181">
        <v>0</v>
      </c>
      <c r="L281" s="181">
        <v>1088</v>
      </c>
      <c r="M281" s="181">
        <v>14680</v>
      </c>
      <c r="N281" s="180"/>
      <c r="O281" s="182">
        <v>1</v>
      </c>
      <c r="P281" s="182">
        <v>0</v>
      </c>
      <c r="Q281" s="183">
        <v>13592</v>
      </c>
      <c r="R281" s="183">
        <v>0</v>
      </c>
      <c r="S281" s="183">
        <f t="shared" si="9"/>
        <v>0</v>
      </c>
      <c r="T281" s="183">
        <v>1088</v>
      </c>
      <c r="U281" s="184">
        <f t="shared" si="10"/>
        <v>14680</v>
      </c>
      <c r="V281" s="185"/>
      <c r="W281" s="199">
        <v>0</v>
      </c>
      <c r="X281" s="200">
        <v>0.09</v>
      </c>
      <c r="Y281" s="200">
        <v>4.3499023356986549E-2</v>
      </c>
      <c r="Z281" s="201">
        <v>0</v>
      </c>
      <c r="AA281" s="150"/>
      <c r="AB281" s="202">
        <v>0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441</v>
      </c>
      <c r="B282" s="195">
        <v>441281210</v>
      </c>
      <c r="C282" s="196" t="s">
        <v>624</v>
      </c>
      <c r="D282" s="197">
        <v>281</v>
      </c>
      <c r="E282" s="196" t="s">
        <v>308</v>
      </c>
      <c r="F282" s="197">
        <v>210</v>
      </c>
      <c r="G282" s="198" t="s">
        <v>237</v>
      </c>
      <c r="H282" s="180"/>
      <c r="I282" s="181">
        <v>12602.315463378176</v>
      </c>
      <c r="J282" s="181">
        <v>4102</v>
      </c>
      <c r="K282" s="181">
        <v>0</v>
      </c>
      <c r="L282" s="181">
        <v>1088</v>
      </c>
      <c r="M282" s="181">
        <v>17792.315463378174</v>
      </c>
      <c r="N282" s="180"/>
      <c r="O282" s="182">
        <v>1</v>
      </c>
      <c r="P282" s="182">
        <v>0</v>
      </c>
      <c r="Q282" s="183">
        <v>16704</v>
      </c>
      <c r="R282" s="183">
        <v>0</v>
      </c>
      <c r="S282" s="183">
        <f t="shared" si="9"/>
        <v>0</v>
      </c>
      <c r="T282" s="183">
        <v>1088</v>
      </c>
      <c r="U282" s="184">
        <f t="shared" si="10"/>
        <v>17792</v>
      </c>
      <c r="V282" s="185"/>
      <c r="W282" s="199">
        <v>0</v>
      </c>
      <c r="X282" s="200">
        <v>0.09</v>
      </c>
      <c r="Y282" s="200">
        <v>5.4873783118718794E-2</v>
      </c>
      <c r="Z282" s="201">
        <v>0</v>
      </c>
      <c r="AA282" s="150"/>
      <c r="AB282" s="202">
        <v>0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441</v>
      </c>
      <c r="B283" s="195">
        <v>441281227</v>
      </c>
      <c r="C283" s="196" t="s">
        <v>624</v>
      </c>
      <c r="D283" s="197">
        <v>281</v>
      </c>
      <c r="E283" s="196" t="s">
        <v>308</v>
      </c>
      <c r="F283" s="197">
        <v>227</v>
      </c>
      <c r="G283" s="198" t="s">
        <v>254</v>
      </c>
      <c r="H283" s="180"/>
      <c r="I283" s="181">
        <v>14071.793831919813</v>
      </c>
      <c r="J283" s="181">
        <v>3718</v>
      </c>
      <c r="K283" s="181">
        <v>0</v>
      </c>
      <c r="L283" s="181">
        <v>1088</v>
      </c>
      <c r="M283" s="181">
        <v>18877.793831919815</v>
      </c>
      <c r="N283" s="180"/>
      <c r="O283" s="182">
        <v>2</v>
      </c>
      <c r="P283" s="182">
        <v>0</v>
      </c>
      <c r="Q283" s="183">
        <v>35580</v>
      </c>
      <c r="R283" s="183">
        <v>0</v>
      </c>
      <c r="S283" s="183">
        <f t="shared" si="9"/>
        <v>0</v>
      </c>
      <c r="T283" s="183">
        <v>2176</v>
      </c>
      <c r="U283" s="184">
        <f t="shared" si="10"/>
        <v>37756</v>
      </c>
      <c r="V283" s="185"/>
      <c r="W283" s="199">
        <v>0</v>
      </c>
      <c r="X283" s="200">
        <v>0.18</v>
      </c>
      <c r="Y283" s="200">
        <v>1.5164812165869875E-2</v>
      </c>
      <c r="Z283" s="201">
        <v>0</v>
      </c>
      <c r="AA283" s="150"/>
      <c r="AB283" s="202">
        <v>0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441</v>
      </c>
      <c r="B284" s="195">
        <v>441281275</v>
      </c>
      <c r="C284" s="196" t="s">
        <v>624</v>
      </c>
      <c r="D284" s="197">
        <v>281</v>
      </c>
      <c r="E284" s="196" t="s">
        <v>308</v>
      </c>
      <c r="F284" s="197">
        <v>275</v>
      </c>
      <c r="G284" s="198" t="s">
        <v>302</v>
      </c>
      <c r="H284" s="180"/>
      <c r="I284" s="181">
        <v>12190.932270833333</v>
      </c>
      <c r="J284" s="181">
        <v>3554</v>
      </c>
      <c r="K284" s="181">
        <v>0</v>
      </c>
      <c r="L284" s="181">
        <v>1088</v>
      </c>
      <c r="M284" s="181">
        <v>16832.932270833335</v>
      </c>
      <c r="N284" s="180"/>
      <c r="O284" s="182">
        <v>1</v>
      </c>
      <c r="P284" s="182">
        <v>0</v>
      </c>
      <c r="Q284" s="183">
        <v>15745</v>
      </c>
      <c r="R284" s="183">
        <v>0</v>
      </c>
      <c r="S284" s="183">
        <f t="shared" si="9"/>
        <v>0</v>
      </c>
      <c r="T284" s="183">
        <v>1088</v>
      </c>
      <c r="U284" s="184">
        <f t="shared" si="10"/>
        <v>16833</v>
      </c>
      <c r="V284" s="185"/>
      <c r="W284" s="199">
        <v>0</v>
      </c>
      <c r="X284" s="200">
        <v>0.09</v>
      </c>
      <c r="Y284" s="200">
        <v>2.3162990865161038E-2</v>
      </c>
      <c r="Z284" s="201">
        <v>0</v>
      </c>
      <c r="AA284" s="150"/>
      <c r="AB284" s="202">
        <v>0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441</v>
      </c>
      <c r="B285" s="195">
        <v>441281281</v>
      </c>
      <c r="C285" s="196" t="s">
        <v>624</v>
      </c>
      <c r="D285" s="197">
        <v>281</v>
      </c>
      <c r="E285" s="196" t="s">
        <v>308</v>
      </c>
      <c r="F285" s="197">
        <v>281</v>
      </c>
      <c r="G285" s="198" t="s">
        <v>308</v>
      </c>
      <c r="H285" s="180"/>
      <c r="I285" s="181">
        <v>14725</v>
      </c>
      <c r="J285" s="181">
        <v>3</v>
      </c>
      <c r="K285" s="181">
        <v>0</v>
      </c>
      <c r="L285" s="181">
        <v>1088</v>
      </c>
      <c r="M285" s="181">
        <v>15816</v>
      </c>
      <c r="N285" s="180"/>
      <c r="O285" s="182">
        <v>1491</v>
      </c>
      <c r="P285" s="182">
        <v>0</v>
      </c>
      <c r="Q285" s="183">
        <v>21959448</v>
      </c>
      <c r="R285" s="183">
        <v>0</v>
      </c>
      <c r="S285" s="183">
        <f t="shared" si="9"/>
        <v>0</v>
      </c>
      <c r="T285" s="183">
        <v>1622208</v>
      </c>
      <c r="U285" s="184">
        <f t="shared" si="10"/>
        <v>23581656</v>
      </c>
      <c r="V285" s="185"/>
      <c r="W285" s="199">
        <v>0</v>
      </c>
      <c r="X285" s="200">
        <v>0.18</v>
      </c>
      <c r="Y285" s="200">
        <v>0.14941709021422631</v>
      </c>
      <c r="Z285" s="201">
        <v>0</v>
      </c>
      <c r="AA285" s="150"/>
      <c r="AB285" s="202">
        <v>1</v>
      </c>
      <c r="AC285" s="203">
        <v>0</v>
      </c>
      <c r="AD285" s="184">
        <v>0</v>
      </c>
      <c r="AE285" s="203">
        <v>0</v>
      </c>
      <c r="AF285" s="204">
        <v>0</v>
      </c>
      <c r="AG285" s="193"/>
    </row>
    <row r="286" spans="1:33" s="59" customFormat="1">
      <c r="A286" s="194">
        <v>441</v>
      </c>
      <c r="B286" s="195">
        <v>441281332</v>
      </c>
      <c r="C286" s="196" t="s">
        <v>624</v>
      </c>
      <c r="D286" s="197">
        <v>281</v>
      </c>
      <c r="E286" s="196" t="s">
        <v>308</v>
      </c>
      <c r="F286" s="197">
        <v>332</v>
      </c>
      <c r="G286" s="198" t="s">
        <v>359</v>
      </c>
      <c r="H286" s="180"/>
      <c r="I286" s="181">
        <v>14533</v>
      </c>
      <c r="J286" s="181">
        <v>1100</v>
      </c>
      <c r="K286" s="181">
        <v>0</v>
      </c>
      <c r="L286" s="181">
        <v>1088</v>
      </c>
      <c r="M286" s="181">
        <v>16721</v>
      </c>
      <c r="N286" s="180"/>
      <c r="O286" s="182">
        <v>2</v>
      </c>
      <c r="P286" s="182">
        <v>0</v>
      </c>
      <c r="Q286" s="183">
        <v>31266</v>
      </c>
      <c r="R286" s="183">
        <v>0</v>
      </c>
      <c r="S286" s="183">
        <f t="shared" si="9"/>
        <v>0</v>
      </c>
      <c r="T286" s="183">
        <v>2176</v>
      </c>
      <c r="U286" s="184">
        <f t="shared" si="10"/>
        <v>33442</v>
      </c>
      <c r="V286" s="185"/>
      <c r="W286" s="199">
        <v>0</v>
      </c>
      <c r="X286" s="200">
        <v>0.09</v>
      </c>
      <c r="Y286" s="200">
        <v>2.5912383040564823E-2</v>
      </c>
      <c r="Z286" s="201">
        <v>0</v>
      </c>
      <c r="AA286" s="150"/>
      <c r="AB286" s="202">
        <v>0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441</v>
      </c>
      <c r="B287" s="195">
        <v>441281672</v>
      </c>
      <c r="C287" s="196" t="s">
        <v>624</v>
      </c>
      <c r="D287" s="197">
        <v>281</v>
      </c>
      <c r="E287" s="196" t="s">
        <v>308</v>
      </c>
      <c r="F287" s="197">
        <v>672</v>
      </c>
      <c r="G287" s="198" t="s">
        <v>402</v>
      </c>
      <c r="H287" s="180"/>
      <c r="I287" s="181">
        <v>13560.675742705571</v>
      </c>
      <c r="J287" s="181">
        <v>4474</v>
      </c>
      <c r="K287" s="181">
        <v>0</v>
      </c>
      <c r="L287" s="181">
        <v>1088</v>
      </c>
      <c r="M287" s="181">
        <v>19122.675742705571</v>
      </c>
      <c r="N287" s="180"/>
      <c r="O287" s="182">
        <v>5</v>
      </c>
      <c r="P287" s="182">
        <v>0</v>
      </c>
      <c r="Q287" s="183">
        <v>90175</v>
      </c>
      <c r="R287" s="183">
        <v>0</v>
      </c>
      <c r="S287" s="183">
        <f t="shared" si="9"/>
        <v>0</v>
      </c>
      <c r="T287" s="183">
        <v>5440</v>
      </c>
      <c r="U287" s="184">
        <f t="shared" si="10"/>
        <v>95615</v>
      </c>
      <c r="V287" s="185"/>
      <c r="W287" s="199">
        <v>0</v>
      </c>
      <c r="X287" s="200">
        <v>0.09</v>
      </c>
      <c r="Y287" s="200">
        <v>1.0307153224379105E-2</v>
      </c>
      <c r="Z287" s="201">
        <v>0</v>
      </c>
      <c r="AA287" s="150"/>
      <c r="AB287" s="202">
        <v>0</v>
      </c>
      <c r="AC287" s="203">
        <v>0</v>
      </c>
      <c r="AD287" s="184">
        <v>0</v>
      </c>
      <c r="AE287" s="203">
        <v>0</v>
      </c>
      <c r="AF287" s="204">
        <v>0</v>
      </c>
      <c r="AG287" s="193"/>
    </row>
    <row r="288" spans="1:33" s="59" customFormat="1">
      <c r="A288" s="194">
        <v>441</v>
      </c>
      <c r="B288" s="195">
        <v>441281680</v>
      </c>
      <c r="C288" s="196" t="s">
        <v>624</v>
      </c>
      <c r="D288" s="197">
        <v>281</v>
      </c>
      <c r="E288" s="196" t="s">
        <v>308</v>
      </c>
      <c r="F288" s="197">
        <v>680</v>
      </c>
      <c r="G288" s="198" t="s">
        <v>406</v>
      </c>
      <c r="H288" s="180"/>
      <c r="I288" s="181">
        <v>11960</v>
      </c>
      <c r="J288" s="181">
        <v>3529</v>
      </c>
      <c r="K288" s="181">
        <v>0</v>
      </c>
      <c r="L288" s="181">
        <v>1088</v>
      </c>
      <c r="M288" s="181">
        <v>16577</v>
      </c>
      <c r="N288" s="180"/>
      <c r="O288" s="182">
        <v>3</v>
      </c>
      <c r="P288" s="182">
        <v>0</v>
      </c>
      <c r="Q288" s="183">
        <v>46467</v>
      </c>
      <c r="R288" s="183">
        <v>0</v>
      </c>
      <c r="S288" s="183">
        <f t="shared" si="9"/>
        <v>0</v>
      </c>
      <c r="T288" s="183">
        <v>3264</v>
      </c>
      <c r="U288" s="184">
        <f t="shared" si="10"/>
        <v>49731</v>
      </c>
      <c r="V288" s="185"/>
      <c r="W288" s="199">
        <v>0</v>
      </c>
      <c r="X288" s="200">
        <v>0.09</v>
      </c>
      <c r="Y288" s="200">
        <v>6.5186863469113591E-3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444</v>
      </c>
      <c r="B289" s="195">
        <v>444035016</v>
      </c>
      <c r="C289" s="196" t="s">
        <v>524</v>
      </c>
      <c r="D289" s="197">
        <v>35</v>
      </c>
      <c r="E289" s="196" t="s">
        <v>62</v>
      </c>
      <c r="F289" s="197">
        <v>16</v>
      </c>
      <c r="G289" s="198" t="s">
        <v>43</v>
      </c>
      <c r="H289" s="180"/>
      <c r="I289" s="181">
        <v>14319.533367003367</v>
      </c>
      <c r="J289" s="181">
        <v>353</v>
      </c>
      <c r="K289" s="181">
        <v>0</v>
      </c>
      <c r="L289" s="181">
        <v>1088</v>
      </c>
      <c r="M289" s="181">
        <v>15760.533367003367</v>
      </c>
      <c r="N289" s="180"/>
      <c r="O289" s="182">
        <v>1</v>
      </c>
      <c r="P289" s="182">
        <v>0</v>
      </c>
      <c r="Q289" s="183">
        <v>14673</v>
      </c>
      <c r="R289" s="183">
        <v>0</v>
      </c>
      <c r="S289" s="183">
        <f t="shared" si="9"/>
        <v>0</v>
      </c>
      <c r="T289" s="183">
        <v>1088</v>
      </c>
      <c r="U289" s="184">
        <f t="shared" si="10"/>
        <v>15761</v>
      </c>
      <c r="V289" s="185"/>
      <c r="W289" s="199">
        <v>0</v>
      </c>
      <c r="X289" s="200">
        <v>0.09</v>
      </c>
      <c r="Y289" s="200">
        <v>3.8957345504969071E-2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444</v>
      </c>
      <c r="B290" s="195">
        <v>444035035</v>
      </c>
      <c r="C290" s="196" t="s">
        <v>524</v>
      </c>
      <c r="D290" s="197">
        <v>35</v>
      </c>
      <c r="E290" s="196" t="s">
        <v>62</v>
      </c>
      <c r="F290" s="197">
        <v>35</v>
      </c>
      <c r="G290" s="198" t="s">
        <v>62</v>
      </c>
      <c r="H290" s="180"/>
      <c r="I290" s="181">
        <v>15957</v>
      </c>
      <c r="J290" s="181">
        <v>6653</v>
      </c>
      <c r="K290" s="181">
        <v>0</v>
      </c>
      <c r="L290" s="181">
        <v>1088</v>
      </c>
      <c r="M290" s="181">
        <v>23698</v>
      </c>
      <c r="N290" s="180"/>
      <c r="O290" s="182">
        <v>731</v>
      </c>
      <c r="P290" s="182">
        <v>0</v>
      </c>
      <c r="Q290" s="183">
        <v>16527910</v>
      </c>
      <c r="R290" s="183">
        <v>0</v>
      </c>
      <c r="S290" s="183">
        <f t="shared" si="9"/>
        <v>0</v>
      </c>
      <c r="T290" s="183">
        <v>795328</v>
      </c>
      <c r="U290" s="184">
        <f t="shared" si="10"/>
        <v>17323238</v>
      </c>
      <c r="V290" s="185"/>
      <c r="W290" s="199">
        <v>0</v>
      </c>
      <c r="X290" s="200">
        <v>0.18</v>
      </c>
      <c r="Y290" s="200">
        <v>0.16565967553026908</v>
      </c>
      <c r="Z290" s="201">
        <v>0</v>
      </c>
      <c r="AA290" s="150"/>
      <c r="AB290" s="202">
        <v>68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444</v>
      </c>
      <c r="B291" s="195">
        <v>444035040</v>
      </c>
      <c r="C291" s="196" t="s">
        <v>524</v>
      </c>
      <c r="D291" s="197">
        <v>35</v>
      </c>
      <c r="E291" s="196" t="s">
        <v>62</v>
      </c>
      <c r="F291" s="197">
        <v>40</v>
      </c>
      <c r="G291" s="198" t="s">
        <v>67</v>
      </c>
      <c r="H291" s="180"/>
      <c r="I291" s="181">
        <v>12954.484033485678</v>
      </c>
      <c r="J291" s="181">
        <v>3091</v>
      </c>
      <c r="K291" s="181">
        <v>0</v>
      </c>
      <c r="L291" s="181">
        <v>1088</v>
      </c>
      <c r="M291" s="181">
        <v>17133.484033485678</v>
      </c>
      <c r="N291" s="180"/>
      <c r="O291" s="182">
        <v>1</v>
      </c>
      <c r="P291" s="182">
        <v>0</v>
      </c>
      <c r="Q291" s="183">
        <v>16045</v>
      </c>
      <c r="R291" s="183">
        <v>0</v>
      </c>
      <c r="S291" s="183">
        <f t="shared" si="9"/>
        <v>0</v>
      </c>
      <c r="T291" s="183">
        <v>1088</v>
      </c>
      <c r="U291" s="184">
        <f t="shared" si="10"/>
        <v>17133</v>
      </c>
      <c r="V291" s="185"/>
      <c r="W291" s="199">
        <v>0</v>
      </c>
      <c r="X291" s="200">
        <v>0.09</v>
      </c>
      <c r="Y291" s="200">
        <v>4.9915978714833555E-3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444</v>
      </c>
      <c r="B292" s="195">
        <v>444035044</v>
      </c>
      <c r="C292" s="196" t="s">
        <v>524</v>
      </c>
      <c r="D292" s="197">
        <v>35</v>
      </c>
      <c r="E292" s="196" t="s">
        <v>62</v>
      </c>
      <c r="F292" s="197">
        <v>44</v>
      </c>
      <c r="G292" s="198" t="s">
        <v>71</v>
      </c>
      <c r="H292" s="180"/>
      <c r="I292" s="181">
        <v>14091</v>
      </c>
      <c r="J292" s="181">
        <v>245</v>
      </c>
      <c r="K292" s="181">
        <v>0</v>
      </c>
      <c r="L292" s="181">
        <v>1088</v>
      </c>
      <c r="M292" s="181">
        <v>15424</v>
      </c>
      <c r="N292" s="180"/>
      <c r="O292" s="182">
        <v>9</v>
      </c>
      <c r="P292" s="182">
        <v>0</v>
      </c>
      <c r="Q292" s="183">
        <v>129024</v>
      </c>
      <c r="R292" s="183">
        <v>0</v>
      </c>
      <c r="S292" s="183">
        <f t="shared" si="9"/>
        <v>0</v>
      </c>
      <c r="T292" s="183">
        <v>9792</v>
      </c>
      <c r="U292" s="184">
        <f t="shared" si="10"/>
        <v>138816</v>
      </c>
      <c r="V292" s="185"/>
      <c r="W292" s="199">
        <v>0</v>
      </c>
      <c r="X292" s="200">
        <v>0.18</v>
      </c>
      <c r="Y292" s="200">
        <v>8.4659399257885931E-2</v>
      </c>
      <c r="Z292" s="201">
        <v>0</v>
      </c>
      <c r="AA292" s="150"/>
      <c r="AB292" s="202">
        <v>0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444</v>
      </c>
      <c r="B293" s="195">
        <v>444035133</v>
      </c>
      <c r="C293" s="196" t="s">
        <v>524</v>
      </c>
      <c r="D293" s="197">
        <v>35</v>
      </c>
      <c r="E293" s="196" t="s">
        <v>62</v>
      </c>
      <c r="F293" s="197">
        <v>133</v>
      </c>
      <c r="G293" s="198" t="s">
        <v>160</v>
      </c>
      <c r="H293" s="180"/>
      <c r="I293" s="181">
        <v>17839</v>
      </c>
      <c r="J293" s="181">
        <v>2391</v>
      </c>
      <c r="K293" s="181">
        <v>0</v>
      </c>
      <c r="L293" s="181">
        <v>1088</v>
      </c>
      <c r="M293" s="181">
        <v>21318</v>
      </c>
      <c r="N293" s="180"/>
      <c r="O293" s="182">
        <v>3</v>
      </c>
      <c r="P293" s="182">
        <v>0</v>
      </c>
      <c r="Q293" s="183">
        <v>60690</v>
      </c>
      <c r="R293" s="183">
        <v>0</v>
      </c>
      <c r="S293" s="183">
        <f t="shared" si="9"/>
        <v>0</v>
      </c>
      <c r="T293" s="183">
        <v>3264</v>
      </c>
      <c r="U293" s="184">
        <f t="shared" si="10"/>
        <v>63954</v>
      </c>
      <c r="V293" s="185"/>
      <c r="W293" s="199">
        <v>0</v>
      </c>
      <c r="X293" s="200">
        <v>0.09</v>
      </c>
      <c r="Y293" s="200">
        <v>3.2992670332862364E-2</v>
      </c>
      <c r="Z293" s="201">
        <v>0</v>
      </c>
      <c r="AA293" s="150"/>
      <c r="AB293" s="202">
        <v>1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444</v>
      </c>
      <c r="B294" s="195">
        <v>444035163</v>
      </c>
      <c r="C294" s="196" t="s">
        <v>524</v>
      </c>
      <c r="D294" s="197">
        <v>35</v>
      </c>
      <c r="E294" s="196" t="s">
        <v>62</v>
      </c>
      <c r="F294" s="197">
        <v>163</v>
      </c>
      <c r="G294" s="198" t="s">
        <v>190</v>
      </c>
      <c r="H294" s="180"/>
      <c r="I294" s="181">
        <v>12440</v>
      </c>
      <c r="J294" s="181">
        <v>108</v>
      </c>
      <c r="K294" s="181">
        <v>0</v>
      </c>
      <c r="L294" s="181">
        <v>1088</v>
      </c>
      <c r="M294" s="181">
        <v>13636</v>
      </c>
      <c r="N294" s="180"/>
      <c r="O294" s="182">
        <v>1</v>
      </c>
      <c r="P294" s="182">
        <v>0</v>
      </c>
      <c r="Q294" s="183">
        <v>12548</v>
      </c>
      <c r="R294" s="183">
        <v>0</v>
      </c>
      <c r="S294" s="183">
        <f t="shared" si="9"/>
        <v>0</v>
      </c>
      <c r="T294" s="183">
        <v>1088</v>
      </c>
      <c r="U294" s="184">
        <f t="shared" si="10"/>
        <v>13636</v>
      </c>
      <c r="V294" s="185"/>
      <c r="W294" s="199">
        <v>0</v>
      </c>
      <c r="X294" s="200">
        <v>0.113490033140277</v>
      </c>
      <c r="Y294" s="200">
        <v>9.5669381908217804E-2</v>
      </c>
      <c r="Z294" s="201">
        <v>0</v>
      </c>
      <c r="AA294" s="150"/>
      <c r="AB294" s="202">
        <v>0</v>
      </c>
      <c r="AC294" s="203">
        <v>0</v>
      </c>
      <c r="AD294" s="184">
        <v>0</v>
      </c>
      <c r="AE294" s="203">
        <v>0</v>
      </c>
      <c r="AF294" s="204">
        <v>0</v>
      </c>
      <c r="AG294" s="193"/>
    </row>
    <row r="295" spans="1:33" s="59" customFormat="1">
      <c r="A295" s="194">
        <v>444</v>
      </c>
      <c r="B295" s="195">
        <v>444035189</v>
      </c>
      <c r="C295" s="196" t="s">
        <v>524</v>
      </c>
      <c r="D295" s="197">
        <v>35</v>
      </c>
      <c r="E295" s="196" t="s">
        <v>62</v>
      </c>
      <c r="F295" s="197">
        <v>189</v>
      </c>
      <c r="G295" s="198" t="s">
        <v>216</v>
      </c>
      <c r="H295" s="180"/>
      <c r="I295" s="181">
        <v>11876.535469617698</v>
      </c>
      <c r="J295" s="181">
        <v>4098</v>
      </c>
      <c r="K295" s="181">
        <v>0</v>
      </c>
      <c r="L295" s="181">
        <v>1088</v>
      </c>
      <c r="M295" s="181">
        <v>17062.535469617698</v>
      </c>
      <c r="N295" s="180"/>
      <c r="O295" s="182">
        <v>2</v>
      </c>
      <c r="P295" s="182">
        <v>0</v>
      </c>
      <c r="Q295" s="183">
        <v>31950</v>
      </c>
      <c r="R295" s="183">
        <v>0</v>
      </c>
      <c r="S295" s="183">
        <f t="shared" si="9"/>
        <v>0</v>
      </c>
      <c r="T295" s="183">
        <v>2176</v>
      </c>
      <c r="U295" s="184">
        <f t="shared" si="10"/>
        <v>34126</v>
      </c>
      <c r="V295" s="185"/>
      <c r="W295" s="199">
        <v>0</v>
      </c>
      <c r="X295" s="200">
        <v>0.09</v>
      </c>
      <c r="Y295" s="200">
        <v>4.2563431798529824E-3</v>
      </c>
      <c r="Z295" s="201">
        <v>0</v>
      </c>
      <c r="AA295" s="150"/>
      <c r="AB295" s="202">
        <v>0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444</v>
      </c>
      <c r="B296" s="195">
        <v>444035212</v>
      </c>
      <c r="C296" s="196" t="s">
        <v>524</v>
      </c>
      <c r="D296" s="197">
        <v>35</v>
      </c>
      <c r="E296" s="196" t="s">
        <v>62</v>
      </c>
      <c r="F296" s="197">
        <v>212</v>
      </c>
      <c r="G296" s="198" t="s">
        <v>239</v>
      </c>
      <c r="H296" s="180"/>
      <c r="I296" s="181">
        <v>17197</v>
      </c>
      <c r="J296" s="181">
        <v>4388</v>
      </c>
      <c r="K296" s="181">
        <v>0</v>
      </c>
      <c r="L296" s="181">
        <v>1088</v>
      </c>
      <c r="M296" s="181">
        <v>22673</v>
      </c>
      <c r="N296" s="180"/>
      <c r="O296" s="182">
        <v>1</v>
      </c>
      <c r="P296" s="182">
        <v>0</v>
      </c>
      <c r="Q296" s="183">
        <v>21585</v>
      </c>
      <c r="R296" s="183">
        <v>0</v>
      </c>
      <c r="S296" s="183">
        <f t="shared" si="9"/>
        <v>0</v>
      </c>
      <c r="T296" s="183">
        <v>1088</v>
      </c>
      <c r="U296" s="184">
        <f t="shared" si="10"/>
        <v>22673</v>
      </c>
      <c r="V296" s="185"/>
      <c r="W296" s="199">
        <v>0</v>
      </c>
      <c r="X296" s="200">
        <v>0.09</v>
      </c>
      <c r="Y296" s="200">
        <v>3.3104005734533461E-2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444</v>
      </c>
      <c r="B297" s="195">
        <v>444035220</v>
      </c>
      <c r="C297" s="196" t="s">
        <v>524</v>
      </c>
      <c r="D297" s="197">
        <v>35</v>
      </c>
      <c r="E297" s="196" t="s">
        <v>62</v>
      </c>
      <c r="F297" s="197">
        <v>220</v>
      </c>
      <c r="G297" s="198" t="s">
        <v>247</v>
      </c>
      <c r="H297" s="180"/>
      <c r="I297" s="181">
        <v>10831</v>
      </c>
      <c r="J297" s="181">
        <v>4210</v>
      </c>
      <c r="K297" s="181">
        <v>0</v>
      </c>
      <c r="L297" s="181">
        <v>1088</v>
      </c>
      <c r="M297" s="181">
        <v>16129</v>
      </c>
      <c r="N297" s="180"/>
      <c r="O297" s="182">
        <v>1</v>
      </c>
      <c r="P297" s="182">
        <v>0</v>
      </c>
      <c r="Q297" s="183">
        <v>15041</v>
      </c>
      <c r="R297" s="183">
        <v>0</v>
      </c>
      <c r="S297" s="183">
        <f t="shared" si="9"/>
        <v>0</v>
      </c>
      <c r="T297" s="183">
        <v>1088</v>
      </c>
      <c r="U297" s="184">
        <f t="shared" si="10"/>
        <v>16129</v>
      </c>
      <c r="V297" s="185"/>
      <c r="W297" s="199">
        <v>0</v>
      </c>
      <c r="X297" s="200">
        <v>0.09</v>
      </c>
      <c r="Y297" s="200">
        <v>1.7515929407843047E-2</v>
      </c>
      <c r="Z297" s="201">
        <v>0</v>
      </c>
      <c r="AA297" s="150"/>
      <c r="AB297" s="202">
        <v>0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444</v>
      </c>
      <c r="B298" s="195">
        <v>444035243</v>
      </c>
      <c r="C298" s="196" t="s">
        <v>524</v>
      </c>
      <c r="D298" s="197">
        <v>35</v>
      </c>
      <c r="E298" s="196" t="s">
        <v>62</v>
      </c>
      <c r="F298" s="197">
        <v>243</v>
      </c>
      <c r="G298" s="198" t="s">
        <v>270</v>
      </c>
      <c r="H298" s="180"/>
      <c r="I298" s="181">
        <v>18459</v>
      </c>
      <c r="J298" s="181">
        <v>2628</v>
      </c>
      <c r="K298" s="181">
        <v>0</v>
      </c>
      <c r="L298" s="181">
        <v>1088</v>
      </c>
      <c r="M298" s="181">
        <v>22175</v>
      </c>
      <c r="N298" s="180"/>
      <c r="O298" s="182">
        <v>3</v>
      </c>
      <c r="P298" s="182">
        <v>0</v>
      </c>
      <c r="Q298" s="183">
        <v>63261</v>
      </c>
      <c r="R298" s="183">
        <v>0</v>
      </c>
      <c r="S298" s="183">
        <f t="shared" si="9"/>
        <v>0</v>
      </c>
      <c r="T298" s="183">
        <v>3264</v>
      </c>
      <c r="U298" s="184">
        <f t="shared" si="10"/>
        <v>66525</v>
      </c>
      <c r="V298" s="185"/>
      <c r="W298" s="199">
        <v>0</v>
      </c>
      <c r="X298" s="200">
        <v>0.09</v>
      </c>
      <c r="Y298" s="200">
        <v>5.5095214728498702E-3</v>
      </c>
      <c r="Z298" s="201">
        <v>0</v>
      </c>
      <c r="AA298" s="150"/>
      <c r="AB298" s="202">
        <v>1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444</v>
      </c>
      <c r="B299" s="195">
        <v>444035244</v>
      </c>
      <c r="C299" s="196" t="s">
        <v>524</v>
      </c>
      <c r="D299" s="197">
        <v>35</v>
      </c>
      <c r="E299" s="196" t="s">
        <v>62</v>
      </c>
      <c r="F299" s="197">
        <v>244</v>
      </c>
      <c r="G299" s="198" t="s">
        <v>271</v>
      </c>
      <c r="H299" s="180"/>
      <c r="I299" s="181">
        <v>17160</v>
      </c>
      <c r="J299" s="181">
        <v>5144</v>
      </c>
      <c r="K299" s="181">
        <v>0</v>
      </c>
      <c r="L299" s="181">
        <v>1088</v>
      </c>
      <c r="M299" s="181">
        <v>23392</v>
      </c>
      <c r="N299" s="180"/>
      <c r="O299" s="182">
        <v>8</v>
      </c>
      <c r="P299" s="182">
        <v>0</v>
      </c>
      <c r="Q299" s="183">
        <v>178432</v>
      </c>
      <c r="R299" s="183">
        <v>0</v>
      </c>
      <c r="S299" s="183">
        <f t="shared" si="9"/>
        <v>0</v>
      </c>
      <c r="T299" s="183">
        <v>8704</v>
      </c>
      <c r="U299" s="184">
        <f t="shared" si="10"/>
        <v>187136</v>
      </c>
      <c r="V299" s="185"/>
      <c r="W299" s="199">
        <v>0</v>
      </c>
      <c r="X299" s="200">
        <v>0.09</v>
      </c>
      <c r="Y299" s="200">
        <v>0.11384987709786977</v>
      </c>
      <c r="Z299" s="201">
        <v>0</v>
      </c>
      <c r="AA299" s="150"/>
      <c r="AB299" s="202">
        <v>3</v>
      </c>
      <c r="AC299" s="203">
        <v>1.675882501119784</v>
      </c>
      <c r="AD299" s="184">
        <v>39202.883304975665</v>
      </c>
      <c r="AE299" s="203">
        <v>0</v>
      </c>
      <c r="AF299" s="204">
        <v>0</v>
      </c>
      <c r="AG299" s="193"/>
    </row>
    <row r="300" spans="1:33" s="59" customFormat="1">
      <c r="A300" s="194">
        <v>444</v>
      </c>
      <c r="B300" s="195">
        <v>444035336</v>
      </c>
      <c r="C300" s="196" t="s">
        <v>524</v>
      </c>
      <c r="D300" s="197">
        <v>35</v>
      </c>
      <c r="E300" s="196" t="s">
        <v>62</v>
      </c>
      <c r="F300" s="197">
        <v>336</v>
      </c>
      <c r="G300" s="198" t="s">
        <v>363</v>
      </c>
      <c r="H300" s="180"/>
      <c r="I300" s="181">
        <v>12312</v>
      </c>
      <c r="J300" s="181">
        <v>1671</v>
      </c>
      <c r="K300" s="181">
        <v>0</v>
      </c>
      <c r="L300" s="181">
        <v>1088</v>
      </c>
      <c r="M300" s="181">
        <v>15071</v>
      </c>
      <c r="N300" s="180"/>
      <c r="O300" s="182">
        <v>4</v>
      </c>
      <c r="P300" s="182">
        <v>0</v>
      </c>
      <c r="Q300" s="183">
        <v>55932</v>
      </c>
      <c r="R300" s="183">
        <v>0</v>
      </c>
      <c r="S300" s="183">
        <f t="shared" si="9"/>
        <v>0</v>
      </c>
      <c r="T300" s="183">
        <v>4352</v>
      </c>
      <c r="U300" s="184">
        <f t="shared" si="10"/>
        <v>60284</v>
      </c>
      <c r="V300" s="185"/>
      <c r="W300" s="199">
        <v>0</v>
      </c>
      <c r="X300" s="200">
        <v>0.09</v>
      </c>
      <c r="Y300" s="200">
        <v>4.480891826309566E-2</v>
      </c>
      <c r="Z300" s="201">
        <v>0</v>
      </c>
      <c r="AA300" s="150"/>
      <c r="AB300" s="202">
        <v>1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444</v>
      </c>
      <c r="B301" s="195">
        <v>444035625</v>
      </c>
      <c r="C301" s="196" t="s">
        <v>524</v>
      </c>
      <c r="D301" s="197">
        <v>35</v>
      </c>
      <c r="E301" s="196" t="s">
        <v>62</v>
      </c>
      <c r="F301" s="197">
        <v>625</v>
      </c>
      <c r="G301" s="198" t="s">
        <v>390</v>
      </c>
      <c r="H301" s="180"/>
      <c r="I301" s="181">
        <v>18890</v>
      </c>
      <c r="J301" s="181">
        <v>2405</v>
      </c>
      <c r="K301" s="181">
        <v>0</v>
      </c>
      <c r="L301" s="181">
        <v>1088</v>
      </c>
      <c r="M301" s="181">
        <v>22383</v>
      </c>
      <c r="N301" s="180"/>
      <c r="O301" s="182">
        <v>1</v>
      </c>
      <c r="P301" s="182">
        <v>0</v>
      </c>
      <c r="Q301" s="183">
        <v>21295</v>
      </c>
      <c r="R301" s="183">
        <v>0</v>
      </c>
      <c r="S301" s="183">
        <f t="shared" si="9"/>
        <v>0</v>
      </c>
      <c r="T301" s="183">
        <v>1088</v>
      </c>
      <c r="U301" s="184">
        <f t="shared" si="10"/>
        <v>22383</v>
      </c>
      <c r="V301" s="185"/>
      <c r="W301" s="199">
        <v>0</v>
      </c>
      <c r="X301" s="200">
        <v>0.09</v>
      </c>
      <c r="Y301" s="200">
        <v>5.0572290358121318E-3</v>
      </c>
      <c r="Z301" s="201">
        <v>0</v>
      </c>
      <c r="AA301" s="150"/>
      <c r="AB301" s="202">
        <v>0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445</v>
      </c>
      <c r="B302" s="195">
        <v>445348017</v>
      </c>
      <c r="C302" s="196" t="s">
        <v>525</v>
      </c>
      <c r="D302" s="197">
        <v>348</v>
      </c>
      <c r="E302" s="196" t="s">
        <v>375</v>
      </c>
      <c r="F302" s="197">
        <v>17</v>
      </c>
      <c r="G302" s="198" t="s">
        <v>44</v>
      </c>
      <c r="H302" s="180"/>
      <c r="I302" s="181">
        <v>16458</v>
      </c>
      <c r="J302" s="181">
        <v>3678</v>
      </c>
      <c r="K302" s="181">
        <v>0</v>
      </c>
      <c r="L302" s="181">
        <v>1088</v>
      </c>
      <c r="M302" s="181">
        <v>21224</v>
      </c>
      <c r="N302" s="180"/>
      <c r="O302" s="182">
        <v>4</v>
      </c>
      <c r="P302" s="182">
        <v>0</v>
      </c>
      <c r="Q302" s="183">
        <v>80544</v>
      </c>
      <c r="R302" s="183">
        <v>0</v>
      </c>
      <c r="S302" s="183">
        <f t="shared" si="9"/>
        <v>0</v>
      </c>
      <c r="T302" s="183">
        <v>4352</v>
      </c>
      <c r="U302" s="184">
        <f t="shared" si="10"/>
        <v>84896</v>
      </c>
      <c r="V302" s="185"/>
      <c r="W302" s="199">
        <v>0</v>
      </c>
      <c r="X302" s="200">
        <v>0.09</v>
      </c>
      <c r="Y302" s="200">
        <v>2.1418689833230514E-3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445</v>
      </c>
      <c r="B303" s="195">
        <v>445348097</v>
      </c>
      <c r="C303" s="196" t="s">
        <v>525</v>
      </c>
      <c r="D303" s="197">
        <v>348</v>
      </c>
      <c r="E303" s="196" t="s">
        <v>375</v>
      </c>
      <c r="F303" s="197">
        <v>97</v>
      </c>
      <c r="G303" s="198" t="s">
        <v>124</v>
      </c>
      <c r="H303" s="180"/>
      <c r="I303" s="181">
        <v>18828</v>
      </c>
      <c r="J303" s="181">
        <v>0</v>
      </c>
      <c r="K303" s="181">
        <v>0</v>
      </c>
      <c r="L303" s="181">
        <v>1088</v>
      </c>
      <c r="M303" s="181">
        <v>19916</v>
      </c>
      <c r="N303" s="180"/>
      <c r="O303" s="182">
        <v>2</v>
      </c>
      <c r="P303" s="182">
        <v>0</v>
      </c>
      <c r="Q303" s="183">
        <v>37656</v>
      </c>
      <c r="R303" s="183">
        <v>0</v>
      </c>
      <c r="S303" s="183">
        <f t="shared" si="9"/>
        <v>0</v>
      </c>
      <c r="T303" s="183">
        <v>2176</v>
      </c>
      <c r="U303" s="184">
        <f t="shared" si="10"/>
        <v>39832</v>
      </c>
      <c r="V303" s="185"/>
      <c r="W303" s="199">
        <v>0</v>
      </c>
      <c r="X303" s="200">
        <v>0.18</v>
      </c>
      <c r="Y303" s="200">
        <v>4.1140040333090051E-2</v>
      </c>
      <c r="Z303" s="201">
        <v>0</v>
      </c>
      <c r="AA303" s="150"/>
      <c r="AB303" s="202">
        <v>0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445</v>
      </c>
      <c r="B304" s="195">
        <v>445348110</v>
      </c>
      <c r="C304" s="196" t="s">
        <v>525</v>
      </c>
      <c r="D304" s="197">
        <v>348</v>
      </c>
      <c r="E304" s="196" t="s">
        <v>375</v>
      </c>
      <c r="F304" s="197">
        <v>110</v>
      </c>
      <c r="G304" s="198" t="s">
        <v>137</v>
      </c>
      <c r="H304" s="180"/>
      <c r="I304" s="181">
        <v>14984</v>
      </c>
      <c r="J304" s="181">
        <v>4668</v>
      </c>
      <c r="K304" s="181">
        <v>0</v>
      </c>
      <c r="L304" s="181">
        <v>1088</v>
      </c>
      <c r="M304" s="181">
        <v>20740</v>
      </c>
      <c r="N304" s="180"/>
      <c r="O304" s="182">
        <v>2</v>
      </c>
      <c r="P304" s="182">
        <v>0</v>
      </c>
      <c r="Q304" s="183">
        <v>39304</v>
      </c>
      <c r="R304" s="183">
        <v>0</v>
      </c>
      <c r="S304" s="183">
        <f t="shared" si="9"/>
        <v>0</v>
      </c>
      <c r="T304" s="183">
        <v>2176</v>
      </c>
      <c r="U304" s="184">
        <f t="shared" si="10"/>
        <v>41480</v>
      </c>
      <c r="V304" s="185"/>
      <c r="W304" s="199">
        <v>0</v>
      </c>
      <c r="X304" s="200">
        <v>0.09</v>
      </c>
      <c r="Y304" s="200">
        <v>3.7776194199396046E-3</v>
      </c>
      <c r="Z304" s="201">
        <v>0</v>
      </c>
      <c r="AA304" s="150"/>
      <c r="AB304" s="202">
        <v>0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445</v>
      </c>
      <c r="B305" s="195">
        <v>445348151</v>
      </c>
      <c r="C305" s="196" t="s">
        <v>525</v>
      </c>
      <c r="D305" s="197">
        <v>348</v>
      </c>
      <c r="E305" s="196" t="s">
        <v>375</v>
      </c>
      <c r="F305" s="197">
        <v>151</v>
      </c>
      <c r="G305" s="198" t="s">
        <v>178</v>
      </c>
      <c r="H305" s="180"/>
      <c r="I305" s="181">
        <v>14536</v>
      </c>
      <c r="J305" s="181">
        <v>1131</v>
      </c>
      <c r="K305" s="181">
        <v>0</v>
      </c>
      <c r="L305" s="181">
        <v>1088</v>
      </c>
      <c r="M305" s="181">
        <v>16755</v>
      </c>
      <c r="N305" s="180"/>
      <c r="O305" s="182">
        <v>18</v>
      </c>
      <c r="P305" s="182">
        <v>0</v>
      </c>
      <c r="Q305" s="183">
        <v>282006</v>
      </c>
      <c r="R305" s="183">
        <v>0</v>
      </c>
      <c r="S305" s="183">
        <f t="shared" si="9"/>
        <v>0</v>
      </c>
      <c r="T305" s="183">
        <v>19584</v>
      </c>
      <c r="U305" s="184">
        <f t="shared" si="10"/>
        <v>301590</v>
      </c>
      <c r="V305" s="185"/>
      <c r="W305" s="199">
        <v>0</v>
      </c>
      <c r="X305" s="200">
        <v>0.09</v>
      </c>
      <c r="Y305" s="200">
        <v>1.5988257923670517E-2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445</v>
      </c>
      <c r="B306" s="195">
        <v>445348153</v>
      </c>
      <c r="C306" s="196" t="s">
        <v>525</v>
      </c>
      <c r="D306" s="197">
        <v>348</v>
      </c>
      <c r="E306" s="196" t="s">
        <v>375</v>
      </c>
      <c r="F306" s="197">
        <v>153</v>
      </c>
      <c r="G306" s="198" t="s">
        <v>180</v>
      </c>
      <c r="H306" s="180"/>
      <c r="I306" s="181">
        <v>15777</v>
      </c>
      <c r="J306" s="181">
        <v>0</v>
      </c>
      <c r="K306" s="181">
        <v>0</v>
      </c>
      <c r="L306" s="181">
        <v>1088</v>
      </c>
      <c r="M306" s="181">
        <v>16865</v>
      </c>
      <c r="N306" s="180"/>
      <c r="O306" s="182">
        <v>3</v>
      </c>
      <c r="P306" s="182">
        <v>0</v>
      </c>
      <c r="Q306" s="183">
        <v>47331</v>
      </c>
      <c r="R306" s="183">
        <v>0</v>
      </c>
      <c r="S306" s="183">
        <f t="shared" si="9"/>
        <v>0</v>
      </c>
      <c r="T306" s="183">
        <v>3264</v>
      </c>
      <c r="U306" s="184">
        <f t="shared" si="10"/>
        <v>50595</v>
      </c>
      <c r="V306" s="185"/>
      <c r="W306" s="199">
        <v>0</v>
      </c>
      <c r="X306" s="200">
        <v>0.09</v>
      </c>
      <c r="Y306" s="200">
        <v>1.2695290147797406E-2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445</v>
      </c>
      <c r="B307" s="195">
        <v>445348170</v>
      </c>
      <c r="C307" s="196" t="s">
        <v>525</v>
      </c>
      <c r="D307" s="197">
        <v>348</v>
      </c>
      <c r="E307" s="196" t="s">
        <v>375</v>
      </c>
      <c r="F307" s="197">
        <v>170</v>
      </c>
      <c r="G307" s="198" t="s">
        <v>197</v>
      </c>
      <c r="H307" s="180"/>
      <c r="I307" s="181">
        <v>10115</v>
      </c>
      <c r="J307" s="181">
        <v>1516</v>
      </c>
      <c r="K307" s="181">
        <v>0</v>
      </c>
      <c r="L307" s="181">
        <v>1088</v>
      </c>
      <c r="M307" s="181">
        <v>12719</v>
      </c>
      <c r="N307" s="180"/>
      <c r="O307" s="182">
        <v>1</v>
      </c>
      <c r="P307" s="182">
        <v>0</v>
      </c>
      <c r="Q307" s="183">
        <v>11631</v>
      </c>
      <c r="R307" s="183">
        <v>0</v>
      </c>
      <c r="S307" s="183">
        <f t="shared" si="9"/>
        <v>0</v>
      </c>
      <c r="T307" s="183">
        <v>1088</v>
      </c>
      <c r="U307" s="184">
        <f t="shared" si="10"/>
        <v>12719</v>
      </c>
      <c r="V307" s="185"/>
      <c r="W307" s="199">
        <v>0</v>
      </c>
      <c r="X307" s="200">
        <v>0.09</v>
      </c>
      <c r="Y307" s="200">
        <v>8.3307137563331815E-2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445</v>
      </c>
      <c r="B308" s="195">
        <v>445348186</v>
      </c>
      <c r="C308" s="196" t="s">
        <v>525</v>
      </c>
      <c r="D308" s="197">
        <v>348</v>
      </c>
      <c r="E308" s="196" t="s">
        <v>375</v>
      </c>
      <c r="F308" s="197">
        <v>186</v>
      </c>
      <c r="G308" s="198" t="s">
        <v>213</v>
      </c>
      <c r="H308" s="180"/>
      <c r="I308" s="181">
        <v>14368</v>
      </c>
      <c r="J308" s="181">
        <v>5180</v>
      </c>
      <c r="K308" s="181">
        <v>0</v>
      </c>
      <c r="L308" s="181">
        <v>1088</v>
      </c>
      <c r="M308" s="181">
        <v>20636</v>
      </c>
      <c r="N308" s="180"/>
      <c r="O308" s="182">
        <v>8</v>
      </c>
      <c r="P308" s="182">
        <v>0</v>
      </c>
      <c r="Q308" s="183">
        <v>156384</v>
      </c>
      <c r="R308" s="183">
        <v>0</v>
      </c>
      <c r="S308" s="183">
        <f t="shared" si="9"/>
        <v>0</v>
      </c>
      <c r="T308" s="183">
        <v>8704</v>
      </c>
      <c r="U308" s="184">
        <f t="shared" si="10"/>
        <v>165088</v>
      </c>
      <c r="V308" s="185"/>
      <c r="W308" s="199">
        <v>0</v>
      </c>
      <c r="X308" s="200">
        <v>0.09</v>
      </c>
      <c r="Y308" s="200">
        <v>8.8678245680536526E-3</v>
      </c>
      <c r="Z308" s="201">
        <v>0</v>
      </c>
      <c r="AA308" s="150"/>
      <c r="AB308" s="202">
        <v>0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445</v>
      </c>
      <c r="B309" s="195">
        <v>445348214</v>
      </c>
      <c r="C309" s="196" t="s">
        <v>525</v>
      </c>
      <c r="D309" s="197">
        <v>348</v>
      </c>
      <c r="E309" s="196" t="s">
        <v>375</v>
      </c>
      <c r="F309" s="197">
        <v>214</v>
      </c>
      <c r="G309" s="198" t="s">
        <v>241</v>
      </c>
      <c r="H309" s="180"/>
      <c r="I309" s="181">
        <v>15073</v>
      </c>
      <c r="J309" s="181">
        <v>2427</v>
      </c>
      <c r="K309" s="181">
        <v>0</v>
      </c>
      <c r="L309" s="181">
        <v>1088</v>
      </c>
      <c r="M309" s="181">
        <v>18588</v>
      </c>
      <c r="N309" s="180"/>
      <c r="O309" s="182">
        <v>1</v>
      </c>
      <c r="P309" s="182">
        <v>0</v>
      </c>
      <c r="Q309" s="183">
        <v>17500</v>
      </c>
      <c r="R309" s="183">
        <v>0</v>
      </c>
      <c r="S309" s="183">
        <f t="shared" si="9"/>
        <v>0</v>
      </c>
      <c r="T309" s="183">
        <v>1088</v>
      </c>
      <c r="U309" s="184">
        <f t="shared" si="10"/>
        <v>18588</v>
      </c>
      <c r="V309" s="185"/>
      <c r="W309" s="199">
        <v>0</v>
      </c>
      <c r="X309" s="200">
        <v>0.09</v>
      </c>
      <c r="Y309" s="200">
        <v>2.4714705664101162E-3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445</v>
      </c>
      <c r="B310" s="195">
        <v>445348226</v>
      </c>
      <c r="C310" s="196" t="s">
        <v>525</v>
      </c>
      <c r="D310" s="197">
        <v>348</v>
      </c>
      <c r="E310" s="196" t="s">
        <v>375</v>
      </c>
      <c r="F310" s="197">
        <v>226</v>
      </c>
      <c r="G310" s="198" t="s">
        <v>253</v>
      </c>
      <c r="H310" s="180"/>
      <c r="I310" s="181">
        <v>13090</v>
      </c>
      <c r="J310" s="181">
        <v>1238</v>
      </c>
      <c r="K310" s="181">
        <v>0</v>
      </c>
      <c r="L310" s="181">
        <v>1088</v>
      </c>
      <c r="M310" s="181">
        <v>15416</v>
      </c>
      <c r="N310" s="180"/>
      <c r="O310" s="182">
        <v>28</v>
      </c>
      <c r="P310" s="182">
        <v>0</v>
      </c>
      <c r="Q310" s="183">
        <v>401184</v>
      </c>
      <c r="R310" s="183">
        <v>0</v>
      </c>
      <c r="S310" s="183">
        <f t="shared" si="9"/>
        <v>0</v>
      </c>
      <c r="T310" s="183">
        <v>30464</v>
      </c>
      <c r="U310" s="184">
        <f t="shared" si="10"/>
        <v>431648</v>
      </c>
      <c r="V310" s="185"/>
      <c r="W310" s="199">
        <v>0</v>
      </c>
      <c r="X310" s="200">
        <v>0.18</v>
      </c>
      <c r="Y310" s="200">
        <v>1.8070363168670688E-2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445</v>
      </c>
      <c r="B311" s="195">
        <v>445348271</v>
      </c>
      <c r="C311" s="196" t="s">
        <v>525</v>
      </c>
      <c r="D311" s="197">
        <v>348</v>
      </c>
      <c r="E311" s="196" t="s">
        <v>375</v>
      </c>
      <c r="F311" s="197">
        <v>271</v>
      </c>
      <c r="G311" s="198" t="s">
        <v>298</v>
      </c>
      <c r="H311" s="180"/>
      <c r="I311" s="181">
        <v>13362</v>
      </c>
      <c r="J311" s="181">
        <v>3830</v>
      </c>
      <c r="K311" s="181">
        <v>0</v>
      </c>
      <c r="L311" s="181">
        <v>1088</v>
      </c>
      <c r="M311" s="181">
        <v>18280</v>
      </c>
      <c r="N311" s="180"/>
      <c r="O311" s="182">
        <v>3</v>
      </c>
      <c r="P311" s="182">
        <v>0</v>
      </c>
      <c r="Q311" s="183">
        <v>51576</v>
      </c>
      <c r="R311" s="183">
        <v>0</v>
      </c>
      <c r="S311" s="183">
        <f t="shared" si="9"/>
        <v>0</v>
      </c>
      <c r="T311" s="183">
        <v>3264</v>
      </c>
      <c r="U311" s="184">
        <f t="shared" si="10"/>
        <v>54840</v>
      </c>
      <c r="V311" s="185"/>
      <c r="W311" s="199">
        <v>0</v>
      </c>
      <c r="X311" s="200">
        <v>0.09</v>
      </c>
      <c r="Y311" s="200">
        <v>3.2080486469970707E-3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445</v>
      </c>
      <c r="B312" s="195">
        <v>445348290</v>
      </c>
      <c r="C312" s="196" t="s">
        <v>525</v>
      </c>
      <c r="D312" s="197">
        <v>348</v>
      </c>
      <c r="E312" s="196" t="s">
        <v>375</v>
      </c>
      <c r="F312" s="197">
        <v>290</v>
      </c>
      <c r="G312" s="198" t="s">
        <v>317</v>
      </c>
      <c r="H312" s="180"/>
      <c r="I312" s="181">
        <v>14056</v>
      </c>
      <c r="J312" s="181">
        <v>5990</v>
      </c>
      <c r="K312" s="181">
        <v>0</v>
      </c>
      <c r="L312" s="181">
        <v>1088</v>
      </c>
      <c r="M312" s="181">
        <v>21134</v>
      </c>
      <c r="N312" s="180"/>
      <c r="O312" s="182">
        <v>1</v>
      </c>
      <c r="P312" s="182">
        <v>0</v>
      </c>
      <c r="Q312" s="183">
        <v>20046</v>
      </c>
      <c r="R312" s="183">
        <v>0</v>
      </c>
      <c r="S312" s="183">
        <f t="shared" si="9"/>
        <v>0</v>
      </c>
      <c r="T312" s="183">
        <v>1088</v>
      </c>
      <c r="U312" s="184">
        <f t="shared" si="10"/>
        <v>21134</v>
      </c>
      <c r="V312" s="185"/>
      <c r="W312" s="199">
        <v>0</v>
      </c>
      <c r="X312" s="200">
        <v>0.09</v>
      </c>
      <c r="Y312" s="200">
        <v>9.6546248909002352E-4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445</v>
      </c>
      <c r="B313" s="195">
        <v>445348316</v>
      </c>
      <c r="C313" s="196" t="s">
        <v>525</v>
      </c>
      <c r="D313" s="197">
        <v>348</v>
      </c>
      <c r="E313" s="196" t="s">
        <v>375</v>
      </c>
      <c r="F313" s="197">
        <v>316</v>
      </c>
      <c r="G313" s="198" t="s">
        <v>343</v>
      </c>
      <c r="H313" s="180"/>
      <c r="I313" s="181">
        <v>15648</v>
      </c>
      <c r="J313" s="181">
        <v>1232</v>
      </c>
      <c r="K313" s="181">
        <v>0</v>
      </c>
      <c r="L313" s="181">
        <v>1088</v>
      </c>
      <c r="M313" s="181">
        <v>17968</v>
      </c>
      <c r="N313" s="180"/>
      <c r="O313" s="182">
        <v>11</v>
      </c>
      <c r="P313" s="182">
        <v>0</v>
      </c>
      <c r="Q313" s="183">
        <v>185680</v>
      </c>
      <c r="R313" s="183">
        <v>0</v>
      </c>
      <c r="S313" s="183">
        <f t="shared" si="9"/>
        <v>0</v>
      </c>
      <c r="T313" s="183">
        <v>11968</v>
      </c>
      <c r="U313" s="184">
        <f t="shared" si="10"/>
        <v>197648</v>
      </c>
      <c r="V313" s="185"/>
      <c r="W313" s="199">
        <v>0</v>
      </c>
      <c r="X313" s="200">
        <v>0.18</v>
      </c>
      <c r="Y313" s="200">
        <v>1.8427702521785695E-2</v>
      </c>
      <c r="Z313" s="201">
        <v>0</v>
      </c>
      <c r="AA313" s="150"/>
      <c r="AB313" s="202">
        <v>0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445</v>
      </c>
      <c r="B314" s="195">
        <v>445348322</v>
      </c>
      <c r="C314" s="196" t="s">
        <v>525</v>
      </c>
      <c r="D314" s="197">
        <v>348</v>
      </c>
      <c r="E314" s="196" t="s">
        <v>375</v>
      </c>
      <c r="F314" s="197">
        <v>322</v>
      </c>
      <c r="G314" s="198" t="s">
        <v>349</v>
      </c>
      <c r="H314" s="180"/>
      <c r="I314" s="181">
        <v>16825</v>
      </c>
      <c r="J314" s="181">
        <v>8119</v>
      </c>
      <c r="K314" s="181">
        <v>0</v>
      </c>
      <c r="L314" s="181">
        <v>1088</v>
      </c>
      <c r="M314" s="181">
        <v>26032</v>
      </c>
      <c r="N314" s="180"/>
      <c r="O314" s="182">
        <v>1</v>
      </c>
      <c r="P314" s="182">
        <v>0</v>
      </c>
      <c r="Q314" s="183">
        <v>24944</v>
      </c>
      <c r="R314" s="183">
        <v>0</v>
      </c>
      <c r="S314" s="183">
        <f t="shared" si="9"/>
        <v>0</v>
      </c>
      <c r="T314" s="183">
        <v>1088</v>
      </c>
      <c r="U314" s="184">
        <f t="shared" si="10"/>
        <v>26032</v>
      </c>
      <c r="V314" s="185"/>
      <c r="W314" s="199">
        <v>0</v>
      </c>
      <c r="X314" s="200">
        <v>0.09</v>
      </c>
      <c r="Y314" s="200">
        <v>5.104238366279646E-3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445</v>
      </c>
      <c r="B315" s="195">
        <v>445348348</v>
      </c>
      <c r="C315" s="196" t="s">
        <v>525</v>
      </c>
      <c r="D315" s="197">
        <v>348</v>
      </c>
      <c r="E315" s="196" t="s">
        <v>375</v>
      </c>
      <c r="F315" s="197">
        <v>348</v>
      </c>
      <c r="G315" s="198" t="s">
        <v>375</v>
      </c>
      <c r="H315" s="180"/>
      <c r="I315" s="181">
        <v>14848</v>
      </c>
      <c r="J315" s="181">
        <v>50</v>
      </c>
      <c r="K315" s="181">
        <v>0</v>
      </c>
      <c r="L315" s="181">
        <v>1088</v>
      </c>
      <c r="M315" s="181">
        <v>15986</v>
      </c>
      <c r="N315" s="180"/>
      <c r="O315" s="182">
        <v>1306</v>
      </c>
      <c r="P315" s="182">
        <v>0</v>
      </c>
      <c r="Q315" s="183">
        <v>19456788</v>
      </c>
      <c r="R315" s="183">
        <v>0</v>
      </c>
      <c r="S315" s="183">
        <f t="shared" si="9"/>
        <v>1219226</v>
      </c>
      <c r="T315" s="183">
        <v>1420928</v>
      </c>
      <c r="U315" s="184">
        <f t="shared" si="10"/>
        <v>22096942</v>
      </c>
      <c r="V315" s="185"/>
      <c r="W315" s="199">
        <v>0</v>
      </c>
      <c r="X315" s="200">
        <v>0.18</v>
      </c>
      <c r="Y315" s="200">
        <v>6.8633656001667986E-2</v>
      </c>
      <c r="Z315" s="201">
        <v>0</v>
      </c>
      <c r="AA315" s="150"/>
      <c r="AB315" s="202">
        <v>1</v>
      </c>
      <c r="AC315" s="203">
        <v>0</v>
      </c>
      <c r="AD315" s="184">
        <v>0</v>
      </c>
      <c r="AE315" s="203">
        <v>0</v>
      </c>
      <c r="AF315" s="204">
        <v>0</v>
      </c>
      <c r="AG315" s="193"/>
    </row>
    <row r="316" spans="1:33" s="59" customFormat="1">
      <c r="A316" s="194">
        <v>445</v>
      </c>
      <c r="B316" s="195">
        <v>445348620</v>
      </c>
      <c r="C316" s="196" t="s">
        <v>525</v>
      </c>
      <c r="D316" s="197">
        <v>348</v>
      </c>
      <c r="E316" s="196" t="s">
        <v>375</v>
      </c>
      <c r="F316" s="197">
        <v>620</v>
      </c>
      <c r="G316" s="198" t="s">
        <v>388</v>
      </c>
      <c r="H316" s="180"/>
      <c r="I316" s="181">
        <v>10115</v>
      </c>
      <c r="J316" s="181">
        <v>5243</v>
      </c>
      <c r="K316" s="181">
        <v>0</v>
      </c>
      <c r="L316" s="181">
        <v>1088</v>
      </c>
      <c r="M316" s="181">
        <v>16446</v>
      </c>
      <c r="N316" s="180"/>
      <c r="O316" s="182">
        <v>1</v>
      </c>
      <c r="P316" s="182">
        <v>0</v>
      </c>
      <c r="Q316" s="183">
        <v>15358</v>
      </c>
      <c r="R316" s="183">
        <v>0</v>
      </c>
      <c r="S316" s="183">
        <f t="shared" si="9"/>
        <v>0</v>
      </c>
      <c r="T316" s="183">
        <v>1088</v>
      </c>
      <c r="U316" s="184">
        <f t="shared" si="10"/>
        <v>16446</v>
      </c>
      <c r="V316" s="185"/>
      <c r="W316" s="199">
        <v>0</v>
      </c>
      <c r="X316" s="200">
        <v>0.09</v>
      </c>
      <c r="Y316" s="200">
        <v>1.4994838768829009E-2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445</v>
      </c>
      <c r="B317" s="195">
        <v>445348658</v>
      </c>
      <c r="C317" s="196" t="s">
        <v>525</v>
      </c>
      <c r="D317" s="197">
        <v>348</v>
      </c>
      <c r="E317" s="196" t="s">
        <v>375</v>
      </c>
      <c r="F317" s="197">
        <v>658</v>
      </c>
      <c r="G317" s="198" t="s">
        <v>397</v>
      </c>
      <c r="H317" s="180"/>
      <c r="I317" s="181">
        <v>15752</v>
      </c>
      <c r="J317" s="181">
        <v>2575</v>
      </c>
      <c r="K317" s="181">
        <v>0</v>
      </c>
      <c r="L317" s="181">
        <v>1088</v>
      </c>
      <c r="M317" s="181">
        <v>19415</v>
      </c>
      <c r="N317" s="180"/>
      <c r="O317" s="182">
        <v>5</v>
      </c>
      <c r="P317" s="182">
        <v>0</v>
      </c>
      <c r="Q317" s="183">
        <v>91635</v>
      </c>
      <c r="R317" s="183">
        <v>0</v>
      </c>
      <c r="S317" s="183">
        <f t="shared" si="9"/>
        <v>0</v>
      </c>
      <c r="T317" s="183">
        <v>5440</v>
      </c>
      <c r="U317" s="184">
        <f t="shared" si="10"/>
        <v>97075</v>
      </c>
      <c r="V317" s="185"/>
      <c r="W317" s="199">
        <v>0</v>
      </c>
      <c r="X317" s="200">
        <v>0.09</v>
      </c>
      <c r="Y317" s="200">
        <v>5.2060580194343087E-3</v>
      </c>
      <c r="Z317" s="201">
        <v>0</v>
      </c>
      <c r="AA317" s="150"/>
      <c r="AB317" s="202">
        <v>0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445</v>
      </c>
      <c r="B318" s="195">
        <v>445348753</v>
      </c>
      <c r="C318" s="196" t="s">
        <v>525</v>
      </c>
      <c r="D318" s="197">
        <v>348</v>
      </c>
      <c r="E318" s="196" t="s">
        <v>375</v>
      </c>
      <c r="F318" s="197">
        <v>753</v>
      </c>
      <c r="G318" s="198" t="s">
        <v>426</v>
      </c>
      <c r="H318" s="180"/>
      <c r="I318" s="181">
        <v>10477</v>
      </c>
      <c r="J318" s="181">
        <v>2884</v>
      </c>
      <c r="K318" s="181">
        <v>0</v>
      </c>
      <c r="L318" s="181">
        <v>1088</v>
      </c>
      <c r="M318" s="181">
        <v>14449</v>
      </c>
      <c r="N318" s="180"/>
      <c r="O318" s="182">
        <v>4</v>
      </c>
      <c r="P318" s="182">
        <v>0</v>
      </c>
      <c r="Q318" s="183">
        <v>53444</v>
      </c>
      <c r="R318" s="183">
        <v>0</v>
      </c>
      <c r="S318" s="183">
        <f t="shared" si="9"/>
        <v>0</v>
      </c>
      <c r="T318" s="183">
        <v>4352</v>
      </c>
      <c r="U318" s="184">
        <f t="shared" si="10"/>
        <v>57796</v>
      </c>
      <c r="V318" s="185"/>
      <c r="W318" s="199">
        <v>0</v>
      </c>
      <c r="X318" s="200">
        <v>0.09</v>
      </c>
      <c r="Y318" s="200">
        <v>6.8164668049043396E-3</v>
      </c>
      <c r="Z318" s="201">
        <v>0</v>
      </c>
      <c r="AA318" s="150"/>
      <c r="AB318" s="202">
        <v>0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445</v>
      </c>
      <c r="B319" s="195">
        <v>445348767</v>
      </c>
      <c r="C319" s="196" t="s">
        <v>525</v>
      </c>
      <c r="D319" s="197">
        <v>348</v>
      </c>
      <c r="E319" s="196" t="s">
        <v>375</v>
      </c>
      <c r="F319" s="197">
        <v>767</v>
      </c>
      <c r="G319" s="198" t="s">
        <v>432</v>
      </c>
      <c r="H319" s="180"/>
      <c r="I319" s="181">
        <v>11611</v>
      </c>
      <c r="J319" s="181">
        <v>1499</v>
      </c>
      <c r="K319" s="181">
        <v>0</v>
      </c>
      <c r="L319" s="181">
        <v>1088</v>
      </c>
      <c r="M319" s="181">
        <v>14198</v>
      </c>
      <c r="N319" s="180"/>
      <c r="O319" s="182">
        <v>3</v>
      </c>
      <c r="P319" s="182">
        <v>0</v>
      </c>
      <c r="Q319" s="183">
        <v>39330</v>
      </c>
      <c r="R319" s="183">
        <v>0</v>
      </c>
      <c r="S319" s="183">
        <f t="shared" si="9"/>
        <v>0</v>
      </c>
      <c r="T319" s="183">
        <v>3264</v>
      </c>
      <c r="U319" s="184">
        <f t="shared" si="10"/>
        <v>42594</v>
      </c>
      <c r="V319" s="185"/>
      <c r="W319" s="199">
        <v>0</v>
      </c>
      <c r="X319" s="200">
        <v>0.09</v>
      </c>
      <c r="Y319" s="200">
        <v>4.0716292182741129E-2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445</v>
      </c>
      <c r="B320" s="195">
        <v>445348775</v>
      </c>
      <c r="C320" s="196" t="s">
        <v>525</v>
      </c>
      <c r="D320" s="197">
        <v>348</v>
      </c>
      <c r="E320" s="196" t="s">
        <v>375</v>
      </c>
      <c r="F320" s="197">
        <v>775</v>
      </c>
      <c r="G320" s="198" t="s">
        <v>436</v>
      </c>
      <c r="H320" s="180"/>
      <c r="I320" s="181">
        <v>11126</v>
      </c>
      <c r="J320" s="181">
        <v>3135</v>
      </c>
      <c r="K320" s="181">
        <v>0</v>
      </c>
      <c r="L320" s="181">
        <v>1088</v>
      </c>
      <c r="M320" s="181">
        <v>15349</v>
      </c>
      <c r="N320" s="180"/>
      <c r="O320" s="182">
        <v>20</v>
      </c>
      <c r="P320" s="182">
        <v>0</v>
      </c>
      <c r="Q320" s="183">
        <v>285220</v>
      </c>
      <c r="R320" s="183">
        <v>0</v>
      </c>
      <c r="S320" s="183">
        <f t="shared" si="9"/>
        <v>0</v>
      </c>
      <c r="T320" s="183">
        <v>21760</v>
      </c>
      <c r="U320" s="184">
        <f t="shared" si="10"/>
        <v>306980</v>
      </c>
      <c r="V320" s="185"/>
      <c r="W320" s="199">
        <v>0</v>
      </c>
      <c r="X320" s="200">
        <v>0.09</v>
      </c>
      <c r="Y320" s="200">
        <v>8.1870778638143803E-3</v>
      </c>
      <c r="Z320" s="201">
        <v>0</v>
      </c>
      <c r="AA320" s="150"/>
      <c r="AB320" s="202">
        <v>0</v>
      </c>
      <c r="AC320" s="203">
        <v>0</v>
      </c>
      <c r="AD320" s="184">
        <v>0</v>
      </c>
      <c r="AE320" s="203">
        <v>0</v>
      </c>
      <c r="AF320" s="204">
        <v>0</v>
      </c>
      <c r="AG320" s="193"/>
    </row>
    <row r="321" spans="1:33" s="59" customFormat="1">
      <c r="A321" s="194">
        <v>446</v>
      </c>
      <c r="B321" s="195">
        <v>446099001</v>
      </c>
      <c r="C321" s="196" t="s">
        <v>526</v>
      </c>
      <c r="D321" s="197">
        <v>99</v>
      </c>
      <c r="E321" s="196" t="s">
        <v>126</v>
      </c>
      <c r="F321" s="197">
        <v>1</v>
      </c>
      <c r="G321" s="198" t="s">
        <v>28</v>
      </c>
      <c r="H321" s="180"/>
      <c r="I321" s="181">
        <v>15606</v>
      </c>
      <c r="J321" s="181">
        <v>1547</v>
      </c>
      <c r="K321" s="181">
        <v>0</v>
      </c>
      <c r="L321" s="181">
        <v>1088</v>
      </c>
      <c r="M321" s="181">
        <v>18241</v>
      </c>
      <c r="N321" s="180"/>
      <c r="O321" s="182">
        <v>1</v>
      </c>
      <c r="P321" s="182">
        <v>0</v>
      </c>
      <c r="Q321" s="183">
        <v>17153</v>
      </c>
      <c r="R321" s="183">
        <v>0</v>
      </c>
      <c r="S321" s="183">
        <f t="shared" si="9"/>
        <v>0</v>
      </c>
      <c r="T321" s="183">
        <v>1088</v>
      </c>
      <c r="U321" s="184">
        <f t="shared" si="10"/>
        <v>18241</v>
      </c>
      <c r="V321" s="185"/>
      <c r="W321" s="199">
        <v>0</v>
      </c>
      <c r="X321" s="200">
        <v>0.09</v>
      </c>
      <c r="Y321" s="200">
        <v>2.1174847321969389E-2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446</v>
      </c>
      <c r="B322" s="195">
        <v>446099016</v>
      </c>
      <c r="C322" s="196" t="s">
        <v>526</v>
      </c>
      <c r="D322" s="197">
        <v>99</v>
      </c>
      <c r="E322" s="196" t="s">
        <v>126</v>
      </c>
      <c r="F322" s="197">
        <v>16</v>
      </c>
      <c r="G322" s="198" t="s">
        <v>43</v>
      </c>
      <c r="H322" s="180"/>
      <c r="I322" s="181">
        <v>12750</v>
      </c>
      <c r="J322" s="181">
        <v>315</v>
      </c>
      <c r="K322" s="181">
        <v>0</v>
      </c>
      <c r="L322" s="181">
        <v>1088</v>
      </c>
      <c r="M322" s="181">
        <v>14153</v>
      </c>
      <c r="N322" s="180"/>
      <c r="O322" s="182">
        <v>260</v>
      </c>
      <c r="P322" s="182">
        <v>0</v>
      </c>
      <c r="Q322" s="183">
        <v>3396900</v>
      </c>
      <c r="R322" s="183">
        <v>0</v>
      </c>
      <c r="S322" s="183">
        <f t="shared" si="9"/>
        <v>0</v>
      </c>
      <c r="T322" s="183">
        <v>282880</v>
      </c>
      <c r="U322" s="184">
        <f t="shared" si="10"/>
        <v>3679780</v>
      </c>
      <c r="V322" s="185"/>
      <c r="W322" s="199">
        <v>0</v>
      </c>
      <c r="X322" s="200">
        <v>0.09</v>
      </c>
      <c r="Y322" s="200">
        <v>3.8957345504969071E-2</v>
      </c>
      <c r="Z322" s="201">
        <v>0</v>
      </c>
      <c r="AA322" s="150"/>
      <c r="AB322" s="202">
        <v>18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446</v>
      </c>
      <c r="B323" s="195">
        <v>446099018</v>
      </c>
      <c r="C323" s="196" t="s">
        <v>526</v>
      </c>
      <c r="D323" s="197">
        <v>99</v>
      </c>
      <c r="E323" s="196" t="s">
        <v>126</v>
      </c>
      <c r="F323" s="197">
        <v>18</v>
      </c>
      <c r="G323" s="198" t="s">
        <v>45</v>
      </c>
      <c r="H323" s="180"/>
      <c r="I323" s="181">
        <v>13741</v>
      </c>
      <c r="J323" s="181">
        <v>6652</v>
      </c>
      <c r="K323" s="181">
        <v>0</v>
      </c>
      <c r="L323" s="181">
        <v>1088</v>
      </c>
      <c r="M323" s="181">
        <v>21481</v>
      </c>
      <c r="N323" s="180"/>
      <c r="O323" s="182">
        <v>8</v>
      </c>
      <c r="P323" s="182">
        <v>0</v>
      </c>
      <c r="Q323" s="183">
        <v>163144</v>
      </c>
      <c r="R323" s="183">
        <v>0</v>
      </c>
      <c r="S323" s="183">
        <f t="shared" si="9"/>
        <v>0</v>
      </c>
      <c r="T323" s="183">
        <v>8704</v>
      </c>
      <c r="U323" s="184">
        <f t="shared" si="10"/>
        <v>171848</v>
      </c>
      <c r="V323" s="185"/>
      <c r="W323" s="199">
        <v>0</v>
      </c>
      <c r="X323" s="200">
        <v>0.09</v>
      </c>
      <c r="Y323" s="200">
        <v>3.7908610774021204E-2</v>
      </c>
      <c r="Z323" s="201">
        <v>0</v>
      </c>
      <c r="AA323" s="150"/>
      <c r="AB323" s="202">
        <v>2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446</v>
      </c>
      <c r="B324" s="195">
        <v>446099025</v>
      </c>
      <c r="C324" s="196" t="s">
        <v>526</v>
      </c>
      <c r="D324" s="197">
        <v>99</v>
      </c>
      <c r="E324" s="196" t="s">
        <v>126</v>
      </c>
      <c r="F324" s="197">
        <v>25</v>
      </c>
      <c r="G324" s="198" t="s">
        <v>52</v>
      </c>
      <c r="H324" s="180"/>
      <c r="I324" s="181">
        <v>12518.995083410566</v>
      </c>
      <c r="J324" s="181">
        <v>5321</v>
      </c>
      <c r="K324" s="181">
        <v>0</v>
      </c>
      <c r="L324" s="181">
        <v>1088</v>
      </c>
      <c r="M324" s="181">
        <v>18927.995083410566</v>
      </c>
      <c r="N324" s="180"/>
      <c r="O324" s="182">
        <v>5</v>
      </c>
      <c r="P324" s="182">
        <v>0</v>
      </c>
      <c r="Q324" s="183">
        <v>89200</v>
      </c>
      <c r="R324" s="183">
        <v>0</v>
      </c>
      <c r="S324" s="183">
        <f t="shared" si="9"/>
        <v>0</v>
      </c>
      <c r="T324" s="183">
        <v>5440</v>
      </c>
      <c r="U324" s="184">
        <f t="shared" si="10"/>
        <v>94640</v>
      </c>
      <c r="V324" s="185"/>
      <c r="W324" s="199">
        <v>0</v>
      </c>
      <c r="X324" s="200">
        <v>0.09</v>
      </c>
      <c r="Y324" s="200">
        <v>7.7488364196237711E-2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446</v>
      </c>
      <c r="B325" s="195">
        <v>446099035</v>
      </c>
      <c r="C325" s="196" t="s">
        <v>526</v>
      </c>
      <c r="D325" s="197">
        <v>99</v>
      </c>
      <c r="E325" s="196" t="s">
        <v>126</v>
      </c>
      <c r="F325" s="197">
        <v>35</v>
      </c>
      <c r="G325" s="198" t="s">
        <v>62</v>
      </c>
      <c r="H325" s="180"/>
      <c r="I325" s="181">
        <v>19673</v>
      </c>
      <c r="J325" s="181">
        <v>8202</v>
      </c>
      <c r="K325" s="181">
        <v>0</v>
      </c>
      <c r="L325" s="181">
        <v>1088</v>
      </c>
      <c r="M325" s="181">
        <v>28963</v>
      </c>
      <c r="N325" s="180"/>
      <c r="O325" s="182">
        <v>1</v>
      </c>
      <c r="P325" s="182">
        <v>0</v>
      </c>
      <c r="Q325" s="183">
        <v>27875</v>
      </c>
      <c r="R325" s="183">
        <v>0</v>
      </c>
      <c r="S325" s="183">
        <f t="shared" si="9"/>
        <v>0</v>
      </c>
      <c r="T325" s="183">
        <v>1088</v>
      </c>
      <c r="U325" s="184">
        <f t="shared" si="10"/>
        <v>28963</v>
      </c>
      <c r="V325" s="185"/>
      <c r="W325" s="199">
        <v>0</v>
      </c>
      <c r="X325" s="200">
        <v>0.18</v>
      </c>
      <c r="Y325" s="200">
        <v>0.16565967553026908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446</v>
      </c>
      <c r="B326" s="195">
        <v>446099040</v>
      </c>
      <c r="C326" s="196" t="s">
        <v>526</v>
      </c>
      <c r="D326" s="197">
        <v>99</v>
      </c>
      <c r="E326" s="196" t="s">
        <v>126</v>
      </c>
      <c r="F326" s="197">
        <v>40</v>
      </c>
      <c r="G326" s="198" t="s">
        <v>67</v>
      </c>
      <c r="H326" s="180"/>
      <c r="I326" s="181">
        <v>16015</v>
      </c>
      <c r="J326" s="181">
        <v>3821</v>
      </c>
      <c r="K326" s="181">
        <v>0</v>
      </c>
      <c r="L326" s="181">
        <v>1088</v>
      </c>
      <c r="M326" s="181">
        <v>20924</v>
      </c>
      <c r="N326" s="180"/>
      <c r="O326" s="182">
        <v>4</v>
      </c>
      <c r="P326" s="182">
        <v>0</v>
      </c>
      <c r="Q326" s="183">
        <v>79344</v>
      </c>
      <c r="R326" s="183">
        <v>0</v>
      </c>
      <c r="S326" s="183">
        <f t="shared" si="9"/>
        <v>0</v>
      </c>
      <c r="T326" s="183">
        <v>4352</v>
      </c>
      <c r="U326" s="184">
        <f t="shared" si="10"/>
        <v>83696</v>
      </c>
      <c r="V326" s="185"/>
      <c r="W326" s="199">
        <v>0</v>
      </c>
      <c r="X326" s="200">
        <v>0.09</v>
      </c>
      <c r="Y326" s="200">
        <v>4.9915978714833555E-3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446</v>
      </c>
      <c r="B327" s="195">
        <v>446099044</v>
      </c>
      <c r="C327" s="196" t="s">
        <v>526</v>
      </c>
      <c r="D327" s="197">
        <v>99</v>
      </c>
      <c r="E327" s="196" t="s">
        <v>126</v>
      </c>
      <c r="F327" s="197">
        <v>44</v>
      </c>
      <c r="G327" s="198" t="s">
        <v>71</v>
      </c>
      <c r="H327" s="180"/>
      <c r="I327" s="181">
        <v>15088</v>
      </c>
      <c r="J327" s="181">
        <v>262</v>
      </c>
      <c r="K327" s="181">
        <v>0</v>
      </c>
      <c r="L327" s="181">
        <v>1088</v>
      </c>
      <c r="M327" s="181">
        <v>16438</v>
      </c>
      <c r="N327" s="180"/>
      <c r="O327" s="182">
        <v>643</v>
      </c>
      <c r="P327" s="182">
        <v>0</v>
      </c>
      <c r="Q327" s="183">
        <v>9870050</v>
      </c>
      <c r="R327" s="183">
        <v>0</v>
      </c>
      <c r="S327" s="183">
        <f t="shared" si="9"/>
        <v>0</v>
      </c>
      <c r="T327" s="183">
        <v>699584</v>
      </c>
      <c r="U327" s="184">
        <f t="shared" si="10"/>
        <v>10569634</v>
      </c>
      <c r="V327" s="185"/>
      <c r="W327" s="199">
        <v>0</v>
      </c>
      <c r="X327" s="200">
        <v>0.18</v>
      </c>
      <c r="Y327" s="200">
        <v>8.4659399257885931E-2</v>
      </c>
      <c r="Z327" s="201">
        <v>0</v>
      </c>
      <c r="AA327" s="150"/>
      <c r="AB327" s="202">
        <v>78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446</v>
      </c>
      <c r="B328" s="195">
        <v>446099050</v>
      </c>
      <c r="C328" s="196" t="s">
        <v>526</v>
      </c>
      <c r="D328" s="197">
        <v>99</v>
      </c>
      <c r="E328" s="196" t="s">
        <v>126</v>
      </c>
      <c r="F328" s="197">
        <v>50</v>
      </c>
      <c r="G328" s="198" t="s">
        <v>77</v>
      </c>
      <c r="H328" s="180"/>
      <c r="I328" s="181">
        <v>15154</v>
      </c>
      <c r="J328" s="181">
        <v>6923</v>
      </c>
      <c r="K328" s="181">
        <v>0</v>
      </c>
      <c r="L328" s="181">
        <v>1088</v>
      </c>
      <c r="M328" s="181">
        <v>23165</v>
      </c>
      <c r="N328" s="180"/>
      <c r="O328" s="182">
        <v>8</v>
      </c>
      <c r="P328" s="182">
        <v>0</v>
      </c>
      <c r="Q328" s="183">
        <v>176616</v>
      </c>
      <c r="R328" s="183">
        <v>0</v>
      </c>
      <c r="S328" s="183">
        <f t="shared" si="9"/>
        <v>0</v>
      </c>
      <c r="T328" s="183">
        <v>8704</v>
      </c>
      <c r="U328" s="184">
        <f t="shared" si="10"/>
        <v>185320</v>
      </c>
      <c r="V328" s="185"/>
      <c r="W328" s="199">
        <v>0</v>
      </c>
      <c r="X328" s="200">
        <v>0.09</v>
      </c>
      <c r="Y328" s="200">
        <v>6.2275405910125845E-3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446</v>
      </c>
      <c r="B329" s="195">
        <v>446099073</v>
      </c>
      <c r="C329" s="196" t="s">
        <v>526</v>
      </c>
      <c r="D329" s="197">
        <v>99</v>
      </c>
      <c r="E329" s="196" t="s">
        <v>126</v>
      </c>
      <c r="F329" s="197">
        <v>73</v>
      </c>
      <c r="G329" s="198" t="s">
        <v>100</v>
      </c>
      <c r="H329" s="180"/>
      <c r="I329" s="181">
        <v>15588</v>
      </c>
      <c r="J329" s="181">
        <v>11459</v>
      </c>
      <c r="K329" s="181">
        <v>0</v>
      </c>
      <c r="L329" s="181">
        <v>1088</v>
      </c>
      <c r="M329" s="181">
        <v>28135</v>
      </c>
      <c r="N329" s="180"/>
      <c r="O329" s="182">
        <v>3</v>
      </c>
      <c r="P329" s="182">
        <v>0</v>
      </c>
      <c r="Q329" s="183">
        <v>81141</v>
      </c>
      <c r="R329" s="183">
        <v>0</v>
      </c>
      <c r="S329" s="183">
        <f t="shared" si="9"/>
        <v>0</v>
      </c>
      <c r="T329" s="183">
        <v>3264</v>
      </c>
      <c r="U329" s="184">
        <f t="shared" si="10"/>
        <v>84405</v>
      </c>
      <c r="V329" s="185"/>
      <c r="W329" s="199">
        <v>0</v>
      </c>
      <c r="X329" s="200">
        <v>0.09</v>
      </c>
      <c r="Y329" s="200">
        <v>1.2852499121079122E-2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446</v>
      </c>
      <c r="B330" s="195">
        <v>446099083</v>
      </c>
      <c r="C330" s="196" t="s">
        <v>526</v>
      </c>
      <c r="D330" s="197">
        <v>99</v>
      </c>
      <c r="E330" s="196" t="s">
        <v>126</v>
      </c>
      <c r="F330" s="197">
        <v>83</v>
      </c>
      <c r="G330" s="198" t="s">
        <v>110</v>
      </c>
      <c r="H330" s="180"/>
      <c r="I330" s="181">
        <v>12223</v>
      </c>
      <c r="J330" s="181">
        <v>1972</v>
      </c>
      <c r="K330" s="181">
        <v>0</v>
      </c>
      <c r="L330" s="181">
        <v>1088</v>
      </c>
      <c r="M330" s="181">
        <v>15283</v>
      </c>
      <c r="N330" s="180"/>
      <c r="O330" s="182">
        <v>1</v>
      </c>
      <c r="P330" s="182">
        <v>0</v>
      </c>
      <c r="Q330" s="183">
        <v>14195</v>
      </c>
      <c r="R330" s="183">
        <v>0</v>
      </c>
      <c r="S330" s="183">
        <f t="shared" ref="S330:S393" si="11">IFERROR(VLOOKUP(B330,transp,2,FALSE),0)</f>
        <v>0</v>
      </c>
      <c r="T330" s="183">
        <v>1088</v>
      </c>
      <c r="U330" s="184">
        <f t="shared" ref="U330:U393" si="12">SUM(Q330:T330)</f>
        <v>15283</v>
      </c>
      <c r="V330" s="185"/>
      <c r="W330" s="199">
        <v>0</v>
      </c>
      <c r="X330" s="200">
        <v>0.09</v>
      </c>
      <c r="Y330" s="200">
        <v>9.9292394066740862E-3</v>
      </c>
      <c r="Z330" s="201">
        <v>0</v>
      </c>
      <c r="AA330" s="150"/>
      <c r="AB330" s="202">
        <v>0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446</v>
      </c>
      <c r="B331" s="195">
        <v>446099088</v>
      </c>
      <c r="C331" s="196" t="s">
        <v>526</v>
      </c>
      <c r="D331" s="197">
        <v>99</v>
      </c>
      <c r="E331" s="196" t="s">
        <v>126</v>
      </c>
      <c r="F331" s="197">
        <v>88</v>
      </c>
      <c r="G331" s="198" t="s">
        <v>115</v>
      </c>
      <c r="H331" s="180"/>
      <c r="I331" s="181">
        <v>12978</v>
      </c>
      <c r="J331" s="181">
        <v>4184</v>
      </c>
      <c r="K331" s="181">
        <v>0</v>
      </c>
      <c r="L331" s="181">
        <v>1088</v>
      </c>
      <c r="M331" s="181">
        <v>18250</v>
      </c>
      <c r="N331" s="180"/>
      <c r="O331" s="182">
        <v>14</v>
      </c>
      <c r="P331" s="182">
        <v>0</v>
      </c>
      <c r="Q331" s="183">
        <v>240268</v>
      </c>
      <c r="R331" s="183">
        <v>0</v>
      </c>
      <c r="S331" s="183">
        <f t="shared" si="11"/>
        <v>0</v>
      </c>
      <c r="T331" s="183">
        <v>15232</v>
      </c>
      <c r="U331" s="184">
        <f t="shared" si="12"/>
        <v>255500</v>
      </c>
      <c r="V331" s="185"/>
      <c r="W331" s="199">
        <v>0</v>
      </c>
      <c r="X331" s="200">
        <v>0.09</v>
      </c>
      <c r="Y331" s="200">
        <v>4.8792024574046237E-3</v>
      </c>
      <c r="Z331" s="201">
        <v>0</v>
      </c>
      <c r="AA331" s="150"/>
      <c r="AB331" s="202">
        <v>0</v>
      </c>
      <c r="AC331" s="203">
        <v>0</v>
      </c>
      <c r="AD331" s="184">
        <v>0</v>
      </c>
      <c r="AE331" s="203">
        <v>0</v>
      </c>
      <c r="AF331" s="204">
        <v>0</v>
      </c>
      <c r="AG331" s="193"/>
    </row>
    <row r="332" spans="1:33" s="59" customFormat="1">
      <c r="A332" s="194">
        <v>446</v>
      </c>
      <c r="B332" s="195">
        <v>446099095</v>
      </c>
      <c r="C332" s="196" t="s">
        <v>526</v>
      </c>
      <c r="D332" s="197">
        <v>99</v>
      </c>
      <c r="E332" s="196" t="s">
        <v>126</v>
      </c>
      <c r="F332" s="197">
        <v>95</v>
      </c>
      <c r="G332" s="198" t="s">
        <v>122</v>
      </c>
      <c r="H332" s="180"/>
      <c r="I332" s="181">
        <v>12223</v>
      </c>
      <c r="J332" s="181">
        <v>29</v>
      </c>
      <c r="K332" s="181">
        <v>0</v>
      </c>
      <c r="L332" s="181">
        <v>1088</v>
      </c>
      <c r="M332" s="181">
        <v>13340</v>
      </c>
      <c r="N332" s="180"/>
      <c r="O332" s="182">
        <v>3</v>
      </c>
      <c r="P332" s="182">
        <v>0</v>
      </c>
      <c r="Q332" s="183">
        <v>36756</v>
      </c>
      <c r="R332" s="183">
        <v>0</v>
      </c>
      <c r="S332" s="183">
        <f t="shared" si="11"/>
        <v>0</v>
      </c>
      <c r="T332" s="183">
        <v>3264</v>
      </c>
      <c r="U332" s="184">
        <f t="shared" si="12"/>
        <v>40020</v>
      </c>
      <c r="V332" s="185"/>
      <c r="W332" s="199">
        <v>0</v>
      </c>
      <c r="X332" s="200">
        <v>0.18</v>
      </c>
      <c r="Y332" s="200">
        <v>0.13194750985476952</v>
      </c>
      <c r="Z332" s="201">
        <v>0</v>
      </c>
      <c r="AA332" s="150"/>
      <c r="AB332" s="202">
        <v>0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446</v>
      </c>
      <c r="B333" s="195">
        <v>446099099</v>
      </c>
      <c r="C333" s="196" t="s">
        <v>526</v>
      </c>
      <c r="D333" s="197">
        <v>99</v>
      </c>
      <c r="E333" s="196" t="s">
        <v>126</v>
      </c>
      <c r="F333" s="197">
        <v>99</v>
      </c>
      <c r="G333" s="198" t="s">
        <v>126</v>
      </c>
      <c r="H333" s="180"/>
      <c r="I333" s="181">
        <v>13115</v>
      </c>
      <c r="J333" s="181">
        <v>6461</v>
      </c>
      <c r="K333" s="181">
        <v>0</v>
      </c>
      <c r="L333" s="181">
        <v>1088</v>
      </c>
      <c r="M333" s="181">
        <v>20664</v>
      </c>
      <c r="N333" s="180"/>
      <c r="O333" s="182">
        <v>101</v>
      </c>
      <c r="P333" s="182">
        <v>0</v>
      </c>
      <c r="Q333" s="183">
        <v>1977176</v>
      </c>
      <c r="R333" s="183">
        <v>0</v>
      </c>
      <c r="S333" s="183">
        <f t="shared" si="11"/>
        <v>0</v>
      </c>
      <c r="T333" s="183">
        <v>109888</v>
      </c>
      <c r="U333" s="184">
        <f t="shared" si="12"/>
        <v>2087064</v>
      </c>
      <c r="V333" s="185"/>
      <c r="W333" s="199">
        <v>0</v>
      </c>
      <c r="X333" s="200">
        <v>0.09</v>
      </c>
      <c r="Y333" s="200">
        <v>4.0302052999922136E-2</v>
      </c>
      <c r="Z333" s="201">
        <v>0</v>
      </c>
      <c r="AA333" s="150"/>
      <c r="AB333" s="202">
        <v>15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446</v>
      </c>
      <c r="B334" s="195">
        <v>446099101</v>
      </c>
      <c r="C334" s="196" t="s">
        <v>526</v>
      </c>
      <c r="D334" s="197">
        <v>99</v>
      </c>
      <c r="E334" s="196" t="s">
        <v>126</v>
      </c>
      <c r="F334" s="197">
        <v>101</v>
      </c>
      <c r="G334" s="198" t="s">
        <v>128</v>
      </c>
      <c r="H334" s="180"/>
      <c r="I334" s="181">
        <v>16659</v>
      </c>
      <c r="J334" s="181">
        <v>5270</v>
      </c>
      <c r="K334" s="181">
        <v>0</v>
      </c>
      <c r="L334" s="181">
        <v>1088</v>
      </c>
      <c r="M334" s="181">
        <v>23017</v>
      </c>
      <c r="N334" s="180"/>
      <c r="O334" s="182">
        <v>1</v>
      </c>
      <c r="P334" s="182">
        <v>0</v>
      </c>
      <c r="Q334" s="183">
        <v>21929</v>
      </c>
      <c r="R334" s="183">
        <v>0</v>
      </c>
      <c r="S334" s="183">
        <f t="shared" si="11"/>
        <v>0</v>
      </c>
      <c r="T334" s="183">
        <v>1088</v>
      </c>
      <c r="U334" s="184">
        <f t="shared" si="12"/>
        <v>23017</v>
      </c>
      <c r="V334" s="185"/>
      <c r="W334" s="199">
        <v>0</v>
      </c>
      <c r="X334" s="200">
        <v>0.09</v>
      </c>
      <c r="Y334" s="200">
        <v>6.1491070957383681E-2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446</v>
      </c>
      <c r="B335" s="195">
        <v>446099133</v>
      </c>
      <c r="C335" s="196" t="s">
        <v>526</v>
      </c>
      <c r="D335" s="197">
        <v>99</v>
      </c>
      <c r="E335" s="196" t="s">
        <v>126</v>
      </c>
      <c r="F335" s="197">
        <v>133</v>
      </c>
      <c r="G335" s="198" t="s">
        <v>160</v>
      </c>
      <c r="H335" s="180"/>
      <c r="I335" s="181">
        <v>16946</v>
      </c>
      <c r="J335" s="181">
        <v>2271</v>
      </c>
      <c r="K335" s="181">
        <v>0</v>
      </c>
      <c r="L335" s="181">
        <v>1088</v>
      </c>
      <c r="M335" s="181">
        <v>20305</v>
      </c>
      <c r="N335" s="180"/>
      <c r="O335" s="182">
        <v>4</v>
      </c>
      <c r="P335" s="182">
        <v>0</v>
      </c>
      <c r="Q335" s="183">
        <v>76868</v>
      </c>
      <c r="R335" s="183">
        <v>0</v>
      </c>
      <c r="S335" s="183">
        <f t="shared" si="11"/>
        <v>0</v>
      </c>
      <c r="T335" s="183">
        <v>4352</v>
      </c>
      <c r="U335" s="184">
        <f t="shared" si="12"/>
        <v>81220</v>
      </c>
      <c r="V335" s="185"/>
      <c r="W335" s="199">
        <v>0</v>
      </c>
      <c r="X335" s="200">
        <v>0.09</v>
      </c>
      <c r="Y335" s="200">
        <v>3.2992670332862364E-2</v>
      </c>
      <c r="Z335" s="201">
        <v>0</v>
      </c>
      <c r="AA335" s="150"/>
      <c r="AB335" s="202">
        <v>1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446</v>
      </c>
      <c r="B336" s="195">
        <v>446099167</v>
      </c>
      <c r="C336" s="196" t="s">
        <v>526</v>
      </c>
      <c r="D336" s="197">
        <v>99</v>
      </c>
      <c r="E336" s="196" t="s">
        <v>126</v>
      </c>
      <c r="F336" s="197">
        <v>167</v>
      </c>
      <c r="G336" s="198" t="s">
        <v>194</v>
      </c>
      <c r="H336" s="180"/>
      <c r="I336" s="181">
        <v>13359</v>
      </c>
      <c r="J336" s="181">
        <v>6490</v>
      </c>
      <c r="K336" s="181">
        <v>0</v>
      </c>
      <c r="L336" s="181">
        <v>1088</v>
      </c>
      <c r="M336" s="181">
        <v>20937</v>
      </c>
      <c r="N336" s="180"/>
      <c r="O336" s="182">
        <v>47</v>
      </c>
      <c r="P336" s="182">
        <v>0</v>
      </c>
      <c r="Q336" s="183">
        <v>932903</v>
      </c>
      <c r="R336" s="183">
        <v>0</v>
      </c>
      <c r="S336" s="183">
        <f t="shared" si="11"/>
        <v>0</v>
      </c>
      <c r="T336" s="183">
        <v>51136</v>
      </c>
      <c r="U336" s="184">
        <f t="shared" si="12"/>
        <v>984039</v>
      </c>
      <c r="V336" s="185"/>
      <c r="W336" s="199">
        <v>0</v>
      </c>
      <c r="X336" s="200">
        <v>0.09</v>
      </c>
      <c r="Y336" s="200">
        <v>1.4501756821861828E-2</v>
      </c>
      <c r="Z336" s="201">
        <v>0</v>
      </c>
      <c r="AA336" s="150"/>
      <c r="AB336" s="202">
        <v>1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446</v>
      </c>
      <c r="B337" s="195">
        <v>446099175</v>
      </c>
      <c r="C337" s="196" t="s">
        <v>526</v>
      </c>
      <c r="D337" s="197">
        <v>99</v>
      </c>
      <c r="E337" s="196" t="s">
        <v>126</v>
      </c>
      <c r="F337" s="197">
        <v>175</v>
      </c>
      <c r="G337" s="198" t="s">
        <v>202</v>
      </c>
      <c r="H337" s="180"/>
      <c r="I337" s="181">
        <v>11569.15140764924</v>
      </c>
      <c r="J337" s="181">
        <v>6461</v>
      </c>
      <c r="K337" s="181">
        <v>0</v>
      </c>
      <c r="L337" s="181">
        <v>1088</v>
      </c>
      <c r="M337" s="181">
        <v>19118.151407649239</v>
      </c>
      <c r="N337" s="180"/>
      <c r="O337" s="182">
        <v>2</v>
      </c>
      <c r="P337" s="182">
        <v>0</v>
      </c>
      <c r="Q337" s="183">
        <v>36060</v>
      </c>
      <c r="R337" s="183">
        <v>0</v>
      </c>
      <c r="S337" s="183">
        <f t="shared" si="11"/>
        <v>0</v>
      </c>
      <c r="T337" s="183">
        <v>2176</v>
      </c>
      <c r="U337" s="184">
        <f t="shared" si="12"/>
        <v>38236</v>
      </c>
      <c r="V337" s="185"/>
      <c r="W337" s="199">
        <v>0</v>
      </c>
      <c r="X337" s="200">
        <v>0.09</v>
      </c>
      <c r="Y337" s="200">
        <v>8.1134916836710243E-4</v>
      </c>
      <c r="Z337" s="201">
        <v>0</v>
      </c>
      <c r="AA337" s="150"/>
      <c r="AB337" s="202">
        <v>0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446</v>
      </c>
      <c r="B338" s="195">
        <v>446099182</v>
      </c>
      <c r="C338" s="196" t="s">
        <v>526</v>
      </c>
      <c r="D338" s="197">
        <v>99</v>
      </c>
      <c r="E338" s="196" t="s">
        <v>126</v>
      </c>
      <c r="F338" s="197">
        <v>182</v>
      </c>
      <c r="G338" s="198" t="s">
        <v>209</v>
      </c>
      <c r="H338" s="180"/>
      <c r="I338" s="181">
        <v>13138</v>
      </c>
      <c r="J338" s="181">
        <v>2548</v>
      </c>
      <c r="K338" s="181">
        <v>0</v>
      </c>
      <c r="L338" s="181">
        <v>1088</v>
      </c>
      <c r="M338" s="181">
        <v>16774</v>
      </c>
      <c r="N338" s="180"/>
      <c r="O338" s="182">
        <v>5</v>
      </c>
      <c r="P338" s="182">
        <v>0</v>
      </c>
      <c r="Q338" s="183">
        <v>78430</v>
      </c>
      <c r="R338" s="183">
        <v>0</v>
      </c>
      <c r="S338" s="183">
        <f t="shared" si="11"/>
        <v>0</v>
      </c>
      <c r="T338" s="183">
        <v>5440</v>
      </c>
      <c r="U338" s="184">
        <f t="shared" si="12"/>
        <v>83870</v>
      </c>
      <c r="V338" s="185"/>
      <c r="W338" s="199">
        <v>0</v>
      </c>
      <c r="X338" s="200">
        <v>0.09</v>
      </c>
      <c r="Y338" s="200">
        <v>1.6993498019074838E-2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446</v>
      </c>
      <c r="B339" s="195">
        <v>446099185</v>
      </c>
      <c r="C339" s="196" t="s">
        <v>526</v>
      </c>
      <c r="D339" s="197">
        <v>99</v>
      </c>
      <c r="E339" s="196" t="s">
        <v>126</v>
      </c>
      <c r="F339" s="197">
        <v>185</v>
      </c>
      <c r="G339" s="198" t="s">
        <v>212</v>
      </c>
      <c r="H339" s="180"/>
      <c r="I339" s="181">
        <v>14714.48574326034</v>
      </c>
      <c r="J339" s="181">
        <v>1871</v>
      </c>
      <c r="K339" s="181">
        <v>0</v>
      </c>
      <c r="L339" s="181">
        <v>1088</v>
      </c>
      <c r="M339" s="181">
        <v>17673.485743260338</v>
      </c>
      <c r="N339" s="180"/>
      <c r="O339" s="182">
        <v>2</v>
      </c>
      <c r="P339" s="182">
        <v>0</v>
      </c>
      <c r="Q339" s="183">
        <v>33170</v>
      </c>
      <c r="R339" s="183">
        <v>0</v>
      </c>
      <c r="S339" s="183">
        <f t="shared" si="11"/>
        <v>0</v>
      </c>
      <c r="T339" s="183">
        <v>2176</v>
      </c>
      <c r="U339" s="184">
        <f t="shared" si="12"/>
        <v>35346</v>
      </c>
      <c r="V339" s="185"/>
      <c r="W339" s="199">
        <v>0</v>
      </c>
      <c r="X339" s="200">
        <v>0.09</v>
      </c>
      <c r="Y339" s="200">
        <v>2.7036804283025379E-2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446</v>
      </c>
      <c r="B340" s="195">
        <v>446099187</v>
      </c>
      <c r="C340" s="196" t="s">
        <v>526</v>
      </c>
      <c r="D340" s="197">
        <v>99</v>
      </c>
      <c r="E340" s="196" t="s">
        <v>126</v>
      </c>
      <c r="F340" s="197">
        <v>187</v>
      </c>
      <c r="G340" s="198" t="s">
        <v>214</v>
      </c>
      <c r="H340" s="180"/>
      <c r="I340" s="181">
        <v>17770</v>
      </c>
      <c r="J340" s="181">
        <v>11392</v>
      </c>
      <c r="K340" s="181">
        <v>0</v>
      </c>
      <c r="L340" s="181">
        <v>1088</v>
      </c>
      <c r="M340" s="181">
        <v>30250</v>
      </c>
      <c r="N340" s="180"/>
      <c r="O340" s="182">
        <v>3</v>
      </c>
      <c r="P340" s="182">
        <v>0</v>
      </c>
      <c r="Q340" s="183">
        <v>87486</v>
      </c>
      <c r="R340" s="183">
        <v>0</v>
      </c>
      <c r="S340" s="183">
        <f t="shared" si="11"/>
        <v>0</v>
      </c>
      <c r="T340" s="183">
        <v>3264</v>
      </c>
      <c r="U340" s="184">
        <f t="shared" si="12"/>
        <v>90750</v>
      </c>
      <c r="V340" s="185"/>
      <c r="W340" s="199">
        <v>0</v>
      </c>
      <c r="X340" s="200">
        <v>0.09</v>
      </c>
      <c r="Y340" s="200">
        <v>6.6319816937638757E-3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446</v>
      </c>
      <c r="B341" s="195">
        <v>446099208</v>
      </c>
      <c r="C341" s="196" t="s">
        <v>526</v>
      </c>
      <c r="D341" s="197">
        <v>99</v>
      </c>
      <c r="E341" s="196" t="s">
        <v>126</v>
      </c>
      <c r="F341" s="197">
        <v>208</v>
      </c>
      <c r="G341" s="198" t="s">
        <v>235</v>
      </c>
      <c r="H341" s="180"/>
      <c r="I341" s="181">
        <v>13506</v>
      </c>
      <c r="J341" s="181">
        <v>5940</v>
      </c>
      <c r="K341" s="181">
        <v>0</v>
      </c>
      <c r="L341" s="181">
        <v>1088</v>
      </c>
      <c r="M341" s="181">
        <v>20534</v>
      </c>
      <c r="N341" s="180"/>
      <c r="O341" s="182">
        <v>4</v>
      </c>
      <c r="P341" s="182">
        <v>0</v>
      </c>
      <c r="Q341" s="183">
        <v>77784</v>
      </c>
      <c r="R341" s="183">
        <v>0</v>
      </c>
      <c r="S341" s="183">
        <f t="shared" si="11"/>
        <v>0</v>
      </c>
      <c r="T341" s="183">
        <v>4352</v>
      </c>
      <c r="U341" s="184">
        <f t="shared" si="12"/>
        <v>82136</v>
      </c>
      <c r="V341" s="185"/>
      <c r="W341" s="199">
        <v>0</v>
      </c>
      <c r="X341" s="200">
        <v>0.09</v>
      </c>
      <c r="Y341" s="200">
        <v>1.7096821162602395E-2</v>
      </c>
      <c r="Z341" s="201">
        <v>0</v>
      </c>
      <c r="AA341" s="150"/>
      <c r="AB341" s="202">
        <v>2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446</v>
      </c>
      <c r="B342" s="195">
        <v>446099212</v>
      </c>
      <c r="C342" s="196" t="s">
        <v>526</v>
      </c>
      <c r="D342" s="197">
        <v>99</v>
      </c>
      <c r="E342" s="196" t="s">
        <v>126</v>
      </c>
      <c r="F342" s="197">
        <v>212</v>
      </c>
      <c r="G342" s="198" t="s">
        <v>239</v>
      </c>
      <c r="H342" s="180"/>
      <c r="I342" s="181">
        <v>12456</v>
      </c>
      <c r="J342" s="181">
        <v>3178</v>
      </c>
      <c r="K342" s="181">
        <v>0</v>
      </c>
      <c r="L342" s="181">
        <v>1088</v>
      </c>
      <c r="M342" s="181">
        <v>16722</v>
      </c>
      <c r="N342" s="180"/>
      <c r="O342" s="182">
        <v>121</v>
      </c>
      <c r="P342" s="182">
        <v>0</v>
      </c>
      <c r="Q342" s="183">
        <v>1891714</v>
      </c>
      <c r="R342" s="183">
        <v>0</v>
      </c>
      <c r="S342" s="183">
        <f t="shared" si="11"/>
        <v>0</v>
      </c>
      <c r="T342" s="183">
        <v>131648</v>
      </c>
      <c r="U342" s="184">
        <f t="shared" si="12"/>
        <v>2023362</v>
      </c>
      <c r="V342" s="185"/>
      <c r="W342" s="199">
        <v>0</v>
      </c>
      <c r="X342" s="200">
        <v>0.09</v>
      </c>
      <c r="Y342" s="200">
        <v>3.3104005734533461E-2</v>
      </c>
      <c r="Z342" s="201">
        <v>0</v>
      </c>
      <c r="AA342" s="150"/>
      <c r="AB342" s="202">
        <v>12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446</v>
      </c>
      <c r="B343" s="195">
        <v>446099214</v>
      </c>
      <c r="C343" s="196" t="s">
        <v>526</v>
      </c>
      <c r="D343" s="197">
        <v>99</v>
      </c>
      <c r="E343" s="196" t="s">
        <v>126</v>
      </c>
      <c r="F343" s="197">
        <v>214</v>
      </c>
      <c r="G343" s="198" t="s">
        <v>241</v>
      </c>
      <c r="H343" s="180"/>
      <c r="I343" s="181">
        <v>13045.171249999999</v>
      </c>
      <c r="J343" s="181">
        <v>2101</v>
      </c>
      <c r="K343" s="181">
        <v>0</v>
      </c>
      <c r="L343" s="181">
        <v>1088</v>
      </c>
      <c r="M343" s="181">
        <v>16234.171249999999</v>
      </c>
      <c r="N343" s="180"/>
      <c r="O343" s="182">
        <v>1</v>
      </c>
      <c r="P343" s="182">
        <v>0</v>
      </c>
      <c r="Q343" s="183">
        <v>15146</v>
      </c>
      <c r="R343" s="183">
        <v>0</v>
      </c>
      <c r="S343" s="183">
        <f t="shared" si="11"/>
        <v>0</v>
      </c>
      <c r="T343" s="183">
        <v>1088</v>
      </c>
      <c r="U343" s="184">
        <f t="shared" si="12"/>
        <v>16234</v>
      </c>
      <c r="V343" s="185"/>
      <c r="W343" s="199">
        <v>0</v>
      </c>
      <c r="X343" s="200">
        <v>0.09</v>
      </c>
      <c r="Y343" s="200">
        <v>2.4714705664101162E-3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446</v>
      </c>
      <c r="B344" s="195">
        <v>446099218</v>
      </c>
      <c r="C344" s="196" t="s">
        <v>526</v>
      </c>
      <c r="D344" s="197">
        <v>99</v>
      </c>
      <c r="E344" s="196" t="s">
        <v>126</v>
      </c>
      <c r="F344" s="197">
        <v>218</v>
      </c>
      <c r="G344" s="198" t="s">
        <v>245</v>
      </c>
      <c r="H344" s="180"/>
      <c r="I344" s="181">
        <v>12265</v>
      </c>
      <c r="J344" s="181">
        <v>5101</v>
      </c>
      <c r="K344" s="181">
        <v>0</v>
      </c>
      <c r="L344" s="181">
        <v>1088</v>
      </c>
      <c r="M344" s="181">
        <v>18454</v>
      </c>
      <c r="N344" s="180"/>
      <c r="O344" s="182">
        <v>60</v>
      </c>
      <c r="P344" s="182">
        <v>0</v>
      </c>
      <c r="Q344" s="183">
        <v>1041960</v>
      </c>
      <c r="R344" s="183">
        <v>0</v>
      </c>
      <c r="S344" s="183">
        <f t="shared" si="11"/>
        <v>0</v>
      </c>
      <c r="T344" s="183">
        <v>65280</v>
      </c>
      <c r="U344" s="184">
        <f t="shared" si="12"/>
        <v>1107240</v>
      </c>
      <c r="V344" s="185"/>
      <c r="W344" s="199">
        <v>0</v>
      </c>
      <c r="X344" s="200">
        <v>0.09</v>
      </c>
      <c r="Y344" s="200">
        <v>2.8009360866095935E-2</v>
      </c>
      <c r="Z344" s="201">
        <v>0</v>
      </c>
      <c r="AA344" s="150"/>
      <c r="AB344" s="202">
        <v>4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446</v>
      </c>
      <c r="B345" s="195">
        <v>446099220</v>
      </c>
      <c r="C345" s="196" t="s">
        <v>526</v>
      </c>
      <c r="D345" s="197">
        <v>99</v>
      </c>
      <c r="E345" s="196" t="s">
        <v>126</v>
      </c>
      <c r="F345" s="197">
        <v>220</v>
      </c>
      <c r="G345" s="198" t="s">
        <v>247</v>
      </c>
      <c r="H345" s="180"/>
      <c r="I345" s="181">
        <v>13547</v>
      </c>
      <c r="J345" s="181">
        <v>5266</v>
      </c>
      <c r="K345" s="181">
        <v>0</v>
      </c>
      <c r="L345" s="181">
        <v>1088</v>
      </c>
      <c r="M345" s="181">
        <v>19901</v>
      </c>
      <c r="N345" s="180"/>
      <c r="O345" s="182">
        <v>39</v>
      </c>
      <c r="P345" s="182">
        <v>0</v>
      </c>
      <c r="Q345" s="183">
        <v>733707</v>
      </c>
      <c r="R345" s="183">
        <v>0</v>
      </c>
      <c r="S345" s="183">
        <f t="shared" si="11"/>
        <v>0</v>
      </c>
      <c r="T345" s="183">
        <v>42432</v>
      </c>
      <c r="U345" s="184">
        <f t="shared" si="12"/>
        <v>776139</v>
      </c>
      <c r="V345" s="185"/>
      <c r="W345" s="199">
        <v>0</v>
      </c>
      <c r="X345" s="200">
        <v>0.09</v>
      </c>
      <c r="Y345" s="200">
        <v>1.7515929407843047E-2</v>
      </c>
      <c r="Z345" s="201">
        <v>0</v>
      </c>
      <c r="AA345" s="150"/>
      <c r="AB345" s="202">
        <v>8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446</v>
      </c>
      <c r="B346" s="195">
        <v>446099238</v>
      </c>
      <c r="C346" s="196" t="s">
        <v>526</v>
      </c>
      <c r="D346" s="197">
        <v>99</v>
      </c>
      <c r="E346" s="196" t="s">
        <v>126</v>
      </c>
      <c r="F346" s="197">
        <v>238</v>
      </c>
      <c r="G346" s="198" t="s">
        <v>265</v>
      </c>
      <c r="H346" s="180"/>
      <c r="I346" s="181">
        <v>12572</v>
      </c>
      <c r="J346" s="181">
        <v>4154</v>
      </c>
      <c r="K346" s="181">
        <v>0</v>
      </c>
      <c r="L346" s="181">
        <v>1088</v>
      </c>
      <c r="M346" s="181">
        <v>17814</v>
      </c>
      <c r="N346" s="180"/>
      <c r="O346" s="182">
        <v>21</v>
      </c>
      <c r="P346" s="182">
        <v>0</v>
      </c>
      <c r="Q346" s="183">
        <v>351246</v>
      </c>
      <c r="R346" s="183">
        <v>0</v>
      </c>
      <c r="S346" s="183">
        <f t="shared" si="11"/>
        <v>0</v>
      </c>
      <c r="T346" s="183">
        <v>22848</v>
      </c>
      <c r="U346" s="184">
        <f t="shared" si="12"/>
        <v>374094</v>
      </c>
      <c r="V346" s="185"/>
      <c r="W346" s="199">
        <v>0</v>
      </c>
      <c r="X346" s="200">
        <v>0.09</v>
      </c>
      <c r="Y346" s="200">
        <v>6.0000786040508264E-2</v>
      </c>
      <c r="Z346" s="201">
        <v>0</v>
      </c>
      <c r="AA346" s="150"/>
      <c r="AB346" s="202">
        <v>1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446</v>
      </c>
      <c r="B347" s="195">
        <v>446099244</v>
      </c>
      <c r="C347" s="196" t="s">
        <v>526</v>
      </c>
      <c r="D347" s="197">
        <v>99</v>
      </c>
      <c r="E347" s="196" t="s">
        <v>126</v>
      </c>
      <c r="F347" s="197">
        <v>244</v>
      </c>
      <c r="G347" s="198" t="s">
        <v>271</v>
      </c>
      <c r="H347" s="180"/>
      <c r="I347" s="181">
        <v>12433</v>
      </c>
      <c r="J347" s="181">
        <v>3727</v>
      </c>
      <c r="K347" s="181">
        <v>0</v>
      </c>
      <c r="L347" s="181">
        <v>1088</v>
      </c>
      <c r="M347" s="181">
        <v>17248</v>
      </c>
      <c r="N347" s="180"/>
      <c r="O347" s="182">
        <v>20</v>
      </c>
      <c r="P347" s="182">
        <v>0</v>
      </c>
      <c r="Q347" s="183">
        <v>323200</v>
      </c>
      <c r="R347" s="183">
        <v>0</v>
      </c>
      <c r="S347" s="183">
        <f t="shared" si="11"/>
        <v>0</v>
      </c>
      <c r="T347" s="183">
        <v>21760</v>
      </c>
      <c r="U347" s="184">
        <f t="shared" si="12"/>
        <v>344960</v>
      </c>
      <c r="V347" s="185"/>
      <c r="W347" s="199">
        <v>0</v>
      </c>
      <c r="X347" s="200">
        <v>0.09</v>
      </c>
      <c r="Y347" s="200">
        <v>0.11384987709786977</v>
      </c>
      <c r="Z347" s="201">
        <v>0</v>
      </c>
      <c r="AA347" s="150"/>
      <c r="AB347" s="202">
        <v>2</v>
      </c>
      <c r="AC347" s="203">
        <v>4.1897062527994597</v>
      </c>
      <c r="AD347" s="184">
        <v>72265.653045239291</v>
      </c>
      <c r="AE347" s="203">
        <v>0</v>
      </c>
      <c r="AF347" s="204">
        <v>0</v>
      </c>
      <c r="AG347" s="193"/>
    </row>
    <row r="348" spans="1:33" s="59" customFormat="1">
      <c r="A348" s="194">
        <v>446</v>
      </c>
      <c r="B348" s="195">
        <v>446099266</v>
      </c>
      <c r="C348" s="196" t="s">
        <v>526</v>
      </c>
      <c r="D348" s="197">
        <v>99</v>
      </c>
      <c r="E348" s="196" t="s">
        <v>126</v>
      </c>
      <c r="F348" s="197">
        <v>266</v>
      </c>
      <c r="G348" s="198" t="s">
        <v>293</v>
      </c>
      <c r="H348" s="180"/>
      <c r="I348" s="181">
        <v>12150</v>
      </c>
      <c r="J348" s="181">
        <v>5827</v>
      </c>
      <c r="K348" s="181">
        <v>0</v>
      </c>
      <c r="L348" s="181">
        <v>1088</v>
      </c>
      <c r="M348" s="181">
        <v>19065</v>
      </c>
      <c r="N348" s="180"/>
      <c r="O348" s="182">
        <v>11</v>
      </c>
      <c r="P348" s="182">
        <v>0</v>
      </c>
      <c r="Q348" s="183">
        <v>197747</v>
      </c>
      <c r="R348" s="183">
        <v>0</v>
      </c>
      <c r="S348" s="183">
        <f t="shared" si="11"/>
        <v>0</v>
      </c>
      <c r="T348" s="183">
        <v>11968</v>
      </c>
      <c r="U348" s="184">
        <f t="shared" si="12"/>
        <v>209715</v>
      </c>
      <c r="V348" s="185"/>
      <c r="W348" s="199">
        <v>0</v>
      </c>
      <c r="X348" s="200">
        <v>0.09</v>
      </c>
      <c r="Y348" s="200">
        <v>3.3895011382841555E-3</v>
      </c>
      <c r="Z348" s="201">
        <v>0</v>
      </c>
      <c r="AA348" s="150"/>
      <c r="AB348" s="202">
        <v>4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446</v>
      </c>
      <c r="B349" s="195">
        <v>446099285</v>
      </c>
      <c r="C349" s="196" t="s">
        <v>526</v>
      </c>
      <c r="D349" s="197">
        <v>99</v>
      </c>
      <c r="E349" s="196" t="s">
        <v>126</v>
      </c>
      <c r="F349" s="197">
        <v>285</v>
      </c>
      <c r="G349" s="198" t="s">
        <v>312</v>
      </c>
      <c r="H349" s="180"/>
      <c r="I349" s="181">
        <v>13311</v>
      </c>
      <c r="J349" s="181">
        <v>2533</v>
      </c>
      <c r="K349" s="181">
        <v>0</v>
      </c>
      <c r="L349" s="181">
        <v>1088</v>
      </c>
      <c r="M349" s="181">
        <v>16932</v>
      </c>
      <c r="N349" s="180"/>
      <c r="O349" s="182">
        <v>94</v>
      </c>
      <c r="P349" s="182">
        <v>0</v>
      </c>
      <c r="Q349" s="183">
        <v>1489336</v>
      </c>
      <c r="R349" s="183">
        <v>0</v>
      </c>
      <c r="S349" s="183">
        <f t="shared" si="11"/>
        <v>0</v>
      </c>
      <c r="T349" s="183">
        <v>102272</v>
      </c>
      <c r="U349" s="184">
        <f t="shared" si="12"/>
        <v>1591608</v>
      </c>
      <c r="V349" s="185"/>
      <c r="W349" s="199">
        <v>0</v>
      </c>
      <c r="X349" s="200">
        <v>0.09</v>
      </c>
      <c r="Y349" s="200">
        <v>3.5081231830053926E-2</v>
      </c>
      <c r="Z349" s="201">
        <v>0</v>
      </c>
      <c r="AA349" s="150"/>
      <c r="AB349" s="202">
        <v>5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446</v>
      </c>
      <c r="B350" s="195">
        <v>446099293</v>
      </c>
      <c r="C350" s="196" t="s">
        <v>526</v>
      </c>
      <c r="D350" s="197">
        <v>99</v>
      </c>
      <c r="E350" s="196" t="s">
        <v>126</v>
      </c>
      <c r="F350" s="197">
        <v>293</v>
      </c>
      <c r="G350" s="198" t="s">
        <v>320</v>
      </c>
      <c r="H350" s="180"/>
      <c r="I350" s="181">
        <v>16323</v>
      </c>
      <c r="J350" s="181">
        <v>457</v>
      </c>
      <c r="K350" s="181">
        <v>0</v>
      </c>
      <c r="L350" s="181">
        <v>1088</v>
      </c>
      <c r="M350" s="181">
        <v>17868</v>
      </c>
      <c r="N350" s="180"/>
      <c r="O350" s="182">
        <v>26</v>
      </c>
      <c r="P350" s="182">
        <v>0</v>
      </c>
      <c r="Q350" s="183">
        <v>436280</v>
      </c>
      <c r="R350" s="183">
        <v>0</v>
      </c>
      <c r="S350" s="183">
        <f t="shared" si="11"/>
        <v>0</v>
      </c>
      <c r="T350" s="183">
        <v>28288</v>
      </c>
      <c r="U350" s="184">
        <f t="shared" si="12"/>
        <v>464568</v>
      </c>
      <c r="V350" s="185"/>
      <c r="W350" s="199">
        <v>0</v>
      </c>
      <c r="X350" s="200">
        <v>0.18</v>
      </c>
      <c r="Y350" s="200">
        <v>1.2223374362170256E-2</v>
      </c>
      <c r="Z350" s="201">
        <v>0</v>
      </c>
      <c r="AA350" s="150"/>
      <c r="AB350" s="202">
        <v>1</v>
      </c>
      <c r="AC350" s="203">
        <v>0</v>
      </c>
      <c r="AD350" s="184">
        <v>0</v>
      </c>
      <c r="AE350" s="203">
        <v>0</v>
      </c>
      <c r="AF350" s="204">
        <v>0</v>
      </c>
      <c r="AG350" s="193"/>
    </row>
    <row r="351" spans="1:33" s="59" customFormat="1">
      <c r="A351" s="194">
        <v>446</v>
      </c>
      <c r="B351" s="195">
        <v>446099307</v>
      </c>
      <c r="C351" s="196" t="s">
        <v>526</v>
      </c>
      <c r="D351" s="197">
        <v>99</v>
      </c>
      <c r="E351" s="196" t="s">
        <v>126</v>
      </c>
      <c r="F351" s="197">
        <v>307</v>
      </c>
      <c r="G351" s="198" t="s">
        <v>334</v>
      </c>
      <c r="H351" s="180"/>
      <c r="I351" s="181">
        <v>13840</v>
      </c>
      <c r="J351" s="181">
        <v>5838</v>
      </c>
      <c r="K351" s="181">
        <v>0</v>
      </c>
      <c r="L351" s="181">
        <v>1088</v>
      </c>
      <c r="M351" s="181">
        <v>20766</v>
      </c>
      <c r="N351" s="180"/>
      <c r="O351" s="182">
        <v>14</v>
      </c>
      <c r="P351" s="182">
        <v>0</v>
      </c>
      <c r="Q351" s="183">
        <v>275492</v>
      </c>
      <c r="R351" s="183">
        <v>0</v>
      </c>
      <c r="S351" s="183">
        <f t="shared" si="11"/>
        <v>0</v>
      </c>
      <c r="T351" s="183">
        <v>15232</v>
      </c>
      <c r="U351" s="184">
        <f t="shared" si="12"/>
        <v>290724</v>
      </c>
      <c r="V351" s="185"/>
      <c r="W351" s="199">
        <v>0</v>
      </c>
      <c r="X351" s="200">
        <v>0.09</v>
      </c>
      <c r="Y351" s="200">
        <v>7.1436398033063531E-3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446</v>
      </c>
      <c r="B352" s="195">
        <v>446099323</v>
      </c>
      <c r="C352" s="196" t="s">
        <v>526</v>
      </c>
      <c r="D352" s="197">
        <v>99</v>
      </c>
      <c r="E352" s="196" t="s">
        <v>126</v>
      </c>
      <c r="F352" s="197">
        <v>323</v>
      </c>
      <c r="G352" s="198" t="s">
        <v>350</v>
      </c>
      <c r="H352" s="180"/>
      <c r="I352" s="181">
        <v>11187</v>
      </c>
      <c r="J352" s="181">
        <v>3374</v>
      </c>
      <c r="K352" s="181">
        <v>0</v>
      </c>
      <c r="L352" s="181">
        <v>1088</v>
      </c>
      <c r="M352" s="181">
        <v>15649</v>
      </c>
      <c r="N352" s="180"/>
      <c r="O352" s="182">
        <v>6</v>
      </c>
      <c r="P352" s="182">
        <v>0</v>
      </c>
      <c r="Q352" s="183">
        <v>87366</v>
      </c>
      <c r="R352" s="183">
        <v>0</v>
      </c>
      <c r="S352" s="183">
        <f t="shared" si="11"/>
        <v>0</v>
      </c>
      <c r="T352" s="183">
        <v>6528</v>
      </c>
      <c r="U352" s="184">
        <f t="shared" si="12"/>
        <v>93894</v>
      </c>
      <c r="V352" s="185"/>
      <c r="W352" s="199">
        <v>0</v>
      </c>
      <c r="X352" s="200">
        <v>0.09</v>
      </c>
      <c r="Y352" s="200">
        <v>4.807065372589658E-3</v>
      </c>
      <c r="Z352" s="201">
        <v>0</v>
      </c>
      <c r="AA352" s="150"/>
      <c r="AB352" s="202">
        <v>1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446</v>
      </c>
      <c r="B353" s="195">
        <v>446099350</v>
      </c>
      <c r="C353" s="196" t="s">
        <v>526</v>
      </c>
      <c r="D353" s="197">
        <v>99</v>
      </c>
      <c r="E353" s="196" t="s">
        <v>126</v>
      </c>
      <c r="F353" s="197">
        <v>350</v>
      </c>
      <c r="G353" s="198" t="s">
        <v>377</v>
      </c>
      <c r="H353" s="180"/>
      <c r="I353" s="181">
        <v>12922</v>
      </c>
      <c r="J353" s="181">
        <v>9227</v>
      </c>
      <c r="K353" s="181">
        <v>0</v>
      </c>
      <c r="L353" s="181">
        <v>1088</v>
      </c>
      <c r="M353" s="181">
        <v>23237</v>
      </c>
      <c r="N353" s="180"/>
      <c r="O353" s="182">
        <v>8</v>
      </c>
      <c r="P353" s="182">
        <v>0</v>
      </c>
      <c r="Q353" s="183">
        <v>177192</v>
      </c>
      <c r="R353" s="183">
        <v>0</v>
      </c>
      <c r="S353" s="183">
        <f t="shared" si="11"/>
        <v>0</v>
      </c>
      <c r="T353" s="183">
        <v>8704</v>
      </c>
      <c r="U353" s="184">
        <f t="shared" si="12"/>
        <v>185896</v>
      </c>
      <c r="V353" s="185"/>
      <c r="W353" s="199">
        <v>0</v>
      </c>
      <c r="X353" s="200">
        <v>0.09</v>
      </c>
      <c r="Y353" s="200">
        <v>6.8387430741057839E-2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446</v>
      </c>
      <c r="B354" s="195">
        <v>446099625</v>
      </c>
      <c r="C354" s="196" t="s">
        <v>526</v>
      </c>
      <c r="D354" s="197">
        <v>99</v>
      </c>
      <c r="E354" s="196" t="s">
        <v>126</v>
      </c>
      <c r="F354" s="197">
        <v>625</v>
      </c>
      <c r="G354" s="198" t="s">
        <v>390</v>
      </c>
      <c r="H354" s="180"/>
      <c r="I354" s="181">
        <v>14881</v>
      </c>
      <c r="J354" s="181">
        <v>1895</v>
      </c>
      <c r="K354" s="181">
        <v>0</v>
      </c>
      <c r="L354" s="181">
        <v>1088</v>
      </c>
      <c r="M354" s="181">
        <v>17864</v>
      </c>
      <c r="N354" s="180"/>
      <c r="O354" s="182">
        <v>13</v>
      </c>
      <c r="P354" s="182">
        <v>0</v>
      </c>
      <c r="Q354" s="183">
        <v>218088</v>
      </c>
      <c r="R354" s="183">
        <v>0</v>
      </c>
      <c r="S354" s="183">
        <f t="shared" si="11"/>
        <v>0</v>
      </c>
      <c r="T354" s="183">
        <v>14144</v>
      </c>
      <c r="U354" s="184">
        <f t="shared" si="12"/>
        <v>232232</v>
      </c>
      <c r="V354" s="185"/>
      <c r="W354" s="199">
        <v>0</v>
      </c>
      <c r="X354" s="200">
        <v>0.09</v>
      </c>
      <c r="Y354" s="200">
        <v>5.0572290358121318E-3</v>
      </c>
      <c r="Z354" s="201">
        <v>0</v>
      </c>
      <c r="AA354" s="150"/>
      <c r="AB354" s="202">
        <v>1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446</v>
      </c>
      <c r="B355" s="195">
        <v>446099665</v>
      </c>
      <c r="C355" s="196" t="s">
        <v>526</v>
      </c>
      <c r="D355" s="197">
        <v>99</v>
      </c>
      <c r="E355" s="196" t="s">
        <v>126</v>
      </c>
      <c r="F355" s="197">
        <v>665</v>
      </c>
      <c r="G355" s="198" t="s">
        <v>400</v>
      </c>
      <c r="H355" s="180"/>
      <c r="I355" s="181">
        <v>13573</v>
      </c>
      <c r="J355" s="181">
        <v>1668</v>
      </c>
      <c r="K355" s="181">
        <v>0</v>
      </c>
      <c r="L355" s="181">
        <v>1088</v>
      </c>
      <c r="M355" s="181">
        <v>16329</v>
      </c>
      <c r="N355" s="180"/>
      <c r="O355" s="182">
        <v>2</v>
      </c>
      <c r="P355" s="182">
        <v>0</v>
      </c>
      <c r="Q355" s="183">
        <v>30482</v>
      </c>
      <c r="R355" s="183">
        <v>0</v>
      </c>
      <c r="S355" s="183">
        <f t="shared" si="11"/>
        <v>0</v>
      </c>
      <c r="T355" s="183">
        <v>2176</v>
      </c>
      <c r="U355" s="184">
        <f t="shared" si="12"/>
        <v>32658</v>
      </c>
      <c r="V355" s="185"/>
      <c r="W355" s="199">
        <v>0</v>
      </c>
      <c r="X355" s="200">
        <v>0.09</v>
      </c>
      <c r="Y355" s="200">
        <v>5.9898629602895695E-3</v>
      </c>
      <c r="Z355" s="201">
        <v>0</v>
      </c>
      <c r="AA355" s="150"/>
      <c r="AB355" s="202">
        <v>1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446099690</v>
      </c>
      <c r="C356" s="196" t="s">
        <v>526</v>
      </c>
      <c r="D356" s="197">
        <v>99</v>
      </c>
      <c r="E356" s="196" t="s">
        <v>126</v>
      </c>
      <c r="F356" s="197">
        <v>690</v>
      </c>
      <c r="G356" s="198" t="s">
        <v>409</v>
      </c>
      <c r="H356" s="180"/>
      <c r="I356" s="181">
        <v>12780</v>
      </c>
      <c r="J356" s="181">
        <v>5221</v>
      </c>
      <c r="K356" s="181">
        <v>0</v>
      </c>
      <c r="L356" s="181">
        <v>1088</v>
      </c>
      <c r="M356" s="181">
        <v>19089</v>
      </c>
      <c r="N356" s="180"/>
      <c r="O356" s="182">
        <v>10</v>
      </c>
      <c r="P356" s="182">
        <v>0</v>
      </c>
      <c r="Q356" s="183">
        <v>180010</v>
      </c>
      <c r="R356" s="183">
        <v>0</v>
      </c>
      <c r="S356" s="183">
        <f t="shared" si="11"/>
        <v>0</v>
      </c>
      <c r="T356" s="183">
        <v>10880</v>
      </c>
      <c r="U356" s="184">
        <f t="shared" si="12"/>
        <v>190890</v>
      </c>
      <c r="V356" s="185"/>
      <c r="W356" s="199">
        <v>0</v>
      </c>
      <c r="X356" s="200">
        <v>0.09</v>
      </c>
      <c r="Y356" s="200">
        <v>1.3190359333493138E-2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446099763</v>
      </c>
      <c r="C357" s="196" t="s">
        <v>526</v>
      </c>
      <c r="D357" s="197">
        <v>99</v>
      </c>
      <c r="E357" s="196" t="s">
        <v>126</v>
      </c>
      <c r="F357" s="197">
        <v>763</v>
      </c>
      <c r="G357" s="198" t="s">
        <v>429</v>
      </c>
      <c r="H357" s="180"/>
      <c r="I357" s="181">
        <v>16890</v>
      </c>
      <c r="J357" s="181">
        <v>4025</v>
      </c>
      <c r="K357" s="181">
        <v>0</v>
      </c>
      <c r="L357" s="181">
        <v>1088</v>
      </c>
      <c r="M357" s="181">
        <v>22003</v>
      </c>
      <c r="N357" s="180"/>
      <c r="O357" s="182">
        <v>1</v>
      </c>
      <c r="P357" s="182">
        <v>0</v>
      </c>
      <c r="Q357" s="183">
        <v>20915</v>
      </c>
      <c r="R357" s="183">
        <v>0</v>
      </c>
      <c r="S357" s="183">
        <f t="shared" si="11"/>
        <v>0</v>
      </c>
      <c r="T357" s="183">
        <v>1088</v>
      </c>
      <c r="U357" s="184">
        <f t="shared" si="12"/>
        <v>22003</v>
      </c>
      <c r="V357" s="185"/>
      <c r="W357" s="199">
        <v>0</v>
      </c>
      <c r="X357" s="200">
        <v>0.09</v>
      </c>
      <c r="Y357" s="200">
        <v>5.3200222444709485E-3</v>
      </c>
      <c r="Z357" s="201">
        <v>0</v>
      </c>
      <c r="AA357" s="150"/>
      <c r="AB357" s="202">
        <v>0</v>
      </c>
      <c r="AC357" s="203">
        <v>0</v>
      </c>
      <c r="AD357" s="184">
        <v>0</v>
      </c>
      <c r="AE357" s="203">
        <v>0</v>
      </c>
      <c r="AF357" s="204">
        <v>0</v>
      </c>
      <c r="AG357" s="193"/>
    </row>
    <row r="358" spans="1:33" s="59" customFormat="1">
      <c r="A358" s="194">
        <v>446</v>
      </c>
      <c r="B358" s="195">
        <v>446099780</v>
      </c>
      <c r="C358" s="196" t="s">
        <v>526</v>
      </c>
      <c r="D358" s="197">
        <v>99</v>
      </c>
      <c r="E358" s="196" t="s">
        <v>126</v>
      </c>
      <c r="F358" s="197">
        <v>780</v>
      </c>
      <c r="G358" s="198" t="s">
        <v>438</v>
      </c>
      <c r="H358" s="180"/>
      <c r="I358" s="181">
        <v>12399.629317257408</v>
      </c>
      <c r="J358" s="181">
        <v>3468</v>
      </c>
      <c r="K358" s="181">
        <v>0</v>
      </c>
      <c r="L358" s="181">
        <v>1088</v>
      </c>
      <c r="M358" s="181">
        <v>16955.629317257408</v>
      </c>
      <c r="N358" s="180"/>
      <c r="O358" s="182">
        <v>2</v>
      </c>
      <c r="P358" s="182">
        <v>0</v>
      </c>
      <c r="Q358" s="183">
        <v>31736</v>
      </c>
      <c r="R358" s="183">
        <v>0</v>
      </c>
      <c r="S358" s="183">
        <f t="shared" si="11"/>
        <v>0</v>
      </c>
      <c r="T358" s="183">
        <v>2176</v>
      </c>
      <c r="U358" s="184">
        <f t="shared" si="12"/>
        <v>33912</v>
      </c>
      <c r="V358" s="185"/>
      <c r="W358" s="199">
        <v>0</v>
      </c>
      <c r="X358" s="200">
        <v>0.09</v>
      </c>
      <c r="Y358" s="200">
        <v>1.8930850918207096E-2</v>
      </c>
      <c r="Z358" s="201">
        <v>0</v>
      </c>
      <c r="AA358" s="150"/>
      <c r="AB358" s="202">
        <v>1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447</v>
      </c>
      <c r="B359" s="195">
        <v>447101025</v>
      </c>
      <c r="C359" s="196" t="s">
        <v>527</v>
      </c>
      <c r="D359" s="197">
        <v>101</v>
      </c>
      <c r="E359" s="196" t="s">
        <v>128</v>
      </c>
      <c r="F359" s="197">
        <v>25</v>
      </c>
      <c r="G359" s="198" t="s">
        <v>52</v>
      </c>
      <c r="H359" s="180"/>
      <c r="I359" s="181">
        <v>12001</v>
      </c>
      <c r="J359" s="181">
        <v>5101</v>
      </c>
      <c r="K359" s="181">
        <v>0</v>
      </c>
      <c r="L359" s="181">
        <v>1088</v>
      </c>
      <c r="M359" s="181">
        <v>18190</v>
      </c>
      <c r="N359" s="180"/>
      <c r="O359" s="182">
        <v>171</v>
      </c>
      <c r="P359" s="182">
        <v>0</v>
      </c>
      <c r="Q359" s="183">
        <v>2924442</v>
      </c>
      <c r="R359" s="183">
        <v>0</v>
      </c>
      <c r="S359" s="183">
        <f t="shared" si="11"/>
        <v>0</v>
      </c>
      <c r="T359" s="183">
        <v>186048</v>
      </c>
      <c r="U359" s="184">
        <f t="shared" si="12"/>
        <v>3110490</v>
      </c>
      <c r="V359" s="185"/>
      <c r="W359" s="199">
        <v>0</v>
      </c>
      <c r="X359" s="200">
        <v>0.09</v>
      </c>
      <c r="Y359" s="200">
        <v>7.7488364196237711E-2</v>
      </c>
      <c r="Z359" s="201">
        <v>0</v>
      </c>
      <c r="AA359" s="150"/>
      <c r="AB359" s="202">
        <v>42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447</v>
      </c>
      <c r="B360" s="195">
        <v>447101050</v>
      </c>
      <c r="C360" s="196" t="s">
        <v>527</v>
      </c>
      <c r="D360" s="197">
        <v>101</v>
      </c>
      <c r="E360" s="196" t="s">
        <v>128</v>
      </c>
      <c r="F360" s="197">
        <v>50</v>
      </c>
      <c r="G360" s="198" t="s">
        <v>77</v>
      </c>
      <c r="H360" s="180"/>
      <c r="I360" s="181">
        <v>10187</v>
      </c>
      <c r="J360" s="181">
        <v>4654</v>
      </c>
      <c r="K360" s="181">
        <v>0</v>
      </c>
      <c r="L360" s="181">
        <v>1088</v>
      </c>
      <c r="M360" s="181">
        <v>15929</v>
      </c>
      <c r="N360" s="180"/>
      <c r="O360" s="182">
        <v>1</v>
      </c>
      <c r="P360" s="182">
        <v>0</v>
      </c>
      <c r="Q360" s="183">
        <v>14841</v>
      </c>
      <c r="R360" s="183">
        <v>0</v>
      </c>
      <c r="S360" s="183">
        <f t="shared" si="11"/>
        <v>0</v>
      </c>
      <c r="T360" s="183">
        <v>1088</v>
      </c>
      <c r="U360" s="184">
        <f t="shared" si="12"/>
        <v>15929</v>
      </c>
      <c r="V360" s="185"/>
      <c r="W360" s="199">
        <v>0</v>
      </c>
      <c r="X360" s="200">
        <v>0.09</v>
      </c>
      <c r="Y360" s="200">
        <v>6.2275405910125845E-3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447</v>
      </c>
      <c r="B361" s="195">
        <v>447101100</v>
      </c>
      <c r="C361" s="196" t="s">
        <v>527</v>
      </c>
      <c r="D361" s="197">
        <v>101</v>
      </c>
      <c r="E361" s="196" t="s">
        <v>128</v>
      </c>
      <c r="F361" s="197">
        <v>100</v>
      </c>
      <c r="G361" s="198" t="s">
        <v>127</v>
      </c>
      <c r="H361" s="180"/>
      <c r="I361" s="181">
        <v>16706</v>
      </c>
      <c r="J361" s="181">
        <v>5427</v>
      </c>
      <c r="K361" s="181">
        <v>0</v>
      </c>
      <c r="L361" s="181">
        <v>1088</v>
      </c>
      <c r="M361" s="181">
        <v>23221</v>
      </c>
      <c r="N361" s="180"/>
      <c r="O361" s="182">
        <v>2</v>
      </c>
      <c r="P361" s="182">
        <v>0</v>
      </c>
      <c r="Q361" s="183">
        <v>44266</v>
      </c>
      <c r="R361" s="183">
        <v>0</v>
      </c>
      <c r="S361" s="183">
        <f t="shared" si="11"/>
        <v>0</v>
      </c>
      <c r="T361" s="183">
        <v>2176</v>
      </c>
      <c r="U361" s="184">
        <f t="shared" si="12"/>
        <v>46442</v>
      </c>
      <c r="V361" s="185"/>
      <c r="W361" s="199">
        <v>0</v>
      </c>
      <c r="X361" s="200">
        <v>0.09</v>
      </c>
      <c r="Y361" s="200">
        <v>2.9568948066868838E-2</v>
      </c>
      <c r="Z361" s="201">
        <v>0</v>
      </c>
      <c r="AA361" s="150"/>
      <c r="AB361" s="202">
        <v>1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447</v>
      </c>
      <c r="B362" s="195">
        <v>447101101</v>
      </c>
      <c r="C362" s="196" t="s">
        <v>527</v>
      </c>
      <c r="D362" s="197">
        <v>101</v>
      </c>
      <c r="E362" s="196" t="s">
        <v>128</v>
      </c>
      <c r="F362" s="197">
        <v>101</v>
      </c>
      <c r="G362" s="198" t="s">
        <v>128</v>
      </c>
      <c r="H362" s="180"/>
      <c r="I362" s="181">
        <v>11116</v>
      </c>
      <c r="J362" s="181">
        <v>3517</v>
      </c>
      <c r="K362" s="181">
        <v>0</v>
      </c>
      <c r="L362" s="181">
        <v>1088</v>
      </c>
      <c r="M362" s="181">
        <v>15721</v>
      </c>
      <c r="N362" s="180"/>
      <c r="O362" s="182">
        <v>345</v>
      </c>
      <c r="P362" s="182">
        <v>0</v>
      </c>
      <c r="Q362" s="183">
        <v>5048385</v>
      </c>
      <c r="R362" s="183">
        <v>0</v>
      </c>
      <c r="S362" s="183">
        <f t="shared" si="11"/>
        <v>0</v>
      </c>
      <c r="T362" s="183">
        <v>375360</v>
      </c>
      <c r="U362" s="184">
        <f t="shared" si="12"/>
        <v>5423745</v>
      </c>
      <c r="V362" s="185"/>
      <c r="W362" s="199">
        <v>0</v>
      </c>
      <c r="X362" s="200">
        <v>0.09</v>
      </c>
      <c r="Y362" s="200">
        <v>6.1491070957383681E-2</v>
      </c>
      <c r="Z362" s="201">
        <v>0</v>
      </c>
      <c r="AA362" s="150"/>
      <c r="AB362" s="202">
        <v>52</v>
      </c>
      <c r="AC362" s="203">
        <v>0</v>
      </c>
      <c r="AD362" s="184">
        <v>0</v>
      </c>
      <c r="AE362" s="203">
        <v>0</v>
      </c>
      <c r="AF362" s="204">
        <v>0</v>
      </c>
      <c r="AG362" s="193"/>
    </row>
    <row r="363" spans="1:33" s="59" customFormat="1">
      <c r="A363" s="194">
        <v>447</v>
      </c>
      <c r="B363" s="195">
        <v>447101136</v>
      </c>
      <c r="C363" s="196" t="s">
        <v>527</v>
      </c>
      <c r="D363" s="197">
        <v>101</v>
      </c>
      <c r="E363" s="196" t="s">
        <v>128</v>
      </c>
      <c r="F363" s="197">
        <v>136</v>
      </c>
      <c r="G363" s="198" t="s">
        <v>163</v>
      </c>
      <c r="H363" s="180"/>
      <c r="I363" s="181">
        <v>11029</v>
      </c>
      <c r="J363" s="181">
        <v>3525</v>
      </c>
      <c r="K363" s="181">
        <v>0</v>
      </c>
      <c r="L363" s="181">
        <v>1088</v>
      </c>
      <c r="M363" s="181">
        <v>15642</v>
      </c>
      <c r="N363" s="180"/>
      <c r="O363" s="182">
        <v>6</v>
      </c>
      <c r="P363" s="182">
        <v>0</v>
      </c>
      <c r="Q363" s="183">
        <v>87324</v>
      </c>
      <c r="R363" s="183">
        <v>0</v>
      </c>
      <c r="S363" s="183">
        <f t="shared" si="11"/>
        <v>0</v>
      </c>
      <c r="T363" s="183">
        <v>6528</v>
      </c>
      <c r="U363" s="184">
        <f t="shared" si="12"/>
        <v>93852</v>
      </c>
      <c r="V363" s="185"/>
      <c r="W363" s="199">
        <v>0</v>
      </c>
      <c r="X363" s="200">
        <v>0.09</v>
      </c>
      <c r="Y363" s="200">
        <v>5.2999501756495612E-3</v>
      </c>
      <c r="Z363" s="201">
        <v>0</v>
      </c>
      <c r="AA363" s="150"/>
      <c r="AB363" s="202">
        <v>1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447</v>
      </c>
      <c r="B364" s="195">
        <v>447101138</v>
      </c>
      <c r="C364" s="196" t="s">
        <v>527</v>
      </c>
      <c r="D364" s="197">
        <v>101</v>
      </c>
      <c r="E364" s="196" t="s">
        <v>128</v>
      </c>
      <c r="F364" s="197">
        <v>138</v>
      </c>
      <c r="G364" s="198" t="s">
        <v>165</v>
      </c>
      <c r="H364" s="180"/>
      <c r="I364" s="181">
        <v>12749</v>
      </c>
      <c r="J364" s="181">
        <v>6102</v>
      </c>
      <c r="K364" s="181">
        <v>0</v>
      </c>
      <c r="L364" s="181">
        <v>1088</v>
      </c>
      <c r="M364" s="181">
        <v>19939</v>
      </c>
      <c r="N364" s="180"/>
      <c r="O364" s="182">
        <v>3</v>
      </c>
      <c r="P364" s="182">
        <v>0</v>
      </c>
      <c r="Q364" s="183">
        <v>56553</v>
      </c>
      <c r="R364" s="183">
        <v>0</v>
      </c>
      <c r="S364" s="183">
        <f t="shared" si="11"/>
        <v>0</v>
      </c>
      <c r="T364" s="183">
        <v>3264</v>
      </c>
      <c r="U364" s="184">
        <f t="shared" si="12"/>
        <v>59817</v>
      </c>
      <c r="V364" s="185"/>
      <c r="W364" s="199">
        <v>0</v>
      </c>
      <c r="X364" s="200">
        <v>0.09</v>
      </c>
      <c r="Y364" s="200">
        <v>3.436474562231253E-3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447</v>
      </c>
      <c r="B365" s="195">
        <v>447101177</v>
      </c>
      <c r="C365" s="196" t="s">
        <v>527</v>
      </c>
      <c r="D365" s="197">
        <v>101</v>
      </c>
      <c r="E365" s="196" t="s">
        <v>128</v>
      </c>
      <c r="F365" s="197">
        <v>177</v>
      </c>
      <c r="G365" s="198" t="s">
        <v>204</v>
      </c>
      <c r="H365" s="180"/>
      <c r="I365" s="181">
        <v>11779</v>
      </c>
      <c r="J365" s="181">
        <v>5143</v>
      </c>
      <c r="K365" s="181">
        <v>0</v>
      </c>
      <c r="L365" s="181">
        <v>1088</v>
      </c>
      <c r="M365" s="181">
        <v>18010</v>
      </c>
      <c r="N365" s="180"/>
      <c r="O365" s="182">
        <v>16</v>
      </c>
      <c r="P365" s="182">
        <v>0</v>
      </c>
      <c r="Q365" s="183">
        <v>270752</v>
      </c>
      <c r="R365" s="183">
        <v>0</v>
      </c>
      <c r="S365" s="183">
        <f t="shared" si="11"/>
        <v>0</v>
      </c>
      <c r="T365" s="183">
        <v>17408</v>
      </c>
      <c r="U365" s="184">
        <f t="shared" si="12"/>
        <v>288160</v>
      </c>
      <c r="V365" s="185"/>
      <c r="W365" s="199">
        <v>0</v>
      </c>
      <c r="X365" s="200">
        <v>0.09</v>
      </c>
      <c r="Y365" s="200">
        <v>7.3797404874484966E-3</v>
      </c>
      <c r="Z365" s="201">
        <v>0</v>
      </c>
      <c r="AA365" s="150"/>
      <c r="AB365" s="202">
        <v>1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447</v>
      </c>
      <c r="B366" s="195">
        <v>447101185</v>
      </c>
      <c r="C366" s="196" t="s">
        <v>527</v>
      </c>
      <c r="D366" s="197">
        <v>101</v>
      </c>
      <c r="E366" s="196" t="s">
        <v>128</v>
      </c>
      <c r="F366" s="197">
        <v>185</v>
      </c>
      <c r="G366" s="198" t="s">
        <v>212</v>
      </c>
      <c r="H366" s="180"/>
      <c r="I366" s="181">
        <v>13707</v>
      </c>
      <c r="J366" s="181">
        <v>1743</v>
      </c>
      <c r="K366" s="181">
        <v>0</v>
      </c>
      <c r="L366" s="181">
        <v>1088</v>
      </c>
      <c r="M366" s="181">
        <v>16538</v>
      </c>
      <c r="N366" s="180"/>
      <c r="O366" s="182">
        <v>130</v>
      </c>
      <c r="P366" s="182">
        <v>0</v>
      </c>
      <c r="Q366" s="183">
        <v>2008500</v>
      </c>
      <c r="R366" s="183">
        <v>0</v>
      </c>
      <c r="S366" s="183">
        <f t="shared" si="11"/>
        <v>0</v>
      </c>
      <c r="T366" s="183">
        <v>141440</v>
      </c>
      <c r="U366" s="184">
        <f t="shared" si="12"/>
        <v>2149940</v>
      </c>
      <c r="V366" s="185"/>
      <c r="W366" s="199">
        <v>0</v>
      </c>
      <c r="X366" s="200">
        <v>0.09</v>
      </c>
      <c r="Y366" s="200">
        <v>2.7036804283025379E-2</v>
      </c>
      <c r="Z366" s="201">
        <v>0</v>
      </c>
      <c r="AA366" s="150"/>
      <c r="AB366" s="202">
        <v>33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447</v>
      </c>
      <c r="B367" s="195">
        <v>447101187</v>
      </c>
      <c r="C367" s="196" t="s">
        <v>527</v>
      </c>
      <c r="D367" s="197">
        <v>101</v>
      </c>
      <c r="E367" s="196" t="s">
        <v>128</v>
      </c>
      <c r="F367" s="197">
        <v>187</v>
      </c>
      <c r="G367" s="198" t="s">
        <v>214</v>
      </c>
      <c r="H367" s="180"/>
      <c r="I367" s="181">
        <v>11820</v>
      </c>
      <c r="J367" s="181">
        <v>7578</v>
      </c>
      <c r="K367" s="181">
        <v>0</v>
      </c>
      <c r="L367" s="181">
        <v>1088</v>
      </c>
      <c r="M367" s="181">
        <v>20486</v>
      </c>
      <c r="N367" s="180"/>
      <c r="O367" s="182">
        <v>3</v>
      </c>
      <c r="P367" s="182">
        <v>0</v>
      </c>
      <c r="Q367" s="183">
        <v>58194</v>
      </c>
      <c r="R367" s="183">
        <v>0</v>
      </c>
      <c r="S367" s="183">
        <f t="shared" si="11"/>
        <v>0</v>
      </c>
      <c r="T367" s="183">
        <v>3264</v>
      </c>
      <c r="U367" s="184">
        <f t="shared" si="12"/>
        <v>61458</v>
      </c>
      <c r="V367" s="185"/>
      <c r="W367" s="199">
        <v>0</v>
      </c>
      <c r="X367" s="200">
        <v>0.09</v>
      </c>
      <c r="Y367" s="200">
        <v>6.6319816937638757E-3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447</v>
      </c>
      <c r="B368" s="195">
        <v>447101208</v>
      </c>
      <c r="C368" s="196" t="s">
        <v>527</v>
      </c>
      <c r="D368" s="197">
        <v>101</v>
      </c>
      <c r="E368" s="196" t="s">
        <v>128</v>
      </c>
      <c r="F368" s="197">
        <v>208</v>
      </c>
      <c r="G368" s="198" t="s">
        <v>235</v>
      </c>
      <c r="H368" s="180"/>
      <c r="I368" s="181">
        <v>12070</v>
      </c>
      <c r="J368" s="181">
        <v>5308</v>
      </c>
      <c r="K368" s="181">
        <v>0</v>
      </c>
      <c r="L368" s="181">
        <v>1088</v>
      </c>
      <c r="M368" s="181">
        <v>18466</v>
      </c>
      <c r="N368" s="180"/>
      <c r="O368" s="182">
        <v>10</v>
      </c>
      <c r="P368" s="182">
        <v>0</v>
      </c>
      <c r="Q368" s="183">
        <v>173780</v>
      </c>
      <c r="R368" s="183">
        <v>0</v>
      </c>
      <c r="S368" s="183">
        <f t="shared" si="11"/>
        <v>0</v>
      </c>
      <c r="T368" s="183">
        <v>10880</v>
      </c>
      <c r="U368" s="184">
        <f t="shared" si="12"/>
        <v>184660</v>
      </c>
      <c r="V368" s="185"/>
      <c r="W368" s="199">
        <v>0</v>
      </c>
      <c r="X368" s="200">
        <v>0.09</v>
      </c>
      <c r="Y368" s="200">
        <v>1.7096821162602395E-2</v>
      </c>
      <c r="Z368" s="201">
        <v>0</v>
      </c>
      <c r="AA368" s="150"/>
      <c r="AB368" s="202">
        <v>3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447</v>
      </c>
      <c r="B369" s="195">
        <v>447101212</v>
      </c>
      <c r="C369" s="196" t="s">
        <v>527</v>
      </c>
      <c r="D369" s="197">
        <v>101</v>
      </c>
      <c r="E369" s="196" t="s">
        <v>128</v>
      </c>
      <c r="F369" s="197">
        <v>212</v>
      </c>
      <c r="G369" s="198" t="s">
        <v>239</v>
      </c>
      <c r="H369" s="180"/>
      <c r="I369" s="181">
        <v>11334</v>
      </c>
      <c r="J369" s="181">
        <v>2892</v>
      </c>
      <c r="K369" s="181">
        <v>0</v>
      </c>
      <c r="L369" s="181">
        <v>1088</v>
      </c>
      <c r="M369" s="181">
        <v>15314</v>
      </c>
      <c r="N369" s="180"/>
      <c r="O369" s="182">
        <v>4</v>
      </c>
      <c r="P369" s="182">
        <v>0</v>
      </c>
      <c r="Q369" s="183">
        <v>56904</v>
      </c>
      <c r="R369" s="183">
        <v>0</v>
      </c>
      <c r="S369" s="183">
        <f t="shared" si="11"/>
        <v>0</v>
      </c>
      <c r="T369" s="183">
        <v>4352</v>
      </c>
      <c r="U369" s="184">
        <f t="shared" si="12"/>
        <v>61256</v>
      </c>
      <c r="V369" s="185"/>
      <c r="W369" s="199">
        <v>0</v>
      </c>
      <c r="X369" s="200">
        <v>0.09</v>
      </c>
      <c r="Y369" s="200">
        <v>3.3104005734533461E-2</v>
      </c>
      <c r="Z369" s="201">
        <v>0</v>
      </c>
      <c r="AA369" s="150"/>
      <c r="AB369" s="202">
        <v>1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447</v>
      </c>
      <c r="B370" s="195">
        <v>447101214</v>
      </c>
      <c r="C370" s="196" t="s">
        <v>527</v>
      </c>
      <c r="D370" s="197">
        <v>101</v>
      </c>
      <c r="E370" s="196" t="s">
        <v>128</v>
      </c>
      <c r="F370" s="197">
        <v>214</v>
      </c>
      <c r="G370" s="198" t="s">
        <v>241</v>
      </c>
      <c r="H370" s="180"/>
      <c r="I370" s="181">
        <v>18830</v>
      </c>
      <c r="J370" s="181">
        <v>3032</v>
      </c>
      <c r="K370" s="181">
        <v>0</v>
      </c>
      <c r="L370" s="181">
        <v>1088</v>
      </c>
      <c r="M370" s="181">
        <v>22950</v>
      </c>
      <c r="N370" s="180"/>
      <c r="O370" s="182">
        <v>2</v>
      </c>
      <c r="P370" s="182">
        <v>0</v>
      </c>
      <c r="Q370" s="183">
        <v>43724</v>
      </c>
      <c r="R370" s="183">
        <v>0</v>
      </c>
      <c r="S370" s="183">
        <f t="shared" si="11"/>
        <v>0</v>
      </c>
      <c r="T370" s="183">
        <v>2176</v>
      </c>
      <c r="U370" s="184">
        <f t="shared" si="12"/>
        <v>45900</v>
      </c>
      <c r="V370" s="185"/>
      <c r="W370" s="199">
        <v>0</v>
      </c>
      <c r="X370" s="200">
        <v>0.09</v>
      </c>
      <c r="Y370" s="200">
        <v>2.4714705664101162E-3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447</v>
      </c>
      <c r="B371" s="195">
        <v>447101220</v>
      </c>
      <c r="C371" s="196" t="s">
        <v>527</v>
      </c>
      <c r="D371" s="197">
        <v>101</v>
      </c>
      <c r="E371" s="196" t="s">
        <v>128</v>
      </c>
      <c r="F371" s="197">
        <v>220</v>
      </c>
      <c r="G371" s="198" t="s">
        <v>247</v>
      </c>
      <c r="H371" s="180"/>
      <c r="I371" s="181">
        <v>10187</v>
      </c>
      <c r="J371" s="181">
        <v>3960</v>
      </c>
      <c r="K371" s="181">
        <v>0</v>
      </c>
      <c r="L371" s="181">
        <v>1088</v>
      </c>
      <c r="M371" s="181">
        <v>15235</v>
      </c>
      <c r="N371" s="180"/>
      <c r="O371" s="182">
        <v>2</v>
      </c>
      <c r="P371" s="182">
        <v>0</v>
      </c>
      <c r="Q371" s="183">
        <v>28294</v>
      </c>
      <c r="R371" s="183">
        <v>0</v>
      </c>
      <c r="S371" s="183">
        <f t="shared" si="11"/>
        <v>0</v>
      </c>
      <c r="T371" s="183">
        <v>2176</v>
      </c>
      <c r="U371" s="184">
        <f t="shared" si="12"/>
        <v>30470</v>
      </c>
      <c r="V371" s="185"/>
      <c r="W371" s="199">
        <v>0</v>
      </c>
      <c r="X371" s="200">
        <v>0.09</v>
      </c>
      <c r="Y371" s="200">
        <v>1.7515929407843047E-2</v>
      </c>
      <c r="Z371" s="201">
        <v>0</v>
      </c>
      <c r="AA371" s="150"/>
      <c r="AB371" s="202">
        <v>0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447</v>
      </c>
      <c r="B372" s="195">
        <v>447101238</v>
      </c>
      <c r="C372" s="196" t="s">
        <v>527</v>
      </c>
      <c r="D372" s="197">
        <v>101</v>
      </c>
      <c r="E372" s="196" t="s">
        <v>128</v>
      </c>
      <c r="F372" s="197">
        <v>238</v>
      </c>
      <c r="G372" s="198" t="s">
        <v>265</v>
      </c>
      <c r="H372" s="180"/>
      <c r="I372" s="181">
        <v>11328</v>
      </c>
      <c r="J372" s="181">
        <v>3743</v>
      </c>
      <c r="K372" s="181">
        <v>0</v>
      </c>
      <c r="L372" s="181">
        <v>1088</v>
      </c>
      <c r="M372" s="181">
        <v>16159</v>
      </c>
      <c r="N372" s="180"/>
      <c r="O372" s="182">
        <v>19</v>
      </c>
      <c r="P372" s="182">
        <v>0</v>
      </c>
      <c r="Q372" s="183">
        <v>286349</v>
      </c>
      <c r="R372" s="183">
        <v>0</v>
      </c>
      <c r="S372" s="183">
        <f t="shared" si="11"/>
        <v>0</v>
      </c>
      <c r="T372" s="183">
        <v>20672</v>
      </c>
      <c r="U372" s="184">
        <f t="shared" si="12"/>
        <v>307021</v>
      </c>
      <c r="V372" s="185"/>
      <c r="W372" s="199">
        <v>0</v>
      </c>
      <c r="X372" s="200">
        <v>0.09</v>
      </c>
      <c r="Y372" s="200">
        <v>6.0000786040508264E-2</v>
      </c>
      <c r="Z372" s="201">
        <v>0</v>
      </c>
      <c r="AA372" s="150"/>
      <c r="AB372" s="202">
        <v>5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447</v>
      </c>
      <c r="B373" s="195">
        <v>447101266</v>
      </c>
      <c r="C373" s="196" t="s">
        <v>527</v>
      </c>
      <c r="D373" s="197">
        <v>101</v>
      </c>
      <c r="E373" s="196" t="s">
        <v>128</v>
      </c>
      <c r="F373" s="197">
        <v>266</v>
      </c>
      <c r="G373" s="198" t="s">
        <v>293</v>
      </c>
      <c r="H373" s="180"/>
      <c r="I373" s="181">
        <v>10571</v>
      </c>
      <c r="J373" s="181">
        <v>5069</v>
      </c>
      <c r="K373" s="181">
        <v>0</v>
      </c>
      <c r="L373" s="181">
        <v>1088</v>
      </c>
      <c r="M373" s="181">
        <v>16728</v>
      </c>
      <c r="N373" s="180"/>
      <c r="O373" s="182">
        <v>1</v>
      </c>
      <c r="P373" s="182">
        <v>0</v>
      </c>
      <c r="Q373" s="183">
        <v>15640</v>
      </c>
      <c r="R373" s="183">
        <v>0</v>
      </c>
      <c r="S373" s="183">
        <f t="shared" si="11"/>
        <v>0</v>
      </c>
      <c r="T373" s="183">
        <v>1088</v>
      </c>
      <c r="U373" s="184">
        <f t="shared" si="12"/>
        <v>16728</v>
      </c>
      <c r="V373" s="185"/>
      <c r="W373" s="199">
        <v>0</v>
      </c>
      <c r="X373" s="200">
        <v>0.09</v>
      </c>
      <c r="Y373" s="200">
        <v>3.3895011382841555E-3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447</v>
      </c>
      <c r="B374" s="195">
        <v>447101307</v>
      </c>
      <c r="C374" s="196" t="s">
        <v>527</v>
      </c>
      <c r="D374" s="197">
        <v>101</v>
      </c>
      <c r="E374" s="196" t="s">
        <v>128</v>
      </c>
      <c r="F374" s="197">
        <v>307</v>
      </c>
      <c r="G374" s="198" t="s">
        <v>334</v>
      </c>
      <c r="H374" s="180"/>
      <c r="I374" s="181">
        <v>10462</v>
      </c>
      <c r="J374" s="181">
        <v>4413</v>
      </c>
      <c r="K374" s="181">
        <v>0</v>
      </c>
      <c r="L374" s="181">
        <v>1088</v>
      </c>
      <c r="M374" s="181">
        <v>15963</v>
      </c>
      <c r="N374" s="180"/>
      <c r="O374" s="182">
        <v>4</v>
      </c>
      <c r="P374" s="182">
        <v>0</v>
      </c>
      <c r="Q374" s="183">
        <v>59500</v>
      </c>
      <c r="R374" s="183">
        <v>0</v>
      </c>
      <c r="S374" s="183">
        <f t="shared" si="11"/>
        <v>0</v>
      </c>
      <c r="T374" s="183">
        <v>4352</v>
      </c>
      <c r="U374" s="184">
        <f t="shared" si="12"/>
        <v>63852</v>
      </c>
      <c r="V374" s="185"/>
      <c r="W374" s="199">
        <v>0</v>
      </c>
      <c r="X374" s="200">
        <v>0.09</v>
      </c>
      <c r="Y374" s="200">
        <v>7.1436398033063531E-3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447</v>
      </c>
      <c r="B375" s="195">
        <v>447101350</v>
      </c>
      <c r="C375" s="196" t="s">
        <v>527</v>
      </c>
      <c r="D375" s="197">
        <v>101</v>
      </c>
      <c r="E375" s="196" t="s">
        <v>128</v>
      </c>
      <c r="F375" s="197">
        <v>350</v>
      </c>
      <c r="G375" s="198" t="s">
        <v>377</v>
      </c>
      <c r="H375" s="180"/>
      <c r="I375" s="181">
        <v>11604</v>
      </c>
      <c r="J375" s="181">
        <v>8286</v>
      </c>
      <c r="K375" s="181">
        <v>0</v>
      </c>
      <c r="L375" s="181">
        <v>1088</v>
      </c>
      <c r="M375" s="181">
        <v>20978</v>
      </c>
      <c r="N375" s="180"/>
      <c r="O375" s="182">
        <v>46</v>
      </c>
      <c r="P375" s="182">
        <v>0</v>
      </c>
      <c r="Q375" s="183">
        <v>914940</v>
      </c>
      <c r="R375" s="183">
        <v>0</v>
      </c>
      <c r="S375" s="183">
        <f t="shared" si="11"/>
        <v>0</v>
      </c>
      <c r="T375" s="183">
        <v>50048</v>
      </c>
      <c r="U375" s="184">
        <f t="shared" si="12"/>
        <v>964988</v>
      </c>
      <c r="V375" s="185"/>
      <c r="W375" s="199">
        <v>0</v>
      </c>
      <c r="X375" s="200">
        <v>0.09</v>
      </c>
      <c r="Y375" s="200">
        <v>6.8387430741057839E-2</v>
      </c>
      <c r="Z375" s="201">
        <v>0</v>
      </c>
      <c r="AA375" s="150"/>
      <c r="AB375" s="202">
        <v>12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447</v>
      </c>
      <c r="B376" s="195">
        <v>447101622</v>
      </c>
      <c r="C376" s="196" t="s">
        <v>527</v>
      </c>
      <c r="D376" s="197">
        <v>101</v>
      </c>
      <c r="E376" s="196" t="s">
        <v>128</v>
      </c>
      <c r="F376" s="197">
        <v>622</v>
      </c>
      <c r="G376" s="198" t="s">
        <v>389</v>
      </c>
      <c r="H376" s="180"/>
      <c r="I376" s="181">
        <v>11477</v>
      </c>
      <c r="J376" s="181">
        <v>1437</v>
      </c>
      <c r="K376" s="181">
        <v>0</v>
      </c>
      <c r="L376" s="181">
        <v>1088</v>
      </c>
      <c r="M376" s="181">
        <v>14002</v>
      </c>
      <c r="N376" s="180"/>
      <c r="O376" s="182">
        <v>68</v>
      </c>
      <c r="P376" s="182">
        <v>0</v>
      </c>
      <c r="Q376" s="183">
        <v>878152</v>
      </c>
      <c r="R376" s="183">
        <v>0</v>
      </c>
      <c r="S376" s="183">
        <f t="shared" si="11"/>
        <v>0</v>
      </c>
      <c r="T376" s="183">
        <v>73984</v>
      </c>
      <c r="U376" s="184">
        <f t="shared" si="12"/>
        <v>952136</v>
      </c>
      <c r="V376" s="185"/>
      <c r="W376" s="199">
        <v>0</v>
      </c>
      <c r="X376" s="200">
        <v>0.09</v>
      </c>
      <c r="Y376" s="200">
        <v>3.7786793211293079E-2</v>
      </c>
      <c r="Z376" s="201">
        <v>0</v>
      </c>
      <c r="AA376" s="150"/>
      <c r="AB376" s="202">
        <v>11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447</v>
      </c>
      <c r="B377" s="195">
        <v>447101690</v>
      </c>
      <c r="C377" s="196" t="s">
        <v>527</v>
      </c>
      <c r="D377" s="197">
        <v>101</v>
      </c>
      <c r="E377" s="196" t="s">
        <v>128</v>
      </c>
      <c r="F377" s="197">
        <v>690</v>
      </c>
      <c r="G377" s="198" t="s">
        <v>409</v>
      </c>
      <c r="H377" s="180"/>
      <c r="I377" s="181">
        <v>10627</v>
      </c>
      <c r="J377" s="181">
        <v>4342</v>
      </c>
      <c r="K377" s="181">
        <v>0</v>
      </c>
      <c r="L377" s="181">
        <v>1088</v>
      </c>
      <c r="M377" s="181">
        <v>16057</v>
      </c>
      <c r="N377" s="180"/>
      <c r="O377" s="182">
        <v>16</v>
      </c>
      <c r="P377" s="182">
        <v>0</v>
      </c>
      <c r="Q377" s="183">
        <v>239504</v>
      </c>
      <c r="R377" s="183">
        <v>0</v>
      </c>
      <c r="S377" s="183">
        <f t="shared" si="11"/>
        <v>0</v>
      </c>
      <c r="T377" s="183">
        <v>17408</v>
      </c>
      <c r="U377" s="184">
        <f t="shared" si="12"/>
        <v>256912</v>
      </c>
      <c r="V377" s="185"/>
      <c r="W377" s="199">
        <v>0</v>
      </c>
      <c r="X377" s="200">
        <v>0.09</v>
      </c>
      <c r="Y377" s="200">
        <v>1.3190359333493138E-2</v>
      </c>
      <c r="Z377" s="201">
        <v>0</v>
      </c>
      <c r="AA377" s="150"/>
      <c r="AB377" s="202">
        <v>0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447</v>
      </c>
      <c r="B378" s="195">
        <v>447101710</v>
      </c>
      <c r="C378" s="196" t="s">
        <v>527</v>
      </c>
      <c r="D378" s="197">
        <v>101</v>
      </c>
      <c r="E378" s="196" t="s">
        <v>128</v>
      </c>
      <c r="F378" s="197">
        <v>710</v>
      </c>
      <c r="G378" s="198" t="s">
        <v>414</v>
      </c>
      <c r="H378" s="180"/>
      <c r="I378" s="181">
        <v>11415</v>
      </c>
      <c r="J378" s="181">
        <v>5279</v>
      </c>
      <c r="K378" s="181">
        <v>0</v>
      </c>
      <c r="L378" s="181">
        <v>1088</v>
      </c>
      <c r="M378" s="181">
        <v>17782</v>
      </c>
      <c r="N378" s="180"/>
      <c r="O378" s="182">
        <v>13</v>
      </c>
      <c r="P378" s="182">
        <v>0</v>
      </c>
      <c r="Q378" s="183">
        <v>217022</v>
      </c>
      <c r="R378" s="183">
        <v>0</v>
      </c>
      <c r="S378" s="183">
        <f t="shared" si="11"/>
        <v>0</v>
      </c>
      <c r="T378" s="183">
        <v>14144</v>
      </c>
      <c r="U378" s="184">
        <f t="shared" si="12"/>
        <v>231166</v>
      </c>
      <c r="V378" s="185"/>
      <c r="W378" s="199">
        <v>0</v>
      </c>
      <c r="X378" s="200">
        <v>0.09</v>
      </c>
      <c r="Y378" s="200">
        <v>7.9316512766060068E-3</v>
      </c>
      <c r="Z378" s="201">
        <v>0</v>
      </c>
      <c r="AA378" s="150"/>
      <c r="AB378" s="202">
        <v>3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449</v>
      </c>
      <c r="B379" s="195">
        <v>449035001</v>
      </c>
      <c r="C379" s="196" t="s">
        <v>528</v>
      </c>
      <c r="D379" s="197">
        <v>35</v>
      </c>
      <c r="E379" s="196" t="s">
        <v>62</v>
      </c>
      <c r="F379" s="197">
        <v>1</v>
      </c>
      <c r="G379" s="198" t="s">
        <v>28</v>
      </c>
      <c r="H379" s="180"/>
      <c r="I379" s="181">
        <v>13209.638479441464</v>
      </c>
      <c r="J379" s="181">
        <v>1310</v>
      </c>
      <c r="K379" s="181">
        <v>0</v>
      </c>
      <c r="L379" s="181">
        <v>1088</v>
      </c>
      <c r="M379" s="181">
        <v>15607.638479441464</v>
      </c>
      <c r="N379" s="180"/>
      <c r="O379" s="182">
        <v>1</v>
      </c>
      <c r="P379" s="182">
        <v>0</v>
      </c>
      <c r="Q379" s="183">
        <v>14520</v>
      </c>
      <c r="R379" s="183">
        <v>0</v>
      </c>
      <c r="S379" s="183">
        <f t="shared" si="11"/>
        <v>0</v>
      </c>
      <c r="T379" s="183">
        <v>1088</v>
      </c>
      <c r="U379" s="184">
        <f t="shared" si="12"/>
        <v>15608</v>
      </c>
      <c r="V379" s="185"/>
      <c r="W379" s="199">
        <v>0</v>
      </c>
      <c r="X379" s="200">
        <v>0.09</v>
      </c>
      <c r="Y379" s="200">
        <v>2.1174847321969389E-2</v>
      </c>
      <c r="Z379" s="201">
        <v>0</v>
      </c>
      <c r="AA379" s="150"/>
      <c r="AB379" s="202">
        <v>0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449</v>
      </c>
      <c r="B380" s="195">
        <v>449035018</v>
      </c>
      <c r="C380" s="196" t="s">
        <v>528</v>
      </c>
      <c r="D380" s="197">
        <v>35</v>
      </c>
      <c r="E380" s="196" t="s">
        <v>62</v>
      </c>
      <c r="F380" s="197">
        <v>18</v>
      </c>
      <c r="G380" s="198" t="s">
        <v>45</v>
      </c>
      <c r="H380" s="180"/>
      <c r="I380" s="181">
        <v>14723.34220248668</v>
      </c>
      <c r="J380" s="181">
        <v>7128</v>
      </c>
      <c r="K380" s="181">
        <v>0</v>
      </c>
      <c r="L380" s="181">
        <v>1088</v>
      </c>
      <c r="M380" s="181">
        <v>22939.342202486681</v>
      </c>
      <c r="N380" s="180"/>
      <c r="O380" s="182">
        <v>2</v>
      </c>
      <c r="P380" s="182">
        <v>0</v>
      </c>
      <c r="Q380" s="183">
        <v>43702</v>
      </c>
      <c r="R380" s="183">
        <v>0</v>
      </c>
      <c r="S380" s="183">
        <f t="shared" si="11"/>
        <v>0</v>
      </c>
      <c r="T380" s="183">
        <v>2176</v>
      </c>
      <c r="U380" s="184">
        <f t="shared" si="12"/>
        <v>45878</v>
      </c>
      <c r="V380" s="185"/>
      <c r="W380" s="199">
        <v>0</v>
      </c>
      <c r="X380" s="200">
        <v>0.09</v>
      </c>
      <c r="Y380" s="200">
        <v>3.7908610774021204E-2</v>
      </c>
      <c r="Z380" s="201">
        <v>0</v>
      </c>
      <c r="AA380" s="150"/>
      <c r="AB380" s="202">
        <v>2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449</v>
      </c>
      <c r="B381" s="195">
        <v>449035035</v>
      </c>
      <c r="C381" s="196" t="s">
        <v>528</v>
      </c>
      <c r="D381" s="197">
        <v>35</v>
      </c>
      <c r="E381" s="196" t="s">
        <v>62</v>
      </c>
      <c r="F381" s="197">
        <v>35</v>
      </c>
      <c r="G381" s="198" t="s">
        <v>62</v>
      </c>
      <c r="H381" s="180"/>
      <c r="I381" s="181">
        <v>14659</v>
      </c>
      <c r="J381" s="181">
        <v>6112</v>
      </c>
      <c r="K381" s="181">
        <v>0</v>
      </c>
      <c r="L381" s="181">
        <v>1088</v>
      </c>
      <c r="M381" s="181">
        <v>21859</v>
      </c>
      <c r="N381" s="180"/>
      <c r="O381" s="182">
        <v>680</v>
      </c>
      <c r="P381" s="182">
        <v>0</v>
      </c>
      <c r="Q381" s="183">
        <v>14124280</v>
      </c>
      <c r="R381" s="183">
        <v>0</v>
      </c>
      <c r="S381" s="183">
        <f t="shared" si="11"/>
        <v>0</v>
      </c>
      <c r="T381" s="183">
        <v>739840</v>
      </c>
      <c r="U381" s="184">
        <f t="shared" si="12"/>
        <v>14864120</v>
      </c>
      <c r="V381" s="185"/>
      <c r="W381" s="199">
        <v>0</v>
      </c>
      <c r="X381" s="200">
        <v>0.18</v>
      </c>
      <c r="Y381" s="200">
        <v>0.16565967553026908</v>
      </c>
      <c r="Z381" s="201">
        <v>0</v>
      </c>
      <c r="AA381" s="150"/>
      <c r="AB381" s="202">
        <v>157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449</v>
      </c>
      <c r="B382" s="195">
        <v>449035044</v>
      </c>
      <c r="C382" s="196" t="s">
        <v>528</v>
      </c>
      <c r="D382" s="197">
        <v>35</v>
      </c>
      <c r="E382" s="196" t="s">
        <v>62</v>
      </c>
      <c r="F382" s="197">
        <v>44</v>
      </c>
      <c r="G382" s="198" t="s">
        <v>71</v>
      </c>
      <c r="H382" s="180"/>
      <c r="I382" s="181">
        <v>12440</v>
      </c>
      <c r="J382" s="181">
        <v>216</v>
      </c>
      <c r="K382" s="181">
        <v>0</v>
      </c>
      <c r="L382" s="181">
        <v>1088</v>
      </c>
      <c r="M382" s="181">
        <v>13744</v>
      </c>
      <c r="N382" s="180"/>
      <c r="O382" s="182">
        <v>2</v>
      </c>
      <c r="P382" s="182">
        <v>0</v>
      </c>
      <c r="Q382" s="183">
        <v>25312</v>
      </c>
      <c r="R382" s="183">
        <v>0</v>
      </c>
      <c r="S382" s="183">
        <f t="shared" si="11"/>
        <v>0</v>
      </c>
      <c r="T382" s="183">
        <v>2176</v>
      </c>
      <c r="U382" s="184">
        <f t="shared" si="12"/>
        <v>27488</v>
      </c>
      <c r="V382" s="185"/>
      <c r="W382" s="199">
        <v>0</v>
      </c>
      <c r="X382" s="200">
        <v>0.18</v>
      </c>
      <c r="Y382" s="200">
        <v>8.4659399257885931E-2</v>
      </c>
      <c r="Z382" s="201">
        <v>0</v>
      </c>
      <c r="AA382" s="150"/>
      <c r="AB382" s="202">
        <v>1</v>
      </c>
      <c r="AC382" s="203">
        <v>0</v>
      </c>
      <c r="AD382" s="184">
        <v>0</v>
      </c>
      <c r="AE382" s="203">
        <v>0</v>
      </c>
      <c r="AF382" s="204">
        <v>0</v>
      </c>
      <c r="AG382" s="193"/>
    </row>
    <row r="383" spans="1:33" s="59" customFormat="1">
      <c r="A383" s="194">
        <v>449</v>
      </c>
      <c r="B383" s="195">
        <v>449035050</v>
      </c>
      <c r="C383" s="196" t="s">
        <v>528</v>
      </c>
      <c r="D383" s="197">
        <v>35</v>
      </c>
      <c r="E383" s="196" t="s">
        <v>62</v>
      </c>
      <c r="F383" s="197">
        <v>50</v>
      </c>
      <c r="G383" s="198" t="s">
        <v>77</v>
      </c>
      <c r="H383" s="180"/>
      <c r="I383" s="181">
        <v>11437</v>
      </c>
      <c r="J383" s="181">
        <v>5225</v>
      </c>
      <c r="K383" s="181">
        <v>0</v>
      </c>
      <c r="L383" s="181">
        <v>1088</v>
      </c>
      <c r="M383" s="181">
        <v>17750</v>
      </c>
      <c r="N383" s="180"/>
      <c r="O383" s="182">
        <v>1</v>
      </c>
      <c r="P383" s="182">
        <v>0</v>
      </c>
      <c r="Q383" s="183">
        <v>16662</v>
      </c>
      <c r="R383" s="183">
        <v>0</v>
      </c>
      <c r="S383" s="183">
        <f t="shared" si="11"/>
        <v>0</v>
      </c>
      <c r="T383" s="183">
        <v>1088</v>
      </c>
      <c r="U383" s="184">
        <f t="shared" si="12"/>
        <v>17750</v>
      </c>
      <c r="V383" s="185"/>
      <c r="W383" s="199">
        <v>0</v>
      </c>
      <c r="X383" s="200">
        <v>0.09</v>
      </c>
      <c r="Y383" s="200">
        <v>6.2275405910125845E-3</v>
      </c>
      <c r="Z383" s="201">
        <v>0</v>
      </c>
      <c r="AA383" s="150"/>
      <c r="AB383" s="202">
        <v>0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449</v>
      </c>
      <c r="B384" s="195">
        <v>449035073</v>
      </c>
      <c r="C384" s="196" t="s">
        <v>528</v>
      </c>
      <c r="D384" s="197">
        <v>35</v>
      </c>
      <c r="E384" s="196" t="s">
        <v>62</v>
      </c>
      <c r="F384" s="197">
        <v>73</v>
      </c>
      <c r="G384" s="198" t="s">
        <v>100</v>
      </c>
      <c r="H384" s="180"/>
      <c r="I384" s="181">
        <v>17611</v>
      </c>
      <c r="J384" s="181">
        <v>12946</v>
      </c>
      <c r="K384" s="181">
        <v>0</v>
      </c>
      <c r="L384" s="181">
        <v>1088</v>
      </c>
      <c r="M384" s="181">
        <v>31645</v>
      </c>
      <c r="N384" s="180"/>
      <c r="O384" s="182">
        <v>1</v>
      </c>
      <c r="P384" s="182">
        <v>0</v>
      </c>
      <c r="Q384" s="183">
        <v>30557</v>
      </c>
      <c r="R384" s="183">
        <v>0</v>
      </c>
      <c r="S384" s="183">
        <f t="shared" si="11"/>
        <v>0</v>
      </c>
      <c r="T384" s="183">
        <v>1088</v>
      </c>
      <c r="U384" s="184">
        <f t="shared" si="12"/>
        <v>31645</v>
      </c>
      <c r="V384" s="185"/>
      <c r="W384" s="199">
        <v>0</v>
      </c>
      <c r="X384" s="200">
        <v>0.09</v>
      </c>
      <c r="Y384" s="200">
        <v>1.2852499121079122E-2</v>
      </c>
      <c r="Z384" s="201">
        <v>0</v>
      </c>
      <c r="AA384" s="150"/>
      <c r="AB384" s="202">
        <v>0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449</v>
      </c>
      <c r="B385" s="195">
        <v>449035189</v>
      </c>
      <c r="C385" s="196" t="s">
        <v>528</v>
      </c>
      <c r="D385" s="197">
        <v>35</v>
      </c>
      <c r="E385" s="196" t="s">
        <v>62</v>
      </c>
      <c r="F385" s="197">
        <v>189</v>
      </c>
      <c r="G385" s="198" t="s">
        <v>216</v>
      </c>
      <c r="H385" s="180"/>
      <c r="I385" s="181">
        <v>15959</v>
      </c>
      <c r="J385" s="181">
        <v>5506</v>
      </c>
      <c r="K385" s="181">
        <v>0</v>
      </c>
      <c r="L385" s="181">
        <v>1088</v>
      </c>
      <c r="M385" s="181">
        <v>22553</v>
      </c>
      <c r="N385" s="180"/>
      <c r="O385" s="182">
        <v>2</v>
      </c>
      <c r="P385" s="182">
        <v>0</v>
      </c>
      <c r="Q385" s="183">
        <v>42930</v>
      </c>
      <c r="R385" s="183">
        <v>0</v>
      </c>
      <c r="S385" s="183">
        <f t="shared" si="11"/>
        <v>0</v>
      </c>
      <c r="T385" s="183">
        <v>2176</v>
      </c>
      <c r="U385" s="184">
        <f t="shared" si="12"/>
        <v>45106</v>
      </c>
      <c r="V385" s="185"/>
      <c r="W385" s="199">
        <v>0</v>
      </c>
      <c r="X385" s="200">
        <v>0.09</v>
      </c>
      <c r="Y385" s="200">
        <v>4.2563431798529824E-3</v>
      </c>
      <c r="Z385" s="201">
        <v>0</v>
      </c>
      <c r="AA385" s="150"/>
      <c r="AB385" s="202">
        <v>1</v>
      </c>
      <c r="AC385" s="203">
        <v>0</v>
      </c>
      <c r="AD385" s="184">
        <v>0</v>
      </c>
      <c r="AE385" s="203">
        <v>0</v>
      </c>
      <c r="AF385" s="204">
        <v>0</v>
      </c>
      <c r="AG385" s="193"/>
    </row>
    <row r="386" spans="1:33" s="59" customFormat="1">
      <c r="A386" s="194">
        <v>449</v>
      </c>
      <c r="B386" s="195">
        <v>449035243</v>
      </c>
      <c r="C386" s="196" t="s">
        <v>528</v>
      </c>
      <c r="D386" s="197">
        <v>35</v>
      </c>
      <c r="E386" s="196" t="s">
        <v>62</v>
      </c>
      <c r="F386" s="197">
        <v>243</v>
      </c>
      <c r="G386" s="198" t="s">
        <v>270</v>
      </c>
      <c r="H386" s="180"/>
      <c r="I386" s="181">
        <v>12440</v>
      </c>
      <c r="J386" s="181">
        <v>1771</v>
      </c>
      <c r="K386" s="181">
        <v>0</v>
      </c>
      <c r="L386" s="181">
        <v>1088</v>
      </c>
      <c r="M386" s="181">
        <v>15299</v>
      </c>
      <c r="N386" s="180"/>
      <c r="O386" s="182">
        <v>2</v>
      </c>
      <c r="P386" s="182">
        <v>0</v>
      </c>
      <c r="Q386" s="183">
        <v>28422</v>
      </c>
      <c r="R386" s="183">
        <v>0</v>
      </c>
      <c r="S386" s="183">
        <f t="shared" si="11"/>
        <v>0</v>
      </c>
      <c r="T386" s="183">
        <v>2176</v>
      </c>
      <c r="U386" s="184">
        <f t="shared" si="12"/>
        <v>30598</v>
      </c>
      <c r="V386" s="185"/>
      <c r="W386" s="199">
        <v>0</v>
      </c>
      <c r="X386" s="200">
        <v>0.09</v>
      </c>
      <c r="Y386" s="200">
        <v>5.5095214728498702E-3</v>
      </c>
      <c r="Z386" s="201">
        <v>0</v>
      </c>
      <c r="AA386" s="150"/>
      <c r="AB386" s="202">
        <v>1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449</v>
      </c>
      <c r="B387" s="195">
        <v>449035244</v>
      </c>
      <c r="C387" s="196" t="s">
        <v>528</v>
      </c>
      <c r="D387" s="197">
        <v>35</v>
      </c>
      <c r="E387" s="196" t="s">
        <v>62</v>
      </c>
      <c r="F387" s="197">
        <v>244</v>
      </c>
      <c r="G387" s="198" t="s">
        <v>271</v>
      </c>
      <c r="H387" s="180"/>
      <c r="I387" s="181">
        <v>13606</v>
      </c>
      <c r="J387" s="181">
        <v>4079</v>
      </c>
      <c r="K387" s="181">
        <v>0</v>
      </c>
      <c r="L387" s="181">
        <v>1088</v>
      </c>
      <c r="M387" s="181">
        <v>18773</v>
      </c>
      <c r="N387" s="180"/>
      <c r="O387" s="182">
        <v>4</v>
      </c>
      <c r="P387" s="182">
        <v>0</v>
      </c>
      <c r="Q387" s="183">
        <v>70740</v>
      </c>
      <c r="R387" s="183">
        <v>0</v>
      </c>
      <c r="S387" s="183">
        <f t="shared" si="11"/>
        <v>0</v>
      </c>
      <c r="T387" s="183">
        <v>4352</v>
      </c>
      <c r="U387" s="184">
        <f t="shared" si="12"/>
        <v>75092</v>
      </c>
      <c r="V387" s="185"/>
      <c r="W387" s="199">
        <v>0</v>
      </c>
      <c r="X387" s="200">
        <v>0.09</v>
      </c>
      <c r="Y387" s="200">
        <v>0.11384987709786977</v>
      </c>
      <c r="Z387" s="201">
        <v>0</v>
      </c>
      <c r="AA387" s="150"/>
      <c r="AB387" s="202">
        <v>2</v>
      </c>
      <c r="AC387" s="203">
        <v>0.8379412505598921</v>
      </c>
      <c r="AD387" s="184">
        <v>15730.991016151693</v>
      </c>
      <c r="AE387" s="203">
        <v>0</v>
      </c>
      <c r="AF387" s="204">
        <v>0</v>
      </c>
      <c r="AG387" s="193"/>
    </row>
    <row r="388" spans="1:33" s="59" customFormat="1">
      <c r="A388" s="194">
        <v>449</v>
      </c>
      <c r="B388" s="195">
        <v>449035248</v>
      </c>
      <c r="C388" s="196" t="s">
        <v>528</v>
      </c>
      <c r="D388" s="197">
        <v>35</v>
      </c>
      <c r="E388" s="196" t="s">
        <v>62</v>
      </c>
      <c r="F388" s="197">
        <v>248</v>
      </c>
      <c r="G388" s="198" t="s">
        <v>275</v>
      </c>
      <c r="H388" s="180"/>
      <c r="I388" s="181">
        <v>16220.126411195861</v>
      </c>
      <c r="J388" s="181">
        <v>915</v>
      </c>
      <c r="K388" s="181">
        <v>0</v>
      </c>
      <c r="L388" s="181">
        <v>1088</v>
      </c>
      <c r="M388" s="181">
        <v>18223.126411195859</v>
      </c>
      <c r="N388" s="180"/>
      <c r="O388" s="182">
        <v>1</v>
      </c>
      <c r="P388" s="182">
        <v>0</v>
      </c>
      <c r="Q388" s="183">
        <v>17135</v>
      </c>
      <c r="R388" s="183">
        <v>0</v>
      </c>
      <c r="S388" s="183">
        <f t="shared" si="11"/>
        <v>0</v>
      </c>
      <c r="T388" s="183">
        <v>1088</v>
      </c>
      <c r="U388" s="184">
        <f t="shared" si="12"/>
        <v>18223</v>
      </c>
      <c r="V388" s="185"/>
      <c r="W388" s="199">
        <v>0</v>
      </c>
      <c r="X388" s="200">
        <v>0.09</v>
      </c>
      <c r="Y388" s="200">
        <v>7.0865076889110076E-2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449</v>
      </c>
      <c r="B389" s="195">
        <v>449035336</v>
      </c>
      <c r="C389" s="196" t="s">
        <v>528</v>
      </c>
      <c r="D389" s="197">
        <v>35</v>
      </c>
      <c r="E389" s="196" t="s">
        <v>62</v>
      </c>
      <c r="F389" s="197">
        <v>336</v>
      </c>
      <c r="G389" s="198" t="s">
        <v>363</v>
      </c>
      <c r="H389" s="180"/>
      <c r="I389" s="181">
        <v>12440</v>
      </c>
      <c r="J389" s="181">
        <v>1688</v>
      </c>
      <c r="K389" s="181">
        <v>0</v>
      </c>
      <c r="L389" s="181">
        <v>1088</v>
      </c>
      <c r="M389" s="181">
        <v>15216</v>
      </c>
      <c r="N389" s="180"/>
      <c r="O389" s="182">
        <v>1</v>
      </c>
      <c r="P389" s="182">
        <v>0</v>
      </c>
      <c r="Q389" s="183">
        <v>14128</v>
      </c>
      <c r="R389" s="183">
        <v>0</v>
      </c>
      <c r="S389" s="183">
        <f t="shared" si="11"/>
        <v>0</v>
      </c>
      <c r="T389" s="183">
        <v>1088</v>
      </c>
      <c r="U389" s="184">
        <f t="shared" si="12"/>
        <v>15216</v>
      </c>
      <c r="V389" s="185"/>
      <c r="W389" s="199">
        <v>0</v>
      </c>
      <c r="X389" s="200">
        <v>0.09</v>
      </c>
      <c r="Y389" s="200">
        <v>4.480891826309566E-2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449</v>
      </c>
      <c r="B390" s="195">
        <v>449035347</v>
      </c>
      <c r="C390" s="196" t="s">
        <v>528</v>
      </c>
      <c r="D390" s="197">
        <v>35</v>
      </c>
      <c r="E390" s="196" t="s">
        <v>62</v>
      </c>
      <c r="F390" s="197">
        <v>347</v>
      </c>
      <c r="G390" s="198" t="s">
        <v>374</v>
      </c>
      <c r="H390" s="180"/>
      <c r="I390" s="181">
        <v>16170</v>
      </c>
      <c r="J390" s="181">
        <v>7225</v>
      </c>
      <c r="K390" s="181">
        <v>0</v>
      </c>
      <c r="L390" s="181">
        <v>1088</v>
      </c>
      <c r="M390" s="181">
        <v>24483</v>
      </c>
      <c r="N390" s="180"/>
      <c r="O390" s="182">
        <v>1</v>
      </c>
      <c r="P390" s="182">
        <v>0</v>
      </c>
      <c r="Q390" s="183">
        <v>23395</v>
      </c>
      <c r="R390" s="183">
        <v>0</v>
      </c>
      <c r="S390" s="183">
        <f t="shared" si="11"/>
        <v>0</v>
      </c>
      <c r="T390" s="183">
        <v>1088</v>
      </c>
      <c r="U390" s="184">
        <f t="shared" si="12"/>
        <v>24483</v>
      </c>
      <c r="V390" s="185"/>
      <c r="W390" s="199">
        <v>0</v>
      </c>
      <c r="X390" s="200">
        <v>0.09</v>
      </c>
      <c r="Y390" s="200">
        <v>1.1125838885353572E-2</v>
      </c>
      <c r="Z390" s="201">
        <v>0</v>
      </c>
      <c r="AA390" s="150"/>
      <c r="AB390" s="202">
        <v>0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450</v>
      </c>
      <c r="B391" s="195">
        <v>450086008</v>
      </c>
      <c r="C391" s="196" t="s">
        <v>529</v>
      </c>
      <c r="D391" s="197">
        <v>86</v>
      </c>
      <c r="E391" s="196" t="s">
        <v>113</v>
      </c>
      <c r="F391" s="197">
        <v>8</v>
      </c>
      <c r="G391" s="198" t="s">
        <v>35</v>
      </c>
      <c r="H391" s="180"/>
      <c r="I391" s="181">
        <v>10025</v>
      </c>
      <c r="J391" s="181">
        <v>10371</v>
      </c>
      <c r="K391" s="181">
        <v>0</v>
      </c>
      <c r="L391" s="181">
        <v>1088</v>
      </c>
      <c r="M391" s="181">
        <v>21484</v>
      </c>
      <c r="N391" s="180"/>
      <c r="O391" s="182">
        <v>3</v>
      </c>
      <c r="P391" s="182">
        <v>0</v>
      </c>
      <c r="Q391" s="183">
        <v>61188</v>
      </c>
      <c r="R391" s="183">
        <v>0</v>
      </c>
      <c r="S391" s="183">
        <f t="shared" si="11"/>
        <v>0</v>
      </c>
      <c r="T391" s="183">
        <v>3264</v>
      </c>
      <c r="U391" s="184">
        <f t="shared" si="12"/>
        <v>64452</v>
      </c>
      <c r="V391" s="185"/>
      <c r="W391" s="199">
        <v>0</v>
      </c>
      <c r="X391" s="200">
        <v>0.09</v>
      </c>
      <c r="Y391" s="200">
        <v>6.0151454420760503E-2</v>
      </c>
      <c r="Z391" s="201">
        <v>0</v>
      </c>
      <c r="AA391" s="150"/>
      <c r="AB391" s="202">
        <v>2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450</v>
      </c>
      <c r="B392" s="195">
        <v>450086086</v>
      </c>
      <c r="C392" s="196" t="s">
        <v>529</v>
      </c>
      <c r="D392" s="197">
        <v>86</v>
      </c>
      <c r="E392" s="196" t="s">
        <v>113</v>
      </c>
      <c r="F392" s="197">
        <v>86</v>
      </c>
      <c r="G392" s="198" t="s">
        <v>113</v>
      </c>
      <c r="H392" s="180"/>
      <c r="I392" s="181">
        <v>11728</v>
      </c>
      <c r="J392" s="181">
        <v>1194</v>
      </c>
      <c r="K392" s="181">
        <v>0</v>
      </c>
      <c r="L392" s="181">
        <v>1088</v>
      </c>
      <c r="M392" s="181">
        <v>14010</v>
      </c>
      <c r="N392" s="180"/>
      <c r="O392" s="182">
        <v>75</v>
      </c>
      <c r="P392" s="182">
        <v>0</v>
      </c>
      <c r="Q392" s="183">
        <v>969150</v>
      </c>
      <c r="R392" s="183">
        <v>0</v>
      </c>
      <c r="S392" s="183">
        <f t="shared" si="11"/>
        <v>0</v>
      </c>
      <c r="T392" s="183">
        <v>81600</v>
      </c>
      <c r="U392" s="184">
        <f t="shared" si="12"/>
        <v>1050750</v>
      </c>
      <c r="V392" s="185"/>
      <c r="W392" s="199">
        <v>0</v>
      </c>
      <c r="X392" s="200">
        <v>0.09</v>
      </c>
      <c r="Y392" s="200">
        <v>6.5242144265274263E-2</v>
      </c>
      <c r="Z392" s="201">
        <v>0</v>
      </c>
      <c r="AA392" s="150"/>
      <c r="AB392" s="202">
        <v>29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450</v>
      </c>
      <c r="B393" s="195">
        <v>450086114</v>
      </c>
      <c r="C393" s="196" t="s">
        <v>529</v>
      </c>
      <c r="D393" s="197">
        <v>86</v>
      </c>
      <c r="E393" s="196" t="s">
        <v>113</v>
      </c>
      <c r="F393" s="197">
        <v>114</v>
      </c>
      <c r="G393" s="198" t="s">
        <v>141</v>
      </c>
      <c r="H393" s="180"/>
      <c r="I393" s="181">
        <v>14245.961293290045</v>
      </c>
      <c r="J393" s="181">
        <v>2324</v>
      </c>
      <c r="K393" s="181">
        <v>0</v>
      </c>
      <c r="L393" s="181">
        <v>1088</v>
      </c>
      <c r="M393" s="181">
        <v>17657.961293290045</v>
      </c>
      <c r="N393" s="180"/>
      <c r="O393" s="182">
        <v>1</v>
      </c>
      <c r="P393" s="182">
        <v>0</v>
      </c>
      <c r="Q393" s="183">
        <v>16570</v>
      </c>
      <c r="R393" s="183">
        <v>0</v>
      </c>
      <c r="S393" s="183">
        <f t="shared" si="11"/>
        <v>0</v>
      </c>
      <c r="T393" s="183">
        <v>1088</v>
      </c>
      <c r="U393" s="184">
        <f t="shared" si="12"/>
        <v>17658</v>
      </c>
      <c r="V393" s="185"/>
      <c r="W393" s="199">
        <v>0</v>
      </c>
      <c r="X393" s="200">
        <v>0.18</v>
      </c>
      <c r="Y393" s="200">
        <v>5.2660066241435564E-2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450</v>
      </c>
      <c r="B394" s="195">
        <v>450086117</v>
      </c>
      <c r="C394" s="196" t="s">
        <v>529</v>
      </c>
      <c r="D394" s="197">
        <v>86</v>
      </c>
      <c r="E394" s="196" t="s">
        <v>113</v>
      </c>
      <c r="F394" s="197">
        <v>117</v>
      </c>
      <c r="G394" s="198" t="s">
        <v>144</v>
      </c>
      <c r="H394" s="180"/>
      <c r="I394" s="181">
        <v>10115</v>
      </c>
      <c r="J394" s="181">
        <v>5288</v>
      </c>
      <c r="K394" s="181">
        <v>0</v>
      </c>
      <c r="L394" s="181">
        <v>1088</v>
      </c>
      <c r="M394" s="181">
        <v>16491</v>
      </c>
      <c r="N394" s="180"/>
      <c r="O394" s="182">
        <v>1</v>
      </c>
      <c r="P394" s="182">
        <v>0</v>
      </c>
      <c r="Q394" s="183">
        <v>15403</v>
      </c>
      <c r="R394" s="183">
        <v>0</v>
      </c>
      <c r="S394" s="183">
        <f t="shared" ref="S394:S457" si="13">IFERROR(VLOOKUP(B394,transp,2,FALSE),0)</f>
        <v>0</v>
      </c>
      <c r="T394" s="183">
        <v>1088</v>
      </c>
      <c r="U394" s="184">
        <f t="shared" ref="U394:U457" si="14">SUM(Q394:T394)</f>
        <v>16491</v>
      </c>
      <c r="V394" s="185"/>
      <c r="W394" s="199">
        <v>0</v>
      </c>
      <c r="X394" s="200">
        <v>0.09</v>
      </c>
      <c r="Y394" s="200">
        <v>8.5303320234875246E-2</v>
      </c>
      <c r="Z394" s="201">
        <v>0</v>
      </c>
      <c r="AA394" s="150"/>
      <c r="AB394" s="202">
        <v>0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450</v>
      </c>
      <c r="B395" s="195">
        <v>450086127</v>
      </c>
      <c r="C395" s="196" t="s">
        <v>529</v>
      </c>
      <c r="D395" s="197">
        <v>86</v>
      </c>
      <c r="E395" s="196" t="s">
        <v>113</v>
      </c>
      <c r="F395" s="197">
        <v>127</v>
      </c>
      <c r="G395" s="198" t="s">
        <v>154</v>
      </c>
      <c r="H395" s="180"/>
      <c r="I395" s="181">
        <v>10115</v>
      </c>
      <c r="J395" s="181">
        <v>5288</v>
      </c>
      <c r="K395" s="181">
        <v>0</v>
      </c>
      <c r="L395" s="181">
        <v>1088</v>
      </c>
      <c r="M395" s="181">
        <v>16491</v>
      </c>
      <c r="N395" s="180"/>
      <c r="O395" s="182">
        <v>2</v>
      </c>
      <c r="P395" s="182">
        <v>0</v>
      </c>
      <c r="Q395" s="183">
        <v>30806</v>
      </c>
      <c r="R395" s="183">
        <v>0</v>
      </c>
      <c r="S395" s="183">
        <f t="shared" si="13"/>
        <v>0</v>
      </c>
      <c r="T395" s="183">
        <v>2176</v>
      </c>
      <c r="U395" s="184">
        <f t="shared" si="14"/>
        <v>32982</v>
      </c>
      <c r="V395" s="185"/>
      <c r="W395" s="199">
        <v>0</v>
      </c>
      <c r="X395" s="200">
        <v>0.09</v>
      </c>
      <c r="Y395" s="200">
        <v>3.9736243583523692E-2</v>
      </c>
      <c r="Z395" s="201">
        <v>0</v>
      </c>
      <c r="AA395" s="150"/>
      <c r="AB395" s="202">
        <v>1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450</v>
      </c>
      <c r="B396" s="195">
        <v>450086137</v>
      </c>
      <c r="C396" s="196" t="s">
        <v>529</v>
      </c>
      <c r="D396" s="197">
        <v>86</v>
      </c>
      <c r="E396" s="196" t="s">
        <v>113</v>
      </c>
      <c r="F396" s="197">
        <v>137</v>
      </c>
      <c r="G396" s="198" t="s">
        <v>164</v>
      </c>
      <c r="H396" s="180"/>
      <c r="I396" s="181">
        <v>16842.922068622574</v>
      </c>
      <c r="J396" s="181">
        <v>1883</v>
      </c>
      <c r="K396" s="181">
        <v>0</v>
      </c>
      <c r="L396" s="181">
        <v>1088</v>
      </c>
      <c r="M396" s="181">
        <v>19813.922068622574</v>
      </c>
      <c r="N396" s="180"/>
      <c r="O396" s="182">
        <v>2</v>
      </c>
      <c r="P396" s="182">
        <v>0</v>
      </c>
      <c r="Q396" s="183">
        <v>37452</v>
      </c>
      <c r="R396" s="183">
        <v>0</v>
      </c>
      <c r="S396" s="183">
        <f t="shared" si="13"/>
        <v>0</v>
      </c>
      <c r="T396" s="183">
        <v>2176</v>
      </c>
      <c r="U396" s="184">
        <f t="shared" si="14"/>
        <v>39628</v>
      </c>
      <c r="V396" s="185"/>
      <c r="W396" s="199">
        <v>0</v>
      </c>
      <c r="X396" s="200">
        <v>0.18</v>
      </c>
      <c r="Y396" s="200">
        <v>0.11041497642220299</v>
      </c>
      <c r="Z396" s="201">
        <v>0</v>
      </c>
      <c r="AA396" s="150"/>
      <c r="AB396" s="202">
        <v>1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450</v>
      </c>
      <c r="B397" s="195">
        <v>450086210</v>
      </c>
      <c r="C397" s="196" t="s">
        <v>529</v>
      </c>
      <c r="D397" s="197">
        <v>86</v>
      </c>
      <c r="E397" s="196" t="s">
        <v>113</v>
      </c>
      <c r="F397" s="197">
        <v>210</v>
      </c>
      <c r="G397" s="198" t="s">
        <v>237</v>
      </c>
      <c r="H397" s="180"/>
      <c r="I397" s="181">
        <v>11025</v>
      </c>
      <c r="J397" s="181">
        <v>3589</v>
      </c>
      <c r="K397" s="181">
        <v>0</v>
      </c>
      <c r="L397" s="181">
        <v>1088</v>
      </c>
      <c r="M397" s="181">
        <v>15702</v>
      </c>
      <c r="N397" s="180"/>
      <c r="O397" s="182">
        <v>95</v>
      </c>
      <c r="P397" s="182">
        <v>0</v>
      </c>
      <c r="Q397" s="183">
        <v>1388330</v>
      </c>
      <c r="R397" s="183">
        <v>0</v>
      </c>
      <c r="S397" s="183">
        <f t="shared" si="13"/>
        <v>0</v>
      </c>
      <c r="T397" s="183">
        <v>103360</v>
      </c>
      <c r="U397" s="184">
        <f t="shared" si="14"/>
        <v>1491690</v>
      </c>
      <c r="V397" s="185"/>
      <c r="W397" s="199">
        <v>0</v>
      </c>
      <c r="X397" s="200">
        <v>0.09</v>
      </c>
      <c r="Y397" s="200">
        <v>5.4873783118718794E-2</v>
      </c>
      <c r="Z397" s="201">
        <v>0</v>
      </c>
      <c r="AA397" s="150"/>
      <c r="AB397" s="202">
        <v>39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450</v>
      </c>
      <c r="B398" s="195">
        <v>450086275</v>
      </c>
      <c r="C398" s="196" t="s">
        <v>529</v>
      </c>
      <c r="D398" s="197">
        <v>86</v>
      </c>
      <c r="E398" s="196" t="s">
        <v>113</v>
      </c>
      <c r="F398" s="197">
        <v>275</v>
      </c>
      <c r="G398" s="198" t="s">
        <v>302</v>
      </c>
      <c r="H398" s="180"/>
      <c r="I398" s="181">
        <v>10032</v>
      </c>
      <c r="J398" s="181">
        <v>2924</v>
      </c>
      <c r="K398" s="181">
        <v>0</v>
      </c>
      <c r="L398" s="181">
        <v>1088</v>
      </c>
      <c r="M398" s="181">
        <v>14044</v>
      </c>
      <c r="N398" s="180"/>
      <c r="O398" s="182">
        <v>6</v>
      </c>
      <c r="P398" s="182">
        <v>0</v>
      </c>
      <c r="Q398" s="183">
        <v>77736</v>
      </c>
      <c r="R398" s="183">
        <v>0</v>
      </c>
      <c r="S398" s="183">
        <f t="shared" si="13"/>
        <v>0</v>
      </c>
      <c r="T398" s="183">
        <v>6528</v>
      </c>
      <c r="U398" s="184">
        <f t="shared" si="14"/>
        <v>84264</v>
      </c>
      <c r="V398" s="185"/>
      <c r="W398" s="199">
        <v>0</v>
      </c>
      <c r="X398" s="200">
        <v>0.09</v>
      </c>
      <c r="Y398" s="200">
        <v>2.3162990865161038E-2</v>
      </c>
      <c r="Z398" s="201">
        <v>0</v>
      </c>
      <c r="AA398" s="150"/>
      <c r="AB398" s="202">
        <v>2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450</v>
      </c>
      <c r="B399" s="195">
        <v>450086278</v>
      </c>
      <c r="C399" s="196" t="s">
        <v>529</v>
      </c>
      <c r="D399" s="197">
        <v>86</v>
      </c>
      <c r="E399" s="196" t="s">
        <v>113</v>
      </c>
      <c r="F399" s="197">
        <v>278</v>
      </c>
      <c r="G399" s="198" t="s">
        <v>305</v>
      </c>
      <c r="H399" s="180"/>
      <c r="I399" s="181">
        <v>11447</v>
      </c>
      <c r="J399" s="181">
        <v>2611</v>
      </c>
      <c r="K399" s="181">
        <v>0</v>
      </c>
      <c r="L399" s="181">
        <v>1088</v>
      </c>
      <c r="M399" s="181">
        <v>15146</v>
      </c>
      <c r="N399" s="180"/>
      <c r="O399" s="182">
        <v>12</v>
      </c>
      <c r="P399" s="182">
        <v>0</v>
      </c>
      <c r="Q399" s="183">
        <v>168696</v>
      </c>
      <c r="R399" s="183">
        <v>0</v>
      </c>
      <c r="S399" s="183">
        <f t="shared" si="13"/>
        <v>0</v>
      </c>
      <c r="T399" s="183">
        <v>13056</v>
      </c>
      <c r="U399" s="184">
        <f t="shared" si="14"/>
        <v>181752</v>
      </c>
      <c r="V399" s="185"/>
      <c r="W399" s="199">
        <v>0</v>
      </c>
      <c r="X399" s="200">
        <v>0.09</v>
      </c>
      <c r="Y399" s="200">
        <v>7.0843398200404167E-2</v>
      </c>
      <c r="Z399" s="201">
        <v>0</v>
      </c>
      <c r="AA399" s="150"/>
      <c r="AB399" s="202">
        <v>4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450</v>
      </c>
      <c r="B400" s="195">
        <v>450086327</v>
      </c>
      <c r="C400" s="196" t="s">
        <v>529</v>
      </c>
      <c r="D400" s="197">
        <v>86</v>
      </c>
      <c r="E400" s="196" t="s">
        <v>113</v>
      </c>
      <c r="F400" s="197">
        <v>327</v>
      </c>
      <c r="G400" s="198" t="s">
        <v>354</v>
      </c>
      <c r="H400" s="180"/>
      <c r="I400" s="181">
        <v>9978</v>
      </c>
      <c r="J400" s="181">
        <v>11127</v>
      </c>
      <c r="K400" s="181">
        <v>0</v>
      </c>
      <c r="L400" s="181">
        <v>1088</v>
      </c>
      <c r="M400" s="181">
        <v>22193</v>
      </c>
      <c r="N400" s="180"/>
      <c r="O400" s="182">
        <v>2</v>
      </c>
      <c r="P400" s="182">
        <v>0</v>
      </c>
      <c r="Q400" s="183">
        <v>42210</v>
      </c>
      <c r="R400" s="183">
        <v>0</v>
      </c>
      <c r="S400" s="183">
        <f t="shared" si="13"/>
        <v>0</v>
      </c>
      <c r="T400" s="183">
        <v>2176</v>
      </c>
      <c r="U400" s="184">
        <f t="shared" si="14"/>
        <v>44386</v>
      </c>
      <c r="V400" s="185"/>
      <c r="W400" s="199">
        <v>0</v>
      </c>
      <c r="X400" s="200">
        <v>0.09</v>
      </c>
      <c r="Y400" s="200">
        <v>1.5399472382919683E-2</v>
      </c>
      <c r="Z400" s="201">
        <v>0</v>
      </c>
      <c r="AA400" s="150"/>
      <c r="AB400" s="202">
        <v>1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450</v>
      </c>
      <c r="B401" s="195">
        <v>450086337</v>
      </c>
      <c r="C401" s="196" t="s">
        <v>529</v>
      </c>
      <c r="D401" s="197">
        <v>86</v>
      </c>
      <c r="E401" s="196" t="s">
        <v>113</v>
      </c>
      <c r="F401" s="197">
        <v>337</v>
      </c>
      <c r="G401" s="198" t="s">
        <v>364</v>
      </c>
      <c r="H401" s="180"/>
      <c r="I401" s="181">
        <v>14525</v>
      </c>
      <c r="J401" s="181">
        <v>19352</v>
      </c>
      <c r="K401" s="181">
        <v>0</v>
      </c>
      <c r="L401" s="181">
        <v>1088</v>
      </c>
      <c r="M401" s="181">
        <v>34965</v>
      </c>
      <c r="N401" s="180"/>
      <c r="O401" s="182">
        <v>2</v>
      </c>
      <c r="P401" s="182">
        <v>0</v>
      </c>
      <c r="Q401" s="183">
        <v>67754</v>
      </c>
      <c r="R401" s="183">
        <v>0</v>
      </c>
      <c r="S401" s="183">
        <f t="shared" si="13"/>
        <v>0</v>
      </c>
      <c r="T401" s="183">
        <v>2176</v>
      </c>
      <c r="U401" s="184">
        <f t="shared" si="14"/>
        <v>69930</v>
      </c>
      <c r="V401" s="185"/>
      <c r="W401" s="199">
        <v>0</v>
      </c>
      <c r="X401" s="200">
        <v>0.09</v>
      </c>
      <c r="Y401" s="200">
        <v>2.9889184944680701E-2</v>
      </c>
      <c r="Z401" s="201">
        <v>0</v>
      </c>
      <c r="AA401" s="150"/>
      <c r="AB401" s="202">
        <v>1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450</v>
      </c>
      <c r="B402" s="195">
        <v>450086340</v>
      </c>
      <c r="C402" s="196" t="s">
        <v>529</v>
      </c>
      <c r="D402" s="197">
        <v>86</v>
      </c>
      <c r="E402" s="196" t="s">
        <v>113</v>
      </c>
      <c r="F402" s="197">
        <v>340</v>
      </c>
      <c r="G402" s="198" t="s">
        <v>367</v>
      </c>
      <c r="H402" s="180"/>
      <c r="I402" s="181">
        <v>10012</v>
      </c>
      <c r="J402" s="181">
        <v>5859</v>
      </c>
      <c r="K402" s="181">
        <v>0</v>
      </c>
      <c r="L402" s="181">
        <v>1088</v>
      </c>
      <c r="M402" s="181">
        <v>16959</v>
      </c>
      <c r="N402" s="180"/>
      <c r="O402" s="182">
        <v>5</v>
      </c>
      <c r="P402" s="182">
        <v>0</v>
      </c>
      <c r="Q402" s="183">
        <v>79355</v>
      </c>
      <c r="R402" s="183">
        <v>0</v>
      </c>
      <c r="S402" s="183">
        <f t="shared" si="13"/>
        <v>0</v>
      </c>
      <c r="T402" s="183">
        <v>5440</v>
      </c>
      <c r="U402" s="184">
        <f t="shared" si="14"/>
        <v>84795</v>
      </c>
      <c r="V402" s="185"/>
      <c r="W402" s="199">
        <v>0</v>
      </c>
      <c r="X402" s="200">
        <v>0.09</v>
      </c>
      <c r="Y402" s="200">
        <v>3.3375820002301763E-2</v>
      </c>
      <c r="Z402" s="201">
        <v>0</v>
      </c>
      <c r="AA402" s="150"/>
      <c r="AB402" s="202">
        <v>4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450</v>
      </c>
      <c r="B403" s="195">
        <v>450086605</v>
      </c>
      <c r="C403" s="196" t="s">
        <v>529</v>
      </c>
      <c r="D403" s="197">
        <v>86</v>
      </c>
      <c r="E403" s="196" t="s">
        <v>113</v>
      </c>
      <c r="F403" s="197">
        <v>605</v>
      </c>
      <c r="G403" s="198" t="s">
        <v>383</v>
      </c>
      <c r="H403" s="180"/>
      <c r="I403" s="181">
        <v>9754</v>
      </c>
      <c r="J403" s="181">
        <v>7061</v>
      </c>
      <c r="K403" s="181">
        <v>0</v>
      </c>
      <c r="L403" s="181">
        <v>1088</v>
      </c>
      <c r="M403" s="181">
        <v>17903</v>
      </c>
      <c r="N403" s="180"/>
      <c r="O403" s="182">
        <v>4</v>
      </c>
      <c r="P403" s="182">
        <v>0</v>
      </c>
      <c r="Q403" s="183">
        <v>67260</v>
      </c>
      <c r="R403" s="183">
        <v>0</v>
      </c>
      <c r="S403" s="183">
        <f t="shared" si="13"/>
        <v>0</v>
      </c>
      <c r="T403" s="183">
        <v>4352</v>
      </c>
      <c r="U403" s="184">
        <f t="shared" si="14"/>
        <v>71612</v>
      </c>
      <c r="V403" s="185"/>
      <c r="W403" s="199">
        <v>0</v>
      </c>
      <c r="X403" s="200">
        <v>0.09</v>
      </c>
      <c r="Y403" s="200">
        <v>6.1902408960171781E-2</v>
      </c>
      <c r="Z403" s="201">
        <v>0</v>
      </c>
      <c r="AA403" s="150"/>
      <c r="AB403" s="202">
        <v>2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450</v>
      </c>
      <c r="B404" s="195">
        <v>450086683</v>
      </c>
      <c r="C404" s="196" t="s">
        <v>529</v>
      </c>
      <c r="D404" s="197">
        <v>86</v>
      </c>
      <c r="E404" s="196" t="s">
        <v>113</v>
      </c>
      <c r="F404" s="197">
        <v>683</v>
      </c>
      <c r="G404" s="198" t="s">
        <v>407</v>
      </c>
      <c r="H404" s="180"/>
      <c r="I404" s="181">
        <v>9754</v>
      </c>
      <c r="J404" s="181">
        <v>8121</v>
      </c>
      <c r="K404" s="181">
        <v>0</v>
      </c>
      <c r="L404" s="181">
        <v>1088</v>
      </c>
      <c r="M404" s="181">
        <v>18963</v>
      </c>
      <c r="N404" s="180"/>
      <c r="O404" s="182">
        <v>7</v>
      </c>
      <c r="P404" s="182">
        <v>0</v>
      </c>
      <c r="Q404" s="183">
        <v>125125</v>
      </c>
      <c r="R404" s="183">
        <v>0</v>
      </c>
      <c r="S404" s="183">
        <f t="shared" si="13"/>
        <v>0</v>
      </c>
      <c r="T404" s="183">
        <v>7616</v>
      </c>
      <c r="U404" s="184">
        <f t="shared" si="14"/>
        <v>132741</v>
      </c>
      <c r="V404" s="185"/>
      <c r="W404" s="199">
        <v>0</v>
      </c>
      <c r="X404" s="200">
        <v>0.09</v>
      </c>
      <c r="Y404" s="200">
        <v>2.9462773781191758E-2</v>
      </c>
      <c r="Z404" s="201">
        <v>0</v>
      </c>
      <c r="AA404" s="150"/>
      <c r="AB404" s="202">
        <v>3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453</v>
      </c>
      <c r="B405" s="195">
        <v>453137005</v>
      </c>
      <c r="C405" s="196" t="s">
        <v>530</v>
      </c>
      <c r="D405" s="197">
        <v>137</v>
      </c>
      <c r="E405" s="196" t="s">
        <v>164</v>
      </c>
      <c r="F405" s="197">
        <v>5</v>
      </c>
      <c r="G405" s="198" t="s">
        <v>32</v>
      </c>
      <c r="H405" s="180"/>
      <c r="I405" s="181">
        <v>11854</v>
      </c>
      <c r="J405" s="181">
        <v>5055</v>
      </c>
      <c r="K405" s="181">
        <v>0</v>
      </c>
      <c r="L405" s="181">
        <v>1088</v>
      </c>
      <c r="M405" s="181">
        <v>17997</v>
      </c>
      <c r="N405" s="180"/>
      <c r="O405" s="182">
        <v>3</v>
      </c>
      <c r="P405" s="182">
        <v>0</v>
      </c>
      <c r="Q405" s="183">
        <v>50727</v>
      </c>
      <c r="R405" s="183">
        <v>0</v>
      </c>
      <c r="S405" s="183">
        <f t="shared" si="13"/>
        <v>0</v>
      </c>
      <c r="T405" s="183">
        <v>3264</v>
      </c>
      <c r="U405" s="184">
        <f t="shared" si="14"/>
        <v>53991</v>
      </c>
      <c r="V405" s="185"/>
      <c r="W405" s="199">
        <v>0</v>
      </c>
      <c r="X405" s="200">
        <v>0.09</v>
      </c>
      <c r="Y405" s="200">
        <v>1.7850664631514426E-2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453</v>
      </c>
      <c r="B406" s="195">
        <v>453137061</v>
      </c>
      <c r="C406" s="196" t="s">
        <v>530</v>
      </c>
      <c r="D406" s="197">
        <v>137</v>
      </c>
      <c r="E406" s="196" t="s">
        <v>164</v>
      </c>
      <c r="F406" s="197">
        <v>61</v>
      </c>
      <c r="G406" s="198" t="s">
        <v>88</v>
      </c>
      <c r="H406" s="180"/>
      <c r="I406" s="181">
        <v>14959</v>
      </c>
      <c r="J406" s="181">
        <v>623</v>
      </c>
      <c r="K406" s="181">
        <v>0</v>
      </c>
      <c r="L406" s="181">
        <v>1088</v>
      </c>
      <c r="M406" s="181">
        <v>16670</v>
      </c>
      <c r="N406" s="180"/>
      <c r="O406" s="182">
        <v>80</v>
      </c>
      <c r="P406" s="182">
        <v>0</v>
      </c>
      <c r="Q406" s="183">
        <v>1246560</v>
      </c>
      <c r="R406" s="183">
        <v>0</v>
      </c>
      <c r="S406" s="183">
        <f t="shared" si="13"/>
        <v>0</v>
      </c>
      <c r="T406" s="183">
        <v>87040</v>
      </c>
      <c r="U406" s="184">
        <f t="shared" si="14"/>
        <v>1333600</v>
      </c>
      <c r="V406" s="185"/>
      <c r="W406" s="199">
        <v>0</v>
      </c>
      <c r="X406" s="200">
        <v>0.09</v>
      </c>
      <c r="Y406" s="200">
        <v>4.8976625189419531E-2</v>
      </c>
      <c r="Z406" s="201">
        <v>0</v>
      </c>
      <c r="AA406" s="150"/>
      <c r="AB406" s="202">
        <v>3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453</v>
      </c>
      <c r="B407" s="195">
        <v>453137086</v>
      </c>
      <c r="C407" s="196" t="s">
        <v>530</v>
      </c>
      <c r="D407" s="197">
        <v>137</v>
      </c>
      <c r="E407" s="196" t="s">
        <v>164</v>
      </c>
      <c r="F407" s="197">
        <v>86</v>
      </c>
      <c r="G407" s="198" t="s">
        <v>113</v>
      </c>
      <c r="H407" s="180"/>
      <c r="I407" s="181">
        <v>15193</v>
      </c>
      <c r="J407" s="181">
        <v>1546</v>
      </c>
      <c r="K407" s="181">
        <v>0</v>
      </c>
      <c r="L407" s="181">
        <v>1088</v>
      </c>
      <c r="M407" s="181">
        <v>17827</v>
      </c>
      <c r="N407" s="180"/>
      <c r="O407" s="182">
        <v>1</v>
      </c>
      <c r="P407" s="182">
        <v>0</v>
      </c>
      <c r="Q407" s="183">
        <v>16739</v>
      </c>
      <c r="R407" s="183">
        <v>0</v>
      </c>
      <c r="S407" s="183">
        <f t="shared" si="13"/>
        <v>0</v>
      </c>
      <c r="T407" s="183">
        <v>1088</v>
      </c>
      <c r="U407" s="184">
        <f t="shared" si="14"/>
        <v>17827</v>
      </c>
      <c r="V407" s="185"/>
      <c r="W407" s="199">
        <v>0</v>
      </c>
      <c r="X407" s="200">
        <v>0.09</v>
      </c>
      <c r="Y407" s="200">
        <v>6.5242144265274263E-2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453</v>
      </c>
      <c r="B408" s="195">
        <v>453137114</v>
      </c>
      <c r="C408" s="196" t="s">
        <v>530</v>
      </c>
      <c r="D408" s="197">
        <v>137</v>
      </c>
      <c r="E408" s="196" t="s">
        <v>164</v>
      </c>
      <c r="F408" s="197">
        <v>114</v>
      </c>
      <c r="G408" s="198" t="s">
        <v>141</v>
      </c>
      <c r="H408" s="180"/>
      <c r="I408" s="181">
        <v>15777</v>
      </c>
      <c r="J408" s="181">
        <v>2573</v>
      </c>
      <c r="K408" s="181">
        <v>0</v>
      </c>
      <c r="L408" s="181">
        <v>1088</v>
      </c>
      <c r="M408" s="181">
        <v>19438</v>
      </c>
      <c r="N408" s="180"/>
      <c r="O408" s="182">
        <v>2</v>
      </c>
      <c r="P408" s="182">
        <v>0</v>
      </c>
      <c r="Q408" s="183">
        <v>36700</v>
      </c>
      <c r="R408" s="183">
        <v>0</v>
      </c>
      <c r="S408" s="183">
        <f t="shared" si="13"/>
        <v>0</v>
      </c>
      <c r="T408" s="183">
        <v>2176</v>
      </c>
      <c r="U408" s="184">
        <f t="shared" si="14"/>
        <v>38876</v>
      </c>
      <c r="V408" s="185"/>
      <c r="W408" s="199">
        <v>0</v>
      </c>
      <c r="X408" s="200">
        <v>0.18</v>
      </c>
      <c r="Y408" s="200">
        <v>5.2660066241435564E-2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453</v>
      </c>
      <c r="B409" s="195">
        <v>453137137</v>
      </c>
      <c r="C409" s="196" t="s">
        <v>530</v>
      </c>
      <c r="D409" s="197">
        <v>137</v>
      </c>
      <c r="E409" s="196" t="s">
        <v>164</v>
      </c>
      <c r="F409" s="197">
        <v>137</v>
      </c>
      <c r="G409" s="198" t="s">
        <v>164</v>
      </c>
      <c r="H409" s="180"/>
      <c r="I409" s="181">
        <v>16116</v>
      </c>
      <c r="J409" s="181">
        <v>1802</v>
      </c>
      <c r="K409" s="181">
        <v>0</v>
      </c>
      <c r="L409" s="181">
        <v>1088</v>
      </c>
      <c r="M409" s="181">
        <v>19006</v>
      </c>
      <c r="N409" s="180"/>
      <c r="O409" s="182">
        <v>474</v>
      </c>
      <c r="P409" s="182">
        <v>0</v>
      </c>
      <c r="Q409" s="183">
        <v>8493132</v>
      </c>
      <c r="R409" s="183">
        <v>0</v>
      </c>
      <c r="S409" s="183">
        <f t="shared" si="13"/>
        <v>465117</v>
      </c>
      <c r="T409" s="183">
        <v>515712</v>
      </c>
      <c r="U409" s="184">
        <f t="shared" si="14"/>
        <v>9473961</v>
      </c>
      <c r="V409" s="185"/>
      <c r="W409" s="199">
        <v>0</v>
      </c>
      <c r="X409" s="200">
        <v>0.18</v>
      </c>
      <c r="Y409" s="200">
        <v>0.11041497642220299</v>
      </c>
      <c r="Z409" s="201">
        <v>0</v>
      </c>
      <c r="AA409" s="150"/>
      <c r="AB409" s="202">
        <v>21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453</v>
      </c>
      <c r="B410" s="195">
        <v>453137161</v>
      </c>
      <c r="C410" s="196" t="s">
        <v>530</v>
      </c>
      <c r="D410" s="197">
        <v>137</v>
      </c>
      <c r="E410" s="196" t="s">
        <v>164</v>
      </c>
      <c r="F410" s="197">
        <v>161</v>
      </c>
      <c r="G410" s="198" t="s">
        <v>188</v>
      </c>
      <c r="H410" s="180"/>
      <c r="I410" s="181">
        <v>15171</v>
      </c>
      <c r="J410" s="181">
        <v>7858</v>
      </c>
      <c r="K410" s="181">
        <v>0</v>
      </c>
      <c r="L410" s="181">
        <v>1088</v>
      </c>
      <c r="M410" s="181">
        <v>24117</v>
      </c>
      <c r="N410" s="180"/>
      <c r="O410" s="182">
        <v>1</v>
      </c>
      <c r="P410" s="182">
        <v>0</v>
      </c>
      <c r="Q410" s="183">
        <v>23029</v>
      </c>
      <c r="R410" s="183">
        <v>0</v>
      </c>
      <c r="S410" s="183">
        <f t="shared" si="13"/>
        <v>0</v>
      </c>
      <c r="T410" s="183">
        <v>1088</v>
      </c>
      <c r="U410" s="184">
        <f t="shared" si="14"/>
        <v>24117</v>
      </c>
      <c r="V410" s="185"/>
      <c r="W410" s="199">
        <v>0</v>
      </c>
      <c r="X410" s="200">
        <v>0.09</v>
      </c>
      <c r="Y410" s="200">
        <v>1.0028149068269075E-2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453</v>
      </c>
      <c r="B411" s="195">
        <v>453137210</v>
      </c>
      <c r="C411" s="196" t="s">
        <v>530</v>
      </c>
      <c r="D411" s="197">
        <v>137</v>
      </c>
      <c r="E411" s="196" t="s">
        <v>164</v>
      </c>
      <c r="F411" s="197">
        <v>210</v>
      </c>
      <c r="G411" s="198" t="s">
        <v>237</v>
      </c>
      <c r="H411" s="180"/>
      <c r="I411" s="181">
        <v>14729</v>
      </c>
      <c r="J411" s="181">
        <v>4795</v>
      </c>
      <c r="K411" s="181">
        <v>0</v>
      </c>
      <c r="L411" s="181">
        <v>1088</v>
      </c>
      <c r="M411" s="181">
        <v>20612</v>
      </c>
      <c r="N411" s="180"/>
      <c r="O411" s="182">
        <v>2</v>
      </c>
      <c r="P411" s="182">
        <v>0</v>
      </c>
      <c r="Q411" s="183">
        <v>39048</v>
      </c>
      <c r="R411" s="183">
        <v>0</v>
      </c>
      <c r="S411" s="183">
        <f t="shared" si="13"/>
        <v>0</v>
      </c>
      <c r="T411" s="183">
        <v>2176</v>
      </c>
      <c r="U411" s="184">
        <f t="shared" si="14"/>
        <v>41224</v>
      </c>
      <c r="V411" s="185"/>
      <c r="W411" s="199">
        <v>0</v>
      </c>
      <c r="X411" s="200">
        <v>0.09</v>
      </c>
      <c r="Y411" s="200">
        <v>5.4873783118718794E-2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453</v>
      </c>
      <c r="B412" s="195">
        <v>453137227</v>
      </c>
      <c r="C412" s="196" t="s">
        <v>530</v>
      </c>
      <c r="D412" s="197">
        <v>137</v>
      </c>
      <c r="E412" s="196" t="s">
        <v>164</v>
      </c>
      <c r="F412" s="197">
        <v>227</v>
      </c>
      <c r="G412" s="198" t="s">
        <v>254</v>
      </c>
      <c r="H412" s="180"/>
      <c r="I412" s="181">
        <v>18511</v>
      </c>
      <c r="J412" s="181">
        <v>4891</v>
      </c>
      <c r="K412" s="181">
        <v>0</v>
      </c>
      <c r="L412" s="181">
        <v>1088</v>
      </c>
      <c r="M412" s="181">
        <v>24490</v>
      </c>
      <c r="N412" s="180"/>
      <c r="O412" s="182">
        <v>1</v>
      </c>
      <c r="P412" s="182">
        <v>0</v>
      </c>
      <c r="Q412" s="183">
        <v>23402</v>
      </c>
      <c r="R412" s="183">
        <v>0</v>
      </c>
      <c r="S412" s="183">
        <f t="shared" si="13"/>
        <v>0</v>
      </c>
      <c r="T412" s="183">
        <v>1088</v>
      </c>
      <c r="U412" s="184">
        <f t="shared" si="14"/>
        <v>24490</v>
      </c>
      <c r="V412" s="185"/>
      <c r="W412" s="199">
        <v>0</v>
      </c>
      <c r="X412" s="200">
        <v>0.18</v>
      </c>
      <c r="Y412" s="200">
        <v>1.5164812165869875E-2</v>
      </c>
      <c r="Z412" s="201">
        <v>0</v>
      </c>
      <c r="AA412" s="150"/>
      <c r="AB412" s="202">
        <v>0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453</v>
      </c>
      <c r="B413" s="195">
        <v>453137278</v>
      </c>
      <c r="C413" s="196" t="s">
        <v>530</v>
      </c>
      <c r="D413" s="197">
        <v>137</v>
      </c>
      <c r="E413" s="196" t="s">
        <v>164</v>
      </c>
      <c r="F413" s="197">
        <v>278</v>
      </c>
      <c r="G413" s="198" t="s">
        <v>305</v>
      </c>
      <c r="H413" s="180"/>
      <c r="I413" s="181">
        <v>12553</v>
      </c>
      <c r="J413" s="181">
        <v>2863</v>
      </c>
      <c r="K413" s="181">
        <v>0</v>
      </c>
      <c r="L413" s="181">
        <v>1088</v>
      </c>
      <c r="M413" s="181">
        <v>16504</v>
      </c>
      <c r="N413" s="180"/>
      <c r="O413" s="182">
        <v>9</v>
      </c>
      <c r="P413" s="182">
        <v>0</v>
      </c>
      <c r="Q413" s="183">
        <v>138744</v>
      </c>
      <c r="R413" s="183">
        <v>0</v>
      </c>
      <c r="S413" s="183">
        <f t="shared" si="13"/>
        <v>0</v>
      </c>
      <c r="T413" s="183">
        <v>9792</v>
      </c>
      <c r="U413" s="184">
        <f t="shared" si="14"/>
        <v>148536</v>
      </c>
      <c r="V413" s="185"/>
      <c r="W413" s="199">
        <v>0</v>
      </c>
      <c r="X413" s="200">
        <v>0.09</v>
      </c>
      <c r="Y413" s="200">
        <v>7.0843398200404167E-2</v>
      </c>
      <c r="Z413" s="201">
        <v>0</v>
      </c>
      <c r="AA413" s="150"/>
      <c r="AB413" s="202">
        <v>0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453</v>
      </c>
      <c r="B414" s="195">
        <v>453137281</v>
      </c>
      <c r="C414" s="196" t="s">
        <v>530</v>
      </c>
      <c r="D414" s="197">
        <v>137</v>
      </c>
      <c r="E414" s="196" t="s">
        <v>164</v>
      </c>
      <c r="F414" s="197">
        <v>281</v>
      </c>
      <c r="G414" s="198" t="s">
        <v>308</v>
      </c>
      <c r="H414" s="180"/>
      <c r="I414" s="181">
        <v>15868</v>
      </c>
      <c r="J414" s="181">
        <v>3</v>
      </c>
      <c r="K414" s="181">
        <v>0</v>
      </c>
      <c r="L414" s="181">
        <v>1088</v>
      </c>
      <c r="M414" s="181">
        <v>16959</v>
      </c>
      <c r="N414" s="180"/>
      <c r="O414" s="182">
        <v>93</v>
      </c>
      <c r="P414" s="182">
        <v>0</v>
      </c>
      <c r="Q414" s="183">
        <v>1476003</v>
      </c>
      <c r="R414" s="183">
        <v>0</v>
      </c>
      <c r="S414" s="183">
        <f t="shared" si="13"/>
        <v>0</v>
      </c>
      <c r="T414" s="183">
        <v>101184</v>
      </c>
      <c r="U414" s="184">
        <f t="shared" si="14"/>
        <v>1577187</v>
      </c>
      <c r="V414" s="185"/>
      <c r="W414" s="199">
        <v>0</v>
      </c>
      <c r="X414" s="200">
        <v>0.18</v>
      </c>
      <c r="Y414" s="200">
        <v>0.14941709021422631</v>
      </c>
      <c r="Z414" s="201">
        <v>0</v>
      </c>
      <c r="AA414" s="150"/>
      <c r="AB414" s="202">
        <v>7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453</v>
      </c>
      <c r="B415" s="195">
        <v>453137325</v>
      </c>
      <c r="C415" s="196" t="s">
        <v>530</v>
      </c>
      <c r="D415" s="197">
        <v>137</v>
      </c>
      <c r="E415" s="196" t="s">
        <v>164</v>
      </c>
      <c r="F415" s="197">
        <v>325</v>
      </c>
      <c r="G415" s="198" t="s">
        <v>352</v>
      </c>
      <c r="H415" s="180"/>
      <c r="I415" s="181">
        <v>16018</v>
      </c>
      <c r="J415" s="181">
        <v>1553</v>
      </c>
      <c r="K415" s="181">
        <v>0</v>
      </c>
      <c r="L415" s="181">
        <v>1088</v>
      </c>
      <c r="M415" s="181">
        <v>18659</v>
      </c>
      <c r="N415" s="180"/>
      <c r="O415" s="182">
        <v>3</v>
      </c>
      <c r="P415" s="182">
        <v>0</v>
      </c>
      <c r="Q415" s="183">
        <v>52713</v>
      </c>
      <c r="R415" s="183">
        <v>0</v>
      </c>
      <c r="S415" s="183">
        <f t="shared" si="13"/>
        <v>0</v>
      </c>
      <c r="T415" s="183">
        <v>3264</v>
      </c>
      <c r="U415" s="184">
        <f t="shared" si="14"/>
        <v>55977</v>
      </c>
      <c r="V415" s="185"/>
      <c r="W415" s="199">
        <v>0</v>
      </c>
      <c r="X415" s="200">
        <v>0.09</v>
      </c>
      <c r="Y415" s="200">
        <v>1.4931310133781295E-2</v>
      </c>
      <c r="Z415" s="201">
        <v>0</v>
      </c>
      <c r="AA415" s="150"/>
      <c r="AB415" s="202">
        <v>0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453</v>
      </c>
      <c r="B416" s="195">
        <v>453137332</v>
      </c>
      <c r="C416" s="196" t="s">
        <v>530</v>
      </c>
      <c r="D416" s="197">
        <v>137</v>
      </c>
      <c r="E416" s="196" t="s">
        <v>164</v>
      </c>
      <c r="F416" s="197">
        <v>332</v>
      </c>
      <c r="G416" s="198" t="s">
        <v>359</v>
      </c>
      <c r="H416" s="180"/>
      <c r="I416" s="181">
        <v>15079</v>
      </c>
      <c r="J416" s="181">
        <v>1142</v>
      </c>
      <c r="K416" s="181">
        <v>0</v>
      </c>
      <c r="L416" s="181">
        <v>1088</v>
      </c>
      <c r="M416" s="181">
        <v>17309</v>
      </c>
      <c r="N416" s="180"/>
      <c r="O416" s="182">
        <v>14</v>
      </c>
      <c r="P416" s="182">
        <v>0</v>
      </c>
      <c r="Q416" s="183">
        <v>227094</v>
      </c>
      <c r="R416" s="183">
        <v>0</v>
      </c>
      <c r="S416" s="183">
        <f t="shared" si="13"/>
        <v>0</v>
      </c>
      <c r="T416" s="183">
        <v>15232</v>
      </c>
      <c r="U416" s="184">
        <f t="shared" si="14"/>
        <v>242326</v>
      </c>
      <c r="V416" s="185"/>
      <c r="W416" s="199">
        <v>0</v>
      </c>
      <c r="X416" s="200">
        <v>0.09</v>
      </c>
      <c r="Y416" s="200">
        <v>2.5912383040564823E-2</v>
      </c>
      <c r="Z416" s="201">
        <v>0</v>
      </c>
      <c r="AA416" s="150"/>
      <c r="AB416" s="202">
        <v>1</v>
      </c>
      <c r="AC416" s="203">
        <v>0</v>
      </c>
      <c r="AD416" s="184">
        <v>0</v>
      </c>
      <c r="AE416" s="203">
        <v>0</v>
      </c>
      <c r="AF416" s="204">
        <v>0</v>
      </c>
      <c r="AG416" s="193"/>
    </row>
    <row r="417" spans="1:33" s="59" customFormat="1">
      <c r="A417" s="194">
        <v>453</v>
      </c>
      <c r="B417" s="195">
        <v>453137680</v>
      </c>
      <c r="C417" s="196" t="s">
        <v>530</v>
      </c>
      <c r="D417" s="197">
        <v>137</v>
      </c>
      <c r="E417" s="196" t="s">
        <v>164</v>
      </c>
      <c r="F417" s="197">
        <v>680</v>
      </c>
      <c r="G417" s="198" t="s">
        <v>406</v>
      </c>
      <c r="H417" s="180"/>
      <c r="I417" s="181">
        <v>10115</v>
      </c>
      <c r="J417" s="181">
        <v>2985</v>
      </c>
      <c r="K417" s="181">
        <v>0</v>
      </c>
      <c r="L417" s="181">
        <v>1088</v>
      </c>
      <c r="M417" s="181">
        <v>14188</v>
      </c>
      <c r="N417" s="180"/>
      <c r="O417" s="182">
        <v>2</v>
      </c>
      <c r="P417" s="182">
        <v>0</v>
      </c>
      <c r="Q417" s="183">
        <v>26200</v>
      </c>
      <c r="R417" s="183">
        <v>0</v>
      </c>
      <c r="S417" s="183">
        <f t="shared" si="13"/>
        <v>0</v>
      </c>
      <c r="T417" s="183">
        <v>2176</v>
      </c>
      <c r="U417" s="184">
        <f t="shared" si="14"/>
        <v>28376</v>
      </c>
      <c r="V417" s="185"/>
      <c r="W417" s="199">
        <v>0</v>
      </c>
      <c r="X417" s="200">
        <v>0.09</v>
      </c>
      <c r="Y417" s="200">
        <v>6.5186863469113591E-3</v>
      </c>
      <c r="Z417" s="201">
        <v>0</v>
      </c>
      <c r="AA417" s="150"/>
      <c r="AB417" s="202">
        <v>0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454</v>
      </c>
      <c r="B418" s="195">
        <v>454149009</v>
      </c>
      <c r="C418" s="196" t="s">
        <v>531</v>
      </c>
      <c r="D418" s="197">
        <v>149</v>
      </c>
      <c r="E418" s="196" t="s">
        <v>176</v>
      </c>
      <c r="F418" s="197">
        <v>9</v>
      </c>
      <c r="G418" s="198" t="s">
        <v>36</v>
      </c>
      <c r="H418" s="180"/>
      <c r="I418" s="181">
        <v>14225</v>
      </c>
      <c r="J418" s="181">
        <v>9981</v>
      </c>
      <c r="K418" s="181">
        <v>0</v>
      </c>
      <c r="L418" s="181">
        <v>1088</v>
      </c>
      <c r="M418" s="181">
        <v>25294</v>
      </c>
      <c r="N418" s="180"/>
      <c r="O418" s="182">
        <v>3</v>
      </c>
      <c r="P418" s="182">
        <v>0</v>
      </c>
      <c r="Q418" s="183">
        <v>72618</v>
      </c>
      <c r="R418" s="183">
        <v>0</v>
      </c>
      <c r="S418" s="183">
        <f t="shared" si="13"/>
        <v>0</v>
      </c>
      <c r="T418" s="183">
        <v>3264</v>
      </c>
      <c r="U418" s="184">
        <f t="shared" si="14"/>
        <v>75882</v>
      </c>
      <c r="V418" s="185"/>
      <c r="W418" s="199">
        <v>0</v>
      </c>
      <c r="X418" s="200">
        <v>0.09</v>
      </c>
      <c r="Y418" s="200">
        <v>2.3364461654453873E-3</v>
      </c>
      <c r="Z418" s="201">
        <v>0</v>
      </c>
      <c r="AA418" s="150"/>
      <c r="AB418" s="202">
        <v>0</v>
      </c>
      <c r="AC418" s="203">
        <v>0</v>
      </c>
      <c r="AD418" s="184">
        <v>0</v>
      </c>
      <c r="AE418" s="203">
        <v>0</v>
      </c>
      <c r="AF418" s="204">
        <v>0</v>
      </c>
      <c r="AG418" s="193"/>
    </row>
    <row r="419" spans="1:33" s="59" customFormat="1">
      <c r="A419" s="194">
        <v>454</v>
      </c>
      <c r="B419" s="195">
        <v>454149128</v>
      </c>
      <c r="C419" s="196" t="s">
        <v>531</v>
      </c>
      <c r="D419" s="197">
        <v>149</v>
      </c>
      <c r="E419" s="196" t="s">
        <v>176</v>
      </c>
      <c r="F419" s="197">
        <v>128</v>
      </c>
      <c r="G419" s="198" t="s">
        <v>155</v>
      </c>
      <c r="H419" s="180"/>
      <c r="I419" s="181">
        <v>15552</v>
      </c>
      <c r="J419" s="181">
        <v>1612</v>
      </c>
      <c r="K419" s="181">
        <v>0</v>
      </c>
      <c r="L419" s="181">
        <v>1088</v>
      </c>
      <c r="M419" s="181">
        <v>18252</v>
      </c>
      <c r="N419" s="180"/>
      <c r="O419" s="182">
        <v>27</v>
      </c>
      <c r="P419" s="182">
        <v>0</v>
      </c>
      <c r="Q419" s="183">
        <v>463428</v>
      </c>
      <c r="R419" s="183">
        <v>0</v>
      </c>
      <c r="S419" s="183">
        <f t="shared" si="13"/>
        <v>0</v>
      </c>
      <c r="T419" s="183">
        <v>29376</v>
      </c>
      <c r="U419" s="184">
        <f t="shared" si="14"/>
        <v>492804</v>
      </c>
      <c r="V419" s="185"/>
      <c r="W419" s="199">
        <v>0</v>
      </c>
      <c r="X419" s="200">
        <v>0.09</v>
      </c>
      <c r="Y419" s="200">
        <v>4.3097264792693248E-2</v>
      </c>
      <c r="Z419" s="201">
        <v>0</v>
      </c>
      <c r="AA419" s="150"/>
      <c r="AB419" s="202">
        <v>0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454</v>
      </c>
      <c r="B420" s="195">
        <v>454149149</v>
      </c>
      <c r="C420" s="196" t="s">
        <v>531</v>
      </c>
      <c r="D420" s="197">
        <v>149</v>
      </c>
      <c r="E420" s="196" t="s">
        <v>176</v>
      </c>
      <c r="F420" s="197">
        <v>149</v>
      </c>
      <c r="G420" s="198" t="s">
        <v>176</v>
      </c>
      <c r="H420" s="180"/>
      <c r="I420" s="181">
        <v>16132</v>
      </c>
      <c r="J420" s="181">
        <v>117</v>
      </c>
      <c r="K420" s="181">
        <v>0</v>
      </c>
      <c r="L420" s="181">
        <v>1088</v>
      </c>
      <c r="M420" s="181">
        <v>17337</v>
      </c>
      <c r="N420" s="180"/>
      <c r="O420" s="182">
        <v>735</v>
      </c>
      <c r="P420" s="182">
        <v>0</v>
      </c>
      <c r="Q420" s="183">
        <v>11943015</v>
      </c>
      <c r="R420" s="183">
        <v>0</v>
      </c>
      <c r="S420" s="183">
        <f t="shared" si="13"/>
        <v>68995</v>
      </c>
      <c r="T420" s="183">
        <v>799680</v>
      </c>
      <c r="U420" s="184">
        <f t="shared" si="14"/>
        <v>12811690</v>
      </c>
      <c r="V420" s="185"/>
      <c r="W420" s="199">
        <v>0</v>
      </c>
      <c r="X420" s="200">
        <v>0.18</v>
      </c>
      <c r="Y420" s="200">
        <v>0.12338713336271696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454</v>
      </c>
      <c r="B421" s="195">
        <v>454149181</v>
      </c>
      <c r="C421" s="196" t="s">
        <v>531</v>
      </c>
      <c r="D421" s="197">
        <v>149</v>
      </c>
      <c r="E421" s="196" t="s">
        <v>176</v>
      </c>
      <c r="F421" s="197">
        <v>181</v>
      </c>
      <c r="G421" s="198" t="s">
        <v>208</v>
      </c>
      <c r="H421" s="180"/>
      <c r="I421" s="181">
        <v>15204</v>
      </c>
      <c r="J421" s="181">
        <v>285</v>
      </c>
      <c r="K421" s="181">
        <v>0</v>
      </c>
      <c r="L421" s="181">
        <v>1088</v>
      </c>
      <c r="M421" s="181">
        <v>16577</v>
      </c>
      <c r="N421" s="180"/>
      <c r="O421" s="182">
        <v>88</v>
      </c>
      <c r="P421" s="182">
        <v>0</v>
      </c>
      <c r="Q421" s="183">
        <v>1363032</v>
      </c>
      <c r="R421" s="183">
        <v>0</v>
      </c>
      <c r="S421" s="183">
        <f t="shared" si="13"/>
        <v>0</v>
      </c>
      <c r="T421" s="183">
        <v>95744</v>
      </c>
      <c r="U421" s="184">
        <f t="shared" si="14"/>
        <v>1458776</v>
      </c>
      <c r="V421" s="185"/>
      <c r="W421" s="199">
        <v>0</v>
      </c>
      <c r="X421" s="200">
        <v>0.09</v>
      </c>
      <c r="Y421" s="200">
        <v>2.4454459903836961E-2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454</v>
      </c>
      <c r="B422" s="195">
        <v>454149211</v>
      </c>
      <c r="C422" s="196" t="s">
        <v>531</v>
      </c>
      <c r="D422" s="197">
        <v>149</v>
      </c>
      <c r="E422" s="196" t="s">
        <v>176</v>
      </c>
      <c r="F422" s="197">
        <v>211</v>
      </c>
      <c r="G422" s="198" t="s">
        <v>238</v>
      </c>
      <c r="H422" s="180"/>
      <c r="I422" s="181">
        <v>12935</v>
      </c>
      <c r="J422" s="181">
        <v>3187</v>
      </c>
      <c r="K422" s="181">
        <v>0</v>
      </c>
      <c r="L422" s="181">
        <v>1088</v>
      </c>
      <c r="M422" s="181">
        <v>17210</v>
      </c>
      <c r="N422" s="180"/>
      <c r="O422" s="182">
        <v>1</v>
      </c>
      <c r="P422" s="182">
        <v>0</v>
      </c>
      <c r="Q422" s="183">
        <v>16122</v>
      </c>
      <c r="R422" s="183">
        <v>0</v>
      </c>
      <c r="S422" s="183">
        <f t="shared" si="13"/>
        <v>0</v>
      </c>
      <c r="T422" s="183">
        <v>1088</v>
      </c>
      <c r="U422" s="184">
        <f t="shared" si="14"/>
        <v>17210</v>
      </c>
      <c r="V422" s="185"/>
      <c r="W422" s="199">
        <v>0</v>
      </c>
      <c r="X422" s="200">
        <v>0.09</v>
      </c>
      <c r="Y422" s="200">
        <v>2.4218698152397408E-3</v>
      </c>
      <c r="Z422" s="201">
        <v>0</v>
      </c>
      <c r="AA422" s="150"/>
      <c r="AB422" s="202">
        <v>0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455</v>
      </c>
      <c r="B423" s="195">
        <v>455128105</v>
      </c>
      <c r="C423" s="196" t="s">
        <v>532</v>
      </c>
      <c r="D423" s="197">
        <v>128</v>
      </c>
      <c r="E423" s="196" t="s">
        <v>155</v>
      </c>
      <c r="F423" s="197">
        <v>105</v>
      </c>
      <c r="G423" s="198" t="s">
        <v>132</v>
      </c>
      <c r="H423" s="180"/>
      <c r="I423" s="181">
        <v>11439.080834001601</v>
      </c>
      <c r="J423" s="181">
        <v>4706</v>
      </c>
      <c r="K423" s="181">
        <v>0</v>
      </c>
      <c r="L423" s="181">
        <v>1088</v>
      </c>
      <c r="M423" s="181">
        <v>17233.080834001601</v>
      </c>
      <c r="N423" s="180"/>
      <c r="O423" s="182">
        <v>2</v>
      </c>
      <c r="P423" s="182">
        <v>0</v>
      </c>
      <c r="Q423" s="183">
        <v>32290</v>
      </c>
      <c r="R423" s="183">
        <v>0</v>
      </c>
      <c r="S423" s="183">
        <f t="shared" si="13"/>
        <v>0</v>
      </c>
      <c r="T423" s="183">
        <v>2176</v>
      </c>
      <c r="U423" s="184">
        <f t="shared" si="14"/>
        <v>34466</v>
      </c>
      <c r="V423" s="185"/>
      <c r="W423" s="199">
        <v>0</v>
      </c>
      <c r="X423" s="200">
        <v>0.09</v>
      </c>
      <c r="Y423" s="200">
        <v>2.9191463326174233E-3</v>
      </c>
      <c r="Z423" s="201">
        <v>0</v>
      </c>
      <c r="AA423" s="150"/>
      <c r="AB423" s="202">
        <v>0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455</v>
      </c>
      <c r="B424" s="195">
        <v>455128128</v>
      </c>
      <c r="C424" s="196" t="s">
        <v>532</v>
      </c>
      <c r="D424" s="197">
        <v>128</v>
      </c>
      <c r="E424" s="196" t="s">
        <v>155</v>
      </c>
      <c r="F424" s="197">
        <v>128</v>
      </c>
      <c r="G424" s="198" t="s">
        <v>155</v>
      </c>
      <c r="H424" s="180"/>
      <c r="I424" s="181">
        <v>12530</v>
      </c>
      <c r="J424" s="181">
        <v>1299</v>
      </c>
      <c r="K424" s="181">
        <v>0</v>
      </c>
      <c r="L424" s="181">
        <v>1088</v>
      </c>
      <c r="M424" s="181">
        <v>14917</v>
      </c>
      <c r="N424" s="180"/>
      <c r="O424" s="182">
        <v>288</v>
      </c>
      <c r="P424" s="182">
        <v>0</v>
      </c>
      <c r="Q424" s="183">
        <v>3982752</v>
      </c>
      <c r="R424" s="183">
        <v>0</v>
      </c>
      <c r="S424" s="183">
        <f t="shared" si="13"/>
        <v>0</v>
      </c>
      <c r="T424" s="183">
        <v>313344</v>
      </c>
      <c r="U424" s="184">
        <f t="shared" si="14"/>
        <v>4296096</v>
      </c>
      <c r="V424" s="185"/>
      <c r="W424" s="199">
        <v>0</v>
      </c>
      <c r="X424" s="200">
        <v>0.09</v>
      </c>
      <c r="Y424" s="200">
        <v>4.3097264792693248E-2</v>
      </c>
      <c r="Z424" s="201">
        <v>0</v>
      </c>
      <c r="AA424" s="150"/>
      <c r="AB424" s="202">
        <v>0</v>
      </c>
      <c r="AC424" s="203">
        <v>0</v>
      </c>
      <c r="AD424" s="184">
        <v>0</v>
      </c>
      <c r="AE424" s="203">
        <v>0</v>
      </c>
      <c r="AF424" s="204">
        <v>0</v>
      </c>
      <c r="AG424" s="193"/>
    </row>
    <row r="425" spans="1:33" s="59" customFormat="1">
      <c r="A425" s="194">
        <v>455</v>
      </c>
      <c r="B425" s="195">
        <v>455128149</v>
      </c>
      <c r="C425" s="196" t="s">
        <v>532</v>
      </c>
      <c r="D425" s="197">
        <v>128</v>
      </c>
      <c r="E425" s="196" t="s">
        <v>155</v>
      </c>
      <c r="F425" s="197">
        <v>149</v>
      </c>
      <c r="G425" s="198" t="s">
        <v>176</v>
      </c>
      <c r="H425" s="180"/>
      <c r="I425" s="181">
        <v>13263</v>
      </c>
      <c r="J425" s="181">
        <v>96</v>
      </c>
      <c r="K425" s="181">
        <v>0</v>
      </c>
      <c r="L425" s="181">
        <v>1088</v>
      </c>
      <c r="M425" s="181">
        <v>14447</v>
      </c>
      <c r="N425" s="180"/>
      <c r="O425" s="182">
        <v>4</v>
      </c>
      <c r="P425" s="182">
        <v>0</v>
      </c>
      <c r="Q425" s="183">
        <v>53436</v>
      </c>
      <c r="R425" s="183">
        <v>0</v>
      </c>
      <c r="S425" s="183">
        <f t="shared" si="13"/>
        <v>0</v>
      </c>
      <c r="T425" s="183">
        <v>4352</v>
      </c>
      <c r="U425" s="184">
        <f t="shared" si="14"/>
        <v>57788</v>
      </c>
      <c r="V425" s="185"/>
      <c r="W425" s="199">
        <v>0</v>
      </c>
      <c r="X425" s="200">
        <v>0.18</v>
      </c>
      <c r="Y425" s="200">
        <v>0.12338713336271696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0</v>
      </c>
      <c r="AF425" s="204">
        <v>0</v>
      </c>
      <c r="AG425" s="193"/>
    </row>
    <row r="426" spans="1:33" s="59" customFormat="1">
      <c r="A426" s="194">
        <v>455</v>
      </c>
      <c r="B426" s="195">
        <v>455128181</v>
      </c>
      <c r="C426" s="196" t="s">
        <v>532</v>
      </c>
      <c r="D426" s="197">
        <v>128</v>
      </c>
      <c r="E426" s="196" t="s">
        <v>155</v>
      </c>
      <c r="F426" s="197">
        <v>181</v>
      </c>
      <c r="G426" s="198" t="s">
        <v>208</v>
      </c>
      <c r="H426" s="180"/>
      <c r="I426" s="181">
        <v>9875</v>
      </c>
      <c r="J426" s="181">
        <v>185</v>
      </c>
      <c r="K426" s="181">
        <v>0</v>
      </c>
      <c r="L426" s="181">
        <v>1088</v>
      </c>
      <c r="M426" s="181">
        <v>11148</v>
      </c>
      <c r="N426" s="180"/>
      <c r="O426" s="182">
        <v>3</v>
      </c>
      <c r="P426" s="182">
        <v>0</v>
      </c>
      <c r="Q426" s="183">
        <v>30180</v>
      </c>
      <c r="R426" s="183">
        <v>0</v>
      </c>
      <c r="S426" s="183">
        <f t="shared" si="13"/>
        <v>0</v>
      </c>
      <c r="T426" s="183">
        <v>3264</v>
      </c>
      <c r="U426" s="184">
        <f t="shared" si="14"/>
        <v>33444</v>
      </c>
      <c r="V426" s="185"/>
      <c r="W426" s="199">
        <v>0</v>
      </c>
      <c r="X426" s="200">
        <v>0.09</v>
      </c>
      <c r="Y426" s="200">
        <v>2.4454459903836961E-2</v>
      </c>
      <c r="Z426" s="201">
        <v>0</v>
      </c>
      <c r="AA426" s="150"/>
      <c r="AB426" s="202">
        <v>0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455</v>
      </c>
      <c r="B427" s="195">
        <v>455128211</v>
      </c>
      <c r="C427" s="196" t="s">
        <v>532</v>
      </c>
      <c r="D427" s="197">
        <v>128</v>
      </c>
      <c r="E427" s="196" t="s">
        <v>155</v>
      </c>
      <c r="F427" s="197">
        <v>211</v>
      </c>
      <c r="G427" s="198" t="s">
        <v>238</v>
      </c>
      <c r="H427" s="180"/>
      <c r="I427" s="181">
        <v>11958.603272487353</v>
      </c>
      <c r="J427" s="181">
        <v>2947</v>
      </c>
      <c r="K427" s="181">
        <v>0</v>
      </c>
      <c r="L427" s="181">
        <v>1088</v>
      </c>
      <c r="M427" s="181">
        <v>15993.603272487353</v>
      </c>
      <c r="N427" s="180"/>
      <c r="O427" s="182">
        <v>2</v>
      </c>
      <c r="P427" s="182">
        <v>0</v>
      </c>
      <c r="Q427" s="183">
        <v>29812</v>
      </c>
      <c r="R427" s="183">
        <v>0</v>
      </c>
      <c r="S427" s="183">
        <f t="shared" si="13"/>
        <v>0</v>
      </c>
      <c r="T427" s="183">
        <v>2176</v>
      </c>
      <c r="U427" s="184">
        <f t="shared" si="14"/>
        <v>31988</v>
      </c>
      <c r="V427" s="185"/>
      <c r="W427" s="199">
        <v>0</v>
      </c>
      <c r="X427" s="200">
        <v>0.09</v>
      </c>
      <c r="Y427" s="200">
        <v>2.4218698152397408E-3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455</v>
      </c>
      <c r="B428" s="195">
        <v>455128305</v>
      </c>
      <c r="C428" s="196" t="s">
        <v>532</v>
      </c>
      <c r="D428" s="197">
        <v>128</v>
      </c>
      <c r="E428" s="196" t="s">
        <v>155</v>
      </c>
      <c r="F428" s="197">
        <v>305</v>
      </c>
      <c r="G428" s="198" t="s">
        <v>332</v>
      </c>
      <c r="H428" s="180"/>
      <c r="I428" s="181">
        <v>12188.46260643962</v>
      </c>
      <c r="J428" s="181">
        <v>5115</v>
      </c>
      <c r="K428" s="181">
        <v>0</v>
      </c>
      <c r="L428" s="181">
        <v>1088</v>
      </c>
      <c r="M428" s="181">
        <v>18391.462606439622</v>
      </c>
      <c r="N428" s="180"/>
      <c r="O428" s="182">
        <v>2</v>
      </c>
      <c r="P428" s="182">
        <v>0</v>
      </c>
      <c r="Q428" s="183">
        <v>34606</v>
      </c>
      <c r="R428" s="183">
        <v>0</v>
      </c>
      <c r="S428" s="183">
        <f t="shared" si="13"/>
        <v>0</v>
      </c>
      <c r="T428" s="183">
        <v>2176</v>
      </c>
      <c r="U428" s="184">
        <f t="shared" si="14"/>
        <v>36782</v>
      </c>
      <c r="V428" s="185"/>
      <c r="W428" s="199">
        <v>0</v>
      </c>
      <c r="X428" s="200">
        <v>0.09</v>
      </c>
      <c r="Y428" s="200">
        <v>2.002751947525637E-2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455</v>
      </c>
      <c r="B429" s="195">
        <v>455128745</v>
      </c>
      <c r="C429" s="196" t="s">
        <v>532</v>
      </c>
      <c r="D429" s="197">
        <v>128</v>
      </c>
      <c r="E429" s="196" t="s">
        <v>155</v>
      </c>
      <c r="F429" s="197">
        <v>745</v>
      </c>
      <c r="G429" s="198" t="s">
        <v>424</v>
      </c>
      <c r="H429" s="180"/>
      <c r="I429" s="181">
        <v>12789</v>
      </c>
      <c r="J429" s="181">
        <v>5569</v>
      </c>
      <c r="K429" s="181">
        <v>0</v>
      </c>
      <c r="L429" s="181">
        <v>1088</v>
      </c>
      <c r="M429" s="181">
        <v>19446</v>
      </c>
      <c r="N429" s="180"/>
      <c r="O429" s="182">
        <v>5</v>
      </c>
      <c r="P429" s="182">
        <v>0</v>
      </c>
      <c r="Q429" s="183">
        <v>91790</v>
      </c>
      <c r="R429" s="183">
        <v>0</v>
      </c>
      <c r="S429" s="183">
        <f t="shared" si="13"/>
        <v>0</v>
      </c>
      <c r="T429" s="183">
        <v>5440</v>
      </c>
      <c r="U429" s="184">
        <f t="shared" si="14"/>
        <v>97230</v>
      </c>
      <c r="V429" s="185"/>
      <c r="W429" s="199">
        <v>0</v>
      </c>
      <c r="X429" s="200">
        <v>0.09</v>
      </c>
      <c r="Y429" s="200">
        <v>1.4717600781463216E-2</v>
      </c>
      <c r="Z429" s="201">
        <v>0</v>
      </c>
      <c r="AA429" s="150"/>
      <c r="AB429" s="202">
        <v>0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456</v>
      </c>
      <c r="B430" s="195">
        <v>456160009</v>
      </c>
      <c r="C430" s="196" t="s">
        <v>533</v>
      </c>
      <c r="D430" s="197">
        <v>160</v>
      </c>
      <c r="E430" s="196" t="s">
        <v>187</v>
      </c>
      <c r="F430" s="197">
        <v>9</v>
      </c>
      <c r="G430" s="198" t="s">
        <v>36</v>
      </c>
      <c r="H430" s="180"/>
      <c r="I430" s="181">
        <v>9935</v>
      </c>
      <c r="J430" s="181">
        <v>6971</v>
      </c>
      <c r="K430" s="181">
        <v>0</v>
      </c>
      <c r="L430" s="181">
        <v>1088</v>
      </c>
      <c r="M430" s="181">
        <v>17994</v>
      </c>
      <c r="N430" s="180"/>
      <c r="O430" s="182">
        <v>1</v>
      </c>
      <c r="P430" s="182">
        <v>0</v>
      </c>
      <c r="Q430" s="183">
        <v>16906</v>
      </c>
      <c r="R430" s="183">
        <v>0</v>
      </c>
      <c r="S430" s="183">
        <f t="shared" si="13"/>
        <v>0</v>
      </c>
      <c r="T430" s="183">
        <v>1088</v>
      </c>
      <c r="U430" s="184">
        <f t="shared" si="14"/>
        <v>17994</v>
      </c>
      <c r="V430" s="185"/>
      <c r="W430" s="199">
        <v>0</v>
      </c>
      <c r="X430" s="200">
        <v>0.09</v>
      </c>
      <c r="Y430" s="200">
        <v>2.3364461654453873E-3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456</v>
      </c>
      <c r="B431" s="195">
        <v>456160031</v>
      </c>
      <c r="C431" s="196" t="s">
        <v>533</v>
      </c>
      <c r="D431" s="197">
        <v>160</v>
      </c>
      <c r="E431" s="196" t="s">
        <v>187</v>
      </c>
      <c r="F431" s="197">
        <v>31</v>
      </c>
      <c r="G431" s="198" t="s">
        <v>58</v>
      </c>
      <c r="H431" s="180"/>
      <c r="I431" s="181">
        <v>13136</v>
      </c>
      <c r="J431" s="181">
        <v>5892</v>
      </c>
      <c r="K431" s="181">
        <v>0</v>
      </c>
      <c r="L431" s="181">
        <v>1088</v>
      </c>
      <c r="M431" s="181">
        <v>20116</v>
      </c>
      <c r="N431" s="180"/>
      <c r="O431" s="182">
        <v>8</v>
      </c>
      <c r="P431" s="182">
        <v>0</v>
      </c>
      <c r="Q431" s="183">
        <v>152224</v>
      </c>
      <c r="R431" s="183">
        <v>0</v>
      </c>
      <c r="S431" s="183">
        <f t="shared" si="13"/>
        <v>0</v>
      </c>
      <c r="T431" s="183">
        <v>8704</v>
      </c>
      <c r="U431" s="184">
        <f t="shared" si="14"/>
        <v>160928</v>
      </c>
      <c r="V431" s="185"/>
      <c r="W431" s="199">
        <v>0</v>
      </c>
      <c r="X431" s="200">
        <v>0.09</v>
      </c>
      <c r="Y431" s="200">
        <v>1.9023109787577597E-2</v>
      </c>
      <c r="Z431" s="201">
        <v>0</v>
      </c>
      <c r="AA431" s="150"/>
      <c r="AB431" s="202">
        <v>0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456</v>
      </c>
      <c r="B432" s="195">
        <v>456160056</v>
      </c>
      <c r="C432" s="196" t="s">
        <v>533</v>
      </c>
      <c r="D432" s="197">
        <v>160</v>
      </c>
      <c r="E432" s="196" t="s">
        <v>187</v>
      </c>
      <c r="F432" s="197">
        <v>56</v>
      </c>
      <c r="G432" s="198" t="s">
        <v>83</v>
      </c>
      <c r="H432" s="180"/>
      <c r="I432" s="181">
        <v>15612</v>
      </c>
      <c r="J432" s="181">
        <v>5168</v>
      </c>
      <c r="K432" s="181">
        <v>0</v>
      </c>
      <c r="L432" s="181">
        <v>1088</v>
      </c>
      <c r="M432" s="181">
        <v>21868</v>
      </c>
      <c r="N432" s="180"/>
      <c r="O432" s="182">
        <v>4</v>
      </c>
      <c r="P432" s="182">
        <v>0</v>
      </c>
      <c r="Q432" s="183">
        <v>83120</v>
      </c>
      <c r="R432" s="183">
        <v>0</v>
      </c>
      <c r="S432" s="183">
        <f t="shared" si="13"/>
        <v>0</v>
      </c>
      <c r="T432" s="183">
        <v>4352</v>
      </c>
      <c r="U432" s="184">
        <f t="shared" si="14"/>
        <v>87472</v>
      </c>
      <c r="V432" s="185"/>
      <c r="W432" s="199">
        <v>0</v>
      </c>
      <c r="X432" s="200">
        <v>0.09</v>
      </c>
      <c r="Y432" s="200">
        <v>1.9966145897752131E-2</v>
      </c>
      <c r="Z432" s="201">
        <v>0</v>
      </c>
      <c r="AA432" s="150"/>
      <c r="AB432" s="202">
        <v>0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456</v>
      </c>
      <c r="B433" s="195">
        <v>456160079</v>
      </c>
      <c r="C433" s="196" t="s">
        <v>533</v>
      </c>
      <c r="D433" s="197">
        <v>160</v>
      </c>
      <c r="E433" s="196" t="s">
        <v>187</v>
      </c>
      <c r="F433" s="197">
        <v>79</v>
      </c>
      <c r="G433" s="198" t="s">
        <v>106</v>
      </c>
      <c r="H433" s="180"/>
      <c r="I433" s="181">
        <v>14611</v>
      </c>
      <c r="J433" s="181">
        <v>140</v>
      </c>
      <c r="K433" s="181">
        <v>0</v>
      </c>
      <c r="L433" s="181">
        <v>1088</v>
      </c>
      <c r="M433" s="181">
        <v>15839</v>
      </c>
      <c r="N433" s="180"/>
      <c r="O433" s="182">
        <v>45</v>
      </c>
      <c r="P433" s="182">
        <v>0</v>
      </c>
      <c r="Q433" s="183">
        <v>663795</v>
      </c>
      <c r="R433" s="183">
        <v>0</v>
      </c>
      <c r="S433" s="183">
        <f t="shared" si="13"/>
        <v>0</v>
      </c>
      <c r="T433" s="183">
        <v>48960</v>
      </c>
      <c r="U433" s="184">
        <f t="shared" si="14"/>
        <v>712755</v>
      </c>
      <c r="V433" s="185"/>
      <c r="W433" s="199">
        <v>0</v>
      </c>
      <c r="X433" s="200">
        <v>0.09</v>
      </c>
      <c r="Y433" s="200">
        <v>6.8571601439741767E-2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456</v>
      </c>
      <c r="B434" s="195">
        <v>456160097</v>
      </c>
      <c r="C434" s="196" t="s">
        <v>533</v>
      </c>
      <c r="D434" s="197">
        <v>160</v>
      </c>
      <c r="E434" s="196" t="s">
        <v>187</v>
      </c>
      <c r="F434" s="197">
        <v>97</v>
      </c>
      <c r="G434" s="198" t="s">
        <v>124</v>
      </c>
      <c r="H434" s="180"/>
      <c r="I434" s="181">
        <v>18803</v>
      </c>
      <c r="J434" s="181">
        <v>0</v>
      </c>
      <c r="K434" s="181">
        <v>0</v>
      </c>
      <c r="L434" s="181">
        <v>1088</v>
      </c>
      <c r="M434" s="181">
        <v>19891</v>
      </c>
      <c r="N434" s="180"/>
      <c r="O434" s="182">
        <v>2</v>
      </c>
      <c r="P434" s="182">
        <v>0</v>
      </c>
      <c r="Q434" s="183">
        <v>37606</v>
      </c>
      <c r="R434" s="183">
        <v>0</v>
      </c>
      <c r="S434" s="183">
        <f t="shared" si="13"/>
        <v>0</v>
      </c>
      <c r="T434" s="183">
        <v>2176</v>
      </c>
      <c r="U434" s="184">
        <f t="shared" si="14"/>
        <v>39782</v>
      </c>
      <c r="V434" s="185"/>
      <c r="W434" s="199">
        <v>0</v>
      </c>
      <c r="X434" s="200">
        <v>0.18</v>
      </c>
      <c r="Y434" s="200">
        <v>4.1140040333090051E-2</v>
      </c>
      <c r="Z434" s="201">
        <v>0</v>
      </c>
      <c r="AA434" s="150"/>
      <c r="AB434" s="202">
        <v>0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456</v>
      </c>
      <c r="B435" s="195">
        <v>456160128</v>
      </c>
      <c r="C435" s="196" t="s">
        <v>533</v>
      </c>
      <c r="D435" s="197">
        <v>160</v>
      </c>
      <c r="E435" s="196" t="s">
        <v>187</v>
      </c>
      <c r="F435" s="197">
        <v>128</v>
      </c>
      <c r="G435" s="198" t="s">
        <v>155</v>
      </c>
      <c r="H435" s="180"/>
      <c r="I435" s="181">
        <v>9754</v>
      </c>
      <c r="J435" s="181">
        <v>1011</v>
      </c>
      <c r="K435" s="181">
        <v>0</v>
      </c>
      <c r="L435" s="181">
        <v>1088</v>
      </c>
      <c r="M435" s="181">
        <v>11853</v>
      </c>
      <c r="N435" s="180"/>
      <c r="O435" s="182">
        <v>1</v>
      </c>
      <c r="P435" s="182">
        <v>0</v>
      </c>
      <c r="Q435" s="183">
        <v>10765</v>
      </c>
      <c r="R435" s="183">
        <v>0</v>
      </c>
      <c r="S435" s="183">
        <f t="shared" si="13"/>
        <v>0</v>
      </c>
      <c r="T435" s="183">
        <v>1088</v>
      </c>
      <c r="U435" s="184">
        <f t="shared" si="14"/>
        <v>11853</v>
      </c>
      <c r="V435" s="185"/>
      <c r="W435" s="199">
        <v>0</v>
      </c>
      <c r="X435" s="200">
        <v>0.09</v>
      </c>
      <c r="Y435" s="200">
        <v>4.3097264792693248E-2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456</v>
      </c>
      <c r="B436" s="195">
        <v>456160149</v>
      </c>
      <c r="C436" s="196" t="s">
        <v>533</v>
      </c>
      <c r="D436" s="197">
        <v>160</v>
      </c>
      <c r="E436" s="196" t="s">
        <v>187</v>
      </c>
      <c r="F436" s="197">
        <v>149</v>
      </c>
      <c r="G436" s="198" t="s">
        <v>176</v>
      </c>
      <c r="H436" s="180"/>
      <c r="I436" s="181">
        <v>16140</v>
      </c>
      <c r="J436" s="181">
        <v>117</v>
      </c>
      <c r="K436" s="181">
        <v>0</v>
      </c>
      <c r="L436" s="181">
        <v>1088</v>
      </c>
      <c r="M436" s="181">
        <v>17345</v>
      </c>
      <c r="N436" s="180"/>
      <c r="O436" s="182">
        <v>3</v>
      </c>
      <c r="P436" s="182">
        <v>0</v>
      </c>
      <c r="Q436" s="183">
        <v>48771</v>
      </c>
      <c r="R436" s="183">
        <v>0</v>
      </c>
      <c r="S436" s="183">
        <f t="shared" si="13"/>
        <v>0</v>
      </c>
      <c r="T436" s="183">
        <v>3264</v>
      </c>
      <c r="U436" s="184">
        <f t="shared" si="14"/>
        <v>52035</v>
      </c>
      <c r="V436" s="185"/>
      <c r="W436" s="199">
        <v>0</v>
      </c>
      <c r="X436" s="200">
        <v>0.18</v>
      </c>
      <c r="Y436" s="200">
        <v>0.12338713336271696</v>
      </c>
      <c r="Z436" s="201">
        <v>0</v>
      </c>
      <c r="AA436" s="150"/>
      <c r="AB436" s="202">
        <v>0</v>
      </c>
      <c r="AC436" s="203">
        <v>0</v>
      </c>
      <c r="AD436" s="184">
        <v>0</v>
      </c>
      <c r="AE436" s="203">
        <v>0</v>
      </c>
      <c r="AF436" s="204">
        <v>0</v>
      </c>
      <c r="AG436" s="193"/>
    </row>
    <row r="437" spans="1:33" s="59" customFormat="1">
      <c r="A437" s="194">
        <v>456</v>
      </c>
      <c r="B437" s="195">
        <v>456160153</v>
      </c>
      <c r="C437" s="196" t="s">
        <v>533</v>
      </c>
      <c r="D437" s="197">
        <v>160</v>
      </c>
      <c r="E437" s="196" t="s">
        <v>187</v>
      </c>
      <c r="F437" s="197">
        <v>153</v>
      </c>
      <c r="G437" s="198" t="s">
        <v>180</v>
      </c>
      <c r="H437" s="180"/>
      <c r="I437" s="181">
        <v>17054</v>
      </c>
      <c r="J437" s="181">
        <v>0</v>
      </c>
      <c r="K437" s="181">
        <v>0</v>
      </c>
      <c r="L437" s="181">
        <v>1088</v>
      </c>
      <c r="M437" s="181">
        <v>18142</v>
      </c>
      <c r="N437" s="180"/>
      <c r="O437" s="182">
        <v>2</v>
      </c>
      <c r="P437" s="182">
        <v>0</v>
      </c>
      <c r="Q437" s="183">
        <v>34108</v>
      </c>
      <c r="R437" s="183">
        <v>0</v>
      </c>
      <c r="S437" s="183">
        <f t="shared" si="13"/>
        <v>0</v>
      </c>
      <c r="T437" s="183">
        <v>2176</v>
      </c>
      <c r="U437" s="184">
        <f t="shared" si="14"/>
        <v>36284</v>
      </c>
      <c r="V437" s="185"/>
      <c r="W437" s="199">
        <v>0</v>
      </c>
      <c r="X437" s="200">
        <v>0.09</v>
      </c>
      <c r="Y437" s="200">
        <v>1.2695290147797406E-2</v>
      </c>
      <c r="Z437" s="201">
        <v>0</v>
      </c>
      <c r="AA437" s="150"/>
      <c r="AB437" s="202">
        <v>0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456</v>
      </c>
      <c r="B438" s="195">
        <v>456160160</v>
      </c>
      <c r="C438" s="196" t="s">
        <v>533</v>
      </c>
      <c r="D438" s="197">
        <v>160</v>
      </c>
      <c r="E438" s="196" t="s">
        <v>187</v>
      </c>
      <c r="F438" s="197">
        <v>160</v>
      </c>
      <c r="G438" s="198" t="s">
        <v>187</v>
      </c>
      <c r="H438" s="180"/>
      <c r="I438" s="181">
        <v>16180</v>
      </c>
      <c r="J438" s="181">
        <v>33</v>
      </c>
      <c r="K438" s="181">
        <v>0</v>
      </c>
      <c r="L438" s="181">
        <v>1088</v>
      </c>
      <c r="M438" s="181">
        <v>17301</v>
      </c>
      <c r="N438" s="180"/>
      <c r="O438" s="182">
        <v>728</v>
      </c>
      <c r="P438" s="182">
        <v>0</v>
      </c>
      <c r="Q438" s="183">
        <v>11803064</v>
      </c>
      <c r="R438" s="183">
        <v>0</v>
      </c>
      <c r="S438" s="183">
        <f t="shared" si="13"/>
        <v>0</v>
      </c>
      <c r="T438" s="183">
        <v>792064</v>
      </c>
      <c r="U438" s="184">
        <f t="shared" si="14"/>
        <v>12595128</v>
      </c>
      <c r="V438" s="185"/>
      <c r="W438" s="199">
        <v>0</v>
      </c>
      <c r="X438" s="200">
        <v>0.18</v>
      </c>
      <c r="Y438" s="200">
        <v>0.13217756483382756</v>
      </c>
      <c r="Z438" s="201">
        <v>0</v>
      </c>
      <c r="AA438" s="150"/>
      <c r="AB438" s="202">
        <v>0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456</v>
      </c>
      <c r="B439" s="195">
        <v>456160170</v>
      </c>
      <c r="C439" s="196" t="s">
        <v>533</v>
      </c>
      <c r="D439" s="197">
        <v>160</v>
      </c>
      <c r="E439" s="196" t="s">
        <v>187</v>
      </c>
      <c r="F439" s="197">
        <v>170</v>
      </c>
      <c r="G439" s="198" t="s">
        <v>197</v>
      </c>
      <c r="H439" s="180"/>
      <c r="I439" s="181">
        <v>12669</v>
      </c>
      <c r="J439" s="181">
        <v>1899</v>
      </c>
      <c r="K439" s="181">
        <v>0</v>
      </c>
      <c r="L439" s="181">
        <v>1088</v>
      </c>
      <c r="M439" s="181">
        <v>15656</v>
      </c>
      <c r="N439" s="180"/>
      <c r="O439" s="182">
        <v>2</v>
      </c>
      <c r="P439" s="182">
        <v>0</v>
      </c>
      <c r="Q439" s="183">
        <v>29136</v>
      </c>
      <c r="R439" s="183">
        <v>0</v>
      </c>
      <c r="S439" s="183">
        <f t="shared" si="13"/>
        <v>0</v>
      </c>
      <c r="T439" s="183">
        <v>2176</v>
      </c>
      <c r="U439" s="184">
        <f t="shared" si="14"/>
        <v>31312</v>
      </c>
      <c r="V439" s="185"/>
      <c r="W439" s="199">
        <v>0</v>
      </c>
      <c r="X439" s="200">
        <v>0.09</v>
      </c>
      <c r="Y439" s="200">
        <v>8.3307137563331815E-2</v>
      </c>
      <c r="Z439" s="201">
        <v>0</v>
      </c>
      <c r="AA439" s="150"/>
      <c r="AB439" s="202">
        <v>0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456</v>
      </c>
      <c r="B440" s="195">
        <v>456160181</v>
      </c>
      <c r="C440" s="196" t="s">
        <v>533</v>
      </c>
      <c r="D440" s="197">
        <v>160</v>
      </c>
      <c r="E440" s="196" t="s">
        <v>187</v>
      </c>
      <c r="F440" s="197">
        <v>181</v>
      </c>
      <c r="G440" s="198" t="s">
        <v>208</v>
      </c>
      <c r="H440" s="180"/>
      <c r="I440" s="181">
        <v>14740.341695116518</v>
      </c>
      <c r="J440" s="181">
        <v>277</v>
      </c>
      <c r="K440" s="181">
        <v>0</v>
      </c>
      <c r="L440" s="181">
        <v>1088</v>
      </c>
      <c r="M440" s="181">
        <v>16105.341695116518</v>
      </c>
      <c r="N440" s="180"/>
      <c r="O440" s="182">
        <v>1</v>
      </c>
      <c r="P440" s="182">
        <v>0</v>
      </c>
      <c r="Q440" s="183">
        <v>15017</v>
      </c>
      <c r="R440" s="183">
        <v>0</v>
      </c>
      <c r="S440" s="183">
        <f t="shared" si="13"/>
        <v>0</v>
      </c>
      <c r="T440" s="183">
        <v>1088</v>
      </c>
      <c r="U440" s="184">
        <f t="shared" si="14"/>
        <v>16105</v>
      </c>
      <c r="V440" s="185"/>
      <c r="W440" s="199">
        <v>0</v>
      </c>
      <c r="X440" s="200">
        <v>0.09</v>
      </c>
      <c r="Y440" s="200">
        <v>2.4454459903836961E-2</v>
      </c>
      <c r="Z440" s="201">
        <v>0</v>
      </c>
      <c r="AA440" s="150"/>
      <c r="AB440" s="202">
        <v>0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456</v>
      </c>
      <c r="B441" s="195">
        <v>456160295</v>
      </c>
      <c r="C441" s="196" t="s">
        <v>533</v>
      </c>
      <c r="D441" s="197">
        <v>160</v>
      </c>
      <c r="E441" s="196" t="s">
        <v>187</v>
      </c>
      <c r="F441" s="197">
        <v>295</v>
      </c>
      <c r="G441" s="198" t="s">
        <v>322</v>
      </c>
      <c r="H441" s="180"/>
      <c r="I441" s="181">
        <v>12810</v>
      </c>
      <c r="J441" s="181">
        <v>6824</v>
      </c>
      <c r="K441" s="181">
        <v>0</v>
      </c>
      <c r="L441" s="181">
        <v>1088</v>
      </c>
      <c r="M441" s="181">
        <v>20722</v>
      </c>
      <c r="N441" s="180"/>
      <c r="O441" s="182">
        <v>6</v>
      </c>
      <c r="P441" s="182">
        <v>0</v>
      </c>
      <c r="Q441" s="183">
        <v>117804</v>
      </c>
      <c r="R441" s="183">
        <v>0</v>
      </c>
      <c r="S441" s="183">
        <f t="shared" si="13"/>
        <v>0</v>
      </c>
      <c r="T441" s="183">
        <v>6528</v>
      </c>
      <c r="U441" s="184">
        <f t="shared" si="14"/>
        <v>124332</v>
      </c>
      <c r="V441" s="185"/>
      <c r="W441" s="199">
        <v>0</v>
      </c>
      <c r="X441" s="200">
        <v>0.09</v>
      </c>
      <c r="Y441" s="200">
        <v>1.7354824031646739E-2</v>
      </c>
      <c r="Z441" s="201">
        <v>0</v>
      </c>
      <c r="AA441" s="150"/>
      <c r="AB441" s="202">
        <v>0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456</v>
      </c>
      <c r="B442" s="195">
        <v>456160301</v>
      </c>
      <c r="C442" s="196" t="s">
        <v>533</v>
      </c>
      <c r="D442" s="197">
        <v>160</v>
      </c>
      <c r="E442" s="196" t="s">
        <v>187</v>
      </c>
      <c r="F442" s="197">
        <v>301</v>
      </c>
      <c r="G442" s="198" t="s">
        <v>328</v>
      </c>
      <c r="H442" s="180"/>
      <c r="I442" s="181">
        <v>9935</v>
      </c>
      <c r="J442" s="181">
        <v>3443</v>
      </c>
      <c r="K442" s="181">
        <v>0</v>
      </c>
      <c r="L442" s="181">
        <v>1088</v>
      </c>
      <c r="M442" s="181">
        <v>14466</v>
      </c>
      <c r="N442" s="180"/>
      <c r="O442" s="182">
        <v>4</v>
      </c>
      <c r="P442" s="182">
        <v>0</v>
      </c>
      <c r="Q442" s="183">
        <v>53512</v>
      </c>
      <c r="R442" s="183">
        <v>0</v>
      </c>
      <c r="S442" s="183">
        <f t="shared" si="13"/>
        <v>0</v>
      </c>
      <c r="T442" s="183">
        <v>4352</v>
      </c>
      <c r="U442" s="184">
        <f t="shared" si="14"/>
        <v>57864</v>
      </c>
      <c r="V442" s="185"/>
      <c r="W442" s="199">
        <v>0</v>
      </c>
      <c r="X442" s="200">
        <v>0.09</v>
      </c>
      <c r="Y442" s="200">
        <v>5.8220617919045828E-2</v>
      </c>
      <c r="Z442" s="201">
        <v>0</v>
      </c>
      <c r="AA442" s="150"/>
      <c r="AB442" s="202">
        <v>0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456</v>
      </c>
      <c r="B443" s="195">
        <v>456160616</v>
      </c>
      <c r="C443" s="196" t="s">
        <v>533</v>
      </c>
      <c r="D443" s="197">
        <v>160</v>
      </c>
      <c r="E443" s="196" t="s">
        <v>187</v>
      </c>
      <c r="F443" s="197">
        <v>616</v>
      </c>
      <c r="G443" s="198" t="s">
        <v>386</v>
      </c>
      <c r="H443" s="180"/>
      <c r="I443" s="181">
        <v>17463</v>
      </c>
      <c r="J443" s="181">
        <v>5097</v>
      </c>
      <c r="K443" s="181">
        <v>0</v>
      </c>
      <c r="L443" s="181">
        <v>1088</v>
      </c>
      <c r="M443" s="181">
        <v>23648</v>
      </c>
      <c r="N443" s="180"/>
      <c r="O443" s="182">
        <v>2</v>
      </c>
      <c r="P443" s="182">
        <v>0</v>
      </c>
      <c r="Q443" s="183">
        <v>45120</v>
      </c>
      <c r="R443" s="183">
        <v>0</v>
      </c>
      <c r="S443" s="183">
        <f t="shared" si="13"/>
        <v>0</v>
      </c>
      <c r="T443" s="183">
        <v>2176</v>
      </c>
      <c r="U443" s="184">
        <f t="shared" si="14"/>
        <v>47296</v>
      </c>
      <c r="V443" s="185"/>
      <c r="W443" s="199">
        <v>0</v>
      </c>
      <c r="X443" s="200">
        <v>0.09</v>
      </c>
      <c r="Y443" s="200">
        <v>3.6420581834431177E-2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456</v>
      </c>
      <c r="B444" s="195">
        <v>456160735</v>
      </c>
      <c r="C444" s="196" t="s">
        <v>533</v>
      </c>
      <c r="D444" s="197">
        <v>160</v>
      </c>
      <c r="E444" s="196" t="s">
        <v>187</v>
      </c>
      <c r="F444" s="197">
        <v>735</v>
      </c>
      <c r="G444" s="198" t="s">
        <v>422</v>
      </c>
      <c r="H444" s="180"/>
      <c r="I444" s="181">
        <v>13295</v>
      </c>
      <c r="J444" s="181">
        <v>4657</v>
      </c>
      <c r="K444" s="181">
        <v>0</v>
      </c>
      <c r="L444" s="181">
        <v>1088</v>
      </c>
      <c r="M444" s="181">
        <v>19040</v>
      </c>
      <c r="N444" s="180"/>
      <c r="O444" s="182">
        <v>4</v>
      </c>
      <c r="P444" s="182">
        <v>0</v>
      </c>
      <c r="Q444" s="183">
        <v>71808</v>
      </c>
      <c r="R444" s="183">
        <v>0</v>
      </c>
      <c r="S444" s="183">
        <f t="shared" si="13"/>
        <v>0</v>
      </c>
      <c r="T444" s="183">
        <v>4352</v>
      </c>
      <c r="U444" s="184">
        <f t="shared" si="14"/>
        <v>76160</v>
      </c>
      <c r="V444" s="185"/>
      <c r="W444" s="199">
        <v>0</v>
      </c>
      <c r="X444" s="200">
        <v>0.09</v>
      </c>
      <c r="Y444" s="200">
        <v>1.6279902163095477E-2</v>
      </c>
      <c r="Z444" s="201">
        <v>0</v>
      </c>
      <c r="AA444" s="150"/>
      <c r="AB444" s="202">
        <v>0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458</v>
      </c>
      <c r="B445" s="195">
        <v>458160031</v>
      </c>
      <c r="C445" s="196" t="s">
        <v>534</v>
      </c>
      <c r="D445" s="197">
        <v>160</v>
      </c>
      <c r="E445" s="196" t="s">
        <v>187</v>
      </c>
      <c r="F445" s="197">
        <v>31</v>
      </c>
      <c r="G445" s="198" t="s">
        <v>58</v>
      </c>
      <c r="H445" s="180"/>
      <c r="I445" s="181">
        <v>16022</v>
      </c>
      <c r="J445" s="181">
        <v>7186</v>
      </c>
      <c r="K445" s="181">
        <v>0</v>
      </c>
      <c r="L445" s="181">
        <v>1088</v>
      </c>
      <c r="M445" s="181">
        <v>24296</v>
      </c>
      <c r="N445" s="180"/>
      <c r="O445" s="182">
        <v>2</v>
      </c>
      <c r="P445" s="182">
        <v>0</v>
      </c>
      <c r="Q445" s="183">
        <v>46416</v>
      </c>
      <c r="R445" s="183">
        <v>0</v>
      </c>
      <c r="S445" s="183">
        <f t="shared" si="13"/>
        <v>0</v>
      </c>
      <c r="T445" s="183">
        <v>2176</v>
      </c>
      <c r="U445" s="184">
        <f t="shared" si="14"/>
        <v>48592</v>
      </c>
      <c r="V445" s="185"/>
      <c r="W445" s="199">
        <v>0</v>
      </c>
      <c r="X445" s="200">
        <v>0.09</v>
      </c>
      <c r="Y445" s="200">
        <v>1.9023109787577597E-2</v>
      </c>
      <c r="Z445" s="201">
        <v>0</v>
      </c>
      <c r="AA445" s="150"/>
      <c r="AB445" s="202">
        <v>0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458</v>
      </c>
      <c r="B446" s="195">
        <v>458160056</v>
      </c>
      <c r="C446" s="196" t="s">
        <v>534</v>
      </c>
      <c r="D446" s="197">
        <v>160</v>
      </c>
      <c r="E446" s="196" t="s">
        <v>187</v>
      </c>
      <c r="F446" s="197">
        <v>56</v>
      </c>
      <c r="G446" s="198" t="s">
        <v>83</v>
      </c>
      <c r="H446" s="180"/>
      <c r="I446" s="181">
        <v>13762</v>
      </c>
      <c r="J446" s="181">
        <v>4555</v>
      </c>
      <c r="K446" s="181">
        <v>0</v>
      </c>
      <c r="L446" s="181">
        <v>1088</v>
      </c>
      <c r="M446" s="181">
        <v>19405</v>
      </c>
      <c r="N446" s="180"/>
      <c r="O446" s="182">
        <v>2</v>
      </c>
      <c r="P446" s="182">
        <v>0</v>
      </c>
      <c r="Q446" s="183">
        <v>36634</v>
      </c>
      <c r="R446" s="183">
        <v>0</v>
      </c>
      <c r="S446" s="183">
        <f t="shared" si="13"/>
        <v>0</v>
      </c>
      <c r="T446" s="183">
        <v>2176</v>
      </c>
      <c r="U446" s="184">
        <f t="shared" si="14"/>
        <v>38810</v>
      </c>
      <c r="V446" s="185"/>
      <c r="W446" s="199">
        <v>0</v>
      </c>
      <c r="X446" s="200">
        <v>0.09</v>
      </c>
      <c r="Y446" s="200">
        <v>1.9966145897752131E-2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458</v>
      </c>
      <c r="B447" s="195">
        <v>458160079</v>
      </c>
      <c r="C447" s="196" t="s">
        <v>534</v>
      </c>
      <c r="D447" s="197">
        <v>160</v>
      </c>
      <c r="E447" s="196" t="s">
        <v>187</v>
      </c>
      <c r="F447" s="197">
        <v>79</v>
      </c>
      <c r="G447" s="198" t="s">
        <v>106</v>
      </c>
      <c r="H447" s="180"/>
      <c r="I447" s="181">
        <v>12454</v>
      </c>
      <c r="J447" s="181">
        <v>119</v>
      </c>
      <c r="K447" s="181">
        <v>0</v>
      </c>
      <c r="L447" s="181">
        <v>1088</v>
      </c>
      <c r="M447" s="181">
        <v>13661</v>
      </c>
      <c r="N447" s="180"/>
      <c r="O447" s="182">
        <v>8</v>
      </c>
      <c r="P447" s="182">
        <v>0</v>
      </c>
      <c r="Q447" s="183">
        <v>100584</v>
      </c>
      <c r="R447" s="183">
        <v>0</v>
      </c>
      <c r="S447" s="183">
        <f t="shared" si="13"/>
        <v>0</v>
      </c>
      <c r="T447" s="183">
        <v>8704</v>
      </c>
      <c r="U447" s="184">
        <f t="shared" si="14"/>
        <v>109288</v>
      </c>
      <c r="V447" s="185"/>
      <c r="W447" s="199">
        <v>0</v>
      </c>
      <c r="X447" s="200">
        <v>0.09</v>
      </c>
      <c r="Y447" s="200">
        <v>6.8571601439741767E-2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458</v>
      </c>
      <c r="B448" s="195">
        <v>458160149</v>
      </c>
      <c r="C448" s="196" t="s">
        <v>534</v>
      </c>
      <c r="D448" s="197">
        <v>160</v>
      </c>
      <c r="E448" s="196" t="s">
        <v>187</v>
      </c>
      <c r="F448" s="197">
        <v>149</v>
      </c>
      <c r="G448" s="198" t="s">
        <v>176</v>
      </c>
      <c r="H448" s="180"/>
      <c r="I448" s="181">
        <v>18088</v>
      </c>
      <c r="J448" s="181">
        <v>131</v>
      </c>
      <c r="K448" s="181">
        <v>0</v>
      </c>
      <c r="L448" s="181">
        <v>1088</v>
      </c>
      <c r="M448" s="181">
        <v>19307</v>
      </c>
      <c r="N448" s="180"/>
      <c r="O448" s="182">
        <v>1</v>
      </c>
      <c r="P448" s="182">
        <v>0</v>
      </c>
      <c r="Q448" s="183">
        <v>18219</v>
      </c>
      <c r="R448" s="183">
        <v>0</v>
      </c>
      <c r="S448" s="183">
        <f t="shared" si="13"/>
        <v>0</v>
      </c>
      <c r="T448" s="183">
        <v>1088</v>
      </c>
      <c r="U448" s="184">
        <f t="shared" si="14"/>
        <v>19307</v>
      </c>
      <c r="V448" s="185"/>
      <c r="W448" s="199">
        <v>0</v>
      </c>
      <c r="X448" s="200">
        <v>0.18</v>
      </c>
      <c r="Y448" s="200">
        <v>0.12338713336271696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458</v>
      </c>
      <c r="B449" s="195">
        <v>458160160</v>
      </c>
      <c r="C449" s="196" t="s">
        <v>534</v>
      </c>
      <c r="D449" s="197">
        <v>160</v>
      </c>
      <c r="E449" s="196" t="s">
        <v>187</v>
      </c>
      <c r="F449" s="197">
        <v>160</v>
      </c>
      <c r="G449" s="198" t="s">
        <v>187</v>
      </c>
      <c r="H449" s="180"/>
      <c r="I449" s="181">
        <v>17303</v>
      </c>
      <c r="J449" s="181">
        <v>36</v>
      </c>
      <c r="K449" s="181">
        <v>0</v>
      </c>
      <c r="L449" s="181">
        <v>1088</v>
      </c>
      <c r="M449" s="181">
        <v>18427</v>
      </c>
      <c r="N449" s="180"/>
      <c r="O449" s="182">
        <v>66</v>
      </c>
      <c r="P449" s="182">
        <v>0</v>
      </c>
      <c r="Q449" s="183">
        <v>1144374</v>
      </c>
      <c r="R449" s="183">
        <v>0</v>
      </c>
      <c r="S449" s="183">
        <f t="shared" si="13"/>
        <v>0</v>
      </c>
      <c r="T449" s="183">
        <v>71808</v>
      </c>
      <c r="U449" s="184">
        <f t="shared" si="14"/>
        <v>1216182</v>
      </c>
      <c r="V449" s="185"/>
      <c r="W449" s="199">
        <v>0</v>
      </c>
      <c r="X449" s="200">
        <v>0.18</v>
      </c>
      <c r="Y449" s="200">
        <v>0.13217756483382756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458</v>
      </c>
      <c r="B450" s="195">
        <v>458160295</v>
      </c>
      <c r="C450" s="196" t="s">
        <v>534</v>
      </c>
      <c r="D450" s="197">
        <v>160</v>
      </c>
      <c r="E450" s="196" t="s">
        <v>187</v>
      </c>
      <c r="F450" s="197">
        <v>295</v>
      </c>
      <c r="G450" s="198" t="s">
        <v>322</v>
      </c>
      <c r="H450" s="180"/>
      <c r="I450" s="181">
        <v>14258</v>
      </c>
      <c r="J450" s="181">
        <v>7596</v>
      </c>
      <c r="K450" s="181">
        <v>0</v>
      </c>
      <c r="L450" s="181">
        <v>1088</v>
      </c>
      <c r="M450" s="181">
        <v>22942</v>
      </c>
      <c r="N450" s="180"/>
      <c r="O450" s="182">
        <v>3</v>
      </c>
      <c r="P450" s="182">
        <v>0</v>
      </c>
      <c r="Q450" s="183">
        <v>65562</v>
      </c>
      <c r="R450" s="183">
        <v>0</v>
      </c>
      <c r="S450" s="183">
        <f t="shared" si="13"/>
        <v>0</v>
      </c>
      <c r="T450" s="183">
        <v>3264</v>
      </c>
      <c r="U450" s="184">
        <f t="shared" si="14"/>
        <v>68826</v>
      </c>
      <c r="V450" s="185"/>
      <c r="W450" s="199">
        <v>0</v>
      </c>
      <c r="X450" s="200">
        <v>0.09</v>
      </c>
      <c r="Y450" s="200">
        <v>1.7354824031646739E-2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458</v>
      </c>
      <c r="B451" s="195">
        <v>458160301</v>
      </c>
      <c r="C451" s="196" t="s">
        <v>534</v>
      </c>
      <c r="D451" s="197">
        <v>160</v>
      </c>
      <c r="E451" s="196" t="s">
        <v>187</v>
      </c>
      <c r="F451" s="197">
        <v>301</v>
      </c>
      <c r="G451" s="198" t="s">
        <v>328</v>
      </c>
      <c r="H451" s="180"/>
      <c r="I451" s="181">
        <v>12116.449459134617</v>
      </c>
      <c r="J451" s="181">
        <v>4199</v>
      </c>
      <c r="K451" s="181">
        <v>0</v>
      </c>
      <c r="L451" s="181">
        <v>1088</v>
      </c>
      <c r="M451" s="181">
        <v>17403.449459134616</v>
      </c>
      <c r="N451" s="180"/>
      <c r="O451" s="182">
        <v>1</v>
      </c>
      <c r="P451" s="182">
        <v>0</v>
      </c>
      <c r="Q451" s="183">
        <v>16315</v>
      </c>
      <c r="R451" s="183">
        <v>0</v>
      </c>
      <c r="S451" s="183">
        <f t="shared" si="13"/>
        <v>0</v>
      </c>
      <c r="T451" s="183">
        <v>1088</v>
      </c>
      <c r="U451" s="184">
        <f t="shared" si="14"/>
        <v>17403</v>
      </c>
      <c r="V451" s="185"/>
      <c r="W451" s="199">
        <v>0</v>
      </c>
      <c r="X451" s="200">
        <v>0.09</v>
      </c>
      <c r="Y451" s="200">
        <v>5.8220617919045828E-2</v>
      </c>
      <c r="Z451" s="201">
        <v>0</v>
      </c>
      <c r="AA451" s="150"/>
      <c r="AB451" s="202">
        <v>0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463</v>
      </c>
      <c r="B452" s="195">
        <v>463035035</v>
      </c>
      <c r="C452" s="196" t="s">
        <v>535</v>
      </c>
      <c r="D452" s="197">
        <v>35</v>
      </c>
      <c r="E452" s="196" t="s">
        <v>62</v>
      </c>
      <c r="F452" s="197">
        <v>35</v>
      </c>
      <c r="G452" s="198" t="s">
        <v>62</v>
      </c>
      <c r="H452" s="180"/>
      <c r="I452" s="181">
        <v>16774</v>
      </c>
      <c r="J452" s="181">
        <v>6993</v>
      </c>
      <c r="K452" s="181">
        <v>0</v>
      </c>
      <c r="L452" s="181">
        <v>1088</v>
      </c>
      <c r="M452" s="181">
        <v>24855</v>
      </c>
      <c r="N452" s="180"/>
      <c r="O452" s="182">
        <v>545</v>
      </c>
      <c r="P452" s="182">
        <v>0</v>
      </c>
      <c r="Q452" s="183">
        <v>12953015</v>
      </c>
      <c r="R452" s="183">
        <v>0</v>
      </c>
      <c r="S452" s="183">
        <f t="shared" si="13"/>
        <v>6061</v>
      </c>
      <c r="T452" s="183">
        <v>592960</v>
      </c>
      <c r="U452" s="184">
        <f t="shared" si="14"/>
        <v>13552036</v>
      </c>
      <c r="V452" s="185"/>
      <c r="W452" s="199">
        <v>0</v>
      </c>
      <c r="X452" s="200">
        <v>0.18</v>
      </c>
      <c r="Y452" s="200">
        <v>0.16565967553026908</v>
      </c>
      <c r="Z452" s="201">
        <v>0</v>
      </c>
      <c r="AA452" s="150"/>
      <c r="AB452" s="202">
        <v>154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463</v>
      </c>
      <c r="B453" s="195">
        <v>463035044</v>
      </c>
      <c r="C453" s="196" t="s">
        <v>535</v>
      </c>
      <c r="D453" s="197">
        <v>35</v>
      </c>
      <c r="E453" s="196" t="s">
        <v>62</v>
      </c>
      <c r="F453" s="197">
        <v>44</v>
      </c>
      <c r="G453" s="198" t="s">
        <v>71</v>
      </c>
      <c r="H453" s="180"/>
      <c r="I453" s="181">
        <v>17283</v>
      </c>
      <c r="J453" s="181">
        <v>301</v>
      </c>
      <c r="K453" s="181">
        <v>0</v>
      </c>
      <c r="L453" s="181">
        <v>1088</v>
      </c>
      <c r="M453" s="181">
        <v>18672</v>
      </c>
      <c r="N453" s="180"/>
      <c r="O453" s="182">
        <v>12</v>
      </c>
      <c r="P453" s="182">
        <v>0</v>
      </c>
      <c r="Q453" s="183">
        <v>211008</v>
      </c>
      <c r="R453" s="183">
        <v>0</v>
      </c>
      <c r="S453" s="183">
        <f t="shared" si="13"/>
        <v>0</v>
      </c>
      <c r="T453" s="183">
        <v>13056</v>
      </c>
      <c r="U453" s="184">
        <f t="shared" si="14"/>
        <v>224064</v>
      </c>
      <c r="V453" s="185"/>
      <c r="W453" s="199">
        <v>0</v>
      </c>
      <c r="X453" s="200">
        <v>0.18</v>
      </c>
      <c r="Y453" s="200">
        <v>8.4659399257885931E-2</v>
      </c>
      <c r="Z453" s="201">
        <v>0</v>
      </c>
      <c r="AA453" s="150"/>
      <c r="AB453" s="202">
        <v>6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463</v>
      </c>
      <c r="B454" s="195">
        <v>463035133</v>
      </c>
      <c r="C454" s="196" t="s">
        <v>535</v>
      </c>
      <c r="D454" s="197">
        <v>35</v>
      </c>
      <c r="E454" s="196" t="s">
        <v>62</v>
      </c>
      <c r="F454" s="197">
        <v>133</v>
      </c>
      <c r="G454" s="198" t="s">
        <v>160</v>
      </c>
      <c r="H454" s="180"/>
      <c r="I454" s="181">
        <v>16453</v>
      </c>
      <c r="J454" s="181">
        <v>2205</v>
      </c>
      <c r="K454" s="181">
        <v>0</v>
      </c>
      <c r="L454" s="181">
        <v>1088</v>
      </c>
      <c r="M454" s="181">
        <v>19746</v>
      </c>
      <c r="N454" s="180"/>
      <c r="O454" s="182">
        <v>1</v>
      </c>
      <c r="P454" s="182">
        <v>0</v>
      </c>
      <c r="Q454" s="183">
        <v>18658</v>
      </c>
      <c r="R454" s="183">
        <v>0</v>
      </c>
      <c r="S454" s="183">
        <f t="shared" si="13"/>
        <v>0</v>
      </c>
      <c r="T454" s="183">
        <v>1088</v>
      </c>
      <c r="U454" s="184">
        <f t="shared" si="14"/>
        <v>19746</v>
      </c>
      <c r="V454" s="185"/>
      <c r="W454" s="199">
        <v>0</v>
      </c>
      <c r="X454" s="200">
        <v>0.09</v>
      </c>
      <c r="Y454" s="200">
        <v>3.2992670332862364E-2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463</v>
      </c>
      <c r="B455" s="195">
        <v>463035207</v>
      </c>
      <c r="C455" s="196" t="s">
        <v>535</v>
      </c>
      <c r="D455" s="197">
        <v>35</v>
      </c>
      <c r="E455" s="196" t="s">
        <v>62</v>
      </c>
      <c r="F455" s="197">
        <v>207</v>
      </c>
      <c r="G455" s="198" t="s">
        <v>234</v>
      </c>
      <c r="H455" s="180"/>
      <c r="I455" s="181">
        <v>15353</v>
      </c>
      <c r="J455" s="181">
        <v>11515</v>
      </c>
      <c r="K455" s="181">
        <v>0</v>
      </c>
      <c r="L455" s="181">
        <v>1088</v>
      </c>
      <c r="M455" s="181">
        <v>27956</v>
      </c>
      <c r="N455" s="180"/>
      <c r="O455" s="182">
        <v>1</v>
      </c>
      <c r="P455" s="182">
        <v>0</v>
      </c>
      <c r="Q455" s="183">
        <v>26868</v>
      </c>
      <c r="R455" s="183">
        <v>0</v>
      </c>
      <c r="S455" s="183">
        <f t="shared" si="13"/>
        <v>0</v>
      </c>
      <c r="T455" s="183">
        <v>1088</v>
      </c>
      <c r="U455" s="184">
        <f t="shared" si="14"/>
        <v>27956</v>
      </c>
      <c r="V455" s="185"/>
      <c r="W455" s="199">
        <v>0</v>
      </c>
      <c r="X455" s="200">
        <v>0.09</v>
      </c>
      <c r="Y455" s="200">
        <v>1.0748152580824927E-4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463</v>
      </c>
      <c r="B456" s="195">
        <v>463035219</v>
      </c>
      <c r="C456" s="196" t="s">
        <v>535</v>
      </c>
      <c r="D456" s="197">
        <v>35</v>
      </c>
      <c r="E456" s="196" t="s">
        <v>62</v>
      </c>
      <c r="F456" s="197">
        <v>219</v>
      </c>
      <c r="G456" s="198" t="s">
        <v>246</v>
      </c>
      <c r="H456" s="180"/>
      <c r="I456" s="181">
        <v>14838</v>
      </c>
      <c r="J456" s="181">
        <v>7284</v>
      </c>
      <c r="K456" s="181">
        <v>0</v>
      </c>
      <c r="L456" s="181">
        <v>1088</v>
      </c>
      <c r="M456" s="181">
        <v>23210</v>
      </c>
      <c r="N456" s="180"/>
      <c r="O456" s="182">
        <v>1</v>
      </c>
      <c r="P456" s="182">
        <v>0</v>
      </c>
      <c r="Q456" s="183">
        <v>22122</v>
      </c>
      <c r="R456" s="183">
        <v>0</v>
      </c>
      <c r="S456" s="183">
        <f t="shared" si="13"/>
        <v>0</v>
      </c>
      <c r="T456" s="183">
        <v>1088</v>
      </c>
      <c r="U456" s="184">
        <f t="shared" si="14"/>
        <v>23210</v>
      </c>
      <c r="V456" s="185"/>
      <c r="W456" s="199">
        <v>0</v>
      </c>
      <c r="X456" s="200">
        <v>0.09</v>
      </c>
      <c r="Y456" s="200">
        <v>6.0695072951788718E-3</v>
      </c>
      <c r="Z456" s="201">
        <v>0</v>
      </c>
      <c r="AA456" s="150"/>
      <c r="AB456" s="202">
        <v>0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463</v>
      </c>
      <c r="B457" s="195">
        <v>463035220</v>
      </c>
      <c r="C457" s="196" t="s">
        <v>535</v>
      </c>
      <c r="D457" s="197">
        <v>35</v>
      </c>
      <c r="E457" s="196" t="s">
        <v>62</v>
      </c>
      <c r="F457" s="197">
        <v>220</v>
      </c>
      <c r="G457" s="198" t="s">
        <v>247</v>
      </c>
      <c r="H457" s="180"/>
      <c r="I457" s="181">
        <v>16020</v>
      </c>
      <c r="J457" s="181">
        <v>6227</v>
      </c>
      <c r="K457" s="181">
        <v>0</v>
      </c>
      <c r="L457" s="181">
        <v>1088</v>
      </c>
      <c r="M457" s="181">
        <v>23335</v>
      </c>
      <c r="N457" s="180"/>
      <c r="O457" s="182">
        <v>2</v>
      </c>
      <c r="P457" s="182">
        <v>0</v>
      </c>
      <c r="Q457" s="183">
        <v>44494</v>
      </c>
      <c r="R457" s="183">
        <v>0</v>
      </c>
      <c r="S457" s="183">
        <f t="shared" si="13"/>
        <v>0</v>
      </c>
      <c r="T457" s="183">
        <v>2176</v>
      </c>
      <c r="U457" s="184">
        <f t="shared" si="14"/>
        <v>46670</v>
      </c>
      <c r="V457" s="185"/>
      <c r="W457" s="199">
        <v>0</v>
      </c>
      <c r="X457" s="200">
        <v>0.09</v>
      </c>
      <c r="Y457" s="200">
        <v>1.7515929407843047E-2</v>
      </c>
      <c r="Z457" s="201">
        <v>0</v>
      </c>
      <c r="AA457" s="150"/>
      <c r="AB457" s="202">
        <v>1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463</v>
      </c>
      <c r="B458" s="195">
        <v>463035243</v>
      </c>
      <c r="C458" s="196" t="s">
        <v>535</v>
      </c>
      <c r="D458" s="197">
        <v>35</v>
      </c>
      <c r="E458" s="196" t="s">
        <v>62</v>
      </c>
      <c r="F458" s="197">
        <v>243</v>
      </c>
      <c r="G458" s="198" t="s">
        <v>270</v>
      </c>
      <c r="H458" s="180"/>
      <c r="I458" s="181">
        <v>16814</v>
      </c>
      <c r="J458" s="181">
        <v>2394</v>
      </c>
      <c r="K458" s="181">
        <v>0</v>
      </c>
      <c r="L458" s="181">
        <v>1088</v>
      </c>
      <c r="M458" s="181">
        <v>20296</v>
      </c>
      <c r="N458" s="180"/>
      <c r="O458" s="182">
        <v>3</v>
      </c>
      <c r="P458" s="182">
        <v>0</v>
      </c>
      <c r="Q458" s="183">
        <v>57624</v>
      </c>
      <c r="R458" s="183">
        <v>0</v>
      </c>
      <c r="S458" s="183">
        <f t="shared" ref="S458:S521" si="15">IFERROR(VLOOKUP(B458,transp,2,FALSE),0)</f>
        <v>0</v>
      </c>
      <c r="T458" s="183">
        <v>3264</v>
      </c>
      <c r="U458" s="184">
        <f t="shared" ref="U458:U521" si="16">SUM(Q458:T458)</f>
        <v>60888</v>
      </c>
      <c r="V458" s="185"/>
      <c r="W458" s="199">
        <v>0</v>
      </c>
      <c r="X458" s="200">
        <v>0.09</v>
      </c>
      <c r="Y458" s="200">
        <v>5.5095214728498702E-3</v>
      </c>
      <c r="Z458" s="201">
        <v>0</v>
      </c>
      <c r="AA458" s="150"/>
      <c r="AB458" s="202">
        <v>1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463</v>
      </c>
      <c r="B459" s="195">
        <v>463035244</v>
      </c>
      <c r="C459" s="196" t="s">
        <v>535</v>
      </c>
      <c r="D459" s="197">
        <v>35</v>
      </c>
      <c r="E459" s="196" t="s">
        <v>62</v>
      </c>
      <c r="F459" s="197">
        <v>244</v>
      </c>
      <c r="G459" s="198" t="s">
        <v>271</v>
      </c>
      <c r="H459" s="180"/>
      <c r="I459" s="181">
        <v>13841</v>
      </c>
      <c r="J459" s="181">
        <v>4149</v>
      </c>
      <c r="K459" s="181">
        <v>0</v>
      </c>
      <c r="L459" s="181">
        <v>1088</v>
      </c>
      <c r="M459" s="181">
        <v>19078</v>
      </c>
      <c r="N459" s="180"/>
      <c r="O459" s="182">
        <v>8</v>
      </c>
      <c r="P459" s="182">
        <v>0</v>
      </c>
      <c r="Q459" s="183">
        <v>143920</v>
      </c>
      <c r="R459" s="183">
        <v>0</v>
      </c>
      <c r="S459" s="183">
        <f t="shared" si="15"/>
        <v>0</v>
      </c>
      <c r="T459" s="183">
        <v>8704</v>
      </c>
      <c r="U459" s="184">
        <f t="shared" si="16"/>
        <v>152624</v>
      </c>
      <c r="V459" s="185"/>
      <c r="W459" s="199">
        <v>0</v>
      </c>
      <c r="X459" s="200">
        <v>0.09</v>
      </c>
      <c r="Y459" s="200">
        <v>0.11384987709786977</v>
      </c>
      <c r="Z459" s="201">
        <v>0</v>
      </c>
      <c r="AA459" s="150"/>
      <c r="AB459" s="202">
        <v>4</v>
      </c>
      <c r="AC459" s="203">
        <v>1.675882501119784</v>
      </c>
      <c r="AD459" s="184">
        <v>31973.126195144923</v>
      </c>
      <c r="AE459" s="203">
        <v>0</v>
      </c>
      <c r="AF459" s="204">
        <v>0</v>
      </c>
      <c r="AG459" s="193"/>
    </row>
    <row r="460" spans="1:33" s="59" customFormat="1">
      <c r="A460" s="194">
        <v>463</v>
      </c>
      <c r="B460" s="195">
        <v>463035251</v>
      </c>
      <c r="C460" s="196" t="s">
        <v>535</v>
      </c>
      <c r="D460" s="197">
        <v>35</v>
      </c>
      <c r="E460" s="196" t="s">
        <v>62</v>
      </c>
      <c r="F460" s="197">
        <v>251</v>
      </c>
      <c r="G460" s="198" t="s">
        <v>278</v>
      </c>
      <c r="H460" s="180"/>
      <c r="I460" s="181">
        <v>16652</v>
      </c>
      <c r="J460" s="181">
        <v>3121</v>
      </c>
      <c r="K460" s="181">
        <v>0</v>
      </c>
      <c r="L460" s="181">
        <v>1088</v>
      </c>
      <c r="M460" s="181">
        <v>20861</v>
      </c>
      <c r="N460" s="180"/>
      <c r="O460" s="182">
        <v>2</v>
      </c>
      <c r="P460" s="182">
        <v>0</v>
      </c>
      <c r="Q460" s="183">
        <v>39546</v>
      </c>
      <c r="R460" s="183">
        <v>0</v>
      </c>
      <c r="S460" s="183">
        <f t="shared" si="15"/>
        <v>0</v>
      </c>
      <c r="T460" s="183">
        <v>2176</v>
      </c>
      <c r="U460" s="184">
        <f t="shared" si="16"/>
        <v>41722</v>
      </c>
      <c r="V460" s="185"/>
      <c r="W460" s="199">
        <v>0</v>
      </c>
      <c r="X460" s="200">
        <v>0.09</v>
      </c>
      <c r="Y460" s="200">
        <v>4.3771893562842487E-2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463</v>
      </c>
      <c r="B461" s="195">
        <v>463035293</v>
      </c>
      <c r="C461" s="196" t="s">
        <v>535</v>
      </c>
      <c r="D461" s="197">
        <v>35</v>
      </c>
      <c r="E461" s="196" t="s">
        <v>62</v>
      </c>
      <c r="F461" s="197">
        <v>293</v>
      </c>
      <c r="G461" s="198" t="s">
        <v>320</v>
      </c>
      <c r="H461" s="180"/>
      <c r="I461" s="181">
        <v>10831</v>
      </c>
      <c r="J461" s="181">
        <v>303</v>
      </c>
      <c r="K461" s="181">
        <v>0</v>
      </c>
      <c r="L461" s="181">
        <v>1088</v>
      </c>
      <c r="M461" s="181">
        <v>12222</v>
      </c>
      <c r="N461" s="180"/>
      <c r="O461" s="182">
        <v>2</v>
      </c>
      <c r="P461" s="182">
        <v>0</v>
      </c>
      <c r="Q461" s="183">
        <v>22268</v>
      </c>
      <c r="R461" s="183">
        <v>0</v>
      </c>
      <c r="S461" s="183">
        <f t="shared" si="15"/>
        <v>0</v>
      </c>
      <c r="T461" s="183">
        <v>2176</v>
      </c>
      <c r="U461" s="184">
        <f t="shared" si="16"/>
        <v>24444</v>
      </c>
      <c r="V461" s="185"/>
      <c r="W461" s="199">
        <v>0</v>
      </c>
      <c r="X461" s="200">
        <v>0.18</v>
      </c>
      <c r="Y461" s="200">
        <v>1.2223374362170256E-2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464</v>
      </c>
      <c r="B462" s="195">
        <v>464168030</v>
      </c>
      <c r="C462" s="196" t="s">
        <v>536</v>
      </c>
      <c r="D462" s="197">
        <v>168</v>
      </c>
      <c r="E462" s="196" t="s">
        <v>195</v>
      </c>
      <c r="F462" s="197">
        <v>30</v>
      </c>
      <c r="G462" s="198" t="s">
        <v>57</v>
      </c>
      <c r="H462" s="180"/>
      <c r="I462" s="181">
        <v>12553</v>
      </c>
      <c r="J462" s="181">
        <v>2863</v>
      </c>
      <c r="K462" s="181">
        <v>0</v>
      </c>
      <c r="L462" s="181">
        <v>1088</v>
      </c>
      <c r="M462" s="181">
        <v>16504</v>
      </c>
      <c r="N462" s="180"/>
      <c r="O462" s="182">
        <v>8</v>
      </c>
      <c r="P462" s="182">
        <v>0</v>
      </c>
      <c r="Q462" s="183">
        <v>123328</v>
      </c>
      <c r="R462" s="183">
        <v>0</v>
      </c>
      <c r="S462" s="183">
        <f t="shared" si="15"/>
        <v>0</v>
      </c>
      <c r="T462" s="183">
        <v>8704</v>
      </c>
      <c r="U462" s="184">
        <f t="shared" si="16"/>
        <v>132032</v>
      </c>
      <c r="V462" s="185"/>
      <c r="W462" s="199">
        <v>0</v>
      </c>
      <c r="X462" s="200">
        <v>0.09</v>
      </c>
      <c r="Y462" s="200">
        <v>4.9834349216957893E-3</v>
      </c>
      <c r="Z462" s="201">
        <v>0</v>
      </c>
      <c r="AA462" s="150"/>
      <c r="AB462" s="202">
        <v>1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464</v>
      </c>
      <c r="B463" s="195">
        <v>464168071</v>
      </c>
      <c r="C463" s="196" t="s">
        <v>536</v>
      </c>
      <c r="D463" s="197">
        <v>168</v>
      </c>
      <c r="E463" s="196" t="s">
        <v>195</v>
      </c>
      <c r="F463" s="197">
        <v>71</v>
      </c>
      <c r="G463" s="198" t="s">
        <v>98</v>
      </c>
      <c r="H463" s="180"/>
      <c r="I463" s="181">
        <v>11995.930642424244</v>
      </c>
      <c r="J463" s="181">
        <v>5218</v>
      </c>
      <c r="K463" s="181">
        <v>0</v>
      </c>
      <c r="L463" s="181">
        <v>1088</v>
      </c>
      <c r="M463" s="181">
        <v>18301.930642424246</v>
      </c>
      <c r="N463" s="180"/>
      <c r="O463" s="182">
        <v>3</v>
      </c>
      <c r="P463" s="182">
        <v>0</v>
      </c>
      <c r="Q463" s="183">
        <v>51642</v>
      </c>
      <c r="R463" s="183">
        <v>0</v>
      </c>
      <c r="S463" s="183">
        <f t="shared" si="15"/>
        <v>0</v>
      </c>
      <c r="T463" s="183">
        <v>3264</v>
      </c>
      <c r="U463" s="184">
        <f t="shared" si="16"/>
        <v>54906</v>
      </c>
      <c r="V463" s="185"/>
      <c r="W463" s="199">
        <v>0</v>
      </c>
      <c r="X463" s="200">
        <v>0.09</v>
      </c>
      <c r="Y463" s="200">
        <v>6.8275161063105745E-3</v>
      </c>
      <c r="Z463" s="201">
        <v>0</v>
      </c>
      <c r="AA463" s="150"/>
      <c r="AB463" s="202">
        <v>2</v>
      </c>
      <c r="AC463" s="203">
        <v>0</v>
      </c>
      <c r="AD463" s="184">
        <v>0</v>
      </c>
      <c r="AE463" s="203">
        <v>0</v>
      </c>
      <c r="AF463" s="204">
        <v>0</v>
      </c>
      <c r="AG463" s="193"/>
    </row>
    <row r="464" spans="1:33" s="59" customFormat="1">
      <c r="A464" s="194">
        <v>464</v>
      </c>
      <c r="B464" s="195">
        <v>464168163</v>
      </c>
      <c r="C464" s="196" t="s">
        <v>536</v>
      </c>
      <c r="D464" s="197">
        <v>168</v>
      </c>
      <c r="E464" s="196" t="s">
        <v>195</v>
      </c>
      <c r="F464" s="197">
        <v>163</v>
      </c>
      <c r="G464" s="198" t="s">
        <v>190</v>
      </c>
      <c r="H464" s="180"/>
      <c r="I464" s="181">
        <v>13981</v>
      </c>
      <c r="J464" s="181">
        <v>121</v>
      </c>
      <c r="K464" s="181">
        <v>0</v>
      </c>
      <c r="L464" s="181">
        <v>1088</v>
      </c>
      <c r="M464" s="181">
        <v>15190</v>
      </c>
      <c r="N464" s="180"/>
      <c r="O464" s="182">
        <v>36</v>
      </c>
      <c r="P464" s="182">
        <v>0</v>
      </c>
      <c r="Q464" s="183">
        <v>507672</v>
      </c>
      <c r="R464" s="183">
        <v>0</v>
      </c>
      <c r="S464" s="183">
        <f t="shared" si="15"/>
        <v>0</v>
      </c>
      <c r="T464" s="183">
        <v>39168</v>
      </c>
      <c r="U464" s="184">
        <f t="shared" si="16"/>
        <v>546840</v>
      </c>
      <c r="V464" s="185"/>
      <c r="W464" s="199">
        <v>0</v>
      </c>
      <c r="X464" s="200">
        <v>0.113490033140277</v>
      </c>
      <c r="Y464" s="200">
        <v>9.5669381908217804E-2</v>
      </c>
      <c r="Z464" s="201">
        <v>0</v>
      </c>
      <c r="AA464" s="150"/>
      <c r="AB464" s="202">
        <v>7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464</v>
      </c>
      <c r="B465" s="195">
        <v>464168168</v>
      </c>
      <c r="C465" s="196" t="s">
        <v>536</v>
      </c>
      <c r="D465" s="197">
        <v>168</v>
      </c>
      <c r="E465" s="196" t="s">
        <v>195</v>
      </c>
      <c r="F465" s="197">
        <v>168</v>
      </c>
      <c r="G465" s="198" t="s">
        <v>195</v>
      </c>
      <c r="H465" s="180"/>
      <c r="I465" s="181">
        <v>10779</v>
      </c>
      <c r="J465" s="181">
        <v>7908</v>
      </c>
      <c r="K465" s="181">
        <v>0</v>
      </c>
      <c r="L465" s="181">
        <v>1088</v>
      </c>
      <c r="M465" s="181">
        <v>19775</v>
      </c>
      <c r="N465" s="180"/>
      <c r="O465" s="182">
        <v>93</v>
      </c>
      <c r="P465" s="182">
        <v>0</v>
      </c>
      <c r="Q465" s="183">
        <v>1737891</v>
      </c>
      <c r="R465" s="183">
        <v>0</v>
      </c>
      <c r="S465" s="183">
        <f t="shared" si="15"/>
        <v>0</v>
      </c>
      <c r="T465" s="183">
        <v>101184</v>
      </c>
      <c r="U465" s="184">
        <f t="shared" si="16"/>
        <v>1839075</v>
      </c>
      <c r="V465" s="185"/>
      <c r="W465" s="199">
        <v>0</v>
      </c>
      <c r="X465" s="200">
        <v>0.09</v>
      </c>
      <c r="Y465" s="200">
        <v>3.2423566754442315E-2</v>
      </c>
      <c r="Z465" s="201">
        <v>0</v>
      </c>
      <c r="AA465" s="150"/>
      <c r="AB465" s="202">
        <v>7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464</v>
      </c>
      <c r="B466" s="195">
        <v>464168196</v>
      </c>
      <c r="C466" s="196" t="s">
        <v>536</v>
      </c>
      <c r="D466" s="197">
        <v>168</v>
      </c>
      <c r="E466" s="196" t="s">
        <v>195</v>
      </c>
      <c r="F466" s="197">
        <v>196</v>
      </c>
      <c r="G466" s="198" t="s">
        <v>223</v>
      </c>
      <c r="H466" s="180"/>
      <c r="I466" s="181">
        <v>10935</v>
      </c>
      <c r="J466" s="181">
        <v>6996</v>
      </c>
      <c r="K466" s="181">
        <v>0</v>
      </c>
      <c r="L466" s="181">
        <v>1088</v>
      </c>
      <c r="M466" s="181">
        <v>19019</v>
      </c>
      <c r="N466" s="180"/>
      <c r="O466" s="182">
        <v>12</v>
      </c>
      <c r="P466" s="182">
        <v>0</v>
      </c>
      <c r="Q466" s="183">
        <v>215172</v>
      </c>
      <c r="R466" s="183">
        <v>0</v>
      </c>
      <c r="S466" s="183">
        <f t="shared" si="15"/>
        <v>0</v>
      </c>
      <c r="T466" s="183">
        <v>13056</v>
      </c>
      <c r="U466" s="184">
        <f t="shared" si="16"/>
        <v>228228</v>
      </c>
      <c r="V466" s="185"/>
      <c r="W466" s="199">
        <v>0</v>
      </c>
      <c r="X466" s="200">
        <v>0.09</v>
      </c>
      <c r="Y466" s="200">
        <v>4.3872576805350866E-2</v>
      </c>
      <c r="Z466" s="201">
        <v>0</v>
      </c>
      <c r="AA466" s="150"/>
      <c r="AB466" s="202">
        <v>3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464</v>
      </c>
      <c r="B467" s="195">
        <v>464168229</v>
      </c>
      <c r="C467" s="196" t="s">
        <v>536</v>
      </c>
      <c r="D467" s="197">
        <v>168</v>
      </c>
      <c r="E467" s="196" t="s">
        <v>195</v>
      </c>
      <c r="F467" s="197">
        <v>229</v>
      </c>
      <c r="G467" s="198" t="s">
        <v>256</v>
      </c>
      <c r="H467" s="180"/>
      <c r="I467" s="181">
        <v>13595</v>
      </c>
      <c r="J467" s="181">
        <v>1025</v>
      </c>
      <c r="K467" s="181">
        <v>0</v>
      </c>
      <c r="L467" s="181">
        <v>1088</v>
      </c>
      <c r="M467" s="181">
        <v>15708</v>
      </c>
      <c r="N467" s="180"/>
      <c r="O467" s="182">
        <v>9</v>
      </c>
      <c r="P467" s="182">
        <v>0</v>
      </c>
      <c r="Q467" s="183">
        <v>131580</v>
      </c>
      <c r="R467" s="183">
        <v>0</v>
      </c>
      <c r="S467" s="183">
        <f t="shared" si="15"/>
        <v>0</v>
      </c>
      <c r="T467" s="183">
        <v>9792</v>
      </c>
      <c r="U467" s="184">
        <f t="shared" si="16"/>
        <v>141372</v>
      </c>
      <c r="V467" s="185"/>
      <c r="W467" s="199">
        <v>0</v>
      </c>
      <c r="X467" s="200">
        <v>0.09</v>
      </c>
      <c r="Y467" s="200">
        <v>1.6146490008482114E-2</v>
      </c>
      <c r="Z467" s="201">
        <v>0</v>
      </c>
      <c r="AA467" s="150"/>
      <c r="AB467" s="202">
        <v>2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464</v>
      </c>
      <c r="B468" s="195">
        <v>464168248</v>
      </c>
      <c r="C468" s="196" t="s">
        <v>536</v>
      </c>
      <c r="D468" s="197">
        <v>168</v>
      </c>
      <c r="E468" s="196" t="s">
        <v>195</v>
      </c>
      <c r="F468" s="197">
        <v>248</v>
      </c>
      <c r="G468" s="198" t="s">
        <v>275</v>
      </c>
      <c r="H468" s="180"/>
      <c r="I468" s="181">
        <v>13014</v>
      </c>
      <c r="J468" s="181">
        <v>734</v>
      </c>
      <c r="K468" s="181">
        <v>0</v>
      </c>
      <c r="L468" s="181">
        <v>1088</v>
      </c>
      <c r="M468" s="181">
        <v>14836</v>
      </c>
      <c r="N468" s="180"/>
      <c r="O468" s="182">
        <v>3</v>
      </c>
      <c r="P468" s="182">
        <v>0</v>
      </c>
      <c r="Q468" s="183">
        <v>41244</v>
      </c>
      <c r="R468" s="183">
        <v>0</v>
      </c>
      <c r="S468" s="183">
        <f t="shared" si="15"/>
        <v>0</v>
      </c>
      <c r="T468" s="183">
        <v>3264</v>
      </c>
      <c r="U468" s="184">
        <f t="shared" si="16"/>
        <v>44508</v>
      </c>
      <c r="V468" s="185"/>
      <c r="W468" s="199">
        <v>0</v>
      </c>
      <c r="X468" s="200">
        <v>0.09</v>
      </c>
      <c r="Y468" s="200">
        <v>7.0865076889110076E-2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464</v>
      </c>
      <c r="B469" s="195">
        <v>464168258</v>
      </c>
      <c r="C469" s="196" t="s">
        <v>536</v>
      </c>
      <c r="D469" s="197">
        <v>168</v>
      </c>
      <c r="E469" s="196" t="s">
        <v>195</v>
      </c>
      <c r="F469" s="197">
        <v>258</v>
      </c>
      <c r="G469" s="198" t="s">
        <v>285</v>
      </c>
      <c r="H469" s="180"/>
      <c r="I469" s="181">
        <v>12731</v>
      </c>
      <c r="J469" s="181">
        <v>4257</v>
      </c>
      <c r="K469" s="181">
        <v>0</v>
      </c>
      <c r="L469" s="181">
        <v>1088</v>
      </c>
      <c r="M469" s="181">
        <v>18076</v>
      </c>
      <c r="N469" s="180"/>
      <c r="O469" s="182">
        <v>11</v>
      </c>
      <c r="P469" s="182">
        <v>0</v>
      </c>
      <c r="Q469" s="183">
        <v>186868</v>
      </c>
      <c r="R469" s="183">
        <v>0</v>
      </c>
      <c r="S469" s="183">
        <f t="shared" si="15"/>
        <v>0</v>
      </c>
      <c r="T469" s="183">
        <v>11968</v>
      </c>
      <c r="U469" s="184">
        <f t="shared" si="16"/>
        <v>198836</v>
      </c>
      <c r="V469" s="185"/>
      <c r="W469" s="199">
        <v>0</v>
      </c>
      <c r="X469" s="200">
        <v>0.09</v>
      </c>
      <c r="Y469" s="200">
        <v>0.10761431025219829</v>
      </c>
      <c r="Z469" s="201">
        <v>0</v>
      </c>
      <c r="AA469" s="150"/>
      <c r="AB469" s="202">
        <v>1</v>
      </c>
      <c r="AC469" s="203">
        <v>1.7633612476796288</v>
      </c>
      <c r="AD469" s="184">
        <v>31869.980875581528</v>
      </c>
      <c r="AE469" s="203">
        <v>0</v>
      </c>
      <c r="AF469" s="204">
        <v>0</v>
      </c>
      <c r="AG469" s="193"/>
    </row>
    <row r="470" spans="1:33" s="59" customFormat="1">
      <c r="A470" s="194">
        <v>464</v>
      </c>
      <c r="B470" s="195">
        <v>464168291</v>
      </c>
      <c r="C470" s="196" t="s">
        <v>536</v>
      </c>
      <c r="D470" s="197">
        <v>168</v>
      </c>
      <c r="E470" s="196" t="s">
        <v>195</v>
      </c>
      <c r="F470" s="197">
        <v>291</v>
      </c>
      <c r="G470" s="198" t="s">
        <v>318</v>
      </c>
      <c r="H470" s="180"/>
      <c r="I470" s="181">
        <v>10497</v>
      </c>
      <c r="J470" s="181">
        <v>4113</v>
      </c>
      <c r="K470" s="181">
        <v>0</v>
      </c>
      <c r="L470" s="181">
        <v>1088</v>
      </c>
      <c r="M470" s="181">
        <v>15698</v>
      </c>
      <c r="N470" s="180"/>
      <c r="O470" s="182">
        <v>49</v>
      </c>
      <c r="P470" s="182">
        <v>0</v>
      </c>
      <c r="Q470" s="183">
        <v>715890</v>
      </c>
      <c r="R470" s="183">
        <v>0</v>
      </c>
      <c r="S470" s="183">
        <f t="shared" si="15"/>
        <v>0</v>
      </c>
      <c r="T470" s="183">
        <v>53312</v>
      </c>
      <c r="U470" s="184">
        <f t="shared" si="16"/>
        <v>769202</v>
      </c>
      <c r="V470" s="185"/>
      <c r="W470" s="199">
        <v>0</v>
      </c>
      <c r="X470" s="200">
        <v>0.09</v>
      </c>
      <c r="Y470" s="200">
        <v>3.1446819079730813E-2</v>
      </c>
      <c r="Z470" s="201">
        <v>0</v>
      </c>
      <c r="AA470" s="150"/>
      <c r="AB470" s="202">
        <v>5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466</v>
      </c>
      <c r="B471" s="195">
        <v>466700096</v>
      </c>
      <c r="C471" s="196" t="s">
        <v>537</v>
      </c>
      <c r="D471" s="197">
        <v>700</v>
      </c>
      <c r="E471" s="196" t="s">
        <v>412</v>
      </c>
      <c r="F471" s="197">
        <v>96</v>
      </c>
      <c r="G471" s="198" t="s">
        <v>123</v>
      </c>
      <c r="H471" s="180"/>
      <c r="I471" s="181">
        <v>13582.550780165286</v>
      </c>
      <c r="J471" s="181">
        <v>7706</v>
      </c>
      <c r="K471" s="181">
        <v>0</v>
      </c>
      <c r="L471" s="181">
        <v>1088</v>
      </c>
      <c r="M471" s="181">
        <v>22376.550780165286</v>
      </c>
      <c r="N471" s="180"/>
      <c r="O471" s="182">
        <v>1</v>
      </c>
      <c r="P471" s="182">
        <v>0</v>
      </c>
      <c r="Q471" s="183">
        <v>21171</v>
      </c>
      <c r="R471" s="183">
        <v>0</v>
      </c>
      <c r="S471" s="183">
        <f t="shared" si="15"/>
        <v>0</v>
      </c>
      <c r="T471" s="183">
        <v>1082</v>
      </c>
      <c r="U471" s="184">
        <f t="shared" si="16"/>
        <v>22253</v>
      </c>
      <c r="V471" s="185"/>
      <c r="W471" s="199">
        <v>5.5248618784530384E-3</v>
      </c>
      <c r="X471" s="200">
        <v>0.09</v>
      </c>
      <c r="Y471" s="200">
        <v>3.9914559777929459E-2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466</v>
      </c>
      <c r="B472" s="195">
        <v>466700700</v>
      </c>
      <c r="C472" s="196" t="s">
        <v>537</v>
      </c>
      <c r="D472" s="197">
        <v>700</v>
      </c>
      <c r="E472" s="196" t="s">
        <v>412</v>
      </c>
      <c r="F472" s="197">
        <v>700</v>
      </c>
      <c r="G472" s="198" t="s">
        <v>412</v>
      </c>
      <c r="H472" s="180"/>
      <c r="I472" s="181">
        <v>14190</v>
      </c>
      <c r="J472" s="181">
        <v>12272</v>
      </c>
      <c r="K472" s="181">
        <v>0</v>
      </c>
      <c r="L472" s="181">
        <v>1088</v>
      </c>
      <c r="M472" s="181">
        <v>27550</v>
      </c>
      <c r="N472" s="180"/>
      <c r="O472" s="182">
        <v>37</v>
      </c>
      <c r="P472" s="182">
        <v>0</v>
      </c>
      <c r="Q472" s="183">
        <v>973692</v>
      </c>
      <c r="R472" s="183">
        <v>0</v>
      </c>
      <c r="S472" s="183">
        <f t="shared" si="15"/>
        <v>0</v>
      </c>
      <c r="T472" s="183">
        <v>40034</v>
      </c>
      <c r="U472" s="184">
        <f t="shared" si="16"/>
        <v>1013726</v>
      </c>
      <c r="V472" s="185"/>
      <c r="W472" s="199">
        <v>0.20441988950276224</v>
      </c>
      <c r="X472" s="200">
        <v>0.09</v>
      </c>
      <c r="Y472" s="200">
        <v>4.3116603717472647E-2</v>
      </c>
      <c r="Z472" s="201">
        <v>0</v>
      </c>
      <c r="AA472" s="150"/>
      <c r="AB472" s="202">
        <v>4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466</v>
      </c>
      <c r="B473" s="195">
        <v>466774089</v>
      </c>
      <c r="C473" s="196" t="s">
        <v>537</v>
      </c>
      <c r="D473" s="197">
        <v>774</v>
      </c>
      <c r="E473" s="196" t="s">
        <v>435</v>
      </c>
      <c r="F473" s="197">
        <v>89</v>
      </c>
      <c r="G473" s="198" t="s">
        <v>116</v>
      </c>
      <c r="H473" s="180"/>
      <c r="I473" s="181">
        <v>14172</v>
      </c>
      <c r="J473" s="181">
        <v>15227</v>
      </c>
      <c r="K473" s="181">
        <v>0</v>
      </c>
      <c r="L473" s="181">
        <v>1088</v>
      </c>
      <c r="M473" s="181">
        <v>30487</v>
      </c>
      <c r="N473" s="180"/>
      <c r="O473" s="182">
        <v>26</v>
      </c>
      <c r="P473" s="182">
        <v>0</v>
      </c>
      <c r="Q473" s="183">
        <v>760162</v>
      </c>
      <c r="R473" s="183">
        <v>0</v>
      </c>
      <c r="S473" s="183">
        <f t="shared" si="15"/>
        <v>0</v>
      </c>
      <c r="T473" s="183">
        <v>28132</v>
      </c>
      <c r="U473" s="184">
        <f t="shared" si="16"/>
        <v>788294</v>
      </c>
      <c r="V473" s="185"/>
      <c r="W473" s="199">
        <v>0.14364640883977897</v>
      </c>
      <c r="X473" s="200">
        <v>0.09</v>
      </c>
      <c r="Y473" s="200">
        <v>6.1260968816269641E-2</v>
      </c>
      <c r="Z473" s="201">
        <v>0</v>
      </c>
      <c r="AA473" s="150"/>
      <c r="AB473" s="202">
        <v>4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466</v>
      </c>
      <c r="B474" s="195">
        <v>466774096</v>
      </c>
      <c r="C474" s="196" t="s">
        <v>537</v>
      </c>
      <c r="D474" s="197">
        <v>774</v>
      </c>
      <c r="E474" s="196" t="s">
        <v>435</v>
      </c>
      <c r="F474" s="197">
        <v>96</v>
      </c>
      <c r="G474" s="198" t="s">
        <v>123</v>
      </c>
      <c r="H474" s="180"/>
      <c r="I474" s="181">
        <v>12558</v>
      </c>
      <c r="J474" s="181">
        <v>7125</v>
      </c>
      <c r="K474" s="181">
        <v>0</v>
      </c>
      <c r="L474" s="181">
        <v>1088</v>
      </c>
      <c r="M474" s="181">
        <v>20771</v>
      </c>
      <c r="N474" s="180"/>
      <c r="O474" s="182">
        <v>6</v>
      </c>
      <c r="P474" s="182">
        <v>0</v>
      </c>
      <c r="Q474" s="183">
        <v>117444</v>
      </c>
      <c r="R474" s="183">
        <v>0</v>
      </c>
      <c r="S474" s="183">
        <f t="shared" si="15"/>
        <v>0</v>
      </c>
      <c r="T474" s="183">
        <v>6492</v>
      </c>
      <c r="U474" s="184">
        <f t="shared" si="16"/>
        <v>123936</v>
      </c>
      <c r="V474" s="185"/>
      <c r="W474" s="199">
        <v>3.3149171270718231E-2</v>
      </c>
      <c r="X474" s="200">
        <v>0.09</v>
      </c>
      <c r="Y474" s="200">
        <v>3.9914559777929459E-2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466</v>
      </c>
      <c r="B475" s="195">
        <v>466774221</v>
      </c>
      <c r="C475" s="196" t="s">
        <v>537</v>
      </c>
      <c r="D475" s="197">
        <v>774</v>
      </c>
      <c r="E475" s="196" t="s">
        <v>435</v>
      </c>
      <c r="F475" s="197">
        <v>221</v>
      </c>
      <c r="G475" s="198" t="s">
        <v>248</v>
      </c>
      <c r="H475" s="180"/>
      <c r="I475" s="181">
        <v>13264</v>
      </c>
      <c r="J475" s="181">
        <v>13242</v>
      </c>
      <c r="K475" s="181">
        <v>0</v>
      </c>
      <c r="L475" s="181">
        <v>1088</v>
      </c>
      <c r="M475" s="181">
        <v>27594</v>
      </c>
      <c r="N475" s="180"/>
      <c r="O475" s="182">
        <v>26</v>
      </c>
      <c r="P475" s="182">
        <v>0</v>
      </c>
      <c r="Q475" s="183">
        <v>685360</v>
      </c>
      <c r="R475" s="183">
        <v>0</v>
      </c>
      <c r="S475" s="183">
        <f t="shared" si="15"/>
        <v>0</v>
      </c>
      <c r="T475" s="183">
        <v>28132</v>
      </c>
      <c r="U475" s="184">
        <f t="shared" si="16"/>
        <v>713492</v>
      </c>
      <c r="V475" s="185"/>
      <c r="W475" s="199">
        <v>0.14364640883977897</v>
      </c>
      <c r="X475" s="200">
        <v>0.09</v>
      </c>
      <c r="Y475" s="200">
        <v>5.5938457902017263E-2</v>
      </c>
      <c r="Z475" s="201">
        <v>0</v>
      </c>
      <c r="AA475" s="150"/>
      <c r="AB475" s="202">
        <v>3</v>
      </c>
      <c r="AC475" s="203">
        <v>0</v>
      </c>
      <c r="AD475" s="184">
        <v>0</v>
      </c>
      <c r="AE475" s="203">
        <v>0</v>
      </c>
      <c r="AF475" s="204">
        <v>0</v>
      </c>
      <c r="AG475" s="193"/>
    </row>
    <row r="476" spans="1:33" s="59" customFormat="1">
      <c r="A476" s="194">
        <v>466</v>
      </c>
      <c r="B476" s="195">
        <v>466774296</v>
      </c>
      <c r="C476" s="196" t="s">
        <v>537</v>
      </c>
      <c r="D476" s="197">
        <v>774</v>
      </c>
      <c r="E476" s="196" t="s">
        <v>435</v>
      </c>
      <c r="F476" s="197">
        <v>296</v>
      </c>
      <c r="G476" s="198" t="s">
        <v>323</v>
      </c>
      <c r="H476" s="180"/>
      <c r="I476" s="181">
        <v>12679</v>
      </c>
      <c r="J476" s="181">
        <v>15940</v>
      </c>
      <c r="K476" s="181">
        <v>0</v>
      </c>
      <c r="L476" s="181">
        <v>1088</v>
      </c>
      <c r="M476" s="181">
        <v>29707</v>
      </c>
      <c r="N476" s="180"/>
      <c r="O476" s="182">
        <v>40</v>
      </c>
      <c r="P476" s="182">
        <v>0</v>
      </c>
      <c r="Q476" s="183">
        <v>1138440</v>
      </c>
      <c r="R476" s="183">
        <v>0</v>
      </c>
      <c r="S476" s="183">
        <f t="shared" si="15"/>
        <v>0</v>
      </c>
      <c r="T476" s="183">
        <v>43280</v>
      </c>
      <c r="U476" s="184">
        <f t="shared" si="16"/>
        <v>1181720</v>
      </c>
      <c r="V476" s="185"/>
      <c r="W476" s="199">
        <v>0.22099447513812132</v>
      </c>
      <c r="X476" s="200">
        <v>0.09</v>
      </c>
      <c r="Y476" s="200">
        <v>0.10215438211557128</v>
      </c>
      <c r="Z476" s="201">
        <v>0</v>
      </c>
      <c r="AA476" s="150"/>
      <c r="AB476" s="202">
        <v>5</v>
      </c>
      <c r="AC476" s="203">
        <v>4.7329270004257049</v>
      </c>
      <c r="AD476" s="184">
        <v>140612.18999999997</v>
      </c>
      <c r="AE476" s="203">
        <v>0</v>
      </c>
      <c r="AF476" s="204">
        <v>0</v>
      </c>
      <c r="AG476" s="193"/>
    </row>
    <row r="477" spans="1:33" s="59" customFormat="1">
      <c r="A477" s="194">
        <v>466</v>
      </c>
      <c r="B477" s="195">
        <v>466774774</v>
      </c>
      <c r="C477" s="196" t="s">
        <v>537</v>
      </c>
      <c r="D477" s="197">
        <v>774</v>
      </c>
      <c r="E477" s="196" t="s">
        <v>435</v>
      </c>
      <c r="F477" s="197">
        <v>774</v>
      </c>
      <c r="G477" s="198" t="s">
        <v>435</v>
      </c>
      <c r="H477" s="180"/>
      <c r="I477" s="181">
        <v>13522</v>
      </c>
      <c r="J477" s="181">
        <v>22679</v>
      </c>
      <c r="K477" s="181">
        <v>0</v>
      </c>
      <c r="L477" s="181">
        <v>1088</v>
      </c>
      <c r="M477" s="181">
        <v>37289</v>
      </c>
      <c r="N477" s="180"/>
      <c r="O477" s="182">
        <v>45</v>
      </c>
      <c r="P477" s="182">
        <v>0</v>
      </c>
      <c r="Q477" s="183">
        <v>1620045</v>
      </c>
      <c r="R477" s="183">
        <v>0</v>
      </c>
      <c r="S477" s="183">
        <f t="shared" si="15"/>
        <v>0</v>
      </c>
      <c r="T477" s="183">
        <v>48690</v>
      </c>
      <c r="U477" s="184">
        <f t="shared" si="16"/>
        <v>1668735</v>
      </c>
      <c r="V477" s="185"/>
      <c r="W477" s="199">
        <v>0.24861878453038644</v>
      </c>
      <c r="X477" s="200">
        <v>0.09</v>
      </c>
      <c r="Y477" s="200">
        <v>0.11875358816461311</v>
      </c>
      <c r="Z477" s="201">
        <v>0</v>
      </c>
      <c r="AA477" s="150"/>
      <c r="AB477" s="202">
        <v>16</v>
      </c>
      <c r="AC477" s="203">
        <v>10.835569730183988</v>
      </c>
      <c r="AD477" s="184">
        <v>404048.52000000037</v>
      </c>
      <c r="AE477" s="203">
        <v>0</v>
      </c>
      <c r="AF477" s="204">
        <v>0</v>
      </c>
      <c r="AG477" s="193"/>
    </row>
    <row r="478" spans="1:33" s="59" customFormat="1">
      <c r="A478" s="194">
        <v>469</v>
      </c>
      <c r="B478" s="195">
        <v>469035035</v>
      </c>
      <c r="C478" s="196" t="s">
        <v>538</v>
      </c>
      <c r="D478" s="197">
        <v>35</v>
      </c>
      <c r="E478" s="196" t="s">
        <v>62</v>
      </c>
      <c r="F478" s="197">
        <v>35</v>
      </c>
      <c r="G478" s="198" t="s">
        <v>62</v>
      </c>
      <c r="H478" s="180"/>
      <c r="I478" s="181">
        <v>17012</v>
      </c>
      <c r="J478" s="181">
        <v>7093</v>
      </c>
      <c r="K478" s="181">
        <v>0</v>
      </c>
      <c r="L478" s="181">
        <v>1088</v>
      </c>
      <c r="M478" s="181">
        <v>25193</v>
      </c>
      <c r="N478" s="180"/>
      <c r="O478" s="182">
        <v>1143</v>
      </c>
      <c r="P478" s="182">
        <v>0</v>
      </c>
      <c r="Q478" s="183">
        <v>27552015</v>
      </c>
      <c r="R478" s="183">
        <v>0</v>
      </c>
      <c r="S478" s="183">
        <f t="shared" si="15"/>
        <v>0</v>
      </c>
      <c r="T478" s="183">
        <v>1243584</v>
      </c>
      <c r="U478" s="184">
        <f t="shared" si="16"/>
        <v>28795599</v>
      </c>
      <c r="V478" s="185"/>
      <c r="W478" s="199">
        <v>0</v>
      </c>
      <c r="X478" s="200">
        <v>0.18</v>
      </c>
      <c r="Y478" s="200">
        <v>0.16565967553026908</v>
      </c>
      <c r="Z478" s="201">
        <v>0</v>
      </c>
      <c r="AA478" s="150"/>
      <c r="AB478" s="202">
        <v>402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469</v>
      </c>
      <c r="B479" s="195">
        <v>469035044</v>
      </c>
      <c r="C479" s="196" t="s">
        <v>538</v>
      </c>
      <c r="D479" s="197">
        <v>35</v>
      </c>
      <c r="E479" s="196" t="s">
        <v>62</v>
      </c>
      <c r="F479" s="197">
        <v>44</v>
      </c>
      <c r="G479" s="198" t="s">
        <v>71</v>
      </c>
      <c r="H479" s="180"/>
      <c r="I479" s="181">
        <v>16273</v>
      </c>
      <c r="J479" s="181">
        <v>283</v>
      </c>
      <c r="K479" s="181">
        <v>0</v>
      </c>
      <c r="L479" s="181">
        <v>1088</v>
      </c>
      <c r="M479" s="181">
        <v>17644</v>
      </c>
      <c r="N479" s="180"/>
      <c r="O479" s="182">
        <v>11</v>
      </c>
      <c r="P479" s="182">
        <v>0</v>
      </c>
      <c r="Q479" s="183">
        <v>182116</v>
      </c>
      <c r="R479" s="183">
        <v>0</v>
      </c>
      <c r="S479" s="183">
        <f t="shared" si="15"/>
        <v>0</v>
      </c>
      <c r="T479" s="183">
        <v>11968</v>
      </c>
      <c r="U479" s="184">
        <f t="shared" si="16"/>
        <v>194084</v>
      </c>
      <c r="V479" s="185"/>
      <c r="W479" s="199">
        <v>0</v>
      </c>
      <c r="X479" s="200">
        <v>0.18</v>
      </c>
      <c r="Y479" s="200">
        <v>8.4659399257885931E-2</v>
      </c>
      <c r="Z479" s="201">
        <v>0</v>
      </c>
      <c r="AA479" s="150"/>
      <c r="AB479" s="202">
        <v>2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469</v>
      </c>
      <c r="B480" s="195">
        <v>469035046</v>
      </c>
      <c r="C480" s="196" t="s">
        <v>538</v>
      </c>
      <c r="D480" s="197">
        <v>35</v>
      </c>
      <c r="E480" s="196" t="s">
        <v>62</v>
      </c>
      <c r="F480" s="197">
        <v>46</v>
      </c>
      <c r="G480" s="198" t="s">
        <v>73</v>
      </c>
      <c r="H480" s="180"/>
      <c r="I480" s="181">
        <v>12098.122153728487</v>
      </c>
      <c r="J480" s="181">
        <v>12394</v>
      </c>
      <c r="K480" s="181">
        <v>0</v>
      </c>
      <c r="L480" s="181">
        <v>1088</v>
      </c>
      <c r="M480" s="181">
        <v>25580.122153728487</v>
      </c>
      <c r="N480" s="180"/>
      <c r="O480" s="182">
        <v>1</v>
      </c>
      <c r="P480" s="182">
        <v>0</v>
      </c>
      <c r="Q480" s="183">
        <v>24492</v>
      </c>
      <c r="R480" s="183">
        <v>0</v>
      </c>
      <c r="S480" s="183">
        <f t="shared" si="15"/>
        <v>0</v>
      </c>
      <c r="T480" s="183">
        <v>1088</v>
      </c>
      <c r="U480" s="184">
        <f t="shared" si="16"/>
        <v>25580</v>
      </c>
      <c r="V480" s="185"/>
      <c r="W480" s="199">
        <v>0</v>
      </c>
      <c r="X480" s="200">
        <v>0.09</v>
      </c>
      <c r="Y480" s="200">
        <v>4.0428455902715598E-4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469</v>
      </c>
      <c r="B481" s="195">
        <v>469035049</v>
      </c>
      <c r="C481" s="196" t="s">
        <v>538</v>
      </c>
      <c r="D481" s="197">
        <v>35</v>
      </c>
      <c r="E481" s="196" t="s">
        <v>62</v>
      </c>
      <c r="F481" s="197">
        <v>49</v>
      </c>
      <c r="G481" s="198" t="s">
        <v>76</v>
      </c>
      <c r="H481" s="180"/>
      <c r="I481" s="181">
        <v>18177</v>
      </c>
      <c r="J481" s="181">
        <v>22963</v>
      </c>
      <c r="K481" s="181">
        <v>0</v>
      </c>
      <c r="L481" s="181">
        <v>1088</v>
      </c>
      <c r="M481" s="181">
        <v>42228</v>
      </c>
      <c r="N481" s="180"/>
      <c r="O481" s="182">
        <v>2</v>
      </c>
      <c r="P481" s="182">
        <v>0</v>
      </c>
      <c r="Q481" s="183">
        <v>82280</v>
      </c>
      <c r="R481" s="183">
        <v>0</v>
      </c>
      <c r="S481" s="183">
        <f t="shared" si="15"/>
        <v>0</v>
      </c>
      <c r="T481" s="183">
        <v>2176</v>
      </c>
      <c r="U481" s="184">
        <f t="shared" si="16"/>
        <v>84456</v>
      </c>
      <c r="V481" s="185"/>
      <c r="W481" s="199">
        <v>0</v>
      </c>
      <c r="X481" s="200">
        <v>0.09</v>
      </c>
      <c r="Y481" s="200">
        <v>7.3326512854891113E-2</v>
      </c>
      <c r="Z481" s="201">
        <v>0</v>
      </c>
      <c r="AA481" s="150"/>
      <c r="AB481" s="202">
        <v>0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469</v>
      </c>
      <c r="B482" s="195">
        <v>469035050</v>
      </c>
      <c r="C482" s="196" t="s">
        <v>538</v>
      </c>
      <c r="D482" s="197">
        <v>35</v>
      </c>
      <c r="E482" s="196" t="s">
        <v>62</v>
      </c>
      <c r="F482" s="197">
        <v>50</v>
      </c>
      <c r="G482" s="198" t="s">
        <v>77</v>
      </c>
      <c r="H482" s="180"/>
      <c r="I482" s="181">
        <v>15443</v>
      </c>
      <c r="J482" s="181">
        <v>7055</v>
      </c>
      <c r="K482" s="181">
        <v>0</v>
      </c>
      <c r="L482" s="181">
        <v>1088</v>
      </c>
      <c r="M482" s="181">
        <v>23586</v>
      </c>
      <c r="N482" s="180"/>
      <c r="O482" s="182">
        <v>3</v>
      </c>
      <c r="P482" s="182">
        <v>0</v>
      </c>
      <c r="Q482" s="183">
        <v>67494</v>
      </c>
      <c r="R482" s="183">
        <v>0</v>
      </c>
      <c r="S482" s="183">
        <f t="shared" si="15"/>
        <v>0</v>
      </c>
      <c r="T482" s="183">
        <v>3264</v>
      </c>
      <c r="U482" s="184">
        <f t="shared" si="16"/>
        <v>70758</v>
      </c>
      <c r="V482" s="185"/>
      <c r="W482" s="199">
        <v>0</v>
      </c>
      <c r="X482" s="200">
        <v>0.09</v>
      </c>
      <c r="Y482" s="200">
        <v>6.2275405910125845E-3</v>
      </c>
      <c r="Z482" s="201">
        <v>0</v>
      </c>
      <c r="AA482" s="150"/>
      <c r="AB482" s="202">
        <v>0</v>
      </c>
      <c r="AC482" s="203">
        <v>0</v>
      </c>
      <c r="AD482" s="184">
        <v>0</v>
      </c>
      <c r="AE482" s="203">
        <v>0</v>
      </c>
      <c r="AF482" s="204">
        <v>0</v>
      </c>
      <c r="AG482" s="193"/>
    </row>
    <row r="483" spans="1:33" s="59" customFormat="1">
      <c r="A483" s="194">
        <v>469</v>
      </c>
      <c r="B483" s="195">
        <v>469035073</v>
      </c>
      <c r="C483" s="196" t="s">
        <v>538</v>
      </c>
      <c r="D483" s="197">
        <v>35</v>
      </c>
      <c r="E483" s="196" t="s">
        <v>62</v>
      </c>
      <c r="F483" s="197">
        <v>73</v>
      </c>
      <c r="G483" s="198" t="s">
        <v>100</v>
      </c>
      <c r="H483" s="180"/>
      <c r="I483" s="181">
        <v>16807</v>
      </c>
      <c r="J483" s="181">
        <v>12355</v>
      </c>
      <c r="K483" s="181">
        <v>0</v>
      </c>
      <c r="L483" s="181">
        <v>1088</v>
      </c>
      <c r="M483" s="181">
        <v>30250</v>
      </c>
      <c r="N483" s="180"/>
      <c r="O483" s="182">
        <v>2</v>
      </c>
      <c r="P483" s="182">
        <v>0</v>
      </c>
      <c r="Q483" s="183">
        <v>58324</v>
      </c>
      <c r="R483" s="183">
        <v>0</v>
      </c>
      <c r="S483" s="183">
        <f t="shared" si="15"/>
        <v>0</v>
      </c>
      <c r="T483" s="183">
        <v>2176</v>
      </c>
      <c r="U483" s="184">
        <f t="shared" si="16"/>
        <v>60500</v>
      </c>
      <c r="V483" s="185"/>
      <c r="W483" s="199">
        <v>0</v>
      </c>
      <c r="X483" s="200">
        <v>0.09</v>
      </c>
      <c r="Y483" s="200">
        <v>1.2852499121079122E-2</v>
      </c>
      <c r="Z483" s="201">
        <v>0</v>
      </c>
      <c r="AA483" s="150"/>
      <c r="AB483" s="202">
        <v>0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469</v>
      </c>
      <c r="B484" s="195">
        <v>469035093</v>
      </c>
      <c r="C484" s="196" t="s">
        <v>538</v>
      </c>
      <c r="D484" s="197">
        <v>35</v>
      </c>
      <c r="E484" s="196" t="s">
        <v>62</v>
      </c>
      <c r="F484" s="197">
        <v>93</v>
      </c>
      <c r="G484" s="198" t="s">
        <v>120</v>
      </c>
      <c r="H484" s="180"/>
      <c r="I484" s="181">
        <v>18081</v>
      </c>
      <c r="J484" s="181">
        <v>0</v>
      </c>
      <c r="K484" s="181">
        <v>0</v>
      </c>
      <c r="L484" s="181">
        <v>1088</v>
      </c>
      <c r="M484" s="181">
        <v>19169</v>
      </c>
      <c r="N484" s="180"/>
      <c r="O484" s="182">
        <v>2</v>
      </c>
      <c r="P484" s="182">
        <v>0</v>
      </c>
      <c r="Q484" s="183">
        <v>36162</v>
      </c>
      <c r="R484" s="183">
        <v>0</v>
      </c>
      <c r="S484" s="183">
        <f t="shared" si="15"/>
        <v>0</v>
      </c>
      <c r="T484" s="183">
        <v>2176</v>
      </c>
      <c r="U484" s="184">
        <f t="shared" si="16"/>
        <v>38338</v>
      </c>
      <c r="V484" s="185"/>
      <c r="W484" s="199">
        <v>0</v>
      </c>
      <c r="X484" s="200">
        <v>0.18</v>
      </c>
      <c r="Y484" s="200">
        <v>8.4913241624209698E-2</v>
      </c>
      <c r="Z484" s="201">
        <v>0</v>
      </c>
      <c r="AA484" s="150"/>
      <c r="AB484" s="202">
        <v>1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469</v>
      </c>
      <c r="B485" s="195">
        <v>469035133</v>
      </c>
      <c r="C485" s="196" t="s">
        <v>538</v>
      </c>
      <c r="D485" s="197">
        <v>35</v>
      </c>
      <c r="E485" s="196" t="s">
        <v>62</v>
      </c>
      <c r="F485" s="197">
        <v>133</v>
      </c>
      <c r="G485" s="198" t="s">
        <v>160</v>
      </c>
      <c r="H485" s="180"/>
      <c r="I485" s="181">
        <v>16453</v>
      </c>
      <c r="J485" s="181">
        <v>2205</v>
      </c>
      <c r="K485" s="181">
        <v>0</v>
      </c>
      <c r="L485" s="181">
        <v>1088</v>
      </c>
      <c r="M485" s="181">
        <v>19746</v>
      </c>
      <c r="N485" s="180"/>
      <c r="O485" s="182">
        <v>1</v>
      </c>
      <c r="P485" s="182">
        <v>0</v>
      </c>
      <c r="Q485" s="183">
        <v>18658</v>
      </c>
      <c r="R485" s="183">
        <v>0</v>
      </c>
      <c r="S485" s="183">
        <f t="shared" si="15"/>
        <v>0</v>
      </c>
      <c r="T485" s="183">
        <v>1088</v>
      </c>
      <c r="U485" s="184">
        <f t="shared" si="16"/>
        <v>19746</v>
      </c>
      <c r="V485" s="185"/>
      <c r="W485" s="199">
        <v>0</v>
      </c>
      <c r="X485" s="200">
        <v>0.09</v>
      </c>
      <c r="Y485" s="200">
        <v>3.2992670332862364E-2</v>
      </c>
      <c r="Z485" s="201">
        <v>0</v>
      </c>
      <c r="AA485" s="150"/>
      <c r="AB485" s="202">
        <v>1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469</v>
      </c>
      <c r="B486" s="195">
        <v>469035176</v>
      </c>
      <c r="C486" s="196" t="s">
        <v>538</v>
      </c>
      <c r="D486" s="197">
        <v>35</v>
      </c>
      <c r="E486" s="196" t="s">
        <v>62</v>
      </c>
      <c r="F486" s="197">
        <v>176</v>
      </c>
      <c r="G486" s="198" t="s">
        <v>203</v>
      </c>
      <c r="H486" s="180"/>
      <c r="I486" s="181">
        <v>16568</v>
      </c>
      <c r="J486" s="181">
        <v>6974</v>
      </c>
      <c r="K486" s="181">
        <v>0</v>
      </c>
      <c r="L486" s="181">
        <v>1088</v>
      </c>
      <c r="M486" s="181">
        <v>24630</v>
      </c>
      <c r="N486" s="180"/>
      <c r="O486" s="182">
        <v>1</v>
      </c>
      <c r="P486" s="182">
        <v>0</v>
      </c>
      <c r="Q486" s="183">
        <v>23542</v>
      </c>
      <c r="R486" s="183">
        <v>0</v>
      </c>
      <c r="S486" s="183">
        <f t="shared" si="15"/>
        <v>0</v>
      </c>
      <c r="T486" s="183">
        <v>1088</v>
      </c>
      <c r="U486" s="184">
        <f t="shared" si="16"/>
        <v>24630</v>
      </c>
      <c r="V486" s="185"/>
      <c r="W486" s="199">
        <v>0</v>
      </c>
      <c r="X486" s="200">
        <v>0.09</v>
      </c>
      <c r="Y486" s="200">
        <v>8.6472186273090834E-2</v>
      </c>
      <c r="Z486" s="201">
        <v>0</v>
      </c>
      <c r="AA486" s="150"/>
      <c r="AB486" s="202">
        <v>0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469</v>
      </c>
      <c r="B487" s="195">
        <v>469035189</v>
      </c>
      <c r="C487" s="196" t="s">
        <v>538</v>
      </c>
      <c r="D487" s="197">
        <v>35</v>
      </c>
      <c r="E487" s="196" t="s">
        <v>62</v>
      </c>
      <c r="F487" s="197">
        <v>189</v>
      </c>
      <c r="G487" s="198" t="s">
        <v>216</v>
      </c>
      <c r="H487" s="180"/>
      <c r="I487" s="181">
        <v>14502</v>
      </c>
      <c r="J487" s="181">
        <v>5003</v>
      </c>
      <c r="K487" s="181">
        <v>0</v>
      </c>
      <c r="L487" s="181">
        <v>1088</v>
      </c>
      <c r="M487" s="181">
        <v>20593</v>
      </c>
      <c r="N487" s="180"/>
      <c r="O487" s="182">
        <v>3</v>
      </c>
      <c r="P487" s="182">
        <v>0</v>
      </c>
      <c r="Q487" s="183">
        <v>58515</v>
      </c>
      <c r="R487" s="183">
        <v>0</v>
      </c>
      <c r="S487" s="183">
        <f t="shared" si="15"/>
        <v>0</v>
      </c>
      <c r="T487" s="183">
        <v>3264</v>
      </c>
      <c r="U487" s="184">
        <f t="shared" si="16"/>
        <v>61779</v>
      </c>
      <c r="V487" s="185"/>
      <c r="W487" s="199">
        <v>0</v>
      </c>
      <c r="X487" s="200">
        <v>0.09</v>
      </c>
      <c r="Y487" s="200">
        <v>4.2563431798529824E-3</v>
      </c>
      <c r="Z487" s="201">
        <v>0</v>
      </c>
      <c r="AA487" s="150"/>
      <c r="AB487" s="202">
        <v>1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469</v>
      </c>
      <c r="B488" s="195">
        <v>469035220</v>
      </c>
      <c r="C488" s="196" t="s">
        <v>538</v>
      </c>
      <c r="D488" s="197">
        <v>35</v>
      </c>
      <c r="E488" s="196" t="s">
        <v>62</v>
      </c>
      <c r="F488" s="197">
        <v>220</v>
      </c>
      <c r="G488" s="198" t="s">
        <v>247</v>
      </c>
      <c r="H488" s="180"/>
      <c r="I488" s="181">
        <v>17431</v>
      </c>
      <c r="J488" s="181">
        <v>6776</v>
      </c>
      <c r="K488" s="181">
        <v>0</v>
      </c>
      <c r="L488" s="181">
        <v>1088</v>
      </c>
      <c r="M488" s="181">
        <v>25295</v>
      </c>
      <c r="N488" s="180"/>
      <c r="O488" s="182">
        <v>2</v>
      </c>
      <c r="P488" s="182">
        <v>0</v>
      </c>
      <c r="Q488" s="183">
        <v>48414</v>
      </c>
      <c r="R488" s="183">
        <v>0</v>
      </c>
      <c r="S488" s="183">
        <f t="shared" si="15"/>
        <v>0</v>
      </c>
      <c r="T488" s="183">
        <v>2176</v>
      </c>
      <c r="U488" s="184">
        <f t="shared" si="16"/>
        <v>50590</v>
      </c>
      <c r="V488" s="185"/>
      <c r="W488" s="199">
        <v>0</v>
      </c>
      <c r="X488" s="200">
        <v>0.09</v>
      </c>
      <c r="Y488" s="200">
        <v>1.7515929407843047E-2</v>
      </c>
      <c r="Z488" s="201">
        <v>0</v>
      </c>
      <c r="AA488" s="150"/>
      <c r="AB488" s="202">
        <v>1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469</v>
      </c>
      <c r="B489" s="195">
        <v>469035243</v>
      </c>
      <c r="C489" s="196" t="s">
        <v>538</v>
      </c>
      <c r="D489" s="197">
        <v>35</v>
      </c>
      <c r="E489" s="196" t="s">
        <v>62</v>
      </c>
      <c r="F489" s="197">
        <v>243</v>
      </c>
      <c r="G489" s="198" t="s">
        <v>270</v>
      </c>
      <c r="H489" s="180"/>
      <c r="I489" s="181">
        <v>15518.332806854127</v>
      </c>
      <c r="J489" s="181">
        <v>2210</v>
      </c>
      <c r="K489" s="181">
        <v>0</v>
      </c>
      <c r="L489" s="181">
        <v>1088</v>
      </c>
      <c r="M489" s="181">
        <v>18816.332806854127</v>
      </c>
      <c r="N489" s="180"/>
      <c r="O489" s="182">
        <v>3</v>
      </c>
      <c r="P489" s="182">
        <v>0</v>
      </c>
      <c r="Q489" s="183">
        <v>53184</v>
      </c>
      <c r="R489" s="183">
        <v>0</v>
      </c>
      <c r="S489" s="183">
        <f t="shared" si="15"/>
        <v>0</v>
      </c>
      <c r="T489" s="183">
        <v>3264</v>
      </c>
      <c r="U489" s="184">
        <f t="shared" si="16"/>
        <v>56448</v>
      </c>
      <c r="V489" s="185"/>
      <c r="W489" s="199">
        <v>0</v>
      </c>
      <c r="X489" s="200">
        <v>0.09</v>
      </c>
      <c r="Y489" s="200">
        <v>5.5095214728498702E-3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469</v>
      </c>
      <c r="B490" s="195">
        <v>469035244</v>
      </c>
      <c r="C490" s="196" t="s">
        <v>538</v>
      </c>
      <c r="D490" s="197">
        <v>35</v>
      </c>
      <c r="E490" s="196" t="s">
        <v>62</v>
      </c>
      <c r="F490" s="197">
        <v>244</v>
      </c>
      <c r="G490" s="198" t="s">
        <v>271</v>
      </c>
      <c r="H490" s="180"/>
      <c r="I490" s="181">
        <v>14028</v>
      </c>
      <c r="J490" s="181">
        <v>4205</v>
      </c>
      <c r="K490" s="181">
        <v>0</v>
      </c>
      <c r="L490" s="181">
        <v>1088</v>
      </c>
      <c r="M490" s="181">
        <v>19321</v>
      </c>
      <c r="N490" s="180"/>
      <c r="O490" s="182">
        <v>10</v>
      </c>
      <c r="P490" s="182">
        <v>0</v>
      </c>
      <c r="Q490" s="183">
        <v>182330</v>
      </c>
      <c r="R490" s="183">
        <v>0</v>
      </c>
      <c r="S490" s="183">
        <f t="shared" si="15"/>
        <v>0</v>
      </c>
      <c r="T490" s="183">
        <v>10880</v>
      </c>
      <c r="U490" s="184">
        <f t="shared" si="16"/>
        <v>193210</v>
      </c>
      <c r="V490" s="185"/>
      <c r="W490" s="199">
        <v>0</v>
      </c>
      <c r="X490" s="200">
        <v>0.09</v>
      </c>
      <c r="Y490" s="200">
        <v>0.11384987709786977</v>
      </c>
      <c r="Z490" s="201">
        <v>0</v>
      </c>
      <c r="AA490" s="150"/>
      <c r="AB490" s="202">
        <v>3</v>
      </c>
      <c r="AC490" s="203">
        <v>2.0948531263997299</v>
      </c>
      <c r="AD490" s="184">
        <v>40475.457053646285</v>
      </c>
      <c r="AE490" s="203">
        <v>0</v>
      </c>
      <c r="AF490" s="204">
        <v>0</v>
      </c>
      <c r="AG490" s="193"/>
    </row>
    <row r="491" spans="1:33" s="59" customFormat="1">
      <c r="A491" s="194">
        <v>469</v>
      </c>
      <c r="B491" s="195">
        <v>469035285</v>
      </c>
      <c r="C491" s="196" t="s">
        <v>538</v>
      </c>
      <c r="D491" s="197">
        <v>35</v>
      </c>
      <c r="E491" s="196" t="s">
        <v>62</v>
      </c>
      <c r="F491" s="197">
        <v>285</v>
      </c>
      <c r="G491" s="198" t="s">
        <v>312</v>
      </c>
      <c r="H491" s="180"/>
      <c r="I491" s="181">
        <v>10752</v>
      </c>
      <c r="J491" s="181">
        <v>2046</v>
      </c>
      <c r="K491" s="181">
        <v>0</v>
      </c>
      <c r="L491" s="181">
        <v>1088</v>
      </c>
      <c r="M491" s="181">
        <v>13886</v>
      </c>
      <c r="N491" s="180"/>
      <c r="O491" s="182">
        <v>1</v>
      </c>
      <c r="P491" s="182">
        <v>0</v>
      </c>
      <c r="Q491" s="183">
        <v>12798</v>
      </c>
      <c r="R491" s="183">
        <v>0</v>
      </c>
      <c r="S491" s="183">
        <f t="shared" si="15"/>
        <v>0</v>
      </c>
      <c r="T491" s="183">
        <v>1088</v>
      </c>
      <c r="U491" s="184">
        <f t="shared" si="16"/>
        <v>13886</v>
      </c>
      <c r="V491" s="185"/>
      <c r="W491" s="199">
        <v>0</v>
      </c>
      <c r="X491" s="200">
        <v>0.09</v>
      </c>
      <c r="Y491" s="200">
        <v>3.5081231830053926E-2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469</v>
      </c>
      <c r="B492" s="195">
        <v>469035350</v>
      </c>
      <c r="C492" s="196" t="s">
        <v>538</v>
      </c>
      <c r="D492" s="197">
        <v>35</v>
      </c>
      <c r="E492" s="196" t="s">
        <v>62</v>
      </c>
      <c r="F492" s="197">
        <v>350</v>
      </c>
      <c r="G492" s="198" t="s">
        <v>377</v>
      </c>
      <c r="H492" s="180"/>
      <c r="I492" s="181">
        <v>11427.231407092202</v>
      </c>
      <c r="J492" s="181">
        <v>8159</v>
      </c>
      <c r="K492" s="181">
        <v>0</v>
      </c>
      <c r="L492" s="181">
        <v>1088</v>
      </c>
      <c r="M492" s="181">
        <v>20674.2314070922</v>
      </c>
      <c r="N492" s="180"/>
      <c r="O492" s="182">
        <v>1</v>
      </c>
      <c r="P492" s="182">
        <v>0</v>
      </c>
      <c r="Q492" s="183">
        <v>19586</v>
      </c>
      <c r="R492" s="183">
        <v>0</v>
      </c>
      <c r="S492" s="183">
        <f t="shared" si="15"/>
        <v>0</v>
      </c>
      <c r="T492" s="183">
        <v>1088</v>
      </c>
      <c r="U492" s="184">
        <f t="shared" si="16"/>
        <v>20674</v>
      </c>
      <c r="V492" s="185"/>
      <c r="W492" s="199">
        <v>0</v>
      </c>
      <c r="X492" s="200">
        <v>0.09</v>
      </c>
      <c r="Y492" s="200">
        <v>6.8387430741057839E-2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470</v>
      </c>
      <c r="B493" s="195">
        <v>470165009</v>
      </c>
      <c r="C493" s="196" t="s">
        <v>539</v>
      </c>
      <c r="D493" s="197">
        <v>165</v>
      </c>
      <c r="E493" s="196" t="s">
        <v>192</v>
      </c>
      <c r="F493" s="197">
        <v>9</v>
      </c>
      <c r="G493" s="198" t="s">
        <v>36</v>
      </c>
      <c r="H493" s="180"/>
      <c r="I493" s="181">
        <v>14476</v>
      </c>
      <c r="J493" s="181">
        <v>10158</v>
      </c>
      <c r="K493" s="181">
        <v>0</v>
      </c>
      <c r="L493" s="181">
        <v>1088</v>
      </c>
      <c r="M493" s="181">
        <v>25722</v>
      </c>
      <c r="N493" s="180"/>
      <c r="O493" s="182">
        <v>5</v>
      </c>
      <c r="P493" s="182">
        <v>0</v>
      </c>
      <c r="Q493" s="183">
        <v>123170</v>
      </c>
      <c r="R493" s="183">
        <v>0</v>
      </c>
      <c r="S493" s="183">
        <f t="shared" si="15"/>
        <v>0</v>
      </c>
      <c r="T493" s="183">
        <v>5440</v>
      </c>
      <c r="U493" s="184">
        <f t="shared" si="16"/>
        <v>128610</v>
      </c>
      <c r="V493" s="185"/>
      <c r="W493" s="199">
        <v>0</v>
      </c>
      <c r="X493" s="200">
        <v>0.09</v>
      </c>
      <c r="Y493" s="200">
        <v>2.3364461654453873E-3</v>
      </c>
      <c r="Z493" s="201">
        <v>0</v>
      </c>
      <c r="AA493" s="150"/>
      <c r="AB493" s="202">
        <v>4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470</v>
      </c>
      <c r="B494" s="195">
        <v>470165010</v>
      </c>
      <c r="C494" s="196" t="s">
        <v>539</v>
      </c>
      <c r="D494" s="197">
        <v>165</v>
      </c>
      <c r="E494" s="196" t="s">
        <v>192</v>
      </c>
      <c r="F494" s="197">
        <v>10</v>
      </c>
      <c r="G494" s="198" t="s">
        <v>37</v>
      </c>
      <c r="H494" s="180"/>
      <c r="I494" s="181">
        <v>14048</v>
      </c>
      <c r="J494" s="181">
        <v>5904</v>
      </c>
      <c r="K494" s="181">
        <v>0</v>
      </c>
      <c r="L494" s="181">
        <v>1088</v>
      </c>
      <c r="M494" s="181">
        <v>21040</v>
      </c>
      <c r="N494" s="180"/>
      <c r="O494" s="182">
        <v>2</v>
      </c>
      <c r="P494" s="182">
        <v>0</v>
      </c>
      <c r="Q494" s="183">
        <v>39904</v>
      </c>
      <c r="R494" s="183">
        <v>0</v>
      </c>
      <c r="S494" s="183">
        <f t="shared" si="15"/>
        <v>0</v>
      </c>
      <c r="T494" s="183">
        <v>2176</v>
      </c>
      <c r="U494" s="184">
        <f t="shared" si="16"/>
        <v>42080</v>
      </c>
      <c r="V494" s="185"/>
      <c r="W494" s="199">
        <v>0</v>
      </c>
      <c r="X494" s="200">
        <v>0.09</v>
      </c>
      <c r="Y494" s="200">
        <v>3.2614799134244284E-3</v>
      </c>
      <c r="Z494" s="201">
        <v>0</v>
      </c>
      <c r="AA494" s="150"/>
      <c r="AB494" s="202">
        <v>1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470</v>
      </c>
      <c r="B495" s="195">
        <v>470165031</v>
      </c>
      <c r="C495" s="196" t="s">
        <v>539</v>
      </c>
      <c r="D495" s="197">
        <v>165</v>
      </c>
      <c r="E495" s="196" t="s">
        <v>192</v>
      </c>
      <c r="F495" s="197">
        <v>31</v>
      </c>
      <c r="G495" s="198" t="s">
        <v>58</v>
      </c>
      <c r="H495" s="180"/>
      <c r="I495" s="181">
        <v>10236</v>
      </c>
      <c r="J495" s="181">
        <v>4591</v>
      </c>
      <c r="K495" s="181">
        <v>0</v>
      </c>
      <c r="L495" s="181">
        <v>1088</v>
      </c>
      <c r="M495" s="181">
        <v>15915</v>
      </c>
      <c r="N495" s="180"/>
      <c r="O495" s="182">
        <v>2</v>
      </c>
      <c r="P495" s="182">
        <v>0</v>
      </c>
      <c r="Q495" s="183">
        <v>29654</v>
      </c>
      <c r="R495" s="183">
        <v>0</v>
      </c>
      <c r="S495" s="183">
        <f t="shared" si="15"/>
        <v>0</v>
      </c>
      <c r="T495" s="183">
        <v>2176</v>
      </c>
      <c r="U495" s="184">
        <f t="shared" si="16"/>
        <v>31830</v>
      </c>
      <c r="V495" s="185"/>
      <c r="W495" s="199">
        <v>0</v>
      </c>
      <c r="X495" s="200">
        <v>0.09</v>
      </c>
      <c r="Y495" s="200">
        <v>1.9023109787577597E-2</v>
      </c>
      <c r="Z495" s="201">
        <v>0</v>
      </c>
      <c r="AA495" s="150"/>
      <c r="AB495" s="202">
        <v>1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470</v>
      </c>
      <c r="B496" s="195">
        <v>470165035</v>
      </c>
      <c r="C496" s="196" t="s">
        <v>539</v>
      </c>
      <c r="D496" s="197">
        <v>165</v>
      </c>
      <c r="E496" s="196" t="s">
        <v>192</v>
      </c>
      <c r="F496" s="197">
        <v>35</v>
      </c>
      <c r="G496" s="198" t="s">
        <v>62</v>
      </c>
      <c r="H496" s="180"/>
      <c r="I496" s="181">
        <v>13995</v>
      </c>
      <c r="J496" s="181">
        <v>5835</v>
      </c>
      <c r="K496" s="181">
        <v>0</v>
      </c>
      <c r="L496" s="181">
        <v>1088</v>
      </c>
      <c r="M496" s="181">
        <v>20918</v>
      </c>
      <c r="N496" s="180"/>
      <c r="O496" s="182">
        <v>4</v>
      </c>
      <c r="P496" s="182">
        <v>0</v>
      </c>
      <c r="Q496" s="183">
        <v>79320</v>
      </c>
      <c r="R496" s="183">
        <v>0</v>
      </c>
      <c r="S496" s="183">
        <f t="shared" si="15"/>
        <v>0</v>
      </c>
      <c r="T496" s="183">
        <v>4352</v>
      </c>
      <c r="U496" s="184">
        <f t="shared" si="16"/>
        <v>83672</v>
      </c>
      <c r="V496" s="185"/>
      <c r="W496" s="199">
        <v>0</v>
      </c>
      <c r="X496" s="200">
        <v>0.18</v>
      </c>
      <c r="Y496" s="200">
        <v>0.16565967553026908</v>
      </c>
      <c r="Z496" s="201">
        <v>0</v>
      </c>
      <c r="AA496" s="150"/>
      <c r="AB496" s="202">
        <v>2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470</v>
      </c>
      <c r="B497" s="195">
        <v>470165057</v>
      </c>
      <c r="C497" s="196" t="s">
        <v>539</v>
      </c>
      <c r="D497" s="197">
        <v>165</v>
      </c>
      <c r="E497" s="196" t="s">
        <v>192</v>
      </c>
      <c r="F497" s="197">
        <v>57</v>
      </c>
      <c r="G497" s="198" t="s">
        <v>84</v>
      </c>
      <c r="H497" s="180"/>
      <c r="I497" s="181">
        <v>15386</v>
      </c>
      <c r="J497" s="181">
        <v>445</v>
      </c>
      <c r="K497" s="181">
        <v>0</v>
      </c>
      <c r="L497" s="181">
        <v>1088</v>
      </c>
      <c r="M497" s="181">
        <v>16919</v>
      </c>
      <c r="N497" s="180"/>
      <c r="O497" s="182">
        <v>4</v>
      </c>
      <c r="P497" s="182">
        <v>0</v>
      </c>
      <c r="Q497" s="183">
        <v>63324</v>
      </c>
      <c r="R497" s="183">
        <v>0</v>
      </c>
      <c r="S497" s="183">
        <f t="shared" si="15"/>
        <v>0</v>
      </c>
      <c r="T497" s="183">
        <v>4352</v>
      </c>
      <c r="U497" s="184">
        <f t="shared" si="16"/>
        <v>67676</v>
      </c>
      <c r="V497" s="185"/>
      <c r="W497" s="199">
        <v>0</v>
      </c>
      <c r="X497" s="200">
        <v>0.18</v>
      </c>
      <c r="Y497" s="200">
        <v>0.12500529622681725</v>
      </c>
      <c r="Z497" s="201">
        <v>0</v>
      </c>
      <c r="AA497" s="150"/>
      <c r="AB497" s="202">
        <v>1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470</v>
      </c>
      <c r="B498" s="195">
        <v>470165071</v>
      </c>
      <c r="C498" s="196" t="s">
        <v>539</v>
      </c>
      <c r="D498" s="197">
        <v>165</v>
      </c>
      <c r="E498" s="196" t="s">
        <v>192</v>
      </c>
      <c r="F498" s="197">
        <v>71</v>
      </c>
      <c r="G498" s="198" t="s">
        <v>98</v>
      </c>
      <c r="H498" s="180"/>
      <c r="I498" s="181">
        <v>10814</v>
      </c>
      <c r="J498" s="181">
        <v>4704</v>
      </c>
      <c r="K498" s="181">
        <v>0</v>
      </c>
      <c r="L498" s="181">
        <v>1088</v>
      </c>
      <c r="M498" s="181">
        <v>16606</v>
      </c>
      <c r="N498" s="180"/>
      <c r="O498" s="182">
        <v>3</v>
      </c>
      <c r="P498" s="182">
        <v>0</v>
      </c>
      <c r="Q498" s="183">
        <v>46554</v>
      </c>
      <c r="R498" s="183">
        <v>0</v>
      </c>
      <c r="S498" s="183">
        <f t="shared" si="15"/>
        <v>0</v>
      </c>
      <c r="T498" s="183">
        <v>3264</v>
      </c>
      <c r="U498" s="184">
        <f t="shared" si="16"/>
        <v>49818</v>
      </c>
      <c r="V498" s="185"/>
      <c r="W498" s="199">
        <v>0</v>
      </c>
      <c r="X498" s="200">
        <v>0.09</v>
      </c>
      <c r="Y498" s="200">
        <v>6.8275161063105745E-3</v>
      </c>
      <c r="Z498" s="201">
        <v>0</v>
      </c>
      <c r="AA498" s="150"/>
      <c r="AB498" s="202">
        <v>2</v>
      </c>
      <c r="AC498" s="203">
        <v>0</v>
      </c>
      <c r="AD498" s="184">
        <v>0</v>
      </c>
      <c r="AE498" s="203">
        <v>0</v>
      </c>
      <c r="AF498" s="204">
        <v>0</v>
      </c>
      <c r="AG498" s="193"/>
    </row>
    <row r="499" spans="1:33" s="59" customFormat="1">
      <c r="A499" s="194">
        <v>470</v>
      </c>
      <c r="B499" s="195">
        <v>470165093</v>
      </c>
      <c r="C499" s="196" t="s">
        <v>539</v>
      </c>
      <c r="D499" s="197">
        <v>165</v>
      </c>
      <c r="E499" s="196" t="s">
        <v>192</v>
      </c>
      <c r="F499" s="197">
        <v>93</v>
      </c>
      <c r="G499" s="198" t="s">
        <v>120</v>
      </c>
      <c r="H499" s="180"/>
      <c r="I499" s="181">
        <v>14400</v>
      </c>
      <c r="J499" s="181">
        <v>0</v>
      </c>
      <c r="K499" s="181">
        <v>0</v>
      </c>
      <c r="L499" s="181">
        <v>1088</v>
      </c>
      <c r="M499" s="181">
        <v>15488</v>
      </c>
      <c r="N499" s="180"/>
      <c r="O499" s="182">
        <v>224</v>
      </c>
      <c r="P499" s="182">
        <v>0</v>
      </c>
      <c r="Q499" s="183">
        <v>3225600</v>
      </c>
      <c r="R499" s="183">
        <v>0</v>
      </c>
      <c r="S499" s="183">
        <f t="shared" si="15"/>
        <v>0</v>
      </c>
      <c r="T499" s="183">
        <v>243712</v>
      </c>
      <c r="U499" s="184">
        <f t="shared" si="16"/>
        <v>3469312</v>
      </c>
      <c r="V499" s="185"/>
      <c r="W499" s="199">
        <v>0</v>
      </c>
      <c r="X499" s="200">
        <v>0.18</v>
      </c>
      <c r="Y499" s="200">
        <v>8.4913241624209698E-2</v>
      </c>
      <c r="Z499" s="201">
        <v>0</v>
      </c>
      <c r="AA499" s="150"/>
      <c r="AB499" s="202">
        <v>80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470</v>
      </c>
      <c r="B500" s="195">
        <v>470165128</v>
      </c>
      <c r="C500" s="196" t="s">
        <v>539</v>
      </c>
      <c r="D500" s="197">
        <v>165</v>
      </c>
      <c r="E500" s="196" t="s">
        <v>192</v>
      </c>
      <c r="F500" s="197">
        <v>128</v>
      </c>
      <c r="G500" s="198" t="s">
        <v>155</v>
      </c>
      <c r="H500" s="180"/>
      <c r="I500" s="181">
        <v>12119</v>
      </c>
      <c r="J500" s="181">
        <v>1256</v>
      </c>
      <c r="K500" s="181">
        <v>0</v>
      </c>
      <c r="L500" s="181">
        <v>1088</v>
      </c>
      <c r="M500" s="181">
        <v>14463</v>
      </c>
      <c r="N500" s="180"/>
      <c r="O500" s="182">
        <v>4</v>
      </c>
      <c r="P500" s="182">
        <v>0</v>
      </c>
      <c r="Q500" s="183">
        <v>53500</v>
      </c>
      <c r="R500" s="183">
        <v>0</v>
      </c>
      <c r="S500" s="183">
        <f t="shared" si="15"/>
        <v>0</v>
      </c>
      <c r="T500" s="183">
        <v>4352</v>
      </c>
      <c r="U500" s="184">
        <f t="shared" si="16"/>
        <v>57852</v>
      </c>
      <c r="V500" s="185"/>
      <c r="W500" s="199">
        <v>0</v>
      </c>
      <c r="X500" s="200">
        <v>0.09</v>
      </c>
      <c r="Y500" s="200">
        <v>4.3097264792693248E-2</v>
      </c>
      <c r="Z500" s="201">
        <v>0</v>
      </c>
      <c r="AA500" s="150"/>
      <c r="AB500" s="202">
        <v>2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470</v>
      </c>
      <c r="B501" s="195">
        <v>470165149</v>
      </c>
      <c r="C501" s="196" t="s">
        <v>539</v>
      </c>
      <c r="D501" s="197">
        <v>165</v>
      </c>
      <c r="E501" s="196" t="s">
        <v>192</v>
      </c>
      <c r="F501" s="197">
        <v>149</v>
      </c>
      <c r="G501" s="198" t="s">
        <v>176</v>
      </c>
      <c r="H501" s="180"/>
      <c r="I501" s="181">
        <v>11969</v>
      </c>
      <c r="J501" s="181">
        <v>87</v>
      </c>
      <c r="K501" s="181">
        <v>0</v>
      </c>
      <c r="L501" s="181">
        <v>1088</v>
      </c>
      <c r="M501" s="181">
        <v>13144</v>
      </c>
      <c r="N501" s="180"/>
      <c r="O501" s="182">
        <v>1</v>
      </c>
      <c r="P501" s="182">
        <v>0</v>
      </c>
      <c r="Q501" s="183">
        <v>12056</v>
      </c>
      <c r="R501" s="183">
        <v>0</v>
      </c>
      <c r="S501" s="183">
        <f t="shared" si="15"/>
        <v>0</v>
      </c>
      <c r="T501" s="183">
        <v>1088</v>
      </c>
      <c r="U501" s="184">
        <f t="shared" si="16"/>
        <v>13144</v>
      </c>
      <c r="V501" s="185"/>
      <c r="W501" s="199">
        <v>0</v>
      </c>
      <c r="X501" s="200">
        <v>0.18</v>
      </c>
      <c r="Y501" s="200">
        <v>0.12338713336271696</v>
      </c>
      <c r="Z501" s="201">
        <v>0</v>
      </c>
      <c r="AA501" s="150"/>
      <c r="AB501" s="202">
        <v>1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470</v>
      </c>
      <c r="B502" s="195">
        <v>470165163</v>
      </c>
      <c r="C502" s="196" t="s">
        <v>539</v>
      </c>
      <c r="D502" s="197">
        <v>165</v>
      </c>
      <c r="E502" s="196" t="s">
        <v>192</v>
      </c>
      <c r="F502" s="197">
        <v>163</v>
      </c>
      <c r="G502" s="198" t="s">
        <v>190</v>
      </c>
      <c r="H502" s="180"/>
      <c r="I502" s="181">
        <v>14564</v>
      </c>
      <c r="J502" s="181">
        <v>126</v>
      </c>
      <c r="K502" s="181">
        <v>0</v>
      </c>
      <c r="L502" s="181">
        <v>1088</v>
      </c>
      <c r="M502" s="181">
        <v>15778</v>
      </c>
      <c r="N502" s="180"/>
      <c r="O502" s="182">
        <v>35</v>
      </c>
      <c r="P502" s="182">
        <v>0</v>
      </c>
      <c r="Q502" s="183">
        <v>514150</v>
      </c>
      <c r="R502" s="183">
        <v>0</v>
      </c>
      <c r="S502" s="183">
        <f t="shared" si="15"/>
        <v>0</v>
      </c>
      <c r="T502" s="183">
        <v>38080</v>
      </c>
      <c r="U502" s="184">
        <f t="shared" si="16"/>
        <v>552230</v>
      </c>
      <c r="V502" s="185"/>
      <c r="W502" s="199">
        <v>0</v>
      </c>
      <c r="X502" s="200">
        <v>0.113490033140277</v>
      </c>
      <c r="Y502" s="200">
        <v>9.5669381908217804E-2</v>
      </c>
      <c r="Z502" s="201">
        <v>0</v>
      </c>
      <c r="AA502" s="150"/>
      <c r="AB502" s="202">
        <v>19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470</v>
      </c>
      <c r="B503" s="195">
        <v>470165164</v>
      </c>
      <c r="C503" s="196" t="s">
        <v>539</v>
      </c>
      <c r="D503" s="197">
        <v>165</v>
      </c>
      <c r="E503" s="196" t="s">
        <v>192</v>
      </c>
      <c r="F503" s="197">
        <v>164</v>
      </c>
      <c r="G503" s="198" t="s">
        <v>191</v>
      </c>
      <c r="H503" s="180"/>
      <c r="I503" s="181">
        <v>12604</v>
      </c>
      <c r="J503" s="181">
        <v>4278</v>
      </c>
      <c r="K503" s="181">
        <v>0</v>
      </c>
      <c r="L503" s="181">
        <v>1088</v>
      </c>
      <c r="M503" s="181">
        <v>17970</v>
      </c>
      <c r="N503" s="180"/>
      <c r="O503" s="182">
        <v>6</v>
      </c>
      <c r="P503" s="182">
        <v>0</v>
      </c>
      <c r="Q503" s="183">
        <v>101292</v>
      </c>
      <c r="R503" s="183">
        <v>0</v>
      </c>
      <c r="S503" s="183">
        <f t="shared" si="15"/>
        <v>0</v>
      </c>
      <c r="T503" s="183">
        <v>6528</v>
      </c>
      <c r="U503" s="184">
        <f t="shared" si="16"/>
        <v>107820</v>
      </c>
      <c r="V503" s="185"/>
      <c r="W503" s="199">
        <v>0</v>
      </c>
      <c r="X503" s="200">
        <v>0.09</v>
      </c>
      <c r="Y503" s="200">
        <v>4.1637038774495969E-3</v>
      </c>
      <c r="Z503" s="201">
        <v>0</v>
      </c>
      <c r="AA503" s="150"/>
      <c r="AB503" s="202">
        <v>2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470</v>
      </c>
      <c r="B504" s="195">
        <v>470165165</v>
      </c>
      <c r="C504" s="196" t="s">
        <v>539</v>
      </c>
      <c r="D504" s="197">
        <v>165</v>
      </c>
      <c r="E504" s="196" t="s">
        <v>192</v>
      </c>
      <c r="F504" s="197">
        <v>165</v>
      </c>
      <c r="G504" s="198" t="s">
        <v>192</v>
      </c>
      <c r="H504" s="180"/>
      <c r="I504" s="181">
        <v>13220</v>
      </c>
      <c r="J504" s="181">
        <v>0</v>
      </c>
      <c r="K504" s="181">
        <v>0</v>
      </c>
      <c r="L504" s="181">
        <v>1088</v>
      </c>
      <c r="M504" s="181">
        <v>14308</v>
      </c>
      <c r="N504" s="180"/>
      <c r="O504" s="182">
        <v>457</v>
      </c>
      <c r="P504" s="182">
        <v>0</v>
      </c>
      <c r="Q504" s="183">
        <v>6041540</v>
      </c>
      <c r="R504" s="183">
        <v>0</v>
      </c>
      <c r="S504" s="183">
        <f t="shared" si="15"/>
        <v>120408</v>
      </c>
      <c r="T504" s="183">
        <v>497216</v>
      </c>
      <c r="U504" s="184">
        <f t="shared" si="16"/>
        <v>6659164</v>
      </c>
      <c r="V504" s="185"/>
      <c r="W504" s="199">
        <v>0</v>
      </c>
      <c r="X504" s="200">
        <v>9.8299999999999998E-2</v>
      </c>
      <c r="Y504" s="200">
        <v>8.6923080863632401E-2</v>
      </c>
      <c r="Z504" s="201">
        <v>0</v>
      </c>
      <c r="AA504" s="150"/>
      <c r="AB504" s="202">
        <v>228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470</v>
      </c>
      <c r="B505" s="195">
        <v>470165176</v>
      </c>
      <c r="C505" s="196" t="s">
        <v>539</v>
      </c>
      <c r="D505" s="197">
        <v>165</v>
      </c>
      <c r="E505" s="196" t="s">
        <v>192</v>
      </c>
      <c r="F505" s="197">
        <v>176</v>
      </c>
      <c r="G505" s="198" t="s">
        <v>203</v>
      </c>
      <c r="H505" s="180"/>
      <c r="I505" s="181">
        <v>12529</v>
      </c>
      <c r="J505" s="181">
        <v>5273</v>
      </c>
      <c r="K505" s="181">
        <v>0</v>
      </c>
      <c r="L505" s="181">
        <v>1088</v>
      </c>
      <c r="M505" s="181">
        <v>18890</v>
      </c>
      <c r="N505" s="180"/>
      <c r="O505" s="182">
        <v>234</v>
      </c>
      <c r="P505" s="182">
        <v>0</v>
      </c>
      <c r="Q505" s="183">
        <v>4165668</v>
      </c>
      <c r="R505" s="183">
        <v>0</v>
      </c>
      <c r="S505" s="183">
        <f t="shared" si="15"/>
        <v>0</v>
      </c>
      <c r="T505" s="183">
        <v>254592</v>
      </c>
      <c r="U505" s="184">
        <f t="shared" si="16"/>
        <v>4420260</v>
      </c>
      <c r="V505" s="185"/>
      <c r="W505" s="199">
        <v>0</v>
      </c>
      <c r="X505" s="200">
        <v>0.09</v>
      </c>
      <c r="Y505" s="200">
        <v>8.6472186273090834E-2</v>
      </c>
      <c r="Z505" s="201">
        <v>0</v>
      </c>
      <c r="AA505" s="150"/>
      <c r="AB505" s="202">
        <v>92</v>
      </c>
      <c r="AC505" s="203">
        <v>0</v>
      </c>
      <c r="AD505" s="184">
        <v>0</v>
      </c>
      <c r="AE505" s="203">
        <v>0</v>
      </c>
      <c r="AF505" s="204">
        <v>0</v>
      </c>
      <c r="AG505" s="193"/>
    </row>
    <row r="506" spans="1:33" s="59" customFormat="1">
      <c r="A506" s="194">
        <v>470</v>
      </c>
      <c r="B506" s="195">
        <v>470165178</v>
      </c>
      <c r="C506" s="196" t="s">
        <v>539</v>
      </c>
      <c r="D506" s="197">
        <v>165</v>
      </c>
      <c r="E506" s="196" t="s">
        <v>192</v>
      </c>
      <c r="F506" s="197">
        <v>178</v>
      </c>
      <c r="G506" s="198" t="s">
        <v>205</v>
      </c>
      <c r="H506" s="180"/>
      <c r="I506" s="181">
        <v>11320</v>
      </c>
      <c r="J506" s="181">
        <v>2434</v>
      </c>
      <c r="K506" s="181">
        <v>0</v>
      </c>
      <c r="L506" s="181">
        <v>1088</v>
      </c>
      <c r="M506" s="181">
        <v>14842</v>
      </c>
      <c r="N506" s="180"/>
      <c r="O506" s="182">
        <v>233</v>
      </c>
      <c r="P506" s="182">
        <v>0</v>
      </c>
      <c r="Q506" s="183">
        <v>3204682</v>
      </c>
      <c r="R506" s="183">
        <v>0</v>
      </c>
      <c r="S506" s="183">
        <f t="shared" si="15"/>
        <v>0</v>
      </c>
      <c r="T506" s="183">
        <v>253504</v>
      </c>
      <c r="U506" s="184">
        <f t="shared" si="16"/>
        <v>3458186</v>
      </c>
      <c r="V506" s="185"/>
      <c r="W506" s="199">
        <v>0</v>
      </c>
      <c r="X506" s="200">
        <v>0.09</v>
      </c>
      <c r="Y506" s="200">
        <v>6.5264502278555056E-2</v>
      </c>
      <c r="Z506" s="201">
        <v>0</v>
      </c>
      <c r="AA506" s="150"/>
      <c r="AB506" s="202">
        <v>94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470</v>
      </c>
      <c r="B507" s="195">
        <v>470165181</v>
      </c>
      <c r="C507" s="196" t="s">
        <v>539</v>
      </c>
      <c r="D507" s="197">
        <v>165</v>
      </c>
      <c r="E507" s="196" t="s">
        <v>192</v>
      </c>
      <c r="F507" s="197">
        <v>181</v>
      </c>
      <c r="G507" s="198" t="s">
        <v>208</v>
      </c>
      <c r="H507" s="180"/>
      <c r="I507" s="181">
        <v>14740.341695116518</v>
      </c>
      <c r="J507" s="181">
        <v>277</v>
      </c>
      <c r="K507" s="181">
        <v>0</v>
      </c>
      <c r="L507" s="181">
        <v>1088</v>
      </c>
      <c r="M507" s="181">
        <v>16105.341695116518</v>
      </c>
      <c r="N507" s="180"/>
      <c r="O507" s="182">
        <v>1</v>
      </c>
      <c r="P507" s="182">
        <v>0</v>
      </c>
      <c r="Q507" s="183">
        <v>15017</v>
      </c>
      <c r="R507" s="183">
        <v>0</v>
      </c>
      <c r="S507" s="183">
        <f t="shared" si="15"/>
        <v>0</v>
      </c>
      <c r="T507" s="183">
        <v>1088</v>
      </c>
      <c r="U507" s="184">
        <f t="shared" si="16"/>
        <v>16105</v>
      </c>
      <c r="V507" s="185"/>
      <c r="W507" s="199">
        <v>0</v>
      </c>
      <c r="X507" s="200">
        <v>0.09</v>
      </c>
      <c r="Y507" s="200">
        <v>2.4454459903836961E-2</v>
      </c>
      <c r="Z507" s="201">
        <v>0</v>
      </c>
      <c r="AA507" s="150"/>
      <c r="AB507" s="202">
        <v>0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470</v>
      </c>
      <c r="B508" s="195">
        <v>470165184</v>
      </c>
      <c r="C508" s="196" t="s">
        <v>539</v>
      </c>
      <c r="D508" s="197">
        <v>165</v>
      </c>
      <c r="E508" s="196" t="s">
        <v>192</v>
      </c>
      <c r="F508" s="197">
        <v>184</v>
      </c>
      <c r="G508" s="198" t="s">
        <v>211</v>
      </c>
      <c r="H508" s="180"/>
      <c r="I508" s="181">
        <v>10424</v>
      </c>
      <c r="J508" s="181">
        <v>8555</v>
      </c>
      <c r="K508" s="181">
        <v>0</v>
      </c>
      <c r="L508" s="181">
        <v>1088</v>
      </c>
      <c r="M508" s="181">
        <v>20067</v>
      </c>
      <c r="N508" s="180"/>
      <c r="O508" s="182">
        <v>1</v>
      </c>
      <c r="P508" s="182">
        <v>0</v>
      </c>
      <c r="Q508" s="183">
        <v>18979</v>
      </c>
      <c r="R508" s="183">
        <v>0</v>
      </c>
      <c r="S508" s="183">
        <f t="shared" si="15"/>
        <v>0</v>
      </c>
      <c r="T508" s="183">
        <v>1088</v>
      </c>
      <c r="U508" s="184">
        <f t="shared" si="16"/>
        <v>20067</v>
      </c>
      <c r="V508" s="185"/>
      <c r="W508" s="199">
        <v>0</v>
      </c>
      <c r="X508" s="200">
        <v>0.09</v>
      </c>
      <c r="Y508" s="200">
        <v>1.3187842503292789E-3</v>
      </c>
      <c r="Z508" s="201">
        <v>0</v>
      </c>
      <c r="AA508" s="150"/>
      <c r="AB508" s="202">
        <v>1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470</v>
      </c>
      <c r="B509" s="195">
        <v>470165229</v>
      </c>
      <c r="C509" s="196" t="s">
        <v>539</v>
      </c>
      <c r="D509" s="197">
        <v>165</v>
      </c>
      <c r="E509" s="196" t="s">
        <v>192</v>
      </c>
      <c r="F509" s="197">
        <v>229</v>
      </c>
      <c r="G509" s="198" t="s">
        <v>256</v>
      </c>
      <c r="H509" s="180"/>
      <c r="I509" s="181">
        <v>11958</v>
      </c>
      <c r="J509" s="181">
        <v>901</v>
      </c>
      <c r="K509" s="181">
        <v>0</v>
      </c>
      <c r="L509" s="181">
        <v>1088</v>
      </c>
      <c r="M509" s="181">
        <v>13947</v>
      </c>
      <c r="N509" s="180"/>
      <c r="O509" s="182">
        <v>10</v>
      </c>
      <c r="P509" s="182">
        <v>0</v>
      </c>
      <c r="Q509" s="183">
        <v>128590</v>
      </c>
      <c r="R509" s="183">
        <v>0</v>
      </c>
      <c r="S509" s="183">
        <f t="shared" si="15"/>
        <v>0</v>
      </c>
      <c r="T509" s="183">
        <v>10880</v>
      </c>
      <c r="U509" s="184">
        <f t="shared" si="16"/>
        <v>139470</v>
      </c>
      <c r="V509" s="185"/>
      <c r="W509" s="199">
        <v>0</v>
      </c>
      <c r="X509" s="200">
        <v>0.09</v>
      </c>
      <c r="Y509" s="200">
        <v>1.6146490008482114E-2</v>
      </c>
      <c r="Z509" s="201">
        <v>0</v>
      </c>
      <c r="AA509" s="150"/>
      <c r="AB509" s="202">
        <v>5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470</v>
      </c>
      <c r="B510" s="195">
        <v>470165246</v>
      </c>
      <c r="C510" s="196" t="s">
        <v>539</v>
      </c>
      <c r="D510" s="197">
        <v>165</v>
      </c>
      <c r="E510" s="196" t="s">
        <v>192</v>
      </c>
      <c r="F510" s="197">
        <v>246</v>
      </c>
      <c r="G510" s="198" t="s">
        <v>273</v>
      </c>
      <c r="H510" s="180"/>
      <c r="I510" s="181">
        <v>10424</v>
      </c>
      <c r="J510" s="181">
        <v>4038</v>
      </c>
      <c r="K510" s="181">
        <v>0</v>
      </c>
      <c r="L510" s="181">
        <v>1088</v>
      </c>
      <c r="M510" s="181">
        <v>15550</v>
      </c>
      <c r="N510" s="180"/>
      <c r="O510" s="182">
        <v>1</v>
      </c>
      <c r="P510" s="182">
        <v>0</v>
      </c>
      <c r="Q510" s="183">
        <v>14462</v>
      </c>
      <c r="R510" s="183">
        <v>0</v>
      </c>
      <c r="S510" s="183">
        <f t="shared" si="15"/>
        <v>0</v>
      </c>
      <c r="T510" s="183">
        <v>1088</v>
      </c>
      <c r="U510" s="184">
        <f t="shared" si="16"/>
        <v>15550</v>
      </c>
      <c r="V510" s="185"/>
      <c r="W510" s="199">
        <v>0</v>
      </c>
      <c r="X510" s="200">
        <v>0.09</v>
      </c>
      <c r="Y510" s="200">
        <v>7.515134684388013E-4</v>
      </c>
      <c r="Z510" s="201">
        <v>0</v>
      </c>
      <c r="AA510" s="150"/>
      <c r="AB510" s="202">
        <v>0</v>
      </c>
      <c r="AC510" s="203">
        <v>0</v>
      </c>
      <c r="AD510" s="184">
        <v>0</v>
      </c>
      <c r="AE510" s="203">
        <v>0</v>
      </c>
      <c r="AF510" s="204">
        <v>0</v>
      </c>
      <c r="AG510" s="193"/>
    </row>
    <row r="511" spans="1:33" s="59" customFormat="1">
      <c r="A511" s="194">
        <v>470</v>
      </c>
      <c r="B511" s="195">
        <v>470165248</v>
      </c>
      <c r="C511" s="196" t="s">
        <v>539</v>
      </c>
      <c r="D511" s="197">
        <v>165</v>
      </c>
      <c r="E511" s="196" t="s">
        <v>192</v>
      </c>
      <c r="F511" s="197">
        <v>248</v>
      </c>
      <c r="G511" s="198" t="s">
        <v>275</v>
      </c>
      <c r="H511" s="180"/>
      <c r="I511" s="181">
        <v>14205</v>
      </c>
      <c r="J511" s="181">
        <v>801</v>
      </c>
      <c r="K511" s="181">
        <v>0</v>
      </c>
      <c r="L511" s="181">
        <v>1088</v>
      </c>
      <c r="M511" s="181">
        <v>16094</v>
      </c>
      <c r="N511" s="180"/>
      <c r="O511" s="182">
        <v>40</v>
      </c>
      <c r="P511" s="182">
        <v>0</v>
      </c>
      <c r="Q511" s="183">
        <v>600240</v>
      </c>
      <c r="R511" s="183">
        <v>0</v>
      </c>
      <c r="S511" s="183">
        <f t="shared" si="15"/>
        <v>0</v>
      </c>
      <c r="T511" s="183">
        <v>43520</v>
      </c>
      <c r="U511" s="184">
        <f t="shared" si="16"/>
        <v>643760</v>
      </c>
      <c r="V511" s="185"/>
      <c r="W511" s="199">
        <v>0</v>
      </c>
      <c r="X511" s="200">
        <v>0.09</v>
      </c>
      <c r="Y511" s="200">
        <v>7.0865076889110076E-2</v>
      </c>
      <c r="Z511" s="201">
        <v>0</v>
      </c>
      <c r="AA511" s="150"/>
      <c r="AB511" s="202">
        <v>15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470</v>
      </c>
      <c r="B512" s="195">
        <v>470165262</v>
      </c>
      <c r="C512" s="196" t="s">
        <v>539</v>
      </c>
      <c r="D512" s="197">
        <v>165</v>
      </c>
      <c r="E512" s="196" t="s">
        <v>192</v>
      </c>
      <c r="F512" s="197">
        <v>262</v>
      </c>
      <c r="G512" s="198" t="s">
        <v>289</v>
      </c>
      <c r="H512" s="180"/>
      <c r="I512" s="181">
        <v>12485</v>
      </c>
      <c r="J512" s="181">
        <v>2482</v>
      </c>
      <c r="K512" s="181">
        <v>0</v>
      </c>
      <c r="L512" s="181">
        <v>1088</v>
      </c>
      <c r="M512" s="181">
        <v>16055</v>
      </c>
      <c r="N512" s="180"/>
      <c r="O512" s="182">
        <v>101</v>
      </c>
      <c r="P512" s="182">
        <v>0</v>
      </c>
      <c r="Q512" s="183">
        <v>1511667</v>
      </c>
      <c r="R512" s="183">
        <v>0</v>
      </c>
      <c r="S512" s="183">
        <f t="shared" si="15"/>
        <v>0</v>
      </c>
      <c r="T512" s="183">
        <v>109888</v>
      </c>
      <c r="U512" s="184">
        <f t="shared" si="16"/>
        <v>1621555</v>
      </c>
      <c r="V512" s="185"/>
      <c r="W512" s="199">
        <v>0</v>
      </c>
      <c r="X512" s="200">
        <v>0.09</v>
      </c>
      <c r="Y512" s="200">
        <v>9.9843718337443169E-2</v>
      </c>
      <c r="Z512" s="201">
        <v>0</v>
      </c>
      <c r="AA512" s="150"/>
      <c r="AB512" s="202">
        <v>47</v>
      </c>
      <c r="AC512" s="203">
        <v>10.004421526396122</v>
      </c>
      <c r="AD512" s="184">
        <v>160644.17698557081</v>
      </c>
      <c r="AE512" s="203">
        <v>0</v>
      </c>
      <c r="AF512" s="204">
        <v>0</v>
      </c>
      <c r="AG512" s="193"/>
    </row>
    <row r="513" spans="1:33" s="59" customFormat="1">
      <c r="A513" s="194">
        <v>470</v>
      </c>
      <c r="B513" s="195">
        <v>470165274</v>
      </c>
      <c r="C513" s="196" t="s">
        <v>539</v>
      </c>
      <c r="D513" s="197">
        <v>165</v>
      </c>
      <c r="E513" s="196" t="s">
        <v>192</v>
      </c>
      <c r="F513" s="197">
        <v>274</v>
      </c>
      <c r="G513" s="198" t="s">
        <v>301</v>
      </c>
      <c r="H513" s="180"/>
      <c r="I513" s="181">
        <v>10424</v>
      </c>
      <c r="J513" s="181">
        <v>4902</v>
      </c>
      <c r="K513" s="181">
        <v>0</v>
      </c>
      <c r="L513" s="181">
        <v>1088</v>
      </c>
      <c r="M513" s="181">
        <v>16414</v>
      </c>
      <c r="N513" s="180"/>
      <c r="O513" s="182">
        <v>1</v>
      </c>
      <c r="P513" s="182">
        <v>0</v>
      </c>
      <c r="Q513" s="183">
        <v>15326</v>
      </c>
      <c r="R513" s="183">
        <v>0</v>
      </c>
      <c r="S513" s="183">
        <f t="shared" si="15"/>
        <v>0</v>
      </c>
      <c r="T513" s="183">
        <v>1088</v>
      </c>
      <c r="U513" s="184">
        <f t="shared" si="16"/>
        <v>16414</v>
      </c>
      <c r="V513" s="185"/>
      <c r="W513" s="199">
        <v>0</v>
      </c>
      <c r="X513" s="200">
        <v>0.09</v>
      </c>
      <c r="Y513" s="200">
        <v>6.4465910605456284E-2</v>
      </c>
      <c r="Z513" s="201">
        <v>0</v>
      </c>
      <c r="AA513" s="150"/>
      <c r="AB513" s="202">
        <v>0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470</v>
      </c>
      <c r="B514" s="195">
        <v>470165284</v>
      </c>
      <c r="C514" s="196" t="s">
        <v>539</v>
      </c>
      <c r="D514" s="197">
        <v>165</v>
      </c>
      <c r="E514" s="196" t="s">
        <v>192</v>
      </c>
      <c r="F514" s="197">
        <v>284</v>
      </c>
      <c r="G514" s="198" t="s">
        <v>311</v>
      </c>
      <c r="H514" s="180"/>
      <c r="I514" s="181">
        <v>11618</v>
      </c>
      <c r="J514" s="181">
        <v>5827</v>
      </c>
      <c r="K514" s="181">
        <v>0</v>
      </c>
      <c r="L514" s="181">
        <v>1088</v>
      </c>
      <c r="M514" s="181">
        <v>18533</v>
      </c>
      <c r="N514" s="180"/>
      <c r="O514" s="182">
        <v>149</v>
      </c>
      <c r="P514" s="182">
        <v>0</v>
      </c>
      <c r="Q514" s="183">
        <v>2599305</v>
      </c>
      <c r="R514" s="183">
        <v>0</v>
      </c>
      <c r="S514" s="183">
        <f t="shared" si="15"/>
        <v>0</v>
      </c>
      <c r="T514" s="183">
        <v>162112</v>
      </c>
      <c r="U514" s="184">
        <f t="shared" si="16"/>
        <v>2761417</v>
      </c>
      <c r="V514" s="185"/>
      <c r="W514" s="199">
        <v>0</v>
      </c>
      <c r="X514" s="200">
        <v>0.09</v>
      </c>
      <c r="Y514" s="200">
        <v>6.2624122747720695E-2</v>
      </c>
      <c r="Z514" s="201">
        <v>0</v>
      </c>
      <c r="AA514" s="150"/>
      <c r="AB514" s="202">
        <v>62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470</v>
      </c>
      <c r="B515" s="195">
        <v>470165295</v>
      </c>
      <c r="C515" s="196" t="s">
        <v>539</v>
      </c>
      <c r="D515" s="197">
        <v>165</v>
      </c>
      <c r="E515" s="196" t="s">
        <v>192</v>
      </c>
      <c r="F515" s="197">
        <v>295</v>
      </c>
      <c r="G515" s="198" t="s">
        <v>322</v>
      </c>
      <c r="H515" s="180"/>
      <c r="I515" s="181">
        <v>11941.320043370508</v>
      </c>
      <c r="J515" s="181">
        <v>6362</v>
      </c>
      <c r="K515" s="181">
        <v>0</v>
      </c>
      <c r="L515" s="181">
        <v>1088</v>
      </c>
      <c r="M515" s="181">
        <v>19391.320043370506</v>
      </c>
      <c r="N515" s="180"/>
      <c r="O515" s="182">
        <v>3</v>
      </c>
      <c r="P515" s="182">
        <v>0</v>
      </c>
      <c r="Q515" s="183">
        <v>54909</v>
      </c>
      <c r="R515" s="183">
        <v>0</v>
      </c>
      <c r="S515" s="183">
        <f t="shared" si="15"/>
        <v>0</v>
      </c>
      <c r="T515" s="183">
        <v>3264</v>
      </c>
      <c r="U515" s="184">
        <f t="shared" si="16"/>
        <v>58173</v>
      </c>
      <c r="V515" s="185"/>
      <c r="W515" s="199">
        <v>0</v>
      </c>
      <c r="X515" s="200">
        <v>0.09</v>
      </c>
      <c r="Y515" s="200">
        <v>1.7354824031646739E-2</v>
      </c>
      <c r="Z515" s="201">
        <v>0</v>
      </c>
      <c r="AA515" s="150"/>
      <c r="AB515" s="202">
        <v>1</v>
      </c>
      <c r="AC515" s="203">
        <v>0</v>
      </c>
      <c r="AD515" s="184">
        <v>0</v>
      </c>
      <c r="AE515" s="203">
        <v>0</v>
      </c>
      <c r="AF515" s="204">
        <v>0</v>
      </c>
      <c r="AG515" s="193"/>
    </row>
    <row r="516" spans="1:33" s="59" customFormat="1">
      <c r="A516" s="194">
        <v>470</v>
      </c>
      <c r="B516" s="195">
        <v>470165305</v>
      </c>
      <c r="C516" s="196" t="s">
        <v>539</v>
      </c>
      <c r="D516" s="197">
        <v>165</v>
      </c>
      <c r="E516" s="196" t="s">
        <v>192</v>
      </c>
      <c r="F516" s="197">
        <v>305</v>
      </c>
      <c r="G516" s="198" t="s">
        <v>332</v>
      </c>
      <c r="H516" s="180"/>
      <c r="I516" s="181">
        <v>11443</v>
      </c>
      <c r="J516" s="181">
        <v>4802</v>
      </c>
      <c r="K516" s="181">
        <v>0</v>
      </c>
      <c r="L516" s="181">
        <v>1088</v>
      </c>
      <c r="M516" s="181">
        <v>17333</v>
      </c>
      <c r="N516" s="180"/>
      <c r="O516" s="182">
        <v>69</v>
      </c>
      <c r="P516" s="182">
        <v>0</v>
      </c>
      <c r="Q516" s="183">
        <v>1120905</v>
      </c>
      <c r="R516" s="183">
        <v>0</v>
      </c>
      <c r="S516" s="183">
        <f t="shared" si="15"/>
        <v>0</v>
      </c>
      <c r="T516" s="183">
        <v>75072</v>
      </c>
      <c r="U516" s="184">
        <f t="shared" si="16"/>
        <v>1195977</v>
      </c>
      <c r="V516" s="185"/>
      <c r="W516" s="199">
        <v>0</v>
      </c>
      <c r="X516" s="200">
        <v>0.09</v>
      </c>
      <c r="Y516" s="200">
        <v>2.002751947525637E-2</v>
      </c>
      <c r="Z516" s="201">
        <v>0</v>
      </c>
      <c r="AA516" s="150"/>
      <c r="AB516" s="202">
        <v>25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470</v>
      </c>
      <c r="B517" s="195">
        <v>470165342</v>
      </c>
      <c r="C517" s="196" t="s">
        <v>539</v>
      </c>
      <c r="D517" s="197">
        <v>165</v>
      </c>
      <c r="E517" s="196" t="s">
        <v>192</v>
      </c>
      <c r="F517" s="197">
        <v>342</v>
      </c>
      <c r="G517" s="198" t="s">
        <v>369</v>
      </c>
      <c r="H517" s="180"/>
      <c r="I517" s="181">
        <v>12899</v>
      </c>
      <c r="J517" s="181">
        <v>9441</v>
      </c>
      <c r="K517" s="181">
        <v>0</v>
      </c>
      <c r="L517" s="181">
        <v>1088</v>
      </c>
      <c r="M517" s="181">
        <v>23428</v>
      </c>
      <c r="N517" s="180"/>
      <c r="O517" s="182">
        <v>3</v>
      </c>
      <c r="P517" s="182">
        <v>0</v>
      </c>
      <c r="Q517" s="183">
        <v>67020</v>
      </c>
      <c r="R517" s="183">
        <v>0</v>
      </c>
      <c r="S517" s="183">
        <f t="shared" si="15"/>
        <v>0</v>
      </c>
      <c r="T517" s="183">
        <v>3264</v>
      </c>
      <c r="U517" s="184">
        <f t="shared" si="16"/>
        <v>70284</v>
      </c>
      <c r="V517" s="185"/>
      <c r="W517" s="199">
        <v>0</v>
      </c>
      <c r="X517" s="200">
        <v>0.09</v>
      </c>
      <c r="Y517" s="200">
        <v>2.0404862470649542E-3</v>
      </c>
      <c r="Z517" s="201">
        <v>0</v>
      </c>
      <c r="AA517" s="150"/>
      <c r="AB517" s="202">
        <v>2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470</v>
      </c>
      <c r="B518" s="195">
        <v>470165346</v>
      </c>
      <c r="C518" s="196" t="s">
        <v>539</v>
      </c>
      <c r="D518" s="197">
        <v>165</v>
      </c>
      <c r="E518" s="196" t="s">
        <v>192</v>
      </c>
      <c r="F518" s="197">
        <v>346</v>
      </c>
      <c r="G518" s="198" t="s">
        <v>373</v>
      </c>
      <c r="H518" s="180"/>
      <c r="I518" s="181">
        <v>18506</v>
      </c>
      <c r="J518" s="181">
        <v>3375</v>
      </c>
      <c r="K518" s="181">
        <v>0</v>
      </c>
      <c r="L518" s="181">
        <v>1088</v>
      </c>
      <c r="M518" s="181">
        <v>22969</v>
      </c>
      <c r="N518" s="180"/>
      <c r="O518" s="182">
        <v>1</v>
      </c>
      <c r="P518" s="182">
        <v>0</v>
      </c>
      <c r="Q518" s="183">
        <v>21881</v>
      </c>
      <c r="R518" s="183">
        <v>0</v>
      </c>
      <c r="S518" s="183">
        <f t="shared" si="15"/>
        <v>0</v>
      </c>
      <c r="T518" s="183">
        <v>1088</v>
      </c>
      <c r="U518" s="184">
        <f t="shared" si="16"/>
        <v>22969</v>
      </c>
      <c r="V518" s="185"/>
      <c r="W518" s="199">
        <v>0</v>
      </c>
      <c r="X518" s="200">
        <v>0.09</v>
      </c>
      <c r="Y518" s="200">
        <v>1.6042114618224409E-2</v>
      </c>
      <c r="Z518" s="201">
        <v>0</v>
      </c>
      <c r="AA518" s="150"/>
      <c r="AB518" s="202">
        <v>0</v>
      </c>
      <c r="AC518" s="203">
        <v>0</v>
      </c>
      <c r="AD518" s="184">
        <v>0</v>
      </c>
      <c r="AE518" s="203">
        <v>0</v>
      </c>
      <c r="AF518" s="204">
        <v>0</v>
      </c>
      <c r="AG518" s="193"/>
    </row>
    <row r="519" spans="1:33" s="59" customFormat="1">
      <c r="A519" s="194">
        <v>470</v>
      </c>
      <c r="B519" s="195">
        <v>470165347</v>
      </c>
      <c r="C519" s="196" t="s">
        <v>539</v>
      </c>
      <c r="D519" s="197">
        <v>165</v>
      </c>
      <c r="E519" s="196" t="s">
        <v>192</v>
      </c>
      <c r="F519" s="197">
        <v>347</v>
      </c>
      <c r="G519" s="198" t="s">
        <v>374</v>
      </c>
      <c r="H519" s="180"/>
      <c r="I519" s="181">
        <v>12485</v>
      </c>
      <c r="J519" s="181">
        <v>5578</v>
      </c>
      <c r="K519" s="181">
        <v>0</v>
      </c>
      <c r="L519" s="181">
        <v>1088</v>
      </c>
      <c r="M519" s="181">
        <v>19151</v>
      </c>
      <c r="N519" s="180"/>
      <c r="O519" s="182">
        <v>12</v>
      </c>
      <c r="P519" s="182">
        <v>0</v>
      </c>
      <c r="Q519" s="183">
        <v>216756</v>
      </c>
      <c r="R519" s="183">
        <v>0</v>
      </c>
      <c r="S519" s="183">
        <f t="shared" si="15"/>
        <v>0</v>
      </c>
      <c r="T519" s="183">
        <v>13056</v>
      </c>
      <c r="U519" s="184">
        <f t="shared" si="16"/>
        <v>229812</v>
      </c>
      <c r="V519" s="185"/>
      <c r="W519" s="199">
        <v>0</v>
      </c>
      <c r="X519" s="200">
        <v>0.09</v>
      </c>
      <c r="Y519" s="200">
        <v>1.1125838885353572E-2</v>
      </c>
      <c r="Z519" s="201">
        <v>0</v>
      </c>
      <c r="AA519" s="150"/>
      <c r="AB519" s="202">
        <v>7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470</v>
      </c>
      <c r="B520" s="195">
        <v>470165705</v>
      </c>
      <c r="C520" s="196" t="s">
        <v>539</v>
      </c>
      <c r="D520" s="197">
        <v>165</v>
      </c>
      <c r="E520" s="196" t="s">
        <v>192</v>
      </c>
      <c r="F520" s="197">
        <v>705</v>
      </c>
      <c r="G520" s="198" t="s">
        <v>413</v>
      </c>
      <c r="H520" s="180"/>
      <c r="I520" s="181">
        <v>11008</v>
      </c>
      <c r="J520" s="181">
        <v>7234</v>
      </c>
      <c r="K520" s="181">
        <v>0</v>
      </c>
      <c r="L520" s="181">
        <v>1088</v>
      </c>
      <c r="M520" s="181">
        <v>19330</v>
      </c>
      <c r="N520" s="180"/>
      <c r="O520" s="182">
        <v>2</v>
      </c>
      <c r="P520" s="182">
        <v>0</v>
      </c>
      <c r="Q520" s="183">
        <v>36484</v>
      </c>
      <c r="R520" s="183">
        <v>0</v>
      </c>
      <c r="S520" s="183">
        <f t="shared" si="15"/>
        <v>0</v>
      </c>
      <c r="T520" s="183">
        <v>2176</v>
      </c>
      <c r="U520" s="184">
        <f t="shared" si="16"/>
        <v>38660</v>
      </c>
      <c r="V520" s="185"/>
      <c r="W520" s="199">
        <v>0</v>
      </c>
      <c r="X520" s="200">
        <v>0.09</v>
      </c>
      <c r="Y520" s="200">
        <v>1.5743074359783262E-3</v>
      </c>
      <c r="Z520" s="201">
        <v>0</v>
      </c>
      <c r="AA520" s="150"/>
      <c r="AB520" s="202">
        <v>1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474</v>
      </c>
      <c r="B521" s="195">
        <v>474097064</v>
      </c>
      <c r="C521" s="196" t="s">
        <v>540</v>
      </c>
      <c r="D521" s="197">
        <v>97</v>
      </c>
      <c r="E521" s="196" t="s">
        <v>124</v>
      </c>
      <c r="F521" s="197">
        <v>64</v>
      </c>
      <c r="G521" s="198" t="s">
        <v>91</v>
      </c>
      <c r="H521" s="180"/>
      <c r="I521" s="181">
        <v>11611</v>
      </c>
      <c r="J521" s="181">
        <v>1108</v>
      </c>
      <c r="K521" s="181">
        <v>0</v>
      </c>
      <c r="L521" s="181">
        <v>1088</v>
      </c>
      <c r="M521" s="181">
        <v>13807</v>
      </c>
      <c r="N521" s="180"/>
      <c r="O521" s="182">
        <v>2</v>
      </c>
      <c r="P521" s="182">
        <v>0</v>
      </c>
      <c r="Q521" s="183">
        <v>25438</v>
      </c>
      <c r="R521" s="183">
        <v>0</v>
      </c>
      <c r="S521" s="183">
        <f t="shared" si="15"/>
        <v>0</v>
      </c>
      <c r="T521" s="183">
        <v>2176</v>
      </c>
      <c r="U521" s="184">
        <f t="shared" si="16"/>
        <v>27614</v>
      </c>
      <c r="V521" s="185"/>
      <c r="W521" s="199">
        <v>0</v>
      </c>
      <c r="X521" s="200">
        <v>0.18</v>
      </c>
      <c r="Y521" s="200">
        <v>3.405760530008161E-2</v>
      </c>
      <c r="Z521" s="201">
        <v>0</v>
      </c>
      <c r="AA521" s="150"/>
      <c r="AB521" s="202">
        <v>0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474</v>
      </c>
      <c r="B522" s="195">
        <v>474097097</v>
      </c>
      <c r="C522" s="196" t="s">
        <v>540</v>
      </c>
      <c r="D522" s="197">
        <v>97</v>
      </c>
      <c r="E522" s="196" t="s">
        <v>124</v>
      </c>
      <c r="F522" s="197">
        <v>97</v>
      </c>
      <c r="G522" s="198" t="s">
        <v>124</v>
      </c>
      <c r="H522" s="180"/>
      <c r="I522" s="181">
        <v>14849</v>
      </c>
      <c r="J522" s="181">
        <v>0</v>
      </c>
      <c r="K522" s="181">
        <v>0</v>
      </c>
      <c r="L522" s="181">
        <v>1088</v>
      </c>
      <c r="M522" s="181">
        <v>15937</v>
      </c>
      <c r="N522" s="180"/>
      <c r="O522" s="182">
        <v>224</v>
      </c>
      <c r="P522" s="182">
        <v>0</v>
      </c>
      <c r="Q522" s="183">
        <v>3326176</v>
      </c>
      <c r="R522" s="183">
        <v>0</v>
      </c>
      <c r="S522" s="183">
        <f t="shared" ref="S522:S585" si="17">IFERROR(VLOOKUP(B522,transp,2,FALSE),0)</f>
        <v>0</v>
      </c>
      <c r="T522" s="183">
        <v>243712</v>
      </c>
      <c r="U522" s="184">
        <f t="shared" ref="U522:U585" si="18">SUM(Q522:T522)</f>
        <v>3569888</v>
      </c>
      <c r="V522" s="185"/>
      <c r="W522" s="199">
        <v>0</v>
      </c>
      <c r="X522" s="200">
        <v>0.18</v>
      </c>
      <c r="Y522" s="200">
        <v>4.1140040333090051E-2</v>
      </c>
      <c r="Z522" s="201">
        <v>0</v>
      </c>
      <c r="AA522" s="150"/>
      <c r="AB522" s="202">
        <v>14</v>
      </c>
      <c r="AC522" s="203">
        <v>0</v>
      </c>
      <c r="AD522" s="184">
        <v>0</v>
      </c>
      <c r="AE522" s="203">
        <v>0</v>
      </c>
      <c r="AF522" s="204">
        <v>0</v>
      </c>
      <c r="AG522" s="193"/>
    </row>
    <row r="523" spans="1:33" s="59" customFormat="1">
      <c r="A523" s="194">
        <v>474</v>
      </c>
      <c r="B523" s="195">
        <v>474097103</v>
      </c>
      <c r="C523" s="196" t="s">
        <v>540</v>
      </c>
      <c r="D523" s="197">
        <v>97</v>
      </c>
      <c r="E523" s="196" t="s">
        <v>124</v>
      </c>
      <c r="F523" s="197">
        <v>103</v>
      </c>
      <c r="G523" s="198" t="s">
        <v>130</v>
      </c>
      <c r="H523" s="180"/>
      <c r="I523" s="181">
        <v>14439</v>
      </c>
      <c r="J523" s="181">
        <v>69</v>
      </c>
      <c r="K523" s="181">
        <v>0</v>
      </c>
      <c r="L523" s="181">
        <v>1088</v>
      </c>
      <c r="M523" s="181">
        <v>15596</v>
      </c>
      <c r="N523" s="180"/>
      <c r="O523" s="182">
        <v>20</v>
      </c>
      <c r="P523" s="182">
        <v>0</v>
      </c>
      <c r="Q523" s="183">
        <v>290160</v>
      </c>
      <c r="R523" s="183">
        <v>0</v>
      </c>
      <c r="S523" s="183">
        <f t="shared" si="17"/>
        <v>0</v>
      </c>
      <c r="T523" s="183">
        <v>21760</v>
      </c>
      <c r="U523" s="184">
        <f t="shared" si="18"/>
        <v>311920</v>
      </c>
      <c r="V523" s="185"/>
      <c r="W523" s="199">
        <v>0</v>
      </c>
      <c r="X523" s="200">
        <v>0.18</v>
      </c>
      <c r="Y523" s="200">
        <v>8.4841862149049978E-3</v>
      </c>
      <c r="Z523" s="201">
        <v>0</v>
      </c>
      <c r="AA523" s="150"/>
      <c r="AB523" s="202">
        <v>0</v>
      </c>
      <c r="AC523" s="203">
        <v>0</v>
      </c>
      <c r="AD523" s="184">
        <v>0</v>
      </c>
      <c r="AE523" s="203">
        <v>0</v>
      </c>
      <c r="AF523" s="204">
        <v>0</v>
      </c>
      <c r="AG523" s="193"/>
    </row>
    <row r="524" spans="1:33" s="59" customFormat="1">
      <c r="A524" s="194">
        <v>474</v>
      </c>
      <c r="B524" s="195">
        <v>474097153</v>
      </c>
      <c r="C524" s="196" t="s">
        <v>540</v>
      </c>
      <c r="D524" s="197">
        <v>97</v>
      </c>
      <c r="E524" s="196" t="s">
        <v>124</v>
      </c>
      <c r="F524" s="197">
        <v>153</v>
      </c>
      <c r="G524" s="198" t="s">
        <v>180</v>
      </c>
      <c r="H524" s="180"/>
      <c r="I524" s="181">
        <v>13830</v>
      </c>
      <c r="J524" s="181">
        <v>0</v>
      </c>
      <c r="K524" s="181">
        <v>0</v>
      </c>
      <c r="L524" s="181">
        <v>1088</v>
      </c>
      <c r="M524" s="181">
        <v>14918</v>
      </c>
      <c r="N524" s="180"/>
      <c r="O524" s="182">
        <v>39</v>
      </c>
      <c r="P524" s="182">
        <v>0</v>
      </c>
      <c r="Q524" s="183">
        <v>539370</v>
      </c>
      <c r="R524" s="183">
        <v>0</v>
      </c>
      <c r="S524" s="183">
        <f t="shared" si="17"/>
        <v>0</v>
      </c>
      <c r="T524" s="183">
        <v>42432</v>
      </c>
      <c r="U524" s="184">
        <f t="shared" si="18"/>
        <v>581802</v>
      </c>
      <c r="V524" s="185"/>
      <c r="W524" s="199">
        <v>0</v>
      </c>
      <c r="X524" s="200">
        <v>0.09</v>
      </c>
      <c r="Y524" s="200">
        <v>1.2695290147797406E-2</v>
      </c>
      <c r="Z524" s="201">
        <v>0</v>
      </c>
      <c r="AA524" s="150"/>
      <c r="AB524" s="202">
        <v>2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474</v>
      </c>
      <c r="B525" s="195">
        <v>474097162</v>
      </c>
      <c r="C525" s="196" t="s">
        <v>540</v>
      </c>
      <c r="D525" s="197">
        <v>97</v>
      </c>
      <c r="E525" s="196" t="s">
        <v>124</v>
      </c>
      <c r="F525" s="197">
        <v>162</v>
      </c>
      <c r="G525" s="198" t="s">
        <v>189</v>
      </c>
      <c r="H525" s="180"/>
      <c r="I525" s="181">
        <v>12523</v>
      </c>
      <c r="J525" s="181">
        <v>2598</v>
      </c>
      <c r="K525" s="181">
        <v>0</v>
      </c>
      <c r="L525" s="181">
        <v>1088</v>
      </c>
      <c r="M525" s="181">
        <v>16209</v>
      </c>
      <c r="N525" s="180"/>
      <c r="O525" s="182">
        <v>12</v>
      </c>
      <c r="P525" s="182">
        <v>0</v>
      </c>
      <c r="Q525" s="183">
        <v>181452</v>
      </c>
      <c r="R525" s="183">
        <v>0</v>
      </c>
      <c r="S525" s="183">
        <f t="shared" si="17"/>
        <v>0</v>
      </c>
      <c r="T525" s="183">
        <v>13056</v>
      </c>
      <c r="U525" s="184">
        <f t="shared" si="18"/>
        <v>194508</v>
      </c>
      <c r="V525" s="185"/>
      <c r="W525" s="199">
        <v>0</v>
      </c>
      <c r="X525" s="200">
        <v>0.09</v>
      </c>
      <c r="Y525" s="200">
        <v>1.467817896389325E-2</v>
      </c>
      <c r="Z525" s="201">
        <v>0</v>
      </c>
      <c r="AA525" s="150"/>
      <c r="AB525" s="202">
        <v>1</v>
      </c>
      <c r="AC525" s="203">
        <v>0</v>
      </c>
      <c r="AD525" s="184">
        <v>0</v>
      </c>
      <c r="AE525" s="203">
        <v>0</v>
      </c>
      <c r="AF525" s="204">
        <v>0</v>
      </c>
      <c r="AG525" s="193"/>
    </row>
    <row r="526" spans="1:33" s="59" customFormat="1">
      <c r="A526" s="194">
        <v>474</v>
      </c>
      <c r="B526" s="195">
        <v>474097343</v>
      </c>
      <c r="C526" s="196" t="s">
        <v>540</v>
      </c>
      <c r="D526" s="197">
        <v>97</v>
      </c>
      <c r="E526" s="196" t="s">
        <v>124</v>
      </c>
      <c r="F526" s="197">
        <v>343</v>
      </c>
      <c r="G526" s="198" t="s">
        <v>370</v>
      </c>
      <c r="H526" s="180"/>
      <c r="I526" s="181">
        <v>12303</v>
      </c>
      <c r="J526" s="181">
        <v>222</v>
      </c>
      <c r="K526" s="181">
        <v>0</v>
      </c>
      <c r="L526" s="181">
        <v>1088</v>
      </c>
      <c r="M526" s="181">
        <v>13613</v>
      </c>
      <c r="N526" s="180"/>
      <c r="O526" s="182">
        <v>10</v>
      </c>
      <c r="P526" s="182">
        <v>0</v>
      </c>
      <c r="Q526" s="183">
        <v>125250</v>
      </c>
      <c r="R526" s="183">
        <v>0</v>
      </c>
      <c r="S526" s="183">
        <f t="shared" si="17"/>
        <v>0</v>
      </c>
      <c r="T526" s="183">
        <v>10880</v>
      </c>
      <c r="U526" s="184">
        <f t="shared" si="18"/>
        <v>136130</v>
      </c>
      <c r="V526" s="185"/>
      <c r="W526" s="199">
        <v>0</v>
      </c>
      <c r="X526" s="200">
        <v>0.18</v>
      </c>
      <c r="Y526" s="200">
        <v>6.7113504180113023E-3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474</v>
      </c>
      <c r="B527" s="195">
        <v>474097610</v>
      </c>
      <c r="C527" s="196" t="s">
        <v>540</v>
      </c>
      <c r="D527" s="197">
        <v>97</v>
      </c>
      <c r="E527" s="196" t="s">
        <v>124</v>
      </c>
      <c r="F527" s="197">
        <v>610</v>
      </c>
      <c r="G527" s="198" t="s">
        <v>384</v>
      </c>
      <c r="H527" s="180"/>
      <c r="I527" s="181">
        <v>11844</v>
      </c>
      <c r="J527" s="181">
        <v>1839</v>
      </c>
      <c r="K527" s="181">
        <v>0</v>
      </c>
      <c r="L527" s="181">
        <v>1088</v>
      </c>
      <c r="M527" s="181">
        <v>14771</v>
      </c>
      <c r="N527" s="180"/>
      <c r="O527" s="182">
        <v>8</v>
      </c>
      <c r="P527" s="182">
        <v>0</v>
      </c>
      <c r="Q527" s="183">
        <v>109464</v>
      </c>
      <c r="R527" s="183">
        <v>0</v>
      </c>
      <c r="S527" s="183">
        <f t="shared" si="17"/>
        <v>0</v>
      </c>
      <c r="T527" s="183">
        <v>8704</v>
      </c>
      <c r="U527" s="184">
        <f t="shared" si="18"/>
        <v>118168</v>
      </c>
      <c r="V527" s="185"/>
      <c r="W527" s="199">
        <v>0</v>
      </c>
      <c r="X527" s="200">
        <v>0.09</v>
      </c>
      <c r="Y527" s="200">
        <v>6.4302321143616418E-3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474</v>
      </c>
      <c r="B528" s="195">
        <v>474097615</v>
      </c>
      <c r="C528" s="196" t="s">
        <v>540</v>
      </c>
      <c r="D528" s="197">
        <v>97</v>
      </c>
      <c r="E528" s="196" t="s">
        <v>124</v>
      </c>
      <c r="F528" s="197">
        <v>615</v>
      </c>
      <c r="G528" s="198" t="s">
        <v>385</v>
      </c>
      <c r="H528" s="180"/>
      <c r="I528" s="181">
        <v>14888</v>
      </c>
      <c r="J528" s="181">
        <v>0</v>
      </c>
      <c r="K528" s="181">
        <v>0</v>
      </c>
      <c r="L528" s="181">
        <v>1088</v>
      </c>
      <c r="M528" s="181">
        <v>15976</v>
      </c>
      <c r="N528" s="180"/>
      <c r="O528" s="182">
        <v>1</v>
      </c>
      <c r="P528" s="182">
        <v>0</v>
      </c>
      <c r="Q528" s="183">
        <v>14888</v>
      </c>
      <c r="R528" s="183">
        <v>0</v>
      </c>
      <c r="S528" s="183">
        <f t="shared" si="17"/>
        <v>0</v>
      </c>
      <c r="T528" s="183">
        <v>1088</v>
      </c>
      <c r="U528" s="184">
        <f t="shared" si="18"/>
        <v>15976</v>
      </c>
      <c r="V528" s="185"/>
      <c r="W528" s="199">
        <v>0</v>
      </c>
      <c r="X528" s="200">
        <v>0.09</v>
      </c>
      <c r="Y528" s="200">
        <v>1.0618379240790092E-3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474</v>
      </c>
      <c r="B529" s="195">
        <v>474097616</v>
      </c>
      <c r="C529" s="196" t="s">
        <v>540</v>
      </c>
      <c r="D529" s="197">
        <v>97</v>
      </c>
      <c r="E529" s="196" t="s">
        <v>124</v>
      </c>
      <c r="F529" s="197">
        <v>616</v>
      </c>
      <c r="G529" s="198" t="s">
        <v>386</v>
      </c>
      <c r="H529" s="180"/>
      <c r="I529" s="181">
        <v>16406</v>
      </c>
      <c r="J529" s="181">
        <v>4789</v>
      </c>
      <c r="K529" s="181">
        <v>0</v>
      </c>
      <c r="L529" s="181">
        <v>1088</v>
      </c>
      <c r="M529" s="181">
        <v>22283</v>
      </c>
      <c r="N529" s="180"/>
      <c r="O529" s="182">
        <v>1</v>
      </c>
      <c r="P529" s="182">
        <v>0</v>
      </c>
      <c r="Q529" s="183">
        <v>21195</v>
      </c>
      <c r="R529" s="183">
        <v>0</v>
      </c>
      <c r="S529" s="183">
        <f t="shared" si="17"/>
        <v>0</v>
      </c>
      <c r="T529" s="183">
        <v>1088</v>
      </c>
      <c r="U529" s="184">
        <f t="shared" si="18"/>
        <v>22283</v>
      </c>
      <c r="V529" s="185"/>
      <c r="W529" s="199">
        <v>0</v>
      </c>
      <c r="X529" s="200">
        <v>0.09</v>
      </c>
      <c r="Y529" s="200">
        <v>3.6420581834431177E-2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474</v>
      </c>
      <c r="B530" s="195">
        <v>474097620</v>
      </c>
      <c r="C530" s="196" t="s">
        <v>540</v>
      </c>
      <c r="D530" s="197">
        <v>97</v>
      </c>
      <c r="E530" s="196" t="s">
        <v>124</v>
      </c>
      <c r="F530" s="197">
        <v>620</v>
      </c>
      <c r="G530" s="198" t="s">
        <v>388</v>
      </c>
      <c r="H530" s="180"/>
      <c r="I530" s="181">
        <v>14056</v>
      </c>
      <c r="J530" s="181">
        <v>7286</v>
      </c>
      <c r="K530" s="181">
        <v>0</v>
      </c>
      <c r="L530" s="181">
        <v>1088</v>
      </c>
      <c r="M530" s="181">
        <v>22430</v>
      </c>
      <c r="N530" s="180"/>
      <c r="O530" s="182">
        <v>3</v>
      </c>
      <c r="P530" s="182">
        <v>0</v>
      </c>
      <c r="Q530" s="183">
        <v>64026</v>
      </c>
      <c r="R530" s="183">
        <v>0</v>
      </c>
      <c r="S530" s="183">
        <f t="shared" si="17"/>
        <v>0</v>
      </c>
      <c r="T530" s="183">
        <v>3264</v>
      </c>
      <c r="U530" s="184">
        <f t="shared" si="18"/>
        <v>67290</v>
      </c>
      <c r="V530" s="185"/>
      <c r="W530" s="199">
        <v>0</v>
      </c>
      <c r="X530" s="200">
        <v>0.09</v>
      </c>
      <c r="Y530" s="200">
        <v>1.4994838768829009E-2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474</v>
      </c>
      <c r="B531" s="195">
        <v>474097720</v>
      </c>
      <c r="C531" s="196" t="s">
        <v>540</v>
      </c>
      <c r="D531" s="197">
        <v>97</v>
      </c>
      <c r="E531" s="196" t="s">
        <v>124</v>
      </c>
      <c r="F531" s="197">
        <v>720</v>
      </c>
      <c r="G531" s="198" t="s">
        <v>418</v>
      </c>
      <c r="H531" s="180"/>
      <c r="I531" s="181">
        <v>13741</v>
      </c>
      <c r="J531" s="181">
        <v>1458</v>
      </c>
      <c r="K531" s="181">
        <v>0</v>
      </c>
      <c r="L531" s="181">
        <v>1088</v>
      </c>
      <c r="M531" s="181">
        <v>16287</v>
      </c>
      <c r="N531" s="180"/>
      <c r="O531" s="182">
        <v>6</v>
      </c>
      <c r="P531" s="182">
        <v>0</v>
      </c>
      <c r="Q531" s="183">
        <v>91194</v>
      </c>
      <c r="R531" s="183">
        <v>0</v>
      </c>
      <c r="S531" s="183">
        <f t="shared" si="17"/>
        <v>0</v>
      </c>
      <c r="T531" s="183">
        <v>6528</v>
      </c>
      <c r="U531" s="184">
        <f t="shared" si="18"/>
        <v>97722</v>
      </c>
      <c r="V531" s="185"/>
      <c r="W531" s="199">
        <v>0</v>
      </c>
      <c r="X531" s="200">
        <v>0.09</v>
      </c>
      <c r="Y531" s="200">
        <v>6.0123015623651053E-3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474</v>
      </c>
      <c r="B532" s="195">
        <v>474097725</v>
      </c>
      <c r="C532" s="196" t="s">
        <v>540</v>
      </c>
      <c r="D532" s="197">
        <v>97</v>
      </c>
      <c r="E532" s="196" t="s">
        <v>124</v>
      </c>
      <c r="F532" s="197">
        <v>725</v>
      </c>
      <c r="G532" s="198" t="s">
        <v>419</v>
      </c>
      <c r="H532" s="180"/>
      <c r="I532" s="181">
        <v>11854.808204128149</v>
      </c>
      <c r="J532" s="181">
        <v>3414</v>
      </c>
      <c r="K532" s="181">
        <v>0</v>
      </c>
      <c r="L532" s="181">
        <v>1088</v>
      </c>
      <c r="M532" s="181">
        <v>16356.808204128149</v>
      </c>
      <c r="N532" s="180"/>
      <c r="O532" s="182">
        <v>1</v>
      </c>
      <c r="P532" s="182">
        <v>0</v>
      </c>
      <c r="Q532" s="183">
        <v>15269</v>
      </c>
      <c r="R532" s="183">
        <v>0</v>
      </c>
      <c r="S532" s="183">
        <f t="shared" si="17"/>
        <v>0</v>
      </c>
      <c r="T532" s="183">
        <v>1088</v>
      </c>
      <c r="U532" s="184">
        <f t="shared" si="18"/>
        <v>16357</v>
      </c>
      <c r="V532" s="185"/>
      <c r="W532" s="199">
        <v>0</v>
      </c>
      <c r="X532" s="200">
        <v>0.09</v>
      </c>
      <c r="Y532" s="200">
        <v>1.1365768479366913E-2</v>
      </c>
      <c r="Z532" s="201">
        <v>0</v>
      </c>
      <c r="AA532" s="150"/>
      <c r="AB532" s="202">
        <v>0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474</v>
      </c>
      <c r="B533" s="195">
        <v>474097735</v>
      </c>
      <c r="C533" s="196" t="s">
        <v>540</v>
      </c>
      <c r="D533" s="197">
        <v>97</v>
      </c>
      <c r="E533" s="196" t="s">
        <v>124</v>
      </c>
      <c r="F533" s="197">
        <v>735</v>
      </c>
      <c r="G533" s="198" t="s">
        <v>422</v>
      </c>
      <c r="H533" s="180"/>
      <c r="I533" s="181">
        <v>13396</v>
      </c>
      <c r="J533" s="181">
        <v>4692</v>
      </c>
      <c r="K533" s="181">
        <v>0</v>
      </c>
      <c r="L533" s="181">
        <v>1088</v>
      </c>
      <c r="M533" s="181">
        <v>19176</v>
      </c>
      <c r="N533" s="180"/>
      <c r="O533" s="182">
        <v>9</v>
      </c>
      <c r="P533" s="182">
        <v>0</v>
      </c>
      <c r="Q533" s="183">
        <v>162792</v>
      </c>
      <c r="R533" s="183">
        <v>0</v>
      </c>
      <c r="S533" s="183">
        <f t="shared" si="17"/>
        <v>0</v>
      </c>
      <c r="T533" s="183">
        <v>9792</v>
      </c>
      <c r="U533" s="184">
        <f t="shared" si="18"/>
        <v>172584</v>
      </c>
      <c r="V533" s="185"/>
      <c r="W533" s="199">
        <v>0</v>
      </c>
      <c r="X533" s="200">
        <v>0.09</v>
      </c>
      <c r="Y533" s="200">
        <v>1.6279902163095477E-2</v>
      </c>
      <c r="Z533" s="201">
        <v>0</v>
      </c>
      <c r="AA533" s="150"/>
      <c r="AB533" s="202">
        <v>0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474</v>
      </c>
      <c r="B534" s="195">
        <v>474097753</v>
      </c>
      <c r="C534" s="196" t="s">
        <v>540</v>
      </c>
      <c r="D534" s="197">
        <v>97</v>
      </c>
      <c r="E534" s="196" t="s">
        <v>124</v>
      </c>
      <c r="F534" s="197">
        <v>753</v>
      </c>
      <c r="G534" s="198" t="s">
        <v>426</v>
      </c>
      <c r="H534" s="180"/>
      <c r="I534" s="181">
        <v>11611</v>
      </c>
      <c r="J534" s="181">
        <v>3196</v>
      </c>
      <c r="K534" s="181">
        <v>0</v>
      </c>
      <c r="L534" s="181">
        <v>1088</v>
      </c>
      <c r="M534" s="181">
        <v>15895</v>
      </c>
      <c r="N534" s="180"/>
      <c r="O534" s="182">
        <v>3</v>
      </c>
      <c r="P534" s="182">
        <v>0</v>
      </c>
      <c r="Q534" s="183">
        <v>44421</v>
      </c>
      <c r="R534" s="183">
        <v>0</v>
      </c>
      <c r="S534" s="183">
        <f t="shared" si="17"/>
        <v>0</v>
      </c>
      <c r="T534" s="183">
        <v>3264</v>
      </c>
      <c r="U534" s="184">
        <f t="shared" si="18"/>
        <v>47685</v>
      </c>
      <c r="V534" s="185"/>
      <c r="W534" s="199">
        <v>0</v>
      </c>
      <c r="X534" s="200">
        <v>0.09</v>
      </c>
      <c r="Y534" s="200">
        <v>6.8164668049043396E-3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474</v>
      </c>
      <c r="B535" s="195">
        <v>474097775</v>
      </c>
      <c r="C535" s="196" t="s">
        <v>540</v>
      </c>
      <c r="D535" s="197">
        <v>97</v>
      </c>
      <c r="E535" s="196" t="s">
        <v>124</v>
      </c>
      <c r="F535" s="197">
        <v>775</v>
      </c>
      <c r="G535" s="198" t="s">
        <v>436</v>
      </c>
      <c r="H535" s="180"/>
      <c r="I535" s="181">
        <v>14984</v>
      </c>
      <c r="J535" s="181">
        <v>4222</v>
      </c>
      <c r="K535" s="181">
        <v>0</v>
      </c>
      <c r="L535" s="181">
        <v>1088</v>
      </c>
      <c r="M535" s="181">
        <v>20294</v>
      </c>
      <c r="N535" s="180"/>
      <c r="O535" s="182">
        <v>5</v>
      </c>
      <c r="P535" s="182">
        <v>0</v>
      </c>
      <c r="Q535" s="183">
        <v>96030</v>
      </c>
      <c r="R535" s="183">
        <v>0</v>
      </c>
      <c r="S535" s="183">
        <f t="shared" si="17"/>
        <v>0</v>
      </c>
      <c r="T535" s="183">
        <v>5440</v>
      </c>
      <c r="U535" s="184">
        <f t="shared" si="18"/>
        <v>101470</v>
      </c>
      <c r="V535" s="185"/>
      <c r="W535" s="199">
        <v>0</v>
      </c>
      <c r="X535" s="200">
        <v>0.09</v>
      </c>
      <c r="Y535" s="200">
        <v>8.1870778638143803E-3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478</v>
      </c>
      <c r="B536" s="195">
        <v>478352056</v>
      </c>
      <c r="C536" s="196" t="s">
        <v>541</v>
      </c>
      <c r="D536" s="197">
        <v>352</v>
      </c>
      <c r="E536" s="196" t="s">
        <v>379</v>
      </c>
      <c r="F536" s="197">
        <v>56</v>
      </c>
      <c r="G536" s="198" t="s">
        <v>83</v>
      </c>
      <c r="H536" s="180"/>
      <c r="I536" s="181">
        <v>14056</v>
      </c>
      <c r="J536" s="181">
        <v>4653</v>
      </c>
      <c r="K536" s="181">
        <v>0</v>
      </c>
      <c r="L536" s="181">
        <v>1088</v>
      </c>
      <c r="M536" s="181">
        <v>19797</v>
      </c>
      <c r="N536" s="180"/>
      <c r="O536" s="182">
        <v>1</v>
      </c>
      <c r="P536" s="182">
        <v>0</v>
      </c>
      <c r="Q536" s="183">
        <v>18709</v>
      </c>
      <c r="R536" s="183">
        <v>0</v>
      </c>
      <c r="S536" s="183">
        <f t="shared" si="17"/>
        <v>0</v>
      </c>
      <c r="T536" s="183">
        <v>1088</v>
      </c>
      <c r="U536" s="184">
        <f t="shared" si="18"/>
        <v>19797</v>
      </c>
      <c r="V536" s="185"/>
      <c r="W536" s="199">
        <v>0</v>
      </c>
      <c r="X536" s="200">
        <v>0.09</v>
      </c>
      <c r="Y536" s="200">
        <v>1.9966145897752131E-2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478</v>
      </c>
      <c r="B537" s="195">
        <v>478352064</v>
      </c>
      <c r="C537" s="196" t="s">
        <v>541</v>
      </c>
      <c r="D537" s="197">
        <v>352</v>
      </c>
      <c r="E537" s="196" t="s">
        <v>379</v>
      </c>
      <c r="F537" s="197">
        <v>64</v>
      </c>
      <c r="G537" s="198" t="s">
        <v>91</v>
      </c>
      <c r="H537" s="180"/>
      <c r="I537" s="181">
        <v>13604</v>
      </c>
      <c r="J537" s="181">
        <v>1298</v>
      </c>
      <c r="K537" s="181">
        <v>0</v>
      </c>
      <c r="L537" s="181">
        <v>1088</v>
      </c>
      <c r="M537" s="181">
        <v>15990</v>
      </c>
      <c r="N537" s="180"/>
      <c r="O537" s="182">
        <v>1</v>
      </c>
      <c r="P537" s="182">
        <v>0</v>
      </c>
      <c r="Q537" s="183">
        <v>14902</v>
      </c>
      <c r="R537" s="183">
        <v>0</v>
      </c>
      <c r="S537" s="183">
        <f t="shared" si="17"/>
        <v>0</v>
      </c>
      <c r="T537" s="183">
        <v>1088</v>
      </c>
      <c r="U537" s="184">
        <f t="shared" si="18"/>
        <v>15990</v>
      </c>
      <c r="V537" s="185"/>
      <c r="W537" s="199">
        <v>0</v>
      </c>
      <c r="X537" s="200">
        <v>0.18</v>
      </c>
      <c r="Y537" s="200">
        <v>3.405760530008161E-2</v>
      </c>
      <c r="Z537" s="201">
        <v>0</v>
      </c>
      <c r="AA537" s="150"/>
      <c r="AB537" s="202">
        <v>0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478</v>
      </c>
      <c r="B538" s="195">
        <v>478352067</v>
      </c>
      <c r="C538" s="196" t="s">
        <v>541</v>
      </c>
      <c r="D538" s="197">
        <v>352</v>
      </c>
      <c r="E538" s="196" t="s">
        <v>379</v>
      </c>
      <c r="F538" s="197">
        <v>67</v>
      </c>
      <c r="G538" s="198" t="s">
        <v>94</v>
      </c>
      <c r="H538" s="180"/>
      <c r="I538" s="181">
        <v>9754</v>
      </c>
      <c r="J538" s="181">
        <v>10072</v>
      </c>
      <c r="K538" s="181">
        <v>0</v>
      </c>
      <c r="L538" s="181">
        <v>1088</v>
      </c>
      <c r="M538" s="181">
        <v>20914</v>
      </c>
      <c r="N538" s="180"/>
      <c r="O538" s="182">
        <v>2</v>
      </c>
      <c r="P538" s="182">
        <v>0</v>
      </c>
      <c r="Q538" s="183">
        <v>39652</v>
      </c>
      <c r="R538" s="183">
        <v>0</v>
      </c>
      <c r="S538" s="183">
        <f t="shared" si="17"/>
        <v>0</v>
      </c>
      <c r="T538" s="183">
        <v>2176</v>
      </c>
      <c r="U538" s="184">
        <f t="shared" si="18"/>
        <v>41828</v>
      </c>
      <c r="V538" s="185"/>
      <c r="W538" s="199">
        <v>0</v>
      </c>
      <c r="X538" s="200">
        <v>0.09</v>
      </c>
      <c r="Y538" s="200">
        <v>1.5554881616323202E-3</v>
      </c>
      <c r="Z538" s="201">
        <v>0</v>
      </c>
      <c r="AA538" s="150"/>
      <c r="AB538" s="202">
        <v>0</v>
      </c>
      <c r="AC538" s="203">
        <v>0</v>
      </c>
      <c r="AD538" s="184">
        <v>0</v>
      </c>
      <c r="AE538" s="203">
        <v>0</v>
      </c>
      <c r="AF538" s="204">
        <v>0</v>
      </c>
      <c r="AG538" s="193"/>
    </row>
    <row r="539" spans="1:33" s="59" customFormat="1">
      <c r="A539" s="194">
        <v>478</v>
      </c>
      <c r="B539" s="195">
        <v>478352097</v>
      </c>
      <c r="C539" s="196" t="s">
        <v>541</v>
      </c>
      <c r="D539" s="197">
        <v>352</v>
      </c>
      <c r="E539" s="196" t="s">
        <v>379</v>
      </c>
      <c r="F539" s="197">
        <v>97</v>
      </c>
      <c r="G539" s="198" t="s">
        <v>124</v>
      </c>
      <c r="H539" s="180"/>
      <c r="I539" s="181">
        <v>12717</v>
      </c>
      <c r="J539" s="181">
        <v>0</v>
      </c>
      <c r="K539" s="181">
        <v>0</v>
      </c>
      <c r="L539" s="181">
        <v>1088</v>
      </c>
      <c r="M539" s="181">
        <v>13805</v>
      </c>
      <c r="N539" s="180"/>
      <c r="O539" s="182">
        <v>11</v>
      </c>
      <c r="P539" s="182">
        <v>0</v>
      </c>
      <c r="Q539" s="183">
        <v>139887</v>
      </c>
      <c r="R539" s="183">
        <v>0</v>
      </c>
      <c r="S539" s="183">
        <f t="shared" si="17"/>
        <v>0</v>
      </c>
      <c r="T539" s="183">
        <v>11968</v>
      </c>
      <c r="U539" s="184">
        <f t="shared" si="18"/>
        <v>151855</v>
      </c>
      <c r="V539" s="185"/>
      <c r="W539" s="199">
        <v>0</v>
      </c>
      <c r="X539" s="200">
        <v>0.18</v>
      </c>
      <c r="Y539" s="200">
        <v>4.1140040333090051E-2</v>
      </c>
      <c r="Z539" s="201">
        <v>0</v>
      </c>
      <c r="AA539" s="150"/>
      <c r="AB539" s="202">
        <v>3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478</v>
      </c>
      <c r="B540" s="195">
        <v>478352125</v>
      </c>
      <c r="C540" s="196" t="s">
        <v>541</v>
      </c>
      <c r="D540" s="197">
        <v>352</v>
      </c>
      <c r="E540" s="196" t="s">
        <v>379</v>
      </c>
      <c r="F540" s="197">
        <v>125</v>
      </c>
      <c r="G540" s="198" t="s">
        <v>152</v>
      </c>
      <c r="H540" s="180"/>
      <c r="I540" s="181">
        <v>11473</v>
      </c>
      <c r="J540" s="181">
        <v>6129</v>
      </c>
      <c r="K540" s="181">
        <v>0</v>
      </c>
      <c r="L540" s="181">
        <v>1088</v>
      </c>
      <c r="M540" s="181">
        <v>18690</v>
      </c>
      <c r="N540" s="180"/>
      <c r="O540" s="182">
        <v>23</v>
      </c>
      <c r="P540" s="182">
        <v>0</v>
      </c>
      <c r="Q540" s="183">
        <v>404846</v>
      </c>
      <c r="R540" s="183">
        <v>0</v>
      </c>
      <c r="S540" s="183">
        <f t="shared" si="17"/>
        <v>0</v>
      </c>
      <c r="T540" s="183">
        <v>25024</v>
      </c>
      <c r="U540" s="184">
        <f t="shared" si="18"/>
        <v>429870</v>
      </c>
      <c r="V540" s="185"/>
      <c r="W540" s="199">
        <v>0</v>
      </c>
      <c r="X540" s="200">
        <v>0.09</v>
      </c>
      <c r="Y540" s="200">
        <v>2.5175548092052687E-2</v>
      </c>
      <c r="Z540" s="201">
        <v>0</v>
      </c>
      <c r="AA540" s="150"/>
      <c r="AB540" s="202">
        <v>9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478</v>
      </c>
      <c r="B541" s="195">
        <v>478352141</v>
      </c>
      <c r="C541" s="196" t="s">
        <v>541</v>
      </c>
      <c r="D541" s="197">
        <v>352</v>
      </c>
      <c r="E541" s="196" t="s">
        <v>379</v>
      </c>
      <c r="F541" s="197">
        <v>141</v>
      </c>
      <c r="G541" s="198" t="s">
        <v>168</v>
      </c>
      <c r="H541" s="180"/>
      <c r="I541" s="181">
        <v>11240</v>
      </c>
      <c r="J541" s="181">
        <v>5519</v>
      </c>
      <c r="K541" s="181">
        <v>0</v>
      </c>
      <c r="L541" s="181">
        <v>1088</v>
      </c>
      <c r="M541" s="181">
        <v>17847</v>
      </c>
      <c r="N541" s="180"/>
      <c r="O541" s="182">
        <v>7</v>
      </c>
      <c r="P541" s="182">
        <v>0</v>
      </c>
      <c r="Q541" s="183">
        <v>117313</v>
      </c>
      <c r="R541" s="183">
        <v>0</v>
      </c>
      <c r="S541" s="183">
        <f t="shared" si="17"/>
        <v>0</v>
      </c>
      <c r="T541" s="183">
        <v>7616</v>
      </c>
      <c r="U541" s="184">
        <f t="shared" si="18"/>
        <v>124929</v>
      </c>
      <c r="V541" s="185"/>
      <c r="W541" s="199">
        <v>0</v>
      </c>
      <c r="X541" s="200">
        <v>0.09</v>
      </c>
      <c r="Y541" s="200">
        <v>7.2006180728201141E-2</v>
      </c>
      <c r="Z541" s="201">
        <v>0</v>
      </c>
      <c r="AA541" s="150"/>
      <c r="AB541" s="202">
        <v>2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478</v>
      </c>
      <c r="B542" s="195">
        <v>478352153</v>
      </c>
      <c r="C542" s="196" t="s">
        <v>541</v>
      </c>
      <c r="D542" s="197">
        <v>352</v>
      </c>
      <c r="E542" s="196" t="s">
        <v>379</v>
      </c>
      <c r="F542" s="197">
        <v>153</v>
      </c>
      <c r="G542" s="198" t="s">
        <v>180</v>
      </c>
      <c r="H542" s="180"/>
      <c r="I542" s="181">
        <v>12078</v>
      </c>
      <c r="J542" s="181">
        <v>0</v>
      </c>
      <c r="K542" s="181">
        <v>0</v>
      </c>
      <c r="L542" s="181">
        <v>1088</v>
      </c>
      <c r="M542" s="181">
        <v>13166</v>
      </c>
      <c r="N542" s="180"/>
      <c r="O542" s="182">
        <v>39</v>
      </c>
      <c r="P542" s="182">
        <v>0</v>
      </c>
      <c r="Q542" s="183">
        <v>471042</v>
      </c>
      <c r="R542" s="183">
        <v>0</v>
      </c>
      <c r="S542" s="183">
        <f t="shared" si="17"/>
        <v>0</v>
      </c>
      <c r="T542" s="183">
        <v>42432</v>
      </c>
      <c r="U542" s="184">
        <f t="shared" si="18"/>
        <v>513474</v>
      </c>
      <c r="V542" s="185"/>
      <c r="W542" s="199">
        <v>0</v>
      </c>
      <c r="X542" s="200">
        <v>0.09</v>
      </c>
      <c r="Y542" s="200">
        <v>1.2695290147797406E-2</v>
      </c>
      <c r="Z542" s="201">
        <v>0</v>
      </c>
      <c r="AA542" s="150"/>
      <c r="AB542" s="202">
        <v>14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478</v>
      </c>
      <c r="B543" s="195">
        <v>478352158</v>
      </c>
      <c r="C543" s="196" t="s">
        <v>541</v>
      </c>
      <c r="D543" s="197">
        <v>352</v>
      </c>
      <c r="E543" s="196" t="s">
        <v>379</v>
      </c>
      <c r="F543" s="197">
        <v>158</v>
      </c>
      <c r="G543" s="198" t="s">
        <v>185</v>
      </c>
      <c r="H543" s="180"/>
      <c r="I543" s="181">
        <v>11865</v>
      </c>
      <c r="J543" s="181">
        <v>6008</v>
      </c>
      <c r="K543" s="181">
        <v>0</v>
      </c>
      <c r="L543" s="181">
        <v>1088</v>
      </c>
      <c r="M543" s="181">
        <v>18961</v>
      </c>
      <c r="N543" s="180"/>
      <c r="O543" s="182">
        <v>50</v>
      </c>
      <c r="P543" s="182">
        <v>0</v>
      </c>
      <c r="Q543" s="183">
        <v>893650</v>
      </c>
      <c r="R543" s="183">
        <v>0</v>
      </c>
      <c r="S543" s="183">
        <f t="shared" si="17"/>
        <v>0</v>
      </c>
      <c r="T543" s="183">
        <v>54400</v>
      </c>
      <c r="U543" s="184">
        <f t="shared" si="18"/>
        <v>948050</v>
      </c>
      <c r="V543" s="185"/>
      <c r="W543" s="199">
        <v>0</v>
      </c>
      <c r="X543" s="200">
        <v>0.09</v>
      </c>
      <c r="Y543" s="200">
        <v>3.1622145816344531E-2</v>
      </c>
      <c r="Z543" s="201">
        <v>0</v>
      </c>
      <c r="AA543" s="150"/>
      <c r="AB543" s="202">
        <v>23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478</v>
      </c>
      <c r="B544" s="195">
        <v>478352160</v>
      </c>
      <c r="C544" s="196" t="s">
        <v>541</v>
      </c>
      <c r="D544" s="197">
        <v>352</v>
      </c>
      <c r="E544" s="196" t="s">
        <v>379</v>
      </c>
      <c r="F544" s="197">
        <v>160</v>
      </c>
      <c r="G544" s="198" t="s">
        <v>187</v>
      </c>
      <c r="H544" s="180"/>
      <c r="I544" s="181">
        <v>16013.193512137581</v>
      </c>
      <c r="J544" s="181">
        <v>33</v>
      </c>
      <c r="K544" s="181">
        <v>0</v>
      </c>
      <c r="L544" s="181">
        <v>1088</v>
      </c>
      <c r="M544" s="181">
        <v>17134.193512137579</v>
      </c>
      <c r="N544" s="180"/>
      <c r="O544" s="182">
        <v>1</v>
      </c>
      <c r="P544" s="182">
        <v>0</v>
      </c>
      <c r="Q544" s="183">
        <v>16046</v>
      </c>
      <c r="R544" s="183">
        <v>0</v>
      </c>
      <c r="S544" s="183">
        <f t="shared" si="17"/>
        <v>0</v>
      </c>
      <c r="T544" s="183">
        <v>1088</v>
      </c>
      <c r="U544" s="184">
        <f t="shared" si="18"/>
        <v>17134</v>
      </c>
      <c r="V544" s="185"/>
      <c r="W544" s="199">
        <v>0</v>
      </c>
      <c r="X544" s="200">
        <v>0.18</v>
      </c>
      <c r="Y544" s="200">
        <v>0.13217756483382756</v>
      </c>
      <c r="Z544" s="201">
        <v>0</v>
      </c>
      <c r="AA544" s="150"/>
      <c r="AB544" s="202">
        <v>0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478</v>
      </c>
      <c r="B545" s="195">
        <v>478352162</v>
      </c>
      <c r="C545" s="196" t="s">
        <v>541</v>
      </c>
      <c r="D545" s="197">
        <v>352</v>
      </c>
      <c r="E545" s="196" t="s">
        <v>379</v>
      </c>
      <c r="F545" s="197">
        <v>162</v>
      </c>
      <c r="G545" s="198" t="s">
        <v>189</v>
      </c>
      <c r="H545" s="180"/>
      <c r="I545" s="181">
        <v>11360</v>
      </c>
      <c r="J545" s="181">
        <v>2357</v>
      </c>
      <c r="K545" s="181">
        <v>0</v>
      </c>
      <c r="L545" s="181">
        <v>1088</v>
      </c>
      <c r="M545" s="181">
        <v>14805</v>
      </c>
      <c r="N545" s="180"/>
      <c r="O545" s="182">
        <v>12</v>
      </c>
      <c r="P545" s="182">
        <v>0</v>
      </c>
      <c r="Q545" s="183">
        <v>164604</v>
      </c>
      <c r="R545" s="183">
        <v>0</v>
      </c>
      <c r="S545" s="183">
        <f t="shared" si="17"/>
        <v>0</v>
      </c>
      <c r="T545" s="183">
        <v>13056</v>
      </c>
      <c r="U545" s="184">
        <f t="shared" si="18"/>
        <v>177660</v>
      </c>
      <c r="V545" s="185"/>
      <c r="W545" s="199">
        <v>0</v>
      </c>
      <c r="X545" s="200">
        <v>0.09</v>
      </c>
      <c r="Y545" s="200">
        <v>1.467817896389325E-2</v>
      </c>
      <c r="Z545" s="201">
        <v>0</v>
      </c>
      <c r="AA545" s="150"/>
      <c r="AB545" s="202">
        <v>4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478</v>
      </c>
      <c r="B546" s="195">
        <v>478352170</v>
      </c>
      <c r="C546" s="196" t="s">
        <v>541</v>
      </c>
      <c r="D546" s="197">
        <v>352</v>
      </c>
      <c r="E546" s="196" t="s">
        <v>379</v>
      </c>
      <c r="F546" s="197">
        <v>170</v>
      </c>
      <c r="G546" s="198" t="s">
        <v>197</v>
      </c>
      <c r="H546" s="180"/>
      <c r="I546" s="181">
        <v>10373</v>
      </c>
      <c r="J546" s="181">
        <v>1555</v>
      </c>
      <c r="K546" s="181">
        <v>0</v>
      </c>
      <c r="L546" s="181">
        <v>1088</v>
      </c>
      <c r="M546" s="181">
        <v>13016</v>
      </c>
      <c r="N546" s="180"/>
      <c r="O546" s="182">
        <v>4</v>
      </c>
      <c r="P546" s="182">
        <v>0</v>
      </c>
      <c r="Q546" s="183">
        <v>47712</v>
      </c>
      <c r="R546" s="183">
        <v>0</v>
      </c>
      <c r="S546" s="183">
        <f t="shared" si="17"/>
        <v>0</v>
      </c>
      <c r="T546" s="183">
        <v>4352</v>
      </c>
      <c r="U546" s="184">
        <f t="shared" si="18"/>
        <v>52064</v>
      </c>
      <c r="V546" s="185"/>
      <c r="W546" s="199">
        <v>0</v>
      </c>
      <c r="X546" s="200">
        <v>0.09</v>
      </c>
      <c r="Y546" s="200">
        <v>8.3307137563331815E-2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478</v>
      </c>
      <c r="B547" s="195">
        <v>478352174</v>
      </c>
      <c r="C547" s="196" t="s">
        <v>541</v>
      </c>
      <c r="D547" s="197">
        <v>352</v>
      </c>
      <c r="E547" s="196" t="s">
        <v>379</v>
      </c>
      <c r="F547" s="197">
        <v>174</v>
      </c>
      <c r="G547" s="198" t="s">
        <v>201</v>
      </c>
      <c r="H547" s="180"/>
      <c r="I547" s="181">
        <v>11276</v>
      </c>
      <c r="J547" s="181">
        <v>7401</v>
      </c>
      <c r="K547" s="181">
        <v>0</v>
      </c>
      <c r="L547" s="181">
        <v>1088</v>
      </c>
      <c r="M547" s="181">
        <v>19765</v>
      </c>
      <c r="N547" s="180"/>
      <c r="O547" s="182">
        <v>11</v>
      </c>
      <c r="P547" s="182">
        <v>0</v>
      </c>
      <c r="Q547" s="183">
        <v>205447</v>
      </c>
      <c r="R547" s="183">
        <v>0</v>
      </c>
      <c r="S547" s="183">
        <f t="shared" si="17"/>
        <v>0</v>
      </c>
      <c r="T547" s="183">
        <v>11968</v>
      </c>
      <c r="U547" s="184">
        <f t="shared" si="18"/>
        <v>217415</v>
      </c>
      <c r="V547" s="185"/>
      <c r="W547" s="199">
        <v>0</v>
      </c>
      <c r="X547" s="200">
        <v>0.09</v>
      </c>
      <c r="Y547" s="200">
        <v>4.8258074893308377E-2</v>
      </c>
      <c r="Z547" s="201">
        <v>0</v>
      </c>
      <c r="AA547" s="150"/>
      <c r="AB547" s="202">
        <v>2</v>
      </c>
      <c r="AC547" s="203">
        <v>0</v>
      </c>
      <c r="AD547" s="184">
        <v>0</v>
      </c>
      <c r="AE547" s="203">
        <v>0</v>
      </c>
      <c r="AF547" s="204">
        <v>0</v>
      </c>
      <c r="AG547" s="193"/>
    </row>
    <row r="548" spans="1:33" s="59" customFormat="1">
      <c r="A548" s="194">
        <v>478</v>
      </c>
      <c r="B548" s="195">
        <v>478352288</v>
      </c>
      <c r="C548" s="196" t="s">
        <v>541</v>
      </c>
      <c r="D548" s="197">
        <v>352</v>
      </c>
      <c r="E548" s="196" t="s">
        <v>379</v>
      </c>
      <c r="F548" s="197">
        <v>288</v>
      </c>
      <c r="G548" s="198" t="s">
        <v>315</v>
      </c>
      <c r="H548" s="180"/>
      <c r="I548" s="181">
        <v>9754</v>
      </c>
      <c r="J548" s="181">
        <v>7167</v>
      </c>
      <c r="K548" s="181">
        <v>0</v>
      </c>
      <c r="L548" s="181">
        <v>1088</v>
      </c>
      <c r="M548" s="181">
        <v>18009</v>
      </c>
      <c r="N548" s="180"/>
      <c r="O548" s="182">
        <v>2</v>
      </c>
      <c r="P548" s="182">
        <v>0</v>
      </c>
      <c r="Q548" s="183">
        <v>33842</v>
      </c>
      <c r="R548" s="183">
        <v>0</v>
      </c>
      <c r="S548" s="183">
        <f t="shared" si="17"/>
        <v>0</v>
      </c>
      <c r="T548" s="183">
        <v>2176</v>
      </c>
      <c r="U548" s="184">
        <f t="shared" si="18"/>
        <v>36018</v>
      </c>
      <c r="V548" s="185"/>
      <c r="W548" s="199">
        <v>0</v>
      </c>
      <c r="X548" s="200">
        <v>0.09</v>
      </c>
      <c r="Y548" s="200">
        <v>1.1926374096746014E-3</v>
      </c>
      <c r="Z548" s="201">
        <v>0</v>
      </c>
      <c r="AA548" s="150"/>
      <c r="AB548" s="202">
        <v>0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478</v>
      </c>
      <c r="B549" s="195">
        <v>478352321</v>
      </c>
      <c r="C549" s="196" t="s">
        <v>541</v>
      </c>
      <c r="D549" s="197">
        <v>352</v>
      </c>
      <c r="E549" s="196" t="s">
        <v>379</v>
      </c>
      <c r="F549" s="197">
        <v>321</v>
      </c>
      <c r="G549" s="198" t="s">
        <v>348</v>
      </c>
      <c r="H549" s="180"/>
      <c r="I549" s="181">
        <v>9754</v>
      </c>
      <c r="J549" s="181">
        <v>4944</v>
      </c>
      <c r="K549" s="181">
        <v>0</v>
      </c>
      <c r="L549" s="181">
        <v>1088</v>
      </c>
      <c r="M549" s="181">
        <v>15786</v>
      </c>
      <c r="N549" s="180"/>
      <c r="O549" s="182">
        <v>1</v>
      </c>
      <c r="P549" s="182">
        <v>0</v>
      </c>
      <c r="Q549" s="183">
        <v>14698</v>
      </c>
      <c r="R549" s="183">
        <v>0</v>
      </c>
      <c r="S549" s="183">
        <f t="shared" si="17"/>
        <v>0</v>
      </c>
      <c r="T549" s="183">
        <v>1088</v>
      </c>
      <c r="U549" s="184">
        <f t="shared" si="18"/>
        <v>15786</v>
      </c>
      <c r="V549" s="185"/>
      <c r="W549" s="199">
        <v>0</v>
      </c>
      <c r="X549" s="200">
        <v>0.09</v>
      </c>
      <c r="Y549" s="200">
        <v>1.9440754726193651E-3</v>
      </c>
      <c r="Z549" s="201">
        <v>0</v>
      </c>
      <c r="AA549" s="150"/>
      <c r="AB549" s="202">
        <v>0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478</v>
      </c>
      <c r="B550" s="195">
        <v>478352322</v>
      </c>
      <c r="C550" s="196" t="s">
        <v>541</v>
      </c>
      <c r="D550" s="197">
        <v>352</v>
      </c>
      <c r="E550" s="196" t="s">
        <v>379</v>
      </c>
      <c r="F550" s="197">
        <v>322</v>
      </c>
      <c r="G550" s="198" t="s">
        <v>349</v>
      </c>
      <c r="H550" s="180"/>
      <c r="I550" s="181">
        <v>12800.013696969698</v>
      </c>
      <c r="J550" s="181">
        <v>6177</v>
      </c>
      <c r="K550" s="181">
        <v>0</v>
      </c>
      <c r="L550" s="181">
        <v>1088</v>
      </c>
      <c r="M550" s="181">
        <v>20065.013696969698</v>
      </c>
      <c r="N550" s="180"/>
      <c r="O550" s="182">
        <v>3</v>
      </c>
      <c r="P550" s="182">
        <v>0</v>
      </c>
      <c r="Q550" s="183">
        <v>56931</v>
      </c>
      <c r="R550" s="183">
        <v>0</v>
      </c>
      <c r="S550" s="183">
        <f t="shared" si="17"/>
        <v>0</v>
      </c>
      <c r="T550" s="183">
        <v>3264</v>
      </c>
      <c r="U550" s="184">
        <f t="shared" si="18"/>
        <v>60195</v>
      </c>
      <c r="V550" s="185"/>
      <c r="W550" s="199">
        <v>0</v>
      </c>
      <c r="X550" s="200">
        <v>0.09</v>
      </c>
      <c r="Y550" s="200">
        <v>5.104238366279646E-3</v>
      </c>
      <c r="Z550" s="201">
        <v>0</v>
      </c>
      <c r="AA550" s="150"/>
      <c r="AB550" s="202">
        <v>0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478</v>
      </c>
      <c r="B551" s="195">
        <v>478352326</v>
      </c>
      <c r="C551" s="196" t="s">
        <v>541</v>
      </c>
      <c r="D551" s="197">
        <v>352</v>
      </c>
      <c r="E551" s="196" t="s">
        <v>379</v>
      </c>
      <c r="F551" s="197">
        <v>326</v>
      </c>
      <c r="G551" s="198" t="s">
        <v>353</v>
      </c>
      <c r="H551" s="180"/>
      <c r="I551" s="181">
        <v>11611</v>
      </c>
      <c r="J551" s="181">
        <v>4753</v>
      </c>
      <c r="K551" s="181">
        <v>0</v>
      </c>
      <c r="L551" s="181">
        <v>1088</v>
      </c>
      <c r="M551" s="181">
        <v>17452</v>
      </c>
      <c r="N551" s="180"/>
      <c r="O551" s="182">
        <v>2</v>
      </c>
      <c r="P551" s="182">
        <v>0</v>
      </c>
      <c r="Q551" s="183">
        <v>32728</v>
      </c>
      <c r="R551" s="183">
        <v>0</v>
      </c>
      <c r="S551" s="183">
        <f t="shared" si="17"/>
        <v>0</v>
      </c>
      <c r="T551" s="183">
        <v>2176</v>
      </c>
      <c r="U551" s="184">
        <f t="shared" si="18"/>
        <v>34904</v>
      </c>
      <c r="V551" s="185"/>
      <c r="W551" s="199">
        <v>0</v>
      </c>
      <c r="X551" s="200">
        <v>0.09</v>
      </c>
      <c r="Y551" s="200">
        <v>1.9145110633757825E-3</v>
      </c>
      <c r="Z551" s="201">
        <v>0</v>
      </c>
      <c r="AA551" s="150"/>
      <c r="AB551" s="202">
        <v>0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478</v>
      </c>
      <c r="B552" s="195">
        <v>478352348</v>
      </c>
      <c r="C552" s="196" t="s">
        <v>541</v>
      </c>
      <c r="D552" s="197">
        <v>352</v>
      </c>
      <c r="E552" s="196" t="s">
        <v>379</v>
      </c>
      <c r="F552" s="197">
        <v>348</v>
      </c>
      <c r="G552" s="198" t="s">
        <v>375</v>
      </c>
      <c r="H552" s="180"/>
      <c r="I552" s="181">
        <v>13252</v>
      </c>
      <c r="J552" s="181">
        <v>44</v>
      </c>
      <c r="K552" s="181">
        <v>0</v>
      </c>
      <c r="L552" s="181">
        <v>1088</v>
      </c>
      <c r="M552" s="181">
        <v>14384</v>
      </c>
      <c r="N552" s="180"/>
      <c r="O552" s="182">
        <v>7</v>
      </c>
      <c r="P552" s="182">
        <v>0</v>
      </c>
      <c r="Q552" s="183">
        <v>93072</v>
      </c>
      <c r="R552" s="183">
        <v>0</v>
      </c>
      <c r="S552" s="183">
        <f t="shared" si="17"/>
        <v>0</v>
      </c>
      <c r="T552" s="183">
        <v>7616</v>
      </c>
      <c r="U552" s="184">
        <f t="shared" si="18"/>
        <v>100688</v>
      </c>
      <c r="V552" s="185"/>
      <c r="W552" s="199">
        <v>0</v>
      </c>
      <c r="X552" s="200">
        <v>0.18</v>
      </c>
      <c r="Y552" s="200">
        <v>6.8633656001667986E-2</v>
      </c>
      <c r="Z552" s="201">
        <v>0</v>
      </c>
      <c r="AA552" s="150"/>
      <c r="AB552" s="202">
        <v>1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478</v>
      </c>
      <c r="B553" s="195">
        <v>478352352</v>
      </c>
      <c r="C553" s="196" t="s">
        <v>541</v>
      </c>
      <c r="D553" s="197">
        <v>352</v>
      </c>
      <c r="E553" s="196" t="s">
        <v>379</v>
      </c>
      <c r="F553" s="197">
        <v>352</v>
      </c>
      <c r="G553" s="198" t="s">
        <v>379</v>
      </c>
      <c r="H553" s="180"/>
      <c r="I553" s="181">
        <v>12807</v>
      </c>
      <c r="J553" s="181">
        <v>6842</v>
      </c>
      <c r="K553" s="181">
        <v>0</v>
      </c>
      <c r="L553" s="181">
        <v>1088</v>
      </c>
      <c r="M553" s="181">
        <v>20737</v>
      </c>
      <c r="N553" s="180"/>
      <c r="O553" s="182">
        <v>9</v>
      </c>
      <c r="P553" s="182">
        <v>0</v>
      </c>
      <c r="Q553" s="183">
        <v>176841</v>
      </c>
      <c r="R553" s="183">
        <v>0</v>
      </c>
      <c r="S553" s="183">
        <f t="shared" si="17"/>
        <v>0</v>
      </c>
      <c r="T553" s="183">
        <v>9792</v>
      </c>
      <c r="U553" s="184">
        <f t="shared" si="18"/>
        <v>186633</v>
      </c>
      <c r="V553" s="185"/>
      <c r="W553" s="199">
        <v>0</v>
      </c>
      <c r="X553" s="200">
        <v>0.09</v>
      </c>
      <c r="Y553" s="200">
        <v>1.7684100000000001E-2</v>
      </c>
      <c r="Z553" s="201">
        <v>0</v>
      </c>
      <c r="AA553" s="150"/>
      <c r="AB553" s="202">
        <v>4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478</v>
      </c>
      <c r="B554" s="195">
        <v>478352600</v>
      </c>
      <c r="C554" s="196" t="s">
        <v>541</v>
      </c>
      <c r="D554" s="197">
        <v>352</v>
      </c>
      <c r="E554" s="196" t="s">
        <v>379</v>
      </c>
      <c r="F554" s="197">
        <v>600</v>
      </c>
      <c r="G554" s="198" t="s">
        <v>381</v>
      </c>
      <c r="H554" s="180"/>
      <c r="I554" s="181">
        <v>11152</v>
      </c>
      <c r="J554" s="181">
        <v>4878</v>
      </c>
      <c r="K554" s="181">
        <v>0</v>
      </c>
      <c r="L554" s="181">
        <v>1088</v>
      </c>
      <c r="M554" s="181">
        <v>17118</v>
      </c>
      <c r="N554" s="180"/>
      <c r="O554" s="182">
        <v>35</v>
      </c>
      <c r="P554" s="182">
        <v>0</v>
      </c>
      <c r="Q554" s="183">
        <v>561050</v>
      </c>
      <c r="R554" s="183">
        <v>0</v>
      </c>
      <c r="S554" s="183">
        <f t="shared" si="17"/>
        <v>0</v>
      </c>
      <c r="T554" s="183">
        <v>38080</v>
      </c>
      <c r="U554" s="184">
        <f t="shared" si="18"/>
        <v>599130</v>
      </c>
      <c r="V554" s="185"/>
      <c r="W554" s="199">
        <v>0</v>
      </c>
      <c r="X554" s="200">
        <v>0.09</v>
      </c>
      <c r="Y554" s="200">
        <v>7.0801360046180602E-3</v>
      </c>
      <c r="Z554" s="201">
        <v>0</v>
      </c>
      <c r="AA554" s="150"/>
      <c r="AB554" s="202">
        <v>4</v>
      </c>
      <c r="AC554" s="203">
        <v>0</v>
      </c>
      <c r="AD554" s="184">
        <v>0</v>
      </c>
      <c r="AE554" s="203">
        <v>0</v>
      </c>
      <c r="AF554" s="204">
        <v>0</v>
      </c>
      <c r="AG554" s="193"/>
    </row>
    <row r="555" spans="1:33" s="59" customFormat="1">
      <c r="A555" s="194">
        <v>478</v>
      </c>
      <c r="B555" s="195">
        <v>478352610</v>
      </c>
      <c r="C555" s="196" t="s">
        <v>541</v>
      </c>
      <c r="D555" s="197">
        <v>352</v>
      </c>
      <c r="E555" s="196" t="s">
        <v>379</v>
      </c>
      <c r="F555" s="197">
        <v>610</v>
      </c>
      <c r="G555" s="198" t="s">
        <v>384</v>
      </c>
      <c r="H555" s="180"/>
      <c r="I555" s="181">
        <v>11611</v>
      </c>
      <c r="J555" s="181">
        <v>1803</v>
      </c>
      <c r="K555" s="181">
        <v>0</v>
      </c>
      <c r="L555" s="181">
        <v>1088</v>
      </c>
      <c r="M555" s="181">
        <v>14502</v>
      </c>
      <c r="N555" s="180"/>
      <c r="O555" s="182">
        <v>7</v>
      </c>
      <c r="P555" s="182">
        <v>0</v>
      </c>
      <c r="Q555" s="183">
        <v>93898</v>
      </c>
      <c r="R555" s="183">
        <v>0</v>
      </c>
      <c r="S555" s="183">
        <f t="shared" si="17"/>
        <v>0</v>
      </c>
      <c r="T555" s="183">
        <v>7616</v>
      </c>
      <c r="U555" s="184">
        <f t="shared" si="18"/>
        <v>101514</v>
      </c>
      <c r="V555" s="185"/>
      <c r="W555" s="199">
        <v>0</v>
      </c>
      <c r="X555" s="200">
        <v>0.09</v>
      </c>
      <c r="Y555" s="200">
        <v>6.4302321143616418E-3</v>
      </c>
      <c r="Z555" s="201">
        <v>0</v>
      </c>
      <c r="AA555" s="150"/>
      <c r="AB555" s="202">
        <v>3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478</v>
      </c>
      <c r="B556" s="195">
        <v>478352616</v>
      </c>
      <c r="C556" s="196" t="s">
        <v>541</v>
      </c>
      <c r="D556" s="197">
        <v>352</v>
      </c>
      <c r="E556" s="196" t="s">
        <v>379</v>
      </c>
      <c r="F556" s="197">
        <v>616</v>
      </c>
      <c r="G556" s="198" t="s">
        <v>386</v>
      </c>
      <c r="H556" s="180"/>
      <c r="I556" s="181">
        <v>11579</v>
      </c>
      <c r="J556" s="181">
        <v>3380</v>
      </c>
      <c r="K556" s="181">
        <v>0</v>
      </c>
      <c r="L556" s="181">
        <v>1088</v>
      </c>
      <c r="M556" s="181">
        <v>16047</v>
      </c>
      <c r="N556" s="180"/>
      <c r="O556" s="182">
        <v>55</v>
      </c>
      <c r="P556" s="182">
        <v>0</v>
      </c>
      <c r="Q556" s="183">
        <v>822745</v>
      </c>
      <c r="R556" s="183">
        <v>0</v>
      </c>
      <c r="S556" s="183">
        <f t="shared" si="17"/>
        <v>0</v>
      </c>
      <c r="T556" s="183">
        <v>59840</v>
      </c>
      <c r="U556" s="184">
        <f t="shared" si="18"/>
        <v>882585</v>
      </c>
      <c r="V556" s="185"/>
      <c r="W556" s="199">
        <v>0</v>
      </c>
      <c r="X556" s="200">
        <v>0.09</v>
      </c>
      <c r="Y556" s="200">
        <v>3.6420581834431177E-2</v>
      </c>
      <c r="Z556" s="201">
        <v>0</v>
      </c>
      <c r="AA556" s="150"/>
      <c r="AB556" s="202">
        <v>18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478</v>
      </c>
      <c r="B557" s="195">
        <v>478352620</v>
      </c>
      <c r="C557" s="196" t="s">
        <v>541</v>
      </c>
      <c r="D557" s="197">
        <v>352</v>
      </c>
      <c r="E557" s="196" t="s">
        <v>379</v>
      </c>
      <c r="F557" s="197">
        <v>620</v>
      </c>
      <c r="G557" s="198" t="s">
        <v>388</v>
      </c>
      <c r="H557" s="180"/>
      <c r="I557" s="181">
        <v>11611</v>
      </c>
      <c r="J557" s="181">
        <v>6018</v>
      </c>
      <c r="K557" s="181">
        <v>0</v>
      </c>
      <c r="L557" s="181">
        <v>1088</v>
      </c>
      <c r="M557" s="181">
        <v>18717</v>
      </c>
      <c r="N557" s="180"/>
      <c r="O557" s="182">
        <v>1</v>
      </c>
      <c r="P557" s="182">
        <v>0</v>
      </c>
      <c r="Q557" s="183">
        <v>17629</v>
      </c>
      <c r="R557" s="183">
        <v>0</v>
      </c>
      <c r="S557" s="183">
        <f t="shared" si="17"/>
        <v>0</v>
      </c>
      <c r="T557" s="183">
        <v>1088</v>
      </c>
      <c r="U557" s="184">
        <f t="shared" si="18"/>
        <v>18717</v>
      </c>
      <c r="V557" s="185"/>
      <c r="W557" s="199">
        <v>0</v>
      </c>
      <c r="X557" s="200">
        <v>0.09</v>
      </c>
      <c r="Y557" s="200">
        <v>1.4994838768829009E-2</v>
      </c>
      <c r="Z557" s="201">
        <v>0</v>
      </c>
      <c r="AA557" s="150"/>
      <c r="AB557" s="202">
        <v>1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478</v>
      </c>
      <c r="B558" s="195">
        <v>478352640</v>
      </c>
      <c r="C558" s="196" t="s">
        <v>541</v>
      </c>
      <c r="D558" s="197">
        <v>352</v>
      </c>
      <c r="E558" s="196" t="s">
        <v>379</v>
      </c>
      <c r="F558" s="197">
        <v>640</v>
      </c>
      <c r="G558" s="198" t="s">
        <v>393</v>
      </c>
      <c r="H558" s="180"/>
      <c r="I558" s="181">
        <v>11611</v>
      </c>
      <c r="J558" s="181">
        <v>7287</v>
      </c>
      <c r="K558" s="181">
        <v>0</v>
      </c>
      <c r="L558" s="181">
        <v>1088</v>
      </c>
      <c r="M558" s="181">
        <v>19986</v>
      </c>
      <c r="N558" s="180"/>
      <c r="O558" s="182">
        <v>2</v>
      </c>
      <c r="P558" s="182">
        <v>0</v>
      </c>
      <c r="Q558" s="183">
        <v>37796</v>
      </c>
      <c r="R558" s="183">
        <v>0</v>
      </c>
      <c r="S558" s="183">
        <f t="shared" si="17"/>
        <v>0</v>
      </c>
      <c r="T558" s="183">
        <v>2176</v>
      </c>
      <c r="U558" s="184">
        <f t="shared" si="18"/>
        <v>39972</v>
      </c>
      <c r="V558" s="185"/>
      <c r="W558" s="199">
        <v>0</v>
      </c>
      <c r="X558" s="200">
        <v>0.09</v>
      </c>
      <c r="Y558" s="200">
        <v>1.2928288906278935E-3</v>
      </c>
      <c r="Z558" s="201">
        <v>0</v>
      </c>
      <c r="AA558" s="150"/>
      <c r="AB558" s="202">
        <v>1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478</v>
      </c>
      <c r="B559" s="195">
        <v>478352673</v>
      </c>
      <c r="C559" s="196" t="s">
        <v>541</v>
      </c>
      <c r="D559" s="197">
        <v>352</v>
      </c>
      <c r="E559" s="196" t="s">
        <v>379</v>
      </c>
      <c r="F559" s="197">
        <v>673</v>
      </c>
      <c r="G559" s="198" t="s">
        <v>403</v>
      </c>
      <c r="H559" s="180"/>
      <c r="I559" s="181">
        <v>11067</v>
      </c>
      <c r="J559" s="181">
        <v>6346</v>
      </c>
      <c r="K559" s="181">
        <v>0</v>
      </c>
      <c r="L559" s="181">
        <v>1088</v>
      </c>
      <c r="M559" s="181">
        <v>18501</v>
      </c>
      <c r="N559" s="180"/>
      <c r="O559" s="182">
        <v>28</v>
      </c>
      <c r="P559" s="182">
        <v>0</v>
      </c>
      <c r="Q559" s="183">
        <v>487564</v>
      </c>
      <c r="R559" s="183">
        <v>0</v>
      </c>
      <c r="S559" s="183">
        <f t="shared" si="17"/>
        <v>0</v>
      </c>
      <c r="T559" s="183">
        <v>30464</v>
      </c>
      <c r="U559" s="184">
        <f t="shared" si="18"/>
        <v>518028</v>
      </c>
      <c r="V559" s="185"/>
      <c r="W559" s="199">
        <v>0</v>
      </c>
      <c r="X559" s="200">
        <v>0.09</v>
      </c>
      <c r="Y559" s="200">
        <v>1.9758260301713803E-2</v>
      </c>
      <c r="Z559" s="201">
        <v>0</v>
      </c>
      <c r="AA559" s="150"/>
      <c r="AB559" s="202">
        <v>9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478</v>
      </c>
      <c r="B560" s="195">
        <v>478352695</v>
      </c>
      <c r="C560" s="196" t="s">
        <v>541</v>
      </c>
      <c r="D560" s="197">
        <v>352</v>
      </c>
      <c r="E560" s="196" t="s">
        <v>379</v>
      </c>
      <c r="F560" s="197">
        <v>695</v>
      </c>
      <c r="G560" s="198" t="s">
        <v>410</v>
      </c>
      <c r="H560" s="180"/>
      <c r="I560" s="181">
        <v>11611</v>
      </c>
      <c r="J560" s="181">
        <v>7328</v>
      </c>
      <c r="K560" s="181">
        <v>0</v>
      </c>
      <c r="L560" s="181">
        <v>1088</v>
      </c>
      <c r="M560" s="181">
        <v>20027</v>
      </c>
      <c r="N560" s="180"/>
      <c r="O560" s="182">
        <v>1</v>
      </c>
      <c r="P560" s="182">
        <v>0</v>
      </c>
      <c r="Q560" s="183">
        <v>18939</v>
      </c>
      <c r="R560" s="183">
        <v>0</v>
      </c>
      <c r="S560" s="183">
        <f t="shared" si="17"/>
        <v>0</v>
      </c>
      <c r="T560" s="183">
        <v>1088</v>
      </c>
      <c r="U560" s="184">
        <f t="shared" si="18"/>
        <v>20027</v>
      </c>
      <c r="V560" s="185"/>
      <c r="W560" s="199">
        <v>0</v>
      </c>
      <c r="X560" s="200">
        <v>0.09</v>
      </c>
      <c r="Y560" s="200">
        <v>1.1302381860395223E-3</v>
      </c>
      <c r="Z560" s="201">
        <v>0</v>
      </c>
      <c r="AA560" s="150"/>
      <c r="AB560" s="202">
        <v>0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478</v>
      </c>
      <c r="B561" s="195">
        <v>478352720</v>
      </c>
      <c r="C561" s="196" t="s">
        <v>541</v>
      </c>
      <c r="D561" s="197">
        <v>352</v>
      </c>
      <c r="E561" s="196" t="s">
        <v>379</v>
      </c>
      <c r="F561" s="197">
        <v>720</v>
      </c>
      <c r="G561" s="198" t="s">
        <v>418</v>
      </c>
      <c r="H561" s="180"/>
      <c r="I561" s="181">
        <v>10373</v>
      </c>
      <c r="J561" s="181">
        <v>1101</v>
      </c>
      <c r="K561" s="181">
        <v>0</v>
      </c>
      <c r="L561" s="181">
        <v>1088</v>
      </c>
      <c r="M561" s="181">
        <v>12562</v>
      </c>
      <c r="N561" s="180"/>
      <c r="O561" s="182">
        <v>2</v>
      </c>
      <c r="P561" s="182">
        <v>0</v>
      </c>
      <c r="Q561" s="183">
        <v>22948</v>
      </c>
      <c r="R561" s="183">
        <v>0</v>
      </c>
      <c r="S561" s="183">
        <f t="shared" si="17"/>
        <v>0</v>
      </c>
      <c r="T561" s="183">
        <v>2176</v>
      </c>
      <c r="U561" s="184">
        <f t="shared" si="18"/>
        <v>25124</v>
      </c>
      <c r="V561" s="185"/>
      <c r="W561" s="199">
        <v>0</v>
      </c>
      <c r="X561" s="200">
        <v>0.09</v>
      </c>
      <c r="Y561" s="200">
        <v>6.0123015623651053E-3</v>
      </c>
      <c r="Z561" s="201">
        <v>0</v>
      </c>
      <c r="AA561" s="150"/>
      <c r="AB561" s="202">
        <v>1</v>
      </c>
      <c r="AC561" s="203">
        <v>0</v>
      </c>
      <c r="AD561" s="184">
        <v>0</v>
      </c>
      <c r="AE561" s="203">
        <v>0</v>
      </c>
      <c r="AF561" s="204">
        <v>0</v>
      </c>
      <c r="AG561" s="193"/>
    </row>
    <row r="562" spans="1:33" s="59" customFormat="1">
      <c r="A562" s="194">
        <v>478</v>
      </c>
      <c r="B562" s="195">
        <v>478352725</v>
      </c>
      <c r="C562" s="196" t="s">
        <v>541</v>
      </c>
      <c r="D562" s="197">
        <v>352</v>
      </c>
      <c r="E562" s="196" t="s">
        <v>379</v>
      </c>
      <c r="F562" s="197">
        <v>725</v>
      </c>
      <c r="G562" s="198" t="s">
        <v>419</v>
      </c>
      <c r="H562" s="180"/>
      <c r="I562" s="181">
        <v>11668</v>
      </c>
      <c r="J562" s="181">
        <v>3360</v>
      </c>
      <c r="K562" s="181">
        <v>0</v>
      </c>
      <c r="L562" s="181">
        <v>1088</v>
      </c>
      <c r="M562" s="181">
        <v>16116</v>
      </c>
      <c r="N562" s="180"/>
      <c r="O562" s="182">
        <v>20</v>
      </c>
      <c r="P562" s="182">
        <v>0</v>
      </c>
      <c r="Q562" s="183">
        <v>300560</v>
      </c>
      <c r="R562" s="183">
        <v>0</v>
      </c>
      <c r="S562" s="183">
        <f t="shared" si="17"/>
        <v>0</v>
      </c>
      <c r="T562" s="183">
        <v>21760</v>
      </c>
      <c r="U562" s="184">
        <f t="shared" si="18"/>
        <v>322320</v>
      </c>
      <c r="V562" s="185"/>
      <c r="W562" s="199">
        <v>0</v>
      </c>
      <c r="X562" s="200">
        <v>0.09</v>
      </c>
      <c r="Y562" s="200">
        <v>1.1365768479366913E-2</v>
      </c>
      <c r="Z562" s="201">
        <v>0</v>
      </c>
      <c r="AA562" s="150"/>
      <c r="AB562" s="202">
        <v>3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478</v>
      </c>
      <c r="B563" s="195">
        <v>478352735</v>
      </c>
      <c r="C563" s="196" t="s">
        <v>541</v>
      </c>
      <c r="D563" s="197">
        <v>352</v>
      </c>
      <c r="E563" s="196" t="s">
        <v>379</v>
      </c>
      <c r="F563" s="197">
        <v>735</v>
      </c>
      <c r="G563" s="198" t="s">
        <v>422</v>
      </c>
      <c r="H563" s="180"/>
      <c r="I563" s="181">
        <v>11751</v>
      </c>
      <c r="J563" s="181">
        <v>4116</v>
      </c>
      <c r="K563" s="181">
        <v>0</v>
      </c>
      <c r="L563" s="181">
        <v>1088</v>
      </c>
      <c r="M563" s="181">
        <v>16955</v>
      </c>
      <c r="N563" s="180"/>
      <c r="O563" s="182">
        <v>31</v>
      </c>
      <c r="P563" s="182">
        <v>0</v>
      </c>
      <c r="Q563" s="183">
        <v>491877</v>
      </c>
      <c r="R563" s="183">
        <v>0</v>
      </c>
      <c r="S563" s="183">
        <f t="shared" si="17"/>
        <v>0</v>
      </c>
      <c r="T563" s="183">
        <v>33728</v>
      </c>
      <c r="U563" s="184">
        <f t="shared" si="18"/>
        <v>525605</v>
      </c>
      <c r="V563" s="185"/>
      <c r="W563" s="199">
        <v>0</v>
      </c>
      <c r="X563" s="200">
        <v>0.09</v>
      </c>
      <c r="Y563" s="200">
        <v>1.6279902163095477E-2</v>
      </c>
      <c r="Z563" s="201">
        <v>0</v>
      </c>
      <c r="AA563" s="150"/>
      <c r="AB563" s="202">
        <v>9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478</v>
      </c>
      <c r="B564" s="195">
        <v>478352753</v>
      </c>
      <c r="C564" s="196" t="s">
        <v>541</v>
      </c>
      <c r="D564" s="197">
        <v>352</v>
      </c>
      <c r="E564" s="196" t="s">
        <v>379</v>
      </c>
      <c r="F564" s="197">
        <v>753</v>
      </c>
      <c r="G564" s="198" t="s">
        <v>426</v>
      </c>
      <c r="H564" s="180"/>
      <c r="I564" s="181">
        <v>11147</v>
      </c>
      <c r="J564" s="181">
        <v>3068</v>
      </c>
      <c r="K564" s="181">
        <v>0</v>
      </c>
      <c r="L564" s="181">
        <v>1088</v>
      </c>
      <c r="M564" s="181">
        <v>15303</v>
      </c>
      <c r="N564" s="180"/>
      <c r="O564" s="182">
        <v>4</v>
      </c>
      <c r="P564" s="182">
        <v>0</v>
      </c>
      <c r="Q564" s="183">
        <v>56860</v>
      </c>
      <c r="R564" s="183">
        <v>0</v>
      </c>
      <c r="S564" s="183">
        <f t="shared" si="17"/>
        <v>0</v>
      </c>
      <c r="T564" s="183">
        <v>4352</v>
      </c>
      <c r="U564" s="184">
        <f t="shared" si="18"/>
        <v>61212</v>
      </c>
      <c r="V564" s="185"/>
      <c r="W564" s="199">
        <v>0</v>
      </c>
      <c r="X564" s="200">
        <v>0.09</v>
      </c>
      <c r="Y564" s="200">
        <v>6.8164668049043396E-3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478</v>
      </c>
      <c r="B565" s="195">
        <v>478352775</v>
      </c>
      <c r="C565" s="196" t="s">
        <v>541</v>
      </c>
      <c r="D565" s="197">
        <v>352</v>
      </c>
      <c r="E565" s="196" t="s">
        <v>379</v>
      </c>
      <c r="F565" s="197">
        <v>775</v>
      </c>
      <c r="G565" s="198" t="s">
        <v>436</v>
      </c>
      <c r="H565" s="180"/>
      <c r="I565" s="181">
        <v>11335</v>
      </c>
      <c r="J565" s="181">
        <v>3194</v>
      </c>
      <c r="K565" s="181">
        <v>0</v>
      </c>
      <c r="L565" s="181">
        <v>1088</v>
      </c>
      <c r="M565" s="181">
        <v>15617</v>
      </c>
      <c r="N565" s="180"/>
      <c r="O565" s="182">
        <v>16</v>
      </c>
      <c r="P565" s="182">
        <v>0</v>
      </c>
      <c r="Q565" s="183">
        <v>232464</v>
      </c>
      <c r="R565" s="183">
        <v>0</v>
      </c>
      <c r="S565" s="183">
        <f t="shared" si="17"/>
        <v>0</v>
      </c>
      <c r="T565" s="183">
        <v>17408</v>
      </c>
      <c r="U565" s="184">
        <f t="shared" si="18"/>
        <v>249872</v>
      </c>
      <c r="V565" s="185"/>
      <c r="W565" s="199">
        <v>0</v>
      </c>
      <c r="X565" s="200">
        <v>0.09</v>
      </c>
      <c r="Y565" s="200">
        <v>8.1870778638143803E-3</v>
      </c>
      <c r="Z565" s="201">
        <v>0</v>
      </c>
      <c r="AA565" s="150"/>
      <c r="AB565" s="202">
        <v>5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479</v>
      </c>
      <c r="B566" s="195">
        <v>479278005</v>
      </c>
      <c r="C566" s="196" t="s">
        <v>542</v>
      </c>
      <c r="D566" s="197">
        <v>278</v>
      </c>
      <c r="E566" s="196" t="s">
        <v>305</v>
      </c>
      <c r="F566" s="197">
        <v>5</v>
      </c>
      <c r="G566" s="198" t="s">
        <v>32</v>
      </c>
      <c r="H566" s="180"/>
      <c r="I566" s="181">
        <v>12765</v>
      </c>
      <c r="J566" s="181">
        <v>5444</v>
      </c>
      <c r="K566" s="181">
        <v>0</v>
      </c>
      <c r="L566" s="181">
        <v>1088</v>
      </c>
      <c r="M566" s="181">
        <v>19297</v>
      </c>
      <c r="N566" s="180"/>
      <c r="O566" s="182">
        <v>6</v>
      </c>
      <c r="P566" s="182">
        <v>0</v>
      </c>
      <c r="Q566" s="183">
        <v>109254</v>
      </c>
      <c r="R566" s="183">
        <v>0</v>
      </c>
      <c r="S566" s="183">
        <f t="shared" si="17"/>
        <v>0</v>
      </c>
      <c r="T566" s="183">
        <v>6528</v>
      </c>
      <c r="U566" s="184">
        <f t="shared" si="18"/>
        <v>115782</v>
      </c>
      <c r="V566" s="185"/>
      <c r="W566" s="199">
        <v>0</v>
      </c>
      <c r="X566" s="200">
        <v>0.09</v>
      </c>
      <c r="Y566" s="200">
        <v>1.7850664631514426E-2</v>
      </c>
      <c r="Z566" s="201">
        <v>0</v>
      </c>
      <c r="AA566" s="150"/>
      <c r="AB566" s="202">
        <v>0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479</v>
      </c>
      <c r="B567" s="195">
        <v>479278024</v>
      </c>
      <c r="C567" s="196" t="s">
        <v>542</v>
      </c>
      <c r="D567" s="197">
        <v>278</v>
      </c>
      <c r="E567" s="196" t="s">
        <v>305</v>
      </c>
      <c r="F567" s="197">
        <v>24</v>
      </c>
      <c r="G567" s="198" t="s">
        <v>51</v>
      </c>
      <c r="H567" s="180"/>
      <c r="I567" s="181">
        <v>11236</v>
      </c>
      <c r="J567" s="181">
        <v>2904</v>
      </c>
      <c r="K567" s="181">
        <v>0</v>
      </c>
      <c r="L567" s="181">
        <v>1088</v>
      </c>
      <c r="M567" s="181">
        <v>15228</v>
      </c>
      <c r="N567" s="180"/>
      <c r="O567" s="182">
        <v>18</v>
      </c>
      <c r="P567" s="182">
        <v>0</v>
      </c>
      <c r="Q567" s="183">
        <v>254520</v>
      </c>
      <c r="R567" s="183">
        <v>0</v>
      </c>
      <c r="S567" s="183">
        <f t="shared" si="17"/>
        <v>0</v>
      </c>
      <c r="T567" s="183">
        <v>19584</v>
      </c>
      <c r="U567" s="184">
        <f t="shared" si="18"/>
        <v>274104</v>
      </c>
      <c r="V567" s="185"/>
      <c r="W567" s="199">
        <v>0</v>
      </c>
      <c r="X567" s="200">
        <v>0.09</v>
      </c>
      <c r="Y567" s="200">
        <v>1.7483785061557271E-2</v>
      </c>
      <c r="Z567" s="201">
        <v>0</v>
      </c>
      <c r="AA567" s="150"/>
      <c r="AB567" s="202">
        <v>0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479</v>
      </c>
      <c r="B568" s="195">
        <v>479278061</v>
      </c>
      <c r="C568" s="196" t="s">
        <v>542</v>
      </c>
      <c r="D568" s="197">
        <v>278</v>
      </c>
      <c r="E568" s="196" t="s">
        <v>305</v>
      </c>
      <c r="F568" s="197">
        <v>61</v>
      </c>
      <c r="G568" s="198" t="s">
        <v>88</v>
      </c>
      <c r="H568" s="180"/>
      <c r="I568" s="181">
        <v>15046</v>
      </c>
      <c r="J568" s="181">
        <v>626</v>
      </c>
      <c r="K568" s="181">
        <v>0</v>
      </c>
      <c r="L568" s="181">
        <v>1088</v>
      </c>
      <c r="M568" s="181">
        <v>16760</v>
      </c>
      <c r="N568" s="180"/>
      <c r="O568" s="182">
        <v>29</v>
      </c>
      <c r="P568" s="182">
        <v>0</v>
      </c>
      <c r="Q568" s="183">
        <v>454488</v>
      </c>
      <c r="R568" s="183">
        <v>0</v>
      </c>
      <c r="S568" s="183">
        <f t="shared" si="17"/>
        <v>0</v>
      </c>
      <c r="T568" s="183">
        <v>31552</v>
      </c>
      <c r="U568" s="184">
        <f t="shared" si="18"/>
        <v>486040</v>
      </c>
      <c r="V568" s="185"/>
      <c r="W568" s="199">
        <v>0</v>
      </c>
      <c r="X568" s="200">
        <v>0.09</v>
      </c>
      <c r="Y568" s="200">
        <v>4.8976625189419531E-2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479</v>
      </c>
      <c r="B569" s="195">
        <v>479278086</v>
      </c>
      <c r="C569" s="196" t="s">
        <v>542</v>
      </c>
      <c r="D569" s="197">
        <v>278</v>
      </c>
      <c r="E569" s="196" t="s">
        <v>305</v>
      </c>
      <c r="F569" s="197">
        <v>86</v>
      </c>
      <c r="G569" s="198" t="s">
        <v>113</v>
      </c>
      <c r="H569" s="180"/>
      <c r="I569" s="181">
        <v>11659</v>
      </c>
      <c r="J569" s="181">
        <v>1187</v>
      </c>
      <c r="K569" s="181">
        <v>0</v>
      </c>
      <c r="L569" s="181">
        <v>1088</v>
      </c>
      <c r="M569" s="181">
        <v>13934</v>
      </c>
      <c r="N569" s="180"/>
      <c r="O569" s="182">
        <v>19</v>
      </c>
      <c r="P569" s="182">
        <v>0</v>
      </c>
      <c r="Q569" s="183">
        <v>244074</v>
      </c>
      <c r="R569" s="183">
        <v>0</v>
      </c>
      <c r="S569" s="183">
        <f t="shared" si="17"/>
        <v>0</v>
      </c>
      <c r="T569" s="183">
        <v>20672</v>
      </c>
      <c r="U569" s="184">
        <f t="shared" si="18"/>
        <v>264746</v>
      </c>
      <c r="V569" s="185"/>
      <c r="W569" s="199">
        <v>0</v>
      </c>
      <c r="X569" s="200">
        <v>0.09</v>
      </c>
      <c r="Y569" s="200">
        <v>6.5242144265274263E-2</v>
      </c>
      <c r="Z569" s="201">
        <v>0</v>
      </c>
      <c r="AA569" s="150"/>
      <c r="AB569" s="202">
        <v>3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479</v>
      </c>
      <c r="B570" s="195">
        <v>479278087</v>
      </c>
      <c r="C570" s="196" t="s">
        <v>542</v>
      </c>
      <c r="D570" s="197">
        <v>278</v>
      </c>
      <c r="E570" s="196" t="s">
        <v>305</v>
      </c>
      <c r="F570" s="197">
        <v>87</v>
      </c>
      <c r="G570" s="198" t="s">
        <v>114</v>
      </c>
      <c r="H570" s="180"/>
      <c r="I570" s="181">
        <v>13143</v>
      </c>
      <c r="J570" s="181">
        <v>5032</v>
      </c>
      <c r="K570" s="181">
        <v>0</v>
      </c>
      <c r="L570" s="181">
        <v>1088</v>
      </c>
      <c r="M570" s="181">
        <v>19263</v>
      </c>
      <c r="N570" s="180"/>
      <c r="O570" s="182">
        <v>3</v>
      </c>
      <c r="P570" s="182">
        <v>0</v>
      </c>
      <c r="Q570" s="183">
        <v>54525</v>
      </c>
      <c r="R570" s="183">
        <v>0</v>
      </c>
      <c r="S570" s="183">
        <f t="shared" si="17"/>
        <v>0</v>
      </c>
      <c r="T570" s="183">
        <v>3264</v>
      </c>
      <c r="U570" s="184">
        <f t="shared" si="18"/>
        <v>57789</v>
      </c>
      <c r="V570" s="185"/>
      <c r="W570" s="199">
        <v>0</v>
      </c>
      <c r="X570" s="200">
        <v>0.09</v>
      </c>
      <c r="Y570" s="200">
        <v>6.6910589519812705E-3</v>
      </c>
      <c r="Z570" s="201">
        <v>0</v>
      </c>
      <c r="AA570" s="150"/>
      <c r="AB570" s="202">
        <v>0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479</v>
      </c>
      <c r="B571" s="195">
        <v>479278091</v>
      </c>
      <c r="C571" s="196" t="s">
        <v>542</v>
      </c>
      <c r="D571" s="197">
        <v>278</v>
      </c>
      <c r="E571" s="196" t="s">
        <v>305</v>
      </c>
      <c r="F571" s="197">
        <v>91</v>
      </c>
      <c r="G571" s="198" t="s">
        <v>118</v>
      </c>
      <c r="H571" s="180"/>
      <c r="I571" s="181">
        <v>11611</v>
      </c>
      <c r="J571" s="181">
        <v>10099</v>
      </c>
      <c r="K571" s="181">
        <v>0</v>
      </c>
      <c r="L571" s="181">
        <v>1088</v>
      </c>
      <c r="M571" s="181">
        <v>22798</v>
      </c>
      <c r="N571" s="180"/>
      <c r="O571" s="182">
        <v>1</v>
      </c>
      <c r="P571" s="182">
        <v>0</v>
      </c>
      <c r="Q571" s="183">
        <v>21710</v>
      </c>
      <c r="R571" s="183">
        <v>0</v>
      </c>
      <c r="S571" s="183">
        <f t="shared" si="17"/>
        <v>0</v>
      </c>
      <c r="T571" s="183">
        <v>1088</v>
      </c>
      <c r="U571" s="184">
        <f t="shared" si="18"/>
        <v>22798</v>
      </c>
      <c r="V571" s="185"/>
      <c r="W571" s="199">
        <v>0</v>
      </c>
      <c r="X571" s="200">
        <v>0.09</v>
      </c>
      <c r="Y571" s="200">
        <v>8.9272460288969731E-3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479</v>
      </c>
      <c r="B572" s="195">
        <v>479278111</v>
      </c>
      <c r="C572" s="196" t="s">
        <v>542</v>
      </c>
      <c r="D572" s="197">
        <v>278</v>
      </c>
      <c r="E572" s="196" t="s">
        <v>305</v>
      </c>
      <c r="F572" s="197">
        <v>111</v>
      </c>
      <c r="G572" s="198" t="s">
        <v>138</v>
      </c>
      <c r="H572" s="180"/>
      <c r="I572" s="181">
        <v>12811</v>
      </c>
      <c r="J572" s="181">
        <v>3074</v>
      </c>
      <c r="K572" s="181">
        <v>0</v>
      </c>
      <c r="L572" s="181">
        <v>1088</v>
      </c>
      <c r="M572" s="181">
        <v>16973</v>
      </c>
      <c r="N572" s="180"/>
      <c r="O572" s="182">
        <v>9</v>
      </c>
      <c r="P572" s="182">
        <v>0</v>
      </c>
      <c r="Q572" s="183">
        <v>142965</v>
      </c>
      <c r="R572" s="183">
        <v>0</v>
      </c>
      <c r="S572" s="183">
        <f t="shared" si="17"/>
        <v>0</v>
      </c>
      <c r="T572" s="183">
        <v>9792</v>
      </c>
      <c r="U572" s="184">
        <f t="shared" si="18"/>
        <v>152757</v>
      </c>
      <c r="V572" s="185"/>
      <c r="W572" s="199">
        <v>0</v>
      </c>
      <c r="X572" s="200">
        <v>0.09</v>
      </c>
      <c r="Y572" s="200">
        <v>3.1817967805649841E-2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479</v>
      </c>
      <c r="B573" s="195">
        <v>479278114</v>
      </c>
      <c r="C573" s="196" t="s">
        <v>542</v>
      </c>
      <c r="D573" s="197">
        <v>278</v>
      </c>
      <c r="E573" s="196" t="s">
        <v>305</v>
      </c>
      <c r="F573" s="197">
        <v>114</v>
      </c>
      <c r="G573" s="198" t="s">
        <v>141</v>
      </c>
      <c r="H573" s="180"/>
      <c r="I573" s="181">
        <v>10683</v>
      </c>
      <c r="J573" s="181">
        <v>1742</v>
      </c>
      <c r="K573" s="181">
        <v>0</v>
      </c>
      <c r="L573" s="181">
        <v>1088</v>
      </c>
      <c r="M573" s="181">
        <v>13513</v>
      </c>
      <c r="N573" s="180"/>
      <c r="O573" s="182">
        <v>2</v>
      </c>
      <c r="P573" s="182">
        <v>0</v>
      </c>
      <c r="Q573" s="183">
        <v>24850</v>
      </c>
      <c r="R573" s="183">
        <v>0</v>
      </c>
      <c r="S573" s="183">
        <f t="shared" si="17"/>
        <v>0</v>
      </c>
      <c r="T573" s="183">
        <v>2176</v>
      </c>
      <c r="U573" s="184">
        <f t="shared" si="18"/>
        <v>27026</v>
      </c>
      <c r="V573" s="185"/>
      <c r="W573" s="199">
        <v>0</v>
      </c>
      <c r="X573" s="200">
        <v>0.18</v>
      </c>
      <c r="Y573" s="200">
        <v>5.2660066241435564E-2</v>
      </c>
      <c r="Z573" s="201">
        <v>0</v>
      </c>
      <c r="AA573" s="150"/>
      <c r="AB573" s="202">
        <v>0</v>
      </c>
      <c r="AC573" s="203">
        <v>0</v>
      </c>
      <c r="AD573" s="184">
        <v>0</v>
      </c>
      <c r="AE573" s="203">
        <v>0</v>
      </c>
      <c r="AF573" s="204">
        <v>0</v>
      </c>
      <c r="AG573" s="193"/>
    </row>
    <row r="574" spans="1:33" s="59" customFormat="1">
      <c r="A574" s="194">
        <v>479</v>
      </c>
      <c r="B574" s="195">
        <v>479278117</v>
      </c>
      <c r="C574" s="196" t="s">
        <v>542</v>
      </c>
      <c r="D574" s="197">
        <v>278</v>
      </c>
      <c r="E574" s="196" t="s">
        <v>305</v>
      </c>
      <c r="F574" s="197">
        <v>117</v>
      </c>
      <c r="G574" s="198" t="s">
        <v>144</v>
      </c>
      <c r="H574" s="180"/>
      <c r="I574" s="181">
        <v>12675</v>
      </c>
      <c r="J574" s="181">
        <v>6626</v>
      </c>
      <c r="K574" s="181">
        <v>0</v>
      </c>
      <c r="L574" s="181">
        <v>1088</v>
      </c>
      <c r="M574" s="181">
        <v>20389</v>
      </c>
      <c r="N574" s="180"/>
      <c r="O574" s="182">
        <v>12</v>
      </c>
      <c r="P574" s="182">
        <v>0</v>
      </c>
      <c r="Q574" s="183">
        <v>231612</v>
      </c>
      <c r="R574" s="183">
        <v>0</v>
      </c>
      <c r="S574" s="183">
        <f t="shared" si="17"/>
        <v>0</v>
      </c>
      <c r="T574" s="183">
        <v>13056</v>
      </c>
      <c r="U574" s="184">
        <f t="shared" si="18"/>
        <v>244668</v>
      </c>
      <c r="V574" s="185"/>
      <c r="W574" s="199">
        <v>0</v>
      </c>
      <c r="X574" s="200">
        <v>0.09</v>
      </c>
      <c r="Y574" s="200">
        <v>8.5303320234875246E-2</v>
      </c>
      <c r="Z574" s="201">
        <v>0</v>
      </c>
      <c r="AA574" s="150"/>
      <c r="AB574" s="202">
        <v>4</v>
      </c>
      <c r="AC574" s="203">
        <v>0</v>
      </c>
      <c r="AD574" s="184">
        <v>0</v>
      </c>
      <c r="AE574" s="203">
        <v>0</v>
      </c>
      <c r="AF574" s="204">
        <v>0</v>
      </c>
      <c r="AG574" s="193"/>
    </row>
    <row r="575" spans="1:33" s="59" customFormat="1">
      <c r="A575" s="194">
        <v>479</v>
      </c>
      <c r="B575" s="195">
        <v>479278127</v>
      </c>
      <c r="C575" s="196" t="s">
        <v>542</v>
      </c>
      <c r="D575" s="197">
        <v>278</v>
      </c>
      <c r="E575" s="196" t="s">
        <v>305</v>
      </c>
      <c r="F575" s="197">
        <v>127</v>
      </c>
      <c r="G575" s="198" t="s">
        <v>154</v>
      </c>
      <c r="H575" s="180"/>
      <c r="I575" s="181">
        <v>13070</v>
      </c>
      <c r="J575" s="181">
        <v>6833</v>
      </c>
      <c r="K575" s="181">
        <v>0</v>
      </c>
      <c r="L575" s="181">
        <v>1088</v>
      </c>
      <c r="M575" s="181">
        <v>20991</v>
      </c>
      <c r="N575" s="180"/>
      <c r="O575" s="182">
        <v>8</v>
      </c>
      <c r="P575" s="182">
        <v>0</v>
      </c>
      <c r="Q575" s="183">
        <v>159224</v>
      </c>
      <c r="R575" s="183">
        <v>0</v>
      </c>
      <c r="S575" s="183">
        <f t="shared" si="17"/>
        <v>0</v>
      </c>
      <c r="T575" s="183">
        <v>8704</v>
      </c>
      <c r="U575" s="184">
        <f t="shared" si="18"/>
        <v>167928</v>
      </c>
      <c r="V575" s="185"/>
      <c r="W575" s="199">
        <v>0</v>
      </c>
      <c r="X575" s="200">
        <v>0.09</v>
      </c>
      <c r="Y575" s="200">
        <v>3.9736243583523692E-2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479</v>
      </c>
      <c r="B576" s="195">
        <v>479278137</v>
      </c>
      <c r="C576" s="196" t="s">
        <v>542</v>
      </c>
      <c r="D576" s="197">
        <v>278</v>
      </c>
      <c r="E576" s="196" t="s">
        <v>305</v>
      </c>
      <c r="F576" s="197">
        <v>137</v>
      </c>
      <c r="G576" s="198" t="s">
        <v>164</v>
      </c>
      <c r="H576" s="180"/>
      <c r="I576" s="181">
        <v>13220</v>
      </c>
      <c r="J576" s="181">
        <v>1478</v>
      </c>
      <c r="K576" s="181">
        <v>0</v>
      </c>
      <c r="L576" s="181">
        <v>1088</v>
      </c>
      <c r="M576" s="181">
        <v>15786</v>
      </c>
      <c r="N576" s="180"/>
      <c r="O576" s="182">
        <v>33</v>
      </c>
      <c r="P576" s="182">
        <v>0</v>
      </c>
      <c r="Q576" s="183">
        <v>485034</v>
      </c>
      <c r="R576" s="183">
        <v>0</v>
      </c>
      <c r="S576" s="183">
        <f t="shared" si="17"/>
        <v>0</v>
      </c>
      <c r="T576" s="183">
        <v>35904</v>
      </c>
      <c r="U576" s="184">
        <f t="shared" si="18"/>
        <v>520938</v>
      </c>
      <c r="V576" s="185"/>
      <c r="W576" s="199">
        <v>0</v>
      </c>
      <c r="X576" s="200">
        <v>0.18</v>
      </c>
      <c r="Y576" s="200">
        <v>0.11041497642220299</v>
      </c>
      <c r="Z576" s="201">
        <v>0</v>
      </c>
      <c r="AA576" s="150"/>
      <c r="AB576" s="202">
        <v>1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479</v>
      </c>
      <c r="B577" s="195">
        <v>479278159</v>
      </c>
      <c r="C577" s="196" t="s">
        <v>542</v>
      </c>
      <c r="D577" s="197">
        <v>278</v>
      </c>
      <c r="E577" s="196" t="s">
        <v>305</v>
      </c>
      <c r="F577" s="197">
        <v>159</v>
      </c>
      <c r="G577" s="198" t="s">
        <v>186</v>
      </c>
      <c r="H577" s="180"/>
      <c r="I577" s="181">
        <v>11611</v>
      </c>
      <c r="J577" s="181">
        <v>4910</v>
      </c>
      <c r="K577" s="181">
        <v>0</v>
      </c>
      <c r="L577" s="181">
        <v>1088</v>
      </c>
      <c r="M577" s="181">
        <v>17609</v>
      </c>
      <c r="N577" s="180"/>
      <c r="O577" s="182">
        <v>2</v>
      </c>
      <c r="P577" s="182">
        <v>0</v>
      </c>
      <c r="Q577" s="183">
        <v>33042</v>
      </c>
      <c r="R577" s="183">
        <v>0</v>
      </c>
      <c r="S577" s="183">
        <f t="shared" si="17"/>
        <v>0</v>
      </c>
      <c r="T577" s="183">
        <v>2176</v>
      </c>
      <c r="U577" s="184">
        <f t="shared" si="18"/>
        <v>35218</v>
      </c>
      <c r="V577" s="185"/>
      <c r="W577" s="199">
        <v>0</v>
      </c>
      <c r="X577" s="200">
        <v>0.09</v>
      </c>
      <c r="Y577" s="200">
        <v>2.9614602397993899E-3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479</v>
      </c>
      <c r="B578" s="195">
        <v>479278161</v>
      </c>
      <c r="C578" s="196" t="s">
        <v>542</v>
      </c>
      <c r="D578" s="197">
        <v>278</v>
      </c>
      <c r="E578" s="196" t="s">
        <v>305</v>
      </c>
      <c r="F578" s="197">
        <v>161</v>
      </c>
      <c r="G578" s="198" t="s">
        <v>188</v>
      </c>
      <c r="H578" s="180"/>
      <c r="I578" s="181">
        <v>12987</v>
      </c>
      <c r="J578" s="181">
        <v>6727</v>
      </c>
      <c r="K578" s="181">
        <v>0</v>
      </c>
      <c r="L578" s="181">
        <v>1088</v>
      </c>
      <c r="M578" s="181">
        <v>20802</v>
      </c>
      <c r="N578" s="180"/>
      <c r="O578" s="182">
        <v>6</v>
      </c>
      <c r="P578" s="182">
        <v>0</v>
      </c>
      <c r="Q578" s="183">
        <v>118284</v>
      </c>
      <c r="R578" s="183">
        <v>0</v>
      </c>
      <c r="S578" s="183">
        <f t="shared" si="17"/>
        <v>0</v>
      </c>
      <c r="T578" s="183">
        <v>6528</v>
      </c>
      <c r="U578" s="184">
        <f t="shared" si="18"/>
        <v>124812</v>
      </c>
      <c r="V578" s="185"/>
      <c r="W578" s="199">
        <v>0</v>
      </c>
      <c r="X578" s="200">
        <v>0.09</v>
      </c>
      <c r="Y578" s="200">
        <v>1.0028149068269075E-2</v>
      </c>
      <c r="Z578" s="201">
        <v>0</v>
      </c>
      <c r="AA578" s="150"/>
      <c r="AB578" s="202">
        <v>0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479</v>
      </c>
      <c r="B579" s="195">
        <v>479278191</v>
      </c>
      <c r="C579" s="196" t="s">
        <v>542</v>
      </c>
      <c r="D579" s="197">
        <v>278</v>
      </c>
      <c r="E579" s="196" t="s">
        <v>305</v>
      </c>
      <c r="F579" s="197">
        <v>191</v>
      </c>
      <c r="G579" s="198" t="s">
        <v>218</v>
      </c>
      <c r="H579" s="180"/>
      <c r="I579" s="181">
        <v>11310</v>
      </c>
      <c r="J579" s="181">
        <v>3888</v>
      </c>
      <c r="K579" s="181">
        <v>0</v>
      </c>
      <c r="L579" s="181">
        <v>1088</v>
      </c>
      <c r="M579" s="181">
        <v>16286</v>
      </c>
      <c r="N579" s="180"/>
      <c r="O579" s="182">
        <v>3</v>
      </c>
      <c r="P579" s="182">
        <v>0</v>
      </c>
      <c r="Q579" s="183">
        <v>45594</v>
      </c>
      <c r="R579" s="183">
        <v>0</v>
      </c>
      <c r="S579" s="183">
        <f t="shared" si="17"/>
        <v>0</v>
      </c>
      <c r="T579" s="183">
        <v>3264</v>
      </c>
      <c r="U579" s="184">
        <f t="shared" si="18"/>
        <v>48858</v>
      </c>
      <c r="V579" s="185"/>
      <c r="W579" s="199">
        <v>0</v>
      </c>
      <c r="X579" s="200">
        <v>0.09</v>
      </c>
      <c r="Y579" s="200">
        <v>4.3499023356986549E-2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479</v>
      </c>
      <c r="B580" s="195">
        <v>479278210</v>
      </c>
      <c r="C580" s="196" t="s">
        <v>542</v>
      </c>
      <c r="D580" s="197">
        <v>278</v>
      </c>
      <c r="E580" s="196" t="s">
        <v>305</v>
      </c>
      <c r="F580" s="197">
        <v>210</v>
      </c>
      <c r="G580" s="198" t="s">
        <v>237</v>
      </c>
      <c r="H580" s="180"/>
      <c r="I580" s="181">
        <v>12075</v>
      </c>
      <c r="J580" s="181">
        <v>3931</v>
      </c>
      <c r="K580" s="181">
        <v>0</v>
      </c>
      <c r="L580" s="181">
        <v>1088</v>
      </c>
      <c r="M580" s="181">
        <v>17094</v>
      </c>
      <c r="N580" s="180"/>
      <c r="O580" s="182">
        <v>25</v>
      </c>
      <c r="P580" s="182">
        <v>0</v>
      </c>
      <c r="Q580" s="183">
        <v>400150</v>
      </c>
      <c r="R580" s="183">
        <v>0</v>
      </c>
      <c r="S580" s="183">
        <f t="shared" si="17"/>
        <v>0</v>
      </c>
      <c r="T580" s="183">
        <v>27200</v>
      </c>
      <c r="U580" s="184">
        <f t="shared" si="18"/>
        <v>427350</v>
      </c>
      <c r="V580" s="185"/>
      <c r="W580" s="199">
        <v>0</v>
      </c>
      <c r="X580" s="200">
        <v>0.09</v>
      </c>
      <c r="Y580" s="200">
        <v>5.4873783118718794E-2</v>
      </c>
      <c r="Z580" s="201">
        <v>0</v>
      </c>
      <c r="AA580" s="150"/>
      <c r="AB580" s="202">
        <v>1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479</v>
      </c>
      <c r="B581" s="195">
        <v>479278227</v>
      </c>
      <c r="C581" s="196" t="s">
        <v>542</v>
      </c>
      <c r="D581" s="197">
        <v>278</v>
      </c>
      <c r="E581" s="196" t="s">
        <v>305</v>
      </c>
      <c r="F581" s="197">
        <v>227</v>
      </c>
      <c r="G581" s="198" t="s">
        <v>254</v>
      </c>
      <c r="H581" s="180"/>
      <c r="I581" s="181">
        <v>12940</v>
      </c>
      <c r="J581" s="181">
        <v>3419</v>
      </c>
      <c r="K581" s="181">
        <v>0</v>
      </c>
      <c r="L581" s="181">
        <v>1088</v>
      </c>
      <c r="M581" s="181">
        <v>17447</v>
      </c>
      <c r="N581" s="180"/>
      <c r="O581" s="182">
        <v>2</v>
      </c>
      <c r="P581" s="182">
        <v>0</v>
      </c>
      <c r="Q581" s="183">
        <v>32718</v>
      </c>
      <c r="R581" s="183">
        <v>0</v>
      </c>
      <c r="S581" s="183">
        <f t="shared" si="17"/>
        <v>0</v>
      </c>
      <c r="T581" s="183">
        <v>2176</v>
      </c>
      <c r="U581" s="184">
        <f t="shared" si="18"/>
        <v>34894</v>
      </c>
      <c r="V581" s="185"/>
      <c r="W581" s="199">
        <v>0</v>
      </c>
      <c r="X581" s="200">
        <v>0.18</v>
      </c>
      <c r="Y581" s="200">
        <v>1.5164812165869875E-2</v>
      </c>
      <c r="Z581" s="201">
        <v>0</v>
      </c>
      <c r="AA581" s="150"/>
      <c r="AB581" s="202">
        <v>0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479</v>
      </c>
      <c r="B582" s="195">
        <v>479278278</v>
      </c>
      <c r="C582" s="196" t="s">
        <v>542</v>
      </c>
      <c r="D582" s="197">
        <v>278</v>
      </c>
      <c r="E582" s="196" t="s">
        <v>305</v>
      </c>
      <c r="F582" s="197">
        <v>278</v>
      </c>
      <c r="G582" s="198" t="s">
        <v>305</v>
      </c>
      <c r="H582" s="180"/>
      <c r="I582" s="181">
        <v>13022</v>
      </c>
      <c r="J582" s="181">
        <v>2970</v>
      </c>
      <c r="K582" s="181">
        <v>0</v>
      </c>
      <c r="L582" s="181">
        <v>1088</v>
      </c>
      <c r="M582" s="181">
        <v>17080</v>
      </c>
      <c r="N582" s="180"/>
      <c r="O582" s="182">
        <v>51</v>
      </c>
      <c r="P582" s="182">
        <v>0</v>
      </c>
      <c r="Q582" s="183">
        <v>815592</v>
      </c>
      <c r="R582" s="183">
        <v>0</v>
      </c>
      <c r="S582" s="183">
        <f t="shared" si="17"/>
        <v>0</v>
      </c>
      <c r="T582" s="183">
        <v>55488</v>
      </c>
      <c r="U582" s="184">
        <f t="shared" si="18"/>
        <v>871080</v>
      </c>
      <c r="V582" s="185"/>
      <c r="W582" s="199">
        <v>0</v>
      </c>
      <c r="X582" s="200">
        <v>0.09</v>
      </c>
      <c r="Y582" s="200">
        <v>7.0843398200404167E-2</v>
      </c>
      <c r="Z582" s="201">
        <v>0</v>
      </c>
      <c r="AA582" s="150"/>
      <c r="AB582" s="202">
        <v>1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479</v>
      </c>
      <c r="B583" s="195">
        <v>479278281</v>
      </c>
      <c r="C583" s="196" t="s">
        <v>542</v>
      </c>
      <c r="D583" s="197">
        <v>278</v>
      </c>
      <c r="E583" s="196" t="s">
        <v>305</v>
      </c>
      <c r="F583" s="197">
        <v>281</v>
      </c>
      <c r="G583" s="198" t="s">
        <v>308</v>
      </c>
      <c r="H583" s="180"/>
      <c r="I583" s="181">
        <v>16203</v>
      </c>
      <c r="J583" s="181">
        <v>3</v>
      </c>
      <c r="K583" s="181">
        <v>0</v>
      </c>
      <c r="L583" s="181">
        <v>1088</v>
      </c>
      <c r="M583" s="181">
        <v>17294</v>
      </c>
      <c r="N583" s="180"/>
      <c r="O583" s="182">
        <v>56</v>
      </c>
      <c r="P583" s="182">
        <v>0</v>
      </c>
      <c r="Q583" s="183">
        <v>907536</v>
      </c>
      <c r="R583" s="183">
        <v>0</v>
      </c>
      <c r="S583" s="183">
        <f t="shared" si="17"/>
        <v>0</v>
      </c>
      <c r="T583" s="183">
        <v>60928</v>
      </c>
      <c r="U583" s="184">
        <f t="shared" si="18"/>
        <v>968464</v>
      </c>
      <c r="V583" s="185"/>
      <c r="W583" s="199">
        <v>0</v>
      </c>
      <c r="X583" s="200">
        <v>0.18</v>
      </c>
      <c r="Y583" s="200">
        <v>0.14941709021422631</v>
      </c>
      <c r="Z583" s="201">
        <v>0</v>
      </c>
      <c r="AA583" s="150"/>
      <c r="AB583" s="202">
        <v>9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479</v>
      </c>
      <c r="B584" s="195">
        <v>479278309</v>
      </c>
      <c r="C584" s="196" t="s">
        <v>542</v>
      </c>
      <c r="D584" s="197">
        <v>278</v>
      </c>
      <c r="E584" s="196" t="s">
        <v>305</v>
      </c>
      <c r="F584" s="197">
        <v>309</v>
      </c>
      <c r="G584" s="198" t="s">
        <v>336</v>
      </c>
      <c r="H584" s="180"/>
      <c r="I584" s="181">
        <v>12144</v>
      </c>
      <c r="J584" s="181">
        <v>0</v>
      </c>
      <c r="K584" s="181">
        <v>0</v>
      </c>
      <c r="L584" s="181">
        <v>1088</v>
      </c>
      <c r="M584" s="181">
        <v>13232</v>
      </c>
      <c r="N584" s="180"/>
      <c r="O584" s="182">
        <v>4</v>
      </c>
      <c r="P584" s="182">
        <v>0</v>
      </c>
      <c r="Q584" s="183">
        <v>48576</v>
      </c>
      <c r="R584" s="183">
        <v>0</v>
      </c>
      <c r="S584" s="183">
        <f t="shared" si="17"/>
        <v>0</v>
      </c>
      <c r="T584" s="183">
        <v>4352</v>
      </c>
      <c r="U584" s="184">
        <f t="shared" si="18"/>
        <v>52928</v>
      </c>
      <c r="V584" s="185"/>
      <c r="W584" s="199">
        <v>0</v>
      </c>
      <c r="X584" s="200">
        <v>0.09</v>
      </c>
      <c r="Y584" s="200">
        <v>3.645017160705265E-3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479</v>
      </c>
      <c r="B585" s="195">
        <v>479278325</v>
      </c>
      <c r="C585" s="196" t="s">
        <v>542</v>
      </c>
      <c r="D585" s="197">
        <v>278</v>
      </c>
      <c r="E585" s="196" t="s">
        <v>305</v>
      </c>
      <c r="F585" s="197">
        <v>325</v>
      </c>
      <c r="G585" s="198" t="s">
        <v>352</v>
      </c>
      <c r="H585" s="180"/>
      <c r="I585" s="181">
        <v>13473</v>
      </c>
      <c r="J585" s="181">
        <v>1307</v>
      </c>
      <c r="K585" s="181">
        <v>0</v>
      </c>
      <c r="L585" s="181">
        <v>1088</v>
      </c>
      <c r="M585" s="181">
        <v>15868</v>
      </c>
      <c r="N585" s="180"/>
      <c r="O585" s="182">
        <v>18</v>
      </c>
      <c r="P585" s="182">
        <v>0</v>
      </c>
      <c r="Q585" s="183">
        <v>266040</v>
      </c>
      <c r="R585" s="183">
        <v>0</v>
      </c>
      <c r="S585" s="183">
        <f t="shared" si="17"/>
        <v>0</v>
      </c>
      <c r="T585" s="183">
        <v>19584</v>
      </c>
      <c r="U585" s="184">
        <f t="shared" si="18"/>
        <v>285624</v>
      </c>
      <c r="V585" s="185"/>
      <c r="W585" s="199">
        <v>0</v>
      </c>
      <c r="X585" s="200">
        <v>0.09</v>
      </c>
      <c r="Y585" s="200">
        <v>1.4931310133781295E-2</v>
      </c>
      <c r="Z585" s="201">
        <v>0</v>
      </c>
      <c r="AA585" s="150"/>
      <c r="AB585" s="202">
        <v>5</v>
      </c>
      <c r="AC585" s="203">
        <v>0</v>
      </c>
      <c r="AD585" s="184">
        <v>0</v>
      </c>
      <c r="AE585" s="203">
        <v>0</v>
      </c>
      <c r="AF585" s="204">
        <v>0</v>
      </c>
      <c r="AG585" s="193"/>
    </row>
    <row r="586" spans="1:33" s="59" customFormat="1">
      <c r="A586" s="194">
        <v>479</v>
      </c>
      <c r="B586" s="195">
        <v>479278332</v>
      </c>
      <c r="C586" s="196" t="s">
        <v>542</v>
      </c>
      <c r="D586" s="197">
        <v>278</v>
      </c>
      <c r="E586" s="196" t="s">
        <v>305</v>
      </c>
      <c r="F586" s="197">
        <v>332</v>
      </c>
      <c r="G586" s="198" t="s">
        <v>359</v>
      </c>
      <c r="H586" s="180"/>
      <c r="I586" s="181">
        <v>12594</v>
      </c>
      <c r="J586" s="181">
        <v>953</v>
      </c>
      <c r="K586" s="181">
        <v>0</v>
      </c>
      <c r="L586" s="181">
        <v>1088</v>
      </c>
      <c r="M586" s="181">
        <v>14635</v>
      </c>
      <c r="N586" s="180"/>
      <c r="O586" s="182">
        <v>9</v>
      </c>
      <c r="P586" s="182">
        <v>0</v>
      </c>
      <c r="Q586" s="183">
        <v>121923</v>
      </c>
      <c r="R586" s="183">
        <v>0</v>
      </c>
      <c r="S586" s="183">
        <f t="shared" ref="S586:S649" si="19">IFERROR(VLOOKUP(B586,transp,2,FALSE),0)</f>
        <v>0</v>
      </c>
      <c r="T586" s="183">
        <v>9792</v>
      </c>
      <c r="U586" s="184">
        <f t="shared" ref="U586:U649" si="20">SUM(Q586:T586)</f>
        <v>131715</v>
      </c>
      <c r="V586" s="185"/>
      <c r="W586" s="199">
        <v>0</v>
      </c>
      <c r="X586" s="200">
        <v>0.09</v>
      </c>
      <c r="Y586" s="200">
        <v>2.5912383040564823E-2</v>
      </c>
      <c r="Z586" s="201">
        <v>0</v>
      </c>
      <c r="AA586" s="150"/>
      <c r="AB586" s="202">
        <v>1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479</v>
      </c>
      <c r="B587" s="195">
        <v>479278349</v>
      </c>
      <c r="C587" s="196" t="s">
        <v>542</v>
      </c>
      <c r="D587" s="197">
        <v>278</v>
      </c>
      <c r="E587" s="196" t="s">
        <v>305</v>
      </c>
      <c r="F587" s="197">
        <v>349</v>
      </c>
      <c r="G587" s="198" t="s">
        <v>376</v>
      </c>
      <c r="H587" s="180"/>
      <c r="I587" s="181">
        <v>12401.673925233647</v>
      </c>
      <c r="J587" s="181">
        <v>6849</v>
      </c>
      <c r="K587" s="181">
        <v>0</v>
      </c>
      <c r="L587" s="181">
        <v>1088</v>
      </c>
      <c r="M587" s="181">
        <v>20338.673925233648</v>
      </c>
      <c r="N587" s="180"/>
      <c r="O587" s="182">
        <v>1</v>
      </c>
      <c r="P587" s="182">
        <v>0</v>
      </c>
      <c r="Q587" s="183">
        <v>19251</v>
      </c>
      <c r="R587" s="183">
        <v>0</v>
      </c>
      <c r="S587" s="183">
        <f t="shared" si="19"/>
        <v>0</v>
      </c>
      <c r="T587" s="183">
        <v>1088</v>
      </c>
      <c r="U587" s="184">
        <f t="shared" si="20"/>
        <v>20339</v>
      </c>
      <c r="V587" s="185"/>
      <c r="W587" s="199">
        <v>0</v>
      </c>
      <c r="X587" s="200">
        <v>0.09</v>
      </c>
      <c r="Y587" s="200">
        <v>8.9631459240756221E-3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</v>
      </c>
      <c r="AF587" s="204">
        <v>0</v>
      </c>
      <c r="AG587" s="193"/>
    </row>
    <row r="588" spans="1:33" s="59" customFormat="1">
      <c r="A588" s="194">
        <v>479</v>
      </c>
      <c r="B588" s="195">
        <v>479278605</v>
      </c>
      <c r="C588" s="196" t="s">
        <v>542</v>
      </c>
      <c r="D588" s="197">
        <v>278</v>
      </c>
      <c r="E588" s="196" t="s">
        <v>305</v>
      </c>
      <c r="F588" s="197">
        <v>605</v>
      </c>
      <c r="G588" s="198" t="s">
        <v>383</v>
      </c>
      <c r="H588" s="180"/>
      <c r="I588" s="181">
        <v>13417</v>
      </c>
      <c r="J588" s="181">
        <v>9713</v>
      </c>
      <c r="K588" s="181">
        <v>0</v>
      </c>
      <c r="L588" s="181">
        <v>1088</v>
      </c>
      <c r="M588" s="181">
        <v>24218</v>
      </c>
      <c r="N588" s="180"/>
      <c r="O588" s="182">
        <v>32</v>
      </c>
      <c r="P588" s="182">
        <v>0</v>
      </c>
      <c r="Q588" s="183">
        <v>740160</v>
      </c>
      <c r="R588" s="183">
        <v>0</v>
      </c>
      <c r="S588" s="183">
        <f t="shared" si="19"/>
        <v>0</v>
      </c>
      <c r="T588" s="183">
        <v>34816</v>
      </c>
      <c r="U588" s="184">
        <f t="shared" si="20"/>
        <v>774976</v>
      </c>
      <c r="V588" s="185"/>
      <c r="W588" s="199">
        <v>0</v>
      </c>
      <c r="X588" s="200">
        <v>0.09</v>
      </c>
      <c r="Y588" s="200">
        <v>6.1902408960171781E-2</v>
      </c>
      <c r="Z588" s="201">
        <v>0</v>
      </c>
      <c r="AA588" s="150"/>
      <c r="AB588" s="202">
        <v>2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479</v>
      </c>
      <c r="B589" s="195">
        <v>479278635</v>
      </c>
      <c r="C589" s="196" t="s">
        <v>542</v>
      </c>
      <c r="D589" s="197">
        <v>278</v>
      </c>
      <c r="E589" s="196" t="s">
        <v>305</v>
      </c>
      <c r="F589" s="197">
        <v>635</v>
      </c>
      <c r="G589" s="198" t="s">
        <v>392</v>
      </c>
      <c r="H589" s="180"/>
      <c r="I589" s="181">
        <v>11611</v>
      </c>
      <c r="J589" s="181">
        <v>3727</v>
      </c>
      <c r="K589" s="181">
        <v>0</v>
      </c>
      <c r="L589" s="181">
        <v>1088</v>
      </c>
      <c r="M589" s="181">
        <v>16426</v>
      </c>
      <c r="N589" s="180"/>
      <c r="O589" s="182">
        <v>1</v>
      </c>
      <c r="P589" s="182">
        <v>0</v>
      </c>
      <c r="Q589" s="183">
        <v>15338</v>
      </c>
      <c r="R589" s="183">
        <v>0</v>
      </c>
      <c r="S589" s="183">
        <f t="shared" si="19"/>
        <v>0</v>
      </c>
      <c r="T589" s="183">
        <v>1088</v>
      </c>
      <c r="U589" s="184">
        <f t="shared" si="20"/>
        <v>16426</v>
      </c>
      <c r="V589" s="185"/>
      <c r="W589" s="199">
        <v>0</v>
      </c>
      <c r="X589" s="200">
        <v>0.09</v>
      </c>
      <c r="Y589" s="200">
        <v>1.4852721391835598E-2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479</v>
      </c>
      <c r="B590" s="195">
        <v>479278670</v>
      </c>
      <c r="C590" s="196" t="s">
        <v>542</v>
      </c>
      <c r="D590" s="197">
        <v>278</v>
      </c>
      <c r="E590" s="196" t="s">
        <v>305</v>
      </c>
      <c r="F590" s="197">
        <v>670</v>
      </c>
      <c r="G590" s="198" t="s">
        <v>401</v>
      </c>
      <c r="H590" s="180"/>
      <c r="I590" s="181">
        <v>11732</v>
      </c>
      <c r="J590" s="181">
        <v>8766</v>
      </c>
      <c r="K590" s="181">
        <v>0</v>
      </c>
      <c r="L590" s="181">
        <v>1088</v>
      </c>
      <c r="M590" s="181">
        <v>21586</v>
      </c>
      <c r="N590" s="180"/>
      <c r="O590" s="182">
        <v>5</v>
      </c>
      <c r="P590" s="182">
        <v>0</v>
      </c>
      <c r="Q590" s="183">
        <v>102490</v>
      </c>
      <c r="R590" s="183">
        <v>0</v>
      </c>
      <c r="S590" s="183">
        <f t="shared" si="19"/>
        <v>0</v>
      </c>
      <c r="T590" s="183">
        <v>5440</v>
      </c>
      <c r="U590" s="184">
        <f t="shared" si="20"/>
        <v>107930</v>
      </c>
      <c r="V590" s="185"/>
      <c r="W590" s="199">
        <v>0</v>
      </c>
      <c r="X590" s="200">
        <v>0.09</v>
      </c>
      <c r="Y590" s="200">
        <v>4.750774849157182E-2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479</v>
      </c>
      <c r="B591" s="195">
        <v>479278672</v>
      </c>
      <c r="C591" s="196" t="s">
        <v>542</v>
      </c>
      <c r="D591" s="197">
        <v>278</v>
      </c>
      <c r="E591" s="196" t="s">
        <v>305</v>
      </c>
      <c r="F591" s="197">
        <v>672</v>
      </c>
      <c r="G591" s="198" t="s">
        <v>402</v>
      </c>
      <c r="H591" s="180"/>
      <c r="I591" s="181">
        <v>12853</v>
      </c>
      <c r="J591" s="181">
        <v>4240</v>
      </c>
      <c r="K591" s="181">
        <v>0</v>
      </c>
      <c r="L591" s="181">
        <v>1088</v>
      </c>
      <c r="M591" s="181">
        <v>18181</v>
      </c>
      <c r="N591" s="180"/>
      <c r="O591" s="182">
        <v>3</v>
      </c>
      <c r="P591" s="182">
        <v>0</v>
      </c>
      <c r="Q591" s="183">
        <v>51279</v>
      </c>
      <c r="R591" s="183">
        <v>0</v>
      </c>
      <c r="S591" s="183">
        <f t="shared" si="19"/>
        <v>0</v>
      </c>
      <c r="T591" s="183">
        <v>3264</v>
      </c>
      <c r="U591" s="184">
        <f t="shared" si="20"/>
        <v>54543</v>
      </c>
      <c r="V591" s="185"/>
      <c r="W591" s="199">
        <v>0</v>
      </c>
      <c r="X591" s="200">
        <v>0.09</v>
      </c>
      <c r="Y591" s="200">
        <v>1.0307153224379105E-2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479</v>
      </c>
      <c r="B592" s="195">
        <v>479278674</v>
      </c>
      <c r="C592" s="196" t="s">
        <v>542</v>
      </c>
      <c r="D592" s="197">
        <v>278</v>
      </c>
      <c r="E592" s="196" t="s">
        <v>305</v>
      </c>
      <c r="F592" s="197">
        <v>674</v>
      </c>
      <c r="G592" s="198" t="s">
        <v>404</v>
      </c>
      <c r="H592" s="180"/>
      <c r="I592" s="181">
        <v>13796</v>
      </c>
      <c r="J592" s="181">
        <v>5457</v>
      </c>
      <c r="K592" s="181">
        <v>0</v>
      </c>
      <c r="L592" s="181">
        <v>1088</v>
      </c>
      <c r="M592" s="181">
        <v>20341</v>
      </c>
      <c r="N592" s="180"/>
      <c r="O592" s="182">
        <v>6</v>
      </c>
      <c r="P592" s="182">
        <v>0</v>
      </c>
      <c r="Q592" s="183">
        <v>115518</v>
      </c>
      <c r="R592" s="183">
        <v>0</v>
      </c>
      <c r="S592" s="183">
        <f t="shared" si="19"/>
        <v>0</v>
      </c>
      <c r="T592" s="183">
        <v>6528</v>
      </c>
      <c r="U592" s="184">
        <f t="shared" si="20"/>
        <v>122046</v>
      </c>
      <c r="V592" s="185"/>
      <c r="W592" s="199">
        <v>0</v>
      </c>
      <c r="X592" s="200">
        <v>0.18</v>
      </c>
      <c r="Y592" s="200">
        <v>5.3901249026459201E-2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479</v>
      </c>
      <c r="B593" s="195">
        <v>479278680</v>
      </c>
      <c r="C593" s="196" t="s">
        <v>542</v>
      </c>
      <c r="D593" s="197">
        <v>278</v>
      </c>
      <c r="E593" s="196" t="s">
        <v>305</v>
      </c>
      <c r="F593" s="197">
        <v>680</v>
      </c>
      <c r="G593" s="198" t="s">
        <v>406</v>
      </c>
      <c r="H593" s="180"/>
      <c r="I593" s="181">
        <v>12076</v>
      </c>
      <c r="J593" s="181">
        <v>3564</v>
      </c>
      <c r="K593" s="181">
        <v>0</v>
      </c>
      <c r="L593" s="181">
        <v>1088</v>
      </c>
      <c r="M593" s="181">
        <v>16728</v>
      </c>
      <c r="N593" s="180"/>
      <c r="O593" s="182">
        <v>10</v>
      </c>
      <c r="P593" s="182">
        <v>0</v>
      </c>
      <c r="Q593" s="183">
        <v>156400</v>
      </c>
      <c r="R593" s="183">
        <v>0</v>
      </c>
      <c r="S593" s="183">
        <f t="shared" si="19"/>
        <v>0</v>
      </c>
      <c r="T593" s="183">
        <v>10880</v>
      </c>
      <c r="U593" s="184">
        <f t="shared" si="20"/>
        <v>167280</v>
      </c>
      <c r="V593" s="185"/>
      <c r="W593" s="199">
        <v>0</v>
      </c>
      <c r="X593" s="200">
        <v>0.09</v>
      </c>
      <c r="Y593" s="200">
        <v>6.5186863469113591E-3</v>
      </c>
      <c r="Z593" s="201">
        <v>0</v>
      </c>
      <c r="AA593" s="150"/>
      <c r="AB593" s="202">
        <v>1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479</v>
      </c>
      <c r="B594" s="195">
        <v>479278683</v>
      </c>
      <c r="C594" s="196" t="s">
        <v>542</v>
      </c>
      <c r="D594" s="197">
        <v>278</v>
      </c>
      <c r="E594" s="196" t="s">
        <v>305</v>
      </c>
      <c r="F594" s="197">
        <v>683</v>
      </c>
      <c r="G594" s="198" t="s">
        <v>407</v>
      </c>
      <c r="H594" s="180"/>
      <c r="I594" s="181">
        <v>12377</v>
      </c>
      <c r="J594" s="181">
        <v>10305</v>
      </c>
      <c r="K594" s="181">
        <v>0</v>
      </c>
      <c r="L594" s="181">
        <v>1088</v>
      </c>
      <c r="M594" s="181">
        <v>23770</v>
      </c>
      <c r="N594" s="180"/>
      <c r="O594" s="182">
        <v>8</v>
      </c>
      <c r="P594" s="182">
        <v>0</v>
      </c>
      <c r="Q594" s="183">
        <v>181456</v>
      </c>
      <c r="R594" s="183">
        <v>0</v>
      </c>
      <c r="S594" s="183">
        <f t="shared" si="19"/>
        <v>0</v>
      </c>
      <c r="T594" s="183">
        <v>8704</v>
      </c>
      <c r="U594" s="184">
        <f t="shared" si="20"/>
        <v>190160</v>
      </c>
      <c r="V594" s="185"/>
      <c r="W594" s="199">
        <v>0</v>
      </c>
      <c r="X594" s="200">
        <v>0.09</v>
      </c>
      <c r="Y594" s="200">
        <v>2.9462773781191758E-2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0</v>
      </c>
      <c r="AF594" s="204">
        <v>0</v>
      </c>
      <c r="AG594" s="193"/>
    </row>
    <row r="595" spans="1:33" s="59" customFormat="1">
      <c r="A595" s="194">
        <v>479</v>
      </c>
      <c r="B595" s="195">
        <v>479278750</v>
      </c>
      <c r="C595" s="196" t="s">
        <v>542</v>
      </c>
      <c r="D595" s="197">
        <v>278</v>
      </c>
      <c r="E595" s="196" t="s">
        <v>305</v>
      </c>
      <c r="F595" s="197">
        <v>750</v>
      </c>
      <c r="G595" s="198" t="s">
        <v>425</v>
      </c>
      <c r="H595" s="180"/>
      <c r="I595" s="181">
        <v>9754</v>
      </c>
      <c r="J595" s="181">
        <v>5885</v>
      </c>
      <c r="K595" s="181">
        <v>0</v>
      </c>
      <c r="L595" s="181">
        <v>1088</v>
      </c>
      <c r="M595" s="181">
        <v>16727</v>
      </c>
      <c r="N595" s="180"/>
      <c r="O595" s="182">
        <v>1</v>
      </c>
      <c r="P595" s="182">
        <v>0</v>
      </c>
      <c r="Q595" s="183">
        <v>15639</v>
      </c>
      <c r="R595" s="183">
        <v>0</v>
      </c>
      <c r="S595" s="183">
        <f t="shared" si="19"/>
        <v>0</v>
      </c>
      <c r="T595" s="183">
        <v>1088</v>
      </c>
      <c r="U595" s="184">
        <f t="shared" si="20"/>
        <v>16727</v>
      </c>
      <c r="V595" s="185"/>
      <c r="W595" s="199">
        <v>0</v>
      </c>
      <c r="X595" s="200">
        <v>0.09</v>
      </c>
      <c r="Y595" s="200">
        <v>4.2712195478300206E-2</v>
      </c>
      <c r="Z595" s="201">
        <v>0</v>
      </c>
      <c r="AA595" s="150"/>
      <c r="AB595" s="202">
        <v>0</v>
      </c>
      <c r="AC595" s="203">
        <v>0</v>
      </c>
      <c r="AD595" s="184">
        <v>0</v>
      </c>
      <c r="AE595" s="203">
        <v>0</v>
      </c>
      <c r="AF595" s="204">
        <v>0</v>
      </c>
      <c r="AG595" s="193"/>
    </row>
    <row r="596" spans="1:33" s="59" customFormat="1">
      <c r="A596" s="194">
        <v>479</v>
      </c>
      <c r="B596" s="195">
        <v>479278753</v>
      </c>
      <c r="C596" s="196" t="s">
        <v>542</v>
      </c>
      <c r="D596" s="197">
        <v>278</v>
      </c>
      <c r="E596" s="196" t="s">
        <v>305</v>
      </c>
      <c r="F596" s="197">
        <v>753</v>
      </c>
      <c r="G596" s="198" t="s">
        <v>426</v>
      </c>
      <c r="H596" s="180"/>
      <c r="I596" s="181">
        <v>16668</v>
      </c>
      <c r="J596" s="181">
        <v>4588</v>
      </c>
      <c r="K596" s="181">
        <v>0</v>
      </c>
      <c r="L596" s="181">
        <v>1088</v>
      </c>
      <c r="M596" s="181">
        <v>22344</v>
      </c>
      <c r="N596" s="180"/>
      <c r="O596" s="182">
        <v>2</v>
      </c>
      <c r="P596" s="182">
        <v>0</v>
      </c>
      <c r="Q596" s="183">
        <v>42512</v>
      </c>
      <c r="R596" s="183">
        <v>0</v>
      </c>
      <c r="S596" s="183">
        <f t="shared" si="19"/>
        <v>0</v>
      </c>
      <c r="T596" s="183">
        <v>2176</v>
      </c>
      <c r="U596" s="184">
        <f t="shared" si="20"/>
        <v>44688</v>
      </c>
      <c r="V596" s="185"/>
      <c r="W596" s="199">
        <v>0</v>
      </c>
      <c r="X596" s="200">
        <v>0.09</v>
      </c>
      <c r="Y596" s="200">
        <v>6.8164668049043396E-3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479</v>
      </c>
      <c r="B597" s="195">
        <v>479278755</v>
      </c>
      <c r="C597" s="196" t="s">
        <v>542</v>
      </c>
      <c r="D597" s="197">
        <v>278</v>
      </c>
      <c r="E597" s="196" t="s">
        <v>305</v>
      </c>
      <c r="F597" s="197">
        <v>755</v>
      </c>
      <c r="G597" s="198" t="s">
        <v>427</v>
      </c>
      <c r="H597" s="180"/>
      <c r="I597" s="181">
        <v>14069</v>
      </c>
      <c r="J597" s="181">
        <v>6401</v>
      </c>
      <c r="K597" s="181">
        <v>0</v>
      </c>
      <c r="L597" s="181">
        <v>1088</v>
      </c>
      <c r="M597" s="181">
        <v>21558</v>
      </c>
      <c r="N597" s="180"/>
      <c r="O597" s="182">
        <v>4</v>
      </c>
      <c r="P597" s="182">
        <v>0</v>
      </c>
      <c r="Q597" s="183">
        <v>81880</v>
      </c>
      <c r="R597" s="183">
        <v>0</v>
      </c>
      <c r="S597" s="183">
        <f t="shared" si="19"/>
        <v>0</v>
      </c>
      <c r="T597" s="183">
        <v>4352</v>
      </c>
      <c r="U597" s="184">
        <f t="shared" si="20"/>
        <v>86232</v>
      </c>
      <c r="V597" s="185"/>
      <c r="W597" s="199">
        <v>0</v>
      </c>
      <c r="X597" s="200">
        <v>0.09</v>
      </c>
      <c r="Y597" s="200">
        <v>2.4821027246421365E-2</v>
      </c>
      <c r="Z597" s="201">
        <v>0</v>
      </c>
      <c r="AA597" s="150"/>
      <c r="AB597" s="202">
        <v>1</v>
      </c>
      <c r="AC597" s="203">
        <v>0</v>
      </c>
      <c r="AD597" s="184">
        <v>0</v>
      </c>
      <c r="AE597" s="203">
        <v>0</v>
      </c>
      <c r="AF597" s="204">
        <v>0</v>
      </c>
      <c r="AG597" s="193"/>
    </row>
    <row r="598" spans="1:33" s="59" customFormat="1">
      <c r="A598" s="194">
        <v>479</v>
      </c>
      <c r="B598" s="195">
        <v>479278766</v>
      </c>
      <c r="C598" s="196" t="s">
        <v>542</v>
      </c>
      <c r="D598" s="197">
        <v>278</v>
      </c>
      <c r="E598" s="196" t="s">
        <v>305</v>
      </c>
      <c r="F598" s="197">
        <v>766</v>
      </c>
      <c r="G598" s="198" t="s">
        <v>431</v>
      </c>
      <c r="H598" s="180"/>
      <c r="I598" s="181">
        <v>14140</v>
      </c>
      <c r="J598" s="181">
        <v>4297</v>
      </c>
      <c r="K598" s="181">
        <v>0</v>
      </c>
      <c r="L598" s="181">
        <v>1088</v>
      </c>
      <c r="M598" s="181">
        <v>19525</v>
      </c>
      <c r="N598" s="180"/>
      <c r="O598" s="182">
        <v>1</v>
      </c>
      <c r="P598" s="182">
        <v>0</v>
      </c>
      <c r="Q598" s="183">
        <v>18437</v>
      </c>
      <c r="R598" s="183">
        <v>0</v>
      </c>
      <c r="S598" s="183">
        <f t="shared" si="19"/>
        <v>0</v>
      </c>
      <c r="T598" s="183">
        <v>1088</v>
      </c>
      <c r="U598" s="184">
        <f t="shared" si="20"/>
        <v>19525</v>
      </c>
      <c r="V598" s="185"/>
      <c r="W598" s="199">
        <v>0</v>
      </c>
      <c r="X598" s="200">
        <v>0.09</v>
      </c>
      <c r="Y598" s="200">
        <v>2.5330935885663442E-3</v>
      </c>
      <c r="Z598" s="201">
        <v>0</v>
      </c>
      <c r="AA598" s="150"/>
      <c r="AB598" s="202">
        <v>0</v>
      </c>
      <c r="AC598" s="203">
        <v>0</v>
      </c>
      <c r="AD598" s="184">
        <v>0</v>
      </c>
      <c r="AE598" s="203">
        <v>0</v>
      </c>
      <c r="AF598" s="204">
        <v>0</v>
      </c>
      <c r="AG598" s="193"/>
    </row>
    <row r="599" spans="1:33" s="59" customFormat="1">
      <c r="A599" s="194">
        <v>481</v>
      </c>
      <c r="B599" s="195">
        <v>481035001</v>
      </c>
      <c r="C599" s="196" t="s">
        <v>543</v>
      </c>
      <c r="D599" s="197">
        <v>35</v>
      </c>
      <c r="E599" s="196" t="s">
        <v>62</v>
      </c>
      <c r="F599" s="197">
        <v>1</v>
      </c>
      <c r="G599" s="198" t="s">
        <v>28</v>
      </c>
      <c r="H599" s="180"/>
      <c r="I599" s="181">
        <v>4777</v>
      </c>
      <c r="J599" s="181">
        <v>474</v>
      </c>
      <c r="K599" s="181">
        <v>0</v>
      </c>
      <c r="L599" s="181">
        <v>1088</v>
      </c>
      <c r="M599" s="181">
        <v>6339</v>
      </c>
      <c r="N599" s="180"/>
      <c r="O599" s="182">
        <v>1</v>
      </c>
      <c r="P599" s="182">
        <v>0</v>
      </c>
      <c r="Q599" s="183">
        <v>5251</v>
      </c>
      <c r="R599" s="183">
        <v>0</v>
      </c>
      <c r="S599" s="183">
        <f t="shared" si="19"/>
        <v>0</v>
      </c>
      <c r="T599" s="183">
        <v>1088</v>
      </c>
      <c r="U599" s="184">
        <f t="shared" si="20"/>
        <v>6339</v>
      </c>
      <c r="V599" s="185"/>
      <c r="W599" s="199">
        <v>0</v>
      </c>
      <c r="X599" s="200">
        <v>0.09</v>
      </c>
      <c r="Y599" s="200">
        <v>2.1174847321969389E-2</v>
      </c>
      <c r="Z599" s="201">
        <v>0</v>
      </c>
      <c r="AA599" s="150"/>
      <c r="AB599" s="202">
        <v>0</v>
      </c>
      <c r="AC599" s="203">
        <v>0</v>
      </c>
      <c r="AD599" s="184">
        <v>0</v>
      </c>
      <c r="AE599" s="203">
        <v>0</v>
      </c>
      <c r="AF599" s="204">
        <v>0</v>
      </c>
      <c r="AG599" s="193"/>
    </row>
    <row r="600" spans="1:33" s="59" customFormat="1">
      <c r="A600" s="194">
        <v>481</v>
      </c>
      <c r="B600" s="195">
        <v>481035016</v>
      </c>
      <c r="C600" s="196" t="s">
        <v>543</v>
      </c>
      <c r="D600" s="197">
        <v>35</v>
      </c>
      <c r="E600" s="196" t="s">
        <v>62</v>
      </c>
      <c r="F600" s="197">
        <v>16</v>
      </c>
      <c r="G600" s="198" t="s">
        <v>43</v>
      </c>
      <c r="H600" s="180"/>
      <c r="I600" s="181">
        <v>7804</v>
      </c>
      <c r="J600" s="181">
        <v>193</v>
      </c>
      <c r="K600" s="181">
        <v>0</v>
      </c>
      <c r="L600" s="181">
        <v>1088</v>
      </c>
      <c r="M600" s="181">
        <v>9085</v>
      </c>
      <c r="N600" s="180"/>
      <c r="O600" s="182">
        <v>2</v>
      </c>
      <c r="P600" s="182">
        <v>0</v>
      </c>
      <c r="Q600" s="183">
        <v>15994</v>
      </c>
      <c r="R600" s="183">
        <v>0</v>
      </c>
      <c r="S600" s="183">
        <f t="shared" si="19"/>
        <v>0</v>
      </c>
      <c r="T600" s="183">
        <v>2176</v>
      </c>
      <c r="U600" s="184">
        <f t="shared" si="20"/>
        <v>18170</v>
      </c>
      <c r="V600" s="185"/>
      <c r="W600" s="199">
        <v>0</v>
      </c>
      <c r="X600" s="200">
        <v>0.09</v>
      </c>
      <c r="Y600" s="200">
        <v>3.8957345504969071E-2</v>
      </c>
      <c r="Z600" s="201">
        <v>0</v>
      </c>
      <c r="AA600" s="150"/>
      <c r="AB600" s="202">
        <v>1</v>
      </c>
      <c r="AC600" s="203">
        <v>0</v>
      </c>
      <c r="AD600" s="184">
        <v>0</v>
      </c>
      <c r="AE600" s="203">
        <v>0</v>
      </c>
      <c r="AF600" s="204">
        <v>0</v>
      </c>
      <c r="AG600" s="193"/>
    </row>
    <row r="601" spans="1:33" s="59" customFormat="1">
      <c r="A601" s="194">
        <v>481</v>
      </c>
      <c r="B601" s="195">
        <v>481035018</v>
      </c>
      <c r="C601" s="196" t="s">
        <v>543</v>
      </c>
      <c r="D601" s="197">
        <v>35</v>
      </c>
      <c r="E601" s="196" t="s">
        <v>62</v>
      </c>
      <c r="F601" s="197">
        <v>18</v>
      </c>
      <c r="G601" s="198" t="s">
        <v>45</v>
      </c>
      <c r="H601" s="180"/>
      <c r="I601" s="181">
        <v>10193</v>
      </c>
      <c r="J601" s="181">
        <v>4934</v>
      </c>
      <c r="K601" s="181">
        <v>0</v>
      </c>
      <c r="L601" s="181">
        <v>1088</v>
      </c>
      <c r="M601" s="181">
        <v>16215</v>
      </c>
      <c r="N601" s="180"/>
      <c r="O601" s="182">
        <v>3</v>
      </c>
      <c r="P601" s="182">
        <v>0</v>
      </c>
      <c r="Q601" s="183">
        <v>45381</v>
      </c>
      <c r="R601" s="183">
        <v>0</v>
      </c>
      <c r="S601" s="183">
        <f t="shared" si="19"/>
        <v>0</v>
      </c>
      <c r="T601" s="183">
        <v>3264</v>
      </c>
      <c r="U601" s="184">
        <f t="shared" si="20"/>
        <v>48645</v>
      </c>
      <c r="V601" s="185"/>
      <c r="W601" s="199">
        <v>0</v>
      </c>
      <c r="X601" s="200">
        <v>0.09</v>
      </c>
      <c r="Y601" s="200">
        <v>3.7908610774021204E-2</v>
      </c>
      <c r="Z601" s="201">
        <v>0</v>
      </c>
      <c r="AA601" s="150"/>
      <c r="AB601" s="202">
        <v>2</v>
      </c>
      <c r="AC601" s="203">
        <v>0</v>
      </c>
      <c r="AD601" s="184">
        <v>0</v>
      </c>
      <c r="AE601" s="203">
        <v>0</v>
      </c>
      <c r="AF601" s="204">
        <v>0</v>
      </c>
      <c r="AG601" s="193"/>
    </row>
    <row r="602" spans="1:33" s="59" customFormat="1">
      <c r="A602" s="194">
        <v>481</v>
      </c>
      <c r="B602" s="195">
        <v>481035030</v>
      </c>
      <c r="C602" s="196" t="s">
        <v>543</v>
      </c>
      <c r="D602" s="197">
        <v>35</v>
      </c>
      <c r="E602" s="196" t="s">
        <v>62</v>
      </c>
      <c r="F602" s="197">
        <v>30</v>
      </c>
      <c r="G602" s="198" t="s">
        <v>57</v>
      </c>
      <c r="H602" s="180"/>
      <c r="I602" s="181">
        <v>12755.293434167574</v>
      </c>
      <c r="J602" s="181">
        <v>2909</v>
      </c>
      <c r="K602" s="181">
        <v>0</v>
      </c>
      <c r="L602" s="181">
        <v>1088</v>
      </c>
      <c r="M602" s="181">
        <v>16752.293434167572</v>
      </c>
      <c r="N602" s="180"/>
      <c r="O602" s="182">
        <v>2</v>
      </c>
      <c r="P602" s="182">
        <v>0</v>
      </c>
      <c r="Q602" s="183">
        <v>31328</v>
      </c>
      <c r="R602" s="183">
        <v>0</v>
      </c>
      <c r="S602" s="183">
        <f t="shared" si="19"/>
        <v>0</v>
      </c>
      <c r="T602" s="183">
        <v>2176</v>
      </c>
      <c r="U602" s="184">
        <f t="shared" si="20"/>
        <v>33504</v>
      </c>
      <c r="V602" s="185"/>
      <c r="W602" s="199">
        <v>0</v>
      </c>
      <c r="X602" s="200">
        <v>0.09</v>
      </c>
      <c r="Y602" s="200">
        <v>4.9834349216957893E-3</v>
      </c>
      <c r="Z602" s="201">
        <v>0</v>
      </c>
      <c r="AA602" s="150"/>
      <c r="AB602" s="202">
        <v>0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481</v>
      </c>
      <c r="B603" s="195">
        <v>481035035</v>
      </c>
      <c r="C603" s="196" t="s">
        <v>543</v>
      </c>
      <c r="D603" s="197">
        <v>35</v>
      </c>
      <c r="E603" s="196" t="s">
        <v>62</v>
      </c>
      <c r="F603" s="197">
        <v>35</v>
      </c>
      <c r="G603" s="198" t="s">
        <v>62</v>
      </c>
      <c r="H603" s="180"/>
      <c r="I603" s="181">
        <v>16119</v>
      </c>
      <c r="J603" s="181">
        <v>6720</v>
      </c>
      <c r="K603" s="181">
        <v>0</v>
      </c>
      <c r="L603" s="181">
        <v>1088</v>
      </c>
      <c r="M603" s="181">
        <v>23927</v>
      </c>
      <c r="N603" s="180"/>
      <c r="O603" s="182">
        <v>861</v>
      </c>
      <c r="P603" s="182">
        <v>0</v>
      </c>
      <c r="Q603" s="183">
        <v>19664379</v>
      </c>
      <c r="R603" s="183">
        <v>0</v>
      </c>
      <c r="S603" s="183">
        <f t="shared" si="19"/>
        <v>0</v>
      </c>
      <c r="T603" s="183">
        <v>936768</v>
      </c>
      <c r="U603" s="184">
        <f t="shared" si="20"/>
        <v>20601147</v>
      </c>
      <c r="V603" s="185"/>
      <c r="W603" s="199">
        <v>0</v>
      </c>
      <c r="X603" s="200">
        <v>0.18</v>
      </c>
      <c r="Y603" s="200">
        <v>0.16565967553026908</v>
      </c>
      <c r="Z603" s="201">
        <v>0</v>
      </c>
      <c r="AA603" s="150"/>
      <c r="AB603" s="202">
        <v>54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481</v>
      </c>
      <c r="B604" s="195">
        <v>481035040</v>
      </c>
      <c r="C604" s="196" t="s">
        <v>543</v>
      </c>
      <c r="D604" s="197">
        <v>35</v>
      </c>
      <c r="E604" s="196" t="s">
        <v>62</v>
      </c>
      <c r="F604" s="197">
        <v>40</v>
      </c>
      <c r="G604" s="198" t="s">
        <v>67</v>
      </c>
      <c r="H604" s="180"/>
      <c r="I604" s="181">
        <v>13175</v>
      </c>
      <c r="J604" s="181">
        <v>3144</v>
      </c>
      <c r="K604" s="181">
        <v>0</v>
      </c>
      <c r="L604" s="181">
        <v>1088</v>
      </c>
      <c r="M604" s="181">
        <v>17407</v>
      </c>
      <c r="N604" s="180"/>
      <c r="O604" s="182">
        <v>2</v>
      </c>
      <c r="P604" s="182">
        <v>0</v>
      </c>
      <c r="Q604" s="183">
        <v>32638</v>
      </c>
      <c r="R604" s="183">
        <v>0</v>
      </c>
      <c r="S604" s="183">
        <f t="shared" si="19"/>
        <v>0</v>
      </c>
      <c r="T604" s="183">
        <v>2176</v>
      </c>
      <c r="U604" s="184">
        <f t="shared" si="20"/>
        <v>34814</v>
      </c>
      <c r="V604" s="185"/>
      <c r="W604" s="199">
        <v>0</v>
      </c>
      <c r="X604" s="200">
        <v>0.09</v>
      </c>
      <c r="Y604" s="200">
        <v>4.9915978714833555E-3</v>
      </c>
      <c r="Z604" s="201">
        <v>0</v>
      </c>
      <c r="AA604" s="150"/>
      <c r="AB604" s="202">
        <v>0</v>
      </c>
      <c r="AC604" s="203">
        <v>0</v>
      </c>
      <c r="AD604" s="184">
        <v>0</v>
      </c>
      <c r="AE604" s="203">
        <v>0</v>
      </c>
      <c r="AF604" s="204">
        <v>0</v>
      </c>
      <c r="AG604" s="193"/>
    </row>
    <row r="605" spans="1:33" s="59" customFormat="1">
      <c r="A605" s="194">
        <v>481</v>
      </c>
      <c r="B605" s="195">
        <v>481035044</v>
      </c>
      <c r="C605" s="196" t="s">
        <v>543</v>
      </c>
      <c r="D605" s="197">
        <v>35</v>
      </c>
      <c r="E605" s="196" t="s">
        <v>62</v>
      </c>
      <c r="F605" s="197">
        <v>44</v>
      </c>
      <c r="G605" s="198" t="s">
        <v>71</v>
      </c>
      <c r="H605" s="180"/>
      <c r="I605" s="181">
        <v>15321</v>
      </c>
      <c r="J605" s="181">
        <v>266</v>
      </c>
      <c r="K605" s="181">
        <v>0</v>
      </c>
      <c r="L605" s="181">
        <v>1088</v>
      </c>
      <c r="M605" s="181">
        <v>16675</v>
      </c>
      <c r="N605" s="180"/>
      <c r="O605" s="182">
        <v>10</v>
      </c>
      <c r="P605" s="182">
        <v>0</v>
      </c>
      <c r="Q605" s="183">
        <v>155870</v>
      </c>
      <c r="R605" s="183">
        <v>0</v>
      </c>
      <c r="S605" s="183">
        <f t="shared" si="19"/>
        <v>0</v>
      </c>
      <c r="T605" s="183">
        <v>10880</v>
      </c>
      <c r="U605" s="184">
        <f t="shared" si="20"/>
        <v>166750</v>
      </c>
      <c r="V605" s="185"/>
      <c r="W605" s="199">
        <v>0</v>
      </c>
      <c r="X605" s="200">
        <v>0.18</v>
      </c>
      <c r="Y605" s="200">
        <v>8.4659399257885931E-2</v>
      </c>
      <c r="Z605" s="201">
        <v>0</v>
      </c>
      <c r="AA605" s="150"/>
      <c r="AB605" s="202">
        <v>3</v>
      </c>
      <c r="AC605" s="203">
        <v>0</v>
      </c>
      <c r="AD605" s="184">
        <v>0</v>
      </c>
      <c r="AE605" s="203">
        <v>0</v>
      </c>
      <c r="AF605" s="204">
        <v>0</v>
      </c>
      <c r="AG605" s="193"/>
    </row>
    <row r="606" spans="1:33" s="59" customFormat="1">
      <c r="A606" s="194">
        <v>481</v>
      </c>
      <c r="B606" s="195">
        <v>481035057</v>
      </c>
      <c r="C606" s="196" t="s">
        <v>543</v>
      </c>
      <c r="D606" s="197">
        <v>35</v>
      </c>
      <c r="E606" s="196" t="s">
        <v>62</v>
      </c>
      <c r="F606" s="197">
        <v>57</v>
      </c>
      <c r="G606" s="198" t="s">
        <v>84</v>
      </c>
      <c r="H606" s="180"/>
      <c r="I606" s="181">
        <v>10776</v>
      </c>
      <c r="J606" s="181">
        <v>312</v>
      </c>
      <c r="K606" s="181">
        <v>0</v>
      </c>
      <c r="L606" s="181">
        <v>1088</v>
      </c>
      <c r="M606" s="181">
        <v>12176</v>
      </c>
      <c r="N606" s="180"/>
      <c r="O606" s="182">
        <v>1</v>
      </c>
      <c r="P606" s="182">
        <v>0</v>
      </c>
      <c r="Q606" s="183">
        <v>11088</v>
      </c>
      <c r="R606" s="183">
        <v>0</v>
      </c>
      <c r="S606" s="183">
        <f t="shared" si="19"/>
        <v>0</v>
      </c>
      <c r="T606" s="183">
        <v>1088</v>
      </c>
      <c r="U606" s="184">
        <f t="shared" si="20"/>
        <v>12176</v>
      </c>
      <c r="V606" s="185"/>
      <c r="W606" s="199">
        <v>0</v>
      </c>
      <c r="X606" s="200">
        <v>0.18</v>
      </c>
      <c r="Y606" s="200">
        <v>0.12500529622681725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481</v>
      </c>
      <c r="B607" s="195">
        <v>481035073</v>
      </c>
      <c r="C607" s="196" t="s">
        <v>543</v>
      </c>
      <c r="D607" s="197">
        <v>35</v>
      </c>
      <c r="E607" s="196" t="s">
        <v>62</v>
      </c>
      <c r="F607" s="197">
        <v>73</v>
      </c>
      <c r="G607" s="198" t="s">
        <v>100</v>
      </c>
      <c r="H607" s="180"/>
      <c r="I607" s="181">
        <v>12130</v>
      </c>
      <c r="J607" s="181">
        <v>8917</v>
      </c>
      <c r="K607" s="181">
        <v>0</v>
      </c>
      <c r="L607" s="181">
        <v>1088</v>
      </c>
      <c r="M607" s="181">
        <v>22135</v>
      </c>
      <c r="N607" s="180"/>
      <c r="O607" s="182">
        <v>2</v>
      </c>
      <c r="P607" s="182">
        <v>0</v>
      </c>
      <c r="Q607" s="183">
        <v>42094</v>
      </c>
      <c r="R607" s="183">
        <v>0</v>
      </c>
      <c r="S607" s="183">
        <f t="shared" si="19"/>
        <v>0</v>
      </c>
      <c r="T607" s="183">
        <v>2176</v>
      </c>
      <c r="U607" s="184">
        <f t="shared" si="20"/>
        <v>44270</v>
      </c>
      <c r="V607" s="185"/>
      <c r="W607" s="199">
        <v>0</v>
      </c>
      <c r="X607" s="200">
        <v>0.09</v>
      </c>
      <c r="Y607" s="200">
        <v>1.2852499121079122E-2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481</v>
      </c>
      <c r="B608" s="195">
        <v>481035101</v>
      </c>
      <c r="C608" s="196" t="s">
        <v>543</v>
      </c>
      <c r="D608" s="197">
        <v>35</v>
      </c>
      <c r="E608" s="196" t="s">
        <v>62</v>
      </c>
      <c r="F608" s="197">
        <v>101</v>
      </c>
      <c r="G608" s="198" t="s">
        <v>128</v>
      </c>
      <c r="H608" s="180"/>
      <c r="I608" s="181">
        <v>10831</v>
      </c>
      <c r="J608" s="181">
        <v>3427</v>
      </c>
      <c r="K608" s="181">
        <v>0</v>
      </c>
      <c r="L608" s="181">
        <v>1088</v>
      </c>
      <c r="M608" s="181">
        <v>15346</v>
      </c>
      <c r="N608" s="180"/>
      <c r="O608" s="182">
        <v>1</v>
      </c>
      <c r="P608" s="182">
        <v>0</v>
      </c>
      <c r="Q608" s="183">
        <v>14258</v>
      </c>
      <c r="R608" s="183">
        <v>0</v>
      </c>
      <c r="S608" s="183">
        <f t="shared" si="19"/>
        <v>0</v>
      </c>
      <c r="T608" s="183">
        <v>1088</v>
      </c>
      <c r="U608" s="184">
        <f t="shared" si="20"/>
        <v>15346</v>
      </c>
      <c r="V608" s="185"/>
      <c r="W608" s="199">
        <v>0</v>
      </c>
      <c r="X608" s="200">
        <v>0.09</v>
      </c>
      <c r="Y608" s="200">
        <v>6.1491070957383681E-2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481</v>
      </c>
      <c r="B609" s="195">
        <v>481035176</v>
      </c>
      <c r="C609" s="196" t="s">
        <v>543</v>
      </c>
      <c r="D609" s="197">
        <v>35</v>
      </c>
      <c r="E609" s="196" t="s">
        <v>62</v>
      </c>
      <c r="F609" s="197">
        <v>176</v>
      </c>
      <c r="G609" s="198" t="s">
        <v>203</v>
      </c>
      <c r="H609" s="180"/>
      <c r="I609" s="181">
        <v>14579.208574859711</v>
      </c>
      <c r="J609" s="181">
        <v>6136</v>
      </c>
      <c r="K609" s="181">
        <v>0</v>
      </c>
      <c r="L609" s="181">
        <v>1088</v>
      </c>
      <c r="M609" s="181">
        <v>21803.208574859709</v>
      </c>
      <c r="N609" s="180"/>
      <c r="O609" s="182">
        <v>1</v>
      </c>
      <c r="P609" s="182">
        <v>0</v>
      </c>
      <c r="Q609" s="183">
        <v>20715</v>
      </c>
      <c r="R609" s="183">
        <v>0</v>
      </c>
      <c r="S609" s="183">
        <f t="shared" si="19"/>
        <v>0</v>
      </c>
      <c r="T609" s="183">
        <v>1088</v>
      </c>
      <c r="U609" s="184">
        <f t="shared" si="20"/>
        <v>21803</v>
      </c>
      <c r="V609" s="185"/>
      <c r="W609" s="199">
        <v>0</v>
      </c>
      <c r="X609" s="200">
        <v>0.09</v>
      </c>
      <c r="Y609" s="200">
        <v>8.6472186273090834E-2</v>
      </c>
      <c r="Z609" s="201">
        <v>0</v>
      </c>
      <c r="AA609" s="150"/>
      <c r="AB609" s="202">
        <v>0</v>
      </c>
      <c r="AC609" s="203">
        <v>0</v>
      </c>
      <c r="AD609" s="184">
        <v>0</v>
      </c>
      <c r="AE609" s="203">
        <v>0</v>
      </c>
      <c r="AF609" s="204">
        <v>0</v>
      </c>
      <c r="AG609" s="193"/>
    </row>
    <row r="610" spans="1:33" s="59" customFormat="1">
      <c r="A610" s="194">
        <v>481</v>
      </c>
      <c r="B610" s="195">
        <v>481035181</v>
      </c>
      <c r="C610" s="196" t="s">
        <v>543</v>
      </c>
      <c r="D610" s="197">
        <v>35</v>
      </c>
      <c r="E610" s="196" t="s">
        <v>62</v>
      </c>
      <c r="F610" s="197">
        <v>181</v>
      </c>
      <c r="G610" s="198" t="s">
        <v>208</v>
      </c>
      <c r="H610" s="180"/>
      <c r="I610" s="181">
        <v>4777</v>
      </c>
      <c r="J610" s="181">
        <v>90</v>
      </c>
      <c r="K610" s="181">
        <v>0</v>
      </c>
      <c r="L610" s="181">
        <v>1088</v>
      </c>
      <c r="M610" s="181">
        <v>5955</v>
      </c>
      <c r="N610" s="180"/>
      <c r="O610" s="182">
        <v>1</v>
      </c>
      <c r="P610" s="182">
        <v>0</v>
      </c>
      <c r="Q610" s="183">
        <v>4867</v>
      </c>
      <c r="R610" s="183">
        <v>0</v>
      </c>
      <c r="S610" s="183">
        <f t="shared" si="19"/>
        <v>0</v>
      </c>
      <c r="T610" s="183">
        <v>1088</v>
      </c>
      <c r="U610" s="184">
        <f t="shared" si="20"/>
        <v>5955</v>
      </c>
      <c r="V610" s="185"/>
      <c r="W610" s="199">
        <v>0</v>
      </c>
      <c r="X610" s="200">
        <v>0.09</v>
      </c>
      <c r="Y610" s="200">
        <v>2.4454459903836961E-2</v>
      </c>
      <c r="Z610" s="201">
        <v>0</v>
      </c>
      <c r="AA610" s="150"/>
      <c r="AB610" s="202">
        <v>0</v>
      </c>
      <c r="AC610" s="203">
        <v>0</v>
      </c>
      <c r="AD610" s="184">
        <v>0</v>
      </c>
      <c r="AE610" s="203">
        <v>0</v>
      </c>
      <c r="AF610" s="204">
        <v>0</v>
      </c>
      <c r="AG610" s="193"/>
    </row>
    <row r="611" spans="1:33" s="59" customFormat="1">
      <c r="A611" s="194">
        <v>481</v>
      </c>
      <c r="B611" s="195">
        <v>481035189</v>
      </c>
      <c r="C611" s="196" t="s">
        <v>543</v>
      </c>
      <c r="D611" s="197">
        <v>35</v>
      </c>
      <c r="E611" s="196" t="s">
        <v>62</v>
      </c>
      <c r="F611" s="197">
        <v>189</v>
      </c>
      <c r="G611" s="198" t="s">
        <v>216</v>
      </c>
      <c r="H611" s="180"/>
      <c r="I611" s="181">
        <v>11876.535469617698</v>
      </c>
      <c r="J611" s="181">
        <v>4098</v>
      </c>
      <c r="K611" s="181">
        <v>0</v>
      </c>
      <c r="L611" s="181">
        <v>1088</v>
      </c>
      <c r="M611" s="181">
        <v>17062.535469617698</v>
      </c>
      <c r="N611" s="180"/>
      <c r="O611" s="182">
        <v>4</v>
      </c>
      <c r="P611" s="182">
        <v>0</v>
      </c>
      <c r="Q611" s="183">
        <v>63900</v>
      </c>
      <c r="R611" s="183">
        <v>0</v>
      </c>
      <c r="S611" s="183">
        <f t="shared" si="19"/>
        <v>0</v>
      </c>
      <c r="T611" s="183">
        <v>4352</v>
      </c>
      <c r="U611" s="184">
        <f t="shared" si="20"/>
        <v>68252</v>
      </c>
      <c r="V611" s="185"/>
      <c r="W611" s="199">
        <v>0</v>
      </c>
      <c r="X611" s="200">
        <v>0.09</v>
      </c>
      <c r="Y611" s="200">
        <v>4.2563431798529824E-3</v>
      </c>
      <c r="Z611" s="201">
        <v>0</v>
      </c>
      <c r="AA611" s="150"/>
      <c r="AB611" s="202">
        <v>0</v>
      </c>
      <c r="AC611" s="203">
        <v>0</v>
      </c>
      <c r="AD611" s="184">
        <v>0</v>
      </c>
      <c r="AE611" s="203">
        <v>0</v>
      </c>
      <c r="AF611" s="204">
        <v>0</v>
      </c>
      <c r="AG611" s="193"/>
    </row>
    <row r="612" spans="1:33" s="59" customFormat="1">
      <c r="A612" s="194">
        <v>481</v>
      </c>
      <c r="B612" s="195">
        <v>481035212</v>
      </c>
      <c r="C612" s="196" t="s">
        <v>543</v>
      </c>
      <c r="D612" s="197">
        <v>35</v>
      </c>
      <c r="E612" s="196" t="s">
        <v>62</v>
      </c>
      <c r="F612" s="197">
        <v>212</v>
      </c>
      <c r="G612" s="198" t="s">
        <v>239</v>
      </c>
      <c r="H612" s="180"/>
      <c r="I612" s="181">
        <v>4777</v>
      </c>
      <c r="J612" s="181">
        <v>1219</v>
      </c>
      <c r="K612" s="181">
        <v>0</v>
      </c>
      <c r="L612" s="181">
        <v>1088</v>
      </c>
      <c r="M612" s="181">
        <v>7084</v>
      </c>
      <c r="N612" s="180"/>
      <c r="O612" s="182">
        <v>1</v>
      </c>
      <c r="P612" s="182">
        <v>0</v>
      </c>
      <c r="Q612" s="183">
        <v>5996</v>
      </c>
      <c r="R612" s="183">
        <v>0</v>
      </c>
      <c r="S612" s="183">
        <f t="shared" si="19"/>
        <v>0</v>
      </c>
      <c r="T612" s="183">
        <v>1088</v>
      </c>
      <c r="U612" s="184">
        <f t="shared" si="20"/>
        <v>7084</v>
      </c>
      <c r="V612" s="185"/>
      <c r="W612" s="199">
        <v>0</v>
      </c>
      <c r="X612" s="200">
        <v>0.09</v>
      </c>
      <c r="Y612" s="200">
        <v>3.3104005734533461E-2</v>
      </c>
      <c r="Z612" s="201">
        <v>0</v>
      </c>
      <c r="AA612" s="150"/>
      <c r="AB612" s="202">
        <v>0</v>
      </c>
      <c r="AC612" s="203">
        <v>0</v>
      </c>
      <c r="AD612" s="184">
        <v>0</v>
      </c>
      <c r="AE612" s="203">
        <v>0</v>
      </c>
      <c r="AF612" s="204">
        <v>0</v>
      </c>
      <c r="AG612" s="193"/>
    </row>
    <row r="613" spans="1:33" s="59" customFormat="1">
      <c r="A613" s="194">
        <v>481</v>
      </c>
      <c r="B613" s="195">
        <v>481035220</v>
      </c>
      <c r="C613" s="196" t="s">
        <v>543</v>
      </c>
      <c r="D613" s="197">
        <v>35</v>
      </c>
      <c r="E613" s="196" t="s">
        <v>62</v>
      </c>
      <c r="F613" s="197">
        <v>220</v>
      </c>
      <c r="G613" s="198" t="s">
        <v>247</v>
      </c>
      <c r="H613" s="180"/>
      <c r="I613" s="181">
        <v>9788</v>
      </c>
      <c r="J613" s="181">
        <v>3805</v>
      </c>
      <c r="K613" s="181">
        <v>0</v>
      </c>
      <c r="L613" s="181">
        <v>1088</v>
      </c>
      <c r="M613" s="181">
        <v>14681</v>
      </c>
      <c r="N613" s="180"/>
      <c r="O613" s="182">
        <v>6</v>
      </c>
      <c r="P613" s="182">
        <v>0</v>
      </c>
      <c r="Q613" s="183">
        <v>81558</v>
      </c>
      <c r="R613" s="183">
        <v>0</v>
      </c>
      <c r="S613" s="183">
        <f t="shared" si="19"/>
        <v>0</v>
      </c>
      <c r="T613" s="183">
        <v>6528</v>
      </c>
      <c r="U613" s="184">
        <f t="shared" si="20"/>
        <v>88086</v>
      </c>
      <c r="V613" s="185"/>
      <c r="W613" s="199">
        <v>0</v>
      </c>
      <c r="X613" s="200">
        <v>0.09</v>
      </c>
      <c r="Y613" s="200">
        <v>1.7515929407843047E-2</v>
      </c>
      <c r="Z613" s="201">
        <v>0</v>
      </c>
      <c r="AA613" s="150"/>
      <c r="AB613" s="202">
        <v>1</v>
      </c>
      <c r="AC613" s="203">
        <v>0</v>
      </c>
      <c r="AD613" s="184">
        <v>0</v>
      </c>
      <c r="AE613" s="203">
        <v>0</v>
      </c>
      <c r="AF613" s="204">
        <v>0</v>
      </c>
      <c r="AG613" s="193"/>
    </row>
    <row r="614" spans="1:33" s="59" customFormat="1">
      <c r="A614" s="194">
        <v>481</v>
      </c>
      <c r="B614" s="195">
        <v>481035243</v>
      </c>
      <c r="C614" s="196" t="s">
        <v>543</v>
      </c>
      <c r="D614" s="197">
        <v>35</v>
      </c>
      <c r="E614" s="196" t="s">
        <v>62</v>
      </c>
      <c r="F614" s="197">
        <v>243</v>
      </c>
      <c r="G614" s="198" t="s">
        <v>270</v>
      </c>
      <c r="H614" s="180"/>
      <c r="I614" s="181">
        <v>16851</v>
      </c>
      <c r="J614" s="181">
        <v>2399</v>
      </c>
      <c r="K614" s="181">
        <v>0</v>
      </c>
      <c r="L614" s="181">
        <v>1088</v>
      </c>
      <c r="M614" s="181">
        <v>20338</v>
      </c>
      <c r="N614" s="180"/>
      <c r="O614" s="182">
        <v>2</v>
      </c>
      <c r="P614" s="182">
        <v>0</v>
      </c>
      <c r="Q614" s="183">
        <v>38500</v>
      </c>
      <c r="R614" s="183">
        <v>0</v>
      </c>
      <c r="S614" s="183">
        <f t="shared" si="19"/>
        <v>0</v>
      </c>
      <c r="T614" s="183">
        <v>2176</v>
      </c>
      <c r="U614" s="184">
        <f t="shared" si="20"/>
        <v>40676</v>
      </c>
      <c r="V614" s="185"/>
      <c r="W614" s="199">
        <v>0</v>
      </c>
      <c r="X614" s="200">
        <v>0.09</v>
      </c>
      <c r="Y614" s="200">
        <v>5.5095214728498702E-3</v>
      </c>
      <c r="Z614" s="201">
        <v>0</v>
      </c>
      <c r="AA614" s="150"/>
      <c r="AB614" s="202">
        <v>0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481</v>
      </c>
      <c r="B615" s="195">
        <v>481035244</v>
      </c>
      <c r="C615" s="196" t="s">
        <v>543</v>
      </c>
      <c r="D615" s="197">
        <v>35</v>
      </c>
      <c r="E615" s="196" t="s">
        <v>62</v>
      </c>
      <c r="F615" s="197">
        <v>244</v>
      </c>
      <c r="G615" s="198" t="s">
        <v>271</v>
      </c>
      <c r="H615" s="180"/>
      <c r="I615" s="181">
        <v>15942</v>
      </c>
      <c r="J615" s="181">
        <v>4779</v>
      </c>
      <c r="K615" s="181">
        <v>0</v>
      </c>
      <c r="L615" s="181">
        <v>1088</v>
      </c>
      <c r="M615" s="181">
        <v>21809</v>
      </c>
      <c r="N615" s="180"/>
      <c r="O615" s="182">
        <v>12</v>
      </c>
      <c r="P615" s="182">
        <v>0</v>
      </c>
      <c r="Q615" s="183">
        <v>248652</v>
      </c>
      <c r="R615" s="183">
        <v>0</v>
      </c>
      <c r="S615" s="183">
        <f t="shared" si="19"/>
        <v>0</v>
      </c>
      <c r="T615" s="183">
        <v>13056</v>
      </c>
      <c r="U615" s="184">
        <f t="shared" si="20"/>
        <v>261708</v>
      </c>
      <c r="V615" s="185"/>
      <c r="W615" s="199">
        <v>0</v>
      </c>
      <c r="X615" s="200">
        <v>0.09</v>
      </c>
      <c r="Y615" s="200">
        <v>0.11384987709786977</v>
      </c>
      <c r="Z615" s="201">
        <v>0</v>
      </c>
      <c r="AA615" s="150"/>
      <c r="AB615" s="202">
        <v>2</v>
      </c>
      <c r="AC615" s="203">
        <v>2.5138237516796758</v>
      </c>
      <c r="AD615" s="184">
        <v>54824.941958554562</v>
      </c>
      <c r="AE615" s="203">
        <v>0</v>
      </c>
      <c r="AF615" s="204">
        <v>0</v>
      </c>
      <c r="AG615" s="193"/>
    </row>
    <row r="616" spans="1:33" s="59" customFormat="1">
      <c r="A616" s="194">
        <v>481</v>
      </c>
      <c r="B616" s="195">
        <v>481035285</v>
      </c>
      <c r="C616" s="196" t="s">
        <v>543</v>
      </c>
      <c r="D616" s="197">
        <v>35</v>
      </c>
      <c r="E616" s="196" t="s">
        <v>62</v>
      </c>
      <c r="F616" s="197">
        <v>285</v>
      </c>
      <c r="G616" s="198" t="s">
        <v>312</v>
      </c>
      <c r="H616" s="180"/>
      <c r="I616" s="181">
        <v>14593</v>
      </c>
      <c r="J616" s="181">
        <v>2777</v>
      </c>
      <c r="K616" s="181">
        <v>0</v>
      </c>
      <c r="L616" s="181">
        <v>1088</v>
      </c>
      <c r="M616" s="181">
        <v>18458</v>
      </c>
      <c r="N616" s="180"/>
      <c r="O616" s="182">
        <v>7</v>
      </c>
      <c r="P616" s="182">
        <v>0</v>
      </c>
      <c r="Q616" s="183">
        <v>121590</v>
      </c>
      <c r="R616" s="183">
        <v>0</v>
      </c>
      <c r="S616" s="183">
        <f t="shared" si="19"/>
        <v>0</v>
      </c>
      <c r="T616" s="183">
        <v>7616</v>
      </c>
      <c r="U616" s="184">
        <f t="shared" si="20"/>
        <v>129206</v>
      </c>
      <c r="V616" s="185"/>
      <c r="W616" s="199">
        <v>0</v>
      </c>
      <c r="X616" s="200">
        <v>0.09</v>
      </c>
      <c r="Y616" s="200">
        <v>3.5081231830053926E-2</v>
      </c>
      <c r="Z616" s="201">
        <v>0</v>
      </c>
      <c r="AA616" s="150"/>
      <c r="AB616" s="202">
        <v>1</v>
      </c>
      <c r="AC616" s="203">
        <v>0</v>
      </c>
      <c r="AD616" s="184">
        <v>0</v>
      </c>
      <c r="AE616" s="203">
        <v>0</v>
      </c>
      <c r="AF616" s="204">
        <v>0</v>
      </c>
      <c r="AG616" s="193"/>
    </row>
    <row r="617" spans="1:33" s="59" customFormat="1">
      <c r="A617" s="194">
        <v>481</v>
      </c>
      <c r="B617" s="195">
        <v>481035307</v>
      </c>
      <c r="C617" s="196" t="s">
        <v>543</v>
      </c>
      <c r="D617" s="197">
        <v>35</v>
      </c>
      <c r="E617" s="196" t="s">
        <v>62</v>
      </c>
      <c r="F617" s="197">
        <v>307</v>
      </c>
      <c r="G617" s="198" t="s">
        <v>334</v>
      </c>
      <c r="H617" s="180"/>
      <c r="I617" s="181">
        <v>7804</v>
      </c>
      <c r="J617" s="181">
        <v>3292</v>
      </c>
      <c r="K617" s="181">
        <v>0</v>
      </c>
      <c r="L617" s="181">
        <v>1088</v>
      </c>
      <c r="M617" s="181">
        <v>12184</v>
      </c>
      <c r="N617" s="180"/>
      <c r="O617" s="182">
        <v>1</v>
      </c>
      <c r="P617" s="182">
        <v>0</v>
      </c>
      <c r="Q617" s="183">
        <v>11096</v>
      </c>
      <c r="R617" s="183">
        <v>0</v>
      </c>
      <c r="S617" s="183">
        <f t="shared" si="19"/>
        <v>0</v>
      </c>
      <c r="T617" s="183">
        <v>1088</v>
      </c>
      <c r="U617" s="184">
        <f t="shared" si="20"/>
        <v>12184</v>
      </c>
      <c r="V617" s="185"/>
      <c r="W617" s="199">
        <v>0</v>
      </c>
      <c r="X617" s="200">
        <v>0.09</v>
      </c>
      <c r="Y617" s="200">
        <v>7.1436398033063531E-3</v>
      </c>
      <c r="Z617" s="201">
        <v>0</v>
      </c>
      <c r="AA617" s="150"/>
      <c r="AB617" s="202">
        <v>1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481</v>
      </c>
      <c r="B618" s="195">
        <v>481035336</v>
      </c>
      <c r="C618" s="196" t="s">
        <v>543</v>
      </c>
      <c r="D618" s="197">
        <v>35</v>
      </c>
      <c r="E618" s="196" t="s">
        <v>62</v>
      </c>
      <c r="F618" s="197">
        <v>336</v>
      </c>
      <c r="G618" s="198" t="s">
        <v>363</v>
      </c>
      <c r="H618" s="180"/>
      <c r="I618" s="181">
        <v>17940</v>
      </c>
      <c r="J618" s="181">
        <v>2435</v>
      </c>
      <c r="K618" s="181">
        <v>0</v>
      </c>
      <c r="L618" s="181">
        <v>1088</v>
      </c>
      <c r="M618" s="181">
        <v>21463</v>
      </c>
      <c r="N618" s="180"/>
      <c r="O618" s="182">
        <v>2</v>
      </c>
      <c r="P618" s="182">
        <v>0</v>
      </c>
      <c r="Q618" s="183">
        <v>40750</v>
      </c>
      <c r="R618" s="183">
        <v>0</v>
      </c>
      <c r="S618" s="183">
        <f t="shared" si="19"/>
        <v>0</v>
      </c>
      <c r="T618" s="183">
        <v>2176</v>
      </c>
      <c r="U618" s="184">
        <f t="shared" si="20"/>
        <v>42926</v>
      </c>
      <c r="V618" s="185"/>
      <c r="W618" s="199">
        <v>0</v>
      </c>
      <c r="X618" s="200">
        <v>0.09</v>
      </c>
      <c r="Y618" s="200">
        <v>4.480891826309566E-2</v>
      </c>
      <c r="Z618" s="201">
        <v>0</v>
      </c>
      <c r="AA618" s="150"/>
      <c r="AB618" s="202">
        <v>0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482</v>
      </c>
      <c r="B619" s="195">
        <v>482204007</v>
      </c>
      <c r="C619" s="196" t="s">
        <v>544</v>
      </c>
      <c r="D619" s="197">
        <v>204</v>
      </c>
      <c r="E619" s="196" t="s">
        <v>231</v>
      </c>
      <c r="F619" s="197">
        <v>7</v>
      </c>
      <c r="G619" s="198" t="s">
        <v>34</v>
      </c>
      <c r="H619" s="180"/>
      <c r="I619" s="181">
        <v>10959</v>
      </c>
      <c r="J619" s="181">
        <v>5534</v>
      </c>
      <c r="K619" s="181">
        <v>0</v>
      </c>
      <c r="L619" s="181">
        <v>1088</v>
      </c>
      <c r="M619" s="181">
        <v>17581</v>
      </c>
      <c r="N619" s="180"/>
      <c r="O619" s="182">
        <v>90</v>
      </c>
      <c r="P619" s="182">
        <v>0</v>
      </c>
      <c r="Q619" s="183">
        <v>1484370</v>
      </c>
      <c r="R619" s="183">
        <v>0</v>
      </c>
      <c r="S619" s="183">
        <f t="shared" si="19"/>
        <v>0</v>
      </c>
      <c r="T619" s="183">
        <v>97920</v>
      </c>
      <c r="U619" s="184">
        <f t="shared" si="20"/>
        <v>1582290</v>
      </c>
      <c r="V619" s="185"/>
      <c r="W619" s="199">
        <v>0</v>
      </c>
      <c r="X619" s="200">
        <v>0.09</v>
      </c>
      <c r="Y619" s="200">
        <v>4.0771064767149111E-2</v>
      </c>
      <c r="Z619" s="201">
        <v>0</v>
      </c>
      <c r="AA619" s="150"/>
      <c r="AB619" s="202">
        <v>31</v>
      </c>
      <c r="AC619" s="203">
        <v>0</v>
      </c>
      <c r="AD619" s="184">
        <v>0</v>
      </c>
      <c r="AE619" s="203">
        <v>0</v>
      </c>
      <c r="AF619" s="204">
        <v>0</v>
      </c>
      <c r="AG619" s="193"/>
    </row>
    <row r="620" spans="1:33" s="59" customFormat="1">
      <c r="A620" s="194">
        <v>482</v>
      </c>
      <c r="B620" s="195">
        <v>482204030</v>
      </c>
      <c r="C620" s="196" t="s">
        <v>544</v>
      </c>
      <c r="D620" s="197">
        <v>204</v>
      </c>
      <c r="E620" s="196" t="s">
        <v>231</v>
      </c>
      <c r="F620" s="197">
        <v>30</v>
      </c>
      <c r="G620" s="198" t="s">
        <v>57</v>
      </c>
      <c r="H620" s="180"/>
      <c r="I620" s="181">
        <v>9754</v>
      </c>
      <c r="J620" s="181">
        <v>2224</v>
      </c>
      <c r="K620" s="181">
        <v>0</v>
      </c>
      <c r="L620" s="181">
        <v>1088</v>
      </c>
      <c r="M620" s="181">
        <v>13066</v>
      </c>
      <c r="N620" s="180"/>
      <c r="O620" s="182">
        <v>1</v>
      </c>
      <c r="P620" s="182">
        <v>0</v>
      </c>
      <c r="Q620" s="183">
        <v>11978</v>
      </c>
      <c r="R620" s="183">
        <v>0</v>
      </c>
      <c r="S620" s="183">
        <f t="shared" si="19"/>
        <v>0</v>
      </c>
      <c r="T620" s="183">
        <v>1088</v>
      </c>
      <c r="U620" s="184">
        <f t="shared" si="20"/>
        <v>13066</v>
      </c>
      <c r="V620" s="185"/>
      <c r="W620" s="199">
        <v>0</v>
      </c>
      <c r="X620" s="200">
        <v>0.09</v>
      </c>
      <c r="Y620" s="200">
        <v>4.9834349216957893E-3</v>
      </c>
      <c r="Z620" s="201">
        <v>0</v>
      </c>
      <c r="AA620" s="150"/>
      <c r="AB620" s="202">
        <v>1</v>
      </c>
      <c r="AC620" s="203">
        <v>0</v>
      </c>
      <c r="AD620" s="184">
        <v>0</v>
      </c>
      <c r="AE620" s="203">
        <v>0</v>
      </c>
      <c r="AF620" s="204">
        <v>0</v>
      </c>
      <c r="AG620" s="193"/>
    </row>
    <row r="621" spans="1:33" s="59" customFormat="1">
      <c r="A621" s="194">
        <v>482</v>
      </c>
      <c r="B621" s="195">
        <v>482204038</v>
      </c>
      <c r="C621" s="196" t="s">
        <v>544</v>
      </c>
      <c r="D621" s="197">
        <v>204</v>
      </c>
      <c r="E621" s="196" t="s">
        <v>231</v>
      </c>
      <c r="F621" s="197">
        <v>38</v>
      </c>
      <c r="G621" s="198" t="s">
        <v>65</v>
      </c>
      <c r="H621" s="180"/>
      <c r="I621" s="181">
        <v>10115</v>
      </c>
      <c r="J621" s="181">
        <v>6955</v>
      </c>
      <c r="K621" s="181">
        <v>0</v>
      </c>
      <c r="L621" s="181">
        <v>1088</v>
      </c>
      <c r="M621" s="181">
        <v>18158</v>
      </c>
      <c r="N621" s="180"/>
      <c r="O621" s="182">
        <v>1</v>
      </c>
      <c r="P621" s="182">
        <v>0</v>
      </c>
      <c r="Q621" s="183">
        <v>17070</v>
      </c>
      <c r="R621" s="183">
        <v>0</v>
      </c>
      <c r="S621" s="183">
        <f t="shared" si="19"/>
        <v>0</v>
      </c>
      <c r="T621" s="183">
        <v>1088</v>
      </c>
      <c r="U621" s="184">
        <f t="shared" si="20"/>
        <v>18158</v>
      </c>
      <c r="V621" s="185"/>
      <c r="W621" s="199">
        <v>0</v>
      </c>
      <c r="X621" s="200">
        <v>0.09</v>
      </c>
      <c r="Y621" s="200">
        <v>1.2142222341091598E-3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482</v>
      </c>
      <c r="B622" s="195">
        <v>482204105</v>
      </c>
      <c r="C622" s="196" t="s">
        <v>544</v>
      </c>
      <c r="D622" s="197">
        <v>204</v>
      </c>
      <c r="E622" s="196" t="s">
        <v>231</v>
      </c>
      <c r="F622" s="197">
        <v>105</v>
      </c>
      <c r="G622" s="198" t="s">
        <v>132</v>
      </c>
      <c r="H622" s="180"/>
      <c r="I622" s="181">
        <v>9875</v>
      </c>
      <c r="J622" s="181">
        <v>4062</v>
      </c>
      <c r="K622" s="181">
        <v>0</v>
      </c>
      <c r="L622" s="181">
        <v>1088</v>
      </c>
      <c r="M622" s="181">
        <v>15025</v>
      </c>
      <c r="N622" s="180"/>
      <c r="O622" s="182">
        <v>2</v>
      </c>
      <c r="P622" s="182">
        <v>0</v>
      </c>
      <c r="Q622" s="183">
        <v>27874</v>
      </c>
      <c r="R622" s="183">
        <v>0</v>
      </c>
      <c r="S622" s="183">
        <f t="shared" si="19"/>
        <v>0</v>
      </c>
      <c r="T622" s="183">
        <v>2176</v>
      </c>
      <c r="U622" s="184">
        <f t="shared" si="20"/>
        <v>30050</v>
      </c>
      <c r="V622" s="185"/>
      <c r="W622" s="199">
        <v>0</v>
      </c>
      <c r="X622" s="200">
        <v>0.09</v>
      </c>
      <c r="Y622" s="200">
        <v>2.9191463326174233E-3</v>
      </c>
      <c r="Z622" s="201">
        <v>0</v>
      </c>
      <c r="AA622" s="150"/>
      <c r="AB622" s="202">
        <v>2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482</v>
      </c>
      <c r="B623" s="195">
        <v>482204128</v>
      </c>
      <c r="C623" s="196" t="s">
        <v>544</v>
      </c>
      <c r="D623" s="197">
        <v>204</v>
      </c>
      <c r="E623" s="196" t="s">
        <v>231</v>
      </c>
      <c r="F623" s="197">
        <v>128</v>
      </c>
      <c r="G623" s="198" t="s">
        <v>155</v>
      </c>
      <c r="H623" s="180"/>
      <c r="I623" s="181">
        <v>10115</v>
      </c>
      <c r="J623" s="181">
        <v>1048</v>
      </c>
      <c r="K623" s="181">
        <v>0</v>
      </c>
      <c r="L623" s="181">
        <v>1088</v>
      </c>
      <c r="M623" s="181">
        <v>12251</v>
      </c>
      <c r="N623" s="180"/>
      <c r="O623" s="182">
        <v>1</v>
      </c>
      <c r="P623" s="182">
        <v>0</v>
      </c>
      <c r="Q623" s="183">
        <v>11163</v>
      </c>
      <c r="R623" s="183">
        <v>0</v>
      </c>
      <c r="S623" s="183">
        <f t="shared" si="19"/>
        <v>0</v>
      </c>
      <c r="T623" s="183">
        <v>1088</v>
      </c>
      <c r="U623" s="184">
        <f t="shared" si="20"/>
        <v>12251</v>
      </c>
      <c r="V623" s="185"/>
      <c r="W623" s="199">
        <v>0</v>
      </c>
      <c r="X623" s="200">
        <v>0.09</v>
      </c>
      <c r="Y623" s="200">
        <v>4.3097264792693248E-2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482</v>
      </c>
      <c r="B624" s="195">
        <v>482204164</v>
      </c>
      <c r="C624" s="196" t="s">
        <v>544</v>
      </c>
      <c r="D624" s="197">
        <v>204</v>
      </c>
      <c r="E624" s="196" t="s">
        <v>231</v>
      </c>
      <c r="F624" s="197">
        <v>164</v>
      </c>
      <c r="G624" s="198" t="s">
        <v>191</v>
      </c>
      <c r="H624" s="180"/>
      <c r="I624" s="181">
        <v>10115</v>
      </c>
      <c r="J624" s="181">
        <v>3433</v>
      </c>
      <c r="K624" s="181">
        <v>0</v>
      </c>
      <c r="L624" s="181">
        <v>1088</v>
      </c>
      <c r="M624" s="181">
        <v>14636</v>
      </c>
      <c r="N624" s="180"/>
      <c r="O624" s="182">
        <v>2</v>
      </c>
      <c r="P624" s="182">
        <v>0</v>
      </c>
      <c r="Q624" s="183">
        <v>27096</v>
      </c>
      <c r="R624" s="183">
        <v>0</v>
      </c>
      <c r="S624" s="183">
        <f t="shared" si="19"/>
        <v>0</v>
      </c>
      <c r="T624" s="183">
        <v>2176</v>
      </c>
      <c r="U624" s="184">
        <f t="shared" si="20"/>
        <v>29272</v>
      </c>
      <c r="V624" s="185"/>
      <c r="W624" s="199">
        <v>0</v>
      </c>
      <c r="X624" s="200">
        <v>0.09</v>
      </c>
      <c r="Y624" s="200">
        <v>4.1637038774495969E-3</v>
      </c>
      <c r="Z624" s="201">
        <v>0</v>
      </c>
      <c r="AA624" s="150"/>
      <c r="AB624" s="202">
        <v>1</v>
      </c>
      <c r="AC624" s="203">
        <v>0</v>
      </c>
      <c r="AD624" s="184">
        <v>0</v>
      </c>
      <c r="AE624" s="203">
        <v>0</v>
      </c>
      <c r="AF624" s="204">
        <v>0</v>
      </c>
      <c r="AG624" s="193"/>
    </row>
    <row r="625" spans="1:33" s="59" customFormat="1">
      <c r="A625" s="194">
        <v>482</v>
      </c>
      <c r="B625" s="195">
        <v>482204204</v>
      </c>
      <c r="C625" s="196" t="s">
        <v>544</v>
      </c>
      <c r="D625" s="197">
        <v>204</v>
      </c>
      <c r="E625" s="196" t="s">
        <v>231</v>
      </c>
      <c r="F625" s="197">
        <v>204</v>
      </c>
      <c r="G625" s="198" t="s">
        <v>231</v>
      </c>
      <c r="H625" s="180"/>
      <c r="I625" s="181">
        <v>10381</v>
      </c>
      <c r="J625" s="181">
        <v>6493</v>
      </c>
      <c r="K625" s="181">
        <v>0</v>
      </c>
      <c r="L625" s="181">
        <v>1088</v>
      </c>
      <c r="M625" s="181">
        <v>17962</v>
      </c>
      <c r="N625" s="180"/>
      <c r="O625" s="182">
        <v>121</v>
      </c>
      <c r="P625" s="182">
        <v>0</v>
      </c>
      <c r="Q625" s="183">
        <v>2041754</v>
      </c>
      <c r="R625" s="183">
        <v>0</v>
      </c>
      <c r="S625" s="183">
        <f t="shared" si="19"/>
        <v>0</v>
      </c>
      <c r="T625" s="183">
        <v>131648</v>
      </c>
      <c r="U625" s="184">
        <f t="shared" si="20"/>
        <v>2173402</v>
      </c>
      <c r="V625" s="185"/>
      <c r="W625" s="199">
        <v>0</v>
      </c>
      <c r="X625" s="200">
        <v>0.09</v>
      </c>
      <c r="Y625" s="200">
        <v>4.8040577673550258E-2</v>
      </c>
      <c r="Z625" s="201">
        <v>0</v>
      </c>
      <c r="AA625" s="150"/>
      <c r="AB625" s="202">
        <v>54</v>
      </c>
      <c r="AC625" s="203">
        <v>0</v>
      </c>
      <c r="AD625" s="184">
        <v>0</v>
      </c>
      <c r="AE625" s="203">
        <v>0</v>
      </c>
      <c r="AF625" s="204">
        <v>0</v>
      </c>
      <c r="AG625" s="193"/>
    </row>
    <row r="626" spans="1:33" s="59" customFormat="1">
      <c r="A626" s="194">
        <v>482</v>
      </c>
      <c r="B626" s="195">
        <v>482204745</v>
      </c>
      <c r="C626" s="196" t="s">
        <v>544</v>
      </c>
      <c r="D626" s="197">
        <v>204</v>
      </c>
      <c r="E626" s="196" t="s">
        <v>231</v>
      </c>
      <c r="F626" s="197">
        <v>745</v>
      </c>
      <c r="G626" s="198" t="s">
        <v>424</v>
      </c>
      <c r="H626" s="180"/>
      <c r="I626" s="181">
        <v>9948</v>
      </c>
      <c r="J626" s="181">
        <v>4332</v>
      </c>
      <c r="K626" s="181">
        <v>0</v>
      </c>
      <c r="L626" s="181">
        <v>1088</v>
      </c>
      <c r="M626" s="181">
        <v>15368</v>
      </c>
      <c r="N626" s="180"/>
      <c r="O626" s="182">
        <v>32</v>
      </c>
      <c r="P626" s="182">
        <v>0</v>
      </c>
      <c r="Q626" s="183">
        <v>456960</v>
      </c>
      <c r="R626" s="183">
        <v>0</v>
      </c>
      <c r="S626" s="183">
        <f t="shared" si="19"/>
        <v>0</v>
      </c>
      <c r="T626" s="183">
        <v>34816</v>
      </c>
      <c r="U626" s="184">
        <f t="shared" si="20"/>
        <v>491776</v>
      </c>
      <c r="V626" s="185"/>
      <c r="W626" s="199">
        <v>0</v>
      </c>
      <c r="X626" s="200">
        <v>0.09</v>
      </c>
      <c r="Y626" s="200">
        <v>1.4717600781463216E-2</v>
      </c>
      <c r="Z626" s="201">
        <v>0</v>
      </c>
      <c r="AA626" s="150"/>
      <c r="AB626" s="202">
        <v>11</v>
      </c>
      <c r="AC626" s="203">
        <v>0</v>
      </c>
      <c r="AD626" s="184">
        <v>0</v>
      </c>
      <c r="AE626" s="203">
        <v>0</v>
      </c>
      <c r="AF626" s="204">
        <v>0</v>
      </c>
      <c r="AG626" s="193"/>
    </row>
    <row r="627" spans="1:33" s="59" customFormat="1">
      <c r="A627" s="194">
        <v>482</v>
      </c>
      <c r="B627" s="195">
        <v>482204773</v>
      </c>
      <c r="C627" s="196" t="s">
        <v>544</v>
      </c>
      <c r="D627" s="197">
        <v>204</v>
      </c>
      <c r="E627" s="196" t="s">
        <v>231</v>
      </c>
      <c r="F627" s="197">
        <v>773</v>
      </c>
      <c r="G627" s="198" t="s">
        <v>434</v>
      </c>
      <c r="H627" s="180"/>
      <c r="I627" s="181">
        <v>10373</v>
      </c>
      <c r="J627" s="181">
        <v>5477</v>
      </c>
      <c r="K627" s="181">
        <v>0</v>
      </c>
      <c r="L627" s="181">
        <v>1088</v>
      </c>
      <c r="M627" s="181">
        <v>16938</v>
      </c>
      <c r="N627" s="180"/>
      <c r="O627" s="182">
        <v>38</v>
      </c>
      <c r="P627" s="182">
        <v>0</v>
      </c>
      <c r="Q627" s="183">
        <v>602300</v>
      </c>
      <c r="R627" s="183">
        <v>0</v>
      </c>
      <c r="S627" s="183">
        <f t="shared" si="19"/>
        <v>0</v>
      </c>
      <c r="T627" s="183">
        <v>41344</v>
      </c>
      <c r="U627" s="184">
        <f t="shared" si="20"/>
        <v>643644</v>
      </c>
      <c r="V627" s="185"/>
      <c r="W627" s="199">
        <v>0</v>
      </c>
      <c r="X627" s="200">
        <v>0.09</v>
      </c>
      <c r="Y627" s="200">
        <v>1.3577900867346749E-2</v>
      </c>
      <c r="Z627" s="201">
        <v>0</v>
      </c>
      <c r="AA627" s="150"/>
      <c r="AB627" s="202">
        <v>13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483</v>
      </c>
      <c r="B628" s="195">
        <v>483239020</v>
      </c>
      <c r="C628" s="196" t="s">
        <v>545</v>
      </c>
      <c r="D628" s="197">
        <v>239</v>
      </c>
      <c r="E628" s="196" t="s">
        <v>266</v>
      </c>
      <c r="F628" s="197">
        <v>20</v>
      </c>
      <c r="G628" s="198" t="s">
        <v>47</v>
      </c>
      <c r="H628" s="180"/>
      <c r="I628" s="181">
        <v>14407</v>
      </c>
      <c r="J628" s="181">
        <v>3316</v>
      </c>
      <c r="K628" s="181">
        <v>0</v>
      </c>
      <c r="L628" s="181">
        <v>1088</v>
      </c>
      <c r="M628" s="181">
        <v>18811</v>
      </c>
      <c r="N628" s="180"/>
      <c r="O628" s="182">
        <v>21</v>
      </c>
      <c r="P628" s="182">
        <v>0</v>
      </c>
      <c r="Q628" s="183">
        <v>372183</v>
      </c>
      <c r="R628" s="183">
        <v>0</v>
      </c>
      <c r="S628" s="183">
        <f t="shared" si="19"/>
        <v>0</v>
      </c>
      <c r="T628" s="183">
        <v>22848</v>
      </c>
      <c r="U628" s="184">
        <f t="shared" si="20"/>
        <v>395031</v>
      </c>
      <c r="V628" s="185"/>
      <c r="W628" s="199">
        <v>0</v>
      </c>
      <c r="X628" s="200">
        <v>0.09</v>
      </c>
      <c r="Y628" s="200">
        <v>5.6703303949715969E-2</v>
      </c>
      <c r="Z628" s="201">
        <v>0</v>
      </c>
      <c r="AA628" s="150"/>
      <c r="AB628" s="202">
        <v>4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483</v>
      </c>
      <c r="B629" s="195">
        <v>483239036</v>
      </c>
      <c r="C629" s="196" t="s">
        <v>545</v>
      </c>
      <c r="D629" s="197">
        <v>239</v>
      </c>
      <c r="E629" s="196" t="s">
        <v>266</v>
      </c>
      <c r="F629" s="197">
        <v>36</v>
      </c>
      <c r="G629" s="198" t="s">
        <v>63</v>
      </c>
      <c r="H629" s="180"/>
      <c r="I629" s="181">
        <v>12100</v>
      </c>
      <c r="J629" s="181">
        <v>5749</v>
      </c>
      <c r="K629" s="181">
        <v>0</v>
      </c>
      <c r="L629" s="181">
        <v>1088</v>
      </c>
      <c r="M629" s="181">
        <v>18937</v>
      </c>
      <c r="N629" s="180"/>
      <c r="O629" s="182">
        <v>22</v>
      </c>
      <c r="P629" s="182">
        <v>0</v>
      </c>
      <c r="Q629" s="183">
        <v>392678</v>
      </c>
      <c r="R629" s="183">
        <v>0</v>
      </c>
      <c r="S629" s="183">
        <f t="shared" si="19"/>
        <v>0</v>
      </c>
      <c r="T629" s="183">
        <v>23936</v>
      </c>
      <c r="U629" s="184">
        <f t="shared" si="20"/>
        <v>416614</v>
      </c>
      <c r="V629" s="185"/>
      <c r="W629" s="199">
        <v>0</v>
      </c>
      <c r="X629" s="200">
        <v>0.09</v>
      </c>
      <c r="Y629" s="200">
        <v>6.3070760515884172E-2</v>
      </c>
      <c r="Z629" s="201">
        <v>0</v>
      </c>
      <c r="AA629" s="150"/>
      <c r="AB629" s="202">
        <v>3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483</v>
      </c>
      <c r="B630" s="195">
        <v>483239052</v>
      </c>
      <c r="C630" s="196" t="s">
        <v>545</v>
      </c>
      <c r="D630" s="197">
        <v>239</v>
      </c>
      <c r="E630" s="196" t="s">
        <v>266</v>
      </c>
      <c r="F630" s="197">
        <v>52</v>
      </c>
      <c r="G630" s="198" t="s">
        <v>79</v>
      </c>
      <c r="H630" s="180"/>
      <c r="I630" s="181">
        <v>11022</v>
      </c>
      <c r="J630" s="181">
        <v>4385</v>
      </c>
      <c r="K630" s="181">
        <v>0</v>
      </c>
      <c r="L630" s="181">
        <v>1088</v>
      </c>
      <c r="M630" s="181">
        <v>16495</v>
      </c>
      <c r="N630" s="180"/>
      <c r="O630" s="182">
        <v>46</v>
      </c>
      <c r="P630" s="182">
        <v>0</v>
      </c>
      <c r="Q630" s="183">
        <v>708722</v>
      </c>
      <c r="R630" s="183">
        <v>0</v>
      </c>
      <c r="S630" s="183">
        <f t="shared" si="19"/>
        <v>0</v>
      </c>
      <c r="T630" s="183">
        <v>50048</v>
      </c>
      <c r="U630" s="184">
        <f t="shared" si="20"/>
        <v>758770</v>
      </c>
      <c r="V630" s="185"/>
      <c r="W630" s="199">
        <v>0</v>
      </c>
      <c r="X630" s="200">
        <v>0.09</v>
      </c>
      <c r="Y630" s="200">
        <v>4.310558056604924E-2</v>
      </c>
      <c r="Z630" s="201">
        <v>0</v>
      </c>
      <c r="AA630" s="150"/>
      <c r="AB630" s="202">
        <v>3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483</v>
      </c>
      <c r="B631" s="195">
        <v>483239082</v>
      </c>
      <c r="C631" s="196" t="s">
        <v>545</v>
      </c>
      <c r="D631" s="197">
        <v>239</v>
      </c>
      <c r="E631" s="196" t="s">
        <v>266</v>
      </c>
      <c r="F631" s="197">
        <v>82</v>
      </c>
      <c r="G631" s="198" t="s">
        <v>109</v>
      </c>
      <c r="H631" s="180"/>
      <c r="I631" s="181">
        <v>11267</v>
      </c>
      <c r="J631" s="181">
        <v>5171</v>
      </c>
      <c r="K631" s="181">
        <v>0</v>
      </c>
      <c r="L631" s="181">
        <v>1088</v>
      </c>
      <c r="M631" s="181">
        <v>17526</v>
      </c>
      <c r="N631" s="180"/>
      <c r="O631" s="182">
        <v>11</v>
      </c>
      <c r="P631" s="182">
        <v>0</v>
      </c>
      <c r="Q631" s="183">
        <v>180818</v>
      </c>
      <c r="R631" s="183">
        <v>0</v>
      </c>
      <c r="S631" s="183">
        <f t="shared" si="19"/>
        <v>0</v>
      </c>
      <c r="T631" s="183">
        <v>11968</v>
      </c>
      <c r="U631" s="184">
        <f t="shared" si="20"/>
        <v>192786</v>
      </c>
      <c r="V631" s="185"/>
      <c r="W631" s="199">
        <v>0</v>
      </c>
      <c r="X631" s="200">
        <v>0.09</v>
      </c>
      <c r="Y631" s="200">
        <v>4.3408551573969325E-3</v>
      </c>
      <c r="Z631" s="201">
        <v>0</v>
      </c>
      <c r="AA631" s="150"/>
      <c r="AB631" s="202">
        <v>0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483</v>
      </c>
      <c r="B632" s="195">
        <v>483239096</v>
      </c>
      <c r="C632" s="196" t="s">
        <v>545</v>
      </c>
      <c r="D632" s="197">
        <v>239</v>
      </c>
      <c r="E632" s="196" t="s">
        <v>266</v>
      </c>
      <c r="F632" s="197">
        <v>96</v>
      </c>
      <c r="G632" s="198" t="s">
        <v>123</v>
      </c>
      <c r="H632" s="180"/>
      <c r="I632" s="181">
        <v>10040</v>
      </c>
      <c r="J632" s="181">
        <v>5696</v>
      </c>
      <c r="K632" s="181">
        <v>0</v>
      </c>
      <c r="L632" s="181">
        <v>1088</v>
      </c>
      <c r="M632" s="181">
        <v>16824</v>
      </c>
      <c r="N632" s="180"/>
      <c r="O632" s="182">
        <v>10</v>
      </c>
      <c r="P632" s="182">
        <v>0</v>
      </c>
      <c r="Q632" s="183">
        <v>157360</v>
      </c>
      <c r="R632" s="183">
        <v>0</v>
      </c>
      <c r="S632" s="183">
        <f t="shared" si="19"/>
        <v>0</v>
      </c>
      <c r="T632" s="183">
        <v>10880</v>
      </c>
      <c r="U632" s="184">
        <f t="shared" si="20"/>
        <v>168240</v>
      </c>
      <c r="V632" s="185"/>
      <c r="W632" s="199">
        <v>0</v>
      </c>
      <c r="X632" s="200">
        <v>0.09</v>
      </c>
      <c r="Y632" s="200">
        <v>3.9914559777929459E-2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483</v>
      </c>
      <c r="B633" s="195">
        <v>483239118</v>
      </c>
      <c r="C633" s="196" t="s">
        <v>545</v>
      </c>
      <c r="D633" s="197">
        <v>239</v>
      </c>
      <c r="E633" s="196" t="s">
        <v>266</v>
      </c>
      <c r="F633" s="197">
        <v>118</v>
      </c>
      <c r="G633" s="198" t="s">
        <v>145</v>
      </c>
      <c r="H633" s="180"/>
      <c r="I633" s="181">
        <v>10416</v>
      </c>
      <c r="J633" s="181">
        <v>2399</v>
      </c>
      <c r="K633" s="181">
        <v>0</v>
      </c>
      <c r="L633" s="181">
        <v>1088</v>
      </c>
      <c r="M633" s="181">
        <v>13903</v>
      </c>
      <c r="N633" s="180"/>
      <c r="O633" s="182">
        <v>3</v>
      </c>
      <c r="P633" s="182">
        <v>0</v>
      </c>
      <c r="Q633" s="183">
        <v>38445</v>
      </c>
      <c r="R633" s="183">
        <v>0</v>
      </c>
      <c r="S633" s="183">
        <f t="shared" si="19"/>
        <v>0</v>
      </c>
      <c r="T633" s="183">
        <v>3264</v>
      </c>
      <c r="U633" s="184">
        <f t="shared" si="20"/>
        <v>41709</v>
      </c>
      <c r="V633" s="185"/>
      <c r="W633" s="199">
        <v>0</v>
      </c>
      <c r="X633" s="200">
        <v>0.09</v>
      </c>
      <c r="Y633" s="200">
        <v>8.1554960946305897E-3</v>
      </c>
      <c r="Z633" s="201">
        <v>0</v>
      </c>
      <c r="AA633" s="150"/>
      <c r="AB633" s="202">
        <v>1</v>
      </c>
      <c r="AC633" s="203">
        <v>0</v>
      </c>
      <c r="AD633" s="184">
        <v>0</v>
      </c>
      <c r="AE633" s="203">
        <v>0</v>
      </c>
      <c r="AF633" s="204">
        <v>0</v>
      </c>
      <c r="AG633" s="193"/>
    </row>
    <row r="634" spans="1:33" s="59" customFormat="1">
      <c r="A634" s="194">
        <v>483</v>
      </c>
      <c r="B634" s="195">
        <v>483239131</v>
      </c>
      <c r="C634" s="196" t="s">
        <v>545</v>
      </c>
      <c r="D634" s="197">
        <v>239</v>
      </c>
      <c r="E634" s="196" t="s">
        <v>266</v>
      </c>
      <c r="F634" s="197">
        <v>131</v>
      </c>
      <c r="G634" s="198" t="s">
        <v>158</v>
      </c>
      <c r="H634" s="180"/>
      <c r="I634" s="181">
        <v>14069</v>
      </c>
      <c r="J634" s="181">
        <v>6626</v>
      </c>
      <c r="K634" s="181">
        <v>0</v>
      </c>
      <c r="L634" s="181">
        <v>1088</v>
      </c>
      <c r="M634" s="181">
        <v>21783</v>
      </c>
      <c r="N634" s="180"/>
      <c r="O634" s="182">
        <v>3</v>
      </c>
      <c r="P634" s="182">
        <v>0</v>
      </c>
      <c r="Q634" s="183">
        <v>62085</v>
      </c>
      <c r="R634" s="183">
        <v>0</v>
      </c>
      <c r="S634" s="183">
        <f t="shared" si="19"/>
        <v>0</v>
      </c>
      <c r="T634" s="183">
        <v>3264</v>
      </c>
      <c r="U634" s="184">
        <f t="shared" si="20"/>
        <v>65349</v>
      </c>
      <c r="V634" s="185"/>
      <c r="W634" s="199">
        <v>0</v>
      </c>
      <c r="X634" s="200">
        <v>0.09</v>
      </c>
      <c r="Y634" s="200">
        <v>3.2949968842480152E-3</v>
      </c>
      <c r="Z634" s="201">
        <v>0</v>
      </c>
      <c r="AA634" s="150"/>
      <c r="AB634" s="202">
        <v>1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483</v>
      </c>
      <c r="B635" s="195">
        <v>483239145</v>
      </c>
      <c r="C635" s="196" t="s">
        <v>545</v>
      </c>
      <c r="D635" s="197">
        <v>239</v>
      </c>
      <c r="E635" s="196" t="s">
        <v>266</v>
      </c>
      <c r="F635" s="197">
        <v>145</v>
      </c>
      <c r="G635" s="198" t="s">
        <v>172</v>
      </c>
      <c r="H635" s="180"/>
      <c r="I635" s="181">
        <v>10473</v>
      </c>
      <c r="J635" s="181">
        <v>2277</v>
      </c>
      <c r="K635" s="181">
        <v>0</v>
      </c>
      <c r="L635" s="181">
        <v>1088</v>
      </c>
      <c r="M635" s="181">
        <v>13838</v>
      </c>
      <c r="N635" s="180"/>
      <c r="O635" s="182">
        <v>8</v>
      </c>
      <c r="P635" s="182">
        <v>0</v>
      </c>
      <c r="Q635" s="183">
        <v>102000</v>
      </c>
      <c r="R635" s="183">
        <v>0</v>
      </c>
      <c r="S635" s="183">
        <f t="shared" si="19"/>
        <v>0</v>
      </c>
      <c r="T635" s="183">
        <v>8704</v>
      </c>
      <c r="U635" s="184">
        <f t="shared" si="20"/>
        <v>110704</v>
      </c>
      <c r="V635" s="185"/>
      <c r="W635" s="199">
        <v>0</v>
      </c>
      <c r="X635" s="200">
        <v>0.09</v>
      </c>
      <c r="Y635" s="200">
        <v>1.0943152888276958E-2</v>
      </c>
      <c r="Z635" s="201">
        <v>0</v>
      </c>
      <c r="AA635" s="150"/>
      <c r="AB635" s="202">
        <v>2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483</v>
      </c>
      <c r="B636" s="195">
        <v>483239171</v>
      </c>
      <c r="C636" s="196" t="s">
        <v>545</v>
      </c>
      <c r="D636" s="197">
        <v>239</v>
      </c>
      <c r="E636" s="196" t="s">
        <v>266</v>
      </c>
      <c r="F636" s="197">
        <v>171</v>
      </c>
      <c r="G636" s="198" t="s">
        <v>198</v>
      </c>
      <c r="H636" s="180"/>
      <c r="I636" s="181">
        <v>13019</v>
      </c>
      <c r="J636" s="181">
        <v>3607</v>
      </c>
      <c r="K636" s="181">
        <v>0</v>
      </c>
      <c r="L636" s="181">
        <v>1088</v>
      </c>
      <c r="M636" s="181">
        <v>17714</v>
      </c>
      <c r="N636" s="180"/>
      <c r="O636" s="182">
        <v>14</v>
      </c>
      <c r="P636" s="182">
        <v>0</v>
      </c>
      <c r="Q636" s="183">
        <v>232764</v>
      </c>
      <c r="R636" s="183">
        <v>0</v>
      </c>
      <c r="S636" s="183">
        <f t="shared" si="19"/>
        <v>0</v>
      </c>
      <c r="T636" s="183">
        <v>15232</v>
      </c>
      <c r="U636" s="184">
        <f t="shared" si="20"/>
        <v>247996</v>
      </c>
      <c r="V636" s="185"/>
      <c r="W636" s="199">
        <v>0</v>
      </c>
      <c r="X636" s="200">
        <v>0.09</v>
      </c>
      <c r="Y636" s="200">
        <v>1.1955773011815029E-2</v>
      </c>
      <c r="Z636" s="201">
        <v>0</v>
      </c>
      <c r="AA636" s="150"/>
      <c r="AB636" s="202">
        <v>1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483</v>
      </c>
      <c r="B637" s="195">
        <v>483239172</v>
      </c>
      <c r="C637" s="196" t="s">
        <v>545</v>
      </c>
      <c r="D637" s="197">
        <v>239</v>
      </c>
      <c r="E637" s="196" t="s">
        <v>266</v>
      </c>
      <c r="F637" s="197">
        <v>172</v>
      </c>
      <c r="G637" s="198" t="s">
        <v>199</v>
      </c>
      <c r="H637" s="180"/>
      <c r="I637" s="181">
        <v>13796</v>
      </c>
      <c r="J637" s="181">
        <v>11724</v>
      </c>
      <c r="K637" s="181">
        <v>0</v>
      </c>
      <c r="L637" s="181">
        <v>1088</v>
      </c>
      <c r="M637" s="181">
        <v>26608</v>
      </c>
      <c r="N637" s="180"/>
      <c r="O637" s="182">
        <v>4</v>
      </c>
      <c r="P637" s="182">
        <v>0</v>
      </c>
      <c r="Q637" s="183">
        <v>102080</v>
      </c>
      <c r="R637" s="183">
        <v>0</v>
      </c>
      <c r="S637" s="183">
        <f t="shared" si="19"/>
        <v>0</v>
      </c>
      <c r="T637" s="183">
        <v>4352</v>
      </c>
      <c r="U637" s="184">
        <f t="shared" si="20"/>
        <v>106432</v>
      </c>
      <c r="V637" s="185"/>
      <c r="W637" s="199">
        <v>0</v>
      </c>
      <c r="X637" s="200">
        <v>0.09</v>
      </c>
      <c r="Y637" s="200">
        <v>2.8071884867149552E-2</v>
      </c>
      <c r="Z637" s="201">
        <v>0</v>
      </c>
      <c r="AA637" s="150"/>
      <c r="AB637" s="202">
        <v>1</v>
      </c>
      <c r="AC637" s="203">
        <v>0</v>
      </c>
      <c r="AD637" s="184">
        <v>0</v>
      </c>
      <c r="AE637" s="203">
        <v>0</v>
      </c>
      <c r="AF637" s="204">
        <v>0</v>
      </c>
      <c r="AG637" s="193"/>
    </row>
    <row r="638" spans="1:33" s="59" customFormat="1">
      <c r="A638" s="194">
        <v>483</v>
      </c>
      <c r="B638" s="195">
        <v>483239182</v>
      </c>
      <c r="C638" s="196" t="s">
        <v>545</v>
      </c>
      <c r="D638" s="197">
        <v>239</v>
      </c>
      <c r="E638" s="196" t="s">
        <v>266</v>
      </c>
      <c r="F638" s="197">
        <v>182</v>
      </c>
      <c r="G638" s="198" t="s">
        <v>209</v>
      </c>
      <c r="H638" s="180"/>
      <c r="I638" s="181">
        <v>12412</v>
      </c>
      <c r="J638" s="181">
        <v>2407</v>
      </c>
      <c r="K638" s="181">
        <v>0</v>
      </c>
      <c r="L638" s="181">
        <v>1088</v>
      </c>
      <c r="M638" s="181">
        <v>15907</v>
      </c>
      <c r="N638" s="180"/>
      <c r="O638" s="182">
        <v>33</v>
      </c>
      <c r="P638" s="182">
        <v>0</v>
      </c>
      <c r="Q638" s="183">
        <v>489027</v>
      </c>
      <c r="R638" s="183">
        <v>0</v>
      </c>
      <c r="S638" s="183">
        <f t="shared" si="19"/>
        <v>0</v>
      </c>
      <c r="T638" s="183">
        <v>35904</v>
      </c>
      <c r="U638" s="184">
        <f t="shared" si="20"/>
        <v>524931</v>
      </c>
      <c r="V638" s="185"/>
      <c r="W638" s="199">
        <v>0</v>
      </c>
      <c r="X638" s="200">
        <v>0.09</v>
      </c>
      <c r="Y638" s="200">
        <v>1.6993498019074838E-2</v>
      </c>
      <c r="Z638" s="201">
        <v>0</v>
      </c>
      <c r="AA638" s="150"/>
      <c r="AB638" s="202">
        <v>3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483</v>
      </c>
      <c r="B639" s="195">
        <v>483239231</v>
      </c>
      <c r="C639" s="196" t="s">
        <v>545</v>
      </c>
      <c r="D639" s="197">
        <v>239</v>
      </c>
      <c r="E639" s="196" t="s">
        <v>266</v>
      </c>
      <c r="F639" s="197">
        <v>231</v>
      </c>
      <c r="G639" s="198" t="s">
        <v>258</v>
      </c>
      <c r="H639" s="180"/>
      <c r="I639" s="181">
        <v>12748</v>
      </c>
      <c r="J639" s="181">
        <v>3463</v>
      </c>
      <c r="K639" s="181">
        <v>0</v>
      </c>
      <c r="L639" s="181">
        <v>1088</v>
      </c>
      <c r="M639" s="181">
        <v>17299</v>
      </c>
      <c r="N639" s="180"/>
      <c r="O639" s="182">
        <v>13</v>
      </c>
      <c r="P639" s="182">
        <v>0</v>
      </c>
      <c r="Q639" s="183">
        <v>210743</v>
      </c>
      <c r="R639" s="183">
        <v>0</v>
      </c>
      <c r="S639" s="183">
        <f t="shared" si="19"/>
        <v>0</v>
      </c>
      <c r="T639" s="183">
        <v>14144</v>
      </c>
      <c r="U639" s="184">
        <f t="shared" si="20"/>
        <v>224887</v>
      </c>
      <c r="V639" s="185"/>
      <c r="W639" s="199">
        <v>0</v>
      </c>
      <c r="X639" s="200">
        <v>0.09</v>
      </c>
      <c r="Y639" s="200">
        <v>2.0898985460098097E-2</v>
      </c>
      <c r="Z639" s="201">
        <v>0</v>
      </c>
      <c r="AA639" s="150"/>
      <c r="AB639" s="202">
        <v>0</v>
      </c>
      <c r="AC639" s="203">
        <v>0</v>
      </c>
      <c r="AD639" s="184">
        <v>0</v>
      </c>
      <c r="AE639" s="203">
        <v>0</v>
      </c>
      <c r="AF639" s="204">
        <v>0</v>
      </c>
      <c r="AG639" s="193"/>
    </row>
    <row r="640" spans="1:33" s="59" customFormat="1">
      <c r="A640" s="194">
        <v>483</v>
      </c>
      <c r="B640" s="195">
        <v>483239239</v>
      </c>
      <c r="C640" s="196" t="s">
        <v>545</v>
      </c>
      <c r="D640" s="197">
        <v>239</v>
      </c>
      <c r="E640" s="196" t="s">
        <v>266</v>
      </c>
      <c r="F640" s="197">
        <v>239</v>
      </c>
      <c r="G640" s="198" t="s">
        <v>266</v>
      </c>
      <c r="H640" s="180"/>
      <c r="I640" s="181">
        <v>12023</v>
      </c>
      <c r="J640" s="181">
        <v>4103</v>
      </c>
      <c r="K640" s="181">
        <v>0</v>
      </c>
      <c r="L640" s="181">
        <v>1088</v>
      </c>
      <c r="M640" s="181">
        <v>17214</v>
      </c>
      <c r="N640" s="180"/>
      <c r="O640" s="182">
        <v>304</v>
      </c>
      <c r="P640" s="182">
        <v>0</v>
      </c>
      <c r="Q640" s="183">
        <v>4902304</v>
      </c>
      <c r="R640" s="183">
        <v>0</v>
      </c>
      <c r="S640" s="183">
        <f t="shared" si="19"/>
        <v>0</v>
      </c>
      <c r="T640" s="183">
        <v>330752</v>
      </c>
      <c r="U640" s="184">
        <f t="shared" si="20"/>
        <v>5233056</v>
      </c>
      <c r="V640" s="185"/>
      <c r="W640" s="199">
        <v>0</v>
      </c>
      <c r="X640" s="200">
        <v>0.09</v>
      </c>
      <c r="Y640" s="200">
        <v>5.4256239658345293E-2</v>
      </c>
      <c r="Z640" s="201">
        <v>0</v>
      </c>
      <c r="AA640" s="150"/>
      <c r="AB640" s="202">
        <v>50</v>
      </c>
      <c r="AC640" s="203">
        <v>0</v>
      </c>
      <c r="AD640" s="184">
        <v>0</v>
      </c>
      <c r="AE640" s="203">
        <v>0</v>
      </c>
      <c r="AF640" s="204">
        <v>0</v>
      </c>
      <c r="AG640" s="193"/>
    </row>
    <row r="641" spans="1:33" s="59" customFormat="1">
      <c r="A641" s="194">
        <v>483</v>
      </c>
      <c r="B641" s="195">
        <v>483239240</v>
      </c>
      <c r="C641" s="196" t="s">
        <v>545</v>
      </c>
      <c r="D641" s="197">
        <v>239</v>
      </c>
      <c r="E641" s="196" t="s">
        <v>266</v>
      </c>
      <c r="F641" s="197">
        <v>240</v>
      </c>
      <c r="G641" s="198" t="s">
        <v>267</v>
      </c>
      <c r="H641" s="180"/>
      <c r="I641" s="181">
        <v>12015.642921451614</v>
      </c>
      <c r="J641" s="181">
        <v>7911</v>
      </c>
      <c r="K641" s="181">
        <v>0</v>
      </c>
      <c r="L641" s="181">
        <v>1088</v>
      </c>
      <c r="M641" s="181">
        <v>21014.642921451614</v>
      </c>
      <c r="N641" s="180"/>
      <c r="O641" s="182">
        <v>2</v>
      </c>
      <c r="P641" s="182">
        <v>0</v>
      </c>
      <c r="Q641" s="183">
        <v>39854</v>
      </c>
      <c r="R641" s="183">
        <v>0</v>
      </c>
      <c r="S641" s="183">
        <f t="shared" si="19"/>
        <v>0</v>
      </c>
      <c r="T641" s="183">
        <v>2176</v>
      </c>
      <c r="U641" s="184">
        <f t="shared" si="20"/>
        <v>42030</v>
      </c>
      <c r="V641" s="185"/>
      <c r="W641" s="199">
        <v>0</v>
      </c>
      <c r="X641" s="200">
        <v>0.09</v>
      </c>
      <c r="Y641" s="200">
        <v>9.0216308664748321E-3</v>
      </c>
      <c r="Z641" s="201">
        <v>0</v>
      </c>
      <c r="AA641" s="150"/>
      <c r="AB641" s="202">
        <v>1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483</v>
      </c>
      <c r="B642" s="195">
        <v>483239243</v>
      </c>
      <c r="C642" s="196" t="s">
        <v>545</v>
      </c>
      <c r="D642" s="197">
        <v>239</v>
      </c>
      <c r="E642" s="196" t="s">
        <v>266</v>
      </c>
      <c r="F642" s="197">
        <v>243</v>
      </c>
      <c r="G642" s="198" t="s">
        <v>270</v>
      </c>
      <c r="H642" s="180"/>
      <c r="I642" s="181">
        <v>15518.332806854127</v>
      </c>
      <c r="J642" s="181">
        <v>2210</v>
      </c>
      <c r="K642" s="181">
        <v>0</v>
      </c>
      <c r="L642" s="181">
        <v>1088</v>
      </c>
      <c r="M642" s="181">
        <v>18816.332806854127</v>
      </c>
      <c r="N642" s="180"/>
      <c r="O642" s="182">
        <v>1</v>
      </c>
      <c r="P642" s="182">
        <v>0</v>
      </c>
      <c r="Q642" s="183">
        <v>17728</v>
      </c>
      <c r="R642" s="183">
        <v>0</v>
      </c>
      <c r="S642" s="183">
        <f t="shared" si="19"/>
        <v>0</v>
      </c>
      <c r="T642" s="183">
        <v>1088</v>
      </c>
      <c r="U642" s="184">
        <f t="shared" si="20"/>
        <v>18816</v>
      </c>
      <c r="V642" s="185"/>
      <c r="W642" s="199">
        <v>0</v>
      </c>
      <c r="X642" s="200">
        <v>0.09</v>
      </c>
      <c r="Y642" s="200">
        <v>5.5095214728498702E-3</v>
      </c>
      <c r="Z642" s="201">
        <v>0</v>
      </c>
      <c r="AA642" s="150"/>
      <c r="AB642" s="202">
        <v>0</v>
      </c>
      <c r="AC642" s="203">
        <v>0</v>
      </c>
      <c r="AD642" s="184">
        <v>0</v>
      </c>
      <c r="AE642" s="203">
        <v>0</v>
      </c>
      <c r="AF642" s="204">
        <v>0</v>
      </c>
      <c r="AG642" s="193"/>
    </row>
    <row r="643" spans="1:33" s="59" customFormat="1">
      <c r="A643" s="194">
        <v>483</v>
      </c>
      <c r="B643" s="195">
        <v>483239250</v>
      </c>
      <c r="C643" s="196" t="s">
        <v>545</v>
      </c>
      <c r="D643" s="197">
        <v>239</v>
      </c>
      <c r="E643" s="196" t="s">
        <v>266</v>
      </c>
      <c r="F643" s="197">
        <v>250</v>
      </c>
      <c r="G643" s="198" t="s">
        <v>277</v>
      </c>
      <c r="H643" s="180"/>
      <c r="I643" s="181">
        <v>14972</v>
      </c>
      <c r="J643" s="181">
        <v>3482</v>
      </c>
      <c r="K643" s="181">
        <v>0</v>
      </c>
      <c r="L643" s="181">
        <v>1088</v>
      </c>
      <c r="M643" s="181">
        <v>19542</v>
      </c>
      <c r="N643" s="180"/>
      <c r="O643" s="182">
        <v>1</v>
      </c>
      <c r="P643" s="182">
        <v>0</v>
      </c>
      <c r="Q643" s="183">
        <v>18454</v>
      </c>
      <c r="R643" s="183">
        <v>0</v>
      </c>
      <c r="S643" s="183">
        <f t="shared" si="19"/>
        <v>0</v>
      </c>
      <c r="T643" s="183">
        <v>1088</v>
      </c>
      <c r="U643" s="184">
        <f t="shared" si="20"/>
        <v>19542</v>
      </c>
      <c r="V643" s="185"/>
      <c r="W643" s="199">
        <v>0</v>
      </c>
      <c r="X643" s="200">
        <v>0.09</v>
      </c>
      <c r="Y643" s="200">
        <v>2.4496718151279647E-3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483</v>
      </c>
      <c r="B644" s="195">
        <v>483239251</v>
      </c>
      <c r="C644" s="196" t="s">
        <v>545</v>
      </c>
      <c r="D644" s="197">
        <v>239</v>
      </c>
      <c r="E644" s="196" t="s">
        <v>266</v>
      </c>
      <c r="F644" s="197">
        <v>251</v>
      </c>
      <c r="G644" s="198" t="s">
        <v>278</v>
      </c>
      <c r="H644" s="180"/>
      <c r="I644" s="181">
        <v>11960</v>
      </c>
      <c r="J644" s="181">
        <v>2242</v>
      </c>
      <c r="K644" s="181">
        <v>0</v>
      </c>
      <c r="L644" s="181">
        <v>1088</v>
      </c>
      <c r="M644" s="181">
        <v>15290</v>
      </c>
      <c r="N644" s="180"/>
      <c r="O644" s="182">
        <v>1</v>
      </c>
      <c r="P644" s="182">
        <v>0</v>
      </c>
      <c r="Q644" s="183">
        <v>14202</v>
      </c>
      <c r="R644" s="183">
        <v>0</v>
      </c>
      <c r="S644" s="183">
        <f t="shared" si="19"/>
        <v>0</v>
      </c>
      <c r="T644" s="183">
        <v>1088</v>
      </c>
      <c r="U644" s="184">
        <f t="shared" si="20"/>
        <v>15290</v>
      </c>
      <c r="V644" s="185"/>
      <c r="W644" s="199">
        <v>0</v>
      </c>
      <c r="X644" s="200">
        <v>0.09</v>
      </c>
      <c r="Y644" s="200">
        <v>4.3771893562842487E-2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483</v>
      </c>
      <c r="B645" s="195">
        <v>483239261</v>
      </c>
      <c r="C645" s="196" t="s">
        <v>545</v>
      </c>
      <c r="D645" s="197">
        <v>239</v>
      </c>
      <c r="E645" s="196" t="s">
        <v>266</v>
      </c>
      <c r="F645" s="197">
        <v>261</v>
      </c>
      <c r="G645" s="198" t="s">
        <v>288</v>
      </c>
      <c r="H645" s="180"/>
      <c r="I645" s="181">
        <v>11099</v>
      </c>
      <c r="J645" s="181">
        <v>7771</v>
      </c>
      <c r="K645" s="181">
        <v>0</v>
      </c>
      <c r="L645" s="181">
        <v>1088</v>
      </c>
      <c r="M645" s="181">
        <v>19958</v>
      </c>
      <c r="N645" s="180"/>
      <c r="O645" s="182">
        <v>18</v>
      </c>
      <c r="P645" s="182">
        <v>0</v>
      </c>
      <c r="Q645" s="183">
        <v>339660</v>
      </c>
      <c r="R645" s="183">
        <v>0</v>
      </c>
      <c r="S645" s="183">
        <f t="shared" si="19"/>
        <v>0</v>
      </c>
      <c r="T645" s="183">
        <v>19584</v>
      </c>
      <c r="U645" s="184">
        <f t="shared" si="20"/>
        <v>359244</v>
      </c>
      <c r="V645" s="185"/>
      <c r="W645" s="199">
        <v>0</v>
      </c>
      <c r="X645" s="200">
        <v>0.09</v>
      </c>
      <c r="Y645" s="200">
        <v>7.6490138027869845E-2</v>
      </c>
      <c r="Z645" s="201">
        <v>0</v>
      </c>
      <c r="AA645" s="150"/>
      <c r="AB645" s="202">
        <v>0</v>
      </c>
      <c r="AC645" s="203">
        <v>0</v>
      </c>
      <c r="AD645" s="184">
        <v>0</v>
      </c>
      <c r="AE645" s="203">
        <v>0</v>
      </c>
      <c r="AF645" s="204">
        <v>0</v>
      </c>
      <c r="AG645" s="193"/>
    </row>
    <row r="646" spans="1:33" s="59" customFormat="1">
      <c r="A646" s="194">
        <v>483</v>
      </c>
      <c r="B646" s="195">
        <v>483239310</v>
      </c>
      <c r="C646" s="196" t="s">
        <v>545</v>
      </c>
      <c r="D646" s="197">
        <v>239</v>
      </c>
      <c r="E646" s="196" t="s">
        <v>266</v>
      </c>
      <c r="F646" s="197">
        <v>310</v>
      </c>
      <c r="G646" s="198" t="s">
        <v>337</v>
      </c>
      <c r="H646" s="180"/>
      <c r="I646" s="181">
        <v>14134</v>
      </c>
      <c r="J646" s="181">
        <v>4599</v>
      </c>
      <c r="K646" s="181">
        <v>0</v>
      </c>
      <c r="L646" s="181">
        <v>1088</v>
      </c>
      <c r="M646" s="181">
        <v>19821</v>
      </c>
      <c r="N646" s="180"/>
      <c r="O646" s="182">
        <v>59</v>
      </c>
      <c r="P646" s="182">
        <v>0</v>
      </c>
      <c r="Q646" s="183">
        <v>1105247</v>
      </c>
      <c r="R646" s="183">
        <v>0</v>
      </c>
      <c r="S646" s="183">
        <f t="shared" si="19"/>
        <v>0</v>
      </c>
      <c r="T646" s="183">
        <v>64192</v>
      </c>
      <c r="U646" s="184">
        <f t="shared" si="20"/>
        <v>1169439</v>
      </c>
      <c r="V646" s="185"/>
      <c r="W646" s="199">
        <v>0</v>
      </c>
      <c r="X646" s="200">
        <v>0.09</v>
      </c>
      <c r="Y646" s="200">
        <v>5.1114820593960594E-2</v>
      </c>
      <c r="Z646" s="201">
        <v>0</v>
      </c>
      <c r="AA646" s="150"/>
      <c r="AB646" s="202">
        <v>5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483</v>
      </c>
      <c r="B647" s="195">
        <v>483239336</v>
      </c>
      <c r="C647" s="196" t="s">
        <v>545</v>
      </c>
      <c r="D647" s="197">
        <v>239</v>
      </c>
      <c r="E647" s="196" t="s">
        <v>266</v>
      </c>
      <c r="F647" s="197">
        <v>336</v>
      </c>
      <c r="G647" s="198" t="s">
        <v>363</v>
      </c>
      <c r="H647" s="180"/>
      <c r="I647" s="181">
        <v>17454</v>
      </c>
      <c r="J647" s="181">
        <v>2369</v>
      </c>
      <c r="K647" s="181">
        <v>0</v>
      </c>
      <c r="L647" s="181">
        <v>1088</v>
      </c>
      <c r="M647" s="181">
        <v>20911</v>
      </c>
      <c r="N647" s="180"/>
      <c r="O647" s="182">
        <v>1</v>
      </c>
      <c r="P647" s="182">
        <v>0</v>
      </c>
      <c r="Q647" s="183">
        <v>19823</v>
      </c>
      <c r="R647" s="183">
        <v>0</v>
      </c>
      <c r="S647" s="183">
        <f t="shared" si="19"/>
        <v>0</v>
      </c>
      <c r="T647" s="183">
        <v>1088</v>
      </c>
      <c r="U647" s="184">
        <f t="shared" si="20"/>
        <v>20911</v>
      </c>
      <c r="V647" s="185"/>
      <c r="W647" s="199">
        <v>0</v>
      </c>
      <c r="X647" s="200">
        <v>0.09</v>
      </c>
      <c r="Y647" s="200">
        <v>4.480891826309566E-2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483</v>
      </c>
      <c r="B648" s="195">
        <v>483239625</v>
      </c>
      <c r="C648" s="196" t="s">
        <v>545</v>
      </c>
      <c r="D648" s="197">
        <v>239</v>
      </c>
      <c r="E648" s="196" t="s">
        <v>266</v>
      </c>
      <c r="F648" s="197">
        <v>625</v>
      </c>
      <c r="G648" s="198" t="s">
        <v>390</v>
      </c>
      <c r="H648" s="180"/>
      <c r="I648" s="181">
        <v>13611</v>
      </c>
      <c r="J648" s="181">
        <v>1733</v>
      </c>
      <c r="K648" s="181">
        <v>0</v>
      </c>
      <c r="L648" s="181">
        <v>1088</v>
      </c>
      <c r="M648" s="181">
        <v>16432</v>
      </c>
      <c r="N648" s="180"/>
      <c r="O648" s="182">
        <v>4</v>
      </c>
      <c r="P648" s="182">
        <v>0</v>
      </c>
      <c r="Q648" s="183">
        <v>61376</v>
      </c>
      <c r="R648" s="183">
        <v>0</v>
      </c>
      <c r="S648" s="183">
        <f t="shared" si="19"/>
        <v>0</v>
      </c>
      <c r="T648" s="183">
        <v>4352</v>
      </c>
      <c r="U648" s="184">
        <f t="shared" si="20"/>
        <v>65728</v>
      </c>
      <c r="V648" s="185"/>
      <c r="W648" s="199">
        <v>0</v>
      </c>
      <c r="X648" s="200">
        <v>0.09</v>
      </c>
      <c r="Y648" s="200">
        <v>5.0572290358121318E-3</v>
      </c>
      <c r="Z648" s="201">
        <v>0</v>
      </c>
      <c r="AA648" s="150"/>
      <c r="AB648" s="202">
        <v>1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483</v>
      </c>
      <c r="B649" s="195">
        <v>483239665</v>
      </c>
      <c r="C649" s="196" t="s">
        <v>545</v>
      </c>
      <c r="D649" s="197">
        <v>239</v>
      </c>
      <c r="E649" s="196" t="s">
        <v>266</v>
      </c>
      <c r="F649" s="197">
        <v>665</v>
      </c>
      <c r="G649" s="198" t="s">
        <v>400</v>
      </c>
      <c r="H649" s="180"/>
      <c r="I649" s="181">
        <v>14719</v>
      </c>
      <c r="J649" s="181">
        <v>1809</v>
      </c>
      <c r="K649" s="181">
        <v>0</v>
      </c>
      <c r="L649" s="181">
        <v>1088</v>
      </c>
      <c r="M649" s="181">
        <v>17616</v>
      </c>
      <c r="N649" s="180"/>
      <c r="O649" s="182">
        <v>7</v>
      </c>
      <c r="P649" s="182">
        <v>0</v>
      </c>
      <c r="Q649" s="183">
        <v>115696</v>
      </c>
      <c r="R649" s="183">
        <v>0</v>
      </c>
      <c r="S649" s="183">
        <f t="shared" si="19"/>
        <v>0</v>
      </c>
      <c r="T649" s="183">
        <v>7616</v>
      </c>
      <c r="U649" s="184">
        <f t="shared" si="20"/>
        <v>123312</v>
      </c>
      <c r="V649" s="185"/>
      <c r="W649" s="199">
        <v>0</v>
      </c>
      <c r="X649" s="200">
        <v>0.09</v>
      </c>
      <c r="Y649" s="200">
        <v>5.9898629602895695E-3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483</v>
      </c>
      <c r="B650" s="195">
        <v>483239740</v>
      </c>
      <c r="C650" s="196" t="s">
        <v>545</v>
      </c>
      <c r="D650" s="197">
        <v>239</v>
      </c>
      <c r="E650" s="196" t="s">
        <v>266</v>
      </c>
      <c r="F650" s="197">
        <v>740</v>
      </c>
      <c r="G650" s="198" t="s">
        <v>423</v>
      </c>
      <c r="H650" s="180"/>
      <c r="I650" s="181">
        <v>11960</v>
      </c>
      <c r="J650" s="181">
        <v>6364</v>
      </c>
      <c r="K650" s="181">
        <v>0</v>
      </c>
      <c r="L650" s="181">
        <v>1088</v>
      </c>
      <c r="M650" s="181">
        <v>19412</v>
      </c>
      <c r="N650" s="180"/>
      <c r="O650" s="182">
        <v>5</v>
      </c>
      <c r="P650" s="182">
        <v>0</v>
      </c>
      <c r="Q650" s="183">
        <v>91620</v>
      </c>
      <c r="R650" s="183">
        <v>0</v>
      </c>
      <c r="S650" s="183">
        <f t="shared" ref="S650:S713" si="21">IFERROR(VLOOKUP(B650,transp,2,FALSE),0)</f>
        <v>0</v>
      </c>
      <c r="T650" s="183">
        <v>5440</v>
      </c>
      <c r="U650" s="184">
        <f t="shared" ref="U650:U713" si="22">SUM(Q650:T650)</f>
        <v>97060</v>
      </c>
      <c r="V650" s="185"/>
      <c r="W650" s="199">
        <v>0</v>
      </c>
      <c r="X650" s="200">
        <v>0.09</v>
      </c>
      <c r="Y650" s="200">
        <v>9.1774683163386925E-3</v>
      </c>
      <c r="Z650" s="201">
        <v>0</v>
      </c>
      <c r="AA650" s="150"/>
      <c r="AB650" s="202">
        <v>0</v>
      </c>
      <c r="AC650" s="203">
        <v>0</v>
      </c>
      <c r="AD650" s="184">
        <v>0</v>
      </c>
      <c r="AE650" s="203">
        <v>0</v>
      </c>
      <c r="AF650" s="204">
        <v>0</v>
      </c>
      <c r="AG650" s="193"/>
    </row>
    <row r="651" spans="1:33" s="59" customFormat="1">
      <c r="A651" s="194">
        <v>483</v>
      </c>
      <c r="B651" s="195">
        <v>483239760</v>
      </c>
      <c r="C651" s="196" t="s">
        <v>545</v>
      </c>
      <c r="D651" s="197">
        <v>239</v>
      </c>
      <c r="E651" s="196" t="s">
        <v>266</v>
      </c>
      <c r="F651" s="197">
        <v>760</v>
      </c>
      <c r="G651" s="198" t="s">
        <v>428</v>
      </c>
      <c r="H651" s="180"/>
      <c r="I651" s="181">
        <v>12251</v>
      </c>
      <c r="J651" s="181">
        <v>2915</v>
      </c>
      <c r="K651" s="181">
        <v>0</v>
      </c>
      <c r="L651" s="181">
        <v>1088</v>
      </c>
      <c r="M651" s="181">
        <v>16254</v>
      </c>
      <c r="N651" s="180"/>
      <c r="O651" s="182">
        <v>43</v>
      </c>
      <c r="P651" s="182">
        <v>0</v>
      </c>
      <c r="Q651" s="183">
        <v>652138</v>
      </c>
      <c r="R651" s="183">
        <v>0</v>
      </c>
      <c r="S651" s="183">
        <f t="shared" si="21"/>
        <v>0</v>
      </c>
      <c r="T651" s="183">
        <v>46784</v>
      </c>
      <c r="U651" s="184">
        <f t="shared" si="22"/>
        <v>698922</v>
      </c>
      <c r="V651" s="185"/>
      <c r="W651" s="199">
        <v>0</v>
      </c>
      <c r="X651" s="200">
        <v>0.09</v>
      </c>
      <c r="Y651" s="200">
        <v>3.8559713603740026E-2</v>
      </c>
      <c r="Z651" s="201">
        <v>0</v>
      </c>
      <c r="AA651" s="150"/>
      <c r="AB651" s="202">
        <v>5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484</v>
      </c>
      <c r="B652" s="195">
        <v>484035001</v>
      </c>
      <c r="C652" s="196" t="s">
        <v>546</v>
      </c>
      <c r="D652" s="197">
        <v>35</v>
      </c>
      <c r="E652" s="196" t="s">
        <v>62</v>
      </c>
      <c r="F652" s="197">
        <v>1</v>
      </c>
      <c r="G652" s="198" t="s">
        <v>28</v>
      </c>
      <c r="H652" s="180"/>
      <c r="I652" s="181">
        <v>17894</v>
      </c>
      <c r="J652" s="181">
        <v>1774</v>
      </c>
      <c r="K652" s="181">
        <v>0</v>
      </c>
      <c r="L652" s="181">
        <v>1088</v>
      </c>
      <c r="M652" s="181">
        <v>20756</v>
      </c>
      <c r="N652" s="180"/>
      <c r="O652" s="182">
        <v>1</v>
      </c>
      <c r="P652" s="182">
        <v>0</v>
      </c>
      <c r="Q652" s="183">
        <v>19668</v>
      </c>
      <c r="R652" s="183">
        <v>0</v>
      </c>
      <c r="S652" s="183">
        <f t="shared" si="21"/>
        <v>0</v>
      </c>
      <c r="T652" s="183">
        <v>1088</v>
      </c>
      <c r="U652" s="184">
        <f t="shared" si="22"/>
        <v>20756</v>
      </c>
      <c r="V652" s="185"/>
      <c r="W652" s="199">
        <v>0</v>
      </c>
      <c r="X652" s="200">
        <v>0.09</v>
      </c>
      <c r="Y652" s="200">
        <v>2.1174847321969389E-2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484</v>
      </c>
      <c r="B653" s="195">
        <v>484035018</v>
      </c>
      <c r="C653" s="196" t="s">
        <v>546</v>
      </c>
      <c r="D653" s="197">
        <v>35</v>
      </c>
      <c r="E653" s="196" t="s">
        <v>62</v>
      </c>
      <c r="F653" s="197">
        <v>18</v>
      </c>
      <c r="G653" s="198" t="s">
        <v>45</v>
      </c>
      <c r="H653" s="180"/>
      <c r="I653" s="181">
        <v>14723.34220248668</v>
      </c>
      <c r="J653" s="181">
        <v>7128</v>
      </c>
      <c r="K653" s="181">
        <v>0</v>
      </c>
      <c r="L653" s="181">
        <v>1088</v>
      </c>
      <c r="M653" s="181">
        <v>22939.342202486681</v>
      </c>
      <c r="N653" s="180"/>
      <c r="O653" s="182">
        <v>3</v>
      </c>
      <c r="P653" s="182">
        <v>0</v>
      </c>
      <c r="Q653" s="183">
        <v>65553</v>
      </c>
      <c r="R653" s="183">
        <v>0</v>
      </c>
      <c r="S653" s="183">
        <f t="shared" si="21"/>
        <v>0</v>
      </c>
      <c r="T653" s="183">
        <v>3264</v>
      </c>
      <c r="U653" s="184">
        <f t="shared" si="22"/>
        <v>68817</v>
      </c>
      <c r="V653" s="185"/>
      <c r="W653" s="199">
        <v>0</v>
      </c>
      <c r="X653" s="200">
        <v>0.09</v>
      </c>
      <c r="Y653" s="200">
        <v>3.7908610774021204E-2</v>
      </c>
      <c r="Z653" s="201">
        <v>0</v>
      </c>
      <c r="AA653" s="150"/>
      <c r="AB653" s="202">
        <v>2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484</v>
      </c>
      <c r="B654" s="195">
        <v>484035035</v>
      </c>
      <c r="C654" s="196" t="s">
        <v>546</v>
      </c>
      <c r="D654" s="197">
        <v>35</v>
      </c>
      <c r="E654" s="196" t="s">
        <v>62</v>
      </c>
      <c r="F654" s="197">
        <v>35</v>
      </c>
      <c r="G654" s="198" t="s">
        <v>62</v>
      </c>
      <c r="H654" s="180"/>
      <c r="I654" s="181">
        <v>17357</v>
      </c>
      <c r="J654" s="181">
        <v>7236</v>
      </c>
      <c r="K654" s="181">
        <v>0</v>
      </c>
      <c r="L654" s="181">
        <v>1088</v>
      </c>
      <c r="M654" s="181">
        <v>25681</v>
      </c>
      <c r="N654" s="180"/>
      <c r="O654" s="182">
        <v>1255</v>
      </c>
      <c r="P654" s="182">
        <v>0</v>
      </c>
      <c r="Q654" s="183">
        <v>30864215</v>
      </c>
      <c r="R654" s="183">
        <v>0</v>
      </c>
      <c r="S654" s="183">
        <f t="shared" si="21"/>
        <v>0</v>
      </c>
      <c r="T654" s="183">
        <v>1365440</v>
      </c>
      <c r="U654" s="184">
        <f t="shared" si="22"/>
        <v>32229655</v>
      </c>
      <c r="V654" s="185"/>
      <c r="W654" s="199">
        <v>0</v>
      </c>
      <c r="X654" s="200">
        <v>0.18</v>
      </c>
      <c r="Y654" s="200">
        <v>0.16565967553026908</v>
      </c>
      <c r="Z654" s="201">
        <v>0</v>
      </c>
      <c r="AA654" s="150"/>
      <c r="AB654" s="202">
        <v>96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484</v>
      </c>
      <c r="B655" s="195">
        <v>484035044</v>
      </c>
      <c r="C655" s="196" t="s">
        <v>546</v>
      </c>
      <c r="D655" s="197">
        <v>35</v>
      </c>
      <c r="E655" s="196" t="s">
        <v>62</v>
      </c>
      <c r="F655" s="197">
        <v>44</v>
      </c>
      <c r="G655" s="198" t="s">
        <v>71</v>
      </c>
      <c r="H655" s="180"/>
      <c r="I655" s="181">
        <v>13651</v>
      </c>
      <c r="J655" s="181">
        <v>237</v>
      </c>
      <c r="K655" s="181">
        <v>0</v>
      </c>
      <c r="L655" s="181">
        <v>1088</v>
      </c>
      <c r="M655" s="181">
        <v>14976</v>
      </c>
      <c r="N655" s="180"/>
      <c r="O655" s="182">
        <v>5</v>
      </c>
      <c r="P655" s="182">
        <v>0</v>
      </c>
      <c r="Q655" s="183">
        <v>69440</v>
      </c>
      <c r="R655" s="183">
        <v>0</v>
      </c>
      <c r="S655" s="183">
        <f t="shared" si="21"/>
        <v>0</v>
      </c>
      <c r="T655" s="183">
        <v>5440</v>
      </c>
      <c r="U655" s="184">
        <f t="shared" si="22"/>
        <v>74880</v>
      </c>
      <c r="V655" s="185"/>
      <c r="W655" s="199">
        <v>0</v>
      </c>
      <c r="X655" s="200">
        <v>0.18</v>
      </c>
      <c r="Y655" s="200">
        <v>8.4659399257885931E-2</v>
      </c>
      <c r="Z655" s="201">
        <v>0</v>
      </c>
      <c r="AA655" s="150"/>
      <c r="AB655" s="202">
        <v>1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484</v>
      </c>
      <c r="B656" s="195">
        <v>484035046</v>
      </c>
      <c r="C656" s="196" t="s">
        <v>546</v>
      </c>
      <c r="D656" s="197">
        <v>35</v>
      </c>
      <c r="E656" s="196" t="s">
        <v>62</v>
      </c>
      <c r="F656" s="197">
        <v>46</v>
      </c>
      <c r="G656" s="198" t="s">
        <v>73</v>
      </c>
      <c r="H656" s="180"/>
      <c r="I656" s="181">
        <v>10434</v>
      </c>
      <c r="J656" s="181">
        <v>10689</v>
      </c>
      <c r="K656" s="181">
        <v>0</v>
      </c>
      <c r="L656" s="181">
        <v>1088</v>
      </c>
      <c r="M656" s="181">
        <v>22211</v>
      </c>
      <c r="N656" s="180"/>
      <c r="O656" s="182">
        <v>1</v>
      </c>
      <c r="P656" s="182">
        <v>0</v>
      </c>
      <c r="Q656" s="183">
        <v>21123</v>
      </c>
      <c r="R656" s="183">
        <v>0</v>
      </c>
      <c r="S656" s="183">
        <f t="shared" si="21"/>
        <v>0</v>
      </c>
      <c r="T656" s="183">
        <v>1088</v>
      </c>
      <c r="U656" s="184">
        <f t="shared" si="22"/>
        <v>22211</v>
      </c>
      <c r="V656" s="185"/>
      <c r="W656" s="199">
        <v>0</v>
      </c>
      <c r="X656" s="200">
        <v>0.09</v>
      </c>
      <c r="Y656" s="200">
        <v>4.0428455902715598E-4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484</v>
      </c>
      <c r="B657" s="195">
        <v>484035050</v>
      </c>
      <c r="C657" s="196" t="s">
        <v>546</v>
      </c>
      <c r="D657" s="197">
        <v>35</v>
      </c>
      <c r="E657" s="196" t="s">
        <v>62</v>
      </c>
      <c r="F657" s="197">
        <v>50</v>
      </c>
      <c r="G657" s="198" t="s">
        <v>77</v>
      </c>
      <c r="H657" s="180"/>
      <c r="I657" s="181">
        <v>15073</v>
      </c>
      <c r="J657" s="181">
        <v>6886</v>
      </c>
      <c r="K657" s="181">
        <v>0</v>
      </c>
      <c r="L657" s="181">
        <v>1088</v>
      </c>
      <c r="M657" s="181">
        <v>23047</v>
      </c>
      <c r="N657" s="180"/>
      <c r="O657" s="182">
        <v>1</v>
      </c>
      <c r="P657" s="182">
        <v>0</v>
      </c>
      <c r="Q657" s="183">
        <v>21959</v>
      </c>
      <c r="R657" s="183">
        <v>0</v>
      </c>
      <c r="S657" s="183">
        <f t="shared" si="21"/>
        <v>0</v>
      </c>
      <c r="T657" s="183">
        <v>1088</v>
      </c>
      <c r="U657" s="184">
        <f t="shared" si="22"/>
        <v>23047</v>
      </c>
      <c r="V657" s="185"/>
      <c r="W657" s="199">
        <v>0</v>
      </c>
      <c r="X657" s="200">
        <v>0.09</v>
      </c>
      <c r="Y657" s="200">
        <v>6.2275405910125845E-3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484</v>
      </c>
      <c r="B658" s="195">
        <v>484035093</v>
      </c>
      <c r="C658" s="196" t="s">
        <v>546</v>
      </c>
      <c r="D658" s="197">
        <v>35</v>
      </c>
      <c r="E658" s="196" t="s">
        <v>62</v>
      </c>
      <c r="F658" s="197">
        <v>93</v>
      </c>
      <c r="G658" s="198" t="s">
        <v>120</v>
      </c>
      <c r="H658" s="180"/>
      <c r="I658" s="181">
        <v>19084</v>
      </c>
      <c r="J658" s="181">
        <v>0</v>
      </c>
      <c r="K658" s="181">
        <v>0</v>
      </c>
      <c r="L658" s="181">
        <v>1088</v>
      </c>
      <c r="M658" s="181">
        <v>20172</v>
      </c>
      <c r="N658" s="180"/>
      <c r="O658" s="182">
        <v>1</v>
      </c>
      <c r="P658" s="182">
        <v>0</v>
      </c>
      <c r="Q658" s="183">
        <v>19084</v>
      </c>
      <c r="R658" s="183">
        <v>0</v>
      </c>
      <c r="S658" s="183">
        <f t="shared" si="21"/>
        <v>0</v>
      </c>
      <c r="T658" s="183">
        <v>1088</v>
      </c>
      <c r="U658" s="184">
        <f t="shared" si="22"/>
        <v>20172</v>
      </c>
      <c r="V658" s="185"/>
      <c r="W658" s="199">
        <v>0</v>
      </c>
      <c r="X658" s="200">
        <v>0.18</v>
      </c>
      <c r="Y658" s="200">
        <v>8.4913241624209698E-2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484</v>
      </c>
      <c r="B659" s="195">
        <v>484035133</v>
      </c>
      <c r="C659" s="196" t="s">
        <v>546</v>
      </c>
      <c r="D659" s="197">
        <v>35</v>
      </c>
      <c r="E659" s="196" t="s">
        <v>62</v>
      </c>
      <c r="F659" s="197">
        <v>133</v>
      </c>
      <c r="G659" s="198" t="s">
        <v>160</v>
      </c>
      <c r="H659" s="180"/>
      <c r="I659" s="181">
        <v>13964.691946487292</v>
      </c>
      <c r="J659" s="181">
        <v>1871</v>
      </c>
      <c r="K659" s="181">
        <v>0</v>
      </c>
      <c r="L659" s="181">
        <v>1088</v>
      </c>
      <c r="M659" s="181">
        <v>16923.691946487292</v>
      </c>
      <c r="N659" s="180"/>
      <c r="O659" s="182">
        <v>1</v>
      </c>
      <c r="P659" s="182">
        <v>0</v>
      </c>
      <c r="Q659" s="183">
        <v>15836</v>
      </c>
      <c r="R659" s="183">
        <v>0</v>
      </c>
      <c r="S659" s="183">
        <f t="shared" si="21"/>
        <v>0</v>
      </c>
      <c r="T659" s="183">
        <v>1088</v>
      </c>
      <c r="U659" s="184">
        <f t="shared" si="22"/>
        <v>16924</v>
      </c>
      <c r="V659" s="185"/>
      <c r="W659" s="199">
        <v>0</v>
      </c>
      <c r="X659" s="200">
        <v>0.09</v>
      </c>
      <c r="Y659" s="200">
        <v>3.2992670332862364E-2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484</v>
      </c>
      <c r="B660" s="195">
        <v>484035163</v>
      </c>
      <c r="C660" s="196" t="s">
        <v>546</v>
      </c>
      <c r="D660" s="197">
        <v>35</v>
      </c>
      <c r="E660" s="196" t="s">
        <v>62</v>
      </c>
      <c r="F660" s="197">
        <v>163</v>
      </c>
      <c r="G660" s="198" t="s">
        <v>190</v>
      </c>
      <c r="H660" s="180"/>
      <c r="I660" s="181">
        <v>15762</v>
      </c>
      <c r="J660" s="181">
        <v>137</v>
      </c>
      <c r="K660" s="181">
        <v>0</v>
      </c>
      <c r="L660" s="181">
        <v>1088</v>
      </c>
      <c r="M660" s="181">
        <v>16987</v>
      </c>
      <c r="N660" s="180"/>
      <c r="O660" s="182">
        <v>1</v>
      </c>
      <c r="P660" s="182">
        <v>0</v>
      </c>
      <c r="Q660" s="183">
        <v>15899</v>
      </c>
      <c r="R660" s="183">
        <v>0</v>
      </c>
      <c r="S660" s="183">
        <f t="shared" si="21"/>
        <v>0</v>
      </c>
      <c r="T660" s="183">
        <v>1088</v>
      </c>
      <c r="U660" s="184">
        <f t="shared" si="22"/>
        <v>16987</v>
      </c>
      <c r="V660" s="185"/>
      <c r="W660" s="199">
        <v>0</v>
      </c>
      <c r="X660" s="200">
        <v>0.113490033140277</v>
      </c>
      <c r="Y660" s="200">
        <v>9.5669381908217804E-2</v>
      </c>
      <c r="Z660" s="201">
        <v>0</v>
      </c>
      <c r="AA660" s="150"/>
      <c r="AB660" s="202">
        <v>0</v>
      </c>
      <c r="AC660" s="203">
        <v>0</v>
      </c>
      <c r="AD660" s="184">
        <v>0</v>
      </c>
      <c r="AE660" s="203">
        <v>0</v>
      </c>
      <c r="AF660" s="204">
        <v>0</v>
      </c>
      <c r="AG660" s="193"/>
    </row>
    <row r="661" spans="1:33" s="59" customFormat="1">
      <c r="A661" s="194">
        <v>484</v>
      </c>
      <c r="B661" s="195">
        <v>484035189</v>
      </c>
      <c r="C661" s="196" t="s">
        <v>546</v>
      </c>
      <c r="D661" s="197">
        <v>35</v>
      </c>
      <c r="E661" s="196" t="s">
        <v>62</v>
      </c>
      <c r="F661" s="197">
        <v>189</v>
      </c>
      <c r="G661" s="198" t="s">
        <v>216</v>
      </c>
      <c r="H661" s="180"/>
      <c r="I661" s="181">
        <v>11876.535469617698</v>
      </c>
      <c r="J661" s="181">
        <v>4098</v>
      </c>
      <c r="K661" s="181">
        <v>0</v>
      </c>
      <c r="L661" s="181">
        <v>1088</v>
      </c>
      <c r="M661" s="181">
        <v>17062.535469617698</v>
      </c>
      <c r="N661" s="180"/>
      <c r="O661" s="182">
        <v>1</v>
      </c>
      <c r="P661" s="182">
        <v>0</v>
      </c>
      <c r="Q661" s="183">
        <v>15975</v>
      </c>
      <c r="R661" s="183">
        <v>0</v>
      </c>
      <c r="S661" s="183">
        <f t="shared" si="21"/>
        <v>0</v>
      </c>
      <c r="T661" s="183">
        <v>1088</v>
      </c>
      <c r="U661" s="184">
        <f t="shared" si="22"/>
        <v>17063</v>
      </c>
      <c r="V661" s="185"/>
      <c r="W661" s="199">
        <v>0</v>
      </c>
      <c r="X661" s="200">
        <v>0.09</v>
      </c>
      <c r="Y661" s="200">
        <v>4.2563431798529824E-3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484</v>
      </c>
      <c r="B662" s="195">
        <v>484035207</v>
      </c>
      <c r="C662" s="196" t="s">
        <v>546</v>
      </c>
      <c r="D662" s="197">
        <v>35</v>
      </c>
      <c r="E662" s="196" t="s">
        <v>62</v>
      </c>
      <c r="F662" s="197">
        <v>207</v>
      </c>
      <c r="G662" s="198" t="s">
        <v>234</v>
      </c>
      <c r="H662" s="180"/>
      <c r="I662" s="181">
        <v>16962</v>
      </c>
      <c r="J662" s="181">
        <v>12722</v>
      </c>
      <c r="K662" s="181">
        <v>0</v>
      </c>
      <c r="L662" s="181">
        <v>1088</v>
      </c>
      <c r="M662" s="181">
        <v>30772</v>
      </c>
      <c r="N662" s="180"/>
      <c r="O662" s="182">
        <v>1</v>
      </c>
      <c r="P662" s="182">
        <v>0</v>
      </c>
      <c r="Q662" s="183">
        <v>29684</v>
      </c>
      <c r="R662" s="183">
        <v>0</v>
      </c>
      <c r="S662" s="183">
        <f t="shared" si="21"/>
        <v>0</v>
      </c>
      <c r="T662" s="183">
        <v>1088</v>
      </c>
      <c r="U662" s="184">
        <f t="shared" si="22"/>
        <v>30772</v>
      </c>
      <c r="V662" s="185"/>
      <c r="W662" s="199">
        <v>0</v>
      </c>
      <c r="X662" s="200">
        <v>0.09</v>
      </c>
      <c r="Y662" s="200">
        <v>1.0748152580824927E-4</v>
      </c>
      <c r="Z662" s="201">
        <v>0</v>
      </c>
      <c r="AA662" s="150"/>
      <c r="AB662" s="202">
        <v>0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484</v>
      </c>
      <c r="B663" s="195">
        <v>484035220</v>
      </c>
      <c r="C663" s="196" t="s">
        <v>546</v>
      </c>
      <c r="D663" s="197">
        <v>35</v>
      </c>
      <c r="E663" s="196" t="s">
        <v>62</v>
      </c>
      <c r="F663" s="197">
        <v>220</v>
      </c>
      <c r="G663" s="198" t="s">
        <v>247</v>
      </c>
      <c r="H663" s="180"/>
      <c r="I663" s="181">
        <v>13824.907319639307</v>
      </c>
      <c r="J663" s="181">
        <v>5374</v>
      </c>
      <c r="K663" s="181">
        <v>0</v>
      </c>
      <c r="L663" s="181">
        <v>1088</v>
      </c>
      <c r="M663" s="181">
        <v>20286.907319639307</v>
      </c>
      <c r="N663" s="180"/>
      <c r="O663" s="182">
        <v>1</v>
      </c>
      <c r="P663" s="182">
        <v>0</v>
      </c>
      <c r="Q663" s="183">
        <v>19199</v>
      </c>
      <c r="R663" s="183">
        <v>0</v>
      </c>
      <c r="S663" s="183">
        <f t="shared" si="21"/>
        <v>0</v>
      </c>
      <c r="T663" s="183">
        <v>1088</v>
      </c>
      <c r="U663" s="184">
        <f t="shared" si="22"/>
        <v>20287</v>
      </c>
      <c r="V663" s="185"/>
      <c r="W663" s="199">
        <v>0</v>
      </c>
      <c r="X663" s="200">
        <v>0.09</v>
      </c>
      <c r="Y663" s="200">
        <v>1.7515929407843047E-2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484</v>
      </c>
      <c r="B664" s="195">
        <v>484035243</v>
      </c>
      <c r="C664" s="196" t="s">
        <v>546</v>
      </c>
      <c r="D664" s="197">
        <v>35</v>
      </c>
      <c r="E664" s="196" t="s">
        <v>62</v>
      </c>
      <c r="F664" s="197">
        <v>243</v>
      </c>
      <c r="G664" s="198" t="s">
        <v>270</v>
      </c>
      <c r="H664" s="180"/>
      <c r="I664" s="181">
        <v>15450</v>
      </c>
      <c r="J664" s="181">
        <v>2200</v>
      </c>
      <c r="K664" s="181">
        <v>0</v>
      </c>
      <c r="L664" s="181">
        <v>1088</v>
      </c>
      <c r="M664" s="181">
        <v>18738</v>
      </c>
      <c r="N664" s="180"/>
      <c r="O664" s="182">
        <v>4</v>
      </c>
      <c r="P664" s="182">
        <v>0</v>
      </c>
      <c r="Q664" s="183">
        <v>70600</v>
      </c>
      <c r="R664" s="183">
        <v>0</v>
      </c>
      <c r="S664" s="183">
        <f t="shared" si="21"/>
        <v>0</v>
      </c>
      <c r="T664" s="183">
        <v>4352</v>
      </c>
      <c r="U664" s="184">
        <f t="shared" si="22"/>
        <v>74952</v>
      </c>
      <c r="V664" s="185"/>
      <c r="W664" s="199">
        <v>0</v>
      </c>
      <c r="X664" s="200">
        <v>0.09</v>
      </c>
      <c r="Y664" s="200">
        <v>5.5095214728498702E-3</v>
      </c>
      <c r="Z664" s="201">
        <v>0</v>
      </c>
      <c r="AA664" s="150"/>
      <c r="AB664" s="202">
        <v>1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484</v>
      </c>
      <c r="B665" s="195">
        <v>484035244</v>
      </c>
      <c r="C665" s="196" t="s">
        <v>546</v>
      </c>
      <c r="D665" s="197">
        <v>35</v>
      </c>
      <c r="E665" s="196" t="s">
        <v>62</v>
      </c>
      <c r="F665" s="197">
        <v>244</v>
      </c>
      <c r="G665" s="198" t="s">
        <v>271</v>
      </c>
      <c r="H665" s="180"/>
      <c r="I665" s="181">
        <v>16656</v>
      </c>
      <c r="J665" s="181">
        <v>4993</v>
      </c>
      <c r="K665" s="181">
        <v>0</v>
      </c>
      <c r="L665" s="181">
        <v>1088</v>
      </c>
      <c r="M665" s="181">
        <v>22737</v>
      </c>
      <c r="N665" s="180"/>
      <c r="O665" s="182">
        <v>9</v>
      </c>
      <c r="P665" s="182">
        <v>0</v>
      </c>
      <c r="Q665" s="183">
        <v>194841</v>
      </c>
      <c r="R665" s="183">
        <v>0</v>
      </c>
      <c r="S665" s="183">
        <f t="shared" si="21"/>
        <v>0</v>
      </c>
      <c r="T665" s="183">
        <v>9792</v>
      </c>
      <c r="U665" s="184">
        <f t="shared" si="22"/>
        <v>204633</v>
      </c>
      <c r="V665" s="185"/>
      <c r="W665" s="199">
        <v>0</v>
      </c>
      <c r="X665" s="200">
        <v>0.09</v>
      </c>
      <c r="Y665" s="200">
        <v>0.11384987709786977</v>
      </c>
      <c r="Z665" s="201">
        <v>0</v>
      </c>
      <c r="AA665" s="150"/>
      <c r="AB665" s="202">
        <v>1</v>
      </c>
      <c r="AC665" s="203">
        <v>1.8853678137597569</v>
      </c>
      <c r="AD665" s="184">
        <v>42868.327800084982</v>
      </c>
      <c r="AE665" s="203">
        <v>0</v>
      </c>
      <c r="AF665" s="204">
        <v>0</v>
      </c>
      <c r="AG665" s="193"/>
    </row>
    <row r="666" spans="1:33" s="59" customFormat="1">
      <c r="A666" s="194">
        <v>484</v>
      </c>
      <c r="B666" s="195">
        <v>484035248</v>
      </c>
      <c r="C666" s="196" t="s">
        <v>546</v>
      </c>
      <c r="D666" s="197">
        <v>35</v>
      </c>
      <c r="E666" s="196" t="s">
        <v>62</v>
      </c>
      <c r="F666" s="197">
        <v>248</v>
      </c>
      <c r="G666" s="198" t="s">
        <v>275</v>
      </c>
      <c r="H666" s="180"/>
      <c r="I666" s="181">
        <v>19084</v>
      </c>
      <c r="J666" s="181">
        <v>1077</v>
      </c>
      <c r="K666" s="181">
        <v>0</v>
      </c>
      <c r="L666" s="181">
        <v>1088</v>
      </c>
      <c r="M666" s="181">
        <v>21249</v>
      </c>
      <c r="N666" s="180"/>
      <c r="O666" s="182">
        <v>2</v>
      </c>
      <c r="P666" s="182">
        <v>0</v>
      </c>
      <c r="Q666" s="183">
        <v>40322</v>
      </c>
      <c r="R666" s="183">
        <v>0</v>
      </c>
      <c r="S666" s="183">
        <f t="shared" si="21"/>
        <v>0</v>
      </c>
      <c r="T666" s="183">
        <v>2176</v>
      </c>
      <c r="U666" s="184">
        <f t="shared" si="22"/>
        <v>42498</v>
      </c>
      <c r="V666" s="185"/>
      <c r="W666" s="199">
        <v>0</v>
      </c>
      <c r="X666" s="200">
        <v>0.09</v>
      </c>
      <c r="Y666" s="200">
        <v>7.0865076889110076E-2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484</v>
      </c>
      <c r="B667" s="195">
        <v>484035258</v>
      </c>
      <c r="C667" s="196" t="s">
        <v>546</v>
      </c>
      <c r="D667" s="197">
        <v>35</v>
      </c>
      <c r="E667" s="196" t="s">
        <v>62</v>
      </c>
      <c r="F667" s="197">
        <v>258</v>
      </c>
      <c r="G667" s="198" t="s">
        <v>285</v>
      </c>
      <c r="H667" s="180"/>
      <c r="I667" s="181">
        <v>15157.483749697996</v>
      </c>
      <c r="J667" s="181">
        <v>5068</v>
      </c>
      <c r="K667" s="181">
        <v>0</v>
      </c>
      <c r="L667" s="181">
        <v>1088</v>
      </c>
      <c r="M667" s="181">
        <v>21313.483749697996</v>
      </c>
      <c r="N667" s="180"/>
      <c r="O667" s="182">
        <v>1</v>
      </c>
      <c r="P667" s="182">
        <v>0</v>
      </c>
      <c r="Q667" s="183">
        <v>20225</v>
      </c>
      <c r="R667" s="183">
        <v>0</v>
      </c>
      <c r="S667" s="183">
        <f t="shared" si="21"/>
        <v>0</v>
      </c>
      <c r="T667" s="183">
        <v>1088</v>
      </c>
      <c r="U667" s="184">
        <f t="shared" si="22"/>
        <v>21313</v>
      </c>
      <c r="V667" s="185"/>
      <c r="W667" s="199">
        <v>0</v>
      </c>
      <c r="X667" s="200">
        <v>0.09</v>
      </c>
      <c r="Y667" s="200">
        <v>0.10761431025219829</v>
      </c>
      <c r="Z667" s="201">
        <v>0</v>
      </c>
      <c r="AA667" s="150"/>
      <c r="AB667" s="202">
        <v>0</v>
      </c>
      <c r="AC667" s="203">
        <v>0.16030556797087531</v>
      </c>
      <c r="AD667" s="184">
        <v>3416.1801122109532</v>
      </c>
      <c r="AE667" s="203">
        <v>0</v>
      </c>
      <c r="AF667" s="204">
        <v>0</v>
      </c>
      <c r="AG667" s="193"/>
    </row>
    <row r="668" spans="1:33" s="59" customFormat="1">
      <c r="A668" s="194">
        <v>484</v>
      </c>
      <c r="B668" s="195">
        <v>484035262</v>
      </c>
      <c r="C668" s="196" t="s">
        <v>546</v>
      </c>
      <c r="D668" s="197">
        <v>35</v>
      </c>
      <c r="E668" s="196" t="s">
        <v>62</v>
      </c>
      <c r="F668" s="197">
        <v>262</v>
      </c>
      <c r="G668" s="198" t="s">
        <v>289</v>
      </c>
      <c r="H668" s="180"/>
      <c r="I668" s="181">
        <v>13688.277095481049</v>
      </c>
      <c r="J668" s="181">
        <v>2721</v>
      </c>
      <c r="K668" s="181">
        <v>0</v>
      </c>
      <c r="L668" s="181">
        <v>1088</v>
      </c>
      <c r="M668" s="181">
        <v>17497.277095481048</v>
      </c>
      <c r="N668" s="180"/>
      <c r="O668" s="182">
        <v>1</v>
      </c>
      <c r="P668" s="182">
        <v>0</v>
      </c>
      <c r="Q668" s="183">
        <v>16409</v>
      </c>
      <c r="R668" s="183">
        <v>0</v>
      </c>
      <c r="S668" s="183">
        <f t="shared" si="21"/>
        <v>0</v>
      </c>
      <c r="T668" s="183">
        <v>1088</v>
      </c>
      <c r="U668" s="184">
        <f t="shared" si="22"/>
        <v>17497</v>
      </c>
      <c r="V668" s="185"/>
      <c r="W668" s="199">
        <v>0</v>
      </c>
      <c r="X668" s="200">
        <v>0.09</v>
      </c>
      <c r="Y668" s="200">
        <v>9.9843718337443169E-2</v>
      </c>
      <c r="Z668" s="201">
        <v>0</v>
      </c>
      <c r="AA668" s="150"/>
      <c r="AB668" s="202">
        <v>0</v>
      </c>
      <c r="AC668" s="203">
        <v>9.9053678479169779E-2</v>
      </c>
      <c r="AD668" s="184">
        <v>1733.3718101646969</v>
      </c>
      <c r="AE668" s="203">
        <v>0</v>
      </c>
      <c r="AF668" s="204">
        <v>0</v>
      </c>
      <c r="AG668" s="193"/>
    </row>
    <row r="669" spans="1:33" s="59" customFormat="1">
      <c r="A669" s="194">
        <v>484</v>
      </c>
      <c r="B669" s="195">
        <v>484035274</v>
      </c>
      <c r="C669" s="196" t="s">
        <v>546</v>
      </c>
      <c r="D669" s="197">
        <v>35</v>
      </c>
      <c r="E669" s="196" t="s">
        <v>62</v>
      </c>
      <c r="F669" s="197">
        <v>274</v>
      </c>
      <c r="G669" s="198" t="s">
        <v>301</v>
      </c>
      <c r="H669" s="180"/>
      <c r="I669" s="181">
        <v>15993.480452145281</v>
      </c>
      <c r="J669" s="181">
        <v>7521</v>
      </c>
      <c r="K669" s="181">
        <v>0</v>
      </c>
      <c r="L669" s="181">
        <v>1088</v>
      </c>
      <c r="M669" s="181">
        <v>24602.480452145282</v>
      </c>
      <c r="N669" s="180"/>
      <c r="O669" s="182">
        <v>1</v>
      </c>
      <c r="P669" s="182">
        <v>0</v>
      </c>
      <c r="Q669" s="183">
        <v>23514</v>
      </c>
      <c r="R669" s="183">
        <v>0</v>
      </c>
      <c r="S669" s="183">
        <f t="shared" si="21"/>
        <v>0</v>
      </c>
      <c r="T669" s="183">
        <v>1088</v>
      </c>
      <c r="U669" s="184">
        <f t="shared" si="22"/>
        <v>24602</v>
      </c>
      <c r="V669" s="185"/>
      <c r="W669" s="199">
        <v>0</v>
      </c>
      <c r="X669" s="200">
        <v>0.09</v>
      </c>
      <c r="Y669" s="200">
        <v>6.4465910605456284E-2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484</v>
      </c>
      <c r="B670" s="195">
        <v>484035285</v>
      </c>
      <c r="C670" s="196" t="s">
        <v>546</v>
      </c>
      <c r="D670" s="197">
        <v>35</v>
      </c>
      <c r="E670" s="196" t="s">
        <v>62</v>
      </c>
      <c r="F670" s="197">
        <v>285</v>
      </c>
      <c r="G670" s="198" t="s">
        <v>312</v>
      </c>
      <c r="H670" s="180"/>
      <c r="I670" s="181">
        <v>15862</v>
      </c>
      <c r="J670" s="181">
        <v>3019</v>
      </c>
      <c r="K670" s="181">
        <v>0</v>
      </c>
      <c r="L670" s="181">
        <v>1088</v>
      </c>
      <c r="M670" s="181">
        <v>19969</v>
      </c>
      <c r="N670" s="180"/>
      <c r="O670" s="182">
        <v>2</v>
      </c>
      <c r="P670" s="182">
        <v>0</v>
      </c>
      <c r="Q670" s="183">
        <v>37762</v>
      </c>
      <c r="R670" s="183">
        <v>0</v>
      </c>
      <c r="S670" s="183">
        <f t="shared" si="21"/>
        <v>0</v>
      </c>
      <c r="T670" s="183">
        <v>2176</v>
      </c>
      <c r="U670" s="184">
        <f t="shared" si="22"/>
        <v>39938</v>
      </c>
      <c r="V670" s="185"/>
      <c r="W670" s="199">
        <v>0</v>
      </c>
      <c r="X670" s="200">
        <v>0.09</v>
      </c>
      <c r="Y670" s="200">
        <v>3.5081231830053926E-2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484</v>
      </c>
      <c r="B671" s="195">
        <v>484035314</v>
      </c>
      <c r="C671" s="196" t="s">
        <v>546</v>
      </c>
      <c r="D671" s="197">
        <v>35</v>
      </c>
      <c r="E671" s="196" t="s">
        <v>62</v>
      </c>
      <c r="F671" s="197">
        <v>314</v>
      </c>
      <c r="G671" s="198" t="s">
        <v>341</v>
      </c>
      <c r="H671" s="180"/>
      <c r="I671" s="181">
        <v>16986</v>
      </c>
      <c r="J671" s="181">
        <v>12817</v>
      </c>
      <c r="K671" s="181">
        <v>0</v>
      </c>
      <c r="L671" s="181">
        <v>1088</v>
      </c>
      <c r="M671" s="181">
        <v>30891</v>
      </c>
      <c r="N671" s="180"/>
      <c r="O671" s="182">
        <v>2</v>
      </c>
      <c r="P671" s="182">
        <v>0</v>
      </c>
      <c r="Q671" s="183">
        <v>59606</v>
      </c>
      <c r="R671" s="183">
        <v>0</v>
      </c>
      <c r="S671" s="183">
        <f t="shared" si="21"/>
        <v>0</v>
      </c>
      <c r="T671" s="183">
        <v>2176</v>
      </c>
      <c r="U671" s="184">
        <f t="shared" si="22"/>
        <v>61782</v>
      </c>
      <c r="V671" s="185"/>
      <c r="W671" s="199">
        <v>0</v>
      </c>
      <c r="X671" s="200">
        <v>0.09</v>
      </c>
      <c r="Y671" s="200">
        <v>5.8782227018611619E-3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484</v>
      </c>
      <c r="B672" s="195">
        <v>484035336</v>
      </c>
      <c r="C672" s="196" t="s">
        <v>546</v>
      </c>
      <c r="D672" s="197">
        <v>35</v>
      </c>
      <c r="E672" s="196" t="s">
        <v>62</v>
      </c>
      <c r="F672" s="197">
        <v>336</v>
      </c>
      <c r="G672" s="198" t="s">
        <v>363</v>
      </c>
      <c r="H672" s="180"/>
      <c r="I672" s="181">
        <v>13302</v>
      </c>
      <c r="J672" s="181">
        <v>1805</v>
      </c>
      <c r="K672" s="181">
        <v>0</v>
      </c>
      <c r="L672" s="181">
        <v>1088</v>
      </c>
      <c r="M672" s="181">
        <v>16195</v>
      </c>
      <c r="N672" s="180"/>
      <c r="O672" s="182">
        <v>1</v>
      </c>
      <c r="P672" s="182">
        <v>0</v>
      </c>
      <c r="Q672" s="183">
        <v>15107</v>
      </c>
      <c r="R672" s="183">
        <v>0</v>
      </c>
      <c r="S672" s="183">
        <f t="shared" si="21"/>
        <v>0</v>
      </c>
      <c r="T672" s="183">
        <v>1088</v>
      </c>
      <c r="U672" s="184">
        <f t="shared" si="22"/>
        <v>16195</v>
      </c>
      <c r="V672" s="185"/>
      <c r="W672" s="199">
        <v>0</v>
      </c>
      <c r="X672" s="200">
        <v>0.09</v>
      </c>
      <c r="Y672" s="200">
        <v>4.480891826309566E-2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485</v>
      </c>
      <c r="B673" s="195">
        <v>485258030</v>
      </c>
      <c r="C673" s="196" t="s">
        <v>547</v>
      </c>
      <c r="D673" s="197">
        <v>258</v>
      </c>
      <c r="E673" s="196" t="s">
        <v>285</v>
      </c>
      <c r="F673" s="197">
        <v>30</v>
      </c>
      <c r="G673" s="198" t="s">
        <v>57</v>
      </c>
      <c r="H673" s="180"/>
      <c r="I673" s="181">
        <v>12755.293434167574</v>
      </c>
      <c r="J673" s="181">
        <v>2909</v>
      </c>
      <c r="K673" s="181">
        <v>0</v>
      </c>
      <c r="L673" s="181">
        <v>1088</v>
      </c>
      <c r="M673" s="181">
        <v>16752.293434167572</v>
      </c>
      <c r="N673" s="180"/>
      <c r="O673" s="182">
        <v>1</v>
      </c>
      <c r="P673" s="182">
        <v>0</v>
      </c>
      <c r="Q673" s="183">
        <v>15376</v>
      </c>
      <c r="R673" s="183">
        <v>0</v>
      </c>
      <c r="S673" s="183">
        <f t="shared" si="21"/>
        <v>0</v>
      </c>
      <c r="T673" s="183">
        <v>1068</v>
      </c>
      <c r="U673" s="184">
        <f t="shared" si="22"/>
        <v>16444</v>
      </c>
      <c r="V673" s="185"/>
      <c r="W673" s="199">
        <v>1.8404907975460124E-2</v>
      </c>
      <c r="X673" s="200">
        <v>0.09</v>
      </c>
      <c r="Y673" s="200">
        <v>4.9834349216957893E-3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485</v>
      </c>
      <c r="B674" s="195">
        <v>485258071</v>
      </c>
      <c r="C674" s="196" t="s">
        <v>547</v>
      </c>
      <c r="D674" s="197">
        <v>258</v>
      </c>
      <c r="E674" s="196" t="s">
        <v>285</v>
      </c>
      <c r="F674" s="197">
        <v>71</v>
      </c>
      <c r="G674" s="198" t="s">
        <v>98</v>
      </c>
      <c r="H674" s="180"/>
      <c r="I674" s="181">
        <v>11611</v>
      </c>
      <c r="J674" s="181">
        <v>5051</v>
      </c>
      <c r="K674" s="181">
        <v>0</v>
      </c>
      <c r="L674" s="181">
        <v>1088</v>
      </c>
      <c r="M674" s="181">
        <v>17750</v>
      </c>
      <c r="N674" s="180"/>
      <c r="O674" s="182">
        <v>2</v>
      </c>
      <c r="P674" s="182">
        <v>0</v>
      </c>
      <c r="Q674" s="183">
        <v>32710</v>
      </c>
      <c r="R674" s="183">
        <v>0</v>
      </c>
      <c r="S674" s="183">
        <f t="shared" si="21"/>
        <v>0</v>
      </c>
      <c r="T674" s="183">
        <v>2136</v>
      </c>
      <c r="U674" s="184">
        <f t="shared" si="22"/>
        <v>34846</v>
      </c>
      <c r="V674" s="185"/>
      <c r="W674" s="199">
        <v>3.6809815950920248E-2</v>
      </c>
      <c r="X674" s="200">
        <v>0.09</v>
      </c>
      <c r="Y674" s="200">
        <v>6.8275161063105745E-3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485</v>
      </c>
      <c r="B675" s="195">
        <v>485258079</v>
      </c>
      <c r="C675" s="196" t="s">
        <v>547</v>
      </c>
      <c r="D675" s="197">
        <v>258</v>
      </c>
      <c r="E675" s="196" t="s">
        <v>285</v>
      </c>
      <c r="F675" s="197">
        <v>79</v>
      </c>
      <c r="G675" s="198" t="s">
        <v>106</v>
      </c>
      <c r="H675" s="180"/>
      <c r="I675" s="181">
        <v>12809.629255589431</v>
      </c>
      <c r="J675" s="181">
        <v>123</v>
      </c>
      <c r="K675" s="181">
        <v>0</v>
      </c>
      <c r="L675" s="181">
        <v>1088</v>
      </c>
      <c r="M675" s="181">
        <v>14020.629255589431</v>
      </c>
      <c r="N675" s="180"/>
      <c r="O675" s="182">
        <v>2</v>
      </c>
      <c r="P675" s="182">
        <v>0</v>
      </c>
      <c r="Q675" s="183">
        <v>25390</v>
      </c>
      <c r="R675" s="183">
        <v>0</v>
      </c>
      <c r="S675" s="183">
        <f t="shared" si="21"/>
        <v>0</v>
      </c>
      <c r="T675" s="183">
        <v>2136</v>
      </c>
      <c r="U675" s="184">
        <f t="shared" si="22"/>
        <v>27526</v>
      </c>
      <c r="V675" s="185"/>
      <c r="W675" s="199">
        <v>3.6809815950920248E-2</v>
      </c>
      <c r="X675" s="200">
        <v>0.09</v>
      </c>
      <c r="Y675" s="200">
        <v>6.8571601439741767E-2</v>
      </c>
      <c r="Z675" s="201">
        <v>0</v>
      </c>
      <c r="AA675" s="150"/>
      <c r="AB675" s="202">
        <v>0</v>
      </c>
      <c r="AC675" s="203">
        <v>0</v>
      </c>
      <c r="AD675" s="184">
        <v>0</v>
      </c>
      <c r="AE675" s="203">
        <v>0</v>
      </c>
      <c r="AF675" s="204">
        <v>0</v>
      </c>
      <c r="AG675" s="193"/>
    </row>
    <row r="676" spans="1:33" s="59" customFormat="1">
      <c r="A676" s="194">
        <v>485</v>
      </c>
      <c r="B676" s="195">
        <v>485258107</v>
      </c>
      <c r="C676" s="196" t="s">
        <v>547</v>
      </c>
      <c r="D676" s="197">
        <v>258</v>
      </c>
      <c r="E676" s="196" t="s">
        <v>285</v>
      </c>
      <c r="F676" s="197">
        <v>107</v>
      </c>
      <c r="G676" s="198" t="s">
        <v>134</v>
      </c>
      <c r="H676" s="180"/>
      <c r="I676" s="181">
        <v>10683</v>
      </c>
      <c r="J676" s="181">
        <v>3195</v>
      </c>
      <c r="K676" s="181">
        <v>0</v>
      </c>
      <c r="L676" s="181">
        <v>1088</v>
      </c>
      <c r="M676" s="181">
        <v>14966</v>
      </c>
      <c r="N676" s="180"/>
      <c r="O676" s="182">
        <v>1</v>
      </c>
      <c r="P676" s="182">
        <v>0</v>
      </c>
      <c r="Q676" s="183">
        <v>13623</v>
      </c>
      <c r="R676" s="183">
        <v>0</v>
      </c>
      <c r="S676" s="183">
        <f t="shared" si="21"/>
        <v>0</v>
      </c>
      <c r="T676" s="183">
        <v>1068</v>
      </c>
      <c r="U676" s="184">
        <f t="shared" si="22"/>
        <v>14691</v>
      </c>
      <c r="V676" s="185"/>
      <c r="W676" s="199">
        <v>1.8404907975460124E-2</v>
      </c>
      <c r="X676" s="200">
        <v>0.09</v>
      </c>
      <c r="Y676" s="200">
        <v>2.3480043763919785E-4</v>
      </c>
      <c r="Z676" s="201">
        <v>0</v>
      </c>
      <c r="AA676" s="150"/>
      <c r="AB676" s="202">
        <v>1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485</v>
      </c>
      <c r="B677" s="195">
        <v>485258128</v>
      </c>
      <c r="C677" s="196" t="s">
        <v>547</v>
      </c>
      <c r="D677" s="197">
        <v>258</v>
      </c>
      <c r="E677" s="196" t="s">
        <v>285</v>
      </c>
      <c r="F677" s="197">
        <v>128</v>
      </c>
      <c r="G677" s="198" t="s">
        <v>155</v>
      </c>
      <c r="H677" s="180"/>
      <c r="I677" s="181">
        <v>15597</v>
      </c>
      <c r="J677" s="181">
        <v>1617</v>
      </c>
      <c r="K677" s="181">
        <v>0</v>
      </c>
      <c r="L677" s="181">
        <v>1088</v>
      </c>
      <c r="M677" s="181">
        <v>18302</v>
      </c>
      <c r="N677" s="180"/>
      <c r="O677" s="182">
        <v>2</v>
      </c>
      <c r="P677" s="182">
        <v>0</v>
      </c>
      <c r="Q677" s="183">
        <v>33794</v>
      </c>
      <c r="R677" s="183">
        <v>0</v>
      </c>
      <c r="S677" s="183">
        <f t="shared" si="21"/>
        <v>0</v>
      </c>
      <c r="T677" s="183">
        <v>2136</v>
      </c>
      <c r="U677" s="184">
        <f t="shared" si="22"/>
        <v>35930</v>
      </c>
      <c r="V677" s="185"/>
      <c r="W677" s="199">
        <v>3.6809815950920248E-2</v>
      </c>
      <c r="X677" s="200">
        <v>0.09</v>
      </c>
      <c r="Y677" s="200">
        <v>4.3097264792693248E-2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485</v>
      </c>
      <c r="B678" s="195">
        <v>485258163</v>
      </c>
      <c r="C678" s="196" t="s">
        <v>547</v>
      </c>
      <c r="D678" s="197">
        <v>258</v>
      </c>
      <c r="E678" s="196" t="s">
        <v>285</v>
      </c>
      <c r="F678" s="197">
        <v>163</v>
      </c>
      <c r="G678" s="198" t="s">
        <v>190</v>
      </c>
      <c r="H678" s="180"/>
      <c r="I678" s="181">
        <v>14812</v>
      </c>
      <c r="J678" s="181">
        <v>128</v>
      </c>
      <c r="K678" s="181">
        <v>0</v>
      </c>
      <c r="L678" s="181">
        <v>1088</v>
      </c>
      <c r="M678" s="181">
        <v>16028</v>
      </c>
      <c r="N678" s="180"/>
      <c r="O678" s="182">
        <v>14</v>
      </c>
      <c r="P678" s="182">
        <v>0</v>
      </c>
      <c r="Q678" s="183">
        <v>205310</v>
      </c>
      <c r="R678" s="183">
        <v>0</v>
      </c>
      <c r="S678" s="183">
        <f t="shared" si="21"/>
        <v>0</v>
      </c>
      <c r="T678" s="183">
        <v>14952</v>
      </c>
      <c r="U678" s="184">
        <f t="shared" si="22"/>
        <v>220262</v>
      </c>
      <c r="V678" s="185"/>
      <c r="W678" s="199">
        <v>0.25766871165644173</v>
      </c>
      <c r="X678" s="200">
        <v>0.113490033140277</v>
      </c>
      <c r="Y678" s="200">
        <v>9.5669381908217804E-2</v>
      </c>
      <c r="Z678" s="201">
        <v>0</v>
      </c>
      <c r="AA678" s="150"/>
      <c r="AB678" s="202">
        <v>8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485</v>
      </c>
      <c r="B679" s="195">
        <v>485258229</v>
      </c>
      <c r="C679" s="196" t="s">
        <v>547</v>
      </c>
      <c r="D679" s="197">
        <v>258</v>
      </c>
      <c r="E679" s="196" t="s">
        <v>285</v>
      </c>
      <c r="F679" s="197">
        <v>229</v>
      </c>
      <c r="G679" s="198" t="s">
        <v>256</v>
      </c>
      <c r="H679" s="180"/>
      <c r="I679" s="181">
        <v>15205</v>
      </c>
      <c r="J679" s="181">
        <v>1146</v>
      </c>
      <c r="K679" s="181">
        <v>0</v>
      </c>
      <c r="L679" s="181">
        <v>1088</v>
      </c>
      <c r="M679" s="181">
        <v>17439</v>
      </c>
      <c r="N679" s="180"/>
      <c r="O679" s="182">
        <v>12</v>
      </c>
      <c r="P679" s="182">
        <v>0</v>
      </c>
      <c r="Q679" s="183">
        <v>192600</v>
      </c>
      <c r="R679" s="183">
        <v>0</v>
      </c>
      <c r="S679" s="183">
        <f t="shared" si="21"/>
        <v>0</v>
      </c>
      <c r="T679" s="183">
        <v>12816</v>
      </c>
      <c r="U679" s="184">
        <f t="shared" si="22"/>
        <v>205416</v>
      </c>
      <c r="V679" s="185"/>
      <c r="W679" s="199">
        <v>0.2208588957055215</v>
      </c>
      <c r="X679" s="200">
        <v>0.09</v>
      </c>
      <c r="Y679" s="200">
        <v>1.6146490008482114E-2</v>
      </c>
      <c r="Z679" s="201">
        <v>0</v>
      </c>
      <c r="AA679" s="150"/>
      <c r="AB679" s="202">
        <v>9</v>
      </c>
      <c r="AC679" s="203">
        <v>0</v>
      </c>
      <c r="AD679" s="184">
        <v>0</v>
      </c>
      <c r="AE679" s="203">
        <v>0</v>
      </c>
      <c r="AF679" s="204">
        <v>0</v>
      </c>
      <c r="AG679" s="193"/>
    </row>
    <row r="680" spans="1:33" s="59" customFormat="1">
      <c r="A680" s="194">
        <v>485</v>
      </c>
      <c r="B680" s="195">
        <v>485258258</v>
      </c>
      <c r="C680" s="196" t="s">
        <v>547</v>
      </c>
      <c r="D680" s="197">
        <v>258</v>
      </c>
      <c r="E680" s="196" t="s">
        <v>285</v>
      </c>
      <c r="F680" s="197">
        <v>258</v>
      </c>
      <c r="G680" s="198" t="s">
        <v>285</v>
      </c>
      <c r="H680" s="180"/>
      <c r="I680" s="181">
        <v>13966</v>
      </c>
      <c r="J680" s="181">
        <v>4670</v>
      </c>
      <c r="K680" s="181">
        <v>0</v>
      </c>
      <c r="L680" s="181">
        <v>1088</v>
      </c>
      <c r="M680" s="181">
        <v>19724</v>
      </c>
      <c r="N680" s="180"/>
      <c r="O680" s="182">
        <v>447</v>
      </c>
      <c r="P680" s="182">
        <v>0</v>
      </c>
      <c r="Q680" s="183">
        <v>8176971</v>
      </c>
      <c r="R680" s="183">
        <v>0</v>
      </c>
      <c r="S680" s="183">
        <f t="shared" si="21"/>
        <v>0</v>
      </c>
      <c r="T680" s="183">
        <v>477396</v>
      </c>
      <c r="U680" s="184">
        <f t="shared" si="22"/>
        <v>8654367</v>
      </c>
      <c r="V680" s="185"/>
      <c r="W680" s="199">
        <v>8.2269938650307353</v>
      </c>
      <c r="X680" s="200">
        <v>0.09</v>
      </c>
      <c r="Y680" s="200">
        <v>0.10761431025219829</v>
      </c>
      <c r="Z680" s="201">
        <v>0</v>
      </c>
      <c r="AA680" s="150"/>
      <c r="AB680" s="202">
        <v>146</v>
      </c>
      <c r="AC680" s="203">
        <v>70.3377559587543</v>
      </c>
      <c r="AD680" s="184">
        <v>1387250.980436381</v>
      </c>
      <c r="AE680" s="203">
        <v>0</v>
      </c>
      <c r="AF680" s="204">
        <v>0</v>
      </c>
      <c r="AG680" s="193"/>
    </row>
    <row r="681" spans="1:33" s="59" customFormat="1">
      <c r="A681" s="194">
        <v>485</v>
      </c>
      <c r="B681" s="195">
        <v>485258291</v>
      </c>
      <c r="C681" s="196" t="s">
        <v>547</v>
      </c>
      <c r="D681" s="197">
        <v>258</v>
      </c>
      <c r="E681" s="196" t="s">
        <v>285</v>
      </c>
      <c r="F681" s="197">
        <v>291</v>
      </c>
      <c r="G681" s="198" t="s">
        <v>318</v>
      </c>
      <c r="H681" s="180"/>
      <c r="I681" s="181">
        <v>15196</v>
      </c>
      <c r="J681" s="181">
        <v>5955</v>
      </c>
      <c r="K681" s="181">
        <v>0</v>
      </c>
      <c r="L681" s="181">
        <v>1088</v>
      </c>
      <c r="M681" s="181">
        <v>22239</v>
      </c>
      <c r="N681" s="180"/>
      <c r="O681" s="182">
        <v>7</v>
      </c>
      <c r="P681" s="182">
        <v>0</v>
      </c>
      <c r="Q681" s="183">
        <v>145334</v>
      </c>
      <c r="R681" s="183">
        <v>0</v>
      </c>
      <c r="S681" s="183">
        <f t="shared" si="21"/>
        <v>0</v>
      </c>
      <c r="T681" s="183">
        <v>7476</v>
      </c>
      <c r="U681" s="184">
        <f t="shared" si="22"/>
        <v>152810</v>
      </c>
      <c r="V681" s="185"/>
      <c r="W681" s="199">
        <v>0.12883435582822086</v>
      </c>
      <c r="X681" s="200">
        <v>0.09</v>
      </c>
      <c r="Y681" s="200">
        <v>3.1446819079730813E-2</v>
      </c>
      <c r="Z681" s="201">
        <v>0</v>
      </c>
      <c r="AA681" s="150"/>
      <c r="AB681" s="202">
        <v>3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485</v>
      </c>
      <c r="B682" s="195">
        <v>485258295</v>
      </c>
      <c r="C682" s="196" t="s">
        <v>547</v>
      </c>
      <c r="D682" s="197">
        <v>258</v>
      </c>
      <c r="E682" s="196" t="s">
        <v>285</v>
      </c>
      <c r="F682" s="197">
        <v>295</v>
      </c>
      <c r="G682" s="198" t="s">
        <v>322</v>
      </c>
      <c r="H682" s="180"/>
      <c r="I682" s="181">
        <v>15093</v>
      </c>
      <c r="J682" s="181">
        <v>8041</v>
      </c>
      <c r="K682" s="181">
        <v>0</v>
      </c>
      <c r="L682" s="181">
        <v>1088</v>
      </c>
      <c r="M682" s="181">
        <v>24222</v>
      </c>
      <c r="N682" s="180"/>
      <c r="O682" s="182">
        <v>1</v>
      </c>
      <c r="P682" s="182">
        <v>0</v>
      </c>
      <c r="Q682" s="183">
        <v>22708</v>
      </c>
      <c r="R682" s="183">
        <v>0</v>
      </c>
      <c r="S682" s="183">
        <f t="shared" si="21"/>
        <v>0</v>
      </c>
      <c r="T682" s="183">
        <v>1068</v>
      </c>
      <c r="U682" s="184">
        <f t="shared" si="22"/>
        <v>23776</v>
      </c>
      <c r="V682" s="185"/>
      <c r="W682" s="199">
        <v>1.8404907975460124E-2</v>
      </c>
      <c r="X682" s="200">
        <v>0.09</v>
      </c>
      <c r="Y682" s="200">
        <v>1.7354824031646739E-2</v>
      </c>
      <c r="Z682" s="201">
        <v>0</v>
      </c>
      <c r="AA682" s="150"/>
      <c r="AB682" s="202">
        <v>1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486</v>
      </c>
      <c r="B683" s="195">
        <v>486348151</v>
      </c>
      <c r="C683" s="196" t="s">
        <v>575</v>
      </c>
      <c r="D683" s="197">
        <v>348</v>
      </c>
      <c r="E683" s="196" t="s">
        <v>375</v>
      </c>
      <c r="F683" s="197">
        <v>151</v>
      </c>
      <c r="G683" s="198" t="s">
        <v>178</v>
      </c>
      <c r="H683" s="180"/>
      <c r="I683" s="181">
        <v>15171</v>
      </c>
      <c r="J683" s="181">
        <v>1180</v>
      </c>
      <c r="K683" s="181">
        <v>0</v>
      </c>
      <c r="L683" s="181">
        <v>1088</v>
      </c>
      <c r="M683" s="181">
        <v>17439</v>
      </c>
      <c r="N683" s="180"/>
      <c r="O683" s="182">
        <v>2</v>
      </c>
      <c r="P683" s="182">
        <v>0</v>
      </c>
      <c r="Q683" s="183">
        <v>32652</v>
      </c>
      <c r="R683" s="183">
        <v>0</v>
      </c>
      <c r="S683" s="183">
        <f t="shared" si="21"/>
        <v>0</v>
      </c>
      <c r="T683" s="183">
        <v>2172</v>
      </c>
      <c r="U683" s="184">
        <f t="shared" si="22"/>
        <v>34824</v>
      </c>
      <c r="V683" s="185"/>
      <c r="W683" s="199">
        <v>2.9985007496251873E-3</v>
      </c>
      <c r="X683" s="200">
        <v>0.09</v>
      </c>
      <c r="Y683" s="200">
        <v>1.5988257923670517E-2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486</v>
      </c>
      <c r="B684" s="195">
        <v>486348153</v>
      </c>
      <c r="C684" s="196" t="s">
        <v>575</v>
      </c>
      <c r="D684" s="197">
        <v>348</v>
      </c>
      <c r="E684" s="196" t="s">
        <v>375</v>
      </c>
      <c r="F684" s="197">
        <v>153</v>
      </c>
      <c r="G684" s="198" t="s">
        <v>180</v>
      </c>
      <c r="H684" s="180"/>
      <c r="I684" s="181">
        <v>10115</v>
      </c>
      <c r="J684" s="181">
        <v>0</v>
      </c>
      <c r="K684" s="181">
        <v>0</v>
      </c>
      <c r="L684" s="181">
        <v>1088</v>
      </c>
      <c r="M684" s="181">
        <v>11203</v>
      </c>
      <c r="N684" s="180"/>
      <c r="O684" s="182">
        <v>1</v>
      </c>
      <c r="P684" s="182">
        <v>0</v>
      </c>
      <c r="Q684" s="183">
        <v>10100</v>
      </c>
      <c r="R684" s="183">
        <v>0</v>
      </c>
      <c r="S684" s="183">
        <f t="shared" si="21"/>
        <v>0</v>
      </c>
      <c r="T684" s="183">
        <v>1086</v>
      </c>
      <c r="U684" s="184">
        <f t="shared" si="22"/>
        <v>11186</v>
      </c>
      <c r="V684" s="185"/>
      <c r="W684" s="199">
        <v>1.4992503748125937E-3</v>
      </c>
      <c r="X684" s="200">
        <v>0.09</v>
      </c>
      <c r="Y684" s="200">
        <v>1.2695290147797406E-2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486</v>
      </c>
      <c r="B685" s="195">
        <v>486348186</v>
      </c>
      <c r="C685" s="196" t="s">
        <v>575</v>
      </c>
      <c r="D685" s="197">
        <v>348</v>
      </c>
      <c r="E685" s="196" t="s">
        <v>375</v>
      </c>
      <c r="F685" s="197">
        <v>186</v>
      </c>
      <c r="G685" s="198" t="s">
        <v>213</v>
      </c>
      <c r="H685" s="180"/>
      <c r="I685" s="181">
        <v>16023</v>
      </c>
      <c r="J685" s="181">
        <v>5777</v>
      </c>
      <c r="K685" s="181">
        <v>0</v>
      </c>
      <c r="L685" s="181">
        <v>1088</v>
      </c>
      <c r="M685" s="181">
        <v>22888</v>
      </c>
      <c r="N685" s="180"/>
      <c r="O685" s="182">
        <v>3</v>
      </c>
      <c r="P685" s="182">
        <v>0</v>
      </c>
      <c r="Q685" s="183">
        <v>65301</v>
      </c>
      <c r="R685" s="183">
        <v>0</v>
      </c>
      <c r="S685" s="183">
        <f t="shared" si="21"/>
        <v>0</v>
      </c>
      <c r="T685" s="183">
        <v>3258</v>
      </c>
      <c r="U685" s="184">
        <f t="shared" si="22"/>
        <v>68559</v>
      </c>
      <c r="V685" s="185"/>
      <c r="W685" s="199">
        <v>4.4977511244377807E-3</v>
      </c>
      <c r="X685" s="200">
        <v>0.09</v>
      </c>
      <c r="Y685" s="200">
        <v>8.8678245680536526E-3</v>
      </c>
      <c r="Z685" s="201">
        <v>0</v>
      </c>
      <c r="AA685" s="150"/>
      <c r="AB685" s="202">
        <v>0</v>
      </c>
      <c r="AC685" s="203">
        <v>0</v>
      </c>
      <c r="AD685" s="184">
        <v>0</v>
      </c>
      <c r="AE685" s="203">
        <v>0</v>
      </c>
      <c r="AF685" s="204">
        <v>0</v>
      </c>
      <c r="AG685" s="193"/>
    </row>
    <row r="686" spans="1:33" s="59" customFormat="1">
      <c r="A686" s="194">
        <v>486</v>
      </c>
      <c r="B686" s="195">
        <v>486348215</v>
      </c>
      <c r="C686" s="196" t="s">
        <v>575</v>
      </c>
      <c r="D686" s="197">
        <v>348</v>
      </c>
      <c r="E686" s="196" t="s">
        <v>375</v>
      </c>
      <c r="F686" s="197">
        <v>215</v>
      </c>
      <c r="G686" s="198" t="s">
        <v>242</v>
      </c>
      <c r="H686" s="180"/>
      <c r="I686" s="181">
        <v>18511</v>
      </c>
      <c r="J686" s="181">
        <v>1390</v>
      </c>
      <c r="K686" s="181">
        <v>0</v>
      </c>
      <c r="L686" s="181">
        <v>1088</v>
      </c>
      <c r="M686" s="181">
        <v>20989</v>
      </c>
      <c r="N686" s="180"/>
      <c r="O686" s="182">
        <v>1</v>
      </c>
      <c r="P686" s="182">
        <v>0</v>
      </c>
      <c r="Q686" s="183">
        <v>19871</v>
      </c>
      <c r="R686" s="183">
        <v>0</v>
      </c>
      <c r="S686" s="183">
        <f t="shared" si="21"/>
        <v>0</v>
      </c>
      <c r="T686" s="183">
        <v>1086</v>
      </c>
      <c r="U686" s="184">
        <f t="shared" si="22"/>
        <v>20957</v>
      </c>
      <c r="V686" s="185"/>
      <c r="W686" s="199">
        <v>1.4992503748125937E-3</v>
      </c>
      <c r="X686" s="200">
        <v>0.18</v>
      </c>
      <c r="Y686" s="200">
        <v>2.7550432016903534E-2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486</v>
      </c>
      <c r="B687" s="195">
        <v>486348271</v>
      </c>
      <c r="C687" s="196" t="s">
        <v>575</v>
      </c>
      <c r="D687" s="197">
        <v>348</v>
      </c>
      <c r="E687" s="196" t="s">
        <v>375</v>
      </c>
      <c r="F687" s="197">
        <v>271</v>
      </c>
      <c r="G687" s="198" t="s">
        <v>298</v>
      </c>
      <c r="H687" s="180"/>
      <c r="I687" s="181">
        <v>14416</v>
      </c>
      <c r="J687" s="181">
        <v>4133</v>
      </c>
      <c r="K687" s="181">
        <v>0</v>
      </c>
      <c r="L687" s="181">
        <v>1088</v>
      </c>
      <c r="M687" s="181">
        <v>19637</v>
      </c>
      <c r="N687" s="180"/>
      <c r="O687" s="182">
        <v>1</v>
      </c>
      <c r="P687" s="182">
        <v>0</v>
      </c>
      <c r="Q687" s="183">
        <v>18521</v>
      </c>
      <c r="R687" s="183">
        <v>0</v>
      </c>
      <c r="S687" s="183">
        <f t="shared" si="21"/>
        <v>0</v>
      </c>
      <c r="T687" s="183">
        <v>1086</v>
      </c>
      <c r="U687" s="184">
        <f t="shared" si="22"/>
        <v>19607</v>
      </c>
      <c r="V687" s="185"/>
      <c r="W687" s="199">
        <v>1.4992503748125937E-3</v>
      </c>
      <c r="X687" s="200">
        <v>0.09</v>
      </c>
      <c r="Y687" s="200">
        <v>3.2080486469970707E-3</v>
      </c>
      <c r="Z687" s="201">
        <v>0</v>
      </c>
      <c r="AA687" s="150"/>
      <c r="AB687" s="202">
        <v>0</v>
      </c>
      <c r="AC687" s="203">
        <v>0</v>
      </c>
      <c r="AD687" s="184">
        <v>0</v>
      </c>
      <c r="AE687" s="203">
        <v>0</v>
      </c>
      <c r="AF687" s="204">
        <v>0</v>
      </c>
      <c r="AG687" s="193"/>
    </row>
    <row r="688" spans="1:33" s="59" customFormat="1">
      <c r="A688" s="194">
        <v>486</v>
      </c>
      <c r="B688" s="195">
        <v>486348277</v>
      </c>
      <c r="C688" s="196" t="s">
        <v>575</v>
      </c>
      <c r="D688" s="197">
        <v>348</v>
      </c>
      <c r="E688" s="196" t="s">
        <v>375</v>
      </c>
      <c r="F688" s="197">
        <v>277</v>
      </c>
      <c r="G688" s="198" t="s">
        <v>304</v>
      </c>
      <c r="H688" s="180"/>
      <c r="I688" s="181">
        <v>17446</v>
      </c>
      <c r="J688" s="181">
        <v>59</v>
      </c>
      <c r="K688" s="181">
        <v>0</v>
      </c>
      <c r="L688" s="181">
        <v>1088</v>
      </c>
      <c r="M688" s="181">
        <v>18593</v>
      </c>
      <c r="N688" s="180"/>
      <c r="O688" s="182">
        <v>6</v>
      </c>
      <c r="P688" s="182">
        <v>0</v>
      </c>
      <c r="Q688" s="183">
        <v>104874</v>
      </c>
      <c r="R688" s="183">
        <v>0</v>
      </c>
      <c r="S688" s="183">
        <f t="shared" si="21"/>
        <v>0</v>
      </c>
      <c r="T688" s="183">
        <v>6516</v>
      </c>
      <c r="U688" s="184">
        <f t="shared" si="22"/>
        <v>111390</v>
      </c>
      <c r="V688" s="185"/>
      <c r="W688" s="199">
        <v>8.9955022488755615E-3</v>
      </c>
      <c r="X688" s="200">
        <v>0.18</v>
      </c>
      <c r="Y688" s="200">
        <v>5.5134835076252608E-2</v>
      </c>
      <c r="Z688" s="201">
        <v>0</v>
      </c>
      <c r="AA688" s="150"/>
      <c r="AB688" s="202">
        <v>0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486</v>
      </c>
      <c r="B689" s="195">
        <v>486348316</v>
      </c>
      <c r="C689" s="196" t="s">
        <v>575</v>
      </c>
      <c r="D689" s="197">
        <v>348</v>
      </c>
      <c r="E689" s="196" t="s">
        <v>375</v>
      </c>
      <c r="F689" s="197">
        <v>316</v>
      </c>
      <c r="G689" s="198" t="s">
        <v>343</v>
      </c>
      <c r="H689" s="180"/>
      <c r="I689" s="181">
        <v>16631</v>
      </c>
      <c r="J689" s="181">
        <v>1309</v>
      </c>
      <c r="K689" s="181">
        <v>0</v>
      </c>
      <c r="L689" s="181">
        <v>1088</v>
      </c>
      <c r="M689" s="181">
        <v>19028</v>
      </c>
      <c r="N689" s="180"/>
      <c r="O689" s="182">
        <v>4</v>
      </c>
      <c r="P689" s="182">
        <v>0</v>
      </c>
      <c r="Q689" s="183">
        <v>71652</v>
      </c>
      <c r="R689" s="183">
        <v>0</v>
      </c>
      <c r="S689" s="183">
        <f t="shared" si="21"/>
        <v>0</v>
      </c>
      <c r="T689" s="183">
        <v>4344</v>
      </c>
      <c r="U689" s="184">
        <f t="shared" si="22"/>
        <v>75996</v>
      </c>
      <c r="V689" s="185"/>
      <c r="W689" s="199">
        <v>5.9970014992503746E-3</v>
      </c>
      <c r="X689" s="200">
        <v>0.18</v>
      </c>
      <c r="Y689" s="200">
        <v>1.8427702521785695E-2</v>
      </c>
      <c r="Z689" s="201">
        <v>0</v>
      </c>
      <c r="AA689" s="150"/>
      <c r="AB689" s="202">
        <v>0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486</v>
      </c>
      <c r="B690" s="195">
        <v>486348348</v>
      </c>
      <c r="C690" s="196" t="s">
        <v>575</v>
      </c>
      <c r="D690" s="197">
        <v>348</v>
      </c>
      <c r="E690" s="196" t="s">
        <v>375</v>
      </c>
      <c r="F690" s="197">
        <v>348</v>
      </c>
      <c r="G690" s="198" t="s">
        <v>375</v>
      </c>
      <c r="H690" s="180"/>
      <c r="I690" s="181">
        <v>15898</v>
      </c>
      <c r="J690" s="181">
        <v>53</v>
      </c>
      <c r="K690" s="181">
        <v>0</v>
      </c>
      <c r="L690" s="181">
        <v>1088</v>
      </c>
      <c r="M690" s="181">
        <v>17039</v>
      </c>
      <c r="N690" s="180"/>
      <c r="O690" s="182">
        <v>629</v>
      </c>
      <c r="P690" s="182">
        <v>0</v>
      </c>
      <c r="Q690" s="183">
        <v>10018083</v>
      </c>
      <c r="R690" s="183">
        <v>0</v>
      </c>
      <c r="S690" s="183">
        <f t="shared" si="21"/>
        <v>933399</v>
      </c>
      <c r="T690" s="183">
        <v>683094</v>
      </c>
      <c r="U690" s="184">
        <f t="shared" si="22"/>
        <v>11634576</v>
      </c>
      <c r="V690" s="185"/>
      <c r="W690" s="199">
        <v>0.94302848575711407</v>
      </c>
      <c r="X690" s="200">
        <v>0.18</v>
      </c>
      <c r="Y690" s="200">
        <v>6.8633656001667986E-2</v>
      </c>
      <c r="Z690" s="201">
        <v>0</v>
      </c>
      <c r="AA690" s="150"/>
      <c r="AB690" s="202">
        <v>0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486</v>
      </c>
      <c r="B691" s="195">
        <v>486348658</v>
      </c>
      <c r="C691" s="196" t="s">
        <v>575</v>
      </c>
      <c r="D691" s="197">
        <v>348</v>
      </c>
      <c r="E691" s="196" t="s">
        <v>375</v>
      </c>
      <c r="F691" s="197">
        <v>658</v>
      </c>
      <c r="G691" s="198" t="s">
        <v>397</v>
      </c>
      <c r="H691" s="180"/>
      <c r="I691" s="181">
        <v>15989</v>
      </c>
      <c r="J691" s="181">
        <v>2614</v>
      </c>
      <c r="K691" s="181">
        <v>0</v>
      </c>
      <c r="L691" s="181">
        <v>1088</v>
      </c>
      <c r="M691" s="181">
        <v>19691</v>
      </c>
      <c r="N691" s="180"/>
      <c r="O691" s="182">
        <v>3</v>
      </c>
      <c r="P691" s="182">
        <v>0</v>
      </c>
      <c r="Q691" s="183">
        <v>55725</v>
      </c>
      <c r="R691" s="183">
        <v>0</v>
      </c>
      <c r="S691" s="183">
        <f t="shared" si="21"/>
        <v>0</v>
      </c>
      <c r="T691" s="183">
        <v>3258</v>
      </c>
      <c r="U691" s="184">
        <f t="shared" si="22"/>
        <v>58983</v>
      </c>
      <c r="V691" s="185"/>
      <c r="W691" s="199">
        <v>4.4977511244377807E-3</v>
      </c>
      <c r="X691" s="200">
        <v>0.09</v>
      </c>
      <c r="Y691" s="200">
        <v>5.2060580194343087E-3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486</v>
      </c>
      <c r="B692" s="195">
        <v>486348753</v>
      </c>
      <c r="C692" s="196" t="s">
        <v>575</v>
      </c>
      <c r="D692" s="197">
        <v>348</v>
      </c>
      <c r="E692" s="196" t="s">
        <v>375</v>
      </c>
      <c r="F692" s="197">
        <v>753</v>
      </c>
      <c r="G692" s="198" t="s">
        <v>426</v>
      </c>
      <c r="H692" s="180"/>
      <c r="I692" s="181">
        <v>10115</v>
      </c>
      <c r="J692" s="181">
        <v>2784</v>
      </c>
      <c r="K692" s="181">
        <v>0</v>
      </c>
      <c r="L692" s="181">
        <v>1088</v>
      </c>
      <c r="M692" s="181">
        <v>13987</v>
      </c>
      <c r="N692" s="180"/>
      <c r="O692" s="182">
        <v>1</v>
      </c>
      <c r="P692" s="182">
        <v>0</v>
      </c>
      <c r="Q692" s="183">
        <v>12880</v>
      </c>
      <c r="R692" s="183">
        <v>0</v>
      </c>
      <c r="S692" s="183">
        <f t="shared" si="21"/>
        <v>0</v>
      </c>
      <c r="T692" s="183">
        <v>1086</v>
      </c>
      <c r="U692" s="184">
        <f t="shared" si="22"/>
        <v>13966</v>
      </c>
      <c r="V692" s="185"/>
      <c r="W692" s="199">
        <v>1.4992503748125937E-3</v>
      </c>
      <c r="X692" s="200">
        <v>0.09</v>
      </c>
      <c r="Y692" s="200">
        <v>6.8164668049043396E-3</v>
      </c>
      <c r="Z692" s="201">
        <v>0</v>
      </c>
      <c r="AA692" s="150"/>
      <c r="AB692" s="202">
        <v>0</v>
      </c>
      <c r="AC692" s="203">
        <v>0</v>
      </c>
      <c r="AD692" s="184">
        <v>0</v>
      </c>
      <c r="AE692" s="203">
        <v>0</v>
      </c>
      <c r="AF692" s="204">
        <v>0</v>
      </c>
      <c r="AG692" s="193"/>
    </row>
    <row r="693" spans="1:33" s="59" customFormat="1">
      <c r="A693" s="194">
        <v>486</v>
      </c>
      <c r="B693" s="195">
        <v>486348767</v>
      </c>
      <c r="C693" s="196" t="s">
        <v>575</v>
      </c>
      <c r="D693" s="197">
        <v>348</v>
      </c>
      <c r="E693" s="196" t="s">
        <v>375</v>
      </c>
      <c r="F693" s="197">
        <v>767</v>
      </c>
      <c r="G693" s="198" t="s">
        <v>432</v>
      </c>
      <c r="H693" s="180"/>
      <c r="I693" s="181">
        <v>14612</v>
      </c>
      <c r="J693" s="181">
        <v>1887</v>
      </c>
      <c r="K693" s="181">
        <v>0</v>
      </c>
      <c r="L693" s="181">
        <v>1088</v>
      </c>
      <c r="M693" s="181">
        <v>17587</v>
      </c>
      <c r="N693" s="180"/>
      <c r="O693" s="182">
        <v>9</v>
      </c>
      <c r="P693" s="182">
        <v>0</v>
      </c>
      <c r="Q693" s="183">
        <v>148266</v>
      </c>
      <c r="R693" s="183">
        <v>0</v>
      </c>
      <c r="S693" s="183">
        <f t="shared" si="21"/>
        <v>0</v>
      </c>
      <c r="T693" s="183">
        <v>9774</v>
      </c>
      <c r="U693" s="184">
        <f t="shared" si="22"/>
        <v>158040</v>
      </c>
      <c r="V693" s="185"/>
      <c r="W693" s="199">
        <v>1.3493253373313341E-2</v>
      </c>
      <c r="X693" s="200">
        <v>0.09</v>
      </c>
      <c r="Y693" s="200">
        <v>4.0716292182741129E-2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0</v>
      </c>
      <c r="AF693" s="204">
        <v>0</v>
      </c>
      <c r="AG693" s="193"/>
    </row>
    <row r="694" spans="1:33" s="59" customFormat="1">
      <c r="A694" s="194">
        <v>486</v>
      </c>
      <c r="B694" s="195">
        <v>486348775</v>
      </c>
      <c r="C694" s="196" t="s">
        <v>575</v>
      </c>
      <c r="D694" s="197">
        <v>348</v>
      </c>
      <c r="E694" s="196" t="s">
        <v>375</v>
      </c>
      <c r="F694" s="197">
        <v>775</v>
      </c>
      <c r="G694" s="198" t="s">
        <v>436</v>
      </c>
      <c r="H694" s="180"/>
      <c r="I694" s="181">
        <v>16970</v>
      </c>
      <c r="J694" s="181">
        <v>4782</v>
      </c>
      <c r="K694" s="181">
        <v>0</v>
      </c>
      <c r="L694" s="181">
        <v>1088</v>
      </c>
      <c r="M694" s="181">
        <v>22840</v>
      </c>
      <c r="N694" s="180"/>
      <c r="O694" s="182">
        <v>7</v>
      </c>
      <c r="P694" s="182">
        <v>0</v>
      </c>
      <c r="Q694" s="183">
        <v>152033</v>
      </c>
      <c r="R694" s="183">
        <v>0</v>
      </c>
      <c r="S694" s="183">
        <f t="shared" si="21"/>
        <v>0</v>
      </c>
      <c r="T694" s="183">
        <v>7602</v>
      </c>
      <c r="U694" s="184">
        <f t="shared" si="22"/>
        <v>159635</v>
      </c>
      <c r="V694" s="185"/>
      <c r="W694" s="199">
        <v>1.0494752623688154E-2</v>
      </c>
      <c r="X694" s="200">
        <v>0.09</v>
      </c>
      <c r="Y694" s="200">
        <v>8.1870778638143803E-3</v>
      </c>
      <c r="Z694" s="201">
        <v>0</v>
      </c>
      <c r="AA694" s="150"/>
      <c r="AB694" s="202">
        <v>0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487</v>
      </c>
      <c r="B695" s="195">
        <v>487049018</v>
      </c>
      <c r="C695" s="196" t="s">
        <v>548</v>
      </c>
      <c r="D695" s="197">
        <v>49</v>
      </c>
      <c r="E695" s="196" t="s">
        <v>76</v>
      </c>
      <c r="F695" s="197">
        <v>18</v>
      </c>
      <c r="G695" s="198" t="s">
        <v>45</v>
      </c>
      <c r="H695" s="180"/>
      <c r="I695" s="181">
        <v>12704</v>
      </c>
      <c r="J695" s="181">
        <v>6150</v>
      </c>
      <c r="K695" s="181">
        <v>0</v>
      </c>
      <c r="L695" s="181">
        <v>1088</v>
      </c>
      <c r="M695" s="181">
        <v>19942</v>
      </c>
      <c r="N695" s="180"/>
      <c r="O695" s="182">
        <v>1</v>
      </c>
      <c r="P695" s="182">
        <v>0</v>
      </c>
      <c r="Q695" s="183">
        <v>18854</v>
      </c>
      <c r="R695" s="183">
        <v>0</v>
      </c>
      <c r="S695" s="183">
        <f t="shared" si="21"/>
        <v>0</v>
      </c>
      <c r="T695" s="183">
        <v>1088</v>
      </c>
      <c r="U695" s="184">
        <f t="shared" si="22"/>
        <v>19942</v>
      </c>
      <c r="V695" s="185"/>
      <c r="W695" s="199">
        <v>0</v>
      </c>
      <c r="X695" s="200">
        <v>0.09</v>
      </c>
      <c r="Y695" s="200">
        <v>3.7908610774021204E-2</v>
      </c>
      <c r="Z695" s="201">
        <v>0</v>
      </c>
      <c r="AA695" s="150"/>
      <c r="AB695" s="202">
        <v>0</v>
      </c>
      <c r="AC695" s="203">
        <v>0</v>
      </c>
      <c r="AD695" s="184">
        <v>0</v>
      </c>
      <c r="AE695" s="203">
        <v>0</v>
      </c>
      <c r="AF695" s="204">
        <v>0</v>
      </c>
      <c r="AG695" s="193"/>
    </row>
    <row r="696" spans="1:33" s="59" customFormat="1">
      <c r="A696" s="194">
        <v>487</v>
      </c>
      <c r="B696" s="195">
        <v>487049026</v>
      </c>
      <c r="C696" s="196" t="s">
        <v>548</v>
      </c>
      <c r="D696" s="197">
        <v>49</v>
      </c>
      <c r="E696" s="196" t="s">
        <v>76</v>
      </c>
      <c r="F696" s="197">
        <v>26</v>
      </c>
      <c r="G696" s="198" t="s">
        <v>53</v>
      </c>
      <c r="H696" s="180"/>
      <c r="I696" s="181">
        <v>11970.349152708473</v>
      </c>
      <c r="J696" s="181">
        <v>4260</v>
      </c>
      <c r="K696" s="181">
        <v>0</v>
      </c>
      <c r="L696" s="181">
        <v>1088</v>
      </c>
      <c r="M696" s="181">
        <v>17318.349152708473</v>
      </c>
      <c r="N696" s="180"/>
      <c r="O696" s="182">
        <v>1</v>
      </c>
      <c r="P696" s="182">
        <v>0</v>
      </c>
      <c r="Q696" s="183">
        <v>16230</v>
      </c>
      <c r="R696" s="183">
        <v>0</v>
      </c>
      <c r="S696" s="183">
        <f t="shared" si="21"/>
        <v>0</v>
      </c>
      <c r="T696" s="183">
        <v>1088</v>
      </c>
      <c r="U696" s="184">
        <f t="shared" si="22"/>
        <v>17318</v>
      </c>
      <c r="V696" s="185"/>
      <c r="W696" s="199">
        <v>0</v>
      </c>
      <c r="X696" s="200">
        <v>0.09</v>
      </c>
      <c r="Y696" s="200">
        <v>1.5408781403977215E-3</v>
      </c>
      <c r="Z696" s="201">
        <v>0</v>
      </c>
      <c r="AA696" s="150"/>
      <c r="AB696" s="202">
        <v>0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487</v>
      </c>
      <c r="B697" s="195">
        <v>487049035</v>
      </c>
      <c r="C697" s="196" t="s">
        <v>548</v>
      </c>
      <c r="D697" s="197">
        <v>49</v>
      </c>
      <c r="E697" s="196" t="s">
        <v>76</v>
      </c>
      <c r="F697" s="197">
        <v>35</v>
      </c>
      <c r="G697" s="198" t="s">
        <v>62</v>
      </c>
      <c r="H697" s="180"/>
      <c r="I697" s="181">
        <v>17443</v>
      </c>
      <c r="J697" s="181">
        <v>7272</v>
      </c>
      <c r="K697" s="181">
        <v>0</v>
      </c>
      <c r="L697" s="181">
        <v>1088</v>
      </c>
      <c r="M697" s="181">
        <v>25803</v>
      </c>
      <c r="N697" s="180"/>
      <c r="O697" s="182">
        <v>19</v>
      </c>
      <c r="P697" s="182">
        <v>0</v>
      </c>
      <c r="Q697" s="183">
        <v>469585</v>
      </c>
      <c r="R697" s="183">
        <v>0</v>
      </c>
      <c r="S697" s="183">
        <f t="shared" si="21"/>
        <v>0</v>
      </c>
      <c r="T697" s="183">
        <v>20672</v>
      </c>
      <c r="U697" s="184">
        <f t="shared" si="22"/>
        <v>490257</v>
      </c>
      <c r="V697" s="185"/>
      <c r="W697" s="199">
        <v>0</v>
      </c>
      <c r="X697" s="200">
        <v>0.18</v>
      </c>
      <c r="Y697" s="200">
        <v>0.16565967553026908</v>
      </c>
      <c r="Z697" s="201">
        <v>0</v>
      </c>
      <c r="AA697" s="150"/>
      <c r="AB697" s="202">
        <v>5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487</v>
      </c>
      <c r="B698" s="195">
        <v>487049040</v>
      </c>
      <c r="C698" s="196" t="s">
        <v>548</v>
      </c>
      <c r="D698" s="197">
        <v>49</v>
      </c>
      <c r="E698" s="196" t="s">
        <v>76</v>
      </c>
      <c r="F698" s="197">
        <v>40</v>
      </c>
      <c r="G698" s="198" t="s">
        <v>67</v>
      </c>
      <c r="H698" s="180"/>
      <c r="I698" s="181">
        <v>12954.484033485678</v>
      </c>
      <c r="J698" s="181">
        <v>3091</v>
      </c>
      <c r="K698" s="181">
        <v>0</v>
      </c>
      <c r="L698" s="181">
        <v>1088</v>
      </c>
      <c r="M698" s="181">
        <v>17133.484033485678</v>
      </c>
      <c r="N698" s="180"/>
      <c r="O698" s="182">
        <v>1</v>
      </c>
      <c r="P698" s="182">
        <v>0</v>
      </c>
      <c r="Q698" s="183">
        <v>16045</v>
      </c>
      <c r="R698" s="183">
        <v>0</v>
      </c>
      <c r="S698" s="183">
        <f t="shared" si="21"/>
        <v>0</v>
      </c>
      <c r="T698" s="183">
        <v>1088</v>
      </c>
      <c r="U698" s="184">
        <f t="shared" si="22"/>
        <v>17133</v>
      </c>
      <c r="V698" s="185"/>
      <c r="W698" s="199">
        <v>0</v>
      </c>
      <c r="X698" s="200">
        <v>0.09</v>
      </c>
      <c r="Y698" s="200">
        <v>4.9915978714833555E-3</v>
      </c>
      <c r="Z698" s="201">
        <v>0</v>
      </c>
      <c r="AA698" s="150"/>
      <c r="AB698" s="202">
        <v>0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487</v>
      </c>
      <c r="B699" s="195">
        <v>487049044</v>
      </c>
      <c r="C699" s="196" t="s">
        <v>548</v>
      </c>
      <c r="D699" s="197">
        <v>49</v>
      </c>
      <c r="E699" s="196" t="s">
        <v>76</v>
      </c>
      <c r="F699" s="197">
        <v>44</v>
      </c>
      <c r="G699" s="198" t="s">
        <v>71</v>
      </c>
      <c r="H699" s="180"/>
      <c r="I699" s="181">
        <v>15030</v>
      </c>
      <c r="J699" s="181">
        <v>261</v>
      </c>
      <c r="K699" s="181">
        <v>0</v>
      </c>
      <c r="L699" s="181">
        <v>1088</v>
      </c>
      <c r="M699" s="181">
        <v>16379</v>
      </c>
      <c r="N699" s="180"/>
      <c r="O699" s="182">
        <v>3</v>
      </c>
      <c r="P699" s="182">
        <v>0</v>
      </c>
      <c r="Q699" s="183">
        <v>45873</v>
      </c>
      <c r="R699" s="183">
        <v>0</v>
      </c>
      <c r="S699" s="183">
        <f t="shared" si="21"/>
        <v>0</v>
      </c>
      <c r="T699" s="183">
        <v>3264</v>
      </c>
      <c r="U699" s="184">
        <f t="shared" si="22"/>
        <v>49137</v>
      </c>
      <c r="V699" s="185"/>
      <c r="W699" s="199">
        <v>0</v>
      </c>
      <c r="X699" s="200">
        <v>0.18</v>
      </c>
      <c r="Y699" s="200">
        <v>8.4659399257885931E-2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487</v>
      </c>
      <c r="B700" s="195">
        <v>487049048</v>
      </c>
      <c r="C700" s="196" t="s">
        <v>548</v>
      </c>
      <c r="D700" s="197">
        <v>49</v>
      </c>
      <c r="E700" s="196" t="s">
        <v>76</v>
      </c>
      <c r="F700" s="197">
        <v>48</v>
      </c>
      <c r="G700" s="198" t="s">
        <v>75</v>
      </c>
      <c r="H700" s="180"/>
      <c r="I700" s="181">
        <v>15397</v>
      </c>
      <c r="J700" s="181">
        <v>12483</v>
      </c>
      <c r="K700" s="181">
        <v>0</v>
      </c>
      <c r="L700" s="181">
        <v>1088</v>
      </c>
      <c r="M700" s="181">
        <v>28968</v>
      </c>
      <c r="N700" s="180"/>
      <c r="O700" s="182">
        <v>1</v>
      </c>
      <c r="P700" s="182">
        <v>0</v>
      </c>
      <c r="Q700" s="183">
        <v>27880</v>
      </c>
      <c r="R700" s="183">
        <v>0</v>
      </c>
      <c r="S700" s="183">
        <f t="shared" si="21"/>
        <v>0</v>
      </c>
      <c r="T700" s="183">
        <v>1088</v>
      </c>
      <c r="U700" s="184">
        <f t="shared" si="22"/>
        <v>28968</v>
      </c>
      <c r="V700" s="185"/>
      <c r="W700" s="199">
        <v>0</v>
      </c>
      <c r="X700" s="200">
        <v>0.09</v>
      </c>
      <c r="Y700" s="200">
        <v>8.3960886835764798E-4</v>
      </c>
      <c r="Z700" s="201">
        <v>0</v>
      </c>
      <c r="AA700" s="150"/>
      <c r="AB700" s="202">
        <v>0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487</v>
      </c>
      <c r="B701" s="195">
        <v>487049049</v>
      </c>
      <c r="C701" s="196" t="s">
        <v>548</v>
      </c>
      <c r="D701" s="197">
        <v>49</v>
      </c>
      <c r="E701" s="196" t="s">
        <v>76</v>
      </c>
      <c r="F701" s="197">
        <v>49</v>
      </c>
      <c r="G701" s="198" t="s">
        <v>76</v>
      </c>
      <c r="H701" s="180"/>
      <c r="I701" s="181">
        <v>17425</v>
      </c>
      <c r="J701" s="181">
        <v>22013</v>
      </c>
      <c r="K701" s="181">
        <v>0</v>
      </c>
      <c r="L701" s="181">
        <v>1088</v>
      </c>
      <c r="M701" s="181">
        <v>40526</v>
      </c>
      <c r="N701" s="180"/>
      <c r="O701" s="182">
        <v>52</v>
      </c>
      <c r="P701" s="182">
        <v>0</v>
      </c>
      <c r="Q701" s="183">
        <v>2050776</v>
      </c>
      <c r="R701" s="183">
        <v>0</v>
      </c>
      <c r="S701" s="183">
        <f t="shared" si="21"/>
        <v>0</v>
      </c>
      <c r="T701" s="183">
        <v>56576</v>
      </c>
      <c r="U701" s="184">
        <f t="shared" si="22"/>
        <v>2107352</v>
      </c>
      <c r="V701" s="185"/>
      <c r="W701" s="199">
        <v>0</v>
      </c>
      <c r="X701" s="200">
        <v>0.09</v>
      </c>
      <c r="Y701" s="200">
        <v>7.3326512854891113E-2</v>
      </c>
      <c r="Z701" s="201">
        <v>0</v>
      </c>
      <c r="AA701" s="150"/>
      <c r="AB701" s="202">
        <v>12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487</v>
      </c>
      <c r="B702" s="195">
        <v>487049057</v>
      </c>
      <c r="C702" s="196" t="s">
        <v>548</v>
      </c>
      <c r="D702" s="197">
        <v>49</v>
      </c>
      <c r="E702" s="196" t="s">
        <v>76</v>
      </c>
      <c r="F702" s="197">
        <v>57</v>
      </c>
      <c r="G702" s="198" t="s">
        <v>84</v>
      </c>
      <c r="H702" s="180"/>
      <c r="I702" s="181">
        <v>15251</v>
      </c>
      <c r="J702" s="181">
        <v>442</v>
      </c>
      <c r="K702" s="181">
        <v>0</v>
      </c>
      <c r="L702" s="181">
        <v>1088</v>
      </c>
      <c r="M702" s="181">
        <v>16781</v>
      </c>
      <c r="N702" s="180"/>
      <c r="O702" s="182">
        <v>5</v>
      </c>
      <c r="P702" s="182">
        <v>0</v>
      </c>
      <c r="Q702" s="183">
        <v>78465</v>
      </c>
      <c r="R702" s="183">
        <v>0</v>
      </c>
      <c r="S702" s="183">
        <f t="shared" si="21"/>
        <v>0</v>
      </c>
      <c r="T702" s="183">
        <v>5440</v>
      </c>
      <c r="U702" s="184">
        <f t="shared" si="22"/>
        <v>83905</v>
      </c>
      <c r="V702" s="185"/>
      <c r="W702" s="199">
        <v>0</v>
      </c>
      <c r="X702" s="200">
        <v>0.18</v>
      </c>
      <c r="Y702" s="200">
        <v>0.12500529622681725</v>
      </c>
      <c r="Z702" s="201">
        <v>0</v>
      </c>
      <c r="AA702" s="150"/>
      <c r="AB702" s="202">
        <v>3</v>
      </c>
      <c r="AC702" s="203">
        <v>0</v>
      </c>
      <c r="AD702" s="184">
        <v>0</v>
      </c>
      <c r="AE702" s="203">
        <v>0</v>
      </c>
      <c r="AF702" s="204">
        <v>0</v>
      </c>
      <c r="AG702" s="193"/>
    </row>
    <row r="703" spans="1:33" s="59" customFormat="1">
      <c r="A703" s="194">
        <v>487</v>
      </c>
      <c r="B703" s="195">
        <v>487049093</v>
      </c>
      <c r="C703" s="196" t="s">
        <v>548</v>
      </c>
      <c r="D703" s="197">
        <v>49</v>
      </c>
      <c r="E703" s="196" t="s">
        <v>76</v>
      </c>
      <c r="F703" s="197">
        <v>93</v>
      </c>
      <c r="G703" s="198" t="s">
        <v>120</v>
      </c>
      <c r="H703" s="180"/>
      <c r="I703" s="181">
        <v>15423</v>
      </c>
      <c r="J703" s="181">
        <v>0</v>
      </c>
      <c r="K703" s="181">
        <v>0</v>
      </c>
      <c r="L703" s="181">
        <v>1088</v>
      </c>
      <c r="M703" s="181">
        <v>16511</v>
      </c>
      <c r="N703" s="180"/>
      <c r="O703" s="182">
        <v>49</v>
      </c>
      <c r="P703" s="182">
        <v>0</v>
      </c>
      <c r="Q703" s="183">
        <v>755727</v>
      </c>
      <c r="R703" s="183">
        <v>0</v>
      </c>
      <c r="S703" s="183">
        <f t="shared" si="21"/>
        <v>0</v>
      </c>
      <c r="T703" s="183">
        <v>53312</v>
      </c>
      <c r="U703" s="184">
        <f t="shared" si="22"/>
        <v>809039</v>
      </c>
      <c r="V703" s="185"/>
      <c r="W703" s="199">
        <v>0</v>
      </c>
      <c r="X703" s="200">
        <v>0.18</v>
      </c>
      <c r="Y703" s="200">
        <v>8.4913241624209698E-2</v>
      </c>
      <c r="Z703" s="201">
        <v>0</v>
      </c>
      <c r="AA703" s="150"/>
      <c r="AB703" s="202">
        <v>16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487</v>
      </c>
      <c r="B704" s="195">
        <v>487049097</v>
      </c>
      <c r="C704" s="196" t="s">
        <v>548</v>
      </c>
      <c r="D704" s="197">
        <v>49</v>
      </c>
      <c r="E704" s="196" t="s">
        <v>76</v>
      </c>
      <c r="F704" s="197">
        <v>97</v>
      </c>
      <c r="G704" s="198" t="s">
        <v>124</v>
      </c>
      <c r="H704" s="180"/>
      <c r="I704" s="181">
        <v>15701.485072463767</v>
      </c>
      <c r="J704" s="181">
        <v>0</v>
      </c>
      <c r="K704" s="181">
        <v>0</v>
      </c>
      <c r="L704" s="181">
        <v>1088</v>
      </c>
      <c r="M704" s="181">
        <v>16789.485072463765</v>
      </c>
      <c r="N704" s="180"/>
      <c r="O704" s="182">
        <v>1</v>
      </c>
      <c r="P704" s="182">
        <v>0</v>
      </c>
      <c r="Q704" s="183">
        <v>15701</v>
      </c>
      <c r="R704" s="183">
        <v>0</v>
      </c>
      <c r="S704" s="183">
        <f t="shared" si="21"/>
        <v>0</v>
      </c>
      <c r="T704" s="183">
        <v>1088</v>
      </c>
      <c r="U704" s="184">
        <f t="shared" si="22"/>
        <v>16789</v>
      </c>
      <c r="V704" s="185"/>
      <c r="W704" s="199">
        <v>0</v>
      </c>
      <c r="X704" s="200">
        <v>0.18</v>
      </c>
      <c r="Y704" s="200">
        <v>4.1140040333090051E-2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487</v>
      </c>
      <c r="B705" s="195">
        <v>487049100</v>
      </c>
      <c r="C705" s="196" t="s">
        <v>548</v>
      </c>
      <c r="D705" s="197">
        <v>49</v>
      </c>
      <c r="E705" s="196" t="s">
        <v>76</v>
      </c>
      <c r="F705" s="197">
        <v>100</v>
      </c>
      <c r="G705" s="198" t="s">
        <v>127</v>
      </c>
      <c r="H705" s="180"/>
      <c r="I705" s="181">
        <v>14901</v>
      </c>
      <c r="J705" s="181">
        <v>4841</v>
      </c>
      <c r="K705" s="181">
        <v>0</v>
      </c>
      <c r="L705" s="181">
        <v>1088</v>
      </c>
      <c r="M705" s="181">
        <v>20830</v>
      </c>
      <c r="N705" s="180"/>
      <c r="O705" s="182">
        <v>2</v>
      </c>
      <c r="P705" s="182">
        <v>0</v>
      </c>
      <c r="Q705" s="183">
        <v>39484</v>
      </c>
      <c r="R705" s="183">
        <v>0</v>
      </c>
      <c r="S705" s="183">
        <f t="shared" si="21"/>
        <v>0</v>
      </c>
      <c r="T705" s="183">
        <v>2176</v>
      </c>
      <c r="U705" s="184">
        <f t="shared" si="22"/>
        <v>41660</v>
      </c>
      <c r="V705" s="185"/>
      <c r="W705" s="199">
        <v>0</v>
      </c>
      <c r="X705" s="200">
        <v>0.09</v>
      </c>
      <c r="Y705" s="200">
        <v>2.9568948066868838E-2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487</v>
      </c>
      <c r="B706" s="195">
        <v>487049128</v>
      </c>
      <c r="C706" s="196" t="s">
        <v>548</v>
      </c>
      <c r="D706" s="197">
        <v>49</v>
      </c>
      <c r="E706" s="196" t="s">
        <v>76</v>
      </c>
      <c r="F706" s="197">
        <v>128</v>
      </c>
      <c r="G706" s="198" t="s">
        <v>155</v>
      </c>
      <c r="H706" s="180"/>
      <c r="I706" s="181">
        <v>14901</v>
      </c>
      <c r="J706" s="181">
        <v>1544</v>
      </c>
      <c r="K706" s="181">
        <v>0</v>
      </c>
      <c r="L706" s="181">
        <v>1088</v>
      </c>
      <c r="M706" s="181">
        <v>17533</v>
      </c>
      <c r="N706" s="180"/>
      <c r="O706" s="182">
        <v>1</v>
      </c>
      <c r="P706" s="182">
        <v>0</v>
      </c>
      <c r="Q706" s="183">
        <v>16445</v>
      </c>
      <c r="R706" s="183">
        <v>0</v>
      </c>
      <c r="S706" s="183">
        <f t="shared" si="21"/>
        <v>0</v>
      </c>
      <c r="T706" s="183">
        <v>1088</v>
      </c>
      <c r="U706" s="184">
        <f t="shared" si="22"/>
        <v>17533</v>
      </c>
      <c r="V706" s="185"/>
      <c r="W706" s="199">
        <v>0</v>
      </c>
      <c r="X706" s="200">
        <v>0.09</v>
      </c>
      <c r="Y706" s="200">
        <v>4.3097264792693248E-2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487</v>
      </c>
      <c r="B707" s="195">
        <v>487049149</v>
      </c>
      <c r="C707" s="196" t="s">
        <v>548</v>
      </c>
      <c r="D707" s="197">
        <v>49</v>
      </c>
      <c r="E707" s="196" t="s">
        <v>76</v>
      </c>
      <c r="F707" s="197">
        <v>149</v>
      </c>
      <c r="G707" s="198" t="s">
        <v>176</v>
      </c>
      <c r="H707" s="180"/>
      <c r="I707" s="181">
        <v>17386.039515521137</v>
      </c>
      <c r="J707" s="181">
        <v>126</v>
      </c>
      <c r="K707" s="181">
        <v>0</v>
      </c>
      <c r="L707" s="181">
        <v>1088</v>
      </c>
      <c r="M707" s="181">
        <v>18600.039515521137</v>
      </c>
      <c r="N707" s="180"/>
      <c r="O707" s="182">
        <v>1</v>
      </c>
      <c r="P707" s="182">
        <v>0</v>
      </c>
      <c r="Q707" s="183">
        <v>17512</v>
      </c>
      <c r="R707" s="183">
        <v>0</v>
      </c>
      <c r="S707" s="183">
        <f t="shared" si="21"/>
        <v>0</v>
      </c>
      <c r="T707" s="183">
        <v>1088</v>
      </c>
      <c r="U707" s="184">
        <f t="shared" si="22"/>
        <v>18600</v>
      </c>
      <c r="V707" s="185"/>
      <c r="W707" s="199">
        <v>0</v>
      </c>
      <c r="X707" s="200">
        <v>0.18</v>
      </c>
      <c r="Y707" s="200">
        <v>0.12338713336271696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487</v>
      </c>
      <c r="B708" s="195">
        <v>487049163</v>
      </c>
      <c r="C708" s="196" t="s">
        <v>548</v>
      </c>
      <c r="D708" s="197">
        <v>49</v>
      </c>
      <c r="E708" s="196" t="s">
        <v>76</v>
      </c>
      <c r="F708" s="197">
        <v>163</v>
      </c>
      <c r="G708" s="198" t="s">
        <v>190</v>
      </c>
      <c r="H708" s="180"/>
      <c r="I708" s="181">
        <v>16483</v>
      </c>
      <c r="J708" s="181">
        <v>143</v>
      </c>
      <c r="K708" s="181">
        <v>0</v>
      </c>
      <c r="L708" s="181">
        <v>1088</v>
      </c>
      <c r="M708" s="181">
        <v>17714</v>
      </c>
      <c r="N708" s="180"/>
      <c r="O708" s="182">
        <v>14</v>
      </c>
      <c r="P708" s="182">
        <v>0</v>
      </c>
      <c r="Q708" s="183">
        <v>232764</v>
      </c>
      <c r="R708" s="183">
        <v>0</v>
      </c>
      <c r="S708" s="183">
        <f t="shared" si="21"/>
        <v>0</v>
      </c>
      <c r="T708" s="183">
        <v>15232</v>
      </c>
      <c r="U708" s="184">
        <f t="shared" si="22"/>
        <v>247996</v>
      </c>
      <c r="V708" s="185"/>
      <c r="W708" s="199">
        <v>0</v>
      </c>
      <c r="X708" s="200">
        <v>0.113490033140277</v>
      </c>
      <c r="Y708" s="200">
        <v>9.5669381908217804E-2</v>
      </c>
      <c r="Z708" s="201">
        <v>0</v>
      </c>
      <c r="AA708" s="150"/>
      <c r="AB708" s="202">
        <v>6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487</v>
      </c>
      <c r="B709" s="195">
        <v>487049165</v>
      </c>
      <c r="C709" s="196" t="s">
        <v>548</v>
      </c>
      <c r="D709" s="197">
        <v>49</v>
      </c>
      <c r="E709" s="196" t="s">
        <v>76</v>
      </c>
      <c r="F709" s="197">
        <v>165</v>
      </c>
      <c r="G709" s="198" t="s">
        <v>192</v>
      </c>
      <c r="H709" s="180"/>
      <c r="I709" s="181">
        <v>16533</v>
      </c>
      <c r="J709" s="181">
        <v>0</v>
      </c>
      <c r="K709" s="181">
        <v>0</v>
      </c>
      <c r="L709" s="181">
        <v>1088</v>
      </c>
      <c r="M709" s="181">
        <v>17621</v>
      </c>
      <c r="N709" s="180"/>
      <c r="O709" s="182">
        <v>53</v>
      </c>
      <c r="P709" s="182">
        <v>0</v>
      </c>
      <c r="Q709" s="183">
        <v>876249</v>
      </c>
      <c r="R709" s="183">
        <v>0</v>
      </c>
      <c r="S709" s="183">
        <f t="shared" si="21"/>
        <v>0</v>
      </c>
      <c r="T709" s="183">
        <v>57664</v>
      </c>
      <c r="U709" s="184">
        <f t="shared" si="22"/>
        <v>933913</v>
      </c>
      <c r="V709" s="185"/>
      <c r="W709" s="199">
        <v>0</v>
      </c>
      <c r="X709" s="200">
        <v>9.8299999999999998E-2</v>
      </c>
      <c r="Y709" s="200">
        <v>8.6923080863632401E-2</v>
      </c>
      <c r="Z709" s="201">
        <v>0</v>
      </c>
      <c r="AA709" s="150"/>
      <c r="AB709" s="202">
        <v>29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487</v>
      </c>
      <c r="B710" s="195">
        <v>487049176</v>
      </c>
      <c r="C710" s="196" t="s">
        <v>548</v>
      </c>
      <c r="D710" s="197">
        <v>49</v>
      </c>
      <c r="E710" s="196" t="s">
        <v>76</v>
      </c>
      <c r="F710" s="197">
        <v>176</v>
      </c>
      <c r="G710" s="198" t="s">
        <v>203</v>
      </c>
      <c r="H710" s="180"/>
      <c r="I710" s="181">
        <v>16387</v>
      </c>
      <c r="J710" s="181">
        <v>6897</v>
      </c>
      <c r="K710" s="181">
        <v>0</v>
      </c>
      <c r="L710" s="181">
        <v>1088</v>
      </c>
      <c r="M710" s="181">
        <v>24372</v>
      </c>
      <c r="N710" s="180"/>
      <c r="O710" s="182">
        <v>45</v>
      </c>
      <c r="P710" s="182">
        <v>0</v>
      </c>
      <c r="Q710" s="183">
        <v>1047780</v>
      </c>
      <c r="R710" s="183">
        <v>0</v>
      </c>
      <c r="S710" s="183">
        <f t="shared" si="21"/>
        <v>0</v>
      </c>
      <c r="T710" s="183">
        <v>48960</v>
      </c>
      <c r="U710" s="184">
        <f t="shared" si="22"/>
        <v>1096740</v>
      </c>
      <c r="V710" s="185"/>
      <c r="W710" s="199">
        <v>0</v>
      </c>
      <c r="X710" s="200">
        <v>0.09</v>
      </c>
      <c r="Y710" s="200">
        <v>8.6472186273090834E-2</v>
      </c>
      <c r="Z710" s="201">
        <v>0</v>
      </c>
      <c r="AA710" s="150"/>
      <c r="AB710" s="202">
        <v>18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487</v>
      </c>
      <c r="B711" s="195">
        <v>487049178</v>
      </c>
      <c r="C711" s="196" t="s">
        <v>548</v>
      </c>
      <c r="D711" s="197">
        <v>49</v>
      </c>
      <c r="E711" s="196" t="s">
        <v>76</v>
      </c>
      <c r="F711" s="197">
        <v>178</v>
      </c>
      <c r="G711" s="198" t="s">
        <v>205</v>
      </c>
      <c r="H711" s="180"/>
      <c r="I711" s="181">
        <v>15017</v>
      </c>
      <c r="J711" s="181">
        <v>3228</v>
      </c>
      <c r="K711" s="181">
        <v>0</v>
      </c>
      <c r="L711" s="181">
        <v>1088</v>
      </c>
      <c r="M711" s="181">
        <v>19333</v>
      </c>
      <c r="N711" s="180"/>
      <c r="O711" s="182">
        <v>3</v>
      </c>
      <c r="P711" s="182">
        <v>0</v>
      </c>
      <c r="Q711" s="183">
        <v>54735</v>
      </c>
      <c r="R711" s="183">
        <v>0</v>
      </c>
      <c r="S711" s="183">
        <f t="shared" si="21"/>
        <v>0</v>
      </c>
      <c r="T711" s="183">
        <v>3264</v>
      </c>
      <c r="U711" s="184">
        <f t="shared" si="22"/>
        <v>57999</v>
      </c>
      <c r="V711" s="185"/>
      <c r="W711" s="199">
        <v>0</v>
      </c>
      <c r="X711" s="200">
        <v>0.09</v>
      </c>
      <c r="Y711" s="200">
        <v>6.5264502278555056E-2</v>
      </c>
      <c r="Z711" s="201">
        <v>0</v>
      </c>
      <c r="AA711" s="150"/>
      <c r="AB711" s="202">
        <v>1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487</v>
      </c>
      <c r="B712" s="195">
        <v>487049181</v>
      </c>
      <c r="C712" s="196" t="s">
        <v>548</v>
      </c>
      <c r="D712" s="197">
        <v>49</v>
      </c>
      <c r="E712" s="196" t="s">
        <v>76</v>
      </c>
      <c r="F712" s="197">
        <v>181</v>
      </c>
      <c r="G712" s="198" t="s">
        <v>208</v>
      </c>
      <c r="H712" s="180"/>
      <c r="I712" s="181">
        <v>14901</v>
      </c>
      <c r="J712" s="181">
        <v>280</v>
      </c>
      <c r="K712" s="181">
        <v>0</v>
      </c>
      <c r="L712" s="181">
        <v>1088</v>
      </c>
      <c r="M712" s="181">
        <v>16269</v>
      </c>
      <c r="N712" s="180"/>
      <c r="O712" s="182">
        <v>3</v>
      </c>
      <c r="P712" s="182">
        <v>0</v>
      </c>
      <c r="Q712" s="183">
        <v>45543</v>
      </c>
      <c r="R712" s="183">
        <v>0</v>
      </c>
      <c r="S712" s="183">
        <f t="shared" si="21"/>
        <v>0</v>
      </c>
      <c r="T712" s="183">
        <v>3264</v>
      </c>
      <c r="U712" s="184">
        <f t="shared" si="22"/>
        <v>48807</v>
      </c>
      <c r="V712" s="185"/>
      <c r="W712" s="199">
        <v>0</v>
      </c>
      <c r="X712" s="200">
        <v>0.09</v>
      </c>
      <c r="Y712" s="200">
        <v>2.4454459903836961E-2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487</v>
      </c>
      <c r="B713" s="195">
        <v>487049182</v>
      </c>
      <c r="C713" s="196" t="s">
        <v>548</v>
      </c>
      <c r="D713" s="197">
        <v>49</v>
      </c>
      <c r="E713" s="196" t="s">
        <v>76</v>
      </c>
      <c r="F713" s="197">
        <v>182</v>
      </c>
      <c r="G713" s="198" t="s">
        <v>209</v>
      </c>
      <c r="H713" s="180"/>
      <c r="I713" s="181">
        <v>13139.008011564407</v>
      </c>
      <c r="J713" s="181">
        <v>2548</v>
      </c>
      <c r="K713" s="181">
        <v>0</v>
      </c>
      <c r="L713" s="181">
        <v>1088</v>
      </c>
      <c r="M713" s="181">
        <v>16775.008011564409</v>
      </c>
      <c r="N713" s="180"/>
      <c r="O713" s="182">
        <v>3</v>
      </c>
      <c r="P713" s="182">
        <v>0</v>
      </c>
      <c r="Q713" s="183">
        <v>47061</v>
      </c>
      <c r="R713" s="183">
        <v>0</v>
      </c>
      <c r="S713" s="183">
        <f t="shared" si="21"/>
        <v>0</v>
      </c>
      <c r="T713" s="183">
        <v>3264</v>
      </c>
      <c r="U713" s="184">
        <f t="shared" si="22"/>
        <v>50325</v>
      </c>
      <c r="V713" s="185"/>
      <c r="W713" s="199">
        <v>0</v>
      </c>
      <c r="X713" s="200">
        <v>0.09</v>
      </c>
      <c r="Y713" s="200">
        <v>1.6993498019074838E-2</v>
      </c>
      <c r="Z713" s="201">
        <v>0</v>
      </c>
      <c r="AA713" s="150"/>
      <c r="AB713" s="202">
        <v>2</v>
      </c>
      <c r="AC713" s="203">
        <v>0</v>
      </c>
      <c r="AD713" s="184">
        <v>0</v>
      </c>
      <c r="AE713" s="203">
        <v>0</v>
      </c>
      <c r="AF713" s="204">
        <v>0</v>
      </c>
      <c r="AG713" s="193"/>
    </row>
    <row r="714" spans="1:33" s="59" customFormat="1">
      <c r="A714" s="194">
        <v>487</v>
      </c>
      <c r="B714" s="195">
        <v>487049199</v>
      </c>
      <c r="C714" s="196" t="s">
        <v>548</v>
      </c>
      <c r="D714" s="197">
        <v>49</v>
      </c>
      <c r="E714" s="196" t="s">
        <v>76</v>
      </c>
      <c r="F714" s="197">
        <v>199</v>
      </c>
      <c r="G714" s="198" t="s">
        <v>226</v>
      </c>
      <c r="H714" s="180"/>
      <c r="I714" s="181">
        <v>11982.317991734053</v>
      </c>
      <c r="J714" s="181">
        <v>8749</v>
      </c>
      <c r="K714" s="181">
        <v>0</v>
      </c>
      <c r="L714" s="181">
        <v>1088</v>
      </c>
      <c r="M714" s="181">
        <v>21819.317991734053</v>
      </c>
      <c r="N714" s="180"/>
      <c r="O714" s="182">
        <v>1</v>
      </c>
      <c r="P714" s="182">
        <v>0</v>
      </c>
      <c r="Q714" s="183">
        <v>20731</v>
      </c>
      <c r="R714" s="183">
        <v>0</v>
      </c>
      <c r="S714" s="183">
        <f t="shared" ref="S714:S777" si="23">IFERROR(VLOOKUP(B714,transp,2,FALSE),0)</f>
        <v>0</v>
      </c>
      <c r="T714" s="183">
        <v>1088</v>
      </c>
      <c r="U714" s="184">
        <f t="shared" ref="U714:U777" si="24">SUM(Q714:T714)</f>
        <v>21819</v>
      </c>
      <c r="V714" s="185"/>
      <c r="W714" s="199">
        <v>0</v>
      </c>
      <c r="X714" s="200">
        <v>0.09</v>
      </c>
      <c r="Y714" s="200">
        <v>5.8869494939725023E-4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</v>
      </c>
      <c r="AF714" s="204">
        <v>0</v>
      </c>
      <c r="AG714" s="193"/>
    </row>
    <row r="715" spans="1:33" s="59" customFormat="1">
      <c r="A715" s="194">
        <v>487</v>
      </c>
      <c r="B715" s="195">
        <v>487049201</v>
      </c>
      <c r="C715" s="196" t="s">
        <v>548</v>
      </c>
      <c r="D715" s="197">
        <v>49</v>
      </c>
      <c r="E715" s="196" t="s">
        <v>76</v>
      </c>
      <c r="F715" s="197">
        <v>201</v>
      </c>
      <c r="G715" s="198" t="s">
        <v>228</v>
      </c>
      <c r="H715" s="180"/>
      <c r="I715" s="181">
        <v>16657.577270715865</v>
      </c>
      <c r="J715" s="181">
        <v>95</v>
      </c>
      <c r="K715" s="181">
        <v>0</v>
      </c>
      <c r="L715" s="181">
        <v>1088</v>
      </c>
      <c r="M715" s="181">
        <v>17840.577270715865</v>
      </c>
      <c r="N715" s="180"/>
      <c r="O715" s="182">
        <v>1</v>
      </c>
      <c r="P715" s="182">
        <v>0</v>
      </c>
      <c r="Q715" s="183">
        <v>16753</v>
      </c>
      <c r="R715" s="183">
        <v>0</v>
      </c>
      <c r="S715" s="183">
        <f t="shared" si="23"/>
        <v>0</v>
      </c>
      <c r="T715" s="183">
        <v>1088</v>
      </c>
      <c r="U715" s="184">
        <f t="shared" si="24"/>
        <v>17841</v>
      </c>
      <c r="V715" s="185"/>
      <c r="W715" s="199">
        <v>0</v>
      </c>
      <c r="X715" s="200">
        <v>0.18</v>
      </c>
      <c r="Y715" s="200">
        <v>0.10523396025320536</v>
      </c>
      <c r="Z715" s="201">
        <v>0</v>
      </c>
      <c r="AA715" s="150"/>
      <c r="AB715" s="202">
        <v>1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487</v>
      </c>
      <c r="B716" s="195">
        <v>487049229</v>
      </c>
      <c r="C716" s="196" t="s">
        <v>548</v>
      </c>
      <c r="D716" s="197">
        <v>49</v>
      </c>
      <c r="E716" s="196" t="s">
        <v>76</v>
      </c>
      <c r="F716" s="197">
        <v>229</v>
      </c>
      <c r="G716" s="198" t="s">
        <v>256</v>
      </c>
      <c r="H716" s="180"/>
      <c r="I716" s="181">
        <v>12704</v>
      </c>
      <c r="J716" s="181">
        <v>957</v>
      </c>
      <c r="K716" s="181">
        <v>0</v>
      </c>
      <c r="L716" s="181">
        <v>1088</v>
      </c>
      <c r="M716" s="181">
        <v>14749</v>
      </c>
      <c r="N716" s="180"/>
      <c r="O716" s="182">
        <v>3</v>
      </c>
      <c r="P716" s="182">
        <v>0</v>
      </c>
      <c r="Q716" s="183">
        <v>40983</v>
      </c>
      <c r="R716" s="183">
        <v>0</v>
      </c>
      <c r="S716" s="183">
        <f t="shared" si="23"/>
        <v>0</v>
      </c>
      <c r="T716" s="183">
        <v>3264</v>
      </c>
      <c r="U716" s="184">
        <f t="shared" si="24"/>
        <v>44247</v>
      </c>
      <c r="V716" s="185"/>
      <c r="W716" s="199">
        <v>0</v>
      </c>
      <c r="X716" s="200">
        <v>0.09</v>
      </c>
      <c r="Y716" s="200">
        <v>1.6146490008482114E-2</v>
      </c>
      <c r="Z716" s="201">
        <v>0</v>
      </c>
      <c r="AA716" s="150"/>
      <c r="AB716" s="202">
        <v>1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487</v>
      </c>
      <c r="B717" s="195">
        <v>487049243</v>
      </c>
      <c r="C717" s="196" t="s">
        <v>548</v>
      </c>
      <c r="D717" s="197">
        <v>49</v>
      </c>
      <c r="E717" s="196" t="s">
        <v>76</v>
      </c>
      <c r="F717" s="197">
        <v>243</v>
      </c>
      <c r="G717" s="198" t="s">
        <v>270</v>
      </c>
      <c r="H717" s="180"/>
      <c r="I717" s="181">
        <v>15518.332806854127</v>
      </c>
      <c r="J717" s="181">
        <v>2210</v>
      </c>
      <c r="K717" s="181">
        <v>0</v>
      </c>
      <c r="L717" s="181">
        <v>1088</v>
      </c>
      <c r="M717" s="181">
        <v>18816.332806854127</v>
      </c>
      <c r="N717" s="180"/>
      <c r="O717" s="182">
        <v>1</v>
      </c>
      <c r="P717" s="182">
        <v>0</v>
      </c>
      <c r="Q717" s="183">
        <v>17728</v>
      </c>
      <c r="R717" s="183">
        <v>0</v>
      </c>
      <c r="S717" s="183">
        <f t="shared" si="23"/>
        <v>0</v>
      </c>
      <c r="T717" s="183">
        <v>1088</v>
      </c>
      <c r="U717" s="184">
        <f t="shared" si="24"/>
        <v>18816</v>
      </c>
      <c r="V717" s="185"/>
      <c r="W717" s="199">
        <v>0</v>
      </c>
      <c r="X717" s="200">
        <v>0.09</v>
      </c>
      <c r="Y717" s="200">
        <v>5.5095214728498702E-3</v>
      </c>
      <c r="Z717" s="201">
        <v>0</v>
      </c>
      <c r="AA717" s="150"/>
      <c r="AB717" s="202">
        <v>0</v>
      </c>
      <c r="AC717" s="203">
        <v>0</v>
      </c>
      <c r="AD717" s="184">
        <v>0</v>
      </c>
      <c r="AE717" s="203">
        <v>0</v>
      </c>
      <c r="AF717" s="204">
        <v>0</v>
      </c>
      <c r="AG717" s="193"/>
    </row>
    <row r="718" spans="1:33" s="59" customFormat="1">
      <c r="A718" s="194">
        <v>487</v>
      </c>
      <c r="B718" s="195">
        <v>487049244</v>
      </c>
      <c r="C718" s="196" t="s">
        <v>548</v>
      </c>
      <c r="D718" s="197">
        <v>49</v>
      </c>
      <c r="E718" s="196" t="s">
        <v>76</v>
      </c>
      <c r="F718" s="197">
        <v>244</v>
      </c>
      <c r="G718" s="198" t="s">
        <v>271</v>
      </c>
      <c r="H718" s="180"/>
      <c r="I718" s="181">
        <v>14253</v>
      </c>
      <c r="J718" s="181">
        <v>4273</v>
      </c>
      <c r="K718" s="181">
        <v>0</v>
      </c>
      <c r="L718" s="181">
        <v>1088</v>
      </c>
      <c r="M718" s="181">
        <v>19614</v>
      </c>
      <c r="N718" s="180"/>
      <c r="O718" s="182">
        <v>4</v>
      </c>
      <c r="P718" s="182">
        <v>0</v>
      </c>
      <c r="Q718" s="183">
        <v>74104</v>
      </c>
      <c r="R718" s="183">
        <v>0</v>
      </c>
      <c r="S718" s="183">
        <f t="shared" si="23"/>
        <v>0</v>
      </c>
      <c r="T718" s="183">
        <v>4352</v>
      </c>
      <c r="U718" s="184">
        <f t="shared" si="24"/>
        <v>78456</v>
      </c>
      <c r="V718" s="185"/>
      <c r="W718" s="199">
        <v>0</v>
      </c>
      <c r="X718" s="200">
        <v>0.09</v>
      </c>
      <c r="Y718" s="200">
        <v>0.11384987709786977</v>
      </c>
      <c r="Z718" s="201">
        <v>0</v>
      </c>
      <c r="AA718" s="150"/>
      <c r="AB718" s="202">
        <v>3</v>
      </c>
      <c r="AC718" s="203">
        <v>0.8379412505598921</v>
      </c>
      <c r="AD718" s="184">
        <v>16435.699607872561</v>
      </c>
      <c r="AE718" s="203">
        <v>0</v>
      </c>
      <c r="AF718" s="204">
        <v>0</v>
      </c>
      <c r="AG718" s="193"/>
    </row>
    <row r="719" spans="1:33" s="59" customFormat="1">
      <c r="A719" s="194">
        <v>487</v>
      </c>
      <c r="B719" s="195">
        <v>487049248</v>
      </c>
      <c r="C719" s="196" t="s">
        <v>548</v>
      </c>
      <c r="D719" s="197">
        <v>49</v>
      </c>
      <c r="E719" s="196" t="s">
        <v>76</v>
      </c>
      <c r="F719" s="197">
        <v>248</v>
      </c>
      <c r="G719" s="198" t="s">
        <v>275</v>
      </c>
      <c r="H719" s="180"/>
      <c r="I719" s="181">
        <v>16058</v>
      </c>
      <c r="J719" s="181">
        <v>906</v>
      </c>
      <c r="K719" s="181">
        <v>0</v>
      </c>
      <c r="L719" s="181">
        <v>1088</v>
      </c>
      <c r="M719" s="181">
        <v>18052</v>
      </c>
      <c r="N719" s="180"/>
      <c r="O719" s="182">
        <v>16</v>
      </c>
      <c r="P719" s="182">
        <v>0</v>
      </c>
      <c r="Q719" s="183">
        <v>271424</v>
      </c>
      <c r="R719" s="183">
        <v>0</v>
      </c>
      <c r="S719" s="183">
        <f t="shared" si="23"/>
        <v>0</v>
      </c>
      <c r="T719" s="183">
        <v>17408</v>
      </c>
      <c r="U719" s="184">
        <f t="shared" si="24"/>
        <v>288832</v>
      </c>
      <c r="V719" s="185"/>
      <c r="W719" s="199">
        <v>0</v>
      </c>
      <c r="X719" s="200">
        <v>0.09</v>
      </c>
      <c r="Y719" s="200">
        <v>7.0865076889110076E-2</v>
      </c>
      <c r="Z719" s="201">
        <v>0</v>
      </c>
      <c r="AA719" s="150"/>
      <c r="AB719" s="202">
        <v>4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487</v>
      </c>
      <c r="B720" s="195">
        <v>487049258</v>
      </c>
      <c r="C720" s="196" t="s">
        <v>548</v>
      </c>
      <c r="D720" s="197">
        <v>49</v>
      </c>
      <c r="E720" s="196" t="s">
        <v>76</v>
      </c>
      <c r="F720" s="197">
        <v>258</v>
      </c>
      <c r="G720" s="198" t="s">
        <v>285</v>
      </c>
      <c r="H720" s="180"/>
      <c r="I720" s="181">
        <v>17098</v>
      </c>
      <c r="J720" s="181">
        <v>5717</v>
      </c>
      <c r="K720" s="181">
        <v>0</v>
      </c>
      <c r="L720" s="181">
        <v>1088</v>
      </c>
      <c r="M720" s="181">
        <v>23903</v>
      </c>
      <c r="N720" s="180"/>
      <c r="O720" s="182">
        <v>2</v>
      </c>
      <c r="P720" s="182">
        <v>0</v>
      </c>
      <c r="Q720" s="183">
        <v>45630</v>
      </c>
      <c r="R720" s="183">
        <v>0</v>
      </c>
      <c r="S720" s="183">
        <f t="shared" si="23"/>
        <v>0</v>
      </c>
      <c r="T720" s="183">
        <v>2176</v>
      </c>
      <c r="U720" s="184">
        <f t="shared" si="24"/>
        <v>47806</v>
      </c>
      <c r="V720" s="185"/>
      <c r="W720" s="199">
        <v>0</v>
      </c>
      <c r="X720" s="200">
        <v>0.09</v>
      </c>
      <c r="Y720" s="200">
        <v>0.10761431025219829</v>
      </c>
      <c r="Z720" s="201">
        <v>0</v>
      </c>
      <c r="AA720" s="150"/>
      <c r="AB720" s="202">
        <v>0</v>
      </c>
      <c r="AC720" s="203">
        <v>0.32061113594175061</v>
      </c>
      <c r="AD720" s="184">
        <v>7662.7430665110405</v>
      </c>
      <c r="AE720" s="203">
        <v>0</v>
      </c>
      <c r="AF720" s="204">
        <v>0</v>
      </c>
      <c r="AG720" s="193"/>
    </row>
    <row r="721" spans="1:33" s="59" customFormat="1">
      <c r="A721" s="194">
        <v>487</v>
      </c>
      <c r="B721" s="195">
        <v>487049262</v>
      </c>
      <c r="C721" s="196" t="s">
        <v>548</v>
      </c>
      <c r="D721" s="197">
        <v>49</v>
      </c>
      <c r="E721" s="196" t="s">
        <v>76</v>
      </c>
      <c r="F721" s="197">
        <v>262</v>
      </c>
      <c r="G721" s="198" t="s">
        <v>289</v>
      </c>
      <c r="H721" s="180"/>
      <c r="I721" s="181">
        <v>15270</v>
      </c>
      <c r="J721" s="181">
        <v>3036</v>
      </c>
      <c r="K721" s="181">
        <v>0</v>
      </c>
      <c r="L721" s="181">
        <v>1088</v>
      </c>
      <c r="M721" s="181">
        <v>19394</v>
      </c>
      <c r="N721" s="180"/>
      <c r="O721" s="182">
        <v>7</v>
      </c>
      <c r="P721" s="182">
        <v>0</v>
      </c>
      <c r="Q721" s="183">
        <v>128142</v>
      </c>
      <c r="R721" s="183">
        <v>0</v>
      </c>
      <c r="S721" s="183">
        <f t="shared" si="23"/>
        <v>0</v>
      </c>
      <c r="T721" s="183">
        <v>7616</v>
      </c>
      <c r="U721" s="184">
        <f t="shared" si="24"/>
        <v>135758</v>
      </c>
      <c r="V721" s="185"/>
      <c r="W721" s="199">
        <v>0</v>
      </c>
      <c r="X721" s="200">
        <v>0.09</v>
      </c>
      <c r="Y721" s="200">
        <v>9.9843718337443169E-2</v>
      </c>
      <c r="Z721" s="201">
        <v>0</v>
      </c>
      <c r="AA721" s="150"/>
      <c r="AB721" s="202">
        <v>6</v>
      </c>
      <c r="AC721" s="203">
        <v>0.69337574935418844</v>
      </c>
      <c r="AD721" s="184">
        <v>13448.936467677773</v>
      </c>
      <c r="AE721" s="203">
        <v>0</v>
      </c>
      <c r="AF721" s="204">
        <v>0</v>
      </c>
      <c r="AG721" s="193"/>
    </row>
    <row r="722" spans="1:33" s="59" customFormat="1">
      <c r="A722" s="194">
        <v>487</v>
      </c>
      <c r="B722" s="195">
        <v>487049274</v>
      </c>
      <c r="C722" s="196" t="s">
        <v>548</v>
      </c>
      <c r="D722" s="197">
        <v>49</v>
      </c>
      <c r="E722" s="196" t="s">
        <v>76</v>
      </c>
      <c r="F722" s="197">
        <v>274</v>
      </c>
      <c r="G722" s="198" t="s">
        <v>301</v>
      </c>
      <c r="H722" s="180"/>
      <c r="I722" s="181">
        <v>16379</v>
      </c>
      <c r="J722" s="181">
        <v>7702</v>
      </c>
      <c r="K722" s="181">
        <v>0</v>
      </c>
      <c r="L722" s="181">
        <v>1088</v>
      </c>
      <c r="M722" s="181">
        <v>25169</v>
      </c>
      <c r="N722" s="180"/>
      <c r="O722" s="182">
        <v>129</v>
      </c>
      <c r="P722" s="182">
        <v>0</v>
      </c>
      <c r="Q722" s="183">
        <v>3106449</v>
      </c>
      <c r="R722" s="183">
        <v>0</v>
      </c>
      <c r="S722" s="183">
        <f t="shared" si="23"/>
        <v>0</v>
      </c>
      <c r="T722" s="183">
        <v>140352</v>
      </c>
      <c r="U722" s="184">
        <f t="shared" si="24"/>
        <v>3246801</v>
      </c>
      <c r="V722" s="185"/>
      <c r="W722" s="199">
        <v>0</v>
      </c>
      <c r="X722" s="200">
        <v>0.09</v>
      </c>
      <c r="Y722" s="200">
        <v>6.4465910605456284E-2</v>
      </c>
      <c r="Z722" s="201">
        <v>0</v>
      </c>
      <c r="AA722" s="150"/>
      <c r="AB722" s="202">
        <v>35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487</v>
      </c>
      <c r="B723" s="195">
        <v>487049285</v>
      </c>
      <c r="C723" s="196" t="s">
        <v>548</v>
      </c>
      <c r="D723" s="197">
        <v>49</v>
      </c>
      <c r="E723" s="196" t="s">
        <v>76</v>
      </c>
      <c r="F723" s="197">
        <v>285</v>
      </c>
      <c r="G723" s="198" t="s">
        <v>312</v>
      </c>
      <c r="H723" s="180"/>
      <c r="I723" s="181">
        <v>11334</v>
      </c>
      <c r="J723" s="181">
        <v>2157</v>
      </c>
      <c r="K723" s="181">
        <v>0</v>
      </c>
      <c r="L723" s="181">
        <v>1088</v>
      </c>
      <c r="M723" s="181">
        <v>14579</v>
      </c>
      <c r="N723" s="180"/>
      <c r="O723" s="182">
        <v>3</v>
      </c>
      <c r="P723" s="182">
        <v>0</v>
      </c>
      <c r="Q723" s="183">
        <v>40473</v>
      </c>
      <c r="R723" s="183">
        <v>0</v>
      </c>
      <c r="S723" s="183">
        <f t="shared" si="23"/>
        <v>0</v>
      </c>
      <c r="T723" s="183">
        <v>3264</v>
      </c>
      <c r="U723" s="184">
        <f t="shared" si="24"/>
        <v>43737</v>
      </c>
      <c r="V723" s="185"/>
      <c r="W723" s="199">
        <v>0</v>
      </c>
      <c r="X723" s="200">
        <v>0.09</v>
      </c>
      <c r="Y723" s="200">
        <v>3.5081231830053926E-2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487</v>
      </c>
      <c r="B724" s="195">
        <v>487049293</v>
      </c>
      <c r="C724" s="196" t="s">
        <v>548</v>
      </c>
      <c r="D724" s="197">
        <v>49</v>
      </c>
      <c r="E724" s="196" t="s">
        <v>76</v>
      </c>
      <c r="F724" s="197">
        <v>293</v>
      </c>
      <c r="G724" s="198" t="s">
        <v>320</v>
      </c>
      <c r="H724" s="180"/>
      <c r="I724" s="181">
        <v>14953.293164987406</v>
      </c>
      <c r="J724" s="181">
        <v>418</v>
      </c>
      <c r="K724" s="181">
        <v>0</v>
      </c>
      <c r="L724" s="181">
        <v>1088</v>
      </c>
      <c r="M724" s="181">
        <v>16459.293164987408</v>
      </c>
      <c r="N724" s="180"/>
      <c r="O724" s="182">
        <v>2</v>
      </c>
      <c r="P724" s="182">
        <v>0</v>
      </c>
      <c r="Q724" s="183">
        <v>30742</v>
      </c>
      <c r="R724" s="183">
        <v>0</v>
      </c>
      <c r="S724" s="183">
        <f t="shared" si="23"/>
        <v>0</v>
      </c>
      <c r="T724" s="183">
        <v>2176</v>
      </c>
      <c r="U724" s="184">
        <f t="shared" si="24"/>
        <v>32918</v>
      </c>
      <c r="V724" s="185"/>
      <c r="W724" s="199">
        <v>0</v>
      </c>
      <c r="X724" s="200">
        <v>0.18</v>
      </c>
      <c r="Y724" s="200">
        <v>1.2223374362170256E-2</v>
      </c>
      <c r="Z724" s="201">
        <v>0</v>
      </c>
      <c r="AA724" s="150"/>
      <c r="AB724" s="202">
        <v>1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487</v>
      </c>
      <c r="B725" s="195">
        <v>487049308</v>
      </c>
      <c r="C725" s="196" t="s">
        <v>548</v>
      </c>
      <c r="D725" s="197">
        <v>49</v>
      </c>
      <c r="E725" s="196" t="s">
        <v>76</v>
      </c>
      <c r="F725" s="197">
        <v>308</v>
      </c>
      <c r="G725" s="198" t="s">
        <v>335</v>
      </c>
      <c r="H725" s="180"/>
      <c r="I725" s="181">
        <v>13216</v>
      </c>
      <c r="J725" s="181">
        <v>5451</v>
      </c>
      <c r="K725" s="181">
        <v>0</v>
      </c>
      <c r="L725" s="181">
        <v>1088</v>
      </c>
      <c r="M725" s="181">
        <v>19755</v>
      </c>
      <c r="N725" s="180"/>
      <c r="O725" s="182">
        <v>4</v>
      </c>
      <c r="P725" s="182">
        <v>0</v>
      </c>
      <c r="Q725" s="183">
        <v>74668</v>
      </c>
      <c r="R725" s="183">
        <v>0</v>
      </c>
      <c r="S725" s="183">
        <f t="shared" si="23"/>
        <v>0</v>
      </c>
      <c r="T725" s="183">
        <v>4352</v>
      </c>
      <c r="U725" s="184">
        <f t="shared" si="24"/>
        <v>79020</v>
      </c>
      <c r="V725" s="185"/>
      <c r="W725" s="199">
        <v>0</v>
      </c>
      <c r="X725" s="200">
        <v>0.09</v>
      </c>
      <c r="Y725" s="200">
        <v>2.6566388356307103E-3</v>
      </c>
      <c r="Z725" s="201">
        <v>0</v>
      </c>
      <c r="AA725" s="150"/>
      <c r="AB725" s="202">
        <v>1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487</v>
      </c>
      <c r="B726" s="195">
        <v>487049314</v>
      </c>
      <c r="C726" s="196" t="s">
        <v>548</v>
      </c>
      <c r="D726" s="197">
        <v>49</v>
      </c>
      <c r="E726" s="196" t="s">
        <v>76</v>
      </c>
      <c r="F726" s="197">
        <v>314</v>
      </c>
      <c r="G726" s="198" t="s">
        <v>341</v>
      </c>
      <c r="H726" s="180"/>
      <c r="I726" s="181">
        <v>18284</v>
      </c>
      <c r="J726" s="181">
        <v>13796</v>
      </c>
      <c r="K726" s="181">
        <v>0</v>
      </c>
      <c r="L726" s="181">
        <v>1088</v>
      </c>
      <c r="M726" s="181">
        <v>33168</v>
      </c>
      <c r="N726" s="180"/>
      <c r="O726" s="182">
        <v>1</v>
      </c>
      <c r="P726" s="182">
        <v>0</v>
      </c>
      <c r="Q726" s="183">
        <v>32080</v>
      </c>
      <c r="R726" s="183">
        <v>0</v>
      </c>
      <c r="S726" s="183">
        <f t="shared" si="23"/>
        <v>0</v>
      </c>
      <c r="T726" s="183">
        <v>1088</v>
      </c>
      <c r="U726" s="184">
        <f t="shared" si="24"/>
        <v>33168</v>
      </c>
      <c r="V726" s="185"/>
      <c r="W726" s="199">
        <v>0</v>
      </c>
      <c r="X726" s="200">
        <v>0.09</v>
      </c>
      <c r="Y726" s="200">
        <v>5.8782227018611619E-3</v>
      </c>
      <c r="Z726" s="201">
        <v>0</v>
      </c>
      <c r="AA726" s="150"/>
      <c r="AB726" s="202">
        <v>1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487</v>
      </c>
      <c r="B727" s="195">
        <v>487049344</v>
      </c>
      <c r="C727" s="196" t="s">
        <v>548</v>
      </c>
      <c r="D727" s="197">
        <v>49</v>
      </c>
      <c r="E727" s="196" t="s">
        <v>76</v>
      </c>
      <c r="F727" s="197">
        <v>344</v>
      </c>
      <c r="G727" s="198" t="s">
        <v>371</v>
      </c>
      <c r="H727" s="180"/>
      <c r="I727" s="181">
        <v>11664.974948618958</v>
      </c>
      <c r="J727" s="181">
        <v>5205</v>
      </c>
      <c r="K727" s="181">
        <v>0</v>
      </c>
      <c r="L727" s="181">
        <v>1088</v>
      </c>
      <c r="M727" s="181">
        <v>17957.974948618958</v>
      </c>
      <c r="N727" s="180"/>
      <c r="O727" s="182">
        <v>1</v>
      </c>
      <c r="P727" s="182">
        <v>0</v>
      </c>
      <c r="Q727" s="183">
        <v>16870</v>
      </c>
      <c r="R727" s="183">
        <v>0</v>
      </c>
      <c r="S727" s="183">
        <f t="shared" si="23"/>
        <v>0</v>
      </c>
      <c r="T727" s="183">
        <v>1088</v>
      </c>
      <c r="U727" s="184">
        <f t="shared" si="24"/>
        <v>17958</v>
      </c>
      <c r="V727" s="185"/>
      <c r="W727" s="199">
        <v>0</v>
      </c>
      <c r="X727" s="200">
        <v>0.09</v>
      </c>
      <c r="Y727" s="200">
        <v>4.4750403187303095E-4</v>
      </c>
      <c r="Z727" s="201">
        <v>0</v>
      </c>
      <c r="AA727" s="150"/>
      <c r="AB727" s="202">
        <v>0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487</v>
      </c>
      <c r="B728" s="195">
        <v>487049347</v>
      </c>
      <c r="C728" s="196" t="s">
        <v>548</v>
      </c>
      <c r="D728" s="197">
        <v>49</v>
      </c>
      <c r="E728" s="196" t="s">
        <v>76</v>
      </c>
      <c r="F728" s="197">
        <v>347</v>
      </c>
      <c r="G728" s="198" t="s">
        <v>374</v>
      </c>
      <c r="H728" s="180"/>
      <c r="I728" s="181">
        <v>16813</v>
      </c>
      <c r="J728" s="181">
        <v>7512</v>
      </c>
      <c r="K728" s="181">
        <v>0</v>
      </c>
      <c r="L728" s="181">
        <v>1088</v>
      </c>
      <c r="M728" s="181">
        <v>25413</v>
      </c>
      <c r="N728" s="180"/>
      <c r="O728" s="182">
        <v>9</v>
      </c>
      <c r="P728" s="182">
        <v>0</v>
      </c>
      <c r="Q728" s="183">
        <v>218925</v>
      </c>
      <c r="R728" s="183">
        <v>0</v>
      </c>
      <c r="S728" s="183">
        <f t="shared" si="23"/>
        <v>0</v>
      </c>
      <c r="T728" s="183">
        <v>9792</v>
      </c>
      <c r="U728" s="184">
        <f t="shared" si="24"/>
        <v>228717</v>
      </c>
      <c r="V728" s="185"/>
      <c r="W728" s="199">
        <v>0</v>
      </c>
      <c r="X728" s="200">
        <v>0.09</v>
      </c>
      <c r="Y728" s="200">
        <v>1.1125838885353572E-2</v>
      </c>
      <c r="Z728" s="201">
        <v>0</v>
      </c>
      <c r="AA728" s="150"/>
      <c r="AB728" s="202">
        <v>3</v>
      </c>
      <c r="AC728" s="203">
        <v>0</v>
      </c>
      <c r="AD728" s="184">
        <v>0</v>
      </c>
      <c r="AE728" s="203">
        <v>0</v>
      </c>
      <c r="AF728" s="204">
        <v>0</v>
      </c>
      <c r="AG728" s="193"/>
    </row>
    <row r="729" spans="1:33" s="59" customFormat="1">
      <c r="A729" s="194">
        <v>487</v>
      </c>
      <c r="B729" s="195">
        <v>487274010</v>
      </c>
      <c r="C729" s="196" t="s">
        <v>548</v>
      </c>
      <c r="D729" s="197">
        <v>274</v>
      </c>
      <c r="E729" s="196" t="s">
        <v>301</v>
      </c>
      <c r="F729" s="197">
        <v>10</v>
      </c>
      <c r="G729" s="198" t="s">
        <v>37</v>
      </c>
      <c r="H729" s="180"/>
      <c r="I729" s="181">
        <v>12135</v>
      </c>
      <c r="J729" s="181">
        <v>5100</v>
      </c>
      <c r="K729" s="181">
        <v>0</v>
      </c>
      <c r="L729" s="181">
        <v>1088</v>
      </c>
      <c r="M729" s="181">
        <v>18323</v>
      </c>
      <c r="N729" s="180"/>
      <c r="O729" s="182">
        <v>8</v>
      </c>
      <c r="P729" s="182">
        <v>0</v>
      </c>
      <c r="Q729" s="183">
        <v>137880</v>
      </c>
      <c r="R729" s="183">
        <v>0</v>
      </c>
      <c r="S729" s="183">
        <f t="shared" si="23"/>
        <v>0</v>
      </c>
      <c r="T729" s="183">
        <v>8704</v>
      </c>
      <c r="U729" s="184">
        <f t="shared" si="24"/>
        <v>146584</v>
      </c>
      <c r="V729" s="185"/>
      <c r="W729" s="199">
        <v>0</v>
      </c>
      <c r="X729" s="200">
        <v>0.09</v>
      </c>
      <c r="Y729" s="200">
        <v>3.2614799134244284E-3</v>
      </c>
      <c r="Z729" s="201">
        <v>0</v>
      </c>
      <c r="AA729" s="150"/>
      <c r="AB729" s="202">
        <v>1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487</v>
      </c>
      <c r="B730" s="195">
        <v>487274031</v>
      </c>
      <c r="C730" s="196" t="s">
        <v>548</v>
      </c>
      <c r="D730" s="197">
        <v>274</v>
      </c>
      <c r="E730" s="196" t="s">
        <v>301</v>
      </c>
      <c r="F730" s="197">
        <v>31</v>
      </c>
      <c r="G730" s="198" t="s">
        <v>58</v>
      </c>
      <c r="H730" s="180"/>
      <c r="I730" s="181">
        <v>13544</v>
      </c>
      <c r="J730" s="181">
        <v>6075</v>
      </c>
      <c r="K730" s="181">
        <v>0</v>
      </c>
      <c r="L730" s="181">
        <v>1088</v>
      </c>
      <c r="M730" s="181">
        <v>20707</v>
      </c>
      <c r="N730" s="180"/>
      <c r="O730" s="182">
        <v>5</v>
      </c>
      <c r="P730" s="182">
        <v>0</v>
      </c>
      <c r="Q730" s="183">
        <v>98095</v>
      </c>
      <c r="R730" s="183">
        <v>0</v>
      </c>
      <c r="S730" s="183">
        <f t="shared" si="23"/>
        <v>0</v>
      </c>
      <c r="T730" s="183">
        <v>5440</v>
      </c>
      <c r="U730" s="184">
        <f t="shared" si="24"/>
        <v>103535</v>
      </c>
      <c r="V730" s="185"/>
      <c r="W730" s="199">
        <v>0</v>
      </c>
      <c r="X730" s="200">
        <v>0.09</v>
      </c>
      <c r="Y730" s="200">
        <v>1.9023109787577597E-2</v>
      </c>
      <c r="Z730" s="201">
        <v>0</v>
      </c>
      <c r="AA730" s="150"/>
      <c r="AB730" s="202">
        <v>1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487</v>
      </c>
      <c r="B731" s="195">
        <v>487274035</v>
      </c>
      <c r="C731" s="196" t="s">
        <v>548</v>
      </c>
      <c r="D731" s="197">
        <v>274</v>
      </c>
      <c r="E731" s="196" t="s">
        <v>301</v>
      </c>
      <c r="F731" s="197">
        <v>35</v>
      </c>
      <c r="G731" s="198" t="s">
        <v>62</v>
      </c>
      <c r="H731" s="180"/>
      <c r="I731" s="181">
        <v>16587</v>
      </c>
      <c r="J731" s="181">
        <v>6915</v>
      </c>
      <c r="K731" s="181">
        <v>0</v>
      </c>
      <c r="L731" s="181">
        <v>1088</v>
      </c>
      <c r="M731" s="181">
        <v>24590</v>
      </c>
      <c r="N731" s="180"/>
      <c r="O731" s="182">
        <v>22</v>
      </c>
      <c r="P731" s="182">
        <v>0</v>
      </c>
      <c r="Q731" s="183">
        <v>517044</v>
      </c>
      <c r="R731" s="183">
        <v>0</v>
      </c>
      <c r="S731" s="183">
        <f t="shared" si="23"/>
        <v>0</v>
      </c>
      <c r="T731" s="183">
        <v>23936</v>
      </c>
      <c r="U731" s="184">
        <f t="shared" si="24"/>
        <v>540980</v>
      </c>
      <c r="V731" s="185"/>
      <c r="W731" s="199">
        <v>0</v>
      </c>
      <c r="X731" s="200">
        <v>0.18</v>
      </c>
      <c r="Y731" s="200">
        <v>0.16565967553026908</v>
      </c>
      <c r="Z731" s="201">
        <v>0</v>
      </c>
      <c r="AA731" s="150"/>
      <c r="AB731" s="202">
        <v>6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487</v>
      </c>
      <c r="B732" s="195">
        <v>487274044</v>
      </c>
      <c r="C732" s="196" t="s">
        <v>548</v>
      </c>
      <c r="D732" s="197">
        <v>274</v>
      </c>
      <c r="E732" s="196" t="s">
        <v>301</v>
      </c>
      <c r="F732" s="197">
        <v>44</v>
      </c>
      <c r="G732" s="198" t="s">
        <v>71</v>
      </c>
      <c r="H732" s="180"/>
      <c r="I732" s="181">
        <v>17025</v>
      </c>
      <c r="J732" s="181">
        <v>296</v>
      </c>
      <c r="K732" s="181">
        <v>0</v>
      </c>
      <c r="L732" s="181">
        <v>1088</v>
      </c>
      <c r="M732" s="181">
        <v>18409</v>
      </c>
      <c r="N732" s="180"/>
      <c r="O732" s="182">
        <v>2</v>
      </c>
      <c r="P732" s="182">
        <v>0</v>
      </c>
      <c r="Q732" s="183">
        <v>34642</v>
      </c>
      <c r="R732" s="183">
        <v>0</v>
      </c>
      <c r="S732" s="183">
        <f t="shared" si="23"/>
        <v>0</v>
      </c>
      <c r="T732" s="183">
        <v>2176</v>
      </c>
      <c r="U732" s="184">
        <f t="shared" si="24"/>
        <v>36818</v>
      </c>
      <c r="V732" s="185"/>
      <c r="W732" s="199">
        <v>0</v>
      </c>
      <c r="X732" s="200">
        <v>0.18</v>
      </c>
      <c r="Y732" s="200">
        <v>8.4659399257885931E-2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487</v>
      </c>
      <c r="B733" s="195">
        <v>487274048</v>
      </c>
      <c r="C733" s="196" t="s">
        <v>548</v>
      </c>
      <c r="D733" s="197">
        <v>274</v>
      </c>
      <c r="E733" s="196" t="s">
        <v>301</v>
      </c>
      <c r="F733" s="197">
        <v>48</v>
      </c>
      <c r="G733" s="198" t="s">
        <v>75</v>
      </c>
      <c r="H733" s="180"/>
      <c r="I733" s="181">
        <v>11899</v>
      </c>
      <c r="J733" s="181">
        <v>9647</v>
      </c>
      <c r="K733" s="181">
        <v>0</v>
      </c>
      <c r="L733" s="181">
        <v>1088</v>
      </c>
      <c r="M733" s="181">
        <v>22634</v>
      </c>
      <c r="N733" s="180"/>
      <c r="O733" s="182">
        <v>1</v>
      </c>
      <c r="P733" s="182">
        <v>0</v>
      </c>
      <c r="Q733" s="183">
        <v>21546</v>
      </c>
      <c r="R733" s="183">
        <v>0</v>
      </c>
      <c r="S733" s="183">
        <f t="shared" si="23"/>
        <v>0</v>
      </c>
      <c r="T733" s="183">
        <v>1088</v>
      </c>
      <c r="U733" s="184">
        <f t="shared" si="24"/>
        <v>22634</v>
      </c>
      <c r="V733" s="185"/>
      <c r="W733" s="199">
        <v>0</v>
      </c>
      <c r="X733" s="200">
        <v>0.09</v>
      </c>
      <c r="Y733" s="200">
        <v>8.3960886835764798E-4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487</v>
      </c>
      <c r="B734" s="195">
        <v>487274049</v>
      </c>
      <c r="C734" s="196" t="s">
        <v>548</v>
      </c>
      <c r="D734" s="197">
        <v>274</v>
      </c>
      <c r="E734" s="196" t="s">
        <v>301</v>
      </c>
      <c r="F734" s="197">
        <v>49</v>
      </c>
      <c r="G734" s="198" t="s">
        <v>76</v>
      </c>
      <c r="H734" s="180"/>
      <c r="I734" s="181">
        <v>15610</v>
      </c>
      <c r="J734" s="181">
        <v>19721</v>
      </c>
      <c r="K734" s="181">
        <v>0</v>
      </c>
      <c r="L734" s="181">
        <v>1088</v>
      </c>
      <c r="M734" s="181">
        <v>36419</v>
      </c>
      <c r="N734" s="180"/>
      <c r="O734" s="182">
        <v>53</v>
      </c>
      <c r="P734" s="182">
        <v>0</v>
      </c>
      <c r="Q734" s="183">
        <v>1872543</v>
      </c>
      <c r="R734" s="183">
        <v>0</v>
      </c>
      <c r="S734" s="183">
        <f t="shared" si="23"/>
        <v>0</v>
      </c>
      <c r="T734" s="183">
        <v>57664</v>
      </c>
      <c r="U734" s="184">
        <f t="shared" si="24"/>
        <v>1930207</v>
      </c>
      <c r="V734" s="185"/>
      <c r="W734" s="199">
        <v>0</v>
      </c>
      <c r="X734" s="200">
        <v>0.09</v>
      </c>
      <c r="Y734" s="200">
        <v>7.3326512854891113E-2</v>
      </c>
      <c r="Z734" s="201">
        <v>0</v>
      </c>
      <c r="AA734" s="150"/>
      <c r="AB734" s="202">
        <v>21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487</v>
      </c>
      <c r="B735" s="195">
        <v>487274057</v>
      </c>
      <c r="C735" s="196" t="s">
        <v>548</v>
      </c>
      <c r="D735" s="197">
        <v>274</v>
      </c>
      <c r="E735" s="196" t="s">
        <v>301</v>
      </c>
      <c r="F735" s="197">
        <v>57</v>
      </c>
      <c r="G735" s="198" t="s">
        <v>84</v>
      </c>
      <c r="H735" s="180"/>
      <c r="I735" s="181">
        <v>15923</v>
      </c>
      <c r="J735" s="181">
        <v>461</v>
      </c>
      <c r="K735" s="181">
        <v>0</v>
      </c>
      <c r="L735" s="181">
        <v>1088</v>
      </c>
      <c r="M735" s="181">
        <v>17472</v>
      </c>
      <c r="N735" s="180"/>
      <c r="O735" s="182">
        <v>15</v>
      </c>
      <c r="P735" s="182">
        <v>0</v>
      </c>
      <c r="Q735" s="183">
        <v>245760</v>
      </c>
      <c r="R735" s="183">
        <v>0</v>
      </c>
      <c r="S735" s="183">
        <f t="shared" si="23"/>
        <v>0</v>
      </c>
      <c r="T735" s="183">
        <v>16320</v>
      </c>
      <c r="U735" s="184">
        <f t="shared" si="24"/>
        <v>262080</v>
      </c>
      <c r="V735" s="185"/>
      <c r="W735" s="199">
        <v>0</v>
      </c>
      <c r="X735" s="200">
        <v>0.18</v>
      </c>
      <c r="Y735" s="200">
        <v>0.12500529622681725</v>
      </c>
      <c r="Z735" s="201">
        <v>0</v>
      </c>
      <c r="AA735" s="150"/>
      <c r="AB735" s="202">
        <v>2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487</v>
      </c>
      <c r="B736" s="195">
        <v>487274093</v>
      </c>
      <c r="C736" s="196" t="s">
        <v>548</v>
      </c>
      <c r="D736" s="197">
        <v>274</v>
      </c>
      <c r="E736" s="196" t="s">
        <v>301</v>
      </c>
      <c r="F736" s="197">
        <v>93</v>
      </c>
      <c r="G736" s="198" t="s">
        <v>120</v>
      </c>
      <c r="H736" s="180"/>
      <c r="I736" s="181">
        <v>16143</v>
      </c>
      <c r="J736" s="181">
        <v>0</v>
      </c>
      <c r="K736" s="181">
        <v>0</v>
      </c>
      <c r="L736" s="181">
        <v>1088</v>
      </c>
      <c r="M736" s="181">
        <v>17231</v>
      </c>
      <c r="N736" s="180"/>
      <c r="O736" s="182">
        <v>52</v>
      </c>
      <c r="P736" s="182">
        <v>0</v>
      </c>
      <c r="Q736" s="183">
        <v>839436</v>
      </c>
      <c r="R736" s="183">
        <v>0</v>
      </c>
      <c r="S736" s="183">
        <f t="shared" si="23"/>
        <v>0</v>
      </c>
      <c r="T736" s="183">
        <v>56576</v>
      </c>
      <c r="U736" s="184">
        <f t="shared" si="24"/>
        <v>896012</v>
      </c>
      <c r="V736" s="185"/>
      <c r="W736" s="199">
        <v>0</v>
      </c>
      <c r="X736" s="200">
        <v>0.18</v>
      </c>
      <c r="Y736" s="200">
        <v>8.4913241624209698E-2</v>
      </c>
      <c r="Z736" s="201">
        <v>0</v>
      </c>
      <c r="AA736" s="150"/>
      <c r="AB736" s="202">
        <v>11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487</v>
      </c>
      <c r="B737" s="195">
        <v>487274095</v>
      </c>
      <c r="C737" s="196" t="s">
        <v>548</v>
      </c>
      <c r="D737" s="197">
        <v>274</v>
      </c>
      <c r="E737" s="196" t="s">
        <v>301</v>
      </c>
      <c r="F737" s="197">
        <v>95</v>
      </c>
      <c r="G737" s="198" t="s">
        <v>122</v>
      </c>
      <c r="H737" s="180"/>
      <c r="I737" s="181">
        <v>16917.565073122369</v>
      </c>
      <c r="J737" s="181">
        <v>40</v>
      </c>
      <c r="K737" s="181">
        <v>0</v>
      </c>
      <c r="L737" s="181">
        <v>1088</v>
      </c>
      <c r="M737" s="181">
        <v>18045.565073122369</v>
      </c>
      <c r="N737" s="180"/>
      <c r="O737" s="182">
        <v>1</v>
      </c>
      <c r="P737" s="182">
        <v>0</v>
      </c>
      <c r="Q737" s="183">
        <v>16958</v>
      </c>
      <c r="R737" s="183">
        <v>0</v>
      </c>
      <c r="S737" s="183">
        <f t="shared" si="23"/>
        <v>0</v>
      </c>
      <c r="T737" s="183">
        <v>1088</v>
      </c>
      <c r="U737" s="184">
        <f t="shared" si="24"/>
        <v>18046</v>
      </c>
      <c r="V737" s="185"/>
      <c r="W737" s="199">
        <v>0</v>
      </c>
      <c r="X737" s="200">
        <v>0.18</v>
      </c>
      <c r="Y737" s="200">
        <v>0.13194750985476952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487</v>
      </c>
      <c r="B738" s="195">
        <v>487274097</v>
      </c>
      <c r="C738" s="196" t="s">
        <v>548</v>
      </c>
      <c r="D738" s="197">
        <v>274</v>
      </c>
      <c r="E738" s="196" t="s">
        <v>301</v>
      </c>
      <c r="F738" s="197">
        <v>97</v>
      </c>
      <c r="G738" s="198" t="s">
        <v>124</v>
      </c>
      <c r="H738" s="180"/>
      <c r="I738" s="181">
        <v>15701.485072463767</v>
      </c>
      <c r="J738" s="181">
        <v>0</v>
      </c>
      <c r="K738" s="181">
        <v>0</v>
      </c>
      <c r="L738" s="181">
        <v>1088</v>
      </c>
      <c r="M738" s="181">
        <v>16789.485072463765</v>
      </c>
      <c r="N738" s="180"/>
      <c r="O738" s="182">
        <v>1</v>
      </c>
      <c r="P738" s="182">
        <v>0</v>
      </c>
      <c r="Q738" s="183">
        <v>15701</v>
      </c>
      <c r="R738" s="183">
        <v>0</v>
      </c>
      <c r="S738" s="183">
        <f t="shared" si="23"/>
        <v>0</v>
      </c>
      <c r="T738" s="183">
        <v>1088</v>
      </c>
      <c r="U738" s="184">
        <f t="shared" si="24"/>
        <v>16789</v>
      </c>
      <c r="V738" s="185"/>
      <c r="W738" s="199">
        <v>0</v>
      </c>
      <c r="X738" s="200">
        <v>0.18</v>
      </c>
      <c r="Y738" s="200">
        <v>4.1140040333090051E-2</v>
      </c>
      <c r="Z738" s="201">
        <v>0</v>
      </c>
      <c r="AA738" s="150"/>
      <c r="AB738" s="202">
        <v>0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487</v>
      </c>
      <c r="B739" s="195">
        <v>487274128</v>
      </c>
      <c r="C739" s="196" t="s">
        <v>548</v>
      </c>
      <c r="D739" s="197">
        <v>274</v>
      </c>
      <c r="E739" s="196" t="s">
        <v>301</v>
      </c>
      <c r="F739" s="197">
        <v>128</v>
      </c>
      <c r="G739" s="198" t="s">
        <v>155</v>
      </c>
      <c r="H739" s="180"/>
      <c r="I739" s="181">
        <v>9659</v>
      </c>
      <c r="J739" s="181">
        <v>1001</v>
      </c>
      <c r="K739" s="181">
        <v>0</v>
      </c>
      <c r="L739" s="181">
        <v>1088</v>
      </c>
      <c r="M739" s="181">
        <v>11748</v>
      </c>
      <c r="N739" s="180"/>
      <c r="O739" s="182">
        <v>1</v>
      </c>
      <c r="P739" s="182">
        <v>0</v>
      </c>
      <c r="Q739" s="183">
        <v>10660</v>
      </c>
      <c r="R739" s="183">
        <v>0</v>
      </c>
      <c r="S739" s="183">
        <f t="shared" si="23"/>
        <v>0</v>
      </c>
      <c r="T739" s="183">
        <v>1088</v>
      </c>
      <c r="U739" s="184">
        <f t="shared" si="24"/>
        <v>11748</v>
      </c>
      <c r="V739" s="185"/>
      <c r="W739" s="199">
        <v>0</v>
      </c>
      <c r="X739" s="200">
        <v>0.09</v>
      </c>
      <c r="Y739" s="200">
        <v>4.3097264792693248E-2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487</v>
      </c>
      <c r="B740" s="195">
        <v>487274149</v>
      </c>
      <c r="C740" s="196" t="s">
        <v>548</v>
      </c>
      <c r="D740" s="197">
        <v>274</v>
      </c>
      <c r="E740" s="196" t="s">
        <v>301</v>
      </c>
      <c r="F740" s="197">
        <v>149</v>
      </c>
      <c r="G740" s="198" t="s">
        <v>176</v>
      </c>
      <c r="H740" s="180"/>
      <c r="I740" s="181">
        <v>14837</v>
      </c>
      <c r="J740" s="181">
        <v>108</v>
      </c>
      <c r="K740" s="181">
        <v>0</v>
      </c>
      <c r="L740" s="181">
        <v>1088</v>
      </c>
      <c r="M740" s="181">
        <v>16033</v>
      </c>
      <c r="N740" s="180"/>
      <c r="O740" s="182">
        <v>2</v>
      </c>
      <c r="P740" s="182">
        <v>0</v>
      </c>
      <c r="Q740" s="183">
        <v>29890</v>
      </c>
      <c r="R740" s="183">
        <v>0</v>
      </c>
      <c r="S740" s="183">
        <f t="shared" si="23"/>
        <v>0</v>
      </c>
      <c r="T740" s="183">
        <v>2176</v>
      </c>
      <c r="U740" s="184">
        <f t="shared" si="24"/>
        <v>32066</v>
      </c>
      <c r="V740" s="185"/>
      <c r="W740" s="199">
        <v>0</v>
      </c>
      <c r="X740" s="200">
        <v>0.18</v>
      </c>
      <c r="Y740" s="200">
        <v>0.12338713336271696</v>
      </c>
      <c r="Z740" s="201">
        <v>0</v>
      </c>
      <c r="AA740" s="150"/>
      <c r="AB740" s="202">
        <v>1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487</v>
      </c>
      <c r="B741" s="195">
        <v>487274160</v>
      </c>
      <c r="C741" s="196" t="s">
        <v>548</v>
      </c>
      <c r="D741" s="197">
        <v>274</v>
      </c>
      <c r="E741" s="196" t="s">
        <v>301</v>
      </c>
      <c r="F741" s="197">
        <v>160</v>
      </c>
      <c r="G741" s="198" t="s">
        <v>187</v>
      </c>
      <c r="H741" s="180"/>
      <c r="I741" s="181">
        <v>17025</v>
      </c>
      <c r="J741" s="181">
        <v>35</v>
      </c>
      <c r="K741" s="181">
        <v>0</v>
      </c>
      <c r="L741" s="181">
        <v>1088</v>
      </c>
      <c r="M741" s="181">
        <v>18148</v>
      </c>
      <c r="N741" s="180"/>
      <c r="O741" s="182">
        <v>1</v>
      </c>
      <c r="P741" s="182">
        <v>0</v>
      </c>
      <c r="Q741" s="183">
        <v>17060</v>
      </c>
      <c r="R741" s="183">
        <v>0</v>
      </c>
      <c r="S741" s="183">
        <f t="shared" si="23"/>
        <v>0</v>
      </c>
      <c r="T741" s="183">
        <v>1088</v>
      </c>
      <c r="U741" s="184">
        <f t="shared" si="24"/>
        <v>18148</v>
      </c>
      <c r="V741" s="185"/>
      <c r="W741" s="199">
        <v>0</v>
      </c>
      <c r="X741" s="200">
        <v>0.18</v>
      </c>
      <c r="Y741" s="200">
        <v>0.13217756483382756</v>
      </c>
      <c r="Z741" s="201">
        <v>0</v>
      </c>
      <c r="AA741" s="150"/>
      <c r="AB741" s="202">
        <v>0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487</v>
      </c>
      <c r="B742" s="195">
        <v>487274163</v>
      </c>
      <c r="C742" s="196" t="s">
        <v>548</v>
      </c>
      <c r="D742" s="197">
        <v>274</v>
      </c>
      <c r="E742" s="196" t="s">
        <v>301</v>
      </c>
      <c r="F742" s="197">
        <v>163</v>
      </c>
      <c r="G742" s="198" t="s">
        <v>190</v>
      </c>
      <c r="H742" s="180"/>
      <c r="I742" s="181">
        <v>16241</v>
      </c>
      <c r="J742" s="181">
        <v>141</v>
      </c>
      <c r="K742" s="181">
        <v>0</v>
      </c>
      <c r="L742" s="181">
        <v>1088</v>
      </c>
      <c r="M742" s="181">
        <v>17470</v>
      </c>
      <c r="N742" s="180"/>
      <c r="O742" s="182">
        <v>12</v>
      </c>
      <c r="P742" s="182">
        <v>0</v>
      </c>
      <c r="Q742" s="183">
        <v>196584</v>
      </c>
      <c r="R742" s="183">
        <v>0</v>
      </c>
      <c r="S742" s="183">
        <f t="shared" si="23"/>
        <v>0</v>
      </c>
      <c r="T742" s="183">
        <v>13056</v>
      </c>
      <c r="U742" s="184">
        <f t="shared" si="24"/>
        <v>209640</v>
      </c>
      <c r="V742" s="185"/>
      <c r="W742" s="199">
        <v>0</v>
      </c>
      <c r="X742" s="200">
        <v>0.113490033140277</v>
      </c>
      <c r="Y742" s="200">
        <v>9.5669381908217804E-2</v>
      </c>
      <c r="Z742" s="201">
        <v>0</v>
      </c>
      <c r="AA742" s="150"/>
      <c r="AB742" s="202">
        <v>8</v>
      </c>
      <c r="AC742" s="203">
        <v>0</v>
      </c>
      <c r="AD742" s="184">
        <v>0</v>
      </c>
      <c r="AE742" s="203">
        <v>0</v>
      </c>
      <c r="AF742" s="204">
        <v>0</v>
      </c>
      <c r="AG742" s="193"/>
    </row>
    <row r="743" spans="1:33" s="59" customFormat="1">
      <c r="A743" s="194">
        <v>487</v>
      </c>
      <c r="B743" s="195">
        <v>487274165</v>
      </c>
      <c r="C743" s="196" t="s">
        <v>548</v>
      </c>
      <c r="D743" s="197">
        <v>274</v>
      </c>
      <c r="E743" s="196" t="s">
        <v>301</v>
      </c>
      <c r="F743" s="197">
        <v>165</v>
      </c>
      <c r="G743" s="198" t="s">
        <v>192</v>
      </c>
      <c r="H743" s="180"/>
      <c r="I743" s="181">
        <v>14899</v>
      </c>
      <c r="J743" s="181">
        <v>0</v>
      </c>
      <c r="K743" s="181">
        <v>0</v>
      </c>
      <c r="L743" s="181">
        <v>1088</v>
      </c>
      <c r="M743" s="181">
        <v>15987</v>
      </c>
      <c r="N743" s="180"/>
      <c r="O743" s="182">
        <v>28</v>
      </c>
      <c r="P743" s="182">
        <v>0</v>
      </c>
      <c r="Q743" s="183">
        <v>417172</v>
      </c>
      <c r="R743" s="183">
        <v>0</v>
      </c>
      <c r="S743" s="183">
        <f t="shared" si="23"/>
        <v>0</v>
      </c>
      <c r="T743" s="183">
        <v>30464</v>
      </c>
      <c r="U743" s="184">
        <f t="shared" si="24"/>
        <v>447636</v>
      </c>
      <c r="V743" s="185"/>
      <c r="W743" s="199">
        <v>0</v>
      </c>
      <c r="X743" s="200">
        <v>9.8299999999999998E-2</v>
      </c>
      <c r="Y743" s="200">
        <v>8.6923080863632401E-2</v>
      </c>
      <c r="Z743" s="201">
        <v>0</v>
      </c>
      <c r="AA743" s="150"/>
      <c r="AB743" s="202">
        <v>18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487</v>
      </c>
      <c r="B744" s="195">
        <v>487274176</v>
      </c>
      <c r="C744" s="196" t="s">
        <v>548</v>
      </c>
      <c r="D744" s="197">
        <v>274</v>
      </c>
      <c r="E744" s="196" t="s">
        <v>301</v>
      </c>
      <c r="F744" s="197">
        <v>176</v>
      </c>
      <c r="G744" s="198" t="s">
        <v>203</v>
      </c>
      <c r="H744" s="180"/>
      <c r="I744" s="181">
        <v>15007</v>
      </c>
      <c r="J744" s="181">
        <v>6316</v>
      </c>
      <c r="K744" s="181">
        <v>0</v>
      </c>
      <c r="L744" s="181">
        <v>1088</v>
      </c>
      <c r="M744" s="181">
        <v>22411</v>
      </c>
      <c r="N744" s="180"/>
      <c r="O744" s="182">
        <v>66</v>
      </c>
      <c r="P744" s="182">
        <v>0</v>
      </c>
      <c r="Q744" s="183">
        <v>1407318</v>
      </c>
      <c r="R744" s="183">
        <v>0</v>
      </c>
      <c r="S744" s="183">
        <f t="shared" si="23"/>
        <v>0</v>
      </c>
      <c r="T744" s="183">
        <v>71808</v>
      </c>
      <c r="U744" s="184">
        <f t="shared" si="24"/>
        <v>1479126</v>
      </c>
      <c r="V744" s="185"/>
      <c r="W744" s="199">
        <v>0</v>
      </c>
      <c r="X744" s="200">
        <v>0.09</v>
      </c>
      <c r="Y744" s="200">
        <v>8.6472186273090834E-2</v>
      </c>
      <c r="Z744" s="201">
        <v>0</v>
      </c>
      <c r="AA744" s="150"/>
      <c r="AB744" s="202">
        <v>35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487</v>
      </c>
      <c r="B745" s="195">
        <v>487274178</v>
      </c>
      <c r="C745" s="196" t="s">
        <v>548</v>
      </c>
      <c r="D745" s="197">
        <v>274</v>
      </c>
      <c r="E745" s="196" t="s">
        <v>301</v>
      </c>
      <c r="F745" s="197">
        <v>178</v>
      </c>
      <c r="G745" s="198" t="s">
        <v>205</v>
      </c>
      <c r="H745" s="180"/>
      <c r="I745" s="181">
        <v>14833</v>
      </c>
      <c r="J745" s="181">
        <v>3189</v>
      </c>
      <c r="K745" s="181">
        <v>0</v>
      </c>
      <c r="L745" s="181">
        <v>1088</v>
      </c>
      <c r="M745" s="181">
        <v>19110</v>
      </c>
      <c r="N745" s="180"/>
      <c r="O745" s="182">
        <v>2</v>
      </c>
      <c r="P745" s="182">
        <v>0</v>
      </c>
      <c r="Q745" s="183">
        <v>36044</v>
      </c>
      <c r="R745" s="183">
        <v>0</v>
      </c>
      <c r="S745" s="183">
        <f t="shared" si="23"/>
        <v>0</v>
      </c>
      <c r="T745" s="183">
        <v>2176</v>
      </c>
      <c r="U745" s="184">
        <f t="shared" si="24"/>
        <v>38220</v>
      </c>
      <c r="V745" s="185"/>
      <c r="W745" s="199">
        <v>0</v>
      </c>
      <c r="X745" s="200">
        <v>0.09</v>
      </c>
      <c r="Y745" s="200">
        <v>6.5264502278555056E-2</v>
      </c>
      <c r="Z745" s="201">
        <v>0</v>
      </c>
      <c r="AA745" s="150"/>
      <c r="AB745" s="202">
        <v>1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487</v>
      </c>
      <c r="B746" s="195">
        <v>487274181</v>
      </c>
      <c r="C746" s="196" t="s">
        <v>548</v>
      </c>
      <c r="D746" s="197">
        <v>274</v>
      </c>
      <c r="E746" s="196" t="s">
        <v>301</v>
      </c>
      <c r="F746" s="197">
        <v>181</v>
      </c>
      <c r="G746" s="198" t="s">
        <v>208</v>
      </c>
      <c r="H746" s="180"/>
      <c r="I746" s="181">
        <v>15959</v>
      </c>
      <c r="J746" s="181">
        <v>299</v>
      </c>
      <c r="K746" s="181">
        <v>0</v>
      </c>
      <c r="L746" s="181">
        <v>1088</v>
      </c>
      <c r="M746" s="181">
        <v>17346</v>
      </c>
      <c r="N746" s="180"/>
      <c r="O746" s="182">
        <v>3</v>
      </c>
      <c r="P746" s="182">
        <v>0</v>
      </c>
      <c r="Q746" s="183">
        <v>48774</v>
      </c>
      <c r="R746" s="183">
        <v>0</v>
      </c>
      <c r="S746" s="183">
        <f t="shared" si="23"/>
        <v>0</v>
      </c>
      <c r="T746" s="183">
        <v>3264</v>
      </c>
      <c r="U746" s="184">
        <f t="shared" si="24"/>
        <v>52038</v>
      </c>
      <c r="V746" s="185"/>
      <c r="W746" s="199">
        <v>0</v>
      </c>
      <c r="X746" s="200">
        <v>0.09</v>
      </c>
      <c r="Y746" s="200">
        <v>2.4454459903836961E-2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487</v>
      </c>
      <c r="B747" s="195">
        <v>487274201</v>
      </c>
      <c r="C747" s="196" t="s">
        <v>548</v>
      </c>
      <c r="D747" s="197">
        <v>274</v>
      </c>
      <c r="E747" s="196" t="s">
        <v>301</v>
      </c>
      <c r="F747" s="197">
        <v>201</v>
      </c>
      <c r="G747" s="198" t="s">
        <v>228</v>
      </c>
      <c r="H747" s="180"/>
      <c r="I747" s="181">
        <v>16657.577270715865</v>
      </c>
      <c r="J747" s="181">
        <v>95</v>
      </c>
      <c r="K747" s="181">
        <v>0</v>
      </c>
      <c r="L747" s="181">
        <v>1088</v>
      </c>
      <c r="M747" s="181">
        <v>17840.577270715865</v>
      </c>
      <c r="N747" s="180"/>
      <c r="O747" s="182">
        <v>2</v>
      </c>
      <c r="P747" s="182">
        <v>0</v>
      </c>
      <c r="Q747" s="183">
        <v>33506</v>
      </c>
      <c r="R747" s="183">
        <v>0</v>
      </c>
      <c r="S747" s="183">
        <f t="shared" si="23"/>
        <v>0</v>
      </c>
      <c r="T747" s="183">
        <v>2176</v>
      </c>
      <c r="U747" s="184">
        <f t="shared" si="24"/>
        <v>35682</v>
      </c>
      <c r="V747" s="185"/>
      <c r="W747" s="199">
        <v>0</v>
      </c>
      <c r="X747" s="200">
        <v>0.18</v>
      </c>
      <c r="Y747" s="200">
        <v>0.10523396025320536</v>
      </c>
      <c r="Z747" s="201">
        <v>0</v>
      </c>
      <c r="AA747" s="150"/>
      <c r="AB747" s="202">
        <v>0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487</v>
      </c>
      <c r="B748" s="195">
        <v>487274220</v>
      </c>
      <c r="C748" s="196" t="s">
        <v>548</v>
      </c>
      <c r="D748" s="197">
        <v>274</v>
      </c>
      <c r="E748" s="196" t="s">
        <v>301</v>
      </c>
      <c r="F748" s="197">
        <v>220</v>
      </c>
      <c r="G748" s="198" t="s">
        <v>247</v>
      </c>
      <c r="H748" s="180"/>
      <c r="I748" s="181">
        <v>15868</v>
      </c>
      <c r="J748" s="181">
        <v>6168</v>
      </c>
      <c r="K748" s="181">
        <v>0</v>
      </c>
      <c r="L748" s="181">
        <v>1088</v>
      </c>
      <c r="M748" s="181">
        <v>23124</v>
      </c>
      <c r="N748" s="180"/>
      <c r="O748" s="182">
        <v>1</v>
      </c>
      <c r="P748" s="182">
        <v>0</v>
      </c>
      <c r="Q748" s="183">
        <v>22036</v>
      </c>
      <c r="R748" s="183">
        <v>0</v>
      </c>
      <c r="S748" s="183">
        <f t="shared" si="23"/>
        <v>0</v>
      </c>
      <c r="T748" s="183">
        <v>1088</v>
      </c>
      <c r="U748" s="184">
        <f t="shared" si="24"/>
        <v>23124</v>
      </c>
      <c r="V748" s="185"/>
      <c r="W748" s="199">
        <v>0</v>
      </c>
      <c r="X748" s="200">
        <v>0.09</v>
      </c>
      <c r="Y748" s="200">
        <v>1.7515929407843047E-2</v>
      </c>
      <c r="Z748" s="201">
        <v>0</v>
      </c>
      <c r="AA748" s="150"/>
      <c r="AB748" s="202">
        <v>0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487</v>
      </c>
      <c r="B749" s="195">
        <v>487274229</v>
      </c>
      <c r="C749" s="196" t="s">
        <v>548</v>
      </c>
      <c r="D749" s="197">
        <v>274</v>
      </c>
      <c r="E749" s="196" t="s">
        <v>301</v>
      </c>
      <c r="F749" s="197">
        <v>229</v>
      </c>
      <c r="G749" s="198" t="s">
        <v>256</v>
      </c>
      <c r="H749" s="180"/>
      <c r="I749" s="181">
        <v>11135</v>
      </c>
      <c r="J749" s="181">
        <v>839</v>
      </c>
      <c r="K749" s="181">
        <v>0</v>
      </c>
      <c r="L749" s="181">
        <v>1088</v>
      </c>
      <c r="M749" s="181">
        <v>13062</v>
      </c>
      <c r="N749" s="180"/>
      <c r="O749" s="182">
        <v>4</v>
      </c>
      <c r="P749" s="182">
        <v>0</v>
      </c>
      <c r="Q749" s="183">
        <v>47896</v>
      </c>
      <c r="R749" s="183">
        <v>0</v>
      </c>
      <c r="S749" s="183">
        <f t="shared" si="23"/>
        <v>0</v>
      </c>
      <c r="T749" s="183">
        <v>4352</v>
      </c>
      <c r="U749" s="184">
        <f t="shared" si="24"/>
        <v>52248</v>
      </c>
      <c r="V749" s="185"/>
      <c r="W749" s="199">
        <v>0</v>
      </c>
      <c r="X749" s="200">
        <v>0.09</v>
      </c>
      <c r="Y749" s="200">
        <v>1.6146490008482114E-2</v>
      </c>
      <c r="Z749" s="201">
        <v>0</v>
      </c>
      <c r="AA749" s="150"/>
      <c r="AB749" s="202">
        <v>0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487</v>
      </c>
      <c r="B750" s="195">
        <v>487274248</v>
      </c>
      <c r="C750" s="196" t="s">
        <v>548</v>
      </c>
      <c r="D750" s="197">
        <v>274</v>
      </c>
      <c r="E750" s="196" t="s">
        <v>301</v>
      </c>
      <c r="F750" s="197">
        <v>248</v>
      </c>
      <c r="G750" s="198" t="s">
        <v>275</v>
      </c>
      <c r="H750" s="180"/>
      <c r="I750" s="181">
        <v>14276</v>
      </c>
      <c r="J750" s="181">
        <v>805</v>
      </c>
      <c r="K750" s="181">
        <v>0</v>
      </c>
      <c r="L750" s="181">
        <v>1088</v>
      </c>
      <c r="M750" s="181">
        <v>16169</v>
      </c>
      <c r="N750" s="180"/>
      <c r="O750" s="182">
        <v>35</v>
      </c>
      <c r="P750" s="182">
        <v>0</v>
      </c>
      <c r="Q750" s="183">
        <v>527835</v>
      </c>
      <c r="R750" s="183">
        <v>0</v>
      </c>
      <c r="S750" s="183">
        <f t="shared" si="23"/>
        <v>0</v>
      </c>
      <c r="T750" s="183">
        <v>38080</v>
      </c>
      <c r="U750" s="184">
        <f t="shared" si="24"/>
        <v>565915</v>
      </c>
      <c r="V750" s="185"/>
      <c r="W750" s="199">
        <v>0</v>
      </c>
      <c r="X750" s="200">
        <v>0.09</v>
      </c>
      <c r="Y750" s="200">
        <v>7.0865076889110076E-2</v>
      </c>
      <c r="Z750" s="201">
        <v>0</v>
      </c>
      <c r="AA750" s="150"/>
      <c r="AB750" s="202">
        <v>9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487</v>
      </c>
      <c r="B751" s="195">
        <v>487274262</v>
      </c>
      <c r="C751" s="196" t="s">
        <v>548</v>
      </c>
      <c r="D751" s="197">
        <v>274</v>
      </c>
      <c r="E751" s="196" t="s">
        <v>301</v>
      </c>
      <c r="F751" s="197">
        <v>262</v>
      </c>
      <c r="G751" s="198" t="s">
        <v>289</v>
      </c>
      <c r="H751" s="180"/>
      <c r="I751" s="181">
        <v>13592</v>
      </c>
      <c r="J751" s="181">
        <v>2702</v>
      </c>
      <c r="K751" s="181">
        <v>0</v>
      </c>
      <c r="L751" s="181">
        <v>1088</v>
      </c>
      <c r="M751" s="181">
        <v>17382</v>
      </c>
      <c r="N751" s="180"/>
      <c r="O751" s="182">
        <v>14</v>
      </c>
      <c r="P751" s="182">
        <v>0</v>
      </c>
      <c r="Q751" s="183">
        <v>228116</v>
      </c>
      <c r="R751" s="183">
        <v>0</v>
      </c>
      <c r="S751" s="183">
        <f t="shared" si="23"/>
        <v>0</v>
      </c>
      <c r="T751" s="183">
        <v>15232</v>
      </c>
      <c r="U751" s="184">
        <f t="shared" si="24"/>
        <v>243348</v>
      </c>
      <c r="V751" s="185"/>
      <c r="W751" s="199">
        <v>0</v>
      </c>
      <c r="X751" s="200">
        <v>0.09</v>
      </c>
      <c r="Y751" s="200">
        <v>9.9843718337443169E-2</v>
      </c>
      <c r="Z751" s="201">
        <v>0</v>
      </c>
      <c r="AA751" s="150"/>
      <c r="AB751" s="202">
        <v>6</v>
      </c>
      <c r="AC751" s="203">
        <v>1.3867514987083769</v>
      </c>
      <c r="AD751" s="184">
        <v>24107.728919954294</v>
      </c>
      <c r="AE751" s="203">
        <v>0</v>
      </c>
      <c r="AF751" s="204">
        <v>0</v>
      </c>
      <c r="AG751" s="193"/>
    </row>
    <row r="752" spans="1:33" s="59" customFormat="1">
      <c r="A752" s="194">
        <v>487</v>
      </c>
      <c r="B752" s="195">
        <v>487274274</v>
      </c>
      <c r="C752" s="196" t="s">
        <v>548</v>
      </c>
      <c r="D752" s="197">
        <v>274</v>
      </c>
      <c r="E752" s="196" t="s">
        <v>301</v>
      </c>
      <c r="F752" s="197">
        <v>274</v>
      </c>
      <c r="G752" s="198" t="s">
        <v>301</v>
      </c>
      <c r="H752" s="180"/>
      <c r="I752" s="181">
        <v>16064</v>
      </c>
      <c r="J752" s="181">
        <v>7554</v>
      </c>
      <c r="K752" s="181">
        <v>0</v>
      </c>
      <c r="L752" s="181">
        <v>1088</v>
      </c>
      <c r="M752" s="181">
        <v>24706</v>
      </c>
      <c r="N752" s="180"/>
      <c r="O752" s="182">
        <v>190</v>
      </c>
      <c r="P752" s="182">
        <v>0</v>
      </c>
      <c r="Q752" s="183">
        <v>4487420</v>
      </c>
      <c r="R752" s="183">
        <v>0</v>
      </c>
      <c r="S752" s="183">
        <f t="shared" si="23"/>
        <v>0</v>
      </c>
      <c r="T752" s="183">
        <v>206720</v>
      </c>
      <c r="U752" s="184">
        <f t="shared" si="24"/>
        <v>4694140</v>
      </c>
      <c r="V752" s="185"/>
      <c r="W752" s="199">
        <v>0</v>
      </c>
      <c r="X752" s="200">
        <v>0.09</v>
      </c>
      <c r="Y752" s="200">
        <v>6.4465910605456284E-2</v>
      </c>
      <c r="Z752" s="201">
        <v>0</v>
      </c>
      <c r="AA752" s="150"/>
      <c r="AB752" s="202">
        <v>69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487</v>
      </c>
      <c r="B753" s="195">
        <v>487274284</v>
      </c>
      <c r="C753" s="196" t="s">
        <v>548</v>
      </c>
      <c r="D753" s="197">
        <v>274</v>
      </c>
      <c r="E753" s="196" t="s">
        <v>301</v>
      </c>
      <c r="F753" s="197">
        <v>284</v>
      </c>
      <c r="G753" s="198" t="s">
        <v>311</v>
      </c>
      <c r="H753" s="180"/>
      <c r="I753" s="181">
        <v>15088</v>
      </c>
      <c r="J753" s="181">
        <v>7567</v>
      </c>
      <c r="K753" s="181">
        <v>0</v>
      </c>
      <c r="L753" s="181">
        <v>1088</v>
      </c>
      <c r="M753" s="181">
        <v>23743</v>
      </c>
      <c r="N753" s="180"/>
      <c r="O753" s="182">
        <v>5</v>
      </c>
      <c r="P753" s="182">
        <v>0</v>
      </c>
      <c r="Q753" s="183">
        <v>113275</v>
      </c>
      <c r="R753" s="183">
        <v>0</v>
      </c>
      <c r="S753" s="183">
        <f t="shared" si="23"/>
        <v>0</v>
      </c>
      <c r="T753" s="183">
        <v>5440</v>
      </c>
      <c r="U753" s="184">
        <f t="shared" si="24"/>
        <v>118715</v>
      </c>
      <c r="V753" s="185"/>
      <c r="W753" s="199">
        <v>0</v>
      </c>
      <c r="X753" s="200">
        <v>0.09</v>
      </c>
      <c r="Y753" s="200">
        <v>6.2624122747720695E-2</v>
      </c>
      <c r="Z753" s="201">
        <v>0</v>
      </c>
      <c r="AA753" s="150"/>
      <c r="AB753" s="202">
        <v>2</v>
      </c>
      <c r="AC753" s="203">
        <v>0</v>
      </c>
      <c r="AD753" s="184">
        <v>0</v>
      </c>
      <c r="AE753" s="203">
        <v>0</v>
      </c>
      <c r="AF753" s="204">
        <v>0</v>
      </c>
      <c r="AG753" s="193"/>
    </row>
    <row r="754" spans="1:33" s="59" customFormat="1">
      <c r="A754" s="194">
        <v>487</v>
      </c>
      <c r="B754" s="195">
        <v>487274295</v>
      </c>
      <c r="C754" s="196" t="s">
        <v>548</v>
      </c>
      <c r="D754" s="197">
        <v>274</v>
      </c>
      <c r="E754" s="196" t="s">
        <v>301</v>
      </c>
      <c r="F754" s="197">
        <v>295</v>
      </c>
      <c r="G754" s="198" t="s">
        <v>322</v>
      </c>
      <c r="H754" s="180"/>
      <c r="I754" s="181">
        <v>11941.320043370508</v>
      </c>
      <c r="J754" s="181">
        <v>6362</v>
      </c>
      <c r="K754" s="181">
        <v>0</v>
      </c>
      <c r="L754" s="181">
        <v>1088</v>
      </c>
      <c r="M754" s="181">
        <v>19391.320043370506</v>
      </c>
      <c r="N754" s="180"/>
      <c r="O754" s="182">
        <v>5</v>
      </c>
      <c r="P754" s="182">
        <v>0</v>
      </c>
      <c r="Q754" s="183">
        <v>91515</v>
      </c>
      <c r="R754" s="183">
        <v>0</v>
      </c>
      <c r="S754" s="183">
        <f t="shared" si="23"/>
        <v>0</v>
      </c>
      <c r="T754" s="183">
        <v>5440</v>
      </c>
      <c r="U754" s="184">
        <f t="shared" si="24"/>
        <v>96955</v>
      </c>
      <c r="V754" s="185"/>
      <c r="W754" s="199">
        <v>0</v>
      </c>
      <c r="X754" s="200">
        <v>0.09</v>
      </c>
      <c r="Y754" s="200">
        <v>1.7354824031646739E-2</v>
      </c>
      <c r="Z754" s="201">
        <v>0</v>
      </c>
      <c r="AA754" s="150"/>
      <c r="AB754" s="202">
        <v>4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487</v>
      </c>
      <c r="B755" s="195">
        <v>487274308</v>
      </c>
      <c r="C755" s="196" t="s">
        <v>548</v>
      </c>
      <c r="D755" s="197">
        <v>274</v>
      </c>
      <c r="E755" s="196" t="s">
        <v>301</v>
      </c>
      <c r="F755" s="197">
        <v>308</v>
      </c>
      <c r="G755" s="198" t="s">
        <v>335</v>
      </c>
      <c r="H755" s="180"/>
      <c r="I755" s="181">
        <v>15676</v>
      </c>
      <c r="J755" s="181">
        <v>6466</v>
      </c>
      <c r="K755" s="181">
        <v>0</v>
      </c>
      <c r="L755" s="181">
        <v>1088</v>
      </c>
      <c r="M755" s="181">
        <v>23230</v>
      </c>
      <c r="N755" s="180"/>
      <c r="O755" s="182">
        <v>7</v>
      </c>
      <c r="P755" s="182">
        <v>0</v>
      </c>
      <c r="Q755" s="183">
        <v>154994</v>
      </c>
      <c r="R755" s="183">
        <v>0</v>
      </c>
      <c r="S755" s="183">
        <f t="shared" si="23"/>
        <v>0</v>
      </c>
      <c r="T755" s="183">
        <v>7616</v>
      </c>
      <c r="U755" s="184">
        <f t="shared" si="24"/>
        <v>162610</v>
      </c>
      <c r="V755" s="185"/>
      <c r="W755" s="199">
        <v>0</v>
      </c>
      <c r="X755" s="200">
        <v>0.09</v>
      </c>
      <c r="Y755" s="200">
        <v>2.6566388356307103E-3</v>
      </c>
      <c r="Z755" s="201">
        <v>0</v>
      </c>
      <c r="AA755" s="150"/>
      <c r="AB755" s="202">
        <v>2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487</v>
      </c>
      <c r="B756" s="195">
        <v>487274314</v>
      </c>
      <c r="C756" s="196" t="s">
        <v>548</v>
      </c>
      <c r="D756" s="197">
        <v>274</v>
      </c>
      <c r="E756" s="196" t="s">
        <v>301</v>
      </c>
      <c r="F756" s="197">
        <v>314</v>
      </c>
      <c r="G756" s="198" t="s">
        <v>341</v>
      </c>
      <c r="H756" s="180"/>
      <c r="I756" s="181">
        <v>15868</v>
      </c>
      <c r="J756" s="181">
        <v>11973</v>
      </c>
      <c r="K756" s="181">
        <v>0</v>
      </c>
      <c r="L756" s="181">
        <v>1088</v>
      </c>
      <c r="M756" s="181">
        <v>28929</v>
      </c>
      <c r="N756" s="180"/>
      <c r="O756" s="182">
        <v>3</v>
      </c>
      <c r="P756" s="182">
        <v>0</v>
      </c>
      <c r="Q756" s="183">
        <v>83523</v>
      </c>
      <c r="R756" s="183">
        <v>0</v>
      </c>
      <c r="S756" s="183">
        <f t="shared" si="23"/>
        <v>0</v>
      </c>
      <c r="T756" s="183">
        <v>3264</v>
      </c>
      <c r="U756" s="184">
        <f t="shared" si="24"/>
        <v>86787</v>
      </c>
      <c r="V756" s="185"/>
      <c r="W756" s="199">
        <v>0</v>
      </c>
      <c r="X756" s="200">
        <v>0.09</v>
      </c>
      <c r="Y756" s="200">
        <v>5.8782227018611619E-3</v>
      </c>
      <c r="Z756" s="201">
        <v>0</v>
      </c>
      <c r="AA756" s="150"/>
      <c r="AB756" s="202">
        <v>1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487</v>
      </c>
      <c r="B757" s="195">
        <v>487274336</v>
      </c>
      <c r="C757" s="196" t="s">
        <v>548</v>
      </c>
      <c r="D757" s="197">
        <v>274</v>
      </c>
      <c r="E757" s="196" t="s">
        <v>301</v>
      </c>
      <c r="F757" s="197">
        <v>336</v>
      </c>
      <c r="G757" s="198" t="s">
        <v>363</v>
      </c>
      <c r="H757" s="180"/>
      <c r="I757" s="181">
        <v>14165.168426448598</v>
      </c>
      <c r="J757" s="181">
        <v>1923</v>
      </c>
      <c r="K757" s="181">
        <v>0</v>
      </c>
      <c r="L757" s="181">
        <v>1088</v>
      </c>
      <c r="M757" s="181">
        <v>17176.168426448596</v>
      </c>
      <c r="N757" s="180"/>
      <c r="O757" s="182">
        <v>1</v>
      </c>
      <c r="P757" s="182">
        <v>0</v>
      </c>
      <c r="Q757" s="183">
        <v>16088</v>
      </c>
      <c r="R757" s="183">
        <v>0</v>
      </c>
      <c r="S757" s="183">
        <f t="shared" si="23"/>
        <v>0</v>
      </c>
      <c r="T757" s="183">
        <v>1088</v>
      </c>
      <c r="U757" s="184">
        <f t="shared" si="24"/>
        <v>17176</v>
      </c>
      <c r="V757" s="185"/>
      <c r="W757" s="199">
        <v>0</v>
      </c>
      <c r="X757" s="200">
        <v>0.09</v>
      </c>
      <c r="Y757" s="200">
        <v>4.480891826309566E-2</v>
      </c>
      <c r="Z757" s="201">
        <v>0</v>
      </c>
      <c r="AA757" s="150"/>
      <c r="AB757" s="202">
        <v>0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487</v>
      </c>
      <c r="B758" s="195">
        <v>487274346</v>
      </c>
      <c r="C758" s="196" t="s">
        <v>548</v>
      </c>
      <c r="D758" s="197">
        <v>274</v>
      </c>
      <c r="E758" s="196" t="s">
        <v>301</v>
      </c>
      <c r="F758" s="197">
        <v>346</v>
      </c>
      <c r="G758" s="198" t="s">
        <v>373</v>
      </c>
      <c r="H758" s="180"/>
      <c r="I758" s="181">
        <v>13235</v>
      </c>
      <c r="J758" s="181">
        <v>2414</v>
      </c>
      <c r="K758" s="181">
        <v>0</v>
      </c>
      <c r="L758" s="181">
        <v>1088</v>
      </c>
      <c r="M758" s="181">
        <v>16737</v>
      </c>
      <c r="N758" s="180"/>
      <c r="O758" s="182">
        <v>1</v>
      </c>
      <c r="P758" s="182">
        <v>0</v>
      </c>
      <c r="Q758" s="183">
        <v>15649</v>
      </c>
      <c r="R758" s="183">
        <v>0</v>
      </c>
      <c r="S758" s="183">
        <f t="shared" si="23"/>
        <v>0</v>
      </c>
      <c r="T758" s="183">
        <v>1088</v>
      </c>
      <c r="U758" s="184">
        <f t="shared" si="24"/>
        <v>16737</v>
      </c>
      <c r="V758" s="185"/>
      <c r="W758" s="199">
        <v>0</v>
      </c>
      <c r="X758" s="200">
        <v>0.09</v>
      </c>
      <c r="Y758" s="200">
        <v>1.6042114618224409E-2</v>
      </c>
      <c r="Z758" s="201">
        <v>0</v>
      </c>
      <c r="AA758" s="150"/>
      <c r="AB758" s="202">
        <v>0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487274347</v>
      </c>
      <c r="C759" s="196" t="s">
        <v>548</v>
      </c>
      <c r="D759" s="197">
        <v>274</v>
      </c>
      <c r="E759" s="196" t="s">
        <v>301</v>
      </c>
      <c r="F759" s="197">
        <v>347</v>
      </c>
      <c r="G759" s="198" t="s">
        <v>374</v>
      </c>
      <c r="H759" s="180"/>
      <c r="I759" s="181">
        <v>14927</v>
      </c>
      <c r="J759" s="181">
        <v>6670</v>
      </c>
      <c r="K759" s="181">
        <v>0</v>
      </c>
      <c r="L759" s="181">
        <v>1088</v>
      </c>
      <c r="M759" s="181">
        <v>22685</v>
      </c>
      <c r="N759" s="180"/>
      <c r="O759" s="182">
        <v>14</v>
      </c>
      <c r="P759" s="182">
        <v>0</v>
      </c>
      <c r="Q759" s="183">
        <v>302358</v>
      </c>
      <c r="R759" s="183">
        <v>0</v>
      </c>
      <c r="S759" s="183">
        <f t="shared" si="23"/>
        <v>0</v>
      </c>
      <c r="T759" s="183">
        <v>15232</v>
      </c>
      <c r="U759" s="184">
        <f t="shared" si="24"/>
        <v>317590</v>
      </c>
      <c r="V759" s="185"/>
      <c r="W759" s="199">
        <v>0</v>
      </c>
      <c r="X759" s="200">
        <v>0.09</v>
      </c>
      <c r="Y759" s="200">
        <v>1.1125838885353572E-2</v>
      </c>
      <c r="Z759" s="201">
        <v>0</v>
      </c>
      <c r="AA759" s="150"/>
      <c r="AB759" s="202">
        <v>5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488</v>
      </c>
      <c r="B760" s="195">
        <v>488219001</v>
      </c>
      <c r="C760" s="196" t="s">
        <v>460</v>
      </c>
      <c r="D760" s="197">
        <v>219</v>
      </c>
      <c r="E760" s="196" t="s">
        <v>246</v>
      </c>
      <c r="F760" s="197">
        <v>1</v>
      </c>
      <c r="G760" s="198" t="s">
        <v>28</v>
      </c>
      <c r="H760" s="180"/>
      <c r="I760" s="181">
        <v>12976</v>
      </c>
      <c r="J760" s="181">
        <v>1286</v>
      </c>
      <c r="K760" s="181">
        <v>0</v>
      </c>
      <c r="L760" s="181">
        <v>1088</v>
      </c>
      <c r="M760" s="181">
        <v>15350</v>
      </c>
      <c r="N760" s="180"/>
      <c r="O760" s="182">
        <v>43</v>
      </c>
      <c r="P760" s="182">
        <v>0</v>
      </c>
      <c r="Q760" s="183">
        <v>613266</v>
      </c>
      <c r="R760" s="183">
        <v>0</v>
      </c>
      <c r="S760" s="183">
        <f t="shared" si="23"/>
        <v>0</v>
      </c>
      <c r="T760" s="183">
        <v>46784</v>
      </c>
      <c r="U760" s="184">
        <f t="shared" si="24"/>
        <v>660050</v>
      </c>
      <c r="V760" s="185"/>
      <c r="W760" s="199">
        <v>0</v>
      </c>
      <c r="X760" s="200">
        <v>0.09</v>
      </c>
      <c r="Y760" s="200">
        <v>2.1174847321969389E-2</v>
      </c>
      <c r="Z760" s="201">
        <v>0</v>
      </c>
      <c r="AA760" s="150"/>
      <c r="AB760" s="202">
        <v>12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488</v>
      </c>
      <c r="B761" s="195">
        <v>488219016</v>
      </c>
      <c r="C761" s="196" t="s">
        <v>460</v>
      </c>
      <c r="D761" s="197">
        <v>219</v>
      </c>
      <c r="E761" s="196" t="s">
        <v>246</v>
      </c>
      <c r="F761" s="197">
        <v>16</v>
      </c>
      <c r="G761" s="198" t="s">
        <v>43</v>
      </c>
      <c r="H761" s="180"/>
      <c r="I761" s="181">
        <v>16603</v>
      </c>
      <c r="J761" s="181">
        <v>410</v>
      </c>
      <c r="K761" s="181">
        <v>0</v>
      </c>
      <c r="L761" s="181">
        <v>1088</v>
      </c>
      <c r="M761" s="181">
        <v>18101</v>
      </c>
      <c r="N761" s="180"/>
      <c r="O761" s="182">
        <v>3</v>
      </c>
      <c r="P761" s="182">
        <v>0</v>
      </c>
      <c r="Q761" s="183">
        <v>51039</v>
      </c>
      <c r="R761" s="183">
        <v>0</v>
      </c>
      <c r="S761" s="183">
        <f t="shared" si="23"/>
        <v>0</v>
      </c>
      <c r="T761" s="183">
        <v>3264</v>
      </c>
      <c r="U761" s="184">
        <f t="shared" si="24"/>
        <v>54303</v>
      </c>
      <c r="V761" s="185"/>
      <c r="W761" s="199">
        <v>0</v>
      </c>
      <c r="X761" s="200">
        <v>0.09</v>
      </c>
      <c r="Y761" s="200">
        <v>3.8957345504969071E-2</v>
      </c>
      <c r="Z761" s="201">
        <v>0</v>
      </c>
      <c r="AA761" s="150"/>
      <c r="AB761" s="202">
        <v>2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488</v>
      </c>
      <c r="B762" s="195">
        <v>488219035</v>
      </c>
      <c r="C762" s="196" t="s">
        <v>460</v>
      </c>
      <c r="D762" s="197">
        <v>219</v>
      </c>
      <c r="E762" s="196" t="s">
        <v>246</v>
      </c>
      <c r="F762" s="197">
        <v>35</v>
      </c>
      <c r="G762" s="198" t="s">
        <v>62</v>
      </c>
      <c r="H762" s="180"/>
      <c r="I762" s="181">
        <v>18666</v>
      </c>
      <c r="J762" s="181">
        <v>7782</v>
      </c>
      <c r="K762" s="181">
        <v>0</v>
      </c>
      <c r="L762" s="181">
        <v>1088</v>
      </c>
      <c r="M762" s="181">
        <v>27536</v>
      </c>
      <c r="N762" s="180"/>
      <c r="O762" s="182">
        <v>1</v>
      </c>
      <c r="P762" s="182">
        <v>0</v>
      </c>
      <c r="Q762" s="183">
        <v>26448</v>
      </c>
      <c r="R762" s="183">
        <v>0</v>
      </c>
      <c r="S762" s="183">
        <f t="shared" si="23"/>
        <v>0</v>
      </c>
      <c r="T762" s="183">
        <v>1088</v>
      </c>
      <c r="U762" s="184">
        <f t="shared" si="24"/>
        <v>27536</v>
      </c>
      <c r="V762" s="185"/>
      <c r="W762" s="199">
        <v>0</v>
      </c>
      <c r="X762" s="200">
        <v>0.18</v>
      </c>
      <c r="Y762" s="200">
        <v>0.16565967553026908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488</v>
      </c>
      <c r="B763" s="195">
        <v>488219040</v>
      </c>
      <c r="C763" s="196" t="s">
        <v>460</v>
      </c>
      <c r="D763" s="197">
        <v>219</v>
      </c>
      <c r="E763" s="196" t="s">
        <v>246</v>
      </c>
      <c r="F763" s="197">
        <v>40</v>
      </c>
      <c r="G763" s="198" t="s">
        <v>67</v>
      </c>
      <c r="H763" s="180"/>
      <c r="I763" s="181">
        <v>14629</v>
      </c>
      <c r="J763" s="181">
        <v>3491</v>
      </c>
      <c r="K763" s="181">
        <v>0</v>
      </c>
      <c r="L763" s="181">
        <v>1088</v>
      </c>
      <c r="M763" s="181">
        <v>19208</v>
      </c>
      <c r="N763" s="180"/>
      <c r="O763" s="182">
        <v>13</v>
      </c>
      <c r="P763" s="182">
        <v>0</v>
      </c>
      <c r="Q763" s="183">
        <v>235560</v>
      </c>
      <c r="R763" s="183">
        <v>0</v>
      </c>
      <c r="S763" s="183">
        <f t="shared" si="23"/>
        <v>0</v>
      </c>
      <c r="T763" s="183">
        <v>14144</v>
      </c>
      <c r="U763" s="184">
        <f t="shared" si="24"/>
        <v>249704</v>
      </c>
      <c r="V763" s="185"/>
      <c r="W763" s="199">
        <v>0</v>
      </c>
      <c r="X763" s="200">
        <v>0.09</v>
      </c>
      <c r="Y763" s="200">
        <v>4.9915978714833555E-3</v>
      </c>
      <c r="Z763" s="201">
        <v>0</v>
      </c>
      <c r="AA763" s="150"/>
      <c r="AB763" s="202">
        <v>4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488</v>
      </c>
      <c r="B764" s="195">
        <v>488219044</v>
      </c>
      <c r="C764" s="196" t="s">
        <v>460</v>
      </c>
      <c r="D764" s="197">
        <v>219</v>
      </c>
      <c r="E764" s="196" t="s">
        <v>246</v>
      </c>
      <c r="F764" s="197">
        <v>44</v>
      </c>
      <c r="G764" s="198" t="s">
        <v>71</v>
      </c>
      <c r="H764" s="180"/>
      <c r="I764" s="181">
        <v>15424</v>
      </c>
      <c r="J764" s="181">
        <v>268</v>
      </c>
      <c r="K764" s="181">
        <v>0</v>
      </c>
      <c r="L764" s="181">
        <v>1088</v>
      </c>
      <c r="M764" s="181">
        <v>16780</v>
      </c>
      <c r="N764" s="180"/>
      <c r="O764" s="182">
        <v>156</v>
      </c>
      <c r="P764" s="182">
        <v>0</v>
      </c>
      <c r="Q764" s="183">
        <v>2447952</v>
      </c>
      <c r="R764" s="183">
        <v>0</v>
      </c>
      <c r="S764" s="183">
        <f t="shared" si="23"/>
        <v>0</v>
      </c>
      <c r="T764" s="183">
        <v>169728</v>
      </c>
      <c r="U764" s="184">
        <f t="shared" si="24"/>
        <v>2617680</v>
      </c>
      <c r="V764" s="185"/>
      <c r="W764" s="199">
        <v>0</v>
      </c>
      <c r="X764" s="200">
        <v>0.18</v>
      </c>
      <c r="Y764" s="200">
        <v>8.4659399257885931E-2</v>
      </c>
      <c r="Z764" s="201">
        <v>0</v>
      </c>
      <c r="AA764" s="150"/>
      <c r="AB764" s="202">
        <v>73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488</v>
      </c>
      <c r="B765" s="195">
        <v>488219050</v>
      </c>
      <c r="C765" s="196" t="s">
        <v>460</v>
      </c>
      <c r="D765" s="197">
        <v>219</v>
      </c>
      <c r="E765" s="196" t="s">
        <v>246</v>
      </c>
      <c r="F765" s="197">
        <v>50</v>
      </c>
      <c r="G765" s="198" t="s">
        <v>77</v>
      </c>
      <c r="H765" s="180"/>
      <c r="I765" s="181">
        <v>16708</v>
      </c>
      <c r="J765" s="181">
        <v>7633</v>
      </c>
      <c r="K765" s="181">
        <v>0</v>
      </c>
      <c r="L765" s="181">
        <v>1088</v>
      </c>
      <c r="M765" s="181">
        <v>25429</v>
      </c>
      <c r="N765" s="180"/>
      <c r="O765" s="182">
        <v>1</v>
      </c>
      <c r="P765" s="182">
        <v>0</v>
      </c>
      <c r="Q765" s="183">
        <v>24341</v>
      </c>
      <c r="R765" s="183">
        <v>0</v>
      </c>
      <c r="S765" s="183">
        <f t="shared" si="23"/>
        <v>0</v>
      </c>
      <c r="T765" s="183">
        <v>1088</v>
      </c>
      <c r="U765" s="184">
        <f t="shared" si="24"/>
        <v>25429</v>
      </c>
      <c r="V765" s="185"/>
      <c r="W765" s="199">
        <v>0</v>
      </c>
      <c r="X765" s="200">
        <v>0.09</v>
      </c>
      <c r="Y765" s="200">
        <v>6.2275405910125845E-3</v>
      </c>
      <c r="Z765" s="201">
        <v>0</v>
      </c>
      <c r="AA765" s="150"/>
      <c r="AB765" s="202">
        <v>0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488</v>
      </c>
      <c r="B766" s="195">
        <v>488219052</v>
      </c>
      <c r="C766" s="196" t="s">
        <v>460</v>
      </c>
      <c r="D766" s="197">
        <v>219</v>
      </c>
      <c r="E766" s="196" t="s">
        <v>246</v>
      </c>
      <c r="F766" s="197">
        <v>52</v>
      </c>
      <c r="G766" s="198" t="s">
        <v>79</v>
      </c>
      <c r="H766" s="180"/>
      <c r="I766" s="181">
        <v>10475</v>
      </c>
      <c r="J766" s="181">
        <v>4167</v>
      </c>
      <c r="K766" s="181">
        <v>0</v>
      </c>
      <c r="L766" s="181">
        <v>1088</v>
      </c>
      <c r="M766" s="181">
        <v>15730</v>
      </c>
      <c r="N766" s="180"/>
      <c r="O766" s="182">
        <v>3</v>
      </c>
      <c r="P766" s="182">
        <v>0</v>
      </c>
      <c r="Q766" s="183">
        <v>43926</v>
      </c>
      <c r="R766" s="183">
        <v>0</v>
      </c>
      <c r="S766" s="183">
        <f t="shared" si="23"/>
        <v>0</v>
      </c>
      <c r="T766" s="183">
        <v>3264</v>
      </c>
      <c r="U766" s="184">
        <f t="shared" si="24"/>
        <v>47190</v>
      </c>
      <c r="V766" s="185"/>
      <c r="W766" s="199">
        <v>0</v>
      </c>
      <c r="X766" s="200">
        <v>0.09</v>
      </c>
      <c r="Y766" s="200">
        <v>4.310558056604924E-2</v>
      </c>
      <c r="Z766" s="201">
        <v>0</v>
      </c>
      <c r="AA766" s="150"/>
      <c r="AB766" s="202">
        <v>2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488</v>
      </c>
      <c r="B767" s="195">
        <v>488219065</v>
      </c>
      <c r="C767" s="196" t="s">
        <v>460</v>
      </c>
      <c r="D767" s="197">
        <v>219</v>
      </c>
      <c r="E767" s="196" t="s">
        <v>246</v>
      </c>
      <c r="F767" s="197">
        <v>65</v>
      </c>
      <c r="G767" s="198" t="s">
        <v>92</v>
      </c>
      <c r="H767" s="180"/>
      <c r="I767" s="181">
        <v>11514</v>
      </c>
      <c r="J767" s="181">
        <v>8478</v>
      </c>
      <c r="K767" s="181">
        <v>0</v>
      </c>
      <c r="L767" s="181">
        <v>1088</v>
      </c>
      <c r="M767" s="181">
        <v>21080</v>
      </c>
      <c r="N767" s="180"/>
      <c r="O767" s="182">
        <v>11</v>
      </c>
      <c r="P767" s="182">
        <v>0</v>
      </c>
      <c r="Q767" s="183">
        <v>219912</v>
      </c>
      <c r="R767" s="183">
        <v>0</v>
      </c>
      <c r="S767" s="183">
        <f t="shared" si="23"/>
        <v>0</v>
      </c>
      <c r="T767" s="183">
        <v>11968</v>
      </c>
      <c r="U767" s="184">
        <f t="shared" si="24"/>
        <v>231880</v>
      </c>
      <c r="V767" s="185"/>
      <c r="W767" s="199">
        <v>0</v>
      </c>
      <c r="X767" s="200">
        <v>0.09</v>
      </c>
      <c r="Y767" s="200">
        <v>7.7764416591128383E-3</v>
      </c>
      <c r="Z767" s="201">
        <v>0</v>
      </c>
      <c r="AA767" s="150"/>
      <c r="AB767" s="202">
        <v>4</v>
      </c>
      <c r="AC767" s="203">
        <v>0</v>
      </c>
      <c r="AD767" s="184">
        <v>0</v>
      </c>
      <c r="AE767" s="203">
        <v>0</v>
      </c>
      <c r="AF767" s="204">
        <v>0</v>
      </c>
      <c r="AG767" s="193"/>
    </row>
    <row r="768" spans="1:33" s="59" customFormat="1">
      <c r="A768" s="194">
        <v>488</v>
      </c>
      <c r="B768" s="195">
        <v>488219083</v>
      </c>
      <c r="C768" s="196" t="s">
        <v>460</v>
      </c>
      <c r="D768" s="197">
        <v>219</v>
      </c>
      <c r="E768" s="196" t="s">
        <v>246</v>
      </c>
      <c r="F768" s="197">
        <v>83</v>
      </c>
      <c r="G768" s="198" t="s">
        <v>110</v>
      </c>
      <c r="H768" s="180"/>
      <c r="I768" s="181">
        <v>14104</v>
      </c>
      <c r="J768" s="181">
        <v>2275</v>
      </c>
      <c r="K768" s="181">
        <v>0</v>
      </c>
      <c r="L768" s="181">
        <v>1088</v>
      </c>
      <c r="M768" s="181">
        <v>17467</v>
      </c>
      <c r="N768" s="180"/>
      <c r="O768" s="182">
        <v>14</v>
      </c>
      <c r="P768" s="182">
        <v>0</v>
      </c>
      <c r="Q768" s="183">
        <v>229306</v>
      </c>
      <c r="R768" s="183">
        <v>0</v>
      </c>
      <c r="S768" s="183">
        <f t="shared" si="23"/>
        <v>0</v>
      </c>
      <c r="T768" s="183">
        <v>15232</v>
      </c>
      <c r="U768" s="184">
        <f t="shared" si="24"/>
        <v>244538</v>
      </c>
      <c r="V768" s="185"/>
      <c r="W768" s="199">
        <v>0</v>
      </c>
      <c r="X768" s="200">
        <v>0.09</v>
      </c>
      <c r="Y768" s="200">
        <v>9.9292394066740862E-3</v>
      </c>
      <c r="Z768" s="201">
        <v>0</v>
      </c>
      <c r="AA768" s="150"/>
      <c r="AB768" s="202">
        <v>4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488</v>
      </c>
      <c r="B769" s="195">
        <v>488219118</v>
      </c>
      <c r="C769" s="196" t="s">
        <v>460</v>
      </c>
      <c r="D769" s="197">
        <v>219</v>
      </c>
      <c r="E769" s="196" t="s">
        <v>246</v>
      </c>
      <c r="F769" s="197">
        <v>118</v>
      </c>
      <c r="G769" s="198" t="s">
        <v>145</v>
      </c>
      <c r="H769" s="180"/>
      <c r="I769" s="181">
        <v>15057</v>
      </c>
      <c r="J769" s="181">
        <v>3468</v>
      </c>
      <c r="K769" s="181">
        <v>0</v>
      </c>
      <c r="L769" s="181">
        <v>1088</v>
      </c>
      <c r="M769" s="181">
        <v>19613</v>
      </c>
      <c r="N769" s="180"/>
      <c r="O769" s="182">
        <v>2</v>
      </c>
      <c r="P769" s="182">
        <v>0</v>
      </c>
      <c r="Q769" s="183">
        <v>37050</v>
      </c>
      <c r="R769" s="183">
        <v>0</v>
      </c>
      <c r="S769" s="183">
        <f t="shared" si="23"/>
        <v>0</v>
      </c>
      <c r="T769" s="183">
        <v>2176</v>
      </c>
      <c r="U769" s="184">
        <f t="shared" si="24"/>
        <v>39226</v>
      </c>
      <c r="V769" s="185"/>
      <c r="W769" s="199">
        <v>0</v>
      </c>
      <c r="X769" s="200">
        <v>0.09</v>
      </c>
      <c r="Y769" s="200">
        <v>8.1554960946305897E-3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488</v>
      </c>
      <c r="B770" s="195">
        <v>488219122</v>
      </c>
      <c r="C770" s="196" t="s">
        <v>460</v>
      </c>
      <c r="D770" s="197">
        <v>219</v>
      </c>
      <c r="E770" s="196" t="s">
        <v>246</v>
      </c>
      <c r="F770" s="197">
        <v>122</v>
      </c>
      <c r="G770" s="198" t="s">
        <v>149</v>
      </c>
      <c r="H770" s="180"/>
      <c r="I770" s="181">
        <v>12989</v>
      </c>
      <c r="J770" s="181">
        <v>4007</v>
      </c>
      <c r="K770" s="181">
        <v>0</v>
      </c>
      <c r="L770" s="181">
        <v>1088</v>
      </c>
      <c r="M770" s="181">
        <v>18084</v>
      </c>
      <c r="N770" s="180"/>
      <c r="O770" s="182">
        <v>26</v>
      </c>
      <c r="P770" s="182">
        <v>0</v>
      </c>
      <c r="Q770" s="183">
        <v>441896</v>
      </c>
      <c r="R770" s="183">
        <v>0</v>
      </c>
      <c r="S770" s="183">
        <f t="shared" si="23"/>
        <v>0</v>
      </c>
      <c r="T770" s="183">
        <v>28288</v>
      </c>
      <c r="U770" s="184">
        <f t="shared" si="24"/>
        <v>470184</v>
      </c>
      <c r="V770" s="185"/>
      <c r="W770" s="199">
        <v>0</v>
      </c>
      <c r="X770" s="200">
        <v>0.09</v>
      </c>
      <c r="Y770" s="200">
        <v>1.1359745284390545E-2</v>
      </c>
      <c r="Z770" s="201">
        <v>0</v>
      </c>
      <c r="AA770" s="150"/>
      <c r="AB770" s="202">
        <v>15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488</v>
      </c>
      <c r="B771" s="195">
        <v>488219131</v>
      </c>
      <c r="C771" s="196" t="s">
        <v>460</v>
      </c>
      <c r="D771" s="197">
        <v>219</v>
      </c>
      <c r="E771" s="196" t="s">
        <v>246</v>
      </c>
      <c r="F771" s="197">
        <v>131</v>
      </c>
      <c r="G771" s="198" t="s">
        <v>158</v>
      </c>
      <c r="H771" s="180"/>
      <c r="I771" s="181">
        <v>11529</v>
      </c>
      <c r="J771" s="181">
        <v>5430</v>
      </c>
      <c r="K771" s="181">
        <v>0</v>
      </c>
      <c r="L771" s="181">
        <v>1088</v>
      </c>
      <c r="M771" s="181">
        <v>18047</v>
      </c>
      <c r="N771" s="180"/>
      <c r="O771" s="182">
        <v>8</v>
      </c>
      <c r="P771" s="182">
        <v>0</v>
      </c>
      <c r="Q771" s="183">
        <v>135672</v>
      </c>
      <c r="R771" s="183">
        <v>0</v>
      </c>
      <c r="S771" s="183">
        <f t="shared" si="23"/>
        <v>0</v>
      </c>
      <c r="T771" s="183">
        <v>8704</v>
      </c>
      <c r="U771" s="184">
        <f t="shared" si="24"/>
        <v>144376</v>
      </c>
      <c r="V771" s="185"/>
      <c r="W771" s="199">
        <v>0</v>
      </c>
      <c r="X771" s="200">
        <v>0.09</v>
      </c>
      <c r="Y771" s="200">
        <v>3.2949968842480152E-3</v>
      </c>
      <c r="Z771" s="201">
        <v>0</v>
      </c>
      <c r="AA771" s="150"/>
      <c r="AB771" s="202">
        <v>2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488</v>
      </c>
      <c r="B772" s="195">
        <v>488219133</v>
      </c>
      <c r="C772" s="196" t="s">
        <v>460</v>
      </c>
      <c r="D772" s="197">
        <v>219</v>
      </c>
      <c r="E772" s="196" t="s">
        <v>246</v>
      </c>
      <c r="F772" s="197">
        <v>133</v>
      </c>
      <c r="G772" s="198" t="s">
        <v>160</v>
      </c>
      <c r="H772" s="180"/>
      <c r="I772" s="181">
        <v>13801</v>
      </c>
      <c r="J772" s="181">
        <v>1850</v>
      </c>
      <c r="K772" s="181">
        <v>0</v>
      </c>
      <c r="L772" s="181">
        <v>1088</v>
      </c>
      <c r="M772" s="181">
        <v>16739</v>
      </c>
      <c r="N772" s="180"/>
      <c r="O772" s="182">
        <v>25</v>
      </c>
      <c r="P772" s="182">
        <v>0</v>
      </c>
      <c r="Q772" s="183">
        <v>391275</v>
      </c>
      <c r="R772" s="183">
        <v>0</v>
      </c>
      <c r="S772" s="183">
        <f t="shared" si="23"/>
        <v>0</v>
      </c>
      <c r="T772" s="183">
        <v>27200</v>
      </c>
      <c r="U772" s="184">
        <f t="shared" si="24"/>
        <v>418475</v>
      </c>
      <c r="V772" s="185"/>
      <c r="W772" s="199">
        <v>0</v>
      </c>
      <c r="X772" s="200">
        <v>0.09</v>
      </c>
      <c r="Y772" s="200">
        <v>3.2992670332862364E-2</v>
      </c>
      <c r="Z772" s="201">
        <v>0</v>
      </c>
      <c r="AA772" s="150"/>
      <c r="AB772" s="202">
        <v>14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488</v>
      </c>
      <c r="B773" s="195">
        <v>488219142</v>
      </c>
      <c r="C773" s="196" t="s">
        <v>460</v>
      </c>
      <c r="D773" s="197">
        <v>219</v>
      </c>
      <c r="E773" s="196" t="s">
        <v>246</v>
      </c>
      <c r="F773" s="197">
        <v>142</v>
      </c>
      <c r="G773" s="198" t="s">
        <v>169</v>
      </c>
      <c r="H773" s="180"/>
      <c r="I773" s="181">
        <v>11993</v>
      </c>
      <c r="J773" s="181">
        <v>10116</v>
      </c>
      <c r="K773" s="181">
        <v>0</v>
      </c>
      <c r="L773" s="181">
        <v>1088</v>
      </c>
      <c r="M773" s="181">
        <v>23197</v>
      </c>
      <c r="N773" s="180"/>
      <c r="O773" s="182">
        <v>19</v>
      </c>
      <c r="P773" s="182">
        <v>0</v>
      </c>
      <c r="Q773" s="183">
        <v>420071</v>
      </c>
      <c r="R773" s="183">
        <v>0</v>
      </c>
      <c r="S773" s="183">
        <f t="shared" si="23"/>
        <v>0</v>
      </c>
      <c r="T773" s="183">
        <v>20672</v>
      </c>
      <c r="U773" s="184">
        <f t="shared" si="24"/>
        <v>440743</v>
      </c>
      <c r="V773" s="185"/>
      <c r="W773" s="199">
        <v>0</v>
      </c>
      <c r="X773" s="200">
        <v>0.09</v>
      </c>
      <c r="Y773" s="200">
        <v>2.0838370488647638E-2</v>
      </c>
      <c r="Z773" s="201">
        <v>0</v>
      </c>
      <c r="AA773" s="150"/>
      <c r="AB773" s="202">
        <v>7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488</v>
      </c>
      <c r="B774" s="195">
        <v>488219145</v>
      </c>
      <c r="C774" s="196" t="s">
        <v>460</v>
      </c>
      <c r="D774" s="197">
        <v>219</v>
      </c>
      <c r="E774" s="196" t="s">
        <v>246</v>
      </c>
      <c r="F774" s="197">
        <v>145</v>
      </c>
      <c r="G774" s="198" t="s">
        <v>172</v>
      </c>
      <c r="H774" s="180"/>
      <c r="I774" s="181">
        <v>14321</v>
      </c>
      <c r="J774" s="181">
        <v>3113</v>
      </c>
      <c r="K774" s="181">
        <v>0</v>
      </c>
      <c r="L774" s="181">
        <v>1088</v>
      </c>
      <c r="M774" s="181">
        <v>18522</v>
      </c>
      <c r="N774" s="180"/>
      <c r="O774" s="182">
        <v>4</v>
      </c>
      <c r="P774" s="182">
        <v>0</v>
      </c>
      <c r="Q774" s="183">
        <v>69736</v>
      </c>
      <c r="R774" s="183">
        <v>0</v>
      </c>
      <c r="S774" s="183">
        <f t="shared" si="23"/>
        <v>0</v>
      </c>
      <c r="T774" s="183">
        <v>4352</v>
      </c>
      <c r="U774" s="184">
        <f t="shared" si="24"/>
        <v>74088</v>
      </c>
      <c r="V774" s="185"/>
      <c r="W774" s="199">
        <v>0</v>
      </c>
      <c r="X774" s="200">
        <v>0.09</v>
      </c>
      <c r="Y774" s="200">
        <v>1.0943152888276958E-2</v>
      </c>
      <c r="Z774" s="201">
        <v>0</v>
      </c>
      <c r="AA774" s="150"/>
      <c r="AB774" s="202">
        <v>2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488</v>
      </c>
      <c r="B775" s="195">
        <v>488219171</v>
      </c>
      <c r="C775" s="196" t="s">
        <v>460</v>
      </c>
      <c r="D775" s="197">
        <v>219</v>
      </c>
      <c r="E775" s="196" t="s">
        <v>246</v>
      </c>
      <c r="F775" s="197">
        <v>171</v>
      </c>
      <c r="G775" s="198" t="s">
        <v>198</v>
      </c>
      <c r="H775" s="180"/>
      <c r="I775" s="181">
        <v>12734</v>
      </c>
      <c r="J775" s="181">
        <v>3528</v>
      </c>
      <c r="K775" s="181">
        <v>0</v>
      </c>
      <c r="L775" s="181">
        <v>1088</v>
      </c>
      <c r="M775" s="181">
        <v>17350</v>
      </c>
      <c r="N775" s="180"/>
      <c r="O775" s="182">
        <v>12</v>
      </c>
      <c r="P775" s="182">
        <v>0</v>
      </c>
      <c r="Q775" s="183">
        <v>195144</v>
      </c>
      <c r="R775" s="183">
        <v>0</v>
      </c>
      <c r="S775" s="183">
        <f t="shared" si="23"/>
        <v>0</v>
      </c>
      <c r="T775" s="183">
        <v>13056</v>
      </c>
      <c r="U775" s="184">
        <f t="shared" si="24"/>
        <v>208200</v>
      </c>
      <c r="V775" s="185"/>
      <c r="W775" s="199">
        <v>0</v>
      </c>
      <c r="X775" s="200">
        <v>0.09</v>
      </c>
      <c r="Y775" s="200">
        <v>1.1955773011815029E-2</v>
      </c>
      <c r="Z775" s="201">
        <v>0</v>
      </c>
      <c r="AA775" s="150"/>
      <c r="AB775" s="202">
        <v>3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488</v>
      </c>
      <c r="B776" s="195">
        <v>488219182</v>
      </c>
      <c r="C776" s="196" t="s">
        <v>460</v>
      </c>
      <c r="D776" s="197">
        <v>219</v>
      </c>
      <c r="E776" s="196" t="s">
        <v>246</v>
      </c>
      <c r="F776" s="197">
        <v>182</v>
      </c>
      <c r="G776" s="198" t="s">
        <v>209</v>
      </c>
      <c r="H776" s="180"/>
      <c r="I776" s="181">
        <v>10603</v>
      </c>
      <c r="J776" s="181">
        <v>2057</v>
      </c>
      <c r="K776" s="181">
        <v>0</v>
      </c>
      <c r="L776" s="181">
        <v>1088</v>
      </c>
      <c r="M776" s="181">
        <v>13748</v>
      </c>
      <c r="N776" s="180"/>
      <c r="O776" s="182">
        <v>1</v>
      </c>
      <c r="P776" s="182">
        <v>0</v>
      </c>
      <c r="Q776" s="183">
        <v>12660</v>
      </c>
      <c r="R776" s="183">
        <v>0</v>
      </c>
      <c r="S776" s="183">
        <f t="shared" si="23"/>
        <v>0</v>
      </c>
      <c r="T776" s="183">
        <v>1088</v>
      </c>
      <c r="U776" s="184">
        <f t="shared" si="24"/>
        <v>13748</v>
      </c>
      <c r="V776" s="185"/>
      <c r="W776" s="199">
        <v>0</v>
      </c>
      <c r="X776" s="200">
        <v>0.09</v>
      </c>
      <c r="Y776" s="200">
        <v>1.6993498019074838E-2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488</v>
      </c>
      <c r="B777" s="195">
        <v>488219219</v>
      </c>
      <c r="C777" s="196" t="s">
        <v>460</v>
      </c>
      <c r="D777" s="197">
        <v>219</v>
      </c>
      <c r="E777" s="196" t="s">
        <v>246</v>
      </c>
      <c r="F777" s="197">
        <v>219</v>
      </c>
      <c r="G777" s="198" t="s">
        <v>246</v>
      </c>
      <c r="H777" s="180"/>
      <c r="I777" s="181">
        <v>11480</v>
      </c>
      <c r="J777" s="181">
        <v>5636</v>
      </c>
      <c r="K777" s="181">
        <v>0</v>
      </c>
      <c r="L777" s="181">
        <v>1088</v>
      </c>
      <c r="M777" s="181">
        <v>18204</v>
      </c>
      <c r="N777" s="180"/>
      <c r="O777" s="182">
        <v>12</v>
      </c>
      <c r="P777" s="182">
        <v>0</v>
      </c>
      <c r="Q777" s="183">
        <v>205392</v>
      </c>
      <c r="R777" s="183">
        <v>0</v>
      </c>
      <c r="S777" s="183">
        <f t="shared" si="23"/>
        <v>0</v>
      </c>
      <c r="T777" s="183">
        <v>13056</v>
      </c>
      <c r="U777" s="184">
        <f t="shared" si="24"/>
        <v>218448</v>
      </c>
      <c r="V777" s="185"/>
      <c r="W777" s="199">
        <v>0</v>
      </c>
      <c r="X777" s="200">
        <v>0.09</v>
      </c>
      <c r="Y777" s="200">
        <v>6.0695072951788718E-3</v>
      </c>
      <c r="Z777" s="201">
        <v>0</v>
      </c>
      <c r="AA777" s="150"/>
      <c r="AB777" s="202">
        <v>3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488</v>
      </c>
      <c r="B778" s="195">
        <v>488219231</v>
      </c>
      <c r="C778" s="196" t="s">
        <v>460</v>
      </c>
      <c r="D778" s="197">
        <v>219</v>
      </c>
      <c r="E778" s="196" t="s">
        <v>246</v>
      </c>
      <c r="F778" s="197">
        <v>231</v>
      </c>
      <c r="G778" s="198" t="s">
        <v>258</v>
      </c>
      <c r="H778" s="180"/>
      <c r="I778" s="181">
        <v>12244</v>
      </c>
      <c r="J778" s="181">
        <v>3326</v>
      </c>
      <c r="K778" s="181">
        <v>0</v>
      </c>
      <c r="L778" s="181">
        <v>1088</v>
      </c>
      <c r="M778" s="181">
        <v>16658</v>
      </c>
      <c r="N778" s="180"/>
      <c r="O778" s="182">
        <v>26</v>
      </c>
      <c r="P778" s="182">
        <v>0</v>
      </c>
      <c r="Q778" s="183">
        <v>404820</v>
      </c>
      <c r="R778" s="183">
        <v>0</v>
      </c>
      <c r="S778" s="183">
        <f t="shared" ref="S778:S841" si="25">IFERROR(VLOOKUP(B778,transp,2,FALSE),0)</f>
        <v>0</v>
      </c>
      <c r="T778" s="183">
        <v>28288</v>
      </c>
      <c r="U778" s="184">
        <f t="shared" ref="U778:U841" si="26">SUM(Q778:T778)</f>
        <v>433108</v>
      </c>
      <c r="V778" s="185"/>
      <c r="W778" s="199">
        <v>0</v>
      </c>
      <c r="X778" s="200">
        <v>0.09</v>
      </c>
      <c r="Y778" s="200">
        <v>2.0898985460098097E-2</v>
      </c>
      <c r="Z778" s="201">
        <v>0</v>
      </c>
      <c r="AA778" s="150"/>
      <c r="AB778" s="202">
        <v>12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488</v>
      </c>
      <c r="B779" s="195">
        <v>488219239</v>
      </c>
      <c r="C779" s="196" t="s">
        <v>460</v>
      </c>
      <c r="D779" s="197">
        <v>219</v>
      </c>
      <c r="E779" s="196" t="s">
        <v>246</v>
      </c>
      <c r="F779" s="197">
        <v>239</v>
      </c>
      <c r="G779" s="198" t="s">
        <v>266</v>
      </c>
      <c r="H779" s="180"/>
      <c r="I779" s="181">
        <v>12508</v>
      </c>
      <c r="J779" s="181">
        <v>4269</v>
      </c>
      <c r="K779" s="181">
        <v>0</v>
      </c>
      <c r="L779" s="181">
        <v>1088</v>
      </c>
      <c r="M779" s="181">
        <v>17865</v>
      </c>
      <c r="N779" s="180"/>
      <c r="O779" s="182">
        <v>11</v>
      </c>
      <c r="P779" s="182">
        <v>0</v>
      </c>
      <c r="Q779" s="183">
        <v>184547</v>
      </c>
      <c r="R779" s="183">
        <v>0</v>
      </c>
      <c r="S779" s="183">
        <f t="shared" si="25"/>
        <v>0</v>
      </c>
      <c r="T779" s="183">
        <v>11968</v>
      </c>
      <c r="U779" s="184">
        <f t="shared" si="26"/>
        <v>196515</v>
      </c>
      <c r="V779" s="185"/>
      <c r="W779" s="199">
        <v>0</v>
      </c>
      <c r="X779" s="200">
        <v>0.09</v>
      </c>
      <c r="Y779" s="200">
        <v>5.4256239658345293E-2</v>
      </c>
      <c r="Z779" s="201">
        <v>0</v>
      </c>
      <c r="AA779" s="150"/>
      <c r="AB779" s="202">
        <v>6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488</v>
      </c>
      <c r="B780" s="195">
        <v>488219243</v>
      </c>
      <c r="C780" s="196" t="s">
        <v>460</v>
      </c>
      <c r="D780" s="197">
        <v>219</v>
      </c>
      <c r="E780" s="196" t="s">
        <v>246</v>
      </c>
      <c r="F780" s="197">
        <v>243</v>
      </c>
      <c r="G780" s="198" t="s">
        <v>270</v>
      </c>
      <c r="H780" s="180"/>
      <c r="I780" s="181">
        <v>13612</v>
      </c>
      <c r="J780" s="181">
        <v>1938</v>
      </c>
      <c r="K780" s="181">
        <v>0</v>
      </c>
      <c r="L780" s="181">
        <v>1088</v>
      </c>
      <c r="M780" s="181">
        <v>16638</v>
      </c>
      <c r="N780" s="180"/>
      <c r="O780" s="182">
        <v>28</v>
      </c>
      <c r="P780" s="182">
        <v>0</v>
      </c>
      <c r="Q780" s="183">
        <v>435400</v>
      </c>
      <c r="R780" s="183">
        <v>0</v>
      </c>
      <c r="S780" s="183">
        <f t="shared" si="25"/>
        <v>0</v>
      </c>
      <c r="T780" s="183">
        <v>30464</v>
      </c>
      <c r="U780" s="184">
        <f t="shared" si="26"/>
        <v>465864</v>
      </c>
      <c r="V780" s="185"/>
      <c r="W780" s="199">
        <v>0</v>
      </c>
      <c r="X780" s="200">
        <v>0.09</v>
      </c>
      <c r="Y780" s="200">
        <v>5.5095214728498702E-3</v>
      </c>
      <c r="Z780" s="201">
        <v>0</v>
      </c>
      <c r="AA780" s="150"/>
      <c r="AB780" s="202">
        <v>11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488</v>
      </c>
      <c r="B781" s="195">
        <v>488219244</v>
      </c>
      <c r="C781" s="196" t="s">
        <v>460</v>
      </c>
      <c r="D781" s="197">
        <v>219</v>
      </c>
      <c r="E781" s="196" t="s">
        <v>246</v>
      </c>
      <c r="F781" s="197">
        <v>244</v>
      </c>
      <c r="G781" s="198" t="s">
        <v>271</v>
      </c>
      <c r="H781" s="180"/>
      <c r="I781" s="181">
        <v>14695</v>
      </c>
      <c r="J781" s="181">
        <v>4405</v>
      </c>
      <c r="K781" s="181">
        <v>0</v>
      </c>
      <c r="L781" s="181">
        <v>1088</v>
      </c>
      <c r="M781" s="181">
        <v>20188</v>
      </c>
      <c r="N781" s="180"/>
      <c r="O781" s="182">
        <v>175</v>
      </c>
      <c r="P781" s="182">
        <v>0</v>
      </c>
      <c r="Q781" s="183">
        <v>3342500</v>
      </c>
      <c r="R781" s="183">
        <v>0</v>
      </c>
      <c r="S781" s="183">
        <f t="shared" si="25"/>
        <v>0</v>
      </c>
      <c r="T781" s="183">
        <v>190400</v>
      </c>
      <c r="U781" s="184">
        <f t="shared" si="26"/>
        <v>3532900</v>
      </c>
      <c r="V781" s="185"/>
      <c r="W781" s="199">
        <v>0</v>
      </c>
      <c r="X781" s="200">
        <v>0.09</v>
      </c>
      <c r="Y781" s="200">
        <v>0.11384987709786977</v>
      </c>
      <c r="Z781" s="201">
        <v>0</v>
      </c>
      <c r="AA781" s="150"/>
      <c r="AB781" s="202">
        <v>101</v>
      </c>
      <c r="AC781" s="203">
        <v>36.659929711995254</v>
      </c>
      <c r="AD781" s="184">
        <v>740104.65749911079</v>
      </c>
      <c r="AE781" s="203">
        <v>0</v>
      </c>
      <c r="AF781" s="204">
        <v>0</v>
      </c>
      <c r="AG781" s="193"/>
    </row>
    <row r="782" spans="1:33" s="59" customFormat="1">
      <c r="A782" s="194">
        <v>488</v>
      </c>
      <c r="B782" s="195">
        <v>488219251</v>
      </c>
      <c r="C782" s="196" t="s">
        <v>460</v>
      </c>
      <c r="D782" s="197">
        <v>219</v>
      </c>
      <c r="E782" s="196" t="s">
        <v>246</v>
      </c>
      <c r="F782" s="197">
        <v>251</v>
      </c>
      <c r="G782" s="198" t="s">
        <v>278</v>
      </c>
      <c r="H782" s="180"/>
      <c r="I782" s="181">
        <v>13306</v>
      </c>
      <c r="J782" s="181">
        <v>2494</v>
      </c>
      <c r="K782" s="181">
        <v>0</v>
      </c>
      <c r="L782" s="181">
        <v>1088</v>
      </c>
      <c r="M782" s="181">
        <v>16888</v>
      </c>
      <c r="N782" s="180"/>
      <c r="O782" s="182">
        <v>100</v>
      </c>
      <c r="P782" s="182">
        <v>0</v>
      </c>
      <c r="Q782" s="183">
        <v>1580000</v>
      </c>
      <c r="R782" s="183">
        <v>0</v>
      </c>
      <c r="S782" s="183">
        <f t="shared" si="25"/>
        <v>0</v>
      </c>
      <c r="T782" s="183">
        <v>108800</v>
      </c>
      <c r="U782" s="184">
        <f t="shared" si="26"/>
        <v>1688800</v>
      </c>
      <c r="V782" s="185"/>
      <c r="W782" s="199">
        <v>0</v>
      </c>
      <c r="X782" s="200">
        <v>0.09</v>
      </c>
      <c r="Y782" s="200">
        <v>4.3771893562842487E-2</v>
      </c>
      <c r="Z782" s="201">
        <v>0</v>
      </c>
      <c r="AA782" s="150"/>
      <c r="AB782" s="202">
        <v>41</v>
      </c>
      <c r="AC782" s="203">
        <v>0</v>
      </c>
      <c r="AD782" s="184">
        <v>0</v>
      </c>
      <c r="AE782" s="203">
        <v>0</v>
      </c>
      <c r="AF782" s="204">
        <v>0</v>
      </c>
      <c r="AG782" s="193"/>
    </row>
    <row r="783" spans="1:33" s="59" customFormat="1">
      <c r="A783" s="194">
        <v>488</v>
      </c>
      <c r="B783" s="195">
        <v>488219264</v>
      </c>
      <c r="C783" s="196" t="s">
        <v>460</v>
      </c>
      <c r="D783" s="197">
        <v>219</v>
      </c>
      <c r="E783" s="196" t="s">
        <v>246</v>
      </c>
      <c r="F783" s="197">
        <v>264</v>
      </c>
      <c r="G783" s="198" t="s">
        <v>291</v>
      </c>
      <c r="H783" s="180"/>
      <c r="I783" s="181">
        <v>11430</v>
      </c>
      <c r="J783" s="181">
        <v>5609</v>
      </c>
      <c r="K783" s="181">
        <v>0</v>
      </c>
      <c r="L783" s="181">
        <v>1088</v>
      </c>
      <c r="M783" s="181">
        <v>18127</v>
      </c>
      <c r="N783" s="180"/>
      <c r="O783" s="182">
        <v>17</v>
      </c>
      <c r="P783" s="182">
        <v>0</v>
      </c>
      <c r="Q783" s="183">
        <v>289663</v>
      </c>
      <c r="R783" s="183">
        <v>0</v>
      </c>
      <c r="S783" s="183">
        <f t="shared" si="25"/>
        <v>0</v>
      </c>
      <c r="T783" s="183">
        <v>18496</v>
      </c>
      <c r="U783" s="184">
        <f t="shared" si="26"/>
        <v>308159</v>
      </c>
      <c r="V783" s="185"/>
      <c r="W783" s="199">
        <v>0</v>
      </c>
      <c r="X783" s="200">
        <v>0.09</v>
      </c>
      <c r="Y783" s="200">
        <v>6.5029016465171898E-3</v>
      </c>
      <c r="Z783" s="201">
        <v>0</v>
      </c>
      <c r="AA783" s="150"/>
      <c r="AB783" s="202">
        <v>7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488</v>
      </c>
      <c r="B784" s="195">
        <v>488219285</v>
      </c>
      <c r="C784" s="196" t="s">
        <v>460</v>
      </c>
      <c r="D784" s="197">
        <v>219</v>
      </c>
      <c r="E784" s="196" t="s">
        <v>246</v>
      </c>
      <c r="F784" s="197">
        <v>285</v>
      </c>
      <c r="G784" s="198" t="s">
        <v>312</v>
      </c>
      <c r="H784" s="180"/>
      <c r="I784" s="181">
        <v>15388</v>
      </c>
      <c r="J784" s="181">
        <v>2929</v>
      </c>
      <c r="K784" s="181">
        <v>0</v>
      </c>
      <c r="L784" s="181">
        <v>1088</v>
      </c>
      <c r="M784" s="181">
        <v>19405</v>
      </c>
      <c r="N784" s="180"/>
      <c r="O784" s="182">
        <v>9</v>
      </c>
      <c r="P784" s="182">
        <v>0</v>
      </c>
      <c r="Q784" s="183">
        <v>164853</v>
      </c>
      <c r="R784" s="183">
        <v>0</v>
      </c>
      <c r="S784" s="183">
        <f t="shared" si="25"/>
        <v>0</v>
      </c>
      <c r="T784" s="183">
        <v>9792</v>
      </c>
      <c r="U784" s="184">
        <f t="shared" si="26"/>
        <v>174645</v>
      </c>
      <c r="V784" s="185"/>
      <c r="W784" s="199">
        <v>0</v>
      </c>
      <c r="X784" s="200">
        <v>0.09</v>
      </c>
      <c r="Y784" s="200">
        <v>3.5081231830053926E-2</v>
      </c>
      <c r="Z784" s="201">
        <v>0</v>
      </c>
      <c r="AA784" s="150"/>
      <c r="AB784" s="202">
        <v>2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488</v>
      </c>
      <c r="B785" s="195">
        <v>488219293</v>
      </c>
      <c r="C785" s="196" t="s">
        <v>460</v>
      </c>
      <c r="D785" s="197">
        <v>219</v>
      </c>
      <c r="E785" s="196" t="s">
        <v>246</v>
      </c>
      <c r="F785" s="197">
        <v>293</v>
      </c>
      <c r="G785" s="198" t="s">
        <v>320</v>
      </c>
      <c r="H785" s="180"/>
      <c r="I785" s="181">
        <v>17353</v>
      </c>
      <c r="J785" s="181">
        <v>486</v>
      </c>
      <c r="K785" s="181">
        <v>0</v>
      </c>
      <c r="L785" s="181">
        <v>1088</v>
      </c>
      <c r="M785" s="181">
        <v>18927</v>
      </c>
      <c r="N785" s="180"/>
      <c r="O785" s="182">
        <v>4</v>
      </c>
      <c r="P785" s="182">
        <v>0</v>
      </c>
      <c r="Q785" s="183">
        <v>71356</v>
      </c>
      <c r="R785" s="183">
        <v>0</v>
      </c>
      <c r="S785" s="183">
        <f t="shared" si="25"/>
        <v>0</v>
      </c>
      <c r="T785" s="183">
        <v>4352</v>
      </c>
      <c r="U785" s="184">
        <f t="shared" si="26"/>
        <v>75708</v>
      </c>
      <c r="V785" s="185"/>
      <c r="W785" s="199">
        <v>0</v>
      </c>
      <c r="X785" s="200">
        <v>0.18</v>
      </c>
      <c r="Y785" s="200">
        <v>1.2223374362170256E-2</v>
      </c>
      <c r="Z785" s="201">
        <v>0</v>
      </c>
      <c r="AA785" s="150"/>
      <c r="AB785" s="202">
        <v>2</v>
      </c>
      <c r="AC785" s="203">
        <v>0</v>
      </c>
      <c r="AD785" s="184">
        <v>0</v>
      </c>
      <c r="AE785" s="203">
        <v>0</v>
      </c>
      <c r="AF785" s="204">
        <v>0</v>
      </c>
      <c r="AG785" s="193"/>
    </row>
    <row r="786" spans="1:33" s="59" customFormat="1">
      <c r="A786" s="194">
        <v>488</v>
      </c>
      <c r="B786" s="195">
        <v>488219336</v>
      </c>
      <c r="C786" s="196" t="s">
        <v>460</v>
      </c>
      <c r="D786" s="197">
        <v>219</v>
      </c>
      <c r="E786" s="196" t="s">
        <v>246</v>
      </c>
      <c r="F786" s="197">
        <v>336</v>
      </c>
      <c r="G786" s="198" t="s">
        <v>363</v>
      </c>
      <c r="H786" s="180"/>
      <c r="I786" s="181">
        <v>12768</v>
      </c>
      <c r="J786" s="181">
        <v>1733</v>
      </c>
      <c r="K786" s="181">
        <v>0</v>
      </c>
      <c r="L786" s="181">
        <v>1088</v>
      </c>
      <c r="M786" s="181">
        <v>15589</v>
      </c>
      <c r="N786" s="180"/>
      <c r="O786" s="182">
        <v>274</v>
      </c>
      <c r="P786" s="182">
        <v>0</v>
      </c>
      <c r="Q786" s="183">
        <v>3973274</v>
      </c>
      <c r="R786" s="183">
        <v>0</v>
      </c>
      <c r="S786" s="183">
        <f t="shared" si="25"/>
        <v>0</v>
      </c>
      <c r="T786" s="183">
        <v>298112</v>
      </c>
      <c r="U786" s="184">
        <f t="shared" si="26"/>
        <v>4271386</v>
      </c>
      <c r="V786" s="185"/>
      <c r="W786" s="199">
        <v>0</v>
      </c>
      <c r="X786" s="200">
        <v>0.09</v>
      </c>
      <c r="Y786" s="200">
        <v>4.480891826309566E-2</v>
      </c>
      <c r="Z786" s="201">
        <v>0</v>
      </c>
      <c r="AA786" s="150"/>
      <c r="AB786" s="202">
        <v>97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488</v>
      </c>
      <c r="B787" s="195">
        <v>488219625</v>
      </c>
      <c r="C787" s="196" t="s">
        <v>460</v>
      </c>
      <c r="D787" s="197">
        <v>219</v>
      </c>
      <c r="E787" s="196" t="s">
        <v>246</v>
      </c>
      <c r="F787" s="197">
        <v>625</v>
      </c>
      <c r="G787" s="198" t="s">
        <v>390</v>
      </c>
      <c r="H787" s="180"/>
      <c r="I787" s="181">
        <v>15760</v>
      </c>
      <c r="J787" s="181">
        <v>2007</v>
      </c>
      <c r="K787" s="181">
        <v>0</v>
      </c>
      <c r="L787" s="181">
        <v>1088</v>
      </c>
      <c r="M787" s="181">
        <v>18855</v>
      </c>
      <c r="N787" s="180"/>
      <c r="O787" s="182">
        <v>2</v>
      </c>
      <c r="P787" s="182">
        <v>0</v>
      </c>
      <c r="Q787" s="183">
        <v>35534</v>
      </c>
      <c r="R787" s="183">
        <v>0</v>
      </c>
      <c r="S787" s="183">
        <f t="shared" si="25"/>
        <v>0</v>
      </c>
      <c r="T787" s="183">
        <v>2176</v>
      </c>
      <c r="U787" s="184">
        <f t="shared" si="26"/>
        <v>37710</v>
      </c>
      <c r="V787" s="185"/>
      <c r="W787" s="199">
        <v>0</v>
      </c>
      <c r="X787" s="200">
        <v>0.09</v>
      </c>
      <c r="Y787" s="200">
        <v>5.0572290358121318E-3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488</v>
      </c>
      <c r="B788" s="195">
        <v>488219760</v>
      </c>
      <c r="C788" s="196" t="s">
        <v>460</v>
      </c>
      <c r="D788" s="197">
        <v>219</v>
      </c>
      <c r="E788" s="196" t="s">
        <v>246</v>
      </c>
      <c r="F788" s="197">
        <v>760</v>
      </c>
      <c r="G788" s="198" t="s">
        <v>428</v>
      </c>
      <c r="H788" s="180"/>
      <c r="I788" s="181">
        <v>11896</v>
      </c>
      <c r="J788" s="181">
        <v>2831</v>
      </c>
      <c r="K788" s="181">
        <v>0</v>
      </c>
      <c r="L788" s="181">
        <v>1088</v>
      </c>
      <c r="M788" s="181">
        <v>15815</v>
      </c>
      <c r="N788" s="180"/>
      <c r="O788" s="182">
        <v>5</v>
      </c>
      <c r="P788" s="182">
        <v>0</v>
      </c>
      <c r="Q788" s="183">
        <v>73635</v>
      </c>
      <c r="R788" s="183">
        <v>0</v>
      </c>
      <c r="S788" s="183">
        <f t="shared" si="25"/>
        <v>0</v>
      </c>
      <c r="T788" s="183">
        <v>5440</v>
      </c>
      <c r="U788" s="184">
        <f t="shared" si="26"/>
        <v>79075</v>
      </c>
      <c r="V788" s="185"/>
      <c r="W788" s="199">
        <v>0</v>
      </c>
      <c r="X788" s="200">
        <v>0.09</v>
      </c>
      <c r="Y788" s="200">
        <v>3.8559713603740026E-2</v>
      </c>
      <c r="Z788" s="201">
        <v>0</v>
      </c>
      <c r="AA788" s="150"/>
      <c r="AB788" s="202">
        <v>2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488</v>
      </c>
      <c r="B789" s="195">
        <v>488219780</v>
      </c>
      <c r="C789" s="196" t="s">
        <v>460</v>
      </c>
      <c r="D789" s="197">
        <v>219</v>
      </c>
      <c r="E789" s="196" t="s">
        <v>246</v>
      </c>
      <c r="F789" s="197">
        <v>780</v>
      </c>
      <c r="G789" s="198" t="s">
        <v>438</v>
      </c>
      <c r="H789" s="180"/>
      <c r="I789" s="181">
        <v>12877</v>
      </c>
      <c r="J789" s="181">
        <v>3601</v>
      </c>
      <c r="K789" s="181">
        <v>0</v>
      </c>
      <c r="L789" s="181">
        <v>1088</v>
      </c>
      <c r="M789" s="181">
        <v>17566</v>
      </c>
      <c r="N789" s="180"/>
      <c r="O789" s="182">
        <v>49</v>
      </c>
      <c r="P789" s="182">
        <v>0</v>
      </c>
      <c r="Q789" s="183">
        <v>807422</v>
      </c>
      <c r="R789" s="183">
        <v>0</v>
      </c>
      <c r="S789" s="183">
        <f t="shared" si="25"/>
        <v>0</v>
      </c>
      <c r="T789" s="183">
        <v>53312</v>
      </c>
      <c r="U789" s="184">
        <f t="shared" si="26"/>
        <v>860734</v>
      </c>
      <c r="V789" s="185"/>
      <c r="W789" s="199">
        <v>0</v>
      </c>
      <c r="X789" s="200">
        <v>0.09</v>
      </c>
      <c r="Y789" s="200">
        <v>1.8930850918207096E-2</v>
      </c>
      <c r="Z789" s="201">
        <v>0</v>
      </c>
      <c r="AA789" s="150"/>
      <c r="AB789" s="202">
        <v>19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489</v>
      </c>
      <c r="B790" s="195">
        <v>489020020</v>
      </c>
      <c r="C790" s="196" t="s">
        <v>549</v>
      </c>
      <c r="D790" s="197">
        <v>20</v>
      </c>
      <c r="E790" s="196" t="s">
        <v>47</v>
      </c>
      <c r="F790" s="197">
        <v>20</v>
      </c>
      <c r="G790" s="198" t="s">
        <v>47</v>
      </c>
      <c r="H790" s="180"/>
      <c r="I790" s="181">
        <v>13883</v>
      </c>
      <c r="J790" s="181">
        <v>3196</v>
      </c>
      <c r="K790" s="181">
        <v>0</v>
      </c>
      <c r="L790" s="181">
        <v>1088</v>
      </c>
      <c r="M790" s="181">
        <v>18167</v>
      </c>
      <c r="N790" s="180"/>
      <c r="O790" s="182">
        <v>224</v>
      </c>
      <c r="P790" s="182">
        <v>0</v>
      </c>
      <c r="Q790" s="183">
        <v>3825696</v>
      </c>
      <c r="R790" s="183">
        <v>0</v>
      </c>
      <c r="S790" s="183">
        <f t="shared" si="25"/>
        <v>0</v>
      </c>
      <c r="T790" s="183">
        <v>243712</v>
      </c>
      <c r="U790" s="184">
        <f t="shared" si="26"/>
        <v>4069408</v>
      </c>
      <c r="V790" s="185"/>
      <c r="W790" s="199">
        <v>0</v>
      </c>
      <c r="X790" s="200">
        <v>0.09</v>
      </c>
      <c r="Y790" s="200">
        <v>5.6703303949715969E-2</v>
      </c>
      <c r="Z790" s="201">
        <v>0</v>
      </c>
      <c r="AA790" s="150"/>
      <c r="AB790" s="202">
        <v>45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489</v>
      </c>
      <c r="B791" s="195">
        <v>489020036</v>
      </c>
      <c r="C791" s="196" t="s">
        <v>549</v>
      </c>
      <c r="D791" s="197">
        <v>20</v>
      </c>
      <c r="E791" s="196" t="s">
        <v>47</v>
      </c>
      <c r="F791" s="197">
        <v>36</v>
      </c>
      <c r="G791" s="198" t="s">
        <v>63</v>
      </c>
      <c r="H791" s="180"/>
      <c r="I791" s="181">
        <v>12654</v>
      </c>
      <c r="J791" s="181">
        <v>6012</v>
      </c>
      <c r="K791" s="181">
        <v>0</v>
      </c>
      <c r="L791" s="181">
        <v>1088</v>
      </c>
      <c r="M791" s="181">
        <v>19754</v>
      </c>
      <c r="N791" s="180"/>
      <c r="O791" s="182">
        <v>83</v>
      </c>
      <c r="P791" s="182">
        <v>0</v>
      </c>
      <c r="Q791" s="183">
        <v>1549278</v>
      </c>
      <c r="R791" s="183">
        <v>0</v>
      </c>
      <c r="S791" s="183">
        <f t="shared" si="25"/>
        <v>0</v>
      </c>
      <c r="T791" s="183">
        <v>90304</v>
      </c>
      <c r="U791" s="184">
        <f t="shared" si="26"/>
        <v>1639582</v>
      </c>
      <c r="V791" s="185"/>
      <c r="W791" s="199">
        <v>0</v>
      </c>
      <c r="X791" s="200">
        <v>0.09</v>
      </c>
      <c r="Y791" s="200">
        <v>6.3070760515884172E-2</v>
      </c>
      <c r="Z791" s="201">
        <v>0</v>
      </c>
      <c r="AA791" s="150"/>
      <c r="AB791" s="202">
        <v>25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489</v>
      </c>
      <c r="B792" s="195">
        <v>489020052</v>
      </c>
      <c r="C792" s="196" t="s">
        <v>549</v>
      </c>
      <c r="D792" s="197">
        <v>20</v>
      </c>
      <c r="E792" s="196" t="s">
        <v>47</v>
      </c>
      <c r="F792" s="197">
        <v>52</v>
      </c>
      <c r="G792" s="198" t="s">
        <v>79</v>
      </c>
      <c r="H792" s="180"/>
      <c r="I792" s="181">
        <v>14140</v>
      </c>
      <c r="J792" s="181">
        <v>5625</v>
      </c>
      <c r="K792" s="181">
        <v>0</v>
      </c>
      <c r="L792" s="181">
        <v>1088</v>
      </c>
      <c r="M792" s="181">
        <v>20853</v>
      </c>
      <c r="N792" s="180"/>
      <c r="O792" s="182">
        <v>5</v>
      </c>
      <c r="P792" s="182">
        <v>0</v>
      </c>
      <c r="Q792" s="183">
        <v>98825</v>
      </c>
      <c r="R792" s="183">
        <v>0</v>
      </c>
      <c r="S792" s="183">
        <f t="shared" si="25"/>
        <v>0</v>
      </c>
      <c r="T792" s="183">
        <v>5440</v>
      </c>
      <c r="U792" s="184">
        <f t="shared" si="26"/>
        <v>104265</v>
      </c>
      <c r="V792" s="185"/>
      <c r="W792" s="199">
        <v>0</v>
      </c>
      <c r="X792" s="200">
        <v>0.09</v>
      </c>
      <c r="Y792" s="200">
        <v>4.310558056604924E-2</v>
      </c>
      <c r="Z792" s="201">
        <v>0</v>
      </c>
      <c r="AA792" s="150"/>
      <c r="AB792" s="202">
        <v>4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489</v>
      </c>
      <c r="B793" s="195">
        <v>489020096</v>
      </c>
      <c r="C793" s="196" t="s">
        <v>549</v>
      </c>
      <c r="D793" s="197">
        <v>20</v>
      </c>
      <c r="E793" s="196" t="s">
        <v>47</v>
      </c>
      <c r="F793" s="197">
        <v>96</v>
      </c>
      <c r="G793" s="198" t="s">
        <v>123</v>
      </c>
      <c r="H793" s="180"/>
      <c r="I793" s="181">
        <v>13238</v>
      </c>
      <c r="J793" s="181">
        <v>7511</v>
      </c>
      <c r="K793" s="181">
        <v>0</v>
      </c>
      <c r="L793" s="181">
        <v>1088</v>
      </c>
      <c r="M793" s="181">
        <v>21837</v>
      </c>
      <c r="N793" s="180"/>
      <c r="O793" s="182">
        <v>108</v>
      </c>
      <c r="P793" s="182">
        <v>0</v>
      </c>
      <c r="Q793" s="183">
        <v>2240892</v>
      </c>
      <c r="R793" s="183">
        <v>0</v>
      </c>
      <c r="S793" s="183">
        <f t="shared" si="25"/>
        <v>0</v>
      </c>
      <c r="T793" s="183">
        <v>117504</v>
      </c>
      <c r="U793" s="184">
        <f t="shared" si="26"/>
        <v>2358396</v>
      </c>
      <c r="V793" s="185"/>
      <c r="W793" s="199">
        <v>0</v>
      </c>
      <c r="X793" s="200">
        <v>0.09</v>
      </c>
      <c r="Y793" s="200">
        <v>3.9914559777929459E-2</v>
      </c>
      <c r="Z793" s="201">
        <v>0</v>
      </c>
      <c r="AA793" s="150"/>
      <c r="AB793" s="202">
        <v>41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489</v>
      </c>
      <c r="B794" s="195">
        <v>489020172</v>
      </c>
      <c r="C794" s="196" t="s">
        <v>549</v>
      </c>
      <c r="D794" s="197">
        <v>20</v>
      </c>
      <c r="E794" s="196" t="s">
        <v>47</v>
      </c>
      <c r="F794" s="197">
        <v>172</v>
      </c>
      <c r="G794" s="198" t="s">
        <v>199</v>
      </c>
      <c r="H794" s="180"/>
      <c r="I794" s="181">
        <v>12737</v>
      </c>
      <c r="J794" s="181">
        <v>10824</v>
      </c>
      <c r="K794" s="181">
        <v>0</v>
      </c>
      <c r="L794" s="181">
        <v>1088</v>
      </c>
      <c r="M794" s="181">
        <v>24649</v>
      </c>
      <c r="N794" s="180"/>
      <c r="O794" s="182">
        <v>39</v>
      </c>
      <c r="P794" s="182">
        <v>0</v>
      </c>
      <c r="Q794" s="183">
        <v>918879</v>
      </c>
      <c r="R794" s="183">
        <v>0</v>
      </c>
      <c r="S794" s="183">
        <f t="shared" si="25"/>
        <v>0</v>
      </c>
      <c r="T794" s="183">
        <v>42432</v>
      </c>
      <c r="U794" s="184">
        <f t="shared" si="26"/>
        <v>961311</v>
      </c>
      <c r="V794" s="185"/>
      <c r="W794" s="199">
        <v>0</v>
      </c>
      <c r="X794" s="200">
        <v>0.09</v>
      </c>
      <c r="Y794" s="200">
        <v>2.8071884867149552E-2</v>
      </c>
      <c r="Z794" s="201">
        <v>0</v>
      </c>
      <c r="AA794" s="150"/>
      <c r="AB794" s="202">
        <v>14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489</v>
      </c>
      <c r="B795" s="195">
        <v>489020182</v>
      </c>
      <c r="C795" s="196" t="s">
        <v>549</v>
      </c>
      <c r="D795" s="197">
        <v>20</v>
      </c>
      <c r="E795" s="196" t="s">
        <v>47</v>
      </c>
      <c r="F795" s="197">
        <v>182</v>
      </c>
      <c r="G795" s="198" t="s">
        <v>209</v>
      </c>
      <c r="H795" s="180"/>
      <c r="I795" s="181">
        <v>13139.008011564407</v>
      </c>
      <c r="J795" s="181">
        <v>2548</v>
      </c>
      <c r="K795" s="181">
        <v>0</v>
      </c>
      <c r="L795" s="181">
        <v>1088</v>
      </c>
      <c r="M795" s="181">
        <v>16775.008011564409</v>
      </c>
      <c r="N795" s="180"/>
      <c r="O795" s="182">
        <v>1</v>
      </c>
      <c r="P795" s="182">
        <v>0</v>
      </c>
      <c r="Q795" s="183">
        <v>15687</v>
      </c>
      <c r="R795" s="183">
        <v>0</v>
      </c>
      <c r="S795" s="183">
        <f t="shared" si="25"/>
        <v>0</v>
      </c>
      <c r="T795" s="183">
        <v>1088</v>
      </c>
      <c r="U795" s="184">
        <f t="shared" si="26"/>
        <v>16775</v>
      </c>
      <c r="V795" s="185"/>
      <c r="W795" s="199">
        <v>0</v>
      </c>
      <c r="X795" s="200">
        <v>0.09</v>
      </c>
      <c r="Y795" s="200">
        <v>1.6993498019074838E-2</v>
      </c>
      <c r="Z795" s="201">
        <v>0</v>
      </c>
      <c r="AA795" s="150"/>
      <c r="AB795" s="202">
        <v>0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489</v>
      </c>
      <c r="B796" s="195">
        <v>489020197</v>
      </c>
      <c r="C796" s="196" t="s">
        <v>549</v>
      </c>
      <c r="D796" s="197">
        <v>20</v>
      </c>
      <c r="E796" s="196" t="s">
        <v>47</v>
      </c>
      <c r="F796" s="197">
        <v>197</v>
      </c>
      <c r="G796" s="198" t="s">
        <v>224</v>
      </c>
      <c r="H796" s="180"/>
      <c r="I796" s="181">
        <v>11611</v>
      </c>
      <c r="J796" s="181">
        <v>10455</v>
      </c>
      <c r="K796" s="181">
        <v>0</v>
      </c>
      <c r="L796" s="181">
        <v>1088</v>
      </c>
      <c r="M796" s="181">
        <v>23154</v>
      </c>
      <c r="N796" s="180"/>
      <c r="O796" s="182">
        <v>1</v>
      </c>
      <c r="P796" s="182">
        <v>0</v>
      </c>
      <c r="Q796" s="183">
        <v>22066</v>
      </c>
      <c r="R796" s="183">
        <v>0</v>
      </c>
      <c r="S796" s="183">
        <f t="shared" si="25"/>
        <v>0</v>
      </c>
      <c r="T796" s="183">
        <v>1088</v>
      </c>
      <c r="U796" s="184">
        <f t="shared" si="26"/>
        <v>23154</v>
      </c>
      <c r="V796" s="185"/>
      <c r="W796" s="199">
        <v>0</v>
      </c>
      <c r="X796" s="200">
        <v>0.09</v>
      </c>
      <c r="Y796" s="200">
        <v>5.0567084206042925E-4</v>
      </c>
      <c r="Z796" s="201">
        <v>0</v>
      </c>
      <c r="AA796" s="150"/>
      <c r="AB796" s="202">
        <v>0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489</v>
      </c>
      <c r="B797" s="195">
        <v>489020239</v>
      </c>
      <c r="C797" s="196" t="s">
        <v>549</v>
      </c>
      <c r="D797" s="197">
        <v>20</v>
      </c>
      <c r="E797" s="196" t="s">
        <v>47</v>
      </c>
      <c r="F797" s="197">
        <v>239</v>
      </c>
      <c r="G797" s="198" t="s">
        <v>266</v>
      </c>
      <c r="H797" s="180"/>
      <c r="I797" s="181">
        <v>12165</v>
      </c>
      <c r="J797" s="181">
        <v>4152</v>
      </c>
      <c r="K797" s="181">
        <v>0</v>
      </c>
      <c r="L797" s="181">
        <v>1088</v>
      </c>
      <c r="M797" s="181">
        <v>17405</v>
      </c>
      <c r="N797" s="180"/>
      <c r="O797" s="182">
        <v>49</v>
      </c>
      <c r="P797" s="182">
        <v>0</v>
      </c>
      <c r="Q797" s="183">
        <v>799533</v>
      </c>
      <c r="R797" s="183">
        <v>0</v>
      </c>
      <c r="S797" s="183">
        <f t="shared" si="25"/>
        <v>0</v>
      </c>
      <c r="T797" s="183">
        <v>53312</v>
      </c>
      <c r="U797" s="184">
        <f t="shared" si="26"/>
        <v>852845</v>
      </c>
      <c r="V797" s="185"/>
      <c r="W797" s="199">
        <v>0</v>
      </c>
      <c r="X797" s="200">
        <v>0.09</v>
      </c>
      <c r="Y797" s="200">
        <v>5.4256239658345293E-2</v>
      </c>
      <c r="Z797" s="201">
        <v>0</v>
      </c>
      <c r="AA797" s="150"/>
      <c r="AB797" s="202">
        <v>11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489</v>
      </c>
      <c r="B798" s="195">
        <v>489020261</v>
      </c>
      <c r="C798" s="196" t="s">
        <v>549</v>
      </c>
      <c r="D798" s="197">
        <v>20</v>
      </c>
      <c r="E798" s="196" t="s">
        <v>47</v>
      </c>
      <c r="F798" s="197">
        <v>261</v>
      </c>
      <c r="G798" s="198" t="s">
        <v>288</v>
      </c>
      <c r="H798" s="180"/>
      <c r="I798" s="181">
        <v>12408</v>
      </c>
      <c r="J798" s="181">
        <v>8688</v>
      </c>
      <c r="K798" s="181">
        <v>0</v>
      </c>
      <c r="L798" s="181">
        <v>1088</v>
      </c>
      <c r="M798" s="181">
        <v>22184</v>
      </c>
      <c r="N798" s="180"/>
      <c r="O798" s="182">
        <v>151</v>
      </c>
      <c r="P798" s="182">
        <v>0</v>
      </c>
      <c r="Q798" s="183">
        <v>3185496</v>
      </c>
      <c r="R798" s="183">
        <v>0</v>
      </c>
      <c r="S798" s="183">
        <f t="shared" si="25"/>
        <v>0</v>
      </c>
      <c r="T798" s="183">
        <v>164288</v>
      </c>
      <c r="U798" s="184">
        <f t="shared" si="26"/>
        <v>3349784</v>
      </c>
      <c r="V798" s="185"/>
      <c r="W798" s="199">
        <v>0</v>
      </c>
      <c r="X798" s="200">
        <v>0.09</v>
      </c>
      <c r="Y798" s="200">
        <v>7.6490138027869845E-2</v>
      </c>
      <c r="Z798" s="201">
        <v>0</v>
      </c>
      <c r="AA798" s="150"/>
      <c r="AB798" s="202">
        <v>62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489</v>
      </c>
      <c r="B799" s="195">
        <v>489020310</v>
      </c>
      <c r="C799" s="196" t="s">
        <v>549</v>
      </c>
      <c r="D799" s="197">
        <v>20</v>
      </c>
      <c r="E799" s="196" t="s">
        <v>47</v>
      </c>
      <c r="F799" s="197">
        <v>310</v>
      </c>
      <c r="G799" s="198" t="s">
        <v>337</v>
      </c>
      <c r="H799" s="180"/>
      <c r="I799" s="181">
        <v>12390</v>
      </c>
      <c r="J799" s="181">
        <v>4031</v>
      </c>
      <c r="K799" s="181">
        <v>0</v>
      </c>
      <c r="L799" s="181">
        <v>1088</v>
      </c>
      <c r="M799" s="181">
        <v>17509</v>
      </c>
      <c r="N799" s="180"/>
      <c r="O799" s="182">
        <v>18</v>
      </c>
      <c r="P799" s="182">
        <v>0</v>
      </c>
      <c r="Q799" s="183">
        <v>295578</v>
      </c>
      <c r="R799" s="183">
        <v>0</v>
      </c>
      <c r="S799" s="183">
        <f t="shared" si="25"/>
        <v>0</v>
      </c>
      <c r="T799" s="183">
        <v>19584</v>
      </c>
      <c r="U799" s="184">
        <f t="shared" si="26"/>
        <v>315162</v>
      </c>
      <c r="V799" s="185"/>
      <c r="W799" s="199">
        <v>0</v>
      </c>
      <c r="X799" s="200">
        <v>0.09</v>
      </c>
      <c r="Y799" s="200">
        <v>5.1114820593960594E-2</v>
      </c>
      <c r="Z799" s="201">
        <v>0</v>
      </c>
      <c r="AA799" s="150"/>
      <c r="AB799" s="202">
        <v>9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489</v>
      </c>
      <c r="B800" s="195">
        <v>489020645</v>
      </c>
      <c r="C800" s="196" t="s">
        <v>549</v>
      </c>
      <c r="D800" s="197">
        <v>20</v>
      </c>
      <c r="E800" s="196" t="s">
        <v>47</v>
      </c>
      <c r="F800" s="197">
        <v>645</v>
      </c>
      <c r="G800" s="198" t="s">
        <v>394</v>
      </c>
      <c r="H800" s="180"/>
      <c r="I800" s="181">
        <v>13892</v>
      </c>
      <c r="J800" s="181">
        <v>5487</v>
      </c>
      <c r="K800" s="181">
        <v>0</v>
      </c>
      <c r="L800" s="181">
        <v>1088</v>
      </c>
      <c r="M800" s="181">
        <v>20467</v>
      </c>
      <c r="N800" s="180"/>
      <c r="O800" s="182">
        <v>96</v>
      </c>
      <c r="P800" s="182">
        <v>0</v>
      </c>
      <c r="Q800" s="183">
        <v>1860384</v>
      </c>
      <c r="R800" s="183">
        <v>0</v>
      </c>
      <c r="S800" s="183">
        <f t="shared" si="25"/>
        <v>0</v>
      </c>
      <c r="T800" s="183">
        <v>104448</v>
      </c>
      <c r="U800" s="184">
        <f t="shared" si="26"/>
        <v>1964832</v>
      </c>
      <c r="V800" s="185"/>
      <c r="W800" s="199">
        <v>0</v>
      </c>
      <c r="X800" s="200">
        <v>0.09</v>
      </c>
      <c r="Y800" s="200">
        <v>3.9312945018864114E-2</v>
      </c>
      <c r="Z800" s="201">
        <v>0</v>
      </c>
      <c r="AA800" s="150"/>
      <c r="AB800" s="202">
        <v>20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489</v>
      </c>
      <c r="B801" s="195">
        <v>489020660</v>
      </c>
      <c r="C801" s="196" t="s">
        <v>549</v>
      </c>
      <c r="D801" s="197">
        <v>20</v>
      </c>
      <c r="E801" s="196" t="s">
        <v>47</v>
      </c>
      <c r="F801" s="197">
        <v>660</v>
      </c>
      <c r="G801" s="198" t="s">
        <v>398</v>
      </c>
      <c r="H801" s="180"/>
      <c r="I801" s="181">
        <v>14140</v>
      </c>
      <c r="J801" s="181">
        <v>11353</v>
      </c>
      <c r="K801" s="181">
        <v>0</v>
      </c>
      <c r="L801" s="181">
        <v>1088</v>
      </c>
      <c r="M801" s="181">
        <v>26581</v>
      </c>
      <c r="N801" s="180"/>
      <c r="O801" s="182">
        <v>24</v>
      </c>
      <c r="P801" s="182">
        <v>0</v>
      </c>
      <c r="Q801" s="183">
        <v>611832</v>
      </c>
      <c r="R801" s="183">
        <v>0</v>
      </c>
      <c r="S801" s="183">
        <f t="shared" si="25"/>
        <v>0</v>
      </c>
      <c r="T801" s="183">
        <v>26112</v>
      </c>
      <c r="U801" s="184">
        <f t="shared" si="26"/>
        <v>637944</v>
      </c>
      <c r="V801" s="185"/>
      <c r="W801" s="199">
        <v>0</v>
      </c>
      <c r="X801" s="200">
        <v>0.09</v>
      </c>
      <c r="Y801" s="200">
        <v>7.7251526852637226E-2</v>
      </c>
      <c r="Z801" s="201">
        <v>0</v>
      </c>
      <c r="AA801" s="150"/>
      <c r="AB801" s="202">
        <v>3</v>
      </c>
      <c r="AC801" s="203">
        <v>0</v>
      </c>
      <c r="AD801" s="184">
        <v>0</v>
      </c>
      <c r="AE801" s="203">
        <v>0</v>
      </c>
      <c r="AF801" s="204">
        <v>0</v>
      </c>
      <c r="AG801" s="193"/>
    </row>
    <row r="802" spans="1:33" s="59" customFormat="1">
      <c r="A802" s="194">
        <v>489</v>
      </c>
      <c r="B802" s="195">
        <v>489020712</v>
      </c>
      <c r="C802" s="196" t="s">
        <v>549</v>
      </c>
      <c r="D802" s="197">
        <v>20</v>
      </c>
      <c r="E802" s="196" t="s">
        <v>47</v>
      </c>
      <c r="F802" s="197">
        <v>712</v>
      </c>
      <c r="G802" s="198" t="s">
        <v>415</v>
      </c>
      <c r="H802" s="180"/>
      <c r="I802" s="181">
        <v>12684</v>
      </c>
      <c r="J802" s="181">
        <v>9510</v>
      </c>
      <c r="K802" s="181">
        <v>0</v>
      </c>
      <c r="L802" s="181">
        <v>1088</v>
      </c>
      <c r="M802" s="181">
        <v>23282</v>
      </c>
      <c r="N802" s="180"/>
      <c r="O802" s="182">
        <v>31</v>
      </c>
      <c r="P802" s="182">
        <v>0</v>
      </c>
      <c r="Q802" s="183">
        <v>688014</v>
      </c>
      <c r="R802" s="183">
        <v>0</v>
      </c>
      <c r="S802" s="183">
        <f t="shared" si="25"/>
        <v>0</v>
      </c>
      <c r="T802" s="183">
        <v>33728</v>
      </c>
      <c r="U802" s="184">
        <f t="shared" si="26"/>
        <v>721742</v>
      </c>
      <c r="V802" s="185"/>
      <c r="W802" s="199">
        <v>0</v>
      </c>
      <c r="X802" s="200">
        <v>0.09</v>
      </c>
      <c r="Y802" s="200">
        <v>2.437676161888911E-2</v>
      </c>
      <c r="Z802" s="201">
        <v>0</v>
      </c>
      <c r="AA802" s="150"/>
      <c r="AB802" s="202">
        <v>10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491</v>
      </c>
      <c r="B803" s="195">
        <v>491095072</v>
      </c>
      <c r="C803" s="196" t="s">
        <v>550</v>
      </c>
      <c r="D803" s="197">
        <v>95</v>
      </c>
      <c r="E803" s="196" t="s">
        <v>122</v>
      </c>
      <c r="F803" s="197">
        <v>72</v>
      </c>
      <c r="G803" s="198" t="s">
        <v>99</v>
      </c>
      <c r="H803" s="180"/>
      <c r="I803" s="181">
        <v>16419</v>
      </c>
      <c r="J803" s="181">
        <v>4019</v>
      </c>
      <c r="K803" s="181">
        <v>0</v>
      </c>
      <c r="L803" s="181">
        <v>1088</v>
      </c>
      <c r="M803" s="181">
        <v>21526</v>
      </c>
      <c r="N803" s="180"/>
      <c r="O803" s="182">
        <v>4</v>
      </c>
      <c r="P803" s="182">
        <v>0</v>
      </c>
      <c r="Q803" s="183">
        <v>81752</v>
      </c>
      <c r="R803" s="183">
        <v>0</v>
      </c>
      <c r="S803" s="183">
        <f t="shared" si="25"/>
        <v>0</v>
      </c>
      <c r="T803" s="183">
        <v>4352</v>
      </c>
      <c r="U803" s="184">
        <f t="shared" si="26"/>
        <v>86104</v>
      </c>
      <c r="V803" s="185"/>
      <c r="W803" s="199">
        <v>0</v>
      </c>
      <c r="X803" s="200">
        <v>0.09</v>
      </c>
      <c r="Y803" s="200">
        <v>3.2337786577233529E-3</v>
      </c>
      <c r="Z803" s="201">
        <v>0</v>
      </c>
      <c r="AA803" s="150"/>
      <c r="AB803" s="202">
        <v>3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491</v>
      </c>
      <c r="B804" s="195">
        <v>491095095</v>
      </c>
      <c r="C804" s="196" t="s">
        <v>550</v>
      </c>
      <c r="D804" s="197">
        <v>95</v>
      </c>
      <c r="E804" s="196" t="s">
        <v>122</v>
      </c>
      <c r="F804" s="197">
        <v>95</v>
      </c>
      <c r="G804" s="198" t="s">
        <v>122</v>
      </c>
      <c r="H804" s="180"/>
      <c r="I804" s="181">
        <v>15193</v>
      </c>
      <c r="J804" s="181">
        <v>36</v>
      </c>
      <c r="K804" s="181">
        <v>0</v>
      </c>
      <c r="L804" s="181">
        <v>1088</v>
      </c>
      <c r="M804" s="181">
        <v>16317</v>
      </c>
      <c r="N804" s="180"/>
      <c r="O804" s="182">
        <v>1184</v>
      </c>
      <c r="P804" s="182">
        <v>0</v>
      </c>
      <c r="Q804" s="183">
        <v>18031136</v>
      </c>
      <c r="R804" s="183">
        <v>0</v>
      </c>
      <c r="S804" s="183">
        <f t="shared" si="25"/>
        <v>0</v>
      </c>
      <c r="T804" s="183">
        <v>1288192</v>
      </c>
      <c r="U804" s="184">
        <f t="shared" si="26"/>
        <v>19319328</v>
      </c>
      <c r="V804" s="185"/>
      <c r="W804" s="199">
        <v>0</v>
      </c>
      <c r="X804" s="200">
        <v>0.18</v>
      </c>
      <c r="Y804" s="200">
        <v>0.13194750985476952</v>
      </c>
      <c r="Z804" s="201">
        <v>0</v>
      </c>
      <c r="AA804" s="150"/>
      <c r="AB804" s="202">
        <v>469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491</v>
      </c>
      <c r="B805" s="195">
        <v>491095201</v>
      </c>
      <c r="C805" s="196" t="s">
        <v>550</v>
      </c>
      <c r="D805" s="197">
        <v>95</v>
      </c>
      <c r="E805" s="196" t="s">
        <v>122</v>
      </c>
      <c r="F805" s="197">
        <v>201</v>
      </c>
      <c r="G805" s="198" t="s">
        <v>228</v>
      </c>
      <c r="H805" s="180"/>
      <c r="I805" s="181">
        <v>16343</v>
      </c>
      <c r="J805" s="181">
        <v>93</v>
      </c>
      <c r="K805" s="181">
        <v>0</v>
      </c>
      <c r="L805" s="181">
        <v>1088</v>
      </c>
      <c r="M805" s="181">
        <v>17524</v>
      </c>
      <c r="N805" s="180"/>
      <c r="O805" s="182">
        <v>18</v>
      </c>
      <c r="P805" s="182">
        <v>0</v>
      </c>
      <c r="Q805" s="183">
        <v>295848</v>
      </c>
      <c r="R805" s="183">
        <v>0</v>
      </c>
      <c r="S805" s="183">
        <f t="shared" si="25"/>
        <v>0</v>
      </c>
      <c r="T805" s="183">
        <v>19584</v>
      </c>
      <c r="U805" s="184">
        <f t="shared" si="26"/>
        <v>315432</v>
      </c>
      <c r="V805" s="185"/>
      <c r="W805" s="199">
        <v>0</v>
      </c>
      <c r="X805" s="200">
        <v>0.18</v>
      </c>
      <c r="Y805" s="200">
        <v>0.10523396025320536</v>
      </c>
      <c r="Z805" s="201">
        <v>0</v>
      </c>
      <c r="AA805" s="150"/>
      <c r="AB805" s="202">
        <v>7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491</v>
      </c>
      <c r="B806" s="195">
        <v>491095265</v>
      </c>
      <c r="C806" s="196" t="s">
        <v>550</v>
      </c>
      <c r="D806" s="197">
        <v>95</v>
      </c>
      <c r="E806" s="196" t="s">
        <v>122</v>
      </c>
      <c r="F806" s="197">
        <v>265</v>
      </c>
      <c r="G806" s="198" t="s">
        <v>292</v>
      </c>
      <c r="H806" s="180"/>
      <c r="I806" s="181">
        <v>14984</v>
      </c>
      <c r="J806" s="181">
        <v>6240</v>
      </c>
      <c r="K806" s="181">
        <v>0</v>
      </c>
      <c r="L806" s="181">
        <v>1088</v>
      </c>
      <c r="M806" s="181">
        <v>22312</v>
      </c>
      <c r="N806" s="180"/>
      <c r="O806" s="182">
        <v>3</v>
      </c>
      <c r="P806" s="182">
        <v>0</v>
      </c>
      <c r="Q806" s="183">
        <v>63672</v>
      </c>
      <c r="R806" s="183">
        <v>0</v>
      </c>
      <c r="S806" s="183">
        <f t="shared" si="25"/>
        <v>0</v>
      </c>
      <c r="T806" s="183">
        <v>3264</v>
      </c>
      <c r="U806" s="184">
        <f t="shared" si="26"/>
        <v>66936</v>
      </c>
      <c r="V806" s="185"/>
      <c r="W806" s="199">
        <v>0</v>
      </c>
      <c r="X806" s="200">
        <v>0.09</v>
      </c>
      <c r="Y806" s="200">
        <v>1.7889979324475145E-3</v>
      </c>
      <c r="Z806" s="201">
        <v>0</v>
      </c>
      <c r="AA806" s="150"/>
      <c r="AB806" s="202">
        <v>2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491</v>
      </c>
      <c r="B807" s="195">
        <v>491095273</v>
      </c>
      <c r="C807" s="196" t="s">
        <v>550</v>
      </c>
      <c r="D807" s="197">
        <v>95</v>
      </c>
      <c r="E807" s="196" t="s">
        <v>122</v>
      </c>
      <c r="F807" s="197">
        <v>273</v>
      </c>
      <c r="G807" s="198" t="s">
        <v>300</v>
      </c>
      <c r="H807" s="180"/>
      <c r="I807" s="181">
        <v>12280</v>
      </c>
      <c r="J807" s="181">
        <v>3831</v>
      </c>
      <c r="K807" s="181">
        <v>0</v>
      </c>
      <c r="L807" s="181">
        <v>1088</v>
      </c>
      <c r="M807" s="181">
        <v>17199</v>
      </c>
      <c r="N807" s="180"/>
      <c r="O807" s="182">
        <v>13</v>
      </c>
      <c r="P807" s="182">
        <v>0</v>
      </c>
      <c r="Q807" s="183">
        <v>209443</v>
      </c>
      <c r="R807" s="183">
        <v>0</v>
      </c>
      <c r="S807" s="183">
        <f t="shared" si="25"/>
        <v>0</v>
      </c>
      <c r="T807" s="183">
        <v>14144</v>
      </c>
      <c r="U807" s="184">
        <f t="shared" si="26"/>
        <v>223587</v>
      </c>
      <c r="V807" s="185"/>
      <c r="W807" s="199">
        <v>0</v>
      </c>
      <c r="X807" s="200">
        <v>0.09</v>
      </c>
      <c r="Y807" s="200">
        <v>7.6358821382890799E-3</v>
      </c>
      <c r="Z807" s="201">
        <v>0</v>
      </c>
      <c r="AA807" s="150"/>
      <c r="AB807" s="202">
        <v>8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491</v>
      </c>
      <c r="B808" s="195">
        <v>491095292</v>
      </c>
      <c r="C808" s="196" t="s">
        <v>550</v>
      </c>
      <c r="D808" s="197">
        <v>95</v>
      </c>
      <c r="E808" s="196" t="s">
        <v>122</v>
      </c>
      <c r="F808" s="197">
        <v>292</v>
      </c>
      <c r="G808" s="198" t="s">
        <v>319</v>
      </c>
      <c r="H808" s="180"/>
      <c r="I808" s="181">
        <v>14128</v>
      </c>
      <c r="J808" s="181">
        <v>1635</v>
      </c>
      <c r="K808" s="181">
        <v>0</v>
      </c>
      <c r="L808" s="181">
        <v>1088</v>
      </c>
      <c r="M808" s="181">
        <v>16851</v>
      </c>
      <c r="N808" s="180"/>
      <c r="O808" s="182">
        <v>17</v>
      </c>
      <c r="P808" s="182">
        <v>0</v>
      </c>
      <c r="Q808" s="183">
        <v>267971</v>
      </c>
      <c r="R808" s="183">
        <v>0</v>
      </c>
      <c r="S808" s="183">
        <f t="shared" si="25"/>
        <v>0</v>
      </c>
      <c r="T808" s="183">
        <v>18496</v>
      </c>
      <c r="U808" s="184">
        <f t="shared" si="26"/>
        <v>286467</v>
      </c>
      <c r="V808" s="185"/>
      <c r="W808" s="199">
        <v>0</v>
      </c>
      <c r="X808" s="200">
        <v>0.09</v>
      </c>
      <c r="Y808" s="200">
        <v>1.2021644859046481E-2</v>
      </c>
      <c r="Z808" s="201">
        <v>0</v>
      </c>
      <c r="AA808" s="150"/>
      <c r="AB808" s="202">
        <v>12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491</v>
      </c>
      <c r="B809" s="195">
        <v>491095293</v>
      </c>
      <c r="C809" s="196" t="s">
        <v>550</v>
      </c>
      <c r="D809" s="197">
        <v>95</v>
      </c>
      <c r="E809" s="196" t="s">
        <v>122</v>
      </c>
      <c r="F809" s="197">
        <v>293</v>
      </c>
      <c r="G809" s="198" t="s">
        <v>320</v>
      </c>
      <c r="H809" s="180"/>
      <c r="I809" s="181">
        <v>11611</v>
      </c>
      <c r="J809" s="181">
        <v>325</v>
      </c>
      <c r="K809" s="181">
        <v>0</v>
      </c>
      <c r="L809" s="181">
        <v>1088</v>
      </c>
      <c r="M809" s="181">
        <v>13024</v>
      </c>
      <c r="N809" s="180"/>
      <c r="O809" s="182">
        <v>1</v>
      </c>
      <c r="P809" s="182">
        <v>0</v>
      </c>
      <c r="Q809" s="183">
        <v>11936</v>
      </c>
      <c r="R809" s="183">
        <v>0</v>
      </c>
      <c r="S809" s="183">
        <f t="shared" si="25"/>
        <v>0</v>
      </c>
      <c r="T809" s="183">
        <v>1088</v>
      </c>
      <c r="U809" s="184">
        <f t="shared" si="26"/>
        <v>13024</v>
      </c>
      <c r="V809" s="185"/>
      <c r="W809" s="199">
        <v>0</v>
      </c>
      <c r="X809" s="200">
        <v>0.18</v>
      </c>
      <c r="Y809" s="200">
        <v>1.2223374362170256E-2</v>
      </c>
      <c r="Z809" s="201">
        <v>0</v>
      </c>
      <c r="AA809" s="150"/>
      <c r="AB809" s="202">
        <v>1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491</v>
      </c>
      <c r="B810" s="195">
        <v>491095331</v>
      </c>
      <c r="C810" s="196" t="s">
        <v>550</v>
      </c>
      <c r="D810" s="197">
        <v>95</v>
      </c>
      <c r="E810" s="196" t="s">
        <v>122</v>
      </c>
      <c r="F810" s="197">
        <v>331</v>
      </c>
      <c r="G810" s="198" t="s">
        <v>358</v>
      </c>
      <c r="H810" s="180"/>
      <c r="I810" s="181">
        <v>13306</v>
      </c>
      <c r="J810" s="181">
        <v>2972</v>
      </c>
      <c r="K810" s="181">
        <v>0</v>
      </c>
      <c r="L810" s="181">
        <v>1088</v>
      </c>
      <c r="M810" s="181">
        <v>17366</v>
      </c>
      <c r="N810" s="180"/>
      <c r="O810" s="182">
        <v>36</v>
      </c>
      <c r="P810" s="182">
        <v>0</v>
      </c>
      <c r="Q810" s="183">
        <v>586008</v>
      </c>
      <c r="R810" s="183">
        <v>0</v>
      </c>
      <c r="S810" s="183">
        <f t="shared" si="25"/>
        <v>0</v>
      </c>
      <c r="T810" s="183">
        <v>39168</v>
      </c>
      <c r="U810" s="184">
        <f t="shared" si="26"/>
        <v>625176</v>
      </c>
      <c r="V810" s="185"/>
      <c r="W810" s="199">
        <v>0</v>
      </c>
      <c r="X810" s="200">
        <v>0.09</v>
      </c>
      <c r="Y810" s="200">
        <v>2.8660887703461969E-2</v>
      </c>
      <c r="Z810" s="201">
        <v>0</v>
      </c>
      <c r="AA810" s="150"/>
      <c r="AB810" s="202">
        <v>14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491</v>
      </c>
      <c r="B811" s="195">
        <v>491095650</v>
      </c>
      <c r="C811" s="196" t="s">
        <v>550</v>
      </c>
      <c r="D811" s="197">
        <v>95</v>
      </c>
      <c r="E811" s="196" t="s">
        <v>122</v>
      </c>
      <c r="F811" s="197">
        <v>650</v>
      </c>
      <c r="G811" s="198" t="s">
        <v>395</v>
      </c>
      <c r="H811" s="180"/>
      <c r="I811" s="181">
        <v>11212</v>
      </c>
      <c r="J811" s="181">
        <v>3916</v>
      </c>
      <c r="K811" s="181">
        <v>0</v>
      </c>
      <c r="L811" s="181">
        <v>1088</v>
      </c>
      <c r="M811" s="181">
        <v>16216</v>
      </c>
      <c r="N811" s="180"/>
      <c r="O811" s="182">
        <v>2</v>
      </c>
      <c r="P811" s="182">
        <v>0</v>
      </c>
      <c r="Q811" s="183">
        <v>30256</v>
      </c>
      <c r="R811" s="183">
        <v>0</v>
      </c>
      <c r="S811" s="183">
        <f t="shared" si="25"/>
        <v>0</v>
      </c>
      <c r="T811" s="183">
        <v>2176</v>
      </c>
      <c r="U811" s="184">
        <f t="shared" si="26"/>
        <v>32432</v>
      </c>
      <c r="V811" s="185"/>
      <c r="W811" s="199">
        <v>0</v>
      </c>
      <c r="X811" s="200">
        <v>0.09</v>
      </c>
      <c r="Y811" s="200">
        <v>6.9209293882205856E-4</v>
      </c>
      <c r="Z811" s="201">
        <v>0</v>
      </c>
      <c r="AA811" s="150"/>
      <c r="AB811" s="202">
        <v>1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491</v>
      </c>
      <c r="B812" s="195">
        <v>491095665</v>
      </c>
      <c r="C812" s="196" t="s">
        <v>550</v>
      </c>
      <c r="D812" s="197">
        <v>95</v>
      </c>
      <c r="E812" s="196" t="s">
        <v>122</v>
      </c>
      <c r="F812" s="197">
        <v>665</v>
      </c>
      <c r="G812" s="198" t="s">
        <v>400</v>
      </c>
      <c r="H812" s="180"/>
      <c r="I812" s="181">
        <v>12753</v>
      </c>
      <c r="J812" s="181">
        <v>1567</v>
      </c>
      <c r="K812" s="181">
        <v>0</v>
      </c>
      <c r="L812" s="181">
        <v>1088</v>
      </c>
      <c r="M812" s="181">
        <v>15408</v>
      </c>
      <c r="N812" s="180"/>
      <c r="O812" s="182">
        <v>2</v>
      </c>
      <c r="P812" s="182">
        <v>0</v>
      </c>
      <c r="Q812" s="183">
        <v>28640</v>
      </c>
      <c r="R812" s="183">
        <v>0</v>
      </c>
      <c r="S812" s="183">
        <f t="shared" si="25"/>
        <v>0</v>
      </c>
      <c r="T812" s="183">
        <v>2176</v>
      </c>
      <c r="U812" s="184">
        <f t="shared" si="26"/>
        <v>30816</v>
      </c>
      <c r="V812" s="185"/>
      <c r="W812" s="199">
        <v>0</v>
      </c>
      <c r="X812" s="200">
        <v>0.09</v>
      </c>
      <c r="Y812" s="200">
        <v>5.9898629602895695E-3</v>
      </c>
      <c r="Z812" s="201">
        <v>0</v>
      </c>
      <c r="AA812" s="150"/>
      <c r="AB812" s="202">
        <v>1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491</v>
      </c>
      <c r="B813" s="195">
        <v>491095763</v>
      </c>
      <c r="C813" s="196" t="s">
        <v>550</v>
      </c>
      <c r="D813" s="197">
        <v>95</v>
      </c>
      <c r="E813" s="196" t="s">
        <v>122</v>
      </c>
      <c r="F813" s="197">
        <v>763</v>
      </c>
      <c r="G813" s="198" t="s">
        <v>429</v>
      </c>
      <c r="H813" s="180"/>
      <c r="I813" s="181">
        <v>13817</v>
      </c>
      <c r="J813" s="181">
        <v>3293</v>
      </c>
      <c r="K813" s="181">
        <v>0</v>
      </c>
      <c r="L813" s="181">
        <v>1088</v>
      </c>
      <c r="M813" s="181">
        <v>18198</v>
      </c>
      <c r="N813" s="180"/>
      <c r="O813" s="182">
        <v>3</v>
      </c>
      <c r="P813" s="182">
        <v>0</v>
      </c>
      <c r="Q813" s="183">
        <v>51330</v>
      </c>
      <c r="R813" s="183">
        <v>0</v>
      </c>
      <c r="S813" s="183">
        <f t="shared" si="25"/>
        <v>0</v>
      </c>
      <c r="T813" s="183">
        <v>3264</v>
      </c>
      <c r="U813" s="184">
        <f t="shared" si="26"/>
        <v>54594</v>
      </c>
      <c r="V813" s="185"/>
      <c r="W813" s="199">
        <v>0</v>
      </c>
      <c r="X813" s="200">
        <v>0.09</v>
      </c>
      <c r="Y813" s="200">
        <v>5.3200222444709485E-3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492</v>
      </c>
      <c r="B814" s="195">
        <v>492281061</v>
      </c>
      <c r="C814" s="196" t="s">
        <v>551</v>
      </c>
      <c r="D814" s="197">
        <v>281</v>
      </c>
      <c r="E814" s="196" t="s">
        <v>308</v>
      </c>
      <c r="F814" s="197">
        <v>61</v>
      </c>
      <c r="G814" s="198" t="s">
        <v>88</v>
      </c>
      <c r="H814" s="180"/>
      <c r="I814" s="181">
        <v>10115</v>
      </c>
      <c r="J814" s="181">
        <v>421</v>
      </c>
      <c r="K814" s="181">
        <v>0</v>
      </c>
      <c r="L814" s="181">
        <v>1088</v>
      </c>
      <c r="M814" s="181">
        <v>11624</v>
      </c>
      <c r="N814" s="180"/>
      <c r="O814" s="182">
        <v>2</v>
      </c>
      <c r="P814" s="182">
        <v>0</v>
      </c>
      <c r="Q814" s="183">
        <v>21072</v>
      </c>
      <c r="R814" s="183">
        <v>0</v>
      </c>
      <c r="S814" s="183">
        <f t="shared" si="25"/>
        <v>0</v>
      </c>
      <c r="T814" s="183">
        <v>2176</v>
      </c>
      <c r="U814" s="184">
        <f t="shared" si="26"/>
        <v>23248</v>
      </c>
      <c r="V814" s="185"/>
      <c r="W814" s="199">
        <v>0</v>
      </c>
      <c r="X814" s="200">
        <v>0.09</v>
      </c>
      <c r="Y814" s="200">
        <v>4.8976625189419531E-2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492</v>
      </c>
      <c r="B815" s="195">
        <v>492281086</v>
      </c>
      <c r="C815" s="196" t="s">
        <v>551</v>
      </c>
      <c r="D815" s="197">
        <v>281</v>
      </c>
      <c r="E815" s="196" t="s">
        <v>308</v>
      </c>
      <c r="F815" s="197">
        <v>86</v>
      </c>
      <c r="G815" s="198" t="s">
        <v>113</v>
      </c>
      <c r="H815" s="180"/>
      <c r="I815" s="181">
        <v>13303.401318407959</v>
      </c>
      <c r="J815" s="181">
        <v>1354</v>
      </c>
      <c r="K815" s="181">
        <v>0</v>
      </c>
      <c r="L815" s="181">
        <v>1088</v>
      </c>
      <c r="M815" s="181">
        <v>15745.401318407959</v>
      </c>
      <c r="N815" s="180"/>
      <c r="O815" s="182">
        <v>1</v>
      </c>
      <c r="P815" s="182">
        <v>0</v>
      </c>
      <c r="Q815" s="183">
        <v>14657</v>
      </c>
      <c r="R815" s="183">
        <v>0</v>
      </c>
      <c r="S815" s="183">
        <f t="shared" si="25"/>
        <v>0</v>
      </c>
      <c r="T815" s="183">
        <v>1088</v>
      </c>
      <c r="U815" s="184">
        <f t="shared" si="26"/>
        <v>15745</v>
      </c>
      <c r="V815" s="185"/>
      <c r="W815" s="199">
        <v>0</v>
      </c>
      <c r="X815" s="200">
        <v>0.09</v>
      </c>
      <c r="Y815" s="200">
        <v>6.5242144265274263E-2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492</v>
      </c>
      <c r="B816" s="195">
        <v>492281087</v>
      </c>
      <c r="C816" s="196" t="s">
        <v>551</v>
      </c>
      <c r="D816" s="197">
        <v>281</v>
      </c>
      <c r="E816" s="196" t="s">
        <v>308</v>
      </c>
      <c r="F816" s="197">
        <v>87</v>
      </c>
      <c r="G816" s="198" t="s">
        <v>114</v>
      </c>
      <c r="H816" s="180"/>
      <c r="I816" s="181">
        <v>12232.634074950691</v>
      </c>
      <c r="J816" s="181">
        <v>4683</v>
      </c>
      <c r="K816" s="181">
        <v>0</v>
      </c>
      <c r="L816" s="181">
        <v>1088</v>
      </c>
      <c r="M816" s="181">
        <v>18003.634074950693</v>
      </c>
      <c r="N816" s="180"/>
      <c r="O816" s="182">
        <v>2</v>
      </c>
      <c r="P816" s="182">
        <v>0</v>
      </c>
      <c r="Q816" s="183">
        <v>33832</v>
      </c>
      <c r="R816" s="183">
        <v>0</v>
      </c>
      <c r="S816" s="183">
        <f t="shared" si="25"/>
        <v>0</v>
      </c>
      <c r="T816" s="183">
        <v>2176</v>
      </c>
      <c r="U816" s="184">
        <f t="shared" si="26"/>
        <v>36008</v>
      </c>
      <c r="V816" s="185"/>
      <c r="W816" s="199">
        <v>0</v>
      </c>
      <c r="X816" s="200">
        <v>0.09</v>
      </c>
      <c r="Y816" s="200">
        <v>6.6910589519812705E-3</v>
      </c>
      <c r="Z816" s="201">
        <v>0</v>
      </c>
      <c r="AA816" s="150"/>
      <c r="AB816" s="202">
        <v>0</v>
      </c>
      <c r="AC816" s="203">
        <v>0</v>
      </c>
      <c r="AD816" s="184">
        <v>0</v>
      </c>
      <c r="AE816" s="203">
        <v>0</v>
      </c>
      <c r="AF816" s="204">
        <v>0</v>
      </c>
      <c r="AG816" s="193"/>
    </row>
    <row r="817" spans="1:33" s="59" customFormat="1">
      <c r="A817" s="194">
        <v>492</v>
      </c>
      <c r="B817" s="195">
        <v>492281281</v>
      </c>
      <c r="C817" s="196" t="s">
        <v>551</v>
      </c>
      <c r="D817" s="197">
        <v>281</v>
      </c>
      <c r="E817" s="196" t="s">
        <v>308</v>
      </c>
      <c r="F817" s="197">
        <v>281</v>
      </c>
      <c r="G817" s="198" t="s">
        <v>308</v>
      </c>
      <c r="H817" s="180"/>
      <c r="I817" s="181">
        <v>16577</v>
      </c>
      <c r="J817" s="181">
        <v>3</v>
      </c>
      <c r="K817" s="181">
        <v>0</v>
      </c>
      <c r="L817" s="181">
        <v>1088</v>
      </c>
      <c r="M817" s="181">
        <v>17668</v>
      </c>
      <c r="N817" s="180"/>
      <c r="O817" s="182">
        <v>346</v>
      </c>
      <c r="P817" s="182">
        <v>0</v>
      </c>
      <c r="Q817" s="183">
        <v>5736680</v>
      </c>
      <c r="R817" s="183">
        <v>0</v>
      </c>
      <c r="S817" s="183">
        <f t="shared" si="25"/>
        <v>0</v>
      </c>
      <c r="T817" s="183">
        <v>376448</v>
      </c>
      <c r="U817" s="184">
        <f t="shared" si="26"/>
        <v>6113128</v>
      </c>
      <c r="V817" s="185"/>
      <c r="W817" s="199">
        <v>0</v>
      </c>
      <c r="X817" s="200">
        <v>0.18</v>
      </c>
      <c r="Y817" s="200">
        <v>0.14941709021422631</v>
      </c>
      <c r="Z817" s="201">
        <v>0</v>
      </c>
      <c r="AA817" s="150"/>
      <c r="AB817" s="202">
        <v>0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492</v>
      </c>
      <c r="B818" s="195">
        <v>492281332</v>
      </c>
      <c r="C818" s="196" t="s">
        <v>551</v>
      </c>
      <c r="D818" s="197">
        <v>281</v>
      </c>
      <c r="E818" s="196" t="s">
        <v>308</v>
      </c>
      <c r="F818" s="197">
        <v>332</v>
      </c>
      <c r="G818" s="198" t="s">
        <v>359</v>
      </c>
      <c r="H818" s="180"/>
      <c r="I818" s="181">
        <v>14678.608624649149</v>
      </c>
      <c r="J818" s="181">
        <v>1111</v>
      </c>
      <c r="K818" s="181">
        <v>0</v>
      </c>
      <c r="L818" s="181">
        <v>1088</v>
      </c>
      <c r="M818" s="181">
        <v>16877.608624649147</v>
      </c>
      <c r="N818" s="180"/>
      <c r="O818" s="182">
        <v>1</v>
      </c>
      <c r="P818" s="182">
        <v>0</v>
      </c>
      <c r="Q818" s="183">
        <v>15790</v>
      </c>
      <c r="R818" s="183">
        <v>0</v>
      </c>
      <c r="S818" s="183">
        <f t="shared" si="25"/>
        <v>0</v>
      </c>
      <c r="T818" s="183">
        <v>1088</v>
      </c>
      <c r="U818" s="184">
        <f t="shared" si="26"/>
        <v>16878</v>
      </c>
      <c r="V818" s="185"/>
      <c r="W818" s="199">
        <v>0</v>
      </c>
      <c r="X818" s="200">
        <v>0.09</v>
      </c>
      <c r="Y818" s="200">
        <v>2.5912383040564823E-2</v>
      </c>
      <c r="Z818" s="201">
        <v>0</v>
      </c>
      <c r="AA818" s="150"/>
      <c r="AB818" s="202">
        <v>0</v>
      </c>
      <c r="AC818" s="203">
        <v>0</v>
      </c>
      <c r="AD818" s="184">
        <v>0</v>
      </c>
      <c r="AE818" s="203">
        <v>0</v>
      </c>
      <c r="AF818" s="204">
        <v>0</v>
      </c>
      <c r="AG818" s="193"/>
    </row>
    <row r="819" spans="1:33" s="59" customFormat="1">
      <c r="A819" s="194">
        <v>493</v>
      </c>
      <c r="B819" s="195">
        <v>493057035</v>
      </c>
      <c r="C819" s="196" t="s">
        <v>576</v>
      </c>
      <c r="D819" s="197">
        <v>57</v>
      </c>
      <c r="E819" s="196" t="s">
        <v>84</v>
      </c>
      <c r="F819" s="197">
        <v>35</v>
      </c>
      <c r="G819" s="198" t="s">
        <v>62</v>
      </c>
      <c r="H819" s="180"/>
      <c r="I819" s="181">
        <v>20022</v>
      </c>
      <c r="J819" s="181">
        <v>8348</v>
      </c>
      <c r="K819" s="181">
        <v>0</v>
      </c>
      <c r="L819" s="181">
        <v>1088</v>
      </c>
      <c r="M819" s="181">
        <v>29458</v>
      </c>
      <c r="N819" s="180"/>
      <c r="O819" s="182">
        <v>16</v>
      </c>
      <c r="P819" s="182">
        <v>0</v>
      </c>
      <c r="Q819" s="183">
        <v>453920</v>
      </c>
      <c r="R819" s="183">
        <v>0</v>
      </c>
      <c r="S819" s="183">
        <f t="shared" si="25"/>
        <v>0</v>
      </c>
      <c r="T819" s="183">
        <v>17408</v>
      </c>
      <c r="U819" s="184">
        <f t="shared" si="26"/>
        <v>471328</v>
      </c>
      <c r="V819" s="185"/>
      <c r="W819" s="199">
        <v>0</v>
      </c>
      <c r="X819" s="200">
        <v>0.18</v>
      </c>
      <c r="Y819" s="200">
        <v>0.16565967553026908</v>
      </c>
      <c r="Z819" s="201">
        <v>0</v>
      </c>
      <c r="AA819" s="150"/>
      <c r="AB819" s="202">
        <v>0</v>
      </c>
      <c r="AC819" s="203">
        <v>0</v>
      </c>
      <c r="AD819" s="184">
        <v>0</v>
      </c>
      <c r="AE819" s="203">
        <v>0</v>
      </c>
      <c r="AF819" s="204">
        <v>0</v>
      </c>
      <c r="AG819" s="193"/>
    </row>
    <row r="820" spans="1:33" s="59" customFormat="1">
      <c r="A820" s="194">
        <v>493</v>
      </c>
      <c r="B820" s="195">
        <v>493057044</v>
      </c>
      <c r="C820" s="196" t="s">
        <v>576</v>
      </c>
      <c r="D820" s="197">
        <v>57</v>
      </c>
      <c r="E820" s="196" t="s">
        <v>84</v>
      </c>
      <c r="F820" s="197">
        <v>44</v>
      </c>
      <c r="G820" s="198" t="s">
        <v>71</v>
      </c>
      <c r="H820" s="180"/>
      <c r="I820" s="181">
        <v>16273.988402945508</v>
      </c>
      <c r="J820" s="181">
        <v>283</v>
      </c>
      <c r="K820" s="181">
        <v>0</v>
      </c>
      <c r="L820" s="181">
        <v>1088</v>
      </c>
      <c r="M820" s="181">
        <v>17644.988402945506</v>
      </c>
      <c r="N820" s="180"/>
      <c r="O820" s="182">
        <v>2</v>
      </c>
      <c r="P820" s="182">
        <v>0</v>
      </c>
      <c r="Q820" s="183">
        <v>33114</v>
      </c>
      <c r="R820" s="183">
        <v>0</v>
      </c>
      <c r="S820" s="183">
        <f t="shared" si="25"/>
        <v>0</v>
      </c>
      <c r="T820" s="183">
        <v>2176</v>
      </c>
      <c r="U820" s="184">
        <f t="shared" si="26"/>
        <v>35290</v>
      </c>
      <c r="V820" s="185"/>
      <c r="W820" s="199">
        <v>0</v>
      </c>
      <c r="X820" s="200">
        <v>0.18</v>
      </c>
      <c r="Y820" s="200">
        <v>8.4659399257885931E-2</v>
      </c>
      <c r="Z820" s="201">
        <v>0</v>
      </c>
      <c r="AA820" s="150"/>
      <c r="AB820" s="202">
        <v>0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493</v>
      </c>
      <c r="B821" s="195">
        <v>493057057</v>
      </c>
      <c r="C821" s="196" t="s">
        <v>576</v>
      </c>
      <c r="D821" s="197">
        <v>57</v>
      </c>
      <c r="E821" s="196" t="s">
        <v>84</v>
      </c>
      <c r="F821" s="197">
        <v>57</v>
      </c>
      <c r="G821" s="198" t="s">
        <v>84</v>
      </c>
      <c r="H821" s="180"/>
      <c r="I821" s="181">
        <v>19637</v>
      </c>
      <c r="J821" s="181">
        <v>569</v>
      </c>
      <c r="K821" s="181">
        <v>0</v>
      </c>
      <c r="L821" s="181">
        <v>1088</v>
      </c>
      <c r="M821" s="181">
        <v>21294</v>
      </c>
      <c r="N821" s="180"/>
      <c r="O821" s="182">
        <v>109</v>
      </c>
      <c r="P821" s="182">
        <v>0</v>
      </c>
      <c r="Q821" s="183">
        <v>2202454</v>
      </c>
      <c r="R821" s="183">
        <v>0</v>
      </c>
      <c r="S821" s="183">
        <f t="shared" si="25"/>
        <v>0</v>
      </c>
      <c r="T821" s="183">
        <v>118592</v>
      </c>
      <c r="U821" s="184">
        <f t="shared" si="26"/>
        <v>2321046</v>
      </c>
      <c r="V821" s="185"/>
      <c r="W821" s="199">
        <v>0</v>
      </c>
      <c r="X821" s="200">
        <v>0.18</v>
      </c>
      <c r="Y821" s="200">
        <v>0.12500529622681725</v>
      </c>
      <c r="Z821" s="201">
        <v>0</v>
      </c>
      <c r="AA821" s="150"/>
      <c r="AB821" s="202">
        <v>0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493</v>
      </c>
      <c r="B822" s="195">
        <v>493057093</v>
      </c>
      <c r="C822" s="196" t="s">
        <v>576</v>
      </c>
      <c r="D822" s="197">
        <v>57</v>
      </c>
      <c r="E822" s="196" t="s">
        <v>84</v>
      </c>
      <c r="F822" s="197">
        <v>93</v>
      </c>
      <c r="G822" s="198" t="s">
        <v>120</v>
      </c>
      <c r="H822" s="180"/>
      <c r="I822" s="181">
        <v>19674</v>
      </c>
      <c r="J822" s="181">
        <v>0</v>
      </c>
      <c r="K822" s="181">
        <v>0</v>
      </c>
      <c r="L822" s="181">
        <v>1088</v>
      </c>
      <c r="M822" s="181">
        <v>20762</v>
      </c>
      <c r="N822" s="180"/>
      <c r="O822" s="182">
        <v>24</v>
      </c>
      <c r="P822" s="182">
        <v>0</v>
      </c>
      <c r="Q822" s="183">
        <v>472176</v>
      </c>
      <c r="R822" s="183">
        <v>0</v>
      </c>
      <c r="S822" s="183">
        <f t="shared" si="25"/>
        <v>0</v>
      </c>
      <c r="T822" s="183">
        <v>26112</v>
      </c>
      <c r="U822" s="184">
        <f t="shared" si="26"/>
        <v>498288</v>
      </c>
      <c r="V822" s="185"/>
      <c r="W822" s="199">
        <v>0</v>
      </c>
      <c r="X822" s="200">
        <v>0.18</v>
      </c>
      <c r="Y822" s="200">
        <v>8.4913241624209698E-2</v>
      </c>
      <c r="Z822" s="201">
        <v>0</v>
      </c>
      <c r="AA822" s="150"/>
      <c r="AB822" s="202">
        <v>0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493</v>
      </c>
      <c r="B823" s="195">
        <v>493057100</v>
      </c>
      <c r="C823" s="196" t="s">
        <v>576</v>
      </c>
      <c r="D823" s="197">
        <v>57</v>
      </c>
      <c r="E823" s="196" t="s">
        <v>84</v>
      </c>
      <c r="F823" s="197">
        <v>100</v>
      </c>
      <c r="G823" s="198" t="s">
        <v>127</v>
      </c>
      <c r="H823" s="180"/>
      <c r="I823" s="181">
        <v>14909.916159198412</v>
      </c>
      <c r="J823" s="181">
        <v>4844</v>
      </c>
      <c r="K823" s="181">
        <v>0</v>
      </c>
      <c r="L823" s="181">
        <v>1088</v>
      </c>
      <c r="M823" s="181">
        <v>20841.916159198412</v>
      </c>
      <c r="N823" s="180"/>
      <c r="O823" s="182">
        <v>1</v>
      </c>
      <c r="P823" s="182">
        <v>0</v>
      </c>
      <c r="Q823" s="183">
        <v>19754</v>
      </c>
      <c r="R823" s="183">
        <v>0</v>
      </c>
      <c r="S823" s="183">
        <f t="shared" si="25"/>
        <v>0</v>
      </c>
      <c r="T823" s="183">
        <v>1088</v>
      </c>
      <c r="U823" s="184">
        <f t="shared" si="26"/>
        <v>20842</v>
      </c>
      <c r="V823" s="185"/>
      <c r="W823" s="199">
        <v>0</v>
      </c>
      <c r="X823" s="200">
        <v>0.09</v>
      </c>
      <c r="Y823" s="200">
        <v>2.9568948066868838E-2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493</v>
      </c>
      <c r="B824" s="195">
        <v>493057163</v>
      </c>
      <c r="C824" s="196" t="s">
        <v>576</v>
      </c>
      <c r="D824" s="197">
        <v>57</v>
      </c>
      <c r="E824" s="196" t="s">
        <v>84</v>
      </c>
      <c r="F824" s="197">
        <v>163</v>
      </c>
      <c r="G824" s="198" t="s">
        <v>190</v>
      </c>
      <c r="H824" s="180"/>
      <c r="I824" s="181">
        <v>17491</v>
      </c>
      <c r="J824" s="181">
        <v>152</v>
      </c>
      <c r="K824" s="181">
        <v>0</v>
      </c>
      <c r="L824" s="181">
        <v>1088</v>
      </c>
      <c r="M824" s="181">
        <v>18731</v>
      </c>
      <c r="N824" s="180"/>
      <c r="O824" s="182">
        <v>9</v>
      </c>
      <c r="P824" s="182">
        <v>0</v>
      </c>
      <c r="Q824" s="183">
        <v>158787</v>
      </c>
      <c r="R824" s="183">
        <v>0</v>
      </c>
      <c r="S824" s="183">
        <f t="shared" si="25"/>
        <v>0</v>
      </c>
      <c r="T824" s="183">
        <v>9792</v>
      </c>
      <c r="U824" s="184">
        <f t="shared" si="26"/>
        <v>168579</v>
      </c>
      <c r="V824" s="185"/>
      <c r="W824" s="199">
        <v>0</v>
      </c>
      <c r="X824" s="200">
        <v>0.113490033140277</v>
      </c>
      <c r="Y824" s="200">
        <v>9.5669381908217804E-2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493</v>
      </c>
      <c r="B825" s="195">
        <v>493057165</v>
      </c>
      <c r="C825" s="196" t="s">
        <v>576</v>
      </c>
      <c r="D825" s="197">
        <v>57</v>
      </c>
      <c r="E825" s="196" t="s">
        <v>84</v>
      </c>
      <c r="F825" s="197">
        <v>165</v>
      </c>
      <c r="G825" s="198" t="s">
        <v>192</v>
      </c>
      <c r="H825" s="180"/>
      <c r="I825" s="181">
        <v>18690</v>
      </c>
      <c r="J825" s="181">
        <v>0</v>
      </c>
      <c r="K825" s="181">
        <v>0</v>
      </c>
      <c r="L825" s="181">
        <v>1088</v>
      </c>
      <c r="M825" s="181">
        <v>19778</v>
      </c>
      <c r="N825" s="180"/>
      <c r="O825" s="182">
        <v>2</v>
      </c>
      <c r="P825" s="182">
        <v>0</v>
      </c>
      <c r="Q825" s="183">
        <v>37380</v>
      </c>
      <c r="R825" s="183">
        <v>0</v>
      </c>
      <c r="S825" s="183">
        <f t="shared" si="25"/>
        <v>0</v>
      </c>
      <c r="T825" s="183">
        <v>2176</v>
      </c>
      <c r="U825" s="184">
        <f t="shared" si="26"/>
        <v>39556</v>
      </c>
      <c r="V825" s="185"/>
      <c r="W825" s="199">
        <v>0</v>
      </c>
      <c r="X825" s="200">
        <v>9.8299999999999998E-2</v>
      </c>
      <c r="Y825" s="200">
        <v>8.6923080863632401E-2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493</v>
      </c>
      <c r="B826" s="195">
        <v>493057176</v>
      </c>
      <c r="C826" s="196" t="s">
        <v>576</v>
      </c>
      <c r="D826" s="197">
        <v>57</v>
      </c>
      <c r="E826" s="196" t="s">
        <v>84</v>
      </c>
      <c r="F826" s="197">
        <v>176</v>
      </c>
      <c r="G826" s="198" t="s">
        <v>203</v>
      </c>
      <c r="H826" s="180"/>
      <c r="I826" s="181">
        <v>20097</v>
      </c>
      <c r="J826" s="181">
        <v>8459</v>
      </c>
      <c r="K826" s="181">
        <v>0</v>
      </c>
      <c r="L826" s="181">
        <v>1088</v>
      </c>
      <c r="M826" s="181">
        <v>29644</v>
      </c>
      <c r="N826" s="180"/>
      <c r="O826" s="182">
        <v>3</v>
      </c>
      <c r="P826" s="182">
        <v>0</v>
      </c>
      <c r="Q826" s="183">
        <v>85668</v>
      </c>
      <c r="R826" s="183">
        <v>0</v>
      </c>
      <c r="S826" s="183">
        <f t="shared" si="25"/>
        <v>0</v>
      </c>
      <c r="T826" s="183">
        <v>3264</v>
      </c>
      <c r="U826" s="184">
        <f t="shared" si="26"/>
        <v>88932</v>
      </c>
      <c r="V826" s="185"/>
      <c r="W826" s="199">
        <v>0</v>
      </c>
      <c r="X826" s="200">
        <v>0.09</v>
      </c>
      <c r="Y826" s="200">
        <v>8.6472186273090834E-2</v>
      </c>
      <c r="Z826" s="201">
        <v>0</v>
      </c>
      <c r="AA826" s="150"/>
      <c r="AB826" s="202">
        <v>0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493</v>
      </c>
      <c r="B827" s="195">
        <v>493057178</v>
      </c>
      <c r="C827" s="196" t="s">
        <v>576</v>
      </c>
      <c r="D827" s="197">
        <v>57</v>
      </c>
      <c r="E827" s="196" t="s">
        <v>84</v>
      </c>
      <c r="F827" s="197">
        <v>178</v>
      </c>
      <c r="G827" s="198" t="s">
        <v>205</v>
      </c>
      <c r="H827" s="180"/>
      <c r="I827" s="181">
        <v>11927.888034239677</v>
      </c>
      <c r="J827" s="181">
        <v>1307</v>
      </c>
      <c r="K827" s="181">
        <v>0</v>
      </c>
      <c r="L827" s="181">
        <v>1088</v>
      </c>
      <c r="M827" s="181">
        <v>14322.888034239677</v>
      </c>
      <c r="N827" s="180"/>
      <c r="O827" s="182">
        <v>1</v>
      </c>
      <c r="P827" s="182">
        <v>0</v>
      </c>
      <c r="Q827" s="183">
        <v>13235</v>
      </c>
      <c r="R827" s="183">
        <v>0</v>
      </c>
      <c r="S827" s="183">
        <f t="shared" si="25"/>
        <v>0</v>
      </c>
      <c r="T827" s="183">
        <v>1088</v>
      </c>
      <c r="U827" s="184">
        <f t="shared" si="26"/>
        <v>14323</v>
      </c>
      <c r="V827" s="185"/>
      <c r="W827" s="199">
        <v>0</v>
      </c>
      <c r="X827" s="200">
        <v>0.09</v>
      </c>
      <c r="Y827" s="200">
        <v>6.5264502278555056E-2</v>
      </c>
      <c r="Z827" s="201">
        <v>0</v>
      </c>
      <c r="AA827" s="150"/>
      <c r="AB827" s="202">
        <v>0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493</v>
      </c>
      <c r="B828" s="195">
        <v>493057244</v>
      </c>
      <c r="C828" s="196" t="s">
        <v>576</v>
      </c>
      <c r="D828" s="197">
        <v>57</v>
      </c>
      <c r="E828" s="196" t="s">
        <v>84</v>
      </c>
      <c r="F828" s="197">
        <v>244</v>
      </c>
      <c r="G828" s="198" t="s">
        <v>271</v>
      </c>
      <c r="H828" s="180"/>
      <c r="I828" s="181">
        <v>20640</v>
      </c>
      <c r="J828" s="181">
        <v>6188</v>
      </c>
      <c r="K828" s="181">
        <v>0</v>
      </c>
      <c r="L828" s="181">
        <v>1088</v>
      </c>
      <c r="M828" s="181">
        <v>27916</v>
      </c>
      <c r="N828" s="180"/>
      <c r="O828" s="182">
        <v>3</v>
      </c>
      <c r="P828" s="182">
        <v>0</v>
      </c>
      <c r="Q828" s="183">
        <v>80484</v>
      </c>
      <c r="R828" s="183">
        <v>0</v>
      </c>
      <c r="S828" s="183">
        <f t="shared" si="25"/>
        <v>0</v>
      </c>
      <c r="T828" s="183">
        <v>3264</v>
      </c>
      <c r="U828" s="184">
        <f t="shared" si="26"/>
        <v>83748</v>
      </c>
      <c r="V828" s="185"/>
      <c r="W828" s="199">
        <v>0</v>
      </c>
      <c r="X828" s="200">
        <v>0.09</v>
      </c>
      <c r="Y828" s="200">
        <v>0.11384987709786977</v>
      </c>
      <c r="Z828" s="201">
        <v>0</v>
      </c>
      <c r="AA828" s="150"/>
      <c r="AB828" s="202">
        <v>0</v>
      </c>
      <c r="AC828" s="203">
        <v>0.62845593791991905</v>
      </c>
      <c r="AD828" s="184">
        <v>17544.215902515589</v>
      </c>
      <c r="AE828" s="203">
        <v>0</v>
      </c>
      <c r="AF828" s="204">
        <v>0</v>
      </c>
      <c r="AG828" s="193"/>
    </row>
    <row r="829" spans="1:33" s="59" customFormat="1">
      <c r="A829" s="194">
        <v>493</v>
      </c>
      <c r="B829" s="195">
        <v>493057248</v>
      </c>
      <c r="C829" s="196" t="s">
        <v>576</v>
      </c>
      <c r="D829" s="197">
        <v>57</v>
      </c>
      <c r="E829" s="196" t="s">
        <v>84</v>
      </c>
      <c r="F829" s="197">
        <v>248</v>
      </c>
      <c r="G829" s="198" t="s">
        <v>275</v>
      </c>
      <c r="H829" s="180"/>
      <c r="I829" s="181">
        <v>18790</v>
      </c>
      <c r="J829" s="181">
        <v>1060</v>
      </c>
      <c r="K829" s="181">
        <v>0</v>
      </c>
      <c r="L829" s="181">
        <v>1088</v>
      </c>
      <c r="M829" s="181">
        <v>20938</v>
      </c>
      <c r="N829" s="180"/>
      <c r="O829" s="182">
        <v>26</v>
      </c>
      <c r="P829" s="182">
        <v>0</v>
      </c>
      <c r="Q829" s="183">
        <v>516100</v>
      </c>
      <c r="R829" s="183">
        <v>0</v>
      </c>
      <c r="S829" s="183">
        <f t="shared" si="25"/>
        <v>0</v>
      </c>
      <c r="T829" s="183">
        <v>28288</v>
      </c>
      <c r="U829" s="184">
        <f t="shared" si="26"/>
        <v>544388</v>
      </c>
      <c r="V829" s="185"/>
      <c r="W829" s="199">
        <v>0</v>
      </c>
      <c r="X829" s="200">
        <v>0.09</v>
      </c>
      <c r="Y829" s="200">
        <v>7.0865076889110076E-2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493</v>
      </c>
      <c r="B830" s="195">
        <v>493057262</v>
      </c>
      <c r="C830" s="196" t="s">
        <v>576</v>
      </c>
      <c r="D830" s="197">
        <v>57</v>
      </c>
      <c r="E830" s="196" t="s">
        <v>84</v>
      </c>
      <c r="F830" s="197">
        <v>262</v>
      </c>
      <c r="G830" s="198" t="s">
        <v>289</v>
      </c>
      <c r="H830" s="180"/>
      <c r="I830" s="181">
        <v>17575</v>
      </c>
      <c r="J830" s="181">
        <v>3494</v>
      </c>
      <c r="K830" s="181">
        <v>0</v>
      </c>
      <c r="L830" s="181">
        <v>1088</v>
      </c>
      <c r="M830" s="181">
        <v>22157</v>
      </c>
      <c r="N830" s="180"/>
      <c r="O830" s="182">
        <v>3</v>
      </c>
      <c r="P830" s="182">
        <v>0</v>
      </c>
      <c r="Q830" s="183">
        <v>63207</v>
      </c>
      <c r="R830" s="183">
        <v>0</v>
      </c>
      <c r="S830" s="183">
        <f t="shared" si="25"/>
        <v>0</v>
      </c>
      <c r="T830" s="183">
        <v>3264</v>
      </c>
      <c r="U830" s="184">
        <f t="shared" si="26"/>
        <v>66471</v>
      </c>
      <c r="V830" s="185"/>
      <c r="W830" s="199">
        <v>0</v>
      </c>
      <c r="X830" s="200">
        <v>0.09</v>
      </c>
      <c r="Y830" s="200">
        <v>9.9843718337443169E-2</v>
      </c>
      <c r="Z830" s="201">
        <v>0</v>
      </c>
      <c r="AA830" s="150"/>
      <c r="AB830" s="202">
        <v>0</v>
      </c>
      <c r="AC830" s="203">
        <v>0.29716103543750932</v>
      </c>
      <c r="AD830" s="184">
        <v>6584.8858556328842</v>
      </c>
      <c r="AE830" s="203">
        <v>0</v>
      </c>
      <c r="AF830" s="204">
        <v>0</v>
      </c>
      <c r="AG830" s="193"/>
    </row>
    <row r="831" spans="1:33" s="59" customFormat="1">
      <c r="A831" s="194">
        <v>493</v>
      </c>
      <c r="B831" s="195">
        <v>493057274</v>
      </c>
      <c r="C831" s="196" t="s">
        <v>576</v>
      </c>
      <c r="D831" s="197">
        <v>57</v>
      </c>
      <c r="E831" s="196" t="s">
        <v>84</v>
      </c>
      <c r="F831" s="197">
        <v>274</v>
      </c>
      <c r="G831" s="198" t="s">
        <v>301</v>
      </c>
      <c r="H831" s="180"/>
      <c r="I831" s="181">
        <v>19340</v>
      </c>
      <c r="J831" s="181">
        <v>9094</v>
      </c>
      <c r="K831" s="181">
        <v>0</v>
      </c>
      <c r="L831" s="181">
        <v>1088</v>
      </c>
      <c r="M831" s="181">
        <v>29522</v>
      </c>
      <c r="N831" s="180"/>
      <c r="O831" s="182">
        <v>1</v>
      </c>
      <c r="P831" s="182">
        <v>0</v>
      </c>
      <c r="Q831" s="183">
        <v>28434</v>
      </c>
      <c r="R831" s="183">
        <v>0</v>
      </c>
      <c r="S831" s="183">
        <f t="shared" si="25"/>
        <v>0</v>
      </c>
      <c r="T831" s="183">
        <v>1088</v>
      </c>
      <c r="U831" s="184">
        <f t="shared" si="26"/>
        <v>29522</v>
      </c>
      <c r="V831" s="185"/>
      <c r="W831" s="199">
        <v>0</v>
      </c>
      <c r="X831" s="200">
        <v>0.09</v>
      </c>
      <c r="Y831" s="200">
        <v>6.4465910605456284E-2</v>
      </c>
      <c r="Z831" s="201">
        <v>0</v>
      </c>
      <c r="AA831" s="150"/>
      <c r="AB831" s="202">
        <v>0</v>
      </c>
      <c r="AC831" s="203">
        <v>0</v>
      </c>
      <c r="AD831" s="184">
        <v>0</v>
      </c>
      <c r="AE831" s="203">
        <v>0</v>
      </c>
      <c r="AF831" s="204">
        <v>0</v>
      </c>
      <c r="AG831" s="193"/>
    </row>
    <row r="832" spans="1:33" s="59" customFormat="1">
      <c r="A832" s="194">
        <v>493</v>
      </c>
      <c r="B832" s="195">
        <v>493057305</v>
      </c>
      <c r="C832" s="196" t="s">
        <v>576</v>
      </c>
      <c r="D832" s="197">
        <v>57</v>
      </c>
      <c r="E832" s="196" t="s">
        <v>84</v>
      </c>
      <c r="F832" s="197">
        <v>305</v>
      </c>
      <c r="G832" s="198" t="s">
        <v>332</v>
      </c>
      <c r="H832" s="180"/>
      <c r="I832" s="181">
        <v>12188.46260643962</v>
      </c>
      <c r="J832" s="181">
        <v>5115</v>
      </c>
      <c r="K832" s="181">
        <v>0</v>
      </c>
      <c r="L832" s="181">
        <v>1088</v>
      </c>
      <c r="M832" s="181">
        <v>18391.462606439622</v>
      </c>
      <c r="N832" s="180"/>
      <c r="O832" s="182">
        <v>1</v>
      </c>
      <c r="P832" s="182">
        <v>0</v>
      </c>
      <c r="Q832" s="183">
        <v>17303</v>
      </c>
      <c r="R832" s="183">
        <v>0</v>
      </c>
      <c r="S832" s="183">
        <f t="shared" si="25"/>
        <v>0</v>
      </c>
      <c r="T832" s="183">
        <v>1088</v>
      </c>
      <c r="U832" s="184">
        <f t="shared" si="26"/>
        <v>18391</v>
      </c>
      <c r="V832" s="185"/>
      <c r="W832" s="199">
        <v>0</v>
      </c>
      <c r="X832" s="200">
        <v>0.09</v>
      </c>
      <c r="Y832" s="200">
        <v>2.002751947525637E-2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493</v>
      </c>
      <c r="B833" s="195">
        <v>493057346</v>
      </c>
      <c r="C833" s="196" t="s">
        <v>576</v>
      </c>
      <c r="D833" s="197">
        <v>57</v>
      </c>
      <c r="E833" s="196" t="s">
        <v>84</v>
      </c>
      <c r="F833" s="197">
        <v>346</v>
      </c>
      <c r="G833" s="198" t="s">
        <v>373</v>
      </c>
      <c r="H833" s="180"/>
      <c r="I833" s="181">
        <v>20097</v>
      </c>
      <c r="J833" s="181">
        <v>3665</v>
      </c>
      <c r="K833" s="181">
        <v>0</v>
      </c>
      <c r="L833" s="181">
        <v>1088</v>
      </c>
      <c r="M833" s="181">
        <v>24850</v>
      </c>
      <c r="N833" s="180"/>
      <c r="O833" s="182">
        <v>2</v>
      </c>
      <c r="P833" s="182">
        <v>0</v>
      </c>
      <c r="Q833" s="183">
        <v>47524</v>
      </c>
      <c r="R833" s="183">
        <v>0</v>
      </c>
      <c r="S833" s="183">
        <f t="shared" si="25"/>
        <v>0</v>
      </c>
      <c r="T833" s="183">
        <v>2176</v>
      </c>
      <c r="U833" s="184">
        <f t="shared" si="26"/>
        <v>49700</v>
      </c>
      <c r="V833" s="185"/>
      <c r="W833" s="199">
        <v>0</v>
      </c>
      <c r="X833" s="200">
        <v>0.09</v>
      </c>
      <c r="Y833" s="200">
        <v>1.6042114618224409E-2</v>
      </c>
      <c r="Z833" s="201">
        <v>0</v>
      </c>
      <c r="AA833" s="150"/>
      <c r="AB833" s="202">
        <v>0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494</v>
      </c>
      <c r="B834" s="195">
        <v>494093031</v>
      </c>
      <c r="C834" s="196" t="s">
        <v>552</v>
      </c>
      <c r="D834" s="197">
        <v>93</v>
      </c>
      <c r="E834" s="196" t="s">
        <v>120</v>
      </c>
      <c r="F834" s="197">
        <v>31</v>
      </c>
      <c r="G834" s="198" t="s">
        <v>58</v>
      </c>
      <c r="H834" s="180"/>
      <c r="I834" s="181">
        <v>12042.119718280468</v>
      </c>
      <c r="J834" s="181">
        <v>5401</v>
      </c>
      <c r="K834" s="181">
        <v>0</v>
      </c>
      <c r="L834" s="181">
        <v>1088</v>
      </c>
      <c r="M834" s="181">
        <v>18531.119718280468</v>
      </c>
      <c r="N834" s="180"/>
      <c r="O834" s="182">
        <v>2</v>
      </c>
      <c r="P834" s="182">
        <v>0</v>
      </c>
      <c r="Q834" s="183">
        <v>34752</v>
      </c>
      <c r="R834" s="183">
        <v>0</v>
      </c>
      <c r="S834" s="183">
        <f t="shared" si="25"/>
        <v>0</v>
      </c>
      <c r="T834" s="183">
        <v>2168</v>
      </c>
      <c r="U834" s="184">
        <f t="shared" si="26"/>
        <v>36920</v>
      </c>
      <c r="V834" s="185"/>
      <c r="W834" s="199">
        <v>7.6628352490421452E-3</v>
      </c>
      <c r="X834" s="200">
        <v>0.09</v>
      </c>
      <c r="Y834" s="200">
        <v>1.9023109787577597E-2</v>
      </c>
      <c r="Z834" s="201">
        <v>0</v>
      </c>
      <c r="AA834" s="150"/>
      <c r="AB834" s="202">
        <v>0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494</v>
      </c>
      <c r="B835" s="195">
        <v>494093035</v>
      </c>
      <c r="C835" s="196" t="s">
        <v>552</v>
      </c>
      <c r="D835" s="197">
        <v>93</v>
      </c>
      <c r="E835" s="196" t="s">
        <v>120</v>
      </c>
      <c r="F835" s="197">
        <v>35</v>
      </c>
      <c r="G835" s="198" t="s">
        <v>62</v>
      </c>
      <c r="H835" s="180"/>
      <c r="I835" s="181">
        <v>17196</v>
      </c>
      <c r="J835" s="181">
        <v>7169</v>
      </c>
      <c r="K835" s="181">
        <v>0</v>
      </c>
      <c r="L835" s="181">
        <v>1088</v>
      </c>
      <c r="M835" s="181">
        <v>25453</v>
      </c>
      <c r="N835" s="180"/>
      <c r="O835" s="182">
        <v>5</v>
      </c>
      <c r="P835" s="182">
        <v>0</v>
      </c>
      <c r="Q835" s="183">
        <v>121360</v>
      </c>
      <c r="R835" s="183">
        <v>0</v>
      </c>
      <c r="S835" s="183">
        <f t="shared" si="25"/>
        <v>0</v>
      </c>
      <c r="T835" s="183">
        <v>5420</v>
      </c>
      <c r="U835" s="184">
        <f t="shared" si="26"/>
        <v>126780</v>
      </c>
      <c r="V835" s="185"/>
      <c r="W835" s="199">
        <v>1.9157088122605363E-2</v>
      </c>
      <c r="X835" s="200">
        <v>0.18</v>
      </c>
      <c r="Y835" s="200">
        <v>0.16565967553026908</v>
      </c>
      <c r="Z835" s="201">
        <v>0</v>
      </c>
      <c r="AA835" s="150"/>
      <c r="AB835" s="202">
        <v>0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494</v>
      </c>
      <c r="B836" s="195">
        <v>494093049</v>
      </c>
      <c r="C836" s="196" t="s">
        <v>552</v>
      </c>
      <c r="D836" s="197">
        <v>93</v>
      </c>
      <c r="E836" s="196" t="s">
        <v>120</v>
      </c>
      <c r="F836" s="197">
        <v>49</v>
      </c>
      <c r="G836" s="198" t="s">
        <v>76</v>
      </c>
      <c r="H836" s="180"/>
      <c r="I836" s="181">
        <v>16521</v>
      </c>
      <c r="J836" s="181">
        <v>20871</v>
      </c>
      <c r="K836" s="181">
        <v>0</v>
      </c>
      <c r="L836" s="181">
        <v>1088</v>
      </c>
      <c r="M836" s="181">
        <v>38480</v>
      </c>
      <c r="N836" s="180"/>
      <c r="O836" s="182">
        <v>2</v>
      </c>
      <c r="P836" s="182">
        <v>0</v>
      </c>
      <c r="Q836" s="183">
        <v>74498</v>
      </c>
      <c r="R836" s="183">
        <v>0</v>
      </c>
      <c r="S836" s="183">
        <f t="shared" si="25"/>
        <v>0</v>
      </c>
      <c r="T836" s="183">
        <v>2168</v>
      </c>
      <c r="U836" s="184">
        <f t="shared" si="26"/>
        <v>76666</v>
      </c>
      <c r="V836" s="185"/>
      <c r="W836" s="199">
        <v>7.6628352490421452E-3</v>
      </c>
      <c r="X836" s="200">
        <v>0.09</v>
      </c>
      <c r="Y836" s="200">
        <v>7.3326512854891113E-2</v>
      </c>
      <c r="Z836" s="201">
        <v>0</v>
      </c>
      <c r="AA836" s="150"/>
      <c r="AB836" s="202">
        <v>1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494</v>
      </c>
      <c r="B837" s="195">
        <v>494093056</v>
      </c>
      <c r="C837" s="196" t="s">
        <v>552</v>
      </c>
      <c r="D837" s="197">
        <v>93</v>
      </c>
      <c r="E837" s="196" t="s">
        <v>120</v>
      </c>
      <c r="F837" s="197">
        <v>56</v>
      </c>
      <c r="G837" s="198" t="s">
        <v>83</v>
      </c>
      <c r="H837" s="180"/>
      <c r="I837" s="181">
        <v>10055</v>
      </c>
      <c r="J837" s="181">
        <v>3328</v>
      </c>
      <c r="K837" s="181">
        <v>0</v>
      </c>
      <c r="L837" s="181">
        <v>1088</v>
      </c>
      <c r="M837" s="181">
        <v>14471</v>
      </c>
      <c r="N837" s="180"/>
      <c r="O837" s="182">
        <v>1</v>
      </c>
      <c r="P837" s="182">
        <v>0</v>
      </c>
      <c r="Q837" s="183">
        <v>13332</v>
      </c>
      <c r="R837" s="183">
        <v>0</v>
      </c>
      <c r="S837" s="183">
        <f t="shared" si="25"/>
        <v>0</v>
      </c>
      <c r="T837" s="183">
        <v>1084</v>
      </c>
      <c r="U837" s="184">
        <f t="shared" si="26"/>
        <v>14416</v>
      </c>
      <c r="V837" s="185"/>
      <c r="W837" s="199">
        <v>3.8314176245210726E-3</v>
      </c>
      <c r="X837" s="200">
        <v>0.09</v>
      </c>
      <c r="Y837" s="200">
        <v>1.9966145897752131E-2</v>
      </c>
      <c r="Z837" s="201">
        <v>0</v>
      </c>
      <c r="AA837" s="150"/>
      <c r="AB837" s="202">
        <v>0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494</v>
      </c>
      <c r="B838" s="195">
        <v>494093057</v>
      </c>
      <c r="C838" s="196" t="s">
        <v>552</v>
      </c>
      <c r="D838" s="197">
        <v>93</v>
      </c>
      <c r="E838" s="196" t="s">
        <v>120</v>
      </c>
      <c r="F838" s="197">
        <v>57</v>
      </c>
      <c r="G838" s="198" t="s">
        <v>84</v>
      </c>
      <c r="H838" s="180"/>
      <c r="I838" s="181">
        <v>15773</v>
      </c>
      <c r="J838" s="181">
        <v>457</v>
      </c>
      <c r="K838" s="181">
        <v>0</v>
      </c>
      <c r="L838" s="181">
        <v>1088</v>
      </c>
      <c r="M838" s="181">
        <v>17318</v>
      </c>
      <c r="N838" s="180"/>
      <c r="O838" s="182">
        <v>77</v>
      </c>
      <c r="P838" s="182">
        <v>0</v>
      </c>
      <c r="Q838" s="183">
        <v>1244936</v>
      </c>
      <c r="R838" s="183">
        <v>0</v>
      </c>
      <c r="S838" s="183">
        <f t="shared" si="25"/>
        <v>0</v>
      </c>
      <c r="T838" s="183">
        <v>83468</v>
      </c>
      <c r="U838" s="184">
        <f t="shared" si="26"/>
        <v>1328404</v>
      </c>
      <c r="V838" s="185"/>
      <c r="W838" s="199">
        <v>0.29501915708812254</v>
      </c>
      <c r="X838" s="200">
        <v>0.18</v>
      </c>
      <c r="Y838" s="200">
        <v>0.12500529622681725</v>
      </c>
      <c r="Z838" s="201">
        <v>0</v>
      </c>
      <c r="AA838" s="150"/>
      <c r="AB838" s="202">
        <v>6</v>
      </c>
      <c r="AC838" s="203">
        <v>0</v>
      </c>
      <c r="AD838" s="184">
        <v>0</v>
      </c>
      <c r="AE838" s="203">
        <v>0</v>
      </c>
      <c r="AF838" s="204">
        <v>0</v>
      </c>
      <c r="AG838" s="193"/>
    </row>
    <row r="839" spans="1:33" s="59" customFormat="1">
      <c r="A839" s="194">
        <v>494</v>
      </c>
      <c r="B839" s="195">
        <v>494093071</v>
      </c>
      <c r="C839" s="196" t="s">
        <v>552</v>
      </c>
      <c r="D839" s="197">
        <v>93</v>
      </c>
      <c r="E839" s="196" t="s">
        <v>120</v>
      </c>
      <c r="F839" s="197">
        <v>71</v>
      </c>
      <c r="G839" s="198" t="s">
        <v>98</v>
      </c>
      <c r="H839" s="180"/>
      <c r="I839" s="181">
        <v>12955</v>
      </c>
      <c r="J839" s="181">
        <v>5635</v>
      </c>
      <c r="K839" s="181">
        <v>0</v>
      </c>
      <c r="L839" s="181">
        <v>1088</v>
      </c>
      <c r="M839" s="181">
        <v>19678</v>
      </c>
      <c r="N839" s="180"/>
      <c r="O839" s="182">
        <v>5</v>
      </c>
      <c r="P839" s="182">
        <v>0</v>
      </c>
      <c r="Q839" s="183">
        <v>92595</v>
      </c>
      <c r="R839" s="183">
        <v>0</v>
      </c>
      <c r="S839" s="183">
        <f t="shared" si="25"/>
        <v>0</v>
      </c>
      <c r="T839" s="183">
        <v>5420</v>
      </c>
      <c r="U839" s="184">
        <f t="shared" si="26"/>
        <v>98015</v>
      </c>
      <c r="V839" s="185"/>
      <c r="W839" s="199">
        <v>1.9157088122605363E-2</v>
      </c>
      <c r="X839" s="200">
        <v>0.09</v>
      </c>
      <c r="Y839" s="200">
        <v>6.8275161063105745E-3</v>
      </c>
      <c r="Z839" s="201">
        <v>0</v>
      </c>
      <c r="AA839" s="150"/>
      <c r="AB839" s="202">
        <v>1</v>
      </c>
      <c r="AC839" s="203">
        <v>0</v>
      </c>
      <c r="AD839" s="184">
        <v>0</v>
      </c>
      <c r="AE839" s="203">
        <v>0</v>
      </c>
      <c r="AF839" s="204">
        <v>0</v>
      </c>
      <c r="AG839" s="193"/>
    </row>
    <row r="840" spans="1:33" s="59" customFormat="1">
      <c r="A840" s="194">
        <v>494</v>
      </c>
      <c r="B840" s="195">
        <v>494093093</v>
      </c>
      <c r="C840" s="196" t="s">
        <v>552</v>
      </c>
      <c r="D840" s="197">
        <v>93</v>
      </c>
      <c r="E840" s="196" t="s">
        <v>120</v>
      </c>
      <c r="F840" s="197">
        <v>93</v>
      </c>
      <c r="G840" s="198" t="s">
        <v>120</v>
      </c>
      <c r="H840" s="180"/>
      <c r="I840" s="181">
        <v>15189</v>
      </c>
      <c r="J840" s="181">
        <v>0</v>
      </c>
      <c r="K840" s="181">
        <v>0</v>
      </c>
      <c r="L840" s="181">
        <v>1088</v>
      </c>
      <c r="M840" s="181">
        <v>16277</v>
      </c>
      <c r="N840" s="180"/>
      <c r="O840" s="182">
        <v>278</v>
      </c>
      <c r="P840" s="182">
        <v>0</v>
      </c>
      <c r="Q840" s="183">
        <v>4206418</v>
      </c>
      <c r="R840" s="183">
        <v>0</v>
      </c>
      <c r="S840" s="183">
        <f t="shared" si="25"/>
        <v>0</v>
      </c>
      <c r="T840" s="183">
        <v>301352</v>
      </c>
      <c r="U840" s="184">
        <f t="shared" si="26"/>
        <v>4507770</v>
      </c>
      <c r="V840" s="185"/>
      <c r="W840" s="199">
        <v>1.0651340996168617</v>
      </c>
      <c r="X840" s="200">
        <v>0.18</v>
      </c>
      <c r="Y840" s="200">
        <v>8.4913241624209698E-2</v>
      </c>
      <c r="Z840" s="201">
        <v>0</v>
      </c>
      <c r="AA840" s="150"/>
      <c r="AB840" s="202">
        <v>20</v>
      </c>
      <c r="AC840" s="203">
        <v>0</v>
      </c>
      <c r="AD840" s="184">
        <v>0</v>
      </c>
      <c r="AE840" s="203">
        <v>0</v>
      </c>
      <c r="AF840" s="204">
        <v>0</v>
      </c>
      <c r="AG840" s="193"/>
    </row>
    <row r="841" spans="1:33" s="59" customFormat="1">
      <c r="A841" s="194">
        <v>494</v>
      </c>
      <c r="B841" s="195">
        <v>494093097</v>
      </c>
      <c r="C841" s="196" t="s">
        <v>552</v>
      </c>
      <c r="D841" s="197">
        <v>93</v>
      </c>
      <c r="E841" s="196" t="s">
        <v>120</v>
      </c>
      <c r="F841" s="197">
        <v>97</v>
      </c>
      <c r="G841" s="198" t="s">
        <v>124</v>
      </c>
      <c r="H841" s="180"/>
      <c r="I841" s="181">
        <v>15701.485072463767</v>
      </c>
      <c r="J841" s="181">
        <v>0</v>
      </c>
      <c r="K841" s="181">
        <v>0</v>
      </c>
      <c r="L841" s="181">
        <v>1088</v>
      </c>
      <c r="M841" s="181">
        <v>16789.485072463765</v>
      </c>
      <c r="N841" s="180"/>
      <c r="O841" s="182">
        <v>2</v>
      </c>
      <c r="P841" s="182">
        <v>0</v>
      </c>
      <c r="Q841" s="183">
        <v>31282</v>
      </c>
      <c r="R841" s="183">
        <v>0</v>
      </c>
      <c r="S841" s="183">
        <f t="shared" si="25"/>
        <v>0</v>
      </c>
      <c r="T841" s="183">
        <v>2168</v>
      </c>
      <c r="U841" s="184">
        <f t="shared" si="26"/>
        <v>33450</v>
      </c>
      <c r="V841" s="185"/>
      <c r="W841" s="199">
        <v>7.6628352490421452E-3</v>
      </c>
      <c r="X841" s="200">
        <v>0.18</v>
      </c>
      <c r="Y841" s="200">
        <v>4.1140040333090051E-2</v>
      </c>
      <c r="Z841" s="201">
        <v>0</v>
      </c>
      <c r="AA841" s="150"/>
      <c r="AB841" s="202">
        <v>0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494</v>
      </c>
      <c r="B842" s="195">
        <v>494093128</v>
      </c>
      <c r="C842" s="196" t="s">
        <v>552</v>
      </c>
      <c r="D842" s="197">
        <v>93</v>
      </c>
      <c r="E842" s="196" t="s">
        <v>120</v>
      </c>
      <c r="F842" s="197">
        <v>128</v>
      </c>
      <c r="G842" s="198" t="s">
        <v>155</v>
      </c>
      <c r="H842" s="180"/>
      <c r="I842" s="181">
        <v>10432</v>
      </c>
      <c r="J842" s="181">
        <v>1081</v>
      </c>
      <c r="K842" s="181">
        <v>0</v>
      </c>
      <c r="L842" s="181">
        <v>1088</v>
      </c>
      <c r="M842" s="181">
        <v>12601</v>
      </c>
      <c r="N842" s="180"/>
      <c r="O842" s="182">
        <v>1</v>
      </c>
      <c r="P842" s="182">
        <v>0</v>
      </c>
      <c r="Q842" s="183">
        <v>11469</v>
      </c>
      <c r="R842" s="183">
        <v>0</v>
      </c>
      <c r="S842" s="183">
        <f t="shared" ref="S842:S905" si="27">IFERROR(VLOOKUP(B842,transp,2,FALSE),0)</f>
        <v>0</v>
      </c>
      <c r="T842" s="183">
        <v>1084</v>
      </c>
      <c r="U842" s="184">
        <f t="shared" ref="U842:U905" si="28">SUM(Q842:T842)</f>
        <v>12553</v>
      </c>
      <c r="V842" s="185"/>
      <c r="W842" s="199">
        <v>3.8314176245210726E-3</v>
      </c>
      <c r="X842" s="200">
        <v>0.09</v>
      </c>
      <c r="Y842" s="200">
        <v>4.3097264792693248E-2</v>
      </c>
      <c r="Z842" s="201">
        <v>0</v>
      </c>
      <c r="AA842" s="150"/>
      <c r="AB842" s="202">
        <v>0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494</v>
      </c>
      <c r="B843" s="195">
        <v>494093149</v>
      </c>
      <c r="C843" s="196" t="s">
        <v>552</v>
      </c>
      <c r="D843" s="197">
        <v>93</v>
      </c>
      <c r="E843" s="196" t="s">
        <v>120</v>
      </c>
      <c r="F843" s="197">
        <v>149</v>
      </c>
      <c r="G843" s="198" t="s">
        <v>176</v>
      </c>
      <c r="H843" s="180"/>
      <c r="I843" s="181">
        <v>17386.039515521137</v>
      </c>
      <c r="J843" s="181">
        <v>126</v>
      </c>
      <c r="K843" s="181">
        <v>0</v>
      </c>
      <c r="L843" s="181">
        <v>1088</v>
      </c>
      <c r="M843" s="181">
        <v>18600.039515521137</v>
      </c>
      <c r="N843" s="180"/>
      <c r="O843" s="182">
        <v>3</v>
      </c>
      <c r="P843" s="182">
        <v>0</v>
      </c>
      <c r="Q843" s="183">
        <v>52335</v>
      </c>
      <c r="R843" s="183">
        <v>0</v>
      </c>
      <c r="S843" s="183">
        <f t="shared" si="27"/>
        <v>0</v>
      </c>
      <c r="T843" s="183">
        <v>3252</v>
      </c>
      <c r="U843" s="184">
        <f t="shared" si="28"/>
        <v>55587</v>
      </c>
      <c r="V843" s="185"/>
      <c r="W843" s="199">
        <v>1.1494252873563218E-2</v>
      </c>
      <c r="X843" s="200">
        <v>0.18</v>
      </c>
      <c r="Y843" s="200">
        <v>0.12338713336271696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494</v>
      </c>
      <c r="B844" s="195">
        <v>494093163</v>
      </c>
      <c r="C844" s="196" t="s">
        <v>552</v>
      </c>
      <c r="D844" s="197">
        <v>93</v>
      </c>
      <c r="E844" s="196" t="s">
        <v>120</v>
      </c>
      <c r="F844" s="197">
        <v>163</v>
      </c>
      <c r="G844" s="198" t="s">
        <v>190</v>
      </c>
      <c r="H844" s="180"/>
      <c r="I844" s="181">
        <v>16182</v>
      </c>
      <c r="J844" s="181">
        <v>140</v>
      </c>
      <c r="K844" s="181">
        <v>0</v>
      </c>
      <c r="L844" s="181">
        <v>1088</v>
      </c>
      <c r="M844" s="181">
        <v>17410</v>
      </c>
      <c r="N844" s="180"/>
      <c r="O844" s="182">
        <v>17</v>
      </c>
      <c r="P844" s="182">
        <v>0</v>
      </c>
      <c r="Q844" s="183">
        <v>276403</v>
      </c>
      <c r="R844" s="183">
        <v>0</v>
      </c>
      <c r="S844" s="183">
        <f t="shared" si="27"/>
        <v>0</v>
      </c>
      <c r="T844" s="183">
        <v>18428</v>
      </c>
      <c r="U844" s="184">
        <f t="shared" si="28"/>
        <v>294831</v>
      </c>
      <c r="V844" s="185"/>
      <c r="W844" s="199">
        <v>6.5134099616858218E-2</v>
      </c>
      <c r="X844" s="200">
        <v>0.113490033140277</v>
      </c>
      <c r="Y844" s="200">
        <v>9.5669381908217804E-2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494</v>
      </c>
      <c r="B845" s="195">
        <v>494093165</v>
      </c>
      <c r="C845" s="196" t="s">
        <v>552</v>
      </c>
      <c r="D845" s="197">
        <v>93</v>
      </c>
      <c r="E845" s="196" t="s">
        <v>120</v>
      </c>
      <c r="F845" s="197">
        <v>165</v>
      </c>
      <c r="G845" s="198" t="s">
        <v>192</v>
      </c>
      <c r="H845" s="180"/>
      <c r="I845" s="181">
        <v>14857</v>
      </c>
      <c r="J845" s="181">
        <v>0</v>
      </c>
      <c r="K845" s="181">
        <v>0</v>
      </c>
      <c r="L845" s="181">
        <v>1088</v>
      </c>
      <c r="M845" s="181">
        <v>15945</v>
      </c>
      <c r="N845" s="180"/>
      <c r="O845" s="182">
        <v>37</v>
      </c>
      <c r="P845" s="182">
        <v>0</v>
      </c>
      <c r="Q845" s="183">
        <v>547600</v>
      </c>
      <c r="R845" s="183">
        <v>0</v>
      </c>
      <c r="S845" s="183">
        <f t="shared" si="27"/>
        <v>0</v>
      </c>
      <c r="T845" s="183">
        <v>40108</v>
      </c>
      <c r="U845" s="184">
        <f t="shared" si="28"/>
        <v>587708</v>
      </c>
      <c r="V845" s="185"/>
      <c r="W845" s="199">
        <v>0.14176245210727975</v>
      </c>
      <c r="X845" s="200">
        <v>9.8299999999999998E-2</v>
      </c>
      <c r="Y845" s="200">
        <v>8.6923080863632401E-2</v>
      </c>
      <c r="Z845" s="201">
        <v>0</v>
      </c>
      <c r="AA845" s="150"/>
      <c r="AB845" s="202">
        <v>4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494</v>
      </c>
      <c r="B846" s="195">
        <v>494093176</v>
      </c>
      <c r="C846" s="196" t="s">
        <v>552</v>
      </c>
      <c r="D846" s="197">
        <v>93</v>
      </c>
      <c r="E846" s="196" t="s">
        <v>120</v>
      </c>
      <c r="F846" s="197">
        <v>176</v>
      </c>
      <c r="G846" s="198" t="s">
        <v>203</v>
      </c>
      <c r="H846" s="180"/>
      <c r="I846" s="181">
        <v>16605</v>
      </c>
      <c r="J846" s="181">
        <v>6989</v>
      </c>
      <c r="K846" s="181">
        <v>0</v>
      </c>
      <c r="L846" s="181">
        <v>1088</v>
      </c>
      <c r="M846" s="181">
        <v>24682</v>
      </c>
      <c r="N846" s="180"/>
      <c r="O846" s="182">
        <v>10</v>
      </c>
      <c r="P846" s="182">
        <v>0</v>
      </c>
      <c r="Q846" s="183">
        <v>235040</v>
      </c>
      <c r="R846" s="183">
        <v>0</v>
      </c>
      <c r="S846" s="183">
        <f t="shared" si="27"/>
        <v>0</v>
      </c>
      <c r="T846" s="183">
        <v>10840</v>
      </c>
      <c r="U846" s="184">
        <f t="shared" si="28"/>
        <v>245880</v>
      </c>
      <c r="V846" s="185"/>
      <c r="W846" s="199">
        <v>3.8314176245210725E-2</v>
      </c>
      <c r="X846" s="200">
        <v>0.09</v>
      </c>
      <c r="Y846" s="200">
        <v>8.6472186273090834E-2</v>
      </c>
      <c r="Z846" s="201">
        <v>0</v>
      </c>
      <c r="AA846" s="150"/>
      <c r="AB846" s="202">
        <v>2</v>
      </c>
      <c r="AC846" s="203">
        <v>0</v>
      </c>
      <c r="AD846" s="184">
        <v>0</v>
      </c>
      <c r="AE846" s="203">
        <v>0</v>
      </c>
      <c r="AF846" s="204">
        <v>0</v>
      </c>
      <c r="AG846" s="193"/>
    </row>
    <row r="847" spans="1:33" s="59" customFormat="1">
      <c r="A847" s="194">
        <v>494</v>
      </c>
      <c r="B847" s="195">
        <v>494093178</v>
      </c>
      <c r="C847" s="196" t="s">
        <v>552</v>
      </c>
      <c r="D847" s="197">
        <v>93</v>
      </c>
      <c r="E847" s="196" t="s">
        <v>120</v>
      </c>
      <c r="F847" s="197">
        <v>178</v>
      </c>
      <c r="G847" s="198" t="s">
        <v>205</v>
      </c>
      <c r="H847" s="180"/>
      <c r="I847" s="181">
        <v>10244</v>
      </c>
      <c r="J847" s="181">
        <v>2202</v>
      </c>
      <c r="K847" s="181">
        <v>0</v>
      </c>
      <c r="L847" s="181">
        <v>1088</v>
      </c>
      <c r="M847" s="181">
        <v>13534</v>
      </c>
      <c r="N847" s="180"/>
      <c r="O847" s="182">
        <v>2</v>
      </c>
      <c r="P847" s="182">
        <v>0</v>
      </c>
      <c r="Q847" s="183">
        <v>24796</v>
      </c>
      <c r="R847" s="183">
        <v>0</v>
      </c>
      <c r="S847" s="183">
        <f t="shared" si="27"/>
        <v>0</v>
      </c>
      <c r="T847" s="183">
        <v>2168</v>
      </c>
      <c r="U847" s="184">
        <f t="shared" si="28"/>
        <v>26964</v>
      </c>
      <c r="V847" s="185"/>
      <c r="W847" s="199">
        <v>7.6628352490421452E-3</v>
      </c>
      <c r="X847" s="200">
        <v>0.09</v>
      </c>
      <c r="Y847" s="200">
        <v>6.5264502278555056E-2</v>
      </c>
      <c r="Z847" s="201">
        <v>0</v>
      </c>
      <c r="AA847" s="150"/>
      <c r="AB847" s="202">
        <v>0</v>
      </c>
      <c r="AC847" s="203">
        <v>0</v>
      </c>
      <c r="AD847" s="184">
        <v>0</v>
      </c>
      <c r="AE847" s="203">
        <v>0</v>
      </c>
      <c r="AF847" s="204">
        <v>0</v>
      </c>
      <c r="AG847" s="193"/>
    </row>
    <row r="848" spans="1:33" s="59" customFormat="1">
      <c r="A848" s="194">
        <v>494</v>
      </c>
      <c r="B848" s="195">
        <v>494093181</v>
      </c>
      <c r="C848" s="196" t="s">
        <v>552</v>
      </c>
      <c r="D848" s="197">
        <v>93</v>
      </c>
      <c r="E848" s="196" t="s">
        <v>120</v>
      </c>
      <c r="F848" s="197">
        <v>181</v>
      </c>
      <c r="G848" s="198" t="s">
        <v>208</v>
      </c>
      <c r="H848" s="180"/>
      <c r="I848" s="181">
        <v>17087</v>
      </c>
      <c r="J848" s="181">
        <v>321</v>
      </c>
      <c r="K848" s="181">
        <v>0</v>
      </c>
      <c r="L848" s="181">
        <v>1088</v>
      </c>
      <c r="M848" s="181">
        <v>18496</v>
      </c>
      <c r="N848" s="180"/>
      <c r="O848" s="182">
        <v>6</v>
      </c>
      <c r="P848" s="182">
        <v>0</v>
      </c>
      <c r="Q848" s="183">
        <v>104046</v>
      </c>
      <c r="R848" s="183">
        <v>0</v>
      </c>
      <c r="S848" s="183">
        <f t="shared" si="27"/>
        <v>0</v>
      </c>
      <c r="T848" s="183">
        <v>6504</v>
      </c>
      <c r="U848" s="184">
        <f t="shared" si="28"/>
        <v>110550</v>
      </c>
      <c r="V848" s="185"/>
      <c r="W848" s="199">
        <v>2.2988505747126436E-2</v>
      </c>
      <c r="X848" s="200">
        <v>0.09</v>
      </c>
      <c r="Y848" s="200">
        <v>2.4454459903836961E-2</v>
      </c>
      <c r="Z848" s="201">
        <v>0</v>
      </c>
      <c r="AA848" s="150"/>
      <c r="AB848" s="202">
        <v>1</v>
      </c>
      <c r="AC848" s="203">
        <v>0</v>
      </c>
      <c r="AD848" s="184">
        <v>0</v>
      </c>
      <c r="AE848" s="203">
        <v>0</v>
      </c>
      <c r="AF848" s="204">
        <v>0</v>
      </c>
      <c r="AG848" s="193"/>
    </row>
    <row r="849" spans="1:33" s="59" customFormat="1">
      <c r="A849" s="194">
        <v>494</v>
      </c>
      <c r="B849" s="195">
        <v>494093229</v>
      </c>
      <c r="C849" s="196" t="s">
        <v>552</v>
      </c>
      <c r="D849" s="197">
        <v>93</v>
      </c>
      <c r="E849" s="196" t="s">
        <v>120</v>
      </c>
      <c r="F849" s="197">
        <v>229</v>
      </c>
      <c r="G849" s="198" t="s">
        <v>256</v>
      </c>
      <c r="H849" s="180"/>
      <c r="I849" s="181">
        <v>18290</v>
      </c>
      <c r="J849" s="181">
        <v>1378</v>
      </c>
      <c r="K849" s="181">
        <v>0</v>
      </c>
      <c r="L849" s="181">
        <v>1088</v>
      </c>
      <c r="M849" s="181">
        <v>20756</v>
      </c>
      <c r="N849" s="180"/>
      <c r="O849" s="182">
        <v>5</v>
      </c>
      <c r="P849" s="182">
        <v>0</v>
      </c>
      <c r="Q849" s="183">
        <v>97965</v>
      </c>
      <c r="R849" s="183">
        <v>0</v>
      </c>
      <c r="S849" s="183">
        <f t="shared" si="27"/>
        <v>0</v>
      </c>
      <c r="T849" s="183">
        <v>5420</v>
      </c>
      <c r="U849" s="184">
        <f t="shared" si="28"/>
        <v>103385</v>
      </c>
      <c r="V849" s="185"/>
      <c r="W849" s="199">
        <v>1.9157088122605363E-2</v>
      </c>
      <c r="X849" s="200">
        <v>0.09</v>
      </c>
      <c r="Y849" s="200">
        <v>1.6146490008482114E-2</v>
      </c>
      <c r="Z849" s="201">
        <v>0</v>
      </c>
      <c r="AA849" s="150"/>
      <c r="AB849" s="202">
        <v>1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494</v>
      </c>
      <c r="B850" s="195">
        <v>494093248</v>
      </c>
      <c r="C850" s="196" t="s">
        <v>552</v>
      </c>
      <c r="D850" s="197">
        <v>93</v>
      </c>
      <c r="E850" s="196" t="s">
        <v>120</v>
      </c>
      <c r="F850" s="197">
        <v>248</v>
      </c>
      <c r="G850" s="198" t="s">
        <v>275</v>
      </c>
      <c r="H850" s="180"/>
      <c r="I850" s="181">
        <v>15431</v>
      </c>
      <c r="J850" s="181">
        <v>871</v>
      </c>
      <c r="K850" s="181">
        <v>0</v>
      </c>
      <c r="L850" s="181">
        <v>1088</v>
      </c>
      <c r="M850" s="181">
        <v>17390</v>
      </c>
      <c r="N850" s="180"/>
      <c r="O850" s="182">
        <v>305</v>
      </c>
      <c r="P850" s="182">
        <v>0</v>
      </c>
      <c r="Q850" s="183">
        <v>4953200</v>
      </c>
      <c r="R850" s="183">
        <v>0</v>
      </c>
      <c r="S850" s="183">
        <f t="shared" si="27"/>
        <v>0</v>
      </c>
      <c r="T850" s="183">
        <v>330620</v>
      </c>
      <c r="U850" s="184">
        <f t="shared" si="28"/>
        <v>5283820</v>
      </c>
      <c r="V850" s="185"/>
      <c r="W850" s="199">
        <v>1.1685823754789315</v>
      </c>
      <c r="X850" s="200">
        <v>0.09</v>
      </c>
      <c r="Y850" s="200">
        <v>7.0865076889110076E-2</v>
      </c>
      <c r="Z850" s="201">
        <v>0</v>
      </c>
      <c r="AA850" s="150"/>
      <c r="AB850" s="202">
        <v>42</v>
      </c>
      <c r="AC850" s="203">
        <v>0</v>
      </c>
      <c r="AD850" s="184">
        <v>0</v>
      </c>
      <c r="AE850" s="203">
        <v>0</v>
      </c>
      <c r="AF850" s="204">
        <v>0</v>
      </c>
      <c r="AG850" s="193"/>
    </row>
    <row r="851" spans="1:33" s="59" customFormat="1">
      <c r="A851" s="194">
        <v>494</v>
      </c>
      <c r="B851" s="195">
        <v>494093262</v>
      </c>
      <c r="C851" s="196" t="s">
        <v>552</v>
      </c>
      <c r="D851" s="197">
        <v>93</v>
      </c>
      <c r="E851" s="196" t="s">
        <v>120</v>
      </c>
      <c r="F851" s="197">
        <v>262</v>
      </c>
      <c r="G851" s="198" t="s">
        <v>289</v>
      </c>
      <c r="H851" s="180"/>
      <c r="I851" s="181">
        <v>14591</v>
      </c>
      <c r="J851" s="181">
        <v>2901</v>
      </c>
      <c r="K851" s="181">
        <v>0</v>
      </c>
      <c r="L851" s="181">
        <v>1088</v>
      </c>
      <c r="M851" s="181">
        <v>18580</v>
      </c>
      <c r="N851" s="180"/>
      <c r="O851" s="182">
        <v>13</v>
      </c>
      <c r="P851" s="182">
        <v>0</v>
      </c>
      <c r="Q851" s="183">
        <v>226525</v>
      </c>
      <c r="R851" s="183">
        <v>0</v>
      </c>
      <c r="S851" s="183">
        <f t="shared" si="27"/>
        <v>0</v>
      </c>
      <c r="T851" s="183">
        <v>14079</v>
      </c>
      <c r="U851" s="184">
        <f t="shared" si="28"/>
        <v>240604</v>
      </c>
      <c r="V851" s="185"/>
      <c r="W851" s="199">
        <v>4.9808429118773936E-2</v>
      </c>
      <c r="X851" s="200">
        <v>0.09</v>
      </c>
      <c r="Y851" s="200">
        <v>9.9843718337443169E-2</v>
      </c>
      <c r="Z851" s="201">
        <v>0</v>
      </c>
      <c r="AA851" s="150"/>
      <c r="AB851" s="202">
        <v>3</v>
      </c>
      <c r="AC851" s="203">
        <v>1.2827641121057236</v>
      </c>
      <c r="AD851" s="184">
        <v>23829.134517493938</v>
      </c>
      <c r="AE851" s="203">
        <v>0</v>
      </c>
      <c r="AF851" s="204">
        <v>0</v>
      </c>
      <c r="AG851" s="193"/>
    </row>
    <row r="852" spans="1:33" s="59" customFormat="1">
      <c r="A852" s="194">
        <v>494</v>
      </c>
      <c r="B852" s="195">
        <v>494093284</v>
      </c>
      <c r="C852" s="196" t="s">
        <v>552</v>
      </c>
      <c r="D852" s="197">
        <v>93</v>
      </c>
      <c r="E852" s="196" t="s">
        <v>120</v>
      </c>
      <c r="F852" s="197">
        <v>284</v>
      </c>
      <c r="G852" s="198" t="s">
        <v>311</v>
      </c>
      <c r="H852" s="180"/>
      <c r="I852" s="181">
        <v>11312</v>
      </c>
      <c r="J852" s="181">
        <v>5673</v>
      </c>
      <c r="K852" s="181">
        <v>0</v>
      </c>
      <c r="L852" s="181">
        <v>1088</v>
      </c>
      <c r="M852" s="181">
        <v>18073</v>
      </c>
      <c r="N852" s="180"/>
      <c r="O852" s="182">
        <v>4</v>
      </c>
      <c r="P852" s="182">
        <v>0</v>
      </c>
      <c r="Q852" s="183">
        <v>67680</v>
      </c>
      <c r="R852" s="183">
        <v>0</v>
      </c>
      <c r="S852" s="183">
        <f t="shared" si="27"/>
        <v>0</v>
      </c>
      <c r="T852" s="183">
        <v>4336</v>
      </c>
      <c r="U852" s="184">
        <f t="shared" si="28"/>
        <v>72016</v>
      </c>
      <c r="V852" s="185"/>
      <c r="W852" s="199">
        <v>1.532567049808429E-2</v>
      </c>
      <c r="X852" s="200">
        <v>0.09</v>
      </c>
      <c r="Y852" s="200">
        <v>6.2624122747720695E-2</v>
      </c>
      <c r="Z852" s="201">
        <v>0</v>
      </c>
      <c r="AA852" s="150"/>
      <c r="AB852" s="202">
        <v>1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494</v>
      </c>
      <c r="B853" s="195">
        <v>494093291</v>
      </c>
      <c r="C853" s="196" t="s">
        <v>552</v>
      </c>
      <c r="D853" s="197">
        <v>93</v>
      </c>
      <c r="E853" s="196" t="s">
        <v>120</v>
      </c>
      <c r="F853" s="197">
        <v>291</v>
      </c>
      <c r="G853" s="198" t="s">
        <v>318</v>
      </c>
      <c r="H853" s="180"/>
      <c r="I853" s="181">
        <v>15581</v>
      </c>
      <c r="J853" s="181">
        <v>6106</v>
      </c>
      <c r="K853" s="181">
        <v>0</v>
      </c>
      <c r="L853" s="181">
        <v>1088</v>
      </c>
      <c r="M853" s="181">
        <v>22775</v>
      </c>
      <c r="N853" s="180"/>
      <c r="O853" s="182">
        <v>2</v>
      </c>
      <c r="P853" s="182">
        <v>0</v>
      </c>
      <c r="Q853" s="183">
        <v>43208</v>
      </c>
      <c r="R853" s="183">
        <v>0</v>
      </c>
      <c r="S853" s="183">
        <f t="shared" si="27"/>
        <v>0</v>
      </c>
      <c r="T853" s="183">
        <v>2168</v>
      </c>
      <c r="U853" s="184">
        <f t="shared" si="28"/>
        <v>45376</v>
      </c>
      <c r="V853" s="185"/>
      <c r="W853" s="199">
        <v>7.6628352490421452E-3</v>
      </c>
      <c r="X853" s="200">
        <v>0.09</v>
      </c>
      <c r="Y853" s="200">
        <v>3.1446819079730813E-2</v>
      </c>
      <c r="Z853" s="201">
        <v>0</v>
      </c>
      <c r="AA853" s="150"/>
      <c r="AB853" s="202">
        <v>0</v>
      </c>
      <c r="AC853" s="203">
        <v>0</v>
      </c>
      <c r="AD853" s="184">
        <v>0</v>
      </c>
      <c r="AE853" s="203">
        <v>0</v>
      </c>
      <c r="AF853" s="204">
        <v>0</v>
      </c>
      <c r="AG853" s="193"/>
    </row>
    <row r="854" spans="1:33" s="59" customFormat="1">
      <c r="A854" s="194">
        <v>494</v>
      </c>
      <c r="B854" s="195">
        <v>494093293</v>
      </c>
      <c r="C854" s="196" t="s">
        <v>552</v>
      </c>
      <c r="D854" s="197">
        <v>93</v>
      </c>
      <c r="E854" s="196" t="s">
        <v>120</v>
      </c>
      <c r="F854" s="197">
        <v>293</v>
      </c>
      <c r="G854" s="198" t="s">
        <v>320</v>
      </c>
      <c r="H854" s="180"/>
      <c r="I854" s="181">
        <v>17252</v>
      </c>
      <c r="J854" s="181">
        <v>483</v>
      </c>
      <c r="K854" s="181">
        <v>0</v>
      </c>
      <c r="L854" s="181">
        <v>1088</v>
      </c>
      <c r="M854" s="181">
        <v>18823</v>
      </c>
      <c r="N854" s="180"/>
      <c r="O854" s="182">
        <v>1</v>
      </c>
      <c r="P854" s="182">
        <v>0</v>
      </c>
      <c r="Q854" s="183">
        <v>17667</v>
      </c>
      <c r="R854" s="183">
        <v>0</v>
      </c>
      <c r="S854" s="183">
        <f t="shared" si="27"/>
        <v>0</v>
      </c>
      <c r="T854" s="183">
        <v>1084</v>
      </c>
      <c r="U854" s="184">
        <f t="shared" si="28"/>
        <v>18751</v>
      </c>
      <c r="V854" s="185"/>
      <c r="W854" s="199">
        <v>3.8314176245210726E-3</v>
      </c>
      <c r="X854" s="200">
        <v>0.18</v>
      </c>
      <c r="Y854" s="200">
        <v>1.2223374362170256E-2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494</v>
      </c>
      <c r="B855" s="195">
        <v>494093295</v>
      </c>
      <c r="C855" s="196" t="s">
        <v>552</v>
      </c>
      <c r="D855" s="197">
        <v>93</v>
      </c>
      <c r="E855" s="196" t="s">
        <v>120</v>
      </c>
      <c r="F855" s="197">
        <v>295</v>
      </c>
      <c r="G855" s="198" t="s">
        <v>322</v>
      </c>
      <c r="H855" s="180"/>
      <c r="I855" s="181">
        <v>11941.320043370508</v>
      </c>
      <c r="J855" s="181">
        <v>6362</v>
      </c>
      <c r="K855" s="181">
        <v>0</v>
      </c>
      <c r="L855" s="181">
        <v>1088</v>
      </c>
      <c r="M855" s="181">
        <v>19391.320043370506</v>
      </c>
      <c r="N855" s="180"/>
      <c r="O855" s="182">
        <v>1</v>
      </c>
      <c r="P855" s="182">
        <v>0</v>
      </c>
      <c r="Q855" s="183">
        <v>18233</v>
      </c>
      <c r="R855" s="183">
        <v>0</v>
      </c>
      <c r="S855" s="183">
        <f t="shared" si="27"/>
        <v>0</v>
      </c>
      <c r="T855" s="183">
        <v>1084</v>
      </c>
      <c r="U855" s="184">
        <f t="shared" si="28"/>
        <v>19317</v>
      </c>
      <c r="V855" s="185"/>
      <c r="W855" s="199">
        <v>3.8314176245210726E-3</v>
      </c>
      <c r="X855" s="200">
        <v>0.09</v>
      </c>
      <c r="Y855" s="200">
        <v>1.7354824031646739E-2</v>
      </c>
      <c r="Z855" s="201">
        <v>0</v>
      </c>
      <c r="AA855" s="150"/>
      <c r="AB855" s="202">
        <v>0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494</v>
      </c>
      <c r="B856" s="195">
        <v>494093346</v>
      </c>
      <c r="C856" s="196" t="s">
        <v>552</v>
      </c>
      <c r="D856" s="197">
        <v>93</v>
      </c>
      <c r="E856" s="196" t="s">
        <v>120</v>
      </c>
      <c r="F856" s="197">
        <v>346</v>
      </c>
      <c r="G856" s="198" t="s">
        <v>373</v>
      </c>
      <c r="H856" s="180"/>
      <c r="I856" s="181">
        <v>15559</v>
      </c>
      <c r="J856" s="181">
        <v>2838</v>
      </c>
      <c r="K856" s="181">
        <v>0</v>
      </c>
      <c r="L856" s="181">
        <v>1088</v>
      </c>
      <c r="M856" s="181">
        <v>19485</v>
      </c>
      <c r="N856" s="180"/>
      <c r="O856" s="182">
        <v>1</v>
      </c>
      <c r="P856" s="182">
        <v>0</v>
      </c>
      <c r="Q856" s="183">
        <v>18327</v>
      </c>
      <c r="R856" s="183">
        <v>0</v>
      </c>
      <c r="S856" s="183">
        <f t="shared" si="27"/>
        <v>0</v>
      </c>
      <c r="T856" s="183">
        <v>1084</v>
      </c>
      <c r="U856" s="184">
        <f t="shared" si="28"/>
        <v>19411</v>
      </c>
      <c r="V856" s="185"/>
      <c r="W856" s="199">
        <v>3.8314176245210726E-3</v>
      </c>
      <c r="X856" s="200">
        <v>0.09</v>
      </c>
      <c r="Y856" s="200">
        <v>1.6042114618224409E-2</v>
      </c>
      <c r="Z856" s="201">
        <v>0</v>
      </c>
      <c r="AA856" s="150"/>
      <c r="AB856" s="202">
        <v>0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494</v>
      </c>
      <c r="B857" s="195">
        <v>494093347</v>
      </c>
      <c r="C857" s="196" t="s">
        <v>552</v>
      </c>
      <c r="D857" s="197">
        <v>93</v>
      </c>
      <c r="E857" s="196" t="s">
        <v>120</v>
      </c>
      <c r="F857" s="197">
        <v>347</v>
      </c>
      <c r="G857" s="198" t="s">
        <v>374</v>
      </c>
      <c r="H857" s="180"/>
      <c r="I857" s="181">
        <v>17067</v>
      </c>
      <c r="J857" s="181">
        <v>7626</v>
      </c>
      <c r="K857" s="181">
        <v>0</v>
      </c>
      <c r="L857" s="181">
        <v>1088</v>
      </c>
      <c r="M857" s="181">
        <v>25781</v>
      </c>
      <c r="N857" s="180"/>
      <c r="O857" s="182">
        <v>3</v>
      </c>
      <c r="P857" s="182">
        <v>0</v>
      </c>
      <c r="Q857" s="183">
        <v>73794</v>
      </c>
      <c r="R857" s="183">
        <v>0</v>
      </c>
      <c r="S857" s="183">
        <f t="shared" si="27"/>
        <v>0</v>
      </c>
      <c r="T857" s="183">
        <v>3252</v>
      </c>
      <c r="U857" s="184">
        <f t="shared" si="28"/>
        <v>77046</v>
      </c>
      <c r="V857" s="185"/>
      <c r="W857" s="199">
        <v>1.1494252873563218E-2</v>
      </c>
      <c r="X857" s="200">
        <v>0.09</v>
      </c>
      <c r="Y857" s="200">
        <v>1.1125838885353572E-2</v>
      </c>
      <c r="Z857" s="201">
        <v>0</v>
      </c>
      <c r="AA857" s="150"/>
      <c r="AB857" s="202">
        <v>1</v>
      </c>
      <c r="AC857" s="203">
        <v>0</v>
      </c>
      <c r="AD857" s="184">
        <v>0</v>
      </c>
      <c r="AE857" s="203">
        <v>0</v>
      </c>
      <c r="AF857" s="204">
        <v>0</v>
      </c>
      <c r="AG857" s="193"/>
    </row>
    <row r="858" spans="1:33" s="59" customFormat="1">
      <c r="A858" s="194">
        <v>496</v>
      </c>
      <c r="B858" s="195">
        <v>496201072</v>
      </c>
      <c r="C858" s="196" t="s">
        <v>553</v>
      </c>
      <c r="D858" s="197">
        <v>201</v>
      </c>
      <c r="E858" s="196" t="s">
        <v>228</v>
      </c>
      <c r="F858" s="197">
        <v>72</v>
      </c>
      <c r="G858" s="198" t="s">
        <v>99</v>
      </c>
      <c r="H858" s="180"/>
      <c r="I858" s="181">
        <v>13080</v>
      </c>
      <c r="J858" s="181">
        <v>3201</v>
      </c>
      <c r="K858" s="181">
        <v>0</v>
      </c>
      <c r="L858" s="181">
        <v>1088</v>
      </c>
      <c r="M858" s="181">
        <v>17369</v>
      </c>
      <c r="N858" s="180"/>
      <c r="O858" s="182">
        <v>3</v>
      </c>
      <c r="P858" s="182">
        <v>0</v>
      </c>
      <c r="Q858" s="183">
        <v>48843</v>
      </c>
      <c r="R858" s="183">
        <v>0</v>
      </c>
      <c r="S858" s="183">
        <f t="shared" si="27"/>
        <v>0</v>
      </c>
      <c r="T858" s="183">
        <v>3264</v>
      </c>
      <c r="U858" s="184">
        <f t="shared" si="28"/>
        <v>52107</v>
      </c>
      <c r="V858" s="185"/>
      <c r="W858" s="199">
        <v>0</v>
      </c>
      <c r="X858" s="200">
        <v>0.09</v>
      </c>
      <c r="Y858" s="200">
        <v>3.2337786577233529E-3</v>
      </c>
      <c r="Z858" s="201">
        <v>0</v>
      </c>
      <c r="AA858" s="150"/>
      <c r="AB858" s="202">
        <v>0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496</v>
      </c>
      <c r="B859" s="195">
        <v>496201095</v>
      </c>
      <c r="C859" s="196" t="s">
        <v>553</v>
      </c>
      <c r="D859" s="197">
        <v>201</v>
      </c>
      <c r="E859" s="196" t="s">
        <v>228</v>
      </c>
      <c r="F859" s="197">
        <v>95</v>
      </c>
      <c r="G859" s="198" t="s">
        <v>122</v>
      </c>
      <c r="H859" s="180"/>
      <c r="I859" s="181">
        <v>15831</v>
      </c>
      <c r="J859" s="181">
        <v>38</v>
      </c>
      <c r="K859" s="181">
        <v>0</v>
      </c>
      <c r="L859" s="181">
        <v>1088</v>
      </c>
      <c r="M859" s="181">
        <v>16957</v>
      </c>
      <c r="N859" s="180"/>
      <c r="O859" s="182">
        <v>4</v>
      </c>
      <c r="P859" s="182">
        <v>0</v>
      </c>
      <c r="Q859" s="183">
        <v>63476</v>
      </c>
      <c r="R859" s="183">
        <v>0</v>
      </c>
      <c r="S859" s="183">
        <f t="shared" si="27"/>
        <v>0</v>
      </c>
      <c r="T859" s="183">
        <v>4352</v>
      </c>
      <c r="U859" s="184">
        <f t="shared" si="28"/>
        <v>67828</v>
      </c>
      <c r="V859" s="185"/>
      <c r="W859" s="199">
        <v>0</v>
      </c>
      <c r="X859" s="200">
        <v>0.18</v>
      </c>
      <c r="Y859" s="200">
        <v>0.13194750985476952</v>
      </c>
      <c r="Z859" s="201">
        <v>0</v>
      </c>
      <c r="AA859" s="150"/>
      <c r="AB859" s="202">
        <v>0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496</v>
      </c>
      <c r="B860" s="195">
        <v>496201201</v>
      </c>
      <c r="C860" s="196" t="s">
        <v>553</v>
      </c>
      <c r="D860" s="197">
        <v>201</v>
      </c>
      <c r="E860" s="196" t="s">
        <v>228</v>
      </c>
      <c r="F860" s="197">
        <v>201</v>
      </c>
      <c r="G860" s="198" t="s">
        <v>228</v>
      </c>
      <c r="H860" s="180"/>
      <c r="I860" s="181">
        <v>15506</v>
      </c>
      <c r="J860" s="181">
        <v>89</v>
      </c>
      <c r="K860" s="181">
        <v>0</v>
      </c>
      <c r="L860" s="181">
        <v>1088</v>
      </c>
      <c r="M860" s="181">
        <v>16683</v>
      </c>
      <c r="N860" s="180"/>
      <c r="O860" s="182">
        <v>491</v>
      </c>
      <c r="P860" s="182">
        <v>0</v>
      </c>
      <c r="Q860" s="183">
        <v>7657145</v>
      </c>
      <c r="R860" s="183">
        <v>0</v>
      </c>
      <c r="S860" s="183">
        <f t="shared" si="27"/>
        <v>220711</v>
      </c>
      <c r="T860" s="183">
        <v>534208</v>
      </c>
      <c r="U860" s="184">
        <f t="shared" si="28"/>
        <v>8412064</v>
      </c>
      <c r="V860" s="185"/>
      <c r="W860" s="199">
        <v>0</v>
      </c>
      <c r="X860" s="200">
        <v>0.18</v>
      </c>
      <c r="Y860" s="200">
        <v>0.10523396025320536</v>
      </c>
      <c r="Z860" s="201">
        <v>0</v>
      </c>
      <c r="AA860" s="150"/>
      <c r="AB860" s="202">
        <v>0</v>
      </c>
      <c r="AC860" s="203">
        <v>0</v>
      </c>
      <c r="AD860" s="184">
        <v>0</v>
      </c>
      <c r="AE860" s="203">
        <v>0</v>
      </c>
      <c r="AF860" s="204">
        <v>0</v>
      </c>
      <c r="AG860" s="193"/>
    </row>
    <row r="861" spans="1:33" s="59" customFormat="1">
      <c r="A861" s="194">
        <v>496</v>
      </c>
      <c r="B861" s="195">
        <v>496201331</v>
      </c>
      <c r="C861" s="196" t="s">
        <v>553</v>
      </c>
      <c r="D861" s="197">
        <v>201</v>
      </c>
      <c r="E861" s="196" t="s">
        <v>228</v>
      </c>
      <c r="F861" s="197">
        <v>331</v>
      </c>
      <c r="G861" s="198" t="s">
        <v>358</v>
      </c>
      <c r="H861" s="180"/>
      <c r="I861" s="181">
        <v>12569.268859364875</v>
      </c>
      <c r="J861" s="181">
        <v>2807</v>
      </c>
      <c r="K861" s="181">
        <v>0</v>
      </c>
      <c r="L861" s="181">
        <v>1088</v>
      </c>
      <c r="M861" s="181">
        <v>16464.268859364875</v>
      </c>
      <c r="N861" s="180"/>
      <c r="O861" s="182">
        <v>1</v>
      </c>
      <c r="P861" s="182">
        <v>0</v>
      </c>
      <c r="Q861" s="183">
        <v>15376</v>
      </c>
      <c r="R861" s="183">
        <v>0</v>
      </c>
      <c r="S861" s="183">
        <f t="shared" si="27"/>
        <v>0</v>
      </c>
      <c r="T861" s="183">
        <v>1088</v>
      </c>
      <c r="U861" s="184">
        <f t="shared" si="28"/>
        <v>16464</v>
      </c>
      <c r="V861" s="185"/>
      <c r="W861" s="199">
        <v>0</v>
      </c>
      <c r="X861" s="200">
        <v>0.09</v>
      </c>
      <c r="Y861" s="200">
        <v>2.8660887703461969E-2</v>
      </c>
      <c r="Z861" s="201">
        <v>0</v>
      </c>
      <c r="AA861" s="150"/>
      <c r="AB861" s="202">
        <v>0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497</v>
      </c>
      <c r="B862" s="195">
        <v>497117005</v>
      </c>
      <c r="C862" s="196" t="s">
        <v>554</v>
      </c>
      <c r="D862" s="197">
        <v>117</v>
      </c>
      <c r="E862" s="196" t="s">
        <v>144</v>
      </c>
      <c r="F862" s="197">
        <v>5</v>
      </c>
      <c r="G862" s="198" t="s">
        <v>32</v>
      </c>
      <c r="H862" s="180"/>
      <c r="I862" s="181">
        <v>12019</v>
      </c>
      <c r="J862" s="181">
        <v>5126</v>
      </c>
      <c r="K862" s="181">
        <v>0</v>
      </c>
      <c r="L862" s="181">
        <v>1088</v>
      </c>
      <c r="M862" s="181">
        <v>18233</v>
      </c>
      <c r="N862" s="180"/>
      <c r="O862" s="182">
        <v>8</v>
      </c>
      <c r="P862" s="182">
        <v>0</v>
      </c>
      <c r="Q862" s="183">
        <v>137160</v>
      </c>
      <c r="R862" s="183">
        <v>0</v>
      </c>
      <c r="S862" s="183">
        <f t="shared" si="27"/>
        <v>0</v>
      </c>
      <c r="T862" s="183">
        <v>8704</v>
      </c>
      <c r="U862" s="184">
        <f t="shared" si="28"/>
        <v>145864</v>
      </c>
      <c r="V862" s="185"/>
      <c r="W862" s="199">
        <v>0</v>
      </c>
      <c r="X862" s="200">
        <v>0.09</v>
      </c>
      <c r="Y862" s="200">
        <v>1.7850664631514426E-2</v>
      </c>
      <c r="Z862" s="201">
        <v>0</v>
      </c>
      <c r="AA862" s="150"/>
      <c r="AB862" s="202">
        <v>1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497</v>
      </c>
      <c r="B863" s="195">
        <v>497117008</v>
      </c>
      <c r="C863" s="196" t="s">
        <v>554</v>
      </c>
      <c r="D863" s="197">
        <v>117</v>
      </c>
      <c r="E863" s="196" t="s">
        <v>144</v>
      </c>
      <c r="F863" s="197">
        <v>8</v>
      </c>
      <c r="G863" s="198" t="s">
        <v>35</v>
      </c>
      <c r="H863" s="180"/>
      <c r="I863" s="181">
        <v>10930</v>
      </c>
      <c r="J863" s="181">
        <v>11308</v>
      </c>
      <c r="K863" s="181">
        <v>0</v>
      </c>
      <c r="L863" s="181">
        <v>1088</v>
      </c>
      <c r="M863" s="181">
        <v>23326</v>
      </c>
      <c r="N863" s="180"/>
      <c r="O863" s="182">
        <v>72</v>
      </c>
      <c r="P863" s="182">
        <v>0</v>
      </c>
      <c r="Q863" s="183">
        <v>1601136</v>
      </c>
      <c r="R863" s="183">
        <v>0</v>
      </c>
      <c r="S863" s="183">
        <f t="shared" si="27"/>
        <v>0</v>
      </c>
      <c r="T863" s="183">
        <v>78336</v>
      </c>
      <c r="U863" s="184">
        <f t="shared" si="28"/>
        <v>1679472</v>
      </c>
      <c r="V863" s="185"/>
      <c r="W863" s="199">
        <v>0</v>
      </c>
      <c r="X863" s="200">
        <v>0.09</v>
      </c>
      <c r="Y863" s="200">
        <v>6.0151454420760503E-2</v>
      </c>
      <c r="Z863" s="201">
        <v>0</v>
      </c>
      <c r="AA863" s="150"/>
      <c r="AB863" s="202">
        <v>9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497</v>
      </c>
      <c r="B864" s="195">
        <v>497117024</v>
      </c>
      <c r="C864" s="196" t="s">
        <v>554</v>
      </c>
      <c r="D864" s="197">
        <v>117</v>
      </c>
      <c r="E864" s="196" t="s">
        <v>144</v>
      </c>
      <c r="F864" s="197">
        <v>24</v>
      </c>
      <c r="G864" s="198" t="s">
        <v>51</v>
      </c>
      <c r="H864" s="180"/>
      <c r="I864" s="181">
        <v>11636</v>
      </c>
      <c r="J864" s="181">
        <v>3007</v>
      </c>
      <c r="K864" s="181">
        <v>0</v>
      </c>
      <c r="L864" s="181">
        <v>1088</v>
      </c>
      <c r="M864" s="181">
        <v>15731</v>
      </c>
      <c r="N864" s="180"/>
      <c r="O864" s="182">
        <v>21</v>
      </c>
      <c r="P864" s="182">
        <v>0</v>
      </c>
      <c r="Q864" s="183">
        <v>307503</v>
      </c>
      <c r="R864" s="183">
        <v>0</v>
      </c>
      <c r="S864" s="183">
        <f t="shared" si="27"/>
        <v>0</v>
      </c>
      <c r="T864" s="183">
        <v>22848</v>
      </c>
      <c r="U864" s="184">
        <f t="shared" si="28"/>
        <v>330351</v>
      </c>
      <c r="V864" s="185"/>
      <c r="W864" s="199">
        <v>0</v>
      </c>
      <c r="X864" s="200">
        <v>0.09</v>
      </c>
      <c r="Y864" s="200">
        <v>1.7483785061557271E-2</v>
      </c>
      <c r="Z864" s="201">
        <v>0</v>
      </c>
      <c r="AA864" s="150"/>
      <c r="AB864" s="202">
        <v>1</v>
      </c>
      <c r="AC864" s="203">
        <v>0</v>
      </c>
      <c r="AD864" s="184">
        <v>0</v>
      </c>
      <c r="AE864" s="203">
        <v>0</v>
      </c>
      <c r="AF864" s="204">
        <v>0</v>
      </c>
      <c r="AG864" s="193"/>
    </row>
    <row r="865" spans="1:33" s="59" customFormat="1">
      <c r="A865" s="194">
        <v>497</v>
      </c>
      <c r="B865" s="195">
        <v>497117061</v>
      </c>
      <c r="C865" s="196" t="s">
        <v>554</v>
      </c>
      <c r="D865" s="197">
        <v>117</v>
      </c>
      <c r="E865" s="196" t="s">
        <v>144</v>
      </c>
      <c r="F865" s="197">
        <v>61</v>
      </c>
      <c r="G865" s="198" t="s">
        <v>88</v>
      </c>
      <c r="H865" s="180"/>
      <c r="I865" s="181">
        <v>12979</v>
      </c>
      <c r="J865" s="181">
        <v>540</v>
      </c>
      <c r="K865" s="181">
        <v>0</v>
      </c>
      <c r="L865" s="181">
        <v>1088</v>
      </c>
      <c r="M865" s="181">
        <v>14607</v>
      </c>
      <c r="N865" s="180"/>
      <c r="O865" s="182">
        <v>19</v>
      </c>
      <c r="P865" s="182">
        <v>0</v>
      </c>
      <c r="Q865" s="183">
        <v>256861</v>
      </c>
      <c r="R865" s="183">
        <v>0</v>
      </c>
      <c r="S865" s="183">
        <f t="shared" si="27"/>
        <v>0</v>
      </c>
      <c r="T865" s="183">
        <v>20672</v>
      </c>
      <c r="U865" s="184">
        <f t="shared" si="28"/>
        <v>277533</v>
      </c>
      <c r="V865" s="185"/>
      <c r="W865" s="199">
        <v>0</v>
      </c>
      <c r="X865" s="200">
        <v>0.09</v>
      </c>
      <c r="Y865" s="200">
        <v>4.8976625189419531E-2</v>
      </c>
      <c r="Z865" s="201">
        <v>0</v>
      </c>
      <c r="AA865" s="150"/>
      <c r="AB865" s="202">
        <v>1</v>
      </c>
      <c r="AC865" s="203">
        <v>0</v>
      </c>
      <c r="AD865" s="184">
        <v>0</v>
      </c>
      <c r="AE865" s="203">
        <v>0</v>
      </c>
      <c r="AF865" s="204">
        <v>0</v>
      </c>
      <c r="AG865" s="193"/>
    </row>
    <row r="866" spans="1:33" s="59" customFormat="1">
      <c r="A866" s="194">
        <v>497</v>
      </c>
      <c r="B866" s="195">
        <v>497117074</v>
      </c>
      <c r="C866" s="196" t="s">
        <v>554</v>
      </c>
      <c r="D866" s="197">
        <v>117</v>
      </c>
      <c r="E866" s="196" t="s">
        <v>144</v>
      </c>
      <c r="F866" s="197">
        <v>74</v>
      </c>
      <c r="G866" s="198" t="s">
        <v>101</v>
      </c>
      <c r="H866" s="180"/>
      <c r="I866" s="181">
        <v>11285</v>
      </c>
      <c r="J866" s="181">
        <v>10446</v>
      </c>
      <c r="K866" s="181">
        <v>0</v>
      </c>
      <c r="L866" s="181">
        <v>1088</v>
      </c>
      <c r="M866" s="181">
        <v>22819</v>
      </c>
      <c r="N866" s="180"/>
      <c r="O866" s="182">
        <v>8</v>
      </c>
      <c r="P866" s="182">
        <v>0</v>
      </c>
      <c r="Q866" s="183">
        <v>173848</v>
      </c>
      <c r="R866" s="183">
        <v>0</v>
      </c>
      <c r="S866" s="183">
        <f t="shared" si="27"/>
        <v>0</v>
      </c>
      <c r="T866" s="183">
        <v>8704</v>
      </c>
      <c r="U866" s="184">
        <f t="shared" si="28"/>
        <v>182552</v>
      </c>
      <c r="V866" s="185"/>
      <c r="W866" s="199">
        <v>0</v>
      </c>
      <c r="X866" s="200">
        <v>0.09</v>
      </c>
      <c r="Y866" s="200">
        <v>2.7081055458309106E-2</v>
      </c>
      <c r="Z866" s="201">
        <v>0</v>
      </c>
      <c r="AA866" s="150"/>
      <c r="AB866" s="202">
        <v>2</v>
      </c>
      <c r="AC866" s="203">
        <v>0</v>
      </c>
      <c r="AD866" s="184">
        <v>0</v>
      </c>
      <c r="AE866" s="203">
        <v>0</v>
      </c>
      <c r="AF866" s="204">
        <v>0</v>
      </c>
      <c r="AG866" s="193"/>
    </row>
    <row r="867" spans="1:33" s="59" customFormat="1">
      <c r="A867" s="194">
        <v>497</v>
      </c>
      <c r="B867" s="195">
        <v>497117086</v>
      </c>
      <c r="C867" s="196" t="s">
        <v>554</v>
      </c>
      <c r="D867" s="197">
        <v>117</v>
      </c>
      <c r="E867" s="196" t="s">
        <v>144</v>
      </c>
      <c r="F867" s="197">
        <v>86</v>
      </c>
      <c r="G867" s="198" t="s">
        <v>113</v>
      </c>
      <c r="H867" s="180"/>
      <c r="I867" s="181">
        <v>11583</v>
      </c>
      <c r="J867" s="181">
        <v>1179</v>
      </c>
      <c r="K867" s="181">
        <v>0</v>
      </c>
      <c r="L867" s="181">
        <v>1088</v>
      </c>
      <c r="M867" s="181">
        <v>13850</v>
      </c>
      <c r="N867" s="180"/>
      <c r="O867" s="182">
        <v>23</v>
      </c>
      <c r="P867" s="182">
        <v>0</v>
      </c>
      <c r="Q867" s="183">
        <v>293526</v>
      </c>
      <c r="R867" s="183">
        <v>0</v>
      </c>
      <c r="S867" s="183">
        <f t="shared" si="27"/>
        <v>0</v>
      </c>
      <c r="T867" s="183">
        <v>25024</v>
      </c>
      <c r="U867" s="184">
        <f t="shared" si="28"/>
        <v>318550</v>
      </c>
      <c r="V867" s="185"/>
      <c r="W867" s="199">
        <v>0</v>
      </c>
      <c r="X867" s="200">
        <v>0.09</v>
      </c>
      <c r="Y867" s="200">
        <v>6.5242144265274263E-2</v>
      </c>
      <c r="Z867" s="201">
        <v>0</v>
      </c>
      <c r="AA867" s="150"/>
      <c r="AB867" s="202">
        <v>1</v>
      </c>
      <c r="AC867" s="203">
        <v>0</v>
      </c>
      <c r="AD867" s="184">
        <v>0</v>
      </c>
      <c r="AE867" s="203">
        <v>0</v>
      </c>
      <c r="AF867" s="204">
        <v>0</v>
      </c>
      <c r="AG867" s="193"/>
    </row>
    <row r="868" spans="1:33" s="59" customFormat="1">
      <c r="A868" s="194">
        <v>497</v>
      </c>
      <c r="B868" s="195">
        <v>497117087</v>
      </c>
      <c r="C868" s="196" t="s">
        <v>554</v>
      </c>
      <c r="D868" s="197">
        <v>117</v>
      </c>
      <c r="E868" s="196" t="s">
        <v>144</v>
      </c>
      <c r="F868" s="197">
        <v>87</v>
      </c>
      <c r="G868" s="198" t="s">
        <v>114</v>
      </c>
      <c r="H868" s="180"/>
      <c r="I868" s="181">
        <v>10115</v>
      </c>
      <c r="J868" s="181">
        <v>3872</v>
      </c>
      <c r="K868" s="181">
        <v>0</v>
      </c>
      <c r="L868" s="181">
        <v>1088</v>
      </c>
      <c r="M868" s="181">
        <v>15075</v>
      </c>
      <c r="N868" s="180"/>
      <c r="O868" s="182">
        <v>5</v>
      </c>
      <c r="P868" s="182">
        <v>0</v>
      </c>
      <c r="Q868" s="183">
        <v>69935</v>
      </c>
      <c r="R868" s="183">
        <v>0</v>
      </c>
      <c r="S868" s="183">
        <f t="shared" si="27"/>
        <v>0</v>
      </c>
      <c r="T868" s="183">
        <v>5440</v>
      </c>
      <c r="U868" s="184">
        <f t="shared" si="28"/>
        <v>75375</v>
      </c>
      <c r="V868" s="185"/>
      <c r="W868" s="199">
        <v>0</v>
      </c>
      <c r="X868" s="200">
        <v>0.09</v>
      </c>
      <c r="Y868" s="200">
        <v>6.6910589519812705E-3</v>
      </c>
      <c r="Z868" s="201">
        <v>0</v>
      </c>
      <c r="AA868" s="150"/>
      <c r="AB868" s="202">
        <v>1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497</v>
      </c>
      <c r="B869" s="195">
        <v>497117111</v>
      </c>
      <c r="C869" s="196" t="s">
        <v>554</v>
      </c>
      <c r="D869" s="197">
        <v>117</v>
      </c>
      <c r="E869" s="196" t="s">
        <v>144</v>
      </c>
      <c r="F869" s="197">
        <v>111</v>
      </c>
      <c r="G869" s="198" t="s">
        <v>138</v>
      </c>
      <c r="H869" s="180"/>
      <c r="I869" s="181">
        <v>10657</v>
      </c>
      <c r="J869" s="181">
        <v>2557</v>
      </c>
      <c r="K869" s="181">
        <v>0</v>
      </c>
      <c r="L869" s="181">
        <v>1088</v>
      </c>
      <c r="M869" s="181">
        <v>14302</v>
      </c>
      <c r="N869" s="180"/>
      <c r="O869" s="182">
        <v>11</v>
      </c>
      <c r="P869" s="182">
        <v>0</v>
      </c>
      <c r="Q869" s="183">
        <v>145354</v>
      </c>
      <c r="R869" s="183">
        <v>0</v>
      </c>
      <c r="S869" s="183">
        <f t="shared" si="27"/>
        <v>0</v>
      </c>
      <c r="T869" s="183">
        <v>11968</v>
      </c>
      <c r="U869" s="184">
        <f t="shared" si="28"/>
        <v>157322</v>
      </c>
      <c r="V869" s="185"/>
      <c r="W869" s="199">
        <v>0</v>
      </c>
      <c r="X869" s="200">
        <v>0.09</v>
      </c>
      <c r="Y869" s="200">
        <v>3.1817967805649841E-2</v>
      </c>
      <c r="Z869" s="201">
        <v>0</v>
      </c>
      <c r="AA869" s="150"/>
      <c r="AB869" s="202">
        <v>2</v>
      </c>
      <c r="AC869" s="203">
        <v>0</v>
      </c>
      <c r="AD869" s="184">
        <v>0</v>
      </c>
      <c r="AE869" s="203">
        <v>0</v>
      </c>
      <c r="AF869" s="204">
        <v>0</v>
      </c>
      <c r="AG869" s="193"/>
    </row>
    <row r="870" spans="1:33" s="59" customFormat="1">
      <c r="A870" s="194">
        <v>497</v>
      </c>
      <c r="B870" s="195">
        <v>497117114</v>
      </c>
      <c r="C870" s="196" t="s">
        <v>554</v>
      </c>
      <c r="D870" s="197">
        <v>117</v>
      </c>
      <c r="E870" s="196" t="s">
        <v>144</v>
      </c>
      <c r="F870" s="197">
        <v>114</v>
      </c>
      <c r="G870" s="198" t="s">
        <v>141</v>
      </c>
      <c r="H870" s="180"/>
      <c r="I870" s="181">
        <v>12599</v>
      </c>
      <c r="J870" s="181">
        <v>2055</v>
      </c>
      <c r="K870" s="181">
        <v>0</v>
      </c>
      <c r="L870" s="181">
        <v>1088</v>
      </c>
      <c r="M870" s="181">
        <v>15742</v>
      </c>
      <c r="N870" s="180"/>
      <c r="O870" s="182">
        <v>18</v>
      </c>
      <c r="P870" s="182">
        <v>0</v>
      </c>
      <c r="Q870" s="183">
        <v>263772</v>
      </c>
      <c r="R870" s="183">
        <v>0</v>
      </c>
      <c r="S870" s="183">
        <f t="shared" si="27"/>
        <v>0</v>
      </c>
      <c r="T870" s="183">
        <v>19584</v>
      </c>
      <c r="U870" s="184">
        <f t="shared" si="28"/>
        <v>283356</v>
      </c>
      <c r="V870" s="185"/>
      <c r="W870" s="199">
        <v>0</v>
      </c>
      <c r="X870" s="200">
        <v>0.18</v>
      </c>
      <c r="Y870" s="200">
        <v>5.2660066241435564E-2</v>
      </c>
      <c r="Z870" s="201">
        <v>0</v>
      </c>
      <c r="AA870" s="150"/>
      <c r="AB870" s="202">
        <v>1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497</v>
      </c>
      <c r="B871" s="195">
        <v>497117117</v>
      </c>
      <c r="C871" s="196" t="s">
        <v>554</v>
      </c>
      <c r="D871" s="197">
        <v>117</v>
      </c>
      <c r="E871" s="196" t="s">
        <v>144</v>
      </c>
      <c r="F871" s="197">
        <v>117</v>
      </c>
      <c r="G871" s="198" t="s">
        <v>144</v>
      </c>
      <c r="H871" s="180"/>
      <c r="I871" s="181">
        <v>10621</v>
      </c>
      <c r="J871" s="181">
        <v>5553</v>
      </c>
      <c r="K871" s="181">
        <v>0</v>
      </c>
      <c r="L871" s="181">
        <v>1088</v>
      </c>
      <c r="M871" s="181">
        <v>17262</v>
      </c>
      <c r="N871" s="180"/>
      <c r="O871" s="182">
        <v>34</v>
      </c>
      <c r="P871" s="182">
        <v>0</v>
      </c>
      <c r="Q871" s="183">
        <v>549916</v>
      </c>
      <c r="R871" s="183">
        <v>0</v>
      </c>
      <c r="S871" s="183">
        <f t="shared" si="27"/>
        <v>0</v>
      </c>
      <c r="T871" s="183">
        <v>36992</v>
      </c>
      <c r="U871" s="184">
        <f t="shared" si="28"/>
        <v>586908</v>
      </c>
      <c r="V871" s="185"/>
      <c r="W871" s="199">
        <v>0</v>
      </c>
      <c r="X871" s="200">
        <v>0.09</v>
      </c>
      <c r="Y871" s="200">
        <v>8.5303320234875246E-2</v>
      </c>
      <c r="Z871" s="201">
        <v>0</v>
      </c>
      <c r="AA871" s="150"/>
      <c r="AB871" s="202">
        <v>1</v>
      </c>
      <c r="AC871" s="203">
        <v>0</v>
      </c>
      <c r="AD871" s="184">
        <v>0</v>
      </c>
      <c r="AE871" s="203">
        <v>0</v>
      </c>
      <c r="AF871" s="204">
        <v>0</v>
      </c>
      <c r="AG871" s="193"/>
    </row>
    <row r="872" spans="1:33" s="59" customFormat="1">
      <c r="A872" s="194">
        <v>497</v>
      </c>
      <c r="B872" s="195">
        <v>497117127</v>
      </c>
      <c r="C872" s="196" t="s">
        <v>554</v>
      </c>
      <c r="D872" s="197">
        <v>117</v>
      </c>
      <c r="E872" s="196" t="s">
        <v>144</v>
      </c>
      <c r="F872" s="197">
        <v>127</v>
      </c>
      <c r="G872" s="198" t="s">
        <v>154</v>
      </c>
      <c r="H872" s="180"/>
      <c r="I872" s="181">
        <v>10115</v>
      </c>
      <c r="J872" s="181">
        <v>5288</v>
      </c>
      <c r="K872" s="181">
        <v>0</v>
      </c>
      <c r="L872" s="181">
        <v>1088</v>
      </c>
      <c r="M872" s="181">
        <v>16491</v>
      </c>
      <c r="N872" s="180"/>
      <c r="O872" s="182">
        <v>2</v>
      </c>
      <c r="P872" s="182">
        <v>0</v>
      </c>
      <c r="Q872" s="183">
        <v>30806</v>
      </c>
      <c r="R872" s="183">
        <v>0</v>
      </c>
      <c r="S872" s="183">
        <f t="shared" si="27"/>
        <v>0</v>
      </c>
      <c r="T872" s="183">
        <v>2176</v>
      </c>
      <c r="U872" s="184">
        <f t="shared" si="28"/>
        <v>32982</v>
      </c>
      <c r="V872" s="185"/>
      <c r="W872" s="199">
        <v>0</v>
      </c>
      <c r="X872" s="200">
        <v>0.09</v>
      </c>
      <c r="Y872" s="200">
        <v>3.9736243583523692E-2</v>
      </c>
      <c r="Z872" s="201">
        <v>0</v>
      </c>
      <c r="AA872" s="150"/>
      <c r="AB872" s="202">
        <v>0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497</v>
      </c>
      <c r="B873" s="195">
        <v>497117137</v>
      </c>
      <c r="C873" s="196" t="s">
        <v>554</v>
      </c>
      <c r="D873" s="197">
        <v>117</v>
      </c>
      <c r="E873" s="196" t="s">
        <v>144</v>
      </c>
      <c r="F873" s="197">
        <v>137</v>
      </c>
      <c r="G873" s="198" t="s">
        <v>164</v>
      </c>
      <c r="H873" s="180"/>
      <c r="I873" s="181">
        <v>11940</v>
      </c>
      <c r="J873" s="181">
        <v>1335</v>
      </c>
      <c r="K873" s="181">
        <v>0</v>
      </c>
      <c r="L873" s="181">
        <v>1088</v>
      </c>
      <c r="M873" s="181">
        <v>14363</v>
      </c>
      <c r="N873" s="180"/>
      <c r="O873" s="182">
        <v>31</v>
      </c>
      <c r="P873" s="182">
        <v>0</v>
      </c>
      <c r="Q873" s="183">
        <v>411525</v>
      </c>
      <c r="R873" s="183">
        <v>0</v>
      </c>
      <c r="S873" s="183">
        <f t="shared" si="27"/>
        <v>0</v>
      </c>
      <c r="T873" s="183">
        <v>33728</v>
      </c>
      <c r="U873" s="184">
        <f t="shared" si="28"/>
        <v>445253</v>
      </c>
      <c r="V873" s="185"/>
      <c r="W873" s="199">
        <v>0</v>
      </c>
      <c r="X873" s="200">
        <v>0.18</v>
      </c>
      <c r="Y873" s="200">
        <v>0.11041497642220299</v>
      </c>
      <c r="Z873" s="201">
        <v>0</v>
      </c>
      <c r="AA873" s="150"/>
      <c r="AB873" s="202">
        <v>4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497</v>
      </c>
      <c r="B874" s="195">
        <v>497117154</v>
      </c>
      <c r="C874" s="196" t="s">
        <v>554</v>
      </c>
      <c r="D874" s="197">
        <v>117</v>
      </c>
      <c r="E874" s="196" t="s">
        <v>144</v>
      </c>
      <c r="F874" s="197">
        <v>154</v>
      </c>
      <c r="G874" s="198" t="s">
        <v>181</v>
      </c>
      <c r="H874" s="180"/>
      <c r="I874" s="181">
        <v>9754</v>
      </c>
      <c r="J874" s="181">
        <v>10767</v>
      </c>
      <c r="K874" s="181">
        <v>0</v>
      </c>
      <c r="L874" s="181">
        <v>1088</v>
      </c>
      <c r="M874" s="181">
        <v>21609</v>
      </c>
      <c r="N874" s="180"/>
      <c r="O874" s="182">
        <v>1</v>
      </c>
      <c r="P874" s="182">
        <v>0</v>
      </c>
      <c r="Q874" s="183">
        <v>20521</v>
      </c>
      <c r="R874" s="183">
        <v>0</v>
      </c>
      <c r="S874" s="183">
        <f t="shared" si="27"/>
        <v>0</v>
      </c>
      <c r="T874" s="183">
        <v>1088</v>
      </c>
      <c r="U874" s="184">
        <f t="shared" si="28"/>
        <v>21609</v>
      </c>
      <c r="V874" s="185"/>
      <c r="W874" s="199">
        <v>0</v>
      </c>
      <c r="X874" s="200">
        <v>0.09</v>
      </c>
      <c r="Y874" s="200">
        <v>7.0800081285020957E-3</v>
      </c>
      <c r="Z874" s="201">
        <v>0</v>
      </c>
      <c r="AA874" s="150"/>
      <c r="AB874" s="202">
        <v>0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497</v>
      </c>
      <c r="B875" s="195">
        <v>497117159</v>
      </c>
      <c r="C875" s="196" t="s">
        <v>554</v>
      </c>
      <c r="D875" s="197">
        <v>117</v>
      </c>
      <c r="E875" s="196" t="s">
        <v>144</v>
      </c>
      <c r="F875" s="197">
        <v>159</v>
      </c>
      <c r="G875" s="198" t="s">
        <v>186</v>
      </c>
      <c r="H875" s="180"/>
      <c r="I875" s="181">
        <v>10296</v>
      </c>
      <c r="J875" s="181">
        <v>4354</v>
      </c>
      <c r="K875" s="181">
        <v>0</v>
      </c>
      <c r="L875" s="181">
        <v>1088</v>
      </c>
      <c r="M875" s="181">
        <v>15738</v>
      </c>
      <c r="N875" s="180"/>
      <c r="O875" s="182">
        <v>7</v>
      </c>
      <c r="P875" s="182">
        <v>0</v>
      </c>
      <c r="Q875" s="183">
        <v>102550</v>
      </c>
      <c r="R875" s="183">
        <v>0</v>
      </c>
      <c r="S875" s="183">
        <f t="shared" si="27"/>
        <v>0</v>
      </c>
      <c r="T875" s="183">
        <v>7616</v>
      </c>
      <c r="U875" s="184">
        <f t="shared" si="28"/>
        <v>110166</v>
      </c>
      <c r="V875" s="185"/>
      <c r="W875" s="199">
        <v>0</v>
      </c>
      <c r="X875" s="200">
        <v>0.09</v>
      </c>
      <c r="Y875" s="200">
        <v>2.9614602397993899E-3</v>
      </c>
      <c r="Z875" s="201">
        <v>0</v>
      </c>
      <c r="AA875" s="150"/>
      <c r="AB875" s="202">
        <v>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497</v>
      </c>
      <c r="B876" s="195">
        <v>497117161</v>
      </c>
      <c r="C876" s="196" t="s">
        <v>554</v>
      </c>
      <c r="D876" s="197">
        <v>117</v>
      </c>
      <c r="E876" s="196" t="s">
        <v>144</v>
      </c>
      <c r="F876" s="197">
        <v>161</v>
      </c>
      <c r="G876" s="198" t="s">
        <v>188</v>
      </c>
      <c r="H876" s="180"/>
      <c r="I876" s="181">
        <v>10115</v>
      </c>
      <c r="J876" s="181">
        <v>5239</v>
      </c>
      <c r="K876" s="181">
        <v>0</v>
      </c>
      <c r="L876" s="181">
        <v>1088</v>
      </c>
      <c r="M876" s="181">
        <v>16442</v>
      </c>
      <c r="N876" s="180"/>
      <c r="O876" s="182">
        <v>2</v>
      </c>
      <c r="P876" s="182">
        <v>0</v>
      </c>
      <c r="Q876" s="183">
        <v>30708</v>
      </c>
      <c r="R876" s="183">
        <v>0</v>
      </c>
      <c r="S876" s="183">
        <f t="shared" si="27"/>
        <v>0</v>
      </c>
      <c r="T876" s="183">
        <v>2176</v>
      </c>
      <c r="U876" s="184">
        <f t="shared" si="28"/>
        <v>32884</v>
      </c>
      <c r="V876" s="185"/>
      <c r="W876" s="199">
        <v>0</v>
      </c>
      <c r="X876" s="200">
        <v>0.09</v>
      </c>
      <c r="Y876" s="200">
        <v>1.0028149068269075E-2</v>
      </c>
      <c r="Z876" s="201">
        <v>0</v>
      </c>
      <c r="AA876" s="150"/>
      <c r="AB876" s="202">
        <v>0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497</v>
      </c>
      <c r="B877" s="195">
        <v>497117210</v>
      </c>
      <c r="C877" s="196" t="s">
        <v>554</v>
      </c>
      <c r="D877" s="197">
        <v>117</v>
      </c>
      <c r="E877" s="196" t="s">
        <v>144</v>
      </c>
      <c r="F877" s="197">
        <v>210</v>
      </c>
      <c r="G877" s="198" t="s">
        <v>237</v>
      </c>
      <c r="H877" s="180"/>
      <c r="I877" s="181">
        <v>11443</v>
      </c>
      <c r="J877" s="181">
        <v>3725</v>
      </c>
      <c r="K877" s="181">
        <v>0</v>
      </c>
      <c r="L877" s="181">
        <v>1088</v>
      </c>
      <c r="M877" s="181">
        <v>16256</v>
      </c>
      <c r="N877" s="180"/>
      <c r="O877" s="182">
        <v>41</v>
      </c>
      <c r="P877" s="182">
        <v>0</v>
      </c>
      <c r="Q877" s="183">
        <v>621888</v>
      </c>
      <c r="R877" s="183">
        <v>0</v>
      </c>
      <c r="S877" s="183">
        <f t="shared" si="27"/>
        <v>0</v>
      </c>
      <c r="T877" s="183">
        <v>44608</v>
      </c>
      <c r="U877" s="184">
        <f t="shared" si="28"/>
        <v>666496</v>
      </c>
      <c r="V877" s="185"/>
      <c r="W877" s="199">
        <v>0</v>
      </c>
      <c r="X877" s="200">
        <v>0.09</v>
      </c>
      <c r="Y877" s="200">
        <v>5.4873783118718794E-2</v>
      </c>
      <c r="Z877" s="201">
        <v>0</v>
      </c>
      <c r="AA877" s="150"/>
      <c r="AB877" s="202">
        <v>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497</v>
      </c>
      <c r="B878" s="195">
        <v>497117223</v>
      </c>
      <c r="C878" s="196" t="s">
        <v>554</v>
      </c>
      <c r="D878" s="197">
        <v>117</v>
      </c>
      <c r="E878" s="196" t="s">
        <v>144</v>
      </c>
      <c r="F878" s="197">
        <v>223</v>
      </c>
      <c r="G878" s="198" t="s">
        <v>250</v>
      </c>
      <c r="H878" s="180"/>
      <c r="I878" s="181">
        <v>10102</v>
      </c>
      <c r="J878" s="181">
        <v>221</v>
      </c>
      <c r="K878" s="181">
        <v>0</v>
      </c>
      <c r="L878" s="181">
        <v>1088</v>
      </c>
      <c r="M878" s="181">
        <v>11411</v>
      </c>
      <c r="N878" s="180"/>
      <c r="O878" s="182">
        <v>4</v>
      </c>
      <c r="P878" s="182">
        <v>0</v>
      </c>
      <c r="Q878" s="183">
        <v>41292</v>
      </c>
      <c r="R878" s="183">
        <v>0</v>
      </c>
      <c r="S878" s="183">
        <f t="shared" si="27"/>
        <v>0</v>
      </c>
      <c r="T878" s="183">
        <v>4352</v>
      </c>
      <c r="U878" s="184">
        <f t="shared" si="28"/>
        <v>45644</v>
      </c>
      <c r="V878" s="185"/>
      <c r="W878" s="199">
        <v>0</v>
      </c>
      <c r="X878" s="200">
        <v>0.18</v>
      </c>
      <c r="Y878" s="200">
        <v>4.7144321656440377E-3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497</v>
      </c>
      <c r="B879" s="195">
        <v>497117227</v>
      </c>
      <c r="C879" s="196" t="s">
        <v>554</v>
      </c>
      <c r="D879" s="197">
        <v>117</v>
      </c>
      <c r="E879" s="196" t="s">
        <v>144</v>
      </c>
      <c r="F879" s="197">
        <v>227</v>
      </c>
      <c r="G879" s="198" t="s">
        <v>254</v>
      </c>
      <c r="H879" s="180"/>
      <c r="I879" s="181">
        <v>14071.793831919813</v>
      </c>
      <c r="J879" s="181">
        <v>3718</v>
      </c>
      <c r="K879" s="181">
        <v>0</v>
      </c>
      <c r="L879" s="181">
        <v>1088</v>
      </c>
      <c r="M879" s="181">
        <v>18877.793831919815</v>
      </c>
      <c r="N879" s="180"/>
      <c r="O879" s="182">
        <v>2</v>
      </c>
      <c r="P879" s="182">
        <v>0</v>
      </c>
      <c r="Q879" s="183">
        <v>35580</v>
      </c>
      <c r="R879" s="183">
        <v>0</v>
      </c>
      <c r="S879" s="183">
        <f t="shared" si="27"/>
        <v>0</v>
      </c>
      <c r="T879" s="183">
        <v>2176</v>
      </c>
      <c r="U879" s="184">
        <f t="shared" si="28"/>
        <v>37756</v>
      </c>
      <c r="V879" s="185"/>
      <c r="W879" s="199">
        <v>0</v>
      </c>
      <c r="X879" s="200">
        <v>0.18</v>
      </c>
      <c r="Y879" s="200">
        <v>1.5164812165869875E-2</v>
      </c>
      <c r="Z879" s="201">
        <v>0</v>
      </c>
      <c r="AA879" s="150"/>
      <c r="AB879" s="202">
        <v>0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497</v>
      </c>
      <c r="B880" s="195">
        <v>497117272</v>
      </c>
      <c r="C880" s="196" t="s">
        <v>554</v>
      </c>
      <c r="D880" s="197">
        <v>117</v>
      </c>
      <c r="E880" s="196" t="s">
        <v>144</v>
      </c>
      <c r="F880" s="197">
        <v>272</v>
      </c>
      <c r="G880" s="198" t="s">
        <v>299</v>
      </c>
      <c r="H880" s="180"/>
      <c r="I880" s="181">
        <v>10115</v>
      </c>
      <c r="J880" s="181">
        <v>14891</v>
      </c>
      <c r="K880" s="181">
        <v>0</v>
      </c>
      <c r="L880" s="181">
        <v>1088</v>
      </c>
      <c r="M880" s="181">
        <v>26094</v>
      </c>
      <c r="N880" s="180"/>
      <c r="O880" s="182">
        <v>3</v>
      </c>
      <c r="P880" s="182">
        <v>0</v>
      </c>
      <c r="Q880" s="183">
        <v>75018</v>
      </c>
      <c r="R880" s="183">
        <v>0</v>
      </c>
      <c r="S880" s="183">
        <f t="shared" si="27"/>
        <v>0</v>
      </c>
      <c r="T880" s="183">
        <v>3264</v>
      </c>
      <c r="U880" s="184">
        <f t="shared" si="28"/>
        <v>78282</v>
      </c>
      <c r="V880" s="185"/>
      <c r="W880" s="199">
        <v>0</v>
      </c>
      <c r="X880" s="200">
        <v>0.09</v>
      </c>
      <c r="Y880" s="200">
        <v>2.451079212614736E-2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497</v>
      </c>
      <c r="B881" s="195">
        <v>497117275</v>
      </c>
      <c r="C881" s="196" t="s">
        <v>554</v>
      </c>
      <c r="D881" s="197">
        <v>117</v>
      </c>
      <c r="E881" s="196" t="s">
        <v>144</v>
      </c>
      <c r="F881" s="197">
        <v>275</v>
      </c>
      <c r="G881" s="198" t="s">
        <v>302</v>
      </c>
      <c r="H881" s="180"/>
      <c r="I881" s="181">
        <v>12914</v>
      </c>
      <c r="J881" s="181">
        <v>3764</v>
      </c>
      <c r="K881" s="181">
        <v>0</v>
      </c>
      <c r="L881" s="181">
        <v>1088</v>
      </c>
      <c r="M881" s="181">
        <v>17766</v>
      </c>
      <c r="N881" s="180"/>
      <c r="O881" s="182">
        <v>5</v>
      </c>
      <c r="P881" s="182">
        <v>0</v>
      </c>
      <c r="Q881" s="183">
        <v>83390</v>
      </c>
      <c r="R881" s="183">
        <v>0</v>
      </c>
      <c r="S881" s="183">
        <f t="shared" si="27"/>
        <v>0</v>
      </c>
      <c r="T881" s="183">
        <v>5440</v>
      </c>
      <c r="U881" s="184">
        <f t="shared" si="28"/>
        <v>88830</v>
      </c>
      <c r="V881" s="185"/>
      <c r="W881" s="199">
        <v>0</v>
      </c>
      <c r="X881" s="200">
        <v>0.09</v>
      </c>
      <c r="Y881" s="200">
        <v>2.3162990865161038E-2</v>
      </c>
      <c r="Z881" s="201">
        <v>0</v>
      </c>
      <c r="AA881" s="150"/>
      <c r="AB881" s="202">
        <v>1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497</v>
      </c>
      <c r="B882" s="195">
        <v>497117278</v>
      </c>
      <c r="C882" s="196" t="s">
        <v>554</v>
      </c>
      <c r="D882" s="197">
        <v>117</v>
      </c>
      <c r="E882" s="196" t="s">
        <v>144</v>
      </c>
      <c r="F882" s="197">
        <v>278</v>
      </c>
      <c r="G882" s="198" t="s">
        <v>305</v>
      </c>
      <c r="H882" s="180"/>
      <c r="I882" s="181">
        <v>11440</v>
      </c>
      <c r="J882" s="181">
        <v>2609</v>
      </c>
      <c r="K882" s="181">
        <v>0</v>
      </c>
      <c r="L882" s="181">
        <v>1088</v>
      </c>
      <c r="M882" s="181">
        <v>15137</v>
      </c>
      <c r="N882" s="180"/>
      <c r="O882" s="182">
        <v>52</v>
      </c>
      <c r="P882" s="182">
        <v>0</v>
      </c>
      <c r="Q882" s="183">
        <v>730548</v>
      </c>
      <c r="R882" s="183">
        <v>0</v>
      </c>
      <c r="S882" s="183">
        <f t="shared" si="27"/>
        <v>0</v>
      </c>
      <c r="T882" s="183">
        <v>56576</v>
      </c>
      <c r="U882" s="184">
        <f t="shared" si="28"/>
        <v>787124</v>
      </c>
      <c r="V882" s="185"/>
      <c r="W882" s="199">
        <v>0</v>
      </c>
      <c r="X882" s="200">
        <v>0.09</v>
      </c>
      <c r="Y882" s="200">
        <v>7.0843398200404167E-2</v>
      </c>
      <c r="Z882" s="201">
        <v>0</v>
      </c>
      <c r="AA882" s="150"/>
      <c r="AB882" s="202">
        <v>6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497</v>
      </c>
      <c r="B883" s="195">
        <v>497117281</v>
      </c>
      <c r="C883" s="196" t="s">
        <v>554</v>
      </c>
      <c r="D883" s="197">
        <v>117</v>
      </c>
      <c r="E883" s="196" t="s">
        <v>144</v>
      </c>
      <c r="F883" s="197">
        <v>281</v>
      </c>
      <c r="G883" s="198" t="s">
        <v>308</v>
      </c>
      <c r="H883" s="180"/>
      <c r="I883" s="181">
        <v>14793</v>
      </c>
      <c r="J883" s="181">
        <v>3</v>
      </c>
      <c r="K883" s="181">
        <v>0</v>
      </c>
      <c r="L883" s="181">
        <v>1088</v>
      </c>
      <c r="M883" s="181">
        <v>15884</v>
      </c>
      <c r="N883" s="180"/>
      <c r="O883" s="182">
        <v>76</v>
      </c>
      <c r="P883" s="182">
        <v>0</v>
      </c>
      <c r="Q883" s="183">
        <v>1124496</v>
      </c>
      <c r="R883" s="183">
        <v>0</v>
      </c>
      <c r="S883" s="183">
        <f t="shared" si="27"/>
        <v>0</v>
      </c>
      <c r="T883" s="183">
        <v>82688</v>
      </c>
      <c r="U883" s="184">
        <f t="shared" si="28"/>
        <v>1207184</v>
      </c>
      <c r="V883" s="185"/>
      <c r="W883" s="199">
        <v>0</v>
      </c>
      <c r="X883" s="200">
        <v>0.18</v>
      </c>
      <c r="Y883" s="200">
        <v>0.14941709021422631</v>
      </c>
      <c r="Z883" s="201">
        <v>0</v>
      </c>
      <c r="AA883" s="150"/>
      <c r="AB883" s="202">
        <v>7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497</v>
      </c>
      <c r="B884" s="195">
        <v>497117325</v>
      </c>
      <c r="C884" s="196" t="s">
        <v>554</v>
      </c>
      <c r="D884" s="197">
        <v>117</v>
      </c>
      <c r="E884" s="196" t="s">
        <v>144</v>
      </c>
      <c r="F884" s="197">
        <v>325</v>
      </c>
      <c r="G884" s="198" t="s">
        <v>352</v>
      </c>
      <c r="H884" s="180"/>
      <c r="I884" s="181">
        <v>12429</v>
      </c>
      <c r="J884" s="181">
        <v>1205</v>
      </c>
      <c r="K884" s="181">
        <v>0</v>
      </c>
      <c r="L884" s="181">
        <v>1088</v>
      </c>
      <c r="M884" s="181">
        <v>14722</v>
      </c>
      <c r="N884" s="180"/>
      <c r="O884" s="182">
        <v>14</v>
      </c>
      <c r="P884" s="182">
        <v>0</v>
      </c>
      <c r="Q884" s="183">
        <v>190876</v>
      </c>
      <c r="R884" s="183">
        <v>0</v>
      </c>
      <c r="S884" s="183">
        <f t="shared" si="27"/>
        <v>0</v>
      </c>
      <c r="T884" s="183">
        <v>15232</v>
      </c>
      <c r="U884" s="184">
        <f t="shared" si="28"/>
        <v>206108</v>
      </c>
      <c r="V884" s="185"/>
      <c r="W884" s="199">
        <v>0</v>
      </c>
      <c r="X884" s="200">
        <v>0.09</v>
      </c>
      <c r="Y884" s="200">
        <v>1.4931310133781295E-2</v>
      </c>
      <c r="Z884" s="201">
        <v>0</v>
      </c>
      <c r="AA884" s="150"/>
      <c r="AB884" s="202">
        <v>3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497</v>
      </c>
      <c r="B885" s="195">
        <v>497117332</v>
      </c>
      <c r="C885" s="196" t="s">
        <v>554</v>
      </c>
      <c r="D885" s="197">
        <v>117</v>
      </c>
      <c r="E885" s="196" t="s">
        <v>144</v>
      </c>
      <c r="F885" s="197">
        <v>332</v>
      </c>
      <c r="G885" s="198" t="s">
        <v>359</v>
      </c>
      <c r="H885" s="180"/>
      <c r="I885" s="181">
        <v>9935</v>
      </c>
      <c r="J885" s="181">
        <v>752</v>
      </c>
      <c r="K885" s="181">
        <v>0</v>
      </c>
      <c r="L885" s="181">
        <v>1088</v>
      </c>
      <c r="M885" s="181">
        <v>11775</v>
      </c>
      <c r="N885" s="180"/>
      <c r="O885" s="182">
        <v>9</v>
      </c>
      <c r="P885" s="182">
        <v>0</v>
      </c>
      <c r="Q885" s="183">
        <v>96183</v>
      </c>
      <c r="R885" s="183">
        <v>0</v>
      </c>
      <c r="S885" s="183">
        <f t="shared" si="27"/>
        <v>0</v>
      </c>
      <c r="T885" s="183">
        <v>9792</v>
      </c>
      <c r="U885" s="184">
        <f t="shared" si="28"/>
        <v>105975</v>
      </c>
      <c r="V885" s="185"/>
      <c r="W885" s="199">
        <v>0</v>
      </c>
      <c r="X885" s="200">
        <v>0.09</v>
      </c>
      <c r="Y885" s="200">
        <v>2.5912383040564823E-2</v>
      </c>
      <c r="Z885" s="201">
        <v>0</v>
      </c>
      <c r="AA885" s="150"/>
      <c r="AB885" s="202">
        <v>1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497</v>
      </c>
      <c r="B886" s="195">
        <v>497117340</v>
      </c>
      <c r="C886" s="196" t="s">
        <v>554</v>
      </c>
      <c r="D886" s="197">
        <v>117</v>
      </c>
      <c r="E886" s="196" t="s">
        <v>144</v>
      </c>
      <c r="F886" s="197">
        <v>340</v>
      </c>
      <c r="G886" s="198" t="s">
        <v>367</v>
      </c>
      <c r="H886" s="180"/>
      <c r="I886" s="181">
        <v>11559</v>
      </c>
      <c r="J886" s="181">
        <v>6764</v>
      </c>
      <c r="K886" s="181">
        <v>0</v>
      </c>
      <c r="L886" s="181">
        <v>1088</v>
      </c>
      <c r="M886" s="181">
        <v>19411</v>
      </c>
      <c r="N886" s="180"/>
      <c r="O886" s="182">
        <v>2</v>
      </c>
      <c r="P886" s="182">
        <v>0</v>
      </c>
      <c r="Q886" s="183">
        <v>36646</v>
      </c>
      <c r="R886" s="183">
        <v>0</v>
      </c>
      <c r="S886" s="183">
        <f t="shared" si="27"/>
        <v>0</v>
      </c>
      <c r="T886" s="183">
        <v>2176</v>
      </c>
      <c r="U886" s="184">
        <f t="shared" si="28"/>
        <v>38822</v>
      </c>
      <c r="V886" s="185"/>
      <c r="W886" s="199">
        <v>0</v>
      </c>
      <c r="X886" s="200">
        <v>0.09</v>
      </c>
      <c r="Y886" s="200">
        <v>3.3375820002301763E-2</v>
      </c>
      <c r="Z886" s="201">
        <v>0</v>
      </c>
      <c r="AA886" s="150"/>
      <c r="AB886" s="202">
        <v>1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497</v>
      </c>
      <c r="B887" s="195">
        <v>497117605</v>
      </c>
      <c r="C887" s="196" t="s">
        <v>554</v>
      </c>
      <c r="D887" s="197">
        <v>117</v>
      </c>
      <c r="E887" s="196" t="s">
        <v>144</v>
      </c>
      <c r="F887" s="197">
        <v>605</v>
      </c>
      <c r="G887" s="198" t="s">
        <v>383</v>
      </c>
      <c r="H887" s="180"/>
      <c r="I887" s="181">
        <v>12278</v>
      </c>
      <c r="J887" s="181">
        <v>8889</v>
      </c>
      <c r="K887" s="181">
        <v>0</v>
      </c>
      <c r="L887" s="181">
        <v>1088</v>
      </c>
      <c r="M887" s="181">
        <v>22255</v>
      </c>
      <c r="N887" s="180"/>
      <c r="O887" s="182">
        <v>49</v>
      </c>
      <c r="P887" s="182">
        <v>0</v>
      </c>
      <c r="Q887" s="183">
        <v>1037183</v>
      </c>
      <c r="R887" s="183">
        <v>0</v>
      </c>
      <c r="S887" s="183">
        <f t="shared" si="27"/>
        <v>0</v>
      </c>
      <c r="T887" s="183">
        <v>53312</v>
      </c>
      <c r="U887" s="184">
        <f t="shared" si="28"/>
        <v>1090495</v>
      </c>
      <c r="V887" s="185"/>
      <c r="W887" s="199">
        <v>0</v>
      </c>
      <c r="X887" s="200">
        <v>0.09</v>
      </c>
      <c r="Y887" s="200">
        <v>6.1902408960171781E-2</v>
      </c>
      <c r="Z887" s="201">
        <v>0</v>
      </c>
      <c r="AA887" s="150"/>
      <c r="AB887" s="202">
        <v>3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497</v>
      </c>
      <c r="B888" s="195">
        <v>497117632</v>
      </c>
      <c r="C888" s="196" t="s">
        <v>554</v>
      </c>
      <c r="D888" s="197">
        <v>117</v>
      </c>
      <c r="E888" s="196" t="s">
        <v>144</v>
      </c>
      <c r="F888" s="197">
        <v>632</v>
      </c>
      <c r="G888" s="198" t="s">
        <v>391</v>
      </c>
      <c r="H888" s="180"/>
      <c r="I888" s="181">
        <v>12612.451803278689</v>
      </c>
      <c r="J888" s="181">
        <v>8144</v>
      </c>
      <c r="K888" s="181">
        <v>0</v>
      </c>
      <c r="L888" s="181">
        <v>1088</v>
      </c>
      <c r="M888" s="181">
        <v>21844.451803278687</v>
      </c>
      <c r="N888" s="180"/>
      <c r="O888" s="182">
        <v>1</v>
      </c>
      <c r="P888" s="182">
        <v>0</v>
      </c>
      <c r="Q888" s="183">
        <v>20756</v>
      </c>
      <c r="R888" s="183">
        <v>0</v>
      </c>
      <c r="S888" s="183">
        <f t="shared" si="27"/>
        <v>0</v>
      </c>
      <c r="T888" s="183">
        <v>1088</v>
      </c>
      <c r="U888" s="184">
        <f t="shared" si="28"/>
        <v>21844</v>
      </c>
      <c r="V888" s="185"/>
      <c r="W888" s="199">
        <v>0</v>
      </c>
      <c r="X888" s="200">
        <v>0.09</v>
      </c>
      <c r="Y888" s="200">
        <v>8.0175957564993291E-3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</v>
      </c>
      <c r="AF888" s="204">
        <v>0</v>
      </c>
      <c r="AG888" s="193"/>
    </row>
    <row r="889" spans="1:33" s="59" customFormat="1">
      <c r="A889" s="194">
        <v>497</v>
      </c>
      <c r="B889" s="195">
        <v>497117670</v>
      </c>
      <c r="C889" s="196" t="s">
        <v>554</v>
      </c>
      <c r="D889" s="197">
        <v>117</v>
      </c>
      <c r="E889" s="196" t="s">
        <v>144</v>
      </c>
      <c r="F889" s="197">
        <v>670</v>
      </c>
      <c r="G889" s="198" t="s">
        <v>401</v>
      </c>
      <c r="H889" s="180"/>
      <c r="I889" s="181">
        <v>12716</v>
      </c>
      <c r="J889" s="181">
        <v>9501</v>
      </c>
      <c r="K889" s="181">
        <v>0</v>
      </c>
      <c r="L889" s="181">
        <v>1088</v>
      </c>
      <c r="M889" s="181">
        <v>23305</v>
      </c>
      <c r="N889" s="180"/>
      <c r="O889" s="182">
        <v>7</v>
      </c>
      <c r="P889" s="182">
        <v>0</v>
      </c>
      <c r="Q889" s="183">
        <v>155519</v>
      </c>
      <c r="R889" s="183">
        <v>0</v>
      </c>
      <c r="S889" s="183">
        <f t="shared" si="27"/>
        <v>0</v>
      </c>
      <c r="T889" s="183">
        <v>7616</v>
      </c>
      <c r="U889" s="184">
        <f t="shared" si="28"/>
        <v>163135</v>
      </c>
      <c r="V889" s="185"/>
      <c r="W889" s="199">
        <v>0</v>
      </c>
      <c r="X889" s="200">
        <v>0.09</v>
      </c>
      <c r="Y889" s="200">
        <v>4.750774849157182E-2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497</v>
      </c>
      <c r="B890" s="195">
        <v>497117674</v>
      </c>
      <c r="C890" s="196" t="s">
        <v>554</v>
      </c>
      <c r="D890" s="197">
        <v>117</v>
      </c>
      <c r="E890" s="196" t="s">
        <v>144</v>
      </c>
      <c r="F890" s="197">
        <v>674</v>
      </c>
      <c r="G890" s="198" t="s">
        <v>404</v>
      </c>
      <c r="H890" s="180"/>
      <c r="I890" s="181">
        <v>13240</v>
      </c>
      <c r="J890" s="181">
        <v>5237</v>
      </c>
      <c r="K890" s="181">
        <v>0</v>
      </c>
      <c r="L890" s="181">
        <v>1088</v>
      </c>
      <c r="M890" s="181">
        <v>19565</v>
      </c>
      <c r="N890" s="180"/>
      <c r="O890" s="182">
        <v>6</v>
      </c>
      <c r="P890" s="182">
        <v>0</v>
      </c>
      <c r="Q890" s="183">
        <v>110862</v>
      </c>
      <c r="R890" s="183">
        <v>0</v>
      </c>
      <c r="S890" s="183">
        <f t="shared" si="27"/>
        <v>0</v>
      </c>
      <c r="T890" s="183">
        <v>6528</v>
      </c>
      <c r="U890" s="184">
        <f t="shared" si="28"/>
        <v>117390</v>
      </c>
      <c r="V890" s="185"/>
      <c r="W890" s="199">
        <v>0</v>
      </c>
      <c r="X890" s="200">
        <v>0.18</v>
      </c>
      <c r="Y890" s="200">
        <v>5.3901249026459201E-2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497</v>
      </c>
      <c r="B891" s="195">
        <v>497117680</v>
      </c>
      <c r="C891" s="196" t="s">
        <v>554</v>
      </c>
      <c r="D891" s="197">
        <v>117</v>
      </c>
      <c r="E891" s="196" t="s">
        <v>144</v>
      </c>
      <c r="F891" s="197">
        <v>680</v>
      </c>
      <c r="G891" s="198" t="s">
        <v>406</v>
      </c>
      <c r="H891" s="180"/>
      <c r="I891" s="181">
        <v>11652</v>
      </c>
      <c r="J891" s="181">
        <v>3439</v>
      </c>
      <c r="K891" s="181">
        <v>0</v>
      </c>
      <c r="L891" s="181">
        <v>1088</v>
      </c>
      <c r="M891" s="181">
        <v>16179</v>
      </c>
      <c r="N891" s="180"/>
      <c r="O891" s="182">
        <v>2</v>
      </c>
      <c r="P891" s="182">
        <v>0</v>
      </c>
      <c r="Q891" s="183">
        <v>30182</v>
      </c>
      <c r="R891" s="183">
        <v>0</v>
      </c>
      <c r="S891" s="183">
        <f t="shared" si="27"/>
        <v>0</v>
      </c>
      <c r="T891" s="183">
        <v>2176</v>
      </c>
      <c r="U891" s="184">
        <f t="shared" si="28"/>
        <v>32358</v>
      </c>
      <c r="V891" s="185"/>
      <c r="W891" s="199">
        <v>0</v>
      </c>
      <c r="X891" s="200">
        <v>0.09</v>
      </c>
      <c r="Y891" s="200">
        <v>6.5186863469113591E-3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497</v>
      </c>
      <c r="B892" s="195">
        <v>497117683</v>
      </c>
      <c r="C892" s="196" t="s">
        <v>554</v>
      </c>
      <c r="D892" s="197">
        <v>117</v>
      </c>
      <c r="E892" s="196" t="s">
        <v>144</v>
      </c>
      <c r="F892" s="197">
        <v>683</v>
      </c>
      <c r="G892" s="198" t="s">
        <v>407</v>
      </c>
      <c r="H892" s="180"/>
      <c r="I892" s="181">
        <v>13352</v>
      </c>
      <c r="J892" s="181">
        <v>11117</v>
      </c>
      <c r="K892" s="181">
        <v>0</v>
      </c>
      <c r="L892" s="181">
        <v>1088</v>
      </c>
      <c r="M892" s="181">
        <v>25557</v>
      </c>
      <c r="N892" s="180"/>
      <c r="O892" s="182">
        <v>4</v>
      </c>
      <c r="P892" s="182">
        <v>0</v>
      </c>
      <c r="Q892" s="183">
        <v>97876</v>
      </c>
      <c r="R892" s="183">
        <v>0</v>
      </c>
      <c r="S892" s="183">
        <f t="shared" si="27"/>
        <v>0</v>
      </c>
      <c r="T892" s="183">
        <v>4352</v>
      </c>
      <c r="U892" s="184">
        <f t="shared" si="28"/>
        <v>102228</v>
      </c>
      <c r="V892" s="185"/>
      <c r="W892" s="199">
        <v>0</v>
      </c>
      <c r="X892" s="200">
        <v>0.09</v>
      </c>
      <c r="Y892" s="200">
        <v>2.9462773781191758E-2</v>
      </c>
      <c r="Z892" s="201">
        <v>0</v>
      </c>
      <c r="AA892" s="150"/>
      <c r="AB892" s="202">
        <v>2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497</v>
      </c>
      <c r="B893" s="195">
        <v>497117685</v>
      </c>
      <c r="C893" s="196" t="s">
        <v>554</v>
      </c>
      <c r="D893" s="197">
        <v>117</v>
      </c>
      <c r="E893" s="196" t="s">
        <v>144</v>
      </c>
      <c r="F893" s="197">
        <v>685</v>
      </c>
      <c r="G893" s="198" t="s">
        <v>408</v>
      </c>
      <c r="H893" s="180"/>
      <c r="I893" s="181">
        <v>15527.036315789477</v>
      </c>
      <c r="J893" s="181">
        <v>12390</v>
      </c>
      <c r="K893" s="181">
        <v>0</v>
      </c>
      <c r="L893" s="181">
        <v>1088</v>
      </c>
      <c r="M893" s="181">
        <v>29005.036315789475</v>
      </c>
      <c r="N893" s="180"/>
      <c r="O893" s="182">
        <v>2</v>
      </c>
      <c r="P893" s="182">
        <v>0</v>
      </c>
      <c r="Q893" s="183">
        <v>55834</v>
      </c>
      <c r="R893" s="183">
        <v>0</v>
      </c>
      <c r="S893" s="183">
        <f t="shared" si="27"/>
        <v>0</v>
      </c>
      <c r="T893" s="183">
        <v>2176</v>
      </c>
      <c r="U893" s="184">
        <f t="shared" si="28"/>
        <v>58010</v>
      </c>
      <c r="V893" s="185"/>
      <c r="W893" s="199">
        <v>0</v>
      </c>
      <c r="X893" s="200">
        <v>0.18</v>
      </c>
      <c r="Y893" s="200">
        <v>2.5419635227278418E-2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497</v>
      </c>
      <c r="B894" s="195">
        <v>497117728</v>
      </c>
      <c r="C894" s="196" t="s">
        <v>554</v>
      </c>
      <c r="D894" s="197">
        <v>117</v>
      </c>
      <c r="E894" s="196" t="s">
        <v>144</v>
      </c>
      <c r="F894" s="197">
        <v>728</v>
      </c>
      <c r="G894" s="198" t="s">
        <v>420</v>
      </c>
      <c r="H894" s="180"/>
      <c r="I894" s="181">
        <v>13089.362336448596</v>
      </c>
      <c r="J894" s="181">
        <v>15474</v>
      </c>
      <c r="K894" s="181">
        <v>0</v>
      </c>
      <c r="L894" s="181">
        <v>1088</v>
      </c>
      <c r="M894" s="181">
        <v>29651.362336448597</v>
      </c>
      <c r="N894" s="180"/>
      <c r="O894" s="182">
        <v>1</v>
      </c>
      <c r="P894" s="182">
        <v>0</v>
      </c>
      <c r="Q894" s="183">
        <v>28563</v>
      </c>
      <c r="R894" s="183">
        <v>0</v>
      </c>
      <c r="S894" s="183">
        <f t="shared" si="27"/>
        <v>0</v>
      </c>
      <c r="T894" s="183">
        <v>1088</v>
      </c>
      <c r="U894" s="184">
        <f t="shared" si="28"/>
        <v>29651</v>
      </c>
      <c r="V894" s="185"/>
      <c r="W894" s="199">
        <v>0</v>
      </c>
      <c r="X894" s="200">
        <v>0.09</v>
      </c>
      <c r="Y894" s="200">
        <v>9.2884814440120471E-3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497</v>
      </c>
      <c r="B895" s="195">
        <v>497117750</v>
      </c>
      <c r="C895" s="196" t="s">
        <v>554</v>
      </c>
      <c r="D895" s="197">
        <v>117</v>
      </c>
      <c r="E895" s="196" t="s">
        <v>144</v>
      </c>
      <c r="F895" s="197">
        <v>750</v>
      </c>
      <c r="G895" s="198" t="s">
        <v>425</v>
      </c>
      <c r="H895" s="180"/>
      <c r="I895" s="181">
        <v>10683</v>
      </c>
      <c r="J895" s="181">
        <v>6446</v>
      </c>
      <c r="K895" s="181">
        <v>0</v>
      </c>
      <c r="L895" s="181">
        <v>1088</v>
      </c>
      <c r="M895" s="181">
        <v>18217</v>
      </c>
      <c r="N895" s="180"/>
      <c r="O895" s="182">
        <v>1</v>
      </c>
      <c r="P895" s="182">
        <v>0</v>
      </c>
      <c r="Q895" s="183">
        <v>17129</v>
      </c>
      <c r="R895" s="183">
        <v>0</v>
      </c>
      <c r="S895" s="183">
        <f t="shared" si="27"/>
        <v>0</v>
      </c>
      <c r="T895" s="183">
        <v>1088</v>
      </c>
      <c r="U895" s="184">
        <f t="shared" si="28"/>
        <v>18217</v>
      </c>
      <c r="V895" s="185"/>
      <c r="W895" s="199">
        <v>0</v>
      </c>
      <c r="X895" s="200">
        <v>0.09</v>
      </c>
      <c r="Y895" s="200">
        <v>4.2712195478300206E-2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497</v>
      </c>
      <c r="B896" s="195">
        <v>497117755</v>
      </c>
      <c r="C896" s="196" t="s">
        <v>554</v>
      </c>
      <c r="D896" s="197">
        <v>117</v>
      </c>
      <c r="E896" s="196" t="s">
        <v>144</v>
      </c>
      <c r="F896" s="197">
        <v>755</v>
      </c>
      <c r="G896" s="198" t="s">
        <v>427</v>
      </c>
      <c r="H896" s="180"/>
      <c r="I896" s="181">
        <v>11147</v>
      </c>
      <c r="J896" s="181">
        <v>5072</v>
      </c>
      <c r="K896" s="181">
        <v>0</v>
      </c>
      <c r="L896" s="181">
        <v>1088</v>
      </c>
      <c r="M896" s="181">
        <v>17307</v>
      </c>
      <c r="N896" s="180"/>
      <c r="O896" s="182">
        <v>3</v>
      </c>
      <c r="P896" s="182">
        <v>0</v>
      </c>
      <c r="Q896" s="183">
        <v>48657</v>
      </c>
      <c r="R896" s="183">
        <v>0</v>
      </c>
      <c r="S896" s="183">
        <f t="shared" si="27"/>
        <v>0</v>
      </c>
      <c r="T896" s="183">
        <v>3264</v>
      </c>
      <c r="U896" s="184">
        <f t="shared" si="28"/>
        <v>51921</v>
      </c>
      <c r="V896" s="185"/>
      <c r="W896" s="199">
        <v>0</v>
      </c>
      <c r="X896" s="200">
        <v>0.09</v>
      </c>
      <c r="Y896" s="200">
        <v>2.4821027246421365E-2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497</v>
      </c>
      <c r="B897" s="195">
        <v>497117766</v>
      </c>
      <c r="C897" s="196" t="s">
        <v>554</v>
      </c>
      <c r="D897" s="197">
        <v>117</v>
      </c>
      <c r="E897" s="196" t="s">
        <v>144</v>
      </c>
      <c r="F897" s="197">
        <v>766</v>
      </c>
      <c r="G897" s="198" t="s">
        <v>431</v>
      </c>
      <c r="H897" s="180"/>
      <c r="I897" s="181">
        <v>9935</v>
      </c>
      <c r="J897" s="181">
        <v>3019</v>
      </c>
      <c r="K897" s="181">
        <v>0</v>
      </c>
      <c r="L897" s="181">
        <v>1088</v>
      </c>
      <c r="M897" s="181">
        <v>14042</v>
      </c>
      <c r="N897" s="180"/>
      <c r="O897" s="182">
        <v>3</v>
      </c>
      <c r="P897" s="182">
        <v>0</v>
      </c>
      <c r="Q897" s="183">
        <v>38862</v>
      </c>
      <c r="R897" s="183">
        <v>0</v>
      </c>
      <c r="S897" s="183">
        <f t="shared" si="27"/>
        <v>0</v>
      </c>
      <c r="T897" s="183">
        <v>3264</v>
      </c>
      <c r="U897" s="184">
        <f t="shared" si="28"/>
        <v>42126</v>
      </c>
      <c r="V897" s="185"/>
      <c r="W897" s="199">
        <v>0</v>
      </c>
      <c r="X897" s="200">
        <v>0.09</v>
      </c>
      <c r="Y897" s="200">
        <v>2.5330935885663442E-3</v>
      </c>
      <c r="Z897" s="201">
        <v>0</v>
      </c>
      <c r="AA897" s="150"/>
      <c r="AB897" s="202">
        <v>1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498</v>
      </c>
      <c r="B898" s="195">
        <v>498281061</v>
      </c>
      <c r="C898" s="196" t="s">
        <v>555</v>
      </c>
      <c r="D898" s="197">
        <v>281</v>
      </c>
      <c r="E898" s="196" t="s">
        <v>308</v>
      </c>
      <c r="F898" s="197">
        <v>61</v>
      </c>
      <c r="G898" s="198" t="s">
        <v>88</v>
      </c>
      <c r="H898" s="180"/>
      <c r="I898" s="181">
        <v>15675.290263815607</v>
      </c>
      <c r="J898" s="181">
        <v>653</v>
      </c>
      <c r="K898" s="181">
        <v>0</v>
      </c>
      <c r="L898" s="181">
        <v>1088</v>
      </c>
      <c r="M898" s="181">
        <v>17416.290263815608</v>
      </c>
      <c r="N898" s="180"/>
      <c r="O898" s="182">
        <v>1</v>
      </c>
      <c r="P898" s="182">
        <v>0</v>
      </c>
      <c r="Q898" s="183">
        <v>16328</v>
      </c>
      <c r="R898" s="183">
        <v>0</v>
      </c>
      <c r="S898" s="183">
        <f t="shared" si="27"/>
        <v>0</v>
      </c>
      <c r="T898" s="183">
        <v>1088</v>
      </c>
      <c r="U898" s="184">
        <f t="shared" si="28"/>
        <v>17416</v>
      </c>
      <c r="V898" s="185"/>
      <c r="W898" s="199">
        <v>0</v>
      </c>
      <c r="X898" s="200">
        <v>0.09</v>
      </c>
      <c r="Y898" s="200">
        <v>4.8976625189419531E-2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498</v>
      </c>
      <c r="B899" s="195">
        <v>498281087</v>
      </c>
      <c r="C899" s="196" t="s">
        <v>555</v>
      </c>
      <c r="D899" s="197">
        <v>281</v>
      </c>
      <c r="E899" s="196" t="s">
        <v>308</v>
      </c>
      <c r="F899" s="197">
        <v>87</v>
      </c>
      <c r="G899" s="198" t="s">
        <v>114</v>
      </c>
      <c r="H899" s="180"/>
      <c r="I899" s="181">
        <v>14165</v>
      </c>
      <c r="J899" s="181">
        <v>5423</v>
      </c>
      <c r="K899" s="181">
        <v>0</v>
      </c>
      <c r="L899" s="181">
        <v>1088</v>
      </c>
      <c r="M899" s="181">
        <v>20676</v>
      </c>
      <c r="N899" s="180"/>
      <c r="O899" s="182">
        <v>1</v>
      </c>
      <c r="P899" s="182">
        <v>0</v>
      </c>
      <c r="Q899" s="183">
        <v>19588</v>
      </c>
      <c r="R899" s="183">
        <v>0</v>
      </c>
      <c r="S899" s="183">
        <f t="shared" si="27"/>
        <v>0</v>
      </c>
      <c r="T899" s="183">
        <v>1088</v>
      </c>
      <c r="U899" s="184">
        <f t="shared" si="28"/>
        <v>20676</v>
      </c>
      <c r="V899" s="185"/>
      <c r="W899" s="199">
        <v>0</v>
      </c>
      <c r="X899" s="200">
        <v>0.09</v>
      </c>
      <c r="Y899" s="200">
        <v>6.6910589519812705E-3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498</v>
      </c>
      <c r="B900" s="195">
        <v>498281111</v>
      </c>
      <c r="C900" s="196" t="s">
        <v>555</v>
      </c>
      <c r="D900" s="197">
        <v>281</v>
      </c>
      <c r="E900" s="196" t="s">
        <v>308</v>
      </c>
      <c r="F900" s="197">
        <v>111</v>
      </c>
      <c r="G900" s="198" t="s">
        <v>138</v>
      </c>
      <c r="H900" s="180"/>
      <c r="I900" s="181">
        <v>13018.798476621421</v>
      </c>
      <c r="J900" s="181">
        <v>3124</v>
      </c>
      <c r="K900" s="181">
        <v>0</v>
      </c>
      <c r="L900" s="181">
        <v>1088</v>
      </c>
      <c r="M900" s="181">
        <v>17230.798476621421</v>
      </c>
      <c r="N900" s="180"/>
      <c r="O900" s="182">
        <v>2</v>
      </c>
      <c r="P900" s="182">
        <v>0</v>
      </c>
      <c r="Q900" s="183">
        <v>32286</v>
      </c>
      <c r="R900" s="183">
        <v>0</v>
      </c>
      <c r="S900" s="183">
        <f t="shared" si="27"/>
        <v>0</v>
      </c>
      <c r="T900" s="183">
        <v>2176</v>
      </c>
      <c r="U900" s="184">
        <f t="shared" si="28"/>
        <v>34462</v>
      </c>
      <c r="V900" s="185"/>
      <c r="W900" s="199">
        <v>0</v>
      </c>
      <c r="X900" s="200">
        <v>0.09</v>
      </c>
      <c r="Y900" s="200">
        <v>3.1817967805649841E-2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498</v>
      </c>
      <c r="B901" s="195">
        <v>498281137</v>
      </c>
      <c r="C901" s="196" t="s">
        <v>555</v>
      </c>
      <c r="D901" s="197">
        <v>281</v>
      </c>
      <c r="E901" s="196" t="s">
        <v>308</v>
      </c>
      <c r="F901" s="197">
        <v>137</v>
      </c>
      <c r="G901" s="198" t="s">
        <v>164</v>
      </c>
      <c r="H901" s="180"/>
      <c r="I901" s="181">
        <v>16591</v>
      </c>
      <c r="J901" s="181">
        <v>1855</v>
      </c>
      <c r="K901" s="181">
        <v>0</v>
      </c>
      <c r="L901" s="181">
        <v>1088</v>
      </c>
      <c r="M901" s="181">
        <v>19534</v>
      </c>
      <c r="N901" s="180"/>
      <c r="O901" s="182">
        <v>2</v>
      </c>
      <c r="P901" s="182">
        <v>0</v>
      </c>
      <c r="Q901" s="183">
        <v>36892</v>
      </c>
      <c r="R901" s="183">
        <v>0</v>
      </c>
      <c r="S901" s="183">
        <f t="shared" si="27"/>
        <v>0</v>
      </c>
      <c r="T901" s="183">
        <v>2176</v>
      </c>
      <c r="U901" s="184">
        <f t="shared" si="28"/>
        <v>39068</v>
      </c>
      <c r="V901" s="185"/>
      <c r="W901" s="199">
        <v>0</v>
      </c>
      <c r="X901" s="200">
        <v>0.18</v>
      </c>
      <c r="Y901" s="200">
        <v>0.11041497642220299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498</v>
      </c>
      <c r="B902" s="195">
        <v>498281281</v>
      </c>
      <c r="C902" s="196" t="s">
        <v>555</v>
      </c>
      <c r="D902" s="197">
        <v>281</v>
      </c>
      <c r="E902" s="196" t="s">
        <v>308</v>
      </c>
      <c r="F902" s="197">
        <v>281</v>
      </c>
      <c r="G902" s="198" t="s">
        <v>308</v>
      </c>
      <c r="H902" s="180"/>
      <c r="I902" s="181">
        <v>15770</v>
      </c>
      <c r="J902" s="181">
        <v>3</v>
      </c>
      <c r="K902" s="181">
        <v>0</v>
      </c>
      <c r="L902" s="181">
        <v>1088</v>
      </c>
      <c r="M902" s="181">
        <v>16861</v>
      </c>
      <c r="N902" s="180"/>
      <c r="O902" s="182">
        <v>495</v>
      </c>
      <c r="P902" s="182">
        <v>0</v>
      </c>
      <c r="Q902" s="183">
        <v>7807635</v>
      </c>
      <c r="R902" s="183">
        <v>0</v>
      </c>
      <c r="S902" s="183">
        <f t="shared" si="27"/>
        <v>0</v>
      </c>
      <c r="T902" s="183">
        <v>538560</v>
      </c>
      <c r="U902" s="184">
        <f t="shared" si="28"/>
        <v>8346195</v>
      </c>
      <c r="V902" s="185"/>
      <c r="W902" s="199">
        <v>0</v>
      </c>
      <c r="X902" s="200">
        <v>0.18</v>
      </c>
      <c r="Y902" s="200">
        <v>0.14941709021422631</v>
      </c>
      <c r="Z902" s="201">
        <v>0</v>
      </c>
      <c r="AA902" s="150"/>
      <c r="AB902" s="202">
        <v>2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499</v>
      </c>
      <c r="B903" s="195">
        <v>499061024</v>
      </c>
      <c r="C903" s="196" t="s">
        <v>556</v>
      </c>
      <c r="D903" s="197">
        <v>61</v>
      </c>
      <c r="E903" s="196" t="s">
        <v>88</v>
      </c>
      <c r="F903" s="197">
        <v>24</v>
      </c>
      <c r="G903" s="198" t="s">
        <v>51</v>
      </c>
      <c r="H903" s="180"/>
      <c r="I903" s="181">
        <v>16022</v>
      </c>
      <c r="J903" s="181">
        <v>4140</v>
      </c>
      <c r="K903" s="181">
        <v>0</v>
      </c>
      <c r="L903" s="181">
        <v>1088</v>
      </c>
      <c r="M903" s="181">
        <v>21250</v>
      </c>
      <c r="N903" s="180"/>
      <c r="O903" s="182">
        <v>1</v>
      </c>
      <c r="P903" s="182">
        <v>0</v>
      </c>
      <c r="Q903" s="183">
        <v>20162</v>
      </c>
      <c r="R903" s="183">
        <v>0</v>
      </c>
      <c r="S903" s="183">
        <f t="shared" si="27"/>
        <v>0</v>
      </c>
      <c r="T903" s="183">
        <v>1088</v>
      </c>
      <c r="U903" s="184">
        <f t="shared" si="28"/>
        <v>21250</v>
      </c>
      <c r="V903" s="185"/>
      <c r="W903" s="199">
        <v>0</v>
      </c>
      <c r="X903" s="200">
        <v>0.09</v>
      </c>
      <c r="Y903" s="200">
        <v>1.7483785061557271E-2</v>
      </c>
      <c r="Z903" s="201">
        <v>0</v>
      </c>
      <c r="AA903" s="150"/>
      <c r="AB903" s="202">
        <v>0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499</v>
      </c>
      <c r="B904" s="195">
        <v>499061061</v>
      </c>
      <c r="C904" s="196" t="s">
        <v>556</v>
      </c>
      <c r="D904" s="197">
        <v>61</v>
      </c>
      <c r="E904" s="196" t="s">
        <v>88</v>
      </c>
      <c r="F904" s="197">
        <v>61</v>
      </c>
      <c r="G904" s="198" t="s">
        <v>88</v>
      </c>
      <c r="H904" s="180"/>
      <c r="I904" s="181">
        <v>14426</v>
      </c>
      <c r="J904" s="181">
        <v>601</v>
      </c>
      <c r="K904" s="181">
        <v>0</v>
      </c>
      <c r="L904" s="181">
        <v>1088</v>
      </c>
      <c r="M904" s="181">
        <v>16115</v>
      </c>
      <c r="N904" s="180"/>
      <c r="O904" s="182">
        <v>167</v>
      </c>
      <c r="P904" s="182">
        <v>0</v>
      </c>
      <c r="Q904" s="183">
        <v>2509509</v>
      </c>
      <c r="R904" s="183">
        <v>0</v>
      </c>
      <c r="S904" s="183">
        <f t="shared" si="27"/>
        <v>0</v>
      </c>
      <c r="T904" s="183">
        <v>181696</v>
      </c>
      <c r="U904" s="184">
        <f t="shared" si="28"/>
        <v>2691205</v>
      </c>
      <c r="V904" s="185"/>
      <c r="W904" s="199">
        <v>0</v>
      </c>
      <c r="X904" s="200">
        <v>0.09</v>
      </c>
      <c r="Y904" s="200">
        <v>4.8976625189419531E-2</v>
      </c>
      <c r="Z904" s="201">
        <v>0</v>
      </c>
      <c r="AA904" s="150"/>
      <c r="AB904" s="202">
        <v>40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499</v>
      </c>
      <c r="B905" s="195">
        <v>499061087</v>
      </c>
      <c r="C905" s="196" t="s">
        <v>556</v>
      </c>
      <c r="D905" s="197">
        <v>61</v>
      </c>
      <c r="E905" s="196" t="s">
        <v>88</v>
      </c>
      <c r="F905" s="197">
        <v>87</v>
      </c>
      <c r="G905" s="198" t="s">
        <v>114</v>
      </c>
      <c r="H905" s="180"/>
      <c r="I905" s="181">
        <v>11611</v>
      </c>
      <c r="J905" s="181">
        <v>4445</v>
      </c>
      <c r="K905" s="181">
        <v>0</v>
      </c>
      <c r="L905" s="181">
        <v>1088</v>
      </c>
      <c r="M905" s="181">
        <v>17144</v>
      </c>
      <c r="N905" s="180"/>
      <c r="O905" s="182">
        <v>1</v>
      </c>
      <c r="P905" s="182">
        <v>0</v>
      </c>
      <c r="Q905" s="183">
        <v>16056</v>
      </c>
      <c r="R905" s="183">
        <v>0</v>
      </c>
      <c r="S905" s="183">
        <f t="shared" si="27"/>
        <v>0</v>
      </c>
      <c r="T905" s="183">
        <v>1088</v>
      </c>
      <c r="U905" s="184">
        <f t="shared" si="28"/>
        <v>17144</v>
      </c>
      <c r="V905" s="185"/>
      <c r="W905" s="199">
        <v>0</v>
      </c>
      <c r="X905" s="200">
        <v>0.09</v>
      </c>
      <c r="Y905" s="200">
        <v>6.6910589519812705E-3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499</v>
      </c>
      <c r="B906" s="195">
        <v>499061111</v>
      </c>
      <c r="C906" s="196" t="s">
        <v>556</v>
      </c>
      <c r="D906" s="197">
        <v>61</v>
      </c>
      <c r="E906" s="196" t="s">
        <v>88</v>
      </c>
      <c r="F906" s="197">
        <v>111</v>
      </c>
      <c r="G906" s="198" t="s">
        <v>138</v>
      </c>
      <c r="H906" s="180"/>
      <c r="I906" s="181">
        <v>16668</v>
      </c>
      <c r="J906" s="181">
        <v>4000</v>
      </c>
      <c r="K906" s="181">
        <v>0</v>
      </c>
      <c r="L906" s="181">
        <v>1088</v>
      </c>
      <c r="M906" s="181">
        <v>21756</v>
      </c>
      <c r="N906" s="180"/>
      <c r="O906" s="182">
        <v>1</v>
      </c>
      <c r="P906" s="182">
        <v>0</v>
      </c>
      <c r="Q906" s="183">
        <v>20668</v>
      </c>
      <c r="R906" s="183">
        <v>0</v>
      </c>
      <c r="S906" s="183">
        <f t="shared" ref="S906:S969" si="29">IFERROR(VLOOKUP(B906,transp,2,FALSE),0)</f>
        <v>0</v>
      </c>
      <c r="T906" s="183">
        <v>1088</v>
      </c>
      <c r="U906" s="184">
        <f t="shared" ref="U906:U969" si="30">SUM(Q906:T906)</f>
        <v>21756</v>
      </c>
      <c r="V906" s="185"/>
      <c r="W906" s="199">
        <v>0</v>
      </c>
      <c r="X906" s="200">
        <v>0.09</v>
      </c>
      <c r="Y906" s="200">
        <v>3.1817967805649841E-2</v>
      </c>
      <c r="Z906" s="201">
        <v>0</v>
      </c>
      <c r="AA906" s="150"/>
      <c r="AB906" s="202">
        <v>0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499</v>
      </c>
      <c r="B907" s="195">
        <v>499061137</v>
      </c>
      <c r="C907" s="196" t="s">
        <v>556</v>
      </c>
      <c r="D907" s="197">
        <v>61</v>
      </c>
      <c r="E907" s="196" t="s">
        <v>88</v>
      </c>
      <c r="F907" s="197">
        <v>137</v>
      </c>
      <c r="G907" s="198" t="s">
        <v>164</v>
      </c>
      <c r="H907" s="180"/>
      <c r="I907" s="181">
        <v>16421</v>
      </c>
      <c r="J907" s="181">
        <v>1836</v>
      </c>
      <c r="K907" s="181">
        <v>0</v>
      </c>
      <c r="L907" s="181">
        <v>1088</v>
      </c>
      <c r="M907" s="181">
        <v>19345</v>
      </c>
      <c r="N907" s="180"/>
      <c r="O907" s="182">
        <v>4</v>
      </c>
      <c r="P907" s="182">
        <v>0</v>
      </c>
      <c r="Q907" s="183">
        <v>73028</v>
      </c>
      <c r="R907" s="183">
        <v>0</v>
      </c>
      <c r="S907" s="183">
        <f t="shared" si="29"/>
        <v>0</v>
      </c>
      <c r="T907" s="183">
        <v>4352</v>
      </c>
      <c r="U907" s="184">
        <f t="shared" si="30"/>
        <v>77380</v>
      </c>
      <c r="V907" s="185"/>
      <c r="W907" s="199">
        <v>0</v>
      </c>
      <c r="X907" s="200">
        <v>0.18</v>
      </c>
      <c r="Y907" s="200">
        <v>0.11041497642220299</v>
      </c>
      <c r="Z907" s="201">
        <v>0</v>
      </c>
      <c r="AA907" s="150"/>
      <c r="AB907" s="202">
        <v>0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499</v>
      </c>
      <c r="B908" s="195">
        <v>499061161</v>
      </c>
      <c r="C908" s="196" t="s">
        <v>556</v>
      </c>
      <c r="D908" s="197">
        <v>61</v>
      </c>
      <c r="E908" s="196" t="s">
        <v>88</v>
      </c>
      <c r="F908" s="197">
        <v>161</v>
      </c>
      <c r="G908" s="198" t="s">
        <v>188</v>
      </c>
      <c r="H908" s="180"/>
      <c r="I908" s="181">
        <v>12454</v>
      </c>
      <c r="J908" s="181">
        <v>6451</v>
      </c>
      <c r="K908" s="181">
        <v>0</v>
      </c>
      <c r="L908" s="181">
        <v>1088</v>
      </c>
      <c r="M908" s="181">
        <v>19993</v>
      </c>
      <c r="N908" s="180"/>
      <c r="O908" s="182">
        <v>7</v>
      </c>
      <c r="P908" s="182">
        <v>0</v>
      </c>
      <c r="Q908" s="183">
        <v>132335</v>
      </c>
      <c r="R908" s="183">
        <v>0</v>
      </c>
      <c r="S908" s="183">
        <f t="shared" si="29"/>
        <v>0</v>
      </c>
      <c r="T908" s="183">
        <v>7616</v>
      </c>
      <c r="U908" s="184">
        <f t="shared" si="30"/>
        <v>139951</v>
      </c>
      <c r="V908" s="185"/>
      <c r="W908" s="199">
        <v>0</v>
      </c>
      <c r="X908" s="200">
        <v>0.09</v>
      </c>
      <c r="Y908" s="200">
        <v>1.0028149068269075E-2</v>
      </c>
      <c r="Z908" s="201">
        <v>0</v>
      </c>
      <c r="AA908" s="150"/>
      <c r="AB908" s="202">
        <v>1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499</v>
      </c>
      <c r="B909" s="195">
        <v>499061278</v>
      </c>
      <c r="C909" s="196" t="s">
        <v>556</v>
      </c>
      <c r="D909" s="197">
        <v>61</v>
      </c>
      <c r="E909" s="196" t="s">
        <v>88</v>
      </c>
      <c r="F909" s="197">
        <v>278</v>
      </c>
      <c r="G909" s="198" t="s">
        <v>305</v>
      </c>
      <c r="H909" s="180"/>
      <c r="I909" s="181">
        <v>14140</v>
      </c>
      <c r="J909" s="181">
        <v>3225</v>
      </c>
      <c r="K909" s="181">
        <v>0</v>
      </c>
      <c r="L909" s="181">
        <v>1088</v>
      </c>
      <c r="M909" s="181">
        <v>18453</v>
      </c>
      <c r="N909" s="180"/>
      <c r="O909" s="182">
        <v>3</v>
      </c>
      <c r="P909" s="182">
        <v>0</v>
      </c>
      <c r="Q909" s="183">
        <v>52095</v>
      </c>
      <c r="R909" s="183">
        <v>0</v>
      </c>
      <c r="S909" s="183">
        <f t="shared" si="29"/>
        <v>0</v>
      </c>
      <c r="T909" s="183">
        <v>3264</v>
      </c>
      <c r="U909" s="184">
        <f t="shared" si="30"/>
        <v>55359</v>
      </c>
      <c r="V909" s="185"/>
      <c r="W909" s="199">
        <v>0</v>
      </c>
      <c r="X909" s="200">
        <v>0.09</v>
      </c>
      <c r="Y909" s="200">
        <v>7.0843398200404167E-2</v>
      </c>
      <c r="Z909" s="201">
        <v>0</v>
      </c>
      <c r="AA909" s="150"/>
      <c r="AB909" s="202">
        <v>0</v>
      </c>
      <c r="AC909" s="203">
        <v>0</v>
      </c>
      <c r="AD909" s="184">
        <v>0</v>
      </c>
      <c r="AE909" s="203">
        <v>0</v>
      </c>
      <c r="AF909" s="204">
        <v>0</v>
      </c>
      <c r="AG909" s="193"/>
    </row>
    <row r="910" spans="1:33" s="59" customFormat="1">
      <c r="A910" s="194">
        <v>499</v>
      </c>
      <c r="B910" s="195">
        <v>499061281</v>
      </c>
      <c r="C910" s="196" t="s">
        <v>556</v>
      </c>
      <c r="D910" s="197">
        <v>61</v>
      </c>
      <c r="E910" s="196" t="s">
        <v>88</v>
      </c>
      <c r="F910" s="197">
        <v>281</v>
      </c>
      <c r="G910" s="198" t="s">
        <v>308</v>
      </c>
      <c r="H910" s="180"/>
      <c r="I910" s="181">
        <v>15617</v>
      </c>
      <c r="J910" s="181">
        <v>3</v>
      </c>
      <c r="K910" s="181">
        <v>0</v>
      </c>
      <c r="L910" s="181">
        <v>1088</v>
      </c>
      <c r="M910" s="181">
        <v>16708</v>
      </c>
      <c r="N910" s="180"/>
      <c r="O910" s="182">
        <v>359</v>
      </c>
      <c r="P910" s="182">
        <v>0</v>
      </c>
      <c r="Q910" s="183">
        <v>5607580</v>
      </c>
      <c r="R910" s="183">
        <v>0</v>
      </c>
      <c r="S910" s="183">
        <f t="shared" si="29"/>
        <v>0</v>
      </c>
      <c r="T910" s="183">
        <v>390592</v>
      </c>
      <c r="U910" s="184">
        <f t="shared" si="30"/>
        <v>5998172</v>
      </c>
      <c r="V910" s="185"/>
      <c r="W910" s="199">
        <v>0</v>
      </c>
      <c r="X910" s="200">
        <v>0.18</v>
      </c>
      <c r="Y910" s="200">
        <v>0.14941709021422631</v>
      </c>
      <c r="Z910" s="201">
        <v>0</v>
      </c>
      <c r="AA910" s="150"/>
      <c r="AB910" s="202">
        <v>96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499</v>
      </c>
      <c r="B911" s="195">
        <v>499061332</v>
      </c>
      <c r="C911" s="196" t="s">
        <v>556</v>
      </c>
      <c r="D911" s="197">
        <v>61</v>
      </c>
      <c r="E911" s="196" t="s">
        <v>88</v>
      </c>
      <c r="F911" s="197">
        <v>332</v>
      </c>
      <c r="G911" s="198" t="s">
        <v>359</v>
      </c>
      <c r="H911" s="180"/>
      <c r="I911" s="181">
        <v>17454</v>
      </c>
      <c r="J911" s="181">
        <v>1321</v>
      </c>
      <c r="K911" s="181">
        <v>0</v>
      </c>
      <c r="L911" s="181">
        <v>1088</v>
      </c>
      <c r="M911" s="181">
        <v>19863</v>
      </c>
      <c r="N911" s="180"/>
      <c r="O911" s="182">
        <v>4</v>
      </c>
      <c r="P911" s="182">
        <v>0</v>
      </c>
      <c r="Q911" s="183">
        <v>75100</v>
      </c>
      <c r="R911" s="183">
        <v>0</v>
      </c>
      <c r="S911" s="183">
        <f t="shared" si="29"/>
        <v>0</v>
      </c>
      <c r="T911" s="183">
        <v>4352</v>
      </c>
      <c r="U911" s="184">
        <f t="shared" si="30"/>
        <v>79452</v>
      </c>
      <c r="V911" s="185"/>
      <c r="W911" s="199">
        <v>0</v>
      </c>
      <c r="X911" s="200">
        <v>0.09</v>
      </c>
      <c r="Y911" s="200">
        <v>2.5912383040564823E-2</v>
      </c>
      <c r="Z911" s="201">
        <v>0</v>
      </c>
      <c r="AA911" s="150"/>
      <c r="AB911" s="202">
        <v>2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499</v>
      </c>
      <c r="B912" s="195">
        <v>499061670</v>
      </c>
      <c r="C912" s="196" t="s">
        <v>556</v>
      </c>
      <c r="D912" s="197">
        <v>61</v>
      </c>
      <c r="E912" s="196" t="s">
        <v>88</v>
      </c>
      <c r="F912" s="197">
        <v>670</v>
      </c>
      <c r="G912" s="198" t="s">
        <v>401</v>
      </c>
      <c r="H912" s="180"/>
      <c r="I912" s="181">
        <v>9754</v>
      </c>
      <c r="J912" s="181">
        <v>7288</v>
      </c>
      <c r="K912" s="181">
        <v>0</v>
      </c>
      <c r="L912" s="181">
        <v>1088</v>
      </c>
      <c r="M912" s="181">
        <v>18130</v>
      </c>
      <c r="N912" s="180"/>
      <c r="O912" s="182">
        <v>1</v>
      </c>
      <c r="P912" s="182">
        <v>0</v>
      </c>
      <c r="Q912" s="183">
        <v>17042</v>
      </c>
      <c r="R912" s="183">
        <v>0</v>
      </c>
      <c r="S912" s="183">
        <f t="shared" si="29"/>
        <v>0</v>
      </c>
      <c r="T912" s="183">
        <v>1088</v>
      </c>
      <c r="U912" s="184">
        <f t="shared" si="30"/>
        <v>18130</v>
      </c>
      <c r="V912" s="185"/>
      <c r="W912" s="199">
        <v>0</v>
      </c>
      <c r="X912" s="200">
        <v>0.09</v>
      </c>
      <c r="Y912" s="200">
        <v>4.750774849157182E-2</v>
      </c>
      <c r="Z912" s="201">
        <v>0</v>
      </c>
      <c r="AA912" s="150"/>
      <c r="AB912" s="202">
        <v>0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499</v>
      </c>
      <c r="B913" s="195">
        <v>499061750</v>
      </c>
      <c r="C913" s="196" t="s">
        <v>556</v>
      </c>
      <c r="D913" s="197">
        <v>61</v>
      </c>
      <c r="E913" s="196" t="s">
        <v>88</v>
      </c>
      <c r="F913" s="197">
        <v>750</v>
      </c>
      <c r="G913" s="198" t="s">
        <v>425</v>
      </c>
      <c r="H913" s="180"/>
      <c r="I913" s="181">
        <v>12869.548724409449</v>
      </c>
      <c r="J913" s="181">
        <v>7765</v>
      </c>
      <c r="K913" s="181">
        <v>0</v>
      </c>
      <c r="L913" s="181">
        <v>1088</v>
      </c>
      <c r="M913" s="181">
        <v>21722.548724409447</v>
      </c>
      <c r="N913" s="180"/>
      <c r="O913" s="182">
        <v>1</v>
      </c>
      <c r="P913" s="182">
        <v>0</v>
      </c>
      <c r="Q913" s="183">
        <v>20635</v>
      </c>
      <c r="R913" s="183">
        <v>0</v>
      </c>
      <c r="S913" s="183">
        <f t="shared" si="29"/>
        <v>0</v>
      </c>
      <c r="T913" s="183">
        <v>1088</v>
      </c>
      <c r="U913" s="184">
        <f t="shared" si="30"/>
        <v>21723</v>
      </c>
      <c r="V913" s="185"/>
      <c r="W913" s="199">
        <v>0</v>
      </c>
      <c r="X913" s="200">
        <v>0.09</v>
      </c>
      <c r="Y913" s="200">
        <v>4.2712195478300206E-2</v>
      </c>
      <c r="Z913" s="201">
        <v>0</v>
      </c>
      <c r="AA913" s="150"/>
      <c r="AB913" s="202">
        <v>0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3501</v>
      </c>
      <c r="B914" s="195">
        <v>3501061061</v>
      </c>
      <c r="C914" s="196" t="s">
        <v>557</v>
      </c>
      <c r="D914" s="197">
        <v>61</v>
      </c>
      <c r="E914" s="196" t="s">
        <v>88</v>
      </c>
      <c r="F914" s="197">
        <v>61</v>
      </c>
      <c r="G914" s="198" t="s">
        <v>88</v>
      </c>
      <c r="H914" s="180"/>
      <c r="I914" s="181">
        <v>17228</v>
      </c>
      <c r="J914" s="181">
        <v>717</v>
      </c>
      <c r="K914" s="181">
        <v>0</v>
      </c>
      <c r="L914" s="181">
        <v>1088</v>
      </c>
      <c r="M914" s="181">
        <v>19033</v>
      </c>
      <c r="N914" s="180"/>
      <c r="O914" s="182">
        <v>35</v>
      </c>
      <c r="P914" s="182">
        <v>0</v>
      </c>
      <c r="Q914" s="183">
        <v>628075</v>
      </c>
      <c r="R914" s="183">
        <v>0</v>
      </c>
      <c r="S914" s="183">
        <f t="shared" si="29"/>
        <v>0</v>
      </c>
      <c r="T914" s="183">
        <v>38080</v>
      </c>
      <c r="U914" s="184">
        <f t="shared" si="30"/>
        <v>666155</v>
      </c>
      <c r="V914" s="185"/>
      <c r="W914" s="199">
        <v>0</v>
      </c>
      <c r="X914" s="200">
        <v>0.09</v>
      </c>
      <c r="Y914" s="200">
        <v>4.8976625189419531E-2</v>
      </c>
      <c r="Z914" s="201">
        <v>0</v>
      </c>
      <c r="AA914" s="150"/>
      <c r="AB914" s="202">
        <v>0</v>
      </c>
      <c r="AC914" s="203">
        <v>0</v>
      </c>
      <c r="AD914" s="184">
        <v>0</v>
      </c>
      <c r="AE914" s="203">
        <v>0</v>
      </c>
      <c r="AF914" s="204">
        <v>0</v>
      </c>
      <c r="AG914" s="193"/>
    </row>
    <row r="915" spans="1:33" s="59" customFormat="1">
      <c r="A915" s="194">
        <v>3501</v>
      </c>
      <c r="B915" s="195">
        <v>3501061087</v>
      </c>
      <c r="C915" s="196" t="s">
        <v>557</v>
      </c>
      <c r="D915" s="197">
        <v>61</v>
      </c>
      <c r="E915" s="196" t="s">
        <v>88</v>
      </c>
      <c r="F915" s="197">
        <v>87</v>
      </c>
      <c r="G915" s="198" t="s">
        <v>114</v>
      </c>
      <c r="H915" s="180"/>
      <c r="I915" s="181">
        <v>16022</v>
      </c>
      <c r="J915" s="181">
        <v>6134</v>
      </c>
      <c r="K915" s="181">
        <v>0</v>
      </c>
      <c r="L915" s="181">
        <v>1088</v>
      </c>
      <c r="M915" s="181">
        <v>23244</v>
      </c>
      <c r="N915" s="180"/>
      <c r="O915" s="182">
        <v>1</v>
      </c>
      <c r="P915" s="182">
        <v>0</v>
      </c>
      <c r="Q915" s="183">
        <v>22156</v>
      </c>
      <c r="R915" s="183">
        <v>0</v>
      </c>
      <c r="S915" s="183">
        <f t="shared" si="29"/>
        <v>0</v>
      </c>
      <c r="T915" s="183">
        <v>1088</v>
      </c>
      <c r="U915" s="184">
        <f t="shared" si="30"/>
        <v>23244</v>
      </c>
      <c r="V915" s="185"/>
      <c r="W915" s="199">
        <v>0</v>
      </c>
      <c r="X915" s="200">
        <v>0.09</v>
      </c>
      <c r="Y915" s="200">
        <v>6.6910589519812705E-3</v>
      </c>
      <c r="Z915" s="201">
        <v>0</v>
      </c>
      <c r="AA915" s="150"/>
      <c r="AB915" s="202">
        <v>0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3501</v>
      </c>
      <c r="B916" s="195">
        <v>3501061137</v>
      </c>
      <c r="C916" s="196" t="s">
        <v>557</v>
      </c>
      <c r="D916" s="197">
        <v>61</v>
      </c>
      <c r="E916" s="196" t="s">
        <v>88</v>
      </c>
      <c r="F916" s="197">
        <v>137</v>
      </c>
      <c r="G916" s="198" t="s">
        <v>164</v>
      </c>
      <c r="H916" s="180"/>
      <c r="I916" s="181">
        <v>17790</v>
      </c>
      <c r="J916" s="181">
        <v>1989</v>
      </c>
      <c r="K916" s="181">
        <v>0</v>
      </c>
      <c r="L916" s="181">
        <v>1088</v>
      </c>
      <c r="M916" s="181">
        <v>20867</v>
      </c>
      <c r="N916" s="180"/>
      <c r="O916" s="182">
        <v>73</v>
      </c>
      <c r="P916" s="182">
        <v>0</v>
      </c>
      <c r="Q916" s="183">
        <v>1443867</v>
      </c>
      <c r="R916" s="183">
        <v>0</v>
      </c>
      <c r="S916" s="183">
        <f t="shared" si="29"/>
        <v>0</v>
      </c>
      <c r="T916" s="183">
        <v>79424</v>
      </c>
      <c r="U916" s="184">
        <f t="shared" si="30"/>
        <v>1523291</v>
      </c>
      <c r="V916" s="185"/>
      <c r="W916" s="199">
        <v>0</v>
      </c>
      <c r="X916" s="200">
        <v>0.18</v>
      </c>
      <c r="Y916" s="200">
        <v>0.11041497642220299</v>
      </c>
      <c r="Z916" s="201">
        <v>0</v>
      </c>
      <c r="AA916" s="150"/>
      <c r="AB916" s="202">
        <v>0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3501</v>
      </c>
      <c r="B917" s="195">
        <v>3501061278</v>
      </c>
      <c r="C917" s="196" t="s">
        <v>557</v>
      </c>
      <c r="D917" s="197">
        <v>61</v>
      </c>
      <c r="E917" s="196" t="s">
        <v>88</v>
      </c>
      <c r="F917" s="197">
        <v>278</v>
      </c>
      <c r="G917" s="198" t="s">
        <v>305</v>
      </c>
      <c r="H917" s="180"/>
      <c r="I917" s="181">
        <v>18345</v>
      </c>
      <c r="J917" s="181">
        <v>4184</v>
      </c>
      <c r="K917" s="181">
        <v>0</v>
      </c>
      <c r="L917" s="181">
        <v>1088</v>
      </c>
      <c r="M917" s="181">
        <v>23617</v>
      </c>
      <c r="N917" s="180"/>
      <c r="O917" s="182">
        <v>5</v>
      </c>
      <c r="P917" s="182">
        <v>0</v>
      </c>
      <c r="Q917" s="183">
        <v>112645</v>
      </c>
      <c r="R917" s="183">
        <v>0</v>
      </c>
      <c r="S917" s="183">
        <f t="shared" si="29"/>
        <v>0</v>
      </c>
      <c r="T917" s="183">
        <v>5440</v>
      </c>
      <c r="U917" s="184">
        <f t="shared" si="30"/>
        <v>118085</v>
      </c>
      <c r="V917" s="185"/>
      <c r="W917" s="199">
        <v>0</v>
      </c>
      <c r="X917" s="200">
        <v>0.09</v>
      </c>
      <c r="Y917" s="200">
        <v>7.0843398200404167E-2</v>
      </c>
      <c r="Z917" s="201">
        <v>0</v>
      </c>
      <c r="AA917" s="150"/>
      <c r="AB917" s="202">
        <v>0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3501</v>
      </c>
      <c r="B918" s="195">
        <v>3501061281</v>
      </c>
      <c r="C918" s="196" t="s">
        <v>557</v>
      </c>
      <c r="D918" s="197">
        <v>61</v>
      </c>
      <c r="E918" s="196" t="s">
        <v>88</v>
      </c>
      <c r="F918" s="197">
        <v>281</v>
      </c>
      <c r="G918" s="198" t="s">
        <v>308</v>
      </c>
      <c r="H918" s="180"/>
      <c r="I918" s="181">
        <v>17687</v>
      </c>
      <c r="J918" s="181">
        <v>4</v>
      </c>
      <c r="K918" s="181">
        <v>0</v>
      </c>
      <c r="L918" s="181">
        <v>1088</v>
      </c>
      <c r="M918" s="181">
        <v>18779</v>
      </c>
      <c r="N918" s="180"/>
      <c r="O918" s="182">
        <v>117</v>
      </c>
      <c r="P918" s="182">
        <v>0</v>
      </c>
      <c r="Q918" s="183">
        <v>2069847</v>
      </c>
      <c r="R918" s="183">
        <v>0</v>
      </c>
      <c r="S918" s="183">
        <f t="shared" si="29"/>
        <v>0</v>
      </c>
      <c r="T918" s="183">
        <v>127296</v>
      </c>
      <c r="U918" s="184">
        <f t="shared" si="30"/>
        <v>2197143</v>
      </c>
      <c r="V918" s="185"/>
      <c r="W918" s="199">
        <v>0</v>
      </c>
      <c r="X918" s="200">
        <v>0.18</v>
      </c>
      <c r="Y918" s="200">
        <v>0.14941709021422631</v>
      </c>
      <c r="Z918" s="201">
        <v>0</v>
      </c>
      <c r="AA918" s="150"/>
      <c r="AB918" s="202">
        <v>2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3501</v>
      </c>
      <c r="B919" s="195">
        <v>3501061325</v>
      </c>
      <c r="C919" s="196" t="s">
        <v>557</v>
      </c>
      <c r="D919" s="197">
        <v>61</v>
      </c>
      <c r="E919" s="196" t="s">
        <v>88</v>
      </c>
      <c r="F919" s="197">
        <v>325</v>
      </c>
      <c r="G919" s="198" t="s">
        <v>352</v>
      </c>
      <c r="H919" s="180"/>
      <c r="I919" s="181">
        <v>17192</v>
      </c>
      <c r="J919" s="181">
        <v>1667</v>
      </c>
      <c r="K919" s="181">
        <v>0</v>
      </c>
      <c r="L919" s="181">
        <v>1088</v>
      </c>
      <c r="M919" s="181">
        <v>19947</v>
      </c>
      <c r="N919" s="180"/>
      <c r="O919" s="182">
        <v>7</v>
      </c>
      <c r="P919" s="182">
        <v>0</v>
      </c>
      <c r="Q919" s="183">
        <v>132013</v>
      </c>
      <c r="R919" s="183">
        <v>0</v>
      </c>
      <c r="S919" s="183">
        <f t="shared" si="29"/>
        <v>0</v>
      </c>
      <c r="T919" s="183">
        <v>7616</v>
      </c>
      <c r="U919" s="184">
        <f t="shared" si="30"/>
        <v>139629</v>
      </c>
      <c r="V919" s="185"/>
      <c r="W919" s="199">
        <v>0</v>
      </c>
      <c r="X919" s="200">
        <v>0.09</v>
      </c>
      <c r="Y919" s="200">
        <v>1.4931310133781295E-2</v>
      </c>
      <c r="Z919" s="201">
        <v>0</v>
      </c>
      <c r="AA919" s="150"/>
      <c r="AB919" s="202">
        <v>0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3501</v>
      </c>
      <c r="B920" s="195">
        <v>3501061332</v>
      </c>
      <c r="C920" s="196" t="s">
        <v>557</v>
      </c>
      <c r="D920" s="197">
        <v>61</v>
      </c>
      <c r="E920" s="196" t="s">
        <v>88</v>
      </c>
      <c r="F920" s="197">
        <v>332</v>
      </c>
      <c r="G920" s="198" t="s">
        <v>359</v>
      </c>
      <c r="H920" s="180"/>
      <c r="I920" s="181">
        <v>17454</v>
      </c>
      <c r="J920" s="181">
        <v>1321</v>
      </c>
      <c r="K920" s="181">
        <v>0</v>
      </c>
      <c r="L920" s="181">
        <v>1088</v>
      </c>
      <c r="M920" s="181">
        <v>19863</v>
      </c>
      <c r="N920" s="180"/>
      <c r="O920" s="182">
        <v>2</v>
      </c>
      <c r="P920" s="182">
        <v>0</v>
      </c>
      <c r="Q920" s="183">
        <v>37550</v>
      </c>
      <c r="R920" s="183">
        <v>0</v>
      </c>
      <c r="S920" s="183">
        <f t="shared" si="29"/>
        <v>0</v>
      </c>
      <c r="T920" s="183">
        <v>2176</v>
      </c>
      <c r="U920" s="184">
        <f t="shared" si="30"/>
        <v>39726</v>
      </c>
      <c r="V920" s="185"/>
      <c r="W920" s="199">
        <v>0</v>
      </c>
      <c r="X920" s="200">
        <v>0.09</v>
      </c>
      <c r="Y920" s="200">
        <v>2.5912383040564823E-2</v>
      </c>
      <c r="Z920" s="201">
        <v>0</v>
      </c>
      <c r="AA920" s="150"/>
      <c r="AB920" s="202">
        <v>0</v>
      </c>
      <c r="AC920" s="203">
        <v>0</v>
      </c>
      <c r="AD920" s="184">
        <v>0</v>
      </c>
      <c r="AE920" s="203">
        <v>0</v>
      </c>
      <c r="AF920" s="204">
        <v>0</v>
      </c>
      <c r="AG920" s="193"/>
    </row>
    <row r="921" spans="1:33" s="59" customFormat="1">
      <c r="A921" s="194">
        <v>3502</v>
      </c>
      <c r="B921" s="195">
        <v>3502281061</v>
      </c>
      <c r="C921" s="196" t="s">
        <v>558</v>
      </c>
      <c r="D921" s="197">
        <v>281</v>
      </c>
      <c r="E921" s="196" t="s">
        <v>308</v>
      </c>
      <c r="F921" s="197">
        <v>61</v>
      </c>
      <c r="G921" s="198" t="s">
        <v>88</v>
      </c>
      <c r="H921" s="180"/>
      <c r="I921" s="181">
        <v>14691</v>
      </c>
      <c r="J921" s="181">
        <v>612</v>
      </c>
      <c r="K921" s="181">
        <v>0</v>
      </c>
      <c r="L921" s="181">
        <v>1088</v>
      </c>
      <c r="M921" s="181">
        <v>16391</v>
      </c>
      <c r="N921" s="180"/>
      <c r="O921" s="182">
        <v>3</v>
      </c>
      <c r="P921" s="182">
        <v>0</v>
      </c>
      <c r="Q921" s="183">
        <v>45909</v>
      </c>
      <c r="R921" s="183">
        <v>0</v>
      </c>
      <c r="S921" s="183">
        <f t="shared" si="29"/>
        <v>0</v>
      </c>
      <c r="T921" s="183">
        <v>3264</v>
      </c>
      <c r="U921" s="184">
        <f t="shared" si="30"/>
        <v>49173</v>
      </c>
      <c r="V921" s="185"/>
      <c r="W921" s="199">
        <v>0</v>
      </c>
      <c r="X921" s="200">
        <v>0.09</v>
      </c>
      <c r="Y921" s="200">
        <v>4.8976625189419531E-2</v>
      </c>
      <c r="Z921" s="201">
        <v>0</v>
      </c>
      <c r="AA921" s="150"/>
      <c r="AB921" s="202">
        <v>0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3502</v>
      </c>
      <c r="B922" s="195">
        <v>3502281137</v>
      </c>
      <c r="C922" s="196" t="s">
        <v>558</v>
      </c>
      <c r="D922" s="197">
        <v>281</v>
      </c>
      <c r="E922" s="196" t="s">
        <v>308</v>
      </c>
      <c r="F922" s="197">
        <v>137</v>
      </c>
      <c r="G922" s="198" t="s">
        <v>164</v>
      </c>
      <c r="H922" s="180"/>
      <c r="I922" s="181">
        <v>16231</v>
      </c>
      <c r="J922" s="181">
        <v>1814</v>
      </c>
      <c r="K922" s="181">
        <v>0</v>
      </c>
      <c r="L922" s="181">
        <v>1088</v>
      </c>
      <c r="M922" s="181">
        <v>19133</v>
      </c>
      <c r="N922" s="180"/>
      <c r="O922" s="182">
        <v>2</v>
      </c>
      <c r="P922" s="182">
        <v>0</v>
      </c>
      <c r="Q922" s="183">
        <v>36090</v>
      </c>
      <c r="R922" s="183">
        <v>0</v>
      </c>
      <c r="S922" s="183">
        <f t="shared" si="29"/>
        <v>0</v>
      </c>
      <c r="T922" s="183">
        <v>2176</v>
      </c>
      <c r="U922" s="184">
        <f t="shared" si="30"/>
        <v>38266</v>
      </c>
      <c r="V922" s="185"/>
      <c r="W922" s="199">
        <v>0</v>
      </c>
      <c r="X922" s="200">
        <v>0.18</v>
      </c>
      <c r="Y922" s="200">
        <v>0.11041497642220299</v>
      </c>
      <c r="Z922" s="201">
        <v>0</v>
      </c>
      <c r="AA922" s="150"/>
      <c r="AB922" s="202">
        <v>1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3502</v>
      </c>
      <c r="B923" s="195">
        <v>3502281161</v>
      </c>
      <c r="C923" s="196" t="s">
        <v>558</v>
      </c>
      <c r="D923" s="197">
        <v>281</v>
      </c>
      <c r="E923" s="196" t="s">
        <v>308</v>
      </c>
      <c r="F923" s="197">
        <v>161</v>
      </c>
      <c r="G923" s="198" t="s">
        <v>188</v>
      </c>
      <c r="H923" s="180"/>
      <c r="I923" s="181">
        <v>14811</v>
      </c>
      <c r="J923" s="181">
        <v>7672</v>
      </c>
      <c r="K923" s="181">
        <v>0</v>
      </c>
      <c r="L923" s="181">
        <v>1088</v>
      </c>
      <c r="M923" s="181">
        <v>23571</v>
      </c>
      <c r="N923" s="180"/>
      <c r="O923" s="182">
        <v>2</v>
      </c>
      <c r="P923" s="182">
        <v>0</v>
      </c>
      <c r="Q923" s="183">
        <v>44966</v>
      </c>
      <c r="R923" s="183">
        <v>0</v>
      </c>
      <c r="S923" s="183">
        <f t="shared" si="29"/>
        <v>0</v>
      </c>
      <c r="T923" s="183">
        <v>2176</v>
      </c>
      <c r="U923" s="184">
        <f t="shared" si="30"/>
        <v>47142</v>
      </c>
      <c r="V923" s="185"/>
      <c r="W923" s="199">
        <v>0</v>
      </c>
      <c r="X923" s="200">
        <v>0.09</v>
      </c>
      <c r="Y923" s="200">
        <v>1.0028149068269075E-2</v>
      </c>
      <c r="Z923" s="201">
        <v>0</v>
      </c>
      <c r="AA923" s="150"/>
      <c r="AB923" s="202">
        <v>0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3502</v>
      </c>
      <c r="B924" s="195">
        <v>3502281191</v>
      </c>
      <c r="C924" s="196" t="s">
        <v>558</v>
      </c>
      <c r="D924" s="197">
        <v>281</v>
      </c>
      <c r="E924" s="196" t="s">
        <v>308</v>
      </c>
      <c r="F924" s="197">
        <v>191</v>
      </c>
      <c r="G924" s="198" t="s">
        <v>218</v>
      </c>
      <c r="H924" s="180"/>
      <c r="I924" s="181">
        <v>16930</v>
      </c>
      <c r="J924" s="181">
        <v>5820</v>
      </c>
      <c r="K924" s="181">
        <v>0</v>
      </c>
      <c r="L924" s="181">
        <v>1088</v>
      </c>
      <c r="M924" s="181">
        <v>23838</v>
      </c>
      <c r="N924" s="180"/>
      <c r="O924" s="182">
        <v>1</v>
      </c>
      <c r="P924" s="182">
        <v>0</v>
      </c>
      <c r="Q924" s="183">
        <v>22750</v>
      </c>
      <c r="R924" s="183">
        <v>0</v>
      </c>
      <c r="S924" s="183">
        <f t="shared" si="29"/>
        <v>0</v>
      </c>
      <c r="T924" s="183">
        <v>1088</v>
      </c>
      <c r="U924" s="184">
        <f t="shared" si="30"/>
        <v>23838</v>
      </c>
      <c r="V924" s="185"/>
      <c r="W924" s="199">
        <v>0</v>
      </c>
      <c r="X924" s="200">
        <v>0.09</v>
      </c>
      <c r="Y924" s="200">
        <v>4.3499023356986549E-2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3502</v>
      </c>
      <c r="B925" s="195">
        <v>3502281281</v>
      </c>
      <c r="C925" s="196" t="s">
        <v>558</v>
      </c>
      <c r="D925" s="197">
        <v>281</v>
      </c>
      <c r="E925" s="196" t="s">
        <v>308</v>
      </c>
      <c r="F925" s="197">
        <v>281</v>
      </c>
      <c r="G925" s="198" t="s">
        <v>308</v>
      </c>
      <c r="H925" s="180"/>
      <c r="I925" s="181">
        <v>16478</v>
      </c>
      <c r="J925" s="181">
        <v>3</v>
      </c>
      <c r="K925" s="181">
        <v>0</v>
      </c>
      <c r="L925" s="181">
        <v>1088</v>
      </c>
      <c r="M925" s="181">
        <v>17569</v>
      </c>
      <c r="N925" s="180"/>
      <c r="O925" s="182">
        <v>394</v>
      </c>
      <c r="P925" s="182">
        <v>0</v>
      </c>
      <c r="Q925" s="183">
        <v>6493514</v>
      </c>
      <c r="R925" s="183">
        <v>0</v>
      </c>
      <c r="S925" s="183">
        <f t="shared" si="29"/>
        <v>0</v>
      </c>
      <c r="T925" s="183">
        <v>428672</v>
      </c>
      <c r="U925" s="184">
        <f t="shared" si="30"/>
        <v>6922186</v>
      </c>
      <c r="V925" s="185"/>
      <c r="W925" s="199">
        <v>0</v>
      </c>
      <c r="X925" s="200">
        <v>0.18</v>
      </c>
      <c r="Y925" s="200">
        <v>0.14941709021422631</v>
      </c>
      <c r="Z925" s="201">
        <v>0</v>
      </c>
      <c r="AA925" s="150"/>
      <c r="AB925" s="202">
        <v>40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3503</v>
      </c>
      <c r="B926" s="195">
        <v>3503160031</v>
      </c>
      <c r="C926" s="196" t="s">
        <v>559</v>
      </c>
      <c r="D926" s="197">
        <v>160</v>
      </c>
      <c r="E926" s="196" t="s">
        <v>187</v>
      </c>
      <c r="F926" s="197">
        <v>31</v>
      </c>
      <c r="G926" s="198" t="s">
        <v>58</v>
      </c>
      <c r="H926" s="180"/>
      <c r="I926" s="181">
        <v>11895</v>
      </c>
      <c r="J926" s="181">
        <v>5335</v>
      </c>
      <c r="K926" s="181">
        <v>0</v>
      </c>
      <c r="L926" s="181">
        <v>1088</v>
      </c>
      <c r="M926" s="181">
        <v>18318</v>
      </c>
      <c r="N926" s="180"/>
      <c r="O926" s="182">
        <v>8</v>
      </c>
      <c r="P926" s="182">
        <v>0</v>
      </c>
      <c r="Q926" s="183">
        <v>137496</v>
      </c>
      <c r="R926" s="183">
        <v>0</v>
      </c>
      <c r="S926" s="183">
        <f t="shared" si="29"/>
        <v>0</v>
      </c>
      <c r="T926" s="183">
        <v>8680</v>
      </c>
      <c r="U926" s="184">
        <f t="shared" si="30"/>
        <v>146176</v>
      </c>
      <c r="V926" s="185"/>
      <c r="W926" s="199">
        <v>1.9950124688279305E-2</v>
      </c>
      <c r="X926" s="200">
        <v>0.09</v>
      </c>
      <c r="Y926" s="200">
        <v>1.9023109787577597E-2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3503</v>
      </c>
      <c r="B927" s="195">
        <v>3503160056</v>
      </c>
      <c r="C927" s="196" t="s">
        <v>559</v>
      </c>
      <c r="D927" s="197">
        <v>160</v>
      </c>
      <c r="E927" s="196" t="s">
        <v>187</v>
      </c>
      <c r="F927" s="197">
        <v>56</v>
      </c>
      <c r="G927" s="198" t="s">
        <v>83</v>
      </c>
      <c r="H927" s="180"/>
      <c r="I927" s="181">
        <v>13352</v>
      </c>
      <c r="J927" s="181">
        <v>4420</v>
      </c>
      <c r="K927" s="181">
        <v>0</v>
      </c>
      <c r="L927" s="181">
        <v>1088</v>
      </c>
      <c r="M927" s="181">
        <v>18860</v>
      </c>
      <c r="N927" s="180"/>
      <c r="O927" s="182">
        <v>8</v>
      </c>
      <c r="P927" s="182">
        <v>0</v>
      </c>
      <c r="Q927" s="183">
        <v>141824</v>
      </c>
      <c r="R927" s="183">
        <v>0</v>
      </c>
      <c r="S927" s="183">
        <f t="shared" si="29"/>
        <v>0</v>
      </c>
      <c r="T927" s="183">
        <v>8680</v>
      </c>
      <c r="U927" s="184">
        <f t="shared" si="30"/>
        <v>150504</v>
      </c>
      <c r="V927" s="185"/>
      <c r="W927" s="199">
        <v>1.9950124688279305E-2</v>
      </c>
      <c r="X927" s="200">
        <v>0.09</v>
      </c>
      <c r="Y927" s="200">
        <v>1.9966145897752131E-2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3503</v>
      </c>
      <c r="B928" s="195">
        <v>3503160079</v>
      </c>
      <c r="C928" s="196" t="s">
        <v>559</v>
      </c>
      <c r="D928" s="197">
        <v>160</v>
      </c>
      <c r="E928" s="196" t="s">
        <v>187</v>
      </c>
      <c r="F928" s="197">
        <v>79</v>
      </c>
      <c r="G928" s="198" t="s">
        <v>106</v>
      </c>
      <c r="H928" s="180"/>
      <c r="I928" s="181">
        <v>12629</v>
      </c>
      <c r="J928" s="181">
        <v>121</v>
      </c>
      <c r="K928" s="181">
        <v>0</v>
      </c>
      <c r="L928" s="181">
        <v>1088</v>
      </c>
      <c r="M928" s="181">
        <v>13838</v>
      </c>
      <c r="N928" s="180"/>
      <c r="O928" s="182">
        <v>51</v>
      </c>
      <c r="P928" s="182">
        <v>0</v>
      </c>
      <c r="Q928" s="183">
        <v>648618</v>
      </c>
      <c r="R928" s="183">
        <v>0</v>
      </c>
      <c r="S928" s="183">
        <f t="shared" si="29"/>
        <v>0</v>
      </c>
      <c r="T928" s="183">
        <v>55335</v>
      </c>
      <c r="U928" s="184">
        <f t="shared" si="30"/>
        <v>703953</v>
      </c>
      <c r="V928" s="185"/>
      <c r="W928" s="199">
        <v>0.12718204488778045</v>
      </c>
      <c r="X928" s="200">
        <v>0.09</v>
      </c>
      <c r="Y928" s="200">
        <v>6.8571601439741767E-2</v>
      </c>
      <c r="Z928" s="201">
        <v>0</v>
      </c>
      <c r="AA928" s="150"/>
      <c r="AB928" s="202">
        <v>3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3503</v>
      </c>
      <c r="B929" s="195">
        <v>3503160128</v>
      </c>
      <c r="C929" s="196" t="s">
        <v>559</v>
      </c>
      <c r="D929" s="197">
        <v>160</v>
      </c>
      <c r="E929" s="196" t="s">
        <v>187</v>
      </c>
      <c r="F929" s="197">
        <v>128</v>
      </c>
      <c r="G929" s="198" t="s">
        <v>155</v>
      </c>
      <c r="H929" s="180"/>
      <c r="I929" s="181">
        <v>17454</v>
      </c>
      <c r="J929" s="181">
        <v>1809</v>
      </c>
      <c r="K929" s="181">
        <v>0</v>
      </c>
      <c r="L929" s="181">
        <v>1088</v>
      </c>
      <c r="M929" s="181">
        <v>20351</v>
      </c>
      <c r="N929" s="180"/>
      <c r="O929" s="182">
        <v>5</v>
      </c>
      <c r="P929" s="182">
        <v>0</v>
      </c>
      <c r="Q929" s="183">
        <v>96075</v>
      </c>
      <c r="R929" s="183">
        <v>0</v>
      </c>
      <c r="S929" s="183">
        <f t="shared" si="29"/>
        <v>0</v>
      </c>
      <c r="T929" s="183">
        <v>5425</v>
      </c>
      <c r="U929" s="184">
        <f t="shared" si="30"/>
        <v>101500</v>
      </c>
      <c r="V929" s="185"/>
      <c r="W929" s="199">
        <v>1.2468827930174564E-2</v>
      </c>
      <c r="X929" s="200">
        <v>0.09</v>
      </c>
      <c r="Y929" s="200">
        <v>4.3097264792693248E-2</v>
      </c>
      <c r="Z929" s="201">
        <v>0</v>
      </c>
      <c r="AA929" s="150"/>
      <c r="AB929" s="202">
        <v>1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3503</v>
      </c>
      <c r="B930" s="195">
        <v>3503160149</v>
      </c>
      <c r="C930" s="196" t="s">
        <v>559</v>
      </c>
      <c r="D930" s="197">
        <v>160</v>
      </c>
      <c r="E930" s="196" t="s">
        <v>187</v>
      </c>
      <c r="F930" s="197">
        <v>149</v>
      </c>
      <c r="G930" s="198" t="s">
        <v>176</v>
      </c>
      <c r="H930" s="180"/>
      <c r="I930" s="181">
        <v>12844</v>
      </c>
      <c r="J930" s="181">
        <v>93</v>
      </c>
      <c r="K930" s="181">
        <v>0</v>
      </c>
      <c r="L930" s="181">
        <v>1088</v>
      </c>
      <c r="M930" s="181">
        <v>14025</v>
      </c>
      <c r="N930" s="180"/>
      <c r="O930" s="182">
        <v>7</v>
      </c>
      <c r="P930" s="182">
        <v>0</v>
      </c>
      <c r="Q930" s="183">
        <v>90335</v>
      </c>
      <c r="R930" s="183">
        <v>0</v>
      </c>
      <c r="S930" s="183">
        <f t="shared" si="29"/>
        <v>0</v>
      </c>
      <c r="T930" s="183">
        <v>7595</v>
      </c>
      <c r="U930" s="184">
        <f t="shared" si="30"/>
        <v>97930</v>
      </c>
      <c r="V930" s="185"/>
      <c r="W930" s="199">
        <v>1.7456359102244391E-2</v>
      </c>
      <c r="X930" s="200">
        <v>0.18</v>
      </c>
      <c r="Y930" s="200">
        <v>0.12338713336271696</v>
      </c>
      <c r="Z930" s="201">
        <v>0</v>
      </c>
      <c r="AA930" s="150"/>
      <c r="AB930" s="202">
        <v>0</v>
      </c>
      <c r="AC930" s="203">
        <v>0</v>
      </c>
      <c r="AD930" s="184">
        <v>0</v>
      </c>
      <c r="AE930" s="203">
        <v>0</v>
      </c>
      <c r="AF930" s="204">
        <v>0</v>
      </c>
      <c r="AG930" s="193"/>
    </row>
    <row r="931" spans="1:33" s="59" customFormat="1">
      <c r="A931" s="194">
        <v>3503</v>
      </c>
      <c r="B931" s="195">
        <v>3503160160</v>
      </c>
      <c r="C931" s="196" t="s">
        <v>559</v>
      </c>
      <c r="D931" s="197">
        <v>160</v>
      </c>
      <c r="E931" s="196" t="s">
        <v>187</v>
      </c>
      <c r="F931" s="197">
        <v>160</v>
      </c>
      <c r="G931" s="198" t="s">
        <v>187</v>
      </c>
      <c r="H931" s="180"/>
      <c r="I931" s="181">
        <v>15136</v>
      </c>
      <c r="J931" s="181">
        <v>31</v>
      </c>
      <c r="K931" s="181">
        <v>0</v>
      </c>
      <c r="L931" s="181">
        <v>1088</v>
      </c>
      <c r="M931" s="181">
        <v>16255</v>
      </c>
      <c r="N931" s="180"/>
      <c r="O931" s="182">
        <v>1112</v>
      </c>
      <c r="P931" s="182">
        <v>0</v>
      </c>
      <c r="Q931" s="183">
        <v>16823448</v>
      </c>
      <c r="R931" s="183">
        <v>0</v>
      </c>
      <c r="S931" s="183">
        <f t="shared" si="29"/>
        <v>0</v>
      </c>
      <c r="T931" s="183">
        <v>1206520</v>
      </c>
      <c r="U931" s="184">
        <f t="shared" si="30"/>
        <v>18029968</v>
      </c>
      <c r="V931" s="185"/>
      <c r="W931" s="199">
        <v>2.7730673316707874</v>
      </c>
      <c r="X931" s="200">
        <v>0.18</v>
      </c>
      <c r="Y931" s="200">
        <v>0.13217756483382756</v>
      </c>
      <c r="Z931" s="201">
        <v>0</v>
      </c>
      <c r="AA931" s="150"/>
      <c r="AB931" s="202">
        <v>27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3503</v>
      </c>
      <c r="B932" s="195">
        <v>3503160176</v>
      </c>
      <c r="C932" s="196" t="s">
        <v>559</v>
      </c>
      <c r="D932" s="197">
        <v>160</v>
      </c>
      <c r="E932" s="196" t="s">
        <v>187</v>
      </c>
      <c r="F932" s="197">
        <v>176</v>
      </c>
      <c r="G932" s="198" t="s">
        <v>203</v>
      </c>
      <c r="H932" s="180"/>
      <c r="I932" s="181">
        <v>14579.208574859711</v>
      </c>
      <c r="J932" s="181">
        <v>6136</v>
      </c>
      <c r="K932" s="181">
        <v>0</v>
      </c>
      <c r="L932" s="181">
        <v>1088</v>
      </c>
      <c r="M932" s="181">
        <v>21803.208574859709</v>
      </c>
      <c r="N932" s="180"/>
      <c r="O932" s="182">
        <v>1</v>
      </c>
      <c r="P932" s="182">
        <v>0</v>
      </c>
      <c r="Q932" s="183">
        <v>20664</v>
      </c>
      <c r="R932" s="183">
        <v>0</v>
      </c>
      <c r="S932" s="183">
        <f t="shared" si="29"/>
        <v>0</v>
      </c>
      <c r="T932" s="183">
        <v>1085</v>
      </c>
      <c r="U932" s="184">
        <f t="shared" si="30"/>
        <v>21749</v>
      </c>
      <c r="V932" s="185"/>
      <c r="W932" s="199">
        <v>2.4937655860349127E-3</v>
      </c>
      <c r="X932" s="200">
        <v>0.09</v>
      </c>
      <c r="Y932" s="200">
        <v>8.6472186273090834E-2</v>
      </c>
      <c r="Z932" s="201">
        <v>0</v>
      </c>
      <c r="AA932" s="150"/>
      <c r="AB932" s="202">
        <v>0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3503</v>
      </c>
      <c r="B933" s="195">
        <v>3503160295</v>
      </c>
      <c r="C933" s="196" t="s">
        <v>559</v>
      </c>
      <c r="D933" s="197">
        <v>160</v>
      </c>
      <c r="E933" s="196" t="s">
        <v>187</v>
      </c>
      <c r="F933" s="197">
        <v>295</v>
      </c>
      <c r="G933" s="198" t="s">
        <v>322</v>
      </c>
      <c r="H933" s="180"/>
      <c r="I933" s="181">
        <v>15273</v>
      </c>
      <c r="J933" s="181">
        <v>8137</v>
      </c>
      <c r="K933" s="181">
        <v>0</v>
      </c>
      <c r="L933" s="181">
        <v>1088</v>
      </c>
      <c r="M933" s="181">
        <v>24498</v>
      </c>
      <c r="N933" s="180"/>
      <c r="O933" s="182">
        <v>2</v>
      </c>
      <c r="P933" s="182">
        <v>0</v>
      </c>
      <c r="Q933" s="183">
        <v>46704</v>
      </c>
      <c r="R933" s="183">
        <v>0</v>
      </c>
      <c r="S933" s="183">
        <f t="shared" si="29"/>
        <v>0</v>
      </c>
      <c r="T933" s="183">
        <v>2170</v>
      </c>
      <c r="U933" s="184">
        <f t="shared" si="30"/>
        <v>48874</v>
      </c>
      <c r="V933" s="185"/>
      <c r="W933" s="199">
        <v>4.9875311720698253E-3</v>
      </c>
      <c r="X933" s="200">
        <v>0.09</v>
      </c>
      <c r="Y933" s="200">
        <v>1.7354824031646739E-2</v>
      </c>
      <c r="Z933" s="201">
        <v>0</v>
      </c>
      <c r="AA933" s="150"/>
      <c r="AB933" s="202">
        <v>0</v>
      </c>
      <c r="AC933" s="203">
        <v>0</v>
      </c>
      <c r="AD933" s="184">
        <v>0</v>
      </c>
      <c r="AE933" s="203">
        <v>0</v>
      </c>
      <c r="AF933" s="204">
        <v>0</v>
      </c>
      <c r="AG933" s="193"/>
    </row>
    <row r="934" spans="1:33" s="59" customFormat="1">
      <c r="A934" s="194">
        <v>3503</v>
      </c>
      <c r="B934" s="195">
        <v>3503160301</v>
      </c>
      <c r="C934" s="196" t="s">
        <v>559</v>
      </c>
      <c r="D934" s="197">
        <v>160</v>
      </c>
      <c r="E934" s="196" t="s">
        <v>187</v>
      </c>
      <c r="F934" s="197">
        <v>301</v>
      </c>
      <c r="G934" s="198" t="s">
        <v>328</v>
      </c>
      <c r="H934" s="180"/>
      <c r="I934" s="181">
        <v>15403</v>
      </c>
      <c r="J934" s="181">
        <v>5338</v>
      </c>
      <c r="K934" s="181">
        <v>0</v>
      </c>
      <c r="L934" s="181">
        <v>1088</v>
      </c>
      <c r="M934" s="181">
        <v>21829</v>
      </c>
      <c r="N934" s="180"/>
      <c r="O934" s="182">
        <v>5</v>
      </c>
      <c r="P934" s="182">
        <v>0</v>
      </c>
      <c r="Q934" s="183">
        <v>103445</v>
      </c>
      <c r="R934" s="183">
        <v>0</v>
      </c>
      <c r="S934" s="183">
        <f t="shared" si="29"/>
        <v>0</v>
      </c>
      <c r="T934" s="183">
        <v>5425</v>
      </c>
      <c r="U934" s="184">
        <f t="shared" si="30"/>
        <v>108870</v>
      </c>
      <c r="V934" s="185"/>
      <c r="W934" s="199">
        <v>1.2468827930174564E-2</v>
      </c>
      <c r="X934" s="200">
        <v>0.09</v>
      </c>
      <c r="Y934" s="200">
        <v>5.8220617919045828E-2</v>
      </c>
      <c r="Z934" s="201">
        <v>0</v>
      </c>
      <c r="AA934" s="150"/>
      <c r="AB934" s="202">
        <v>0</v>
      </c>
      <c r="AC934" s="203">
        <v>0</v>
      </c>
      <c r="AD934" s="184">
        <v>0</v>
      </c>
      <c r="AE934" s="203">
        <v>0</v>
      </c>
      <c r="AF934" s="204">
        <v>0</v>
      </c>
      <c r="AG934" s="193"/>
    </row>
    <row r="935" spans="1:33" s="59" customFormat="1">
      <c r="A935" s="194">
        <v>3503</v>
      </c>
      <c r="B935" s="195">
        <v>3503160342</v>
      </c>
      <c r="C935" s="196" t="s">
        <v>559</v>
      </c>
      <c r="D935" s="197">
        <v>160</v>
      </c>
      <c r="E935" s="196" t="s">
        <v>187</v>
      </c>
      <c r="F935" s="197">
        <v>342</v>
      </c>
      <c r="G935" s="198" t="s">
        <v>369</v>
      </c>
      <c r="H935" s="180"/>
      <c r="I935" s="181">
        <v>12109.665687255454</v>
      </c>
      <c r="J935" s="181">
        <v>8863</v>
      </c>
      <c r="K935" s="181">
        <v>0</v>
      </c>
      <c r="L935" s="181">
        <v>1088</v>
      </c>
      <c r="M935" s="181">
        <v>22060.665687255452</v>
      </c>
      <c r="N935" s="180"/>
      <c r="O935" s="182">
        <v>1</v>
      </c>
      <c r="P935" s="182">
        <v>0</v>
      </c>
      <c r="Q935" s="183">
        <v>20920</v>
      </c>
      <c r="R935" s="183">
        <v>0</v>
      </c>
      <c r="S935" s="183">
        <f t="shared" si="29"/>
        <v>0</v>
      </c>
      <c r="T935" s="183">
        <v>1085</v>
      </c>
      <c r="U935" s="184">
        <f t="shared" si="30"/>
        <v>22005</v>
      </c>
      <c r="V935" s="185"/>
      <c r="W935" s="199">
        <v>2.4937655860349127E-3</v>
      </c>
      <c r="X935" s="200">
        <v>0.09</v>
      </c>
      <c r="Y935" s="200">
        <v>2.0404862470649542E-3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3503</v>
      </c>
      <c r="B936" s="195">
        <v>3503160600</v>
      </c>
      <c r="C936" s="196" t="s">
        <v>559</v>
      </c>
      <c r="D936" s="197">
        <v>160</v>
      </c>
      <c r="E936" s="196" t="s">
        <v>187</v>
      </c>
      <c r="F936" s="197">
        <v>600</v>
      </c>
      <c r="G936" s="198" t="s">
        <v>381</v>
      </c>
      <c r="H936" s="180"/>
      <c r="I936" s="181">
        <v>12118.156886883298</v>
      </c>
      <c r="J936" s="181">
        <v>5300</v>
      </c>
      <c r="K936" s="181">
        <v>0</v>
      </c>
      <c r="L936" s="181">
        <v>1088</v>
      </c>
      <c r="M936" s="181">
        <v>18506.156886883298</v>
      </c>
      <c r="N936" s="180"/>
      <c r="O936" s="182">
        <v>3</v>
      </c>
      <c r="P936" s="182">
        <v>0</v>
      </c>
      <c r="Q936" s="183">
        <v>52125</v>
      </c>
      <c r="R936" s="183">
        <v>0</v>
      </c>
      <c r="S936" s="183">
        <f t="shared" si="29"/>
        <v>0</v>
      </c>
      <c r="T936" s="183">
        <v>3255</v>
      </c>
      <c r="U936" s="184">
        <f t="shared" si="30"/>
        <v>55380</v>
      </c>
      <c r="V936" s="185"/>
      <c r="W936" s="199">
        <v>7.481296758104738E-3</v>
      </c>
      <c r="X936" s="200">
        <v>0.09</v>
      </c>
      <c r="Y936" s="200">
        <v>7.0801360046180602E-3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3506</v>
      </c>
      <c r="B937" s="195">
        <v>3506262007</v>
      </c>
      <c r="C937" s="196" t="s">
        <v>560</v>
      </c>
      <c r="D937" s="197">
        <v>262</v>
      </c>
      <c r="E937" s="196" t="s">
        <v>289</v>
      </c>
      <c r="F937" s="197">
        <v>7</v>
      </c>
      <c r="G937" s="198" t="s">
        <v>34</v>
      </c>
      <c r="H937" s="180"/>
      <c r="I937" s="181">
        <v>12516.114339723114</v>
      </c>
      <c r="J937" s="181">
        <v>6320</v>
      </c>
      <c r="K937" s="181">
        <v>0</v>
      </c>
      <c r="L937" s="181">
        <v>1088</v>
      </c>
      <c r="M937" s="181">
        <v>19924.114339723114</v>
      </c>
      <c r="N937" s="180"/>
      <c r="O937" s="182">
        <v>1</v>
      </c>
      <c r="P937" s="182">
        <v>0</v>
      </c>
      <c r="Q937" s="183">
        <v>18836</v>
      </c>
      <c r="R937" s="183">
        <v>0</v>
      </c>
      <c r="S937" s="183">
        <f t="shared" si="29"/>
        <v>0</v>
      </c>
      <c r="T937" s="183">
        <v>1088</v>
      </c>
      <c r="U937" s="184">
        <f t="shared" si="30"/>
        <v>19924</v>
      </c>
      <c r="V937" s="185"/>
      <c r="W937" s="199">
        <v>0</v>
      </c>
      <c r="X937" s="200">
        <v>0.09</v>
      </c>
      <c r="Y937" s="200">
        <v>4.0771064767149111E-2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3506</v>
      </c>
      <c r="B938" s="195">
        <v>3506262030</v>
      </c>
      <c r="C938" s="196" t="s">
        <v>560</v>
      </c>
      <c r="D938" s="197">
        <v>262</v>
      </c>
      <c r="E938" s="196" t="s">
        <v>289</v>
      </c>
      <c r="F938" s="197">
        <v>30</v>
      </c>
      <c r="G938" s="198" t="s">
        <v>57</v>
      </c>
      <c r="H938" s="180"/>
      <c r="I938" s="181">
        <v>17926</v>
      </c>
      <c r="J938" s="181">
        <v>4088</v>
      </c>
      <c r="K938" s="181">
        <v>0</v>
      </c>
      <c r="L938" s="181">
        <v>1088</v>
      </c>
      <c r="M938" s="181">
        <v>23102</v>
      </c>
      <c r="N938" s="180"/>
      <c r="O938" s="182">
        <v>4</v>
      </c>
      <c r="P938" s="182">
        <v>0</v>
      </c>
      <c r="Q938" s="183">
        <v>88056</v>
      </c>
      <c r="R938" s="183">
        <v>0</v>
      </c>
      <c r="S938" s="183">
        <f t="shared" si="29"/>
        <v>0</v>
      </c>
      <c r="T938" s="183">
        <v>4352</v>
      </c>
      <c r="U938" s="184">
        <f t="shared" si="30"/>
        <v>92408</v>
      </c>
      <c r="V938" s="185"/>
      <c r="W938" s="199">
        <v>0</v>
      </c>
      <c r="X938" s="200">
        <v>0.09</v>
      </c>
      <c r="Y938" s="200">
        <v>4.9834349216957893E-3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3506</v>
      </c>
      <c r="B939" s="195">
        <v>3506262035</v>
      </c>
      <c r="C939" s="196" t="s">
        <v>560</v>
      </c>
      <c r="D939" s="197">
        <v>262</v>
      </c>
      <c r="E939" s="196" t="s">
        <v>289</v>
      </c>
      <c r="F939" s="197">
        <v>35</v>
      </c>
      <c r="G939" s="198" t="s">
        <v>62</v>
      </c>
      <c r="H939" s="180"/>
      <c r="I939" s="181">
        <v>18610</v>
      </c>
      <c r="J939" s="181">
        <v>7759</v>
      </c>
      <c r="K939" s="181">
        <v>0</v>
      </c>
      <c r="L939" s="181">
        <v>1088</v>
      </c>
      <c r="M939" s="181">
        <v>27457</v>
      </c>
      <c r="N939" s="180"/>
      <c r="O939" s="182">
        <v>1</v>
      </c>
      <c r="P939" s="182">
        <v>0</v>
      </c>
      <c r="Q939" s="183">
        <v>26369</v>
      </c>
      <c r="R939" s="183">
        <v>0</v>
      </c>
      <c r="S939" s="183">
        <f t="shared" si="29"/>
        <v>0</v>
      </c>
      <c r="T939" s="183">
        <v>1088</v>
      </c>
      <c r="U939" s="184">
        <f t="shared" si="30"/>
        <v>27457</v>
      </c>
      <c r="V939" s="185"/>
      <c r="W939" s="199">
        <v>0</v>
      </c>
      <c r="X939" s="200">
        <v>0.18</v>
      </c>
      <c r="Y939" s="200">
        <v>0.16565967553026908</v>
      </c>
      <c r="Z939" s="201">
        <v>0</v>
      </c>
      <c r="AA939" s="150"/>
      <c r="AB939" s="202">
        <v>0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3506</v>
      </c>
      <c r="B940" s="195">
        <v>3506262056</v>
      </c>
      <c r="C940" s="196" t="s">
        <v>560</v>
      </c>
      <c r="D940" s="197">
        <v>262</v>
      </c>
      <c r="E940" s="196" t="s">
        <v>289</v>
      </c>
      <c r="F940" s="197">
        <v>56</v>
      </c>
      <c r="G940" s="198" t="s">
        <v>83</v>
      </c>
      <c r="H940" s="180"/>
      <c r="I940" s="181">
        <v>11757.003972657023</v>
      </c>
      <c r="J940" s="181">
        <v>3892</v>
      </c>
      <c r="K940" s="181">
        <v>0</v>
      </c>
      <c r="L940" s="181">
        <v>1088</v>
      </c>
      <c r="M940" s="181">
        <v>16737.003972657025</v>
      </c>
      <c r="N940" s="180"/>
      <c r="O940" s="182">
        <v>1</v>
      </c>
      <c r="P940" s="182">
        <v>0</v>
      </c>
      <c r="Q940" s="183">
        <v>15649</v>
      </c>
      <c r="R940" s="183">
        <v>0</v>
      </c>
      <c r="S940" s="183">
        <f t="shared" si="29"/>
        <v>0</v>
      </c>
      <c r="T940" s="183">
        <v>1088</v>
      </c>
      <c r="U940" s="184">
        <f t="shared" si="30"/>
        <v>16737</v>
      </c>
      <c r="V940" s="185"/>
      <c r="W940" s="199">
        <v>0</v>
      </c>
      <c r="X940" s="200">
        <v>0.09</v>
      </c>
      <c r="Y940" s="200">
        <v>1.9966145897752131E-2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3506</v>
      </c>
      <c r="B941" s="195">
        <v>3506262057</v>
      </c>
      <c r="C941" s="196" t="s">
        <v>560</v>
      </c>
      <c r="D941" s="197">
        <v>262</v>
      </c>
      <c r="E941" s="196" t="s">
        <v>289</v>
      </c>
      <c r="F941" s="197">
        <v>57</v>
      </c>
      <c r="G941" s="198" t="s">
        <v>84</v>
      </c>
      <c r="H941" s="180"/>
      <c r="I941" s="181">
        <v>18088</v>
      </c>
      <c r="J941" s="181">
        <v>524</v>
      </c>
      <c r="K941" s="181">
        <v>0</v>
      </c>
      <c r="L941" s="181">
        <v>1088</v>
      </c>
      <c r="M941" s="181">
        <v>19700</v>
      </c>
      <c r="N941" s="180"/>
      <c r="O941" s="182">
        <v>3</v>
      </c>
      <c r="P941" s="182">
        <v>0</v>
      </c>
      <c r="Q941" s="183">
        <v>55836</v>
      </c>
      <c r="R941" s="183">
        <v>0</v>
      </c>
      <c r="S941" s="183">
        <f t="shared" si="29"/>
        <v>0</v>
      </c>
      <c r="T941" s="183">
        <v>3264</v>
      </c>
      <c r="U941" s="184">
        <f t="shared" si="30"/>
        <v>59100</v>
      </c>
      <c r="V941" s="185"/>
      <c r="W941" s="199">
        <v>0</v>
      </c>
      <c r="X941" s="200">
        <v>0.18</v>
      </c>
      <c r="Y941" s="200">
        <v>0.12500529622681725</v>
      </c>
      <c r="Z941" s="201">
        <v>0</v>
      </c>
      <c r="AA941" s="150"/>
      <c r="AB941" s="202">
        <v>0</v>
      </c>
      <c r="AC941" s="203">
        <v>0</v>
      </c>
      <c r="AD941" s="184">
        <v>0</v>
      </c>
      <c r="AE941" s="203">
        <v>0</v>
      </c>
      <c r="AF941" s="204">
        <v>0</v>
      </c>
      <c r="AG941" s="193"/>
    </row>
    <row r="942" spans="1:33" s="59" customFormat="1">
      <c r="A942" s="194">
        <v>3506</v>
      </c>
      <c r="B942" s="195">
        <v>3506262071</v>
      </c>
      <c r="C942" s="196" t="s">
        <v>560</v>
      </c>
      <c r="D942" s="197">
        <v>262</v>
      </c>
      <c r="E942" s="196" t="s">
        <v>289</v>
      </c>
      <c r="F942" s="197">
        <v>71</v>
      </c>
      <c r="G942" s="198" t="s">
        <v>98</v>
      </c>
      <c r="H942" s="180"/>
      <c r="I942" s="181">
        <v>10992</v>
      </c>
      <c r="J942" s="181">
        <v>4781</v>
      </c>
      <c r="K942" s="181">
        <v>0</v>
      </c>
      <c r="L942" s="181">
        <v>1088</v>
      </c>
      <c r="M942" s="181">
        <v>16861</v>
      </c>
      <c r="N942" s="180"/>
      <c r="O942" s="182">
        <v>4</v>
      </c>
      <c r="P942" s="182">
        <v>0</v>
      </c>
      <c r="Q942" s="183">
        <v>63092</v>
      </c>
      <c r="R942" s="183">
        <v>0</v>
      </c>
      <c r="S942" s="183">
        <f t="shared" si="29"/>
        <v>0</v>
      </c>
      <c r="T942" s="183">
        <v>4352</v>
      </c>
      <c r="U942" s="184">
        <f t="shared" si="30"/>
        <v>67444</v>
      </c>
      <c r="V942" s="185"/>
      <c r="W942" s="199">
        <v>0</v>
      </c>
      <c r="X942" s="200">
        <v>0.09</v>
      </c>
      <c r="Y942" s="200">
        <v>6.8275161063105745E-3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3506</v>
      </c>
      <c r="B943" s="195">
        <v>3506262079</v>
      </c>
      <c r="C943" s="196" t="s">
        <v>560</v>
      </c>
      <c r="D943" s="197">
        <v>262</v>
      </c>
      <c r="E943" s="196" t="s">
        <v>289</v>
      </c>
      <c r="F943" s="197">
        <v>79</v>
      </c>
      <c r="G943" s="198" t="s">
        <v>106</v>
      </c>
      <c r="H943" s="180"/>
      <c r="I943" s="181">
        <v>11611</v>
      </c>
      <c r="J943" s="181">
        <v>111</v>
      </c>
      <c r="K943" s="181">
        <v>0</v>
      </c>
      <c r="L943" s="181">
        <v>1088</v>
      </c>
      <c r="M943" s="181">
        <v>12810</v>
      </c>
      <c r="N943" s="180"/>
      <c r="O943" s="182">
        <v>1</v>
      </c>
      <c r="P943" s="182">
        <v>0</v>
      </c>
      <c r="Q943" s="183">
        <v>11722</v>
      </c>
      <c r="R943" s="183">
        <v>0</v>
      </c>
      <c r="S943" s="183">
        <f t="shared" si="29"/>
        <v>0</v>
      </c>
      <c r="T943" s="183">
        <v>1088</v>
      </c>
      <c r="U943" s="184">
        <f t="shared" si="30"/>
        <v>12810</v>
      </c>
      <c r="V943" s="185"/>
      <c r="W943" s="199">
        <v>0</v>
      </c>
      <c r="X943" s="200">
        <v>0.09</v>
      </c>
      <c r="Y943" s="200">
        <v>6.8571601439741767E-2</v>
      </c>
      <c r="Z943" s="201">
        <v>0</v>
      </c>
      <c r="AA943" s="150"/>
      <c r="AB943" s="202">
        <v>0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3506</v>
      </c>
      <c r="B944" s="195">
        <v>3506262093</v>
      </c>
      <c r="C944" s="196" t="s">
        <v>560</v>
      </c>
      <c r="D944" s="197">
        <v>262</v>
      </c>
      <c r="E944" s="196" t="s">
        <v>289</v>
      </c>
      <c r="F944" s="197">
        <v>93</v>
      </c>
      <c r="G944" s="198" t="s">
        <v>120</v>
      </c>
      <c r="H944" s="180"/>
      <c r="I944" s="181">
        <v>14479</v>
      </c>
      <c r="J944" s="181">
        <v>0</v>
      </c>
      <c r="K944" s="181">
        <v>0</v>
      </c>
      <c r="L944" s="181">
        <v>1088</v>
      </c>
      <c r="M944" s="181">
        <v>15567</v>
      </c>
      <c r="N944" s="180"/>
      <c r="O944" s="182">
        <v>18</v>
      </c>
      <c r="P944" s="182">
        <v>0</v>
      </c>
      <c r="Q944" s="183">
        <v>260622</v>
      </c>
      <c r="R944" s="183">
        <v>0</v>
      </c>
      <c r="S944" s="183">
        <f t="shared" si="29"/>
        <v>0</v>
      </c>
      <c r="T944" s="183">
        <v>19584</v>
      </c>
      <c r="U944" s="184">
        <f t="shared" si="30"/>
        <v>280206</v>
      </c>
      <c r="V944" s="185"/>
      <c r="W944" s="199">
        <v>0</v>
      </c>
      <c r="X944" s="200">
        <v>0.18</v>
      </c>
      <c r="Y944" s="200">
        <v>8.4913241624209698E-2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3506</v>
      </c>
      <c r="B945" s="195">
        <v>3506262155</v>
      </c>
      <c r="C945" s="196" t="s">
        <v>560</v>
      </c>
      <c r="D945" s="197">
        <v>262</v>
      </c>
      <c r="E945" s="196" t="s">
        <v>289</v>
      </c>
      <c r="F945" s="197">
        <v>155</v>
      </c>
      <c r="G945" s="198" t="s">
        <v>182</v>
      </c>
      <c r="H945" s="180"/>
      <c r="I945" s="181">
        <v>12280.20609340292</v>
      </c>
      <c r="J945" s="181">
        <v>9979</v>
      </c>
      <c r="K945" s="181">
        <v>0</v>
      </c>
      <c r="L945" s="181">
        <v>1088</v>
      </c>
      <c r="M945" s="181">
        <v>23347.206093402921</v>
      </c>
      <c r="N945" s="180"/>
      <c r="O945" s="182">
        <v>1</v>
      </c>
      <c r="P945" s="182">
        <v>0</v>
      </c>
      <c r="Q945" s="183">
        <v>22259</v>
      </c>
      <c r="R945" s="183">
        <v>0</v>
      </c>
      <c r="S945" s="183">
        <f t="shared" si="29"/>
        <v>0</v>
      </c>
      <c r="T945" s="183">
        <v>1088</v>
      </c>
      <c r="U945" s="184">
        <f t="shared" si="30"/>
        <v>23347</v>
      </c>
      <c r="V945" s="185"/>
      <c r="W945" s="199">
        <v>0</v>
      </c>
      <c r="X945" s="200">
        <v>0.09</v>
      </c>
      <c r="Y945" s="200">
        <v>2.7463597177442695E-4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3506</v>
      </c>
      <c r="B946" s="195">
        <v>3506262163</v>
      </c>
      <c r="C946" s="196" t="s">
        <v>560</v>
      </c>
      <c r="D946" s="197">
        <v>262</v>
      </c>
      <c r="E946" s="196" t="s">
        <v>289</v>
      </c>
      <c r="F946" s="197">
        <v>163</v>
      </c>
      <c r="G946" s="198" t="s">
        <v>190</v>
      </c>
      <c r="H946" s="180"/>
      <c r="I946" s="181">
        <v>15094</v>
      </c>
      <c r="J946" s="181">
        <v>131</v>
      </c>
      <c r="K946" s="181">
        <v>0</v>
      </c>
      <c r="L946" s="181">
        <v>1088</v>
      </c>
      <c r="M946" s="181">
        <v>16313</v>
      </c>
      <c r="N946" s="180"/>
      <c r="O946" s="182">
        <v>155</v>
      </c>
      <c r="P946" s="182">
        <v>0</v>
      </c>
      <c r="Q946" s="183">
        <v>2359875</v>
      </c>
      <c r="R946" s="183">
        <v>0</v>
      </c>
      <c r="S946" s="183">
        <f t="shared" si="29"/>
        <v>0</v>
      </c>
      <c r="T946" s="183">
        <v>168640</v>
      </c>
      <c r="U946" s="184">
        <f t="shared" si="30"/>
        <v>2528515</v>
      </c>
      <c r="V946" s="185"/>
      <c r="W946" s="199">
        <v>0</v>
      </c>
      <c r="X946" s="200">
        <v>0.113490033140277</v>
      </c>
      <c r="Y946" s="200">
        <v>9.5669381908217804E-2</v>
      </c>
      <c r="Z946" s="201">
        <v>0</v>
      </c>
      <c r="AA946" s="150"/>
      <c r="AB946" s="202">
        <v>21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3506</v>
      </c>
      <c r="B947" s="195">
        <v>3506262164</v>
      </c>
      <c r="C947" s="196" t="s">
        <v>560</v>
      </c>
      <c r="D947" s="197">
        <v>262</v>
      </c>
      <c r="E947" s="196" t="s">
        <v>289</v>
      </c>
      <c r="F947" s="197">
        <v>164</v>
      </c>
      <c r="G947" s="198" t="s">
        <v>191</v>
      </c>
      <c r="H947" s="180"/>
      <c r="I947" s="181">
        <v>11708.097483729905</v>
      </c>
      <c r="J947" s="181">
        <v>3974</v>
      </c>
      <c r="K947" s="181">
        <v>0</v>
      </c>
      <c r="L947" s="181">
        <v>1088</v>
      </c>
      <c r="M947" s="181">
        <v>16770.097483729907</v>
      </c>
      <c r="N947" s="180"/>
      <c r="O947" s="182">
        <v>1</v>
      </c>
      <c r="P947" s="182">
        <v>0</v>
      </c>
      <c r="Q947" s="183">
        <v>15682</v>
      </c>
      <c r="R947" s="183">
        <v>0</v>
      </c>
      <c r="S947" s="183">
        <f t="shared" si="29"/>
        <v>0</v>
      </c>
      <c r="T947" s="183">
        <v>1088</v>
      </c>
      <c r="U947" s="184">
        <f t="shared" si="30"/>
        <v>16770</v>
      </c>
      <c r="V947" s="185"/>
      <c r="W947" s="199">
        <v>0</v>
      </c>
      <c r="X947" s="200">
        <v>0.09</v>
      </c>
      <c r="Y947" s="200">
        <v>4.1637038774495969E-3</v>
      </c>
      <c r="Z947" s="201">
        <v>0</v>
      </c>
      <c r="AA947" s="150"/>
      <c r="AB947" s="202">
        <v>0</v>
      </c>
      <c r="AC947" s="203">
        <v>0</v>
      </c>
      <c r="AD947" s="184">
        <v>0</v>
      </c>
      <c r="AE947" s="203">
        <v>0</v>
      </c>
      <c r="AF947" s="204">
        <v>0</v>
      </c>
      <c r="AG947" s="193"/>
    </row>
    <row r="948" spans="1:33" s="59" customFormat="1">
      <c r="A948" s="194">
        <v>3506</v>
      </c>
      <c r="B948" s="195">
        <v>3506262165</v>
      </c>
      <c r="C948" s="196" t="s">
        <v>560</v>
      </c>
      <c r="D948" s="197">
        <v>262</v>
      </c>
      <c r="E948" s="196" t="s">
        <v>289</v>
      </c>
      <c r="F948" s="197">
        <v>165</v>
      </c>
      <c r="G948" s="198" t="s">
        <v>192</v>
      </c>
      <c r="H948" s="180"/>
      <c r="I948" s="181">
        <v>14050</v>
      </c>
      <c r="J948" s="181">
        <v>0</v>
      </c>
      <c r="K948" s="181">
        <v>0</v>
      </c>
      <c r="L948" s="181">
        <v>1088</v>
      </c>
      <c r="M948" s="181">
        <v>15138</v>
      </c>
      <c r="N948" s="180"/>
      <c r="O948" s="182">
        <v>38</v>
      </c>
      <c r="P948" s="182">
        <v>0</v>
      </c>
      <c r="Q948" s="183">
        <v>533900</v>
      </c>
      <c r="R948" s="183">
        <v>0</v>
      </c>
      <c r="S948" s="183">
        <f t="shared" si="29"/>
        <v>0</v>
      </c>
      <c r="T948" s="183">
        <v>41344</v>
      </c>
      <c r="U948" s="184">
        <f t="shared" si="30"/>
        <v>575244</v>
      </c>
      <c r="V948" s="185"/>
      <c r="W948" s="199">
        <v>0</v>
      </c>
      <c r="X948" s="200">
        <v>9.8299999999999998E-2</v>
      </c>
      <c r="Y948" s="200">
        <v>8.6923080863632401E-2</v>
      </c>
      <c r="Z948" s="201">
        <v>0</v>
      </c>
      <c r="AA948" s="150"/>
      <c r="AB948" s="202">
        <v>4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3506</v>
      </c>
      <c r="B949" s="195">
        <v>3506262176</v>
      </c>
      <c r="C949" s="196" t="s">
        <v>560</v>
      </c>
      <c r="D949" s="197">
        <v>262</v>
      </c>
      <c r="E949" s="196" t="s">
        <v>289</v>
      </c>
      <c r="F949" s="197">
        <v>176</v>
      </c>
      <c r="G949" s="198" t="s">
        <v>203</v>
      </c>
      <c r="H949" s="180"/>
      <c r="I949" s="181">
        <v>13356</v>
      </c>
      <c r="J949" s="181">
        <v>5622</v>
      </c>
      <c r="K949" s="181">
        <v>0</v>
      </c>
      <c r="L949" s="181">
        <v>1088</v>
      </c>
      <c r="M949" s="181">
        <v>20066</v>
      </c>
      <c r="N949" s="180"/>
      <c r="O949" s="182">
        <v>5</v>
      </c>
      <c r="P949" s="182">
        <v>0</v>
      </c>
      <c r="Q949" s="183">
        <v>94890</v>
      </c>
      <c r="R949" s="183">
        <v>0</v>
      </c>
      <c r="S949" s="183">
        <f t="shared" si="29"/>
        <v>0</v>
      </c>
      <c r="T949" s="183">
        <v>5440</v>
      </c>
      <c r="U949" s="184">
        <f t="shared" si="30"/>
        <v>100330</v>
      </c>
      <c r="V949" s="185"/>
      <c r="W949" s="199">
        <v>0</v>
      </c>
      <c r="X949" s="200">
        <v>0.09</v>
      </c>
      <c r="Y949" s="200">
        <v>8.6472186273090834E-2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3506</v>
      </c>
      <c r="B950" s="195">
        <v>3506262178</v>
      </c>
      <c r="C950" s="196" t="s">
        <v>560</v>
      </c>
      <c r="D950" s="197">
        <v>262</v>
      </c>
      <c r="E950" s="196" t="s">
        <v>289</v>
      </c>
      <c r="F950" s="197">
        <v>178</v>
      </c>
      <c r="G950" s="198" t="s">
        <v>205</v>
      </c>
      <c r="H950" s="180"/>
      <c r="I950" s="181">
        <v>14406</v>
      </c>
      <c r="J950" s="181">
        <v>3097</v>
      </c>
      <c r="K950" s="181">
        <v>0</v>
      </c>
      <c r="L950" s="181">
        <v>1088</v>
      </c>
      <c r="M950" s="181">
        <v>18591</v>
      </c>
      <c r="N950" s="180"/>
      <c r="O950" s="182">
        <v>5</v>
      </c>
      <c r="P950" s="182">
        <v>0</v>
      </c>
      <c r="Q950" s="183">
        <v>87515</v>
      </c>
      <c r="R950" s="183">
        <v>0</v>
      </c>
      <c r="S950" s="183">
        <f t="shared" si="29"/>
        <v>0</v>
      </c>
      <c r="T950" s="183">
        <v>5440</v>
      </c>
      <c r="U950" s="184">
        <f t="shared" si="30"/>
        <v>92955</v>
      </c>
      <c r="V950" s="185"/>
      <c r="W950" s="199">
        <v>0</v>
      </c>
      <c r="X950" s="200">
        <v>0.09</v>
      </c>
      <c r="Y950" s="200">
        <v>6.5264502278555056E-2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3506</v>
      </c>
      <c r="B951" s="195">
        <v>3506262181</v>
      </c>
      <c r="C951" s="196" t="s">
        <v>560</v>
      </c>
      <c r="D951" s="197">
        <v>262</v>
      </c>
      <c r="E951" s="196" t="s">
        <v>289</v>
      </c>
      <c r="F951" s="197">
        <v>181</v>
      </c>
      <c r="G951" s="198" t="s">
        <v>208</v>
      </c>
      <c r="H951" s="180"/>
      <c r="I951" s="181">
        <v>14740.341695116518</v>
      </c>
      <c r="J951" s="181">
        <v>277</v>
      </c>
      <c r="K951" s="181">
        <v>0</v>
      </c>
      <c r="L951" s="181">
        <v>1088</v>
      </c>
      <c r="M951" s="181">
        <v>16105.341695116518</v>
      </c>
      <c r="N951" s="180"/>
      <c r="O951" s="182">
        <v>1</v>
      </c>
      <c r="P951" s="182">
        <v>0</v>
      </c>
      <c r="Q951" s="183">
        <v>15017</v>
      </c>
      <c r="R951" s="183">
        <v>0</v>
      </c>
      <c r="S951" s="183">
        <f t="shared" si="29"/>
        <v>0</v>
      </c>
      <c r="T951" s="183">
        <v>1088</v>
      </c>
      <c r="U951" s="184">
        <f t="shared" si="30"/>
        <v>16105</v>
      </c>
      <c r="V951" s="185"/>
      <c r="W951" s="199">
        <v>0</v>
      </c>
      <c r="X951" s="200">
        <v>0.09</v>
      </c>
      <c r="Y951" s="200">
        <v>2.4454459903836961E-2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3506</v>
      </c>
      <c r="B952" s="195">
        <v>3506262211</v>
      </c>
      <c r="C952" s="196" t="s">
        <v>560</v>
      </c>
      <c r="D952" s="197">
        <v>262</v>
      </c>
      <c r="E952" s="196" t="s">
        <v>289</v>
      </c>
      <c r="F952" s="197">
        <v>211</v>
      </c>
      <c r="G952" s="198" t="s">
        <v>238</v>
      </c>
      <c r="H952" s="180"/>
      <c r="I952" s="181">
        <v>11958.603272487353</v>
      </c>
      <c r="J952" s="181">
        <v>2947</v>
      </c>
      <c r="K952" s="181">
        <v>0</v>
      </c>
      <c r="L952" s="181">
        <v>1088</v>
      </c>
      <c r="M952" s="181">
        <v>15993.603272487353</v>
      </c>
      <c r="N952" s="180"/>
      <c r="O952" s="182">
        <v>3</v>
      </c>
      <c r="P952" s="182">
        <v>0</v>
      </c>
      <c r="Q952" s="183">
        <v>44718</v>
      </c>
      <c r="R952" s="183">
        <v>0</v>
      </c>
      <c r="S952" s="183">
        <f t="shared" si="29"/>
        <v>0</v>
      </c>
      <c r="T952" s="183">
        <v>3264</v>
      </c>
      <c r="U952" s="184">
        <f t="shared" si="30"/>
        <v>47982</v>
      </c>
      <c r="V952" s="185"/>
      <c r="W952" s="199">
        <v>0</v>
      </c>
      <c r="X952" s="200">
        <v>0.09</v>
      </c>
      <c r="Y952" s="200">
        <v>2.4218698152397408E-3</v>
      </c>
      <c r="Z952" s="201">
        <v>0</v>
      </c>
      <c r="AA952" s="150"/>
      <c r="AB952" s="202">
        <v>0</v>
      </c>
      <c r="AC952" s="203">
        <v>0</v>
      </c>
      <c r="AD952" s="184">
        <v>0</v>
      </c>
      <c r="AE952" s="203">
        <v>0</v>
      </c>
      <c r="AF952" s="204">
        <v>0</v>
      </c>
      <c r="AG952" s="193"/>
    </row>
    <row r="953" spans="1:33" s="59" customFormat="1">
      <c r="A953" s="194">
        <v>3506</v>
      </c>
      <c r="B953" s="195">
        <v>3506262229</v>
      </c>
      <c r="C953" s="196" t="s">
        <v>560</v>
      </c>
      <c r="D953" s="197">
        <v>262</v>
      </c>
      <c r="E953" s="196" t="s">
        <v>289</v>
      </c>
      <c r="F953" s="197">
        <v>229</v>
      </c>
      <c r="G953" s="198" t="s">
        <v>256</v>
      </c>
      <c r="H953" s="180"/>
      <c r="I953" s="181">
        <v>13938</v>
      </c>
      <c r="J953" s="181">
        <v>1050</v>
      </c>
      <c r="K953" s="181">
        <v>0</v>
      </c>
      <c r="L953" s="181">
        <v>1088</v>
      </c>
      <c r="M953" s="181">
        <v>16076</v>
      </c>
      <c r="N953" s="180"/>
      <c r="O953" s="182">
        <v>43</v>
      </c>
      <c r="P953" s="182">
        <v>0</v>
      </c>
      <c r="Q953" s="183">
        <v>644484</v>
      </c>
      <c r="R953" s="183">
        <v>0</v>
      </c>
      <c r="S953" s="183">
        <f t="shared" si="29"/>
        <v>0</v>
      </c>
      <c r="T953" s="183">
        <v>46784</v>
      </c>
      <c r="U953" s="184">
        <f t="shared" si="30"/>
        <v>691268</v>
      </c>
      <c r="V953" s="185"/>
      <c r="W953" s="199">
        <v>0</v>
      </c>
      <c r="X953" s="200">
        <v>0.09</v>
      </c>
      <c r="Y953" s="200">
        <v>1.6146490008482114E-2</v>
      </c>
      <c r="Z953" s="201">
        <v>0</v>
      </c>
      <c r="AA953" s="150"/>
      <c r="AB953" s="202">
        <v>4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3506</v>
      </c>
      <c r="B954" s="195">
        <v>3506262243</v>
      </c>
      <c r="C954" s="196" t="s">
        <v>560</v>
      </c>
      <c r="D954" s="197">
        <v>262</v>
      </c>
      <c r="E954" s="196" t="s">
        <v>289</v>
      </c>
      <c r="F954" s="197">
        <v>243</v>
      </c>
      <c r="G954" s="198" t="s">
        <v>270</v>
      </c>
      <c r="H954" s="180"/>
      <c r="I954" s="181">
        <v>9754</v>
      </c>
      <c r="J954" s="181">
        <v>1389</v>
      </c>
      <c r="K954" s="181">
        <v>0</v>
      </c>
      <c r="L954" s="181">
        <v>1088</v>
      </c>
      <c r="M954" s="181">
        <v>12231</v>
      </c>
      <c r="N954" s="180"/>
      <c r="O954" s="182">
        <v>1</v>
      </c>
      <c r="P954" s="182">
        <v>0</v>
      </c>
      <c r="Q954" s="183">
        <v>11143</v>
      </c>
      <c r="R954" s="183">
        <v>0</v>
      </c>
      <c r="S954" s="183">
        <f t="shared" si="29"/>
        <v>0</v>
      </c>
      <c r="T954" s="183">
        <v>1088</v>
      </c>
      <c r="U954" s="184">
        <f t="shared" si="30"/>
        <v>12231</v>
      </c>
      <c r="V954" s="185"/>
      <c r="W954" s="199">
        <v>0</v>
      </c>
      <c r="X954" s="200">
        <v>0.09</v>
      </c>
      <c r="Y954" s="200">
        <v>5.5095214728498702E-3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3506</v>
      </c>
      <c r="B955" s="195">
        <v>3506262244</v>
      </c>
      <c r="C955" s="196" t="s">
        <v>560</v>
      </c>
      <c r="D955" s="197">
        <v>262</v>
      </c>
      <c r="E955" s="196" t="s">
        <v>289</v>
      </c>
      <c r="F955" s="197">
        <v>244</v>
      </c>
      <c r="G955" s="198" t="s">
        <v>271</v>
      </c>
      <c r="H955" s="180"/>
      <c r="I955" s="181">
        <v>15296.445320714512</v>
      </c>
      <c r="J955" s="181">
        <v>4586</v>
      </c>
      <c r="K955" s="181">
        <v>0</v>
      </c>
      <c r="L955" s="181">
        <v>1088</v>
      </c>
      <c r="M955" s="181">
        <v>20970.445320714512</v>
      </c>
      <c r="N955" s="180"/>
      <c r="O955" s="182">
        <v>1</v>
      </c>
      <c r="P955" s="182">
        <v>0</v>
      </c>
      <c r="Q955" s="183">
        <v>19882</v>
      </c>
      <c r="R955" s="183">
        <v>0</v>
      </c>
      <c r="S955" s="183">
        <f t="shared" si="29"/>
        <v>0</v>
      </c>
      <c r="T955" s="183">
        <v>1088</v>
      </c>
      <c r="U955" s="184">
        <f t="shared" si="30"/>
        <v>20970</v>
      </c>
      <c r="V955" s="185"/>
      <c r="W955" s="199">
        <v>0</v>
      </c>
      <c r="X955" s="200">
        <v>0.09</v>
      </c>
      <c r="Y955" s="200">
        <v>0.11384987709786977</v>
      </c>
      <c r="Z955" s="201">
        <v>0</v>
      </c>
      <c r="AA955" s="150"/>
      <c r="AB955" s="202">
        <v>0</v>
      </c>
      <c r="AC955" s="203">
        <v>0.20948531263997303</v>
      </c>
      <c r="AD955" s="184">
        <v>4392.9869859079436</v>
      </c>
      <c r="AE955" s="203">
        <v>0</v>
      </c>
      <c r="AF955" s="204">
        <v>0</v>
      </c>
      <c r="AG955" s="193"/>
    </row>
    <row r="956" spans="1:33" s="59" customFormat="1">
      <c r="A956" s="194">
        <v>3506</v>
      </c>
      <c r="B956" s="195">
        <v>3506262246</v>
      </c>
      <c r="C956" s="196" t="s">
        <v>560</v>
      </c>
      <c r="D956" s="197">
        <v>262</v>
      </c>
      <c r="E956" s="196" t="s">
        <v>289</v>
      </c>
      <c r="F956" s="197">
        <v>246</v>
      </c>
      <c r="G956" s="198" t="s">
        <v>273</v>
      </c>
      <c r="H956" s="180"/>
      <c r="I956" s="181">
        <v>11679.143036663963</v>
      </c>
      <c r="J956" s="181">
        <v>4524</v>
      </c>
      <c r="K956" s="181">
        <v>0</v>
      </c>
      <c r="L956" s="181">
        <v>1088</v>
      </c>
      <c r="M956" s="181">
        <v>17291.143036663962</v>
      </c>
      <c r="N956" s="180"/>
      <c r="O956" s="182">
        <v>1</v>
      </c>
      <c r="P956" s="182">
        <v>0</v>
      </c>
      <c r="Q956" s="183">
        <v>16203</v>
      </c>
      <c r="R956" s="183">
        <v>0</v>
      </c>
      <c r="S956" s="183">
        <f t="shared" si="29"/>
        <v>0</v>
      </c>
      <c r="T956" s="183">
        <v>1088</v>
      </c>
      <c r="U956" s="184">
        <f t="shared" si="30"/>
        <v>17291</v>
      </c>
      <c r="V956" s="185"/>
      <c r="W956" s="199">
        <v>0</v>
      </c>
      <c r="X956" s="200">
        <v>0.09</v>
      </c>
      <c r="Y956" s="200">
        <v>7.515134684388013E-4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0</v>
      </c>
      <c r="AF956" s="204">
        <v>0</v>
      </c>
      <c r="AG956" s="193"/>
    </row>
    <row r="957" spans="1:33" s="59" customFormat="1">
      <c r="A957" s="194">
        <v>3506</v>
      </c>
      <c r="B957" s="195">
        <v>3506262248</v>
      </c>
      <c r="C957" s="196" t="s">
        <v>560</v>
      </c>
      <c r="D957" s="197">
        <v>262</v>
      </c>
      <c r="E957" s="196" t="s">
        <v>289</v>
      </c>
      <c r="F957" s="197">
        <v>248</v>
      </c>
      <c r="G957" s="198" t="s">
        <v>275</v>
      </c>
      <c r="H957" s="180"/>
      <c r="I957" s="181">
        <v>13834</v>
      </c>
      <c r="J957" s="181">
        <v>781</v>
      </c>
      <c r="K957" s="181">
        <v>0</v>
      </c>
      <c r="L957" s="181">
        <v>1088</v>
      </c>
      <c r="M957" s="181">
        <v>15703</v>
      </c>
      <c r="N957" s="180"/>
      <c r="O957" s="182">
        <v>24</v>
      </c>
      <c r="P957" s="182">
        <v>0</v>
      </c>
      <c r="Q957" s="183">
        <v>350760</v>
      </c>
      <c r="R957" s="183">
        <v>0</v>
      </c>
      <c r="S957" s="183">
        <f t="shared" si="29"/>
        <v>0</v>
      </c>
      <c r="T957" s="183">
        <v>26112</v>
      </c>
      <c r="U957" s="184">
        <f t="shared" si="30"/>
        <v>376872</v>
      </c>
      <c r="V957" s="185"/>
      <c r="W957" s="199">
        <v>0</v>
      </c>
      <c r="X957" s="200">
        <v>0.09</v>
      </c>
      <c r="Y957" s="200">
        <v>7.0865076889110076E-2</v>
      </c>
      <c r="Z957" s="201">
        <v>0</v>
      </c>
      <c r="AA957" s="150"/>
      <c r="AB957" s="202">
        <v>3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3506</v>
      </c>
      <c r="B958" s="195">
        <v>3506262258</v>
      </c>
      <c r="C958" s="196" t="s">
        <v>560</v>
      </c>
      <c r="D958" s="197">
        <v>262</v>
      </c>
      <c r="E958" s="196" t="s">
        <v>289</v>
      </c>
      <c r="F958" s="197">
        <v>258</v>
      </c>
      <c r="G958" s="198" t="s">
        <v>285</v>
      </c>
      <c r="H958" s="180"/>
      <c r="I958" s="181">
        <v>13773</v>
      </c>
      <c r="J958" s="181">
        <v>4605</v>
      </c>
      <c r="K958" s="181">
        <v>0</v>
      </c>
      <c r="L958" s="181">
        <v>1088</v>
      </c>
      <c r="M958" s="181">
        <v>19466</v>
      </c>
      <c r="N958" s="180"/>
      <c r="O958" s="182">
        <v>10</v>
      </c>
      <c r="P958" s="182">
        <v>0</v>
      </c>
      <c r="Q958" s="183">
        <v>147020</v>
      </c>
      <c r="R958" s="183">
        <v>0</v>
      </c>
      <c r="S958" s="183">
        <f t="shared" si="29"/>
        <v>0</v>
      </c>
      <c r="T958" s="183">
        <v>8710</v>
      </c>
      <c r="U958" s="184">
        <f t="shared" si="30"/>
        <v>155730</v>
      </c>
      <c r="V958" s="185"/>
      <c r="W958" s="199">
        <v>1.9999999999999998</v>
      </c>
      <c r="X958" s="200">
        <v>0.09</v>
      </c>
      <c r="Y958" s="200">
        <v>0.10761431025219829</v>
      </c>
      <c r="Z958" s="201">
        <v>0</v>
      </c>
      <c r="AA958" s="150"/>
      <c r="AB958" s="202">
        <v>0</v>
      </c>
      <c r="AC958" s="203">
        <v>1.2824445437670027</v>
      </c>
      <c r="AD958" s="184">
        <v>24968.124603078089</v>
      </c>
      <c r="AE958" s="203">
        <v>0</v>
      </c>
      <c r="AF958" s="204">
        <v>0</v>
      </c>
      <c r="AG958" s="193"/>
    </row>
    <row r="959" spans="1:33" s="59" customFormat="1">
      <c r="A959" s="194">
        <v>3506</v>
      </c>
      <c r="B959" s="195">
        <v>3506262262</v>
      </c>
      <c r="C959" s="196" t="s">
        <v>560</v>
      </c>
      <c r="D959" s="197">
        <v>262</v>
      </c>
      <c r="E959" s="196" t="s">
        <v>289</v>
      </c>
      <c r="F959" s="197">
        <v>262</v>
      </c>
      <c r="G959" s="198" t="s">
        <v>289</v>
      </c>
      <c r="H959" s="180"/>
      <c r="I959" s="181">
        <v>13698</v>
      </c>
      <c r="J959" s="181">
        <v>2723</v>
      </c>
      <c r="K959" s="181">
        <v>0</v>
      </c>
      <c r="L959" s="181">
        <v>1088</v>
      </c>
      <c r="M959" s="181">
        <v>17509</v>
      </c>
      <c r="N959" s="180"/>
      <c r="O959" s="182">
        <v>123</v>
      </c>
      <c r="P959" s="182">
        <v>0</v>
      </c>
      <c r="Q959" s="183">
        <v>2019783</v>
      </c>
      <c r="R959" s="183">
        <v>0</v>
      </c>
      <c r="S959" s="183">
        <f t="shared" si="29"/>
        <v>0</v>
      </c>
      <c r="T959" s="183">
        <v>133824</v>
      </c>
      <c r="U959" s="184">
        <f t="shared" si="30"/>
        <v>2153607</v>
      </c>
      <c r="V959" s="185"/>
      <c r="W959" s="199">
        <v>0</v>
      </c>
      <c r="X959" s="200">
        <v>0.09</v>
      </c>
      <c r="Y959" s="200">
        <v>9.9843718337443169E-2</v>
      </c>
      <c r="Z959" s="201">
        <v>0</v>
      </c>
      <c r="AA959" s="150"/>
      <c r="AB959" s="202">
        <v>6</v>
      </c>
      <c r="AC959" s="203">
        <v>12.183602452937848</v>
      </c>
      <c r="AD959" s="184">
        <v>213350.93587969305</v>
      </c>
      <c r="AE959" s="203">
        <v>0</v>
      </c>
      <c r="AF959" s="204">
        <v>0</v>
      </c>
      <c r="AG959" s="193"/>
    </row>
    <row r="960" spans="1:33" s="59" customFormat="1">
      <c r="A960" s="194">
        <v>3506</v>
      </c>
      <c r="B960" s="195">
        <v>3506262274</v>
      </c>
      <c r="C960" s="196" t="s">
        <v>560</v>
      </c>
      <c r="D960" s="197">
        <v>262</v>
      </c>
      <c r="E960" s="196" t="s">
        <v>289</v>
      </c>
      <c r="F960" s="197">
        <v>274</v>
      </c>
      <c r="G960" s="198" t="s">
        <v>301</v>
      </c>
      <c r="H960" s="180"/>
      <c r="I960" s="181">
        <v>17454</v>
      </c>
      <c r="J960" s="181">
        <v>8207</v>
      </c>
      <c r="K960" s="181">
        <v>0</v>
      </c>
      <c r="L960" s="181">
        <v>1088</v>
      </c>
      <c r="M960" s="181">
        <v>26749</v>
      </c>
      <c r="N960" s="180"/>
      <c r="O960" s="182">
        <v>2</v>
      </c>
      <c r="P960" s="182">
        <v>0</v>
      </c>
      <c r="Q960" s="183">
        <v>51322</v>
      </c>
      <c r="R960" s="183">
        <v>0</v>
      </c>
      <c r="S960" s="183">
        <f t="shared" si="29"/>
        <v>0</v>
      </c>
      <c r="T960" s="183">
        <v>2176</v>
      </c>
      <c r="U960" s="184">
        <f t="shared" si="30"/>
        <v>53498</v>
      </c>
      <c r="V960" s="185"/>
      <c r="W960" s="199">
        <v>0</v>
      </c>
      <c r="X960" s="200">
        <v>0.09</v>
      </c>
      <c r="Y960" s="200">
        <v>6.4465910605456284E-2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3506</v>
      </c>
      <c r="B961" s="195">
        <v>3506262284</v>
      </c>
      <c r="C961" s="196" t="s">
        <v>560</v>
      </c>
      <c r="D961" s="197">
        <v>262</v>
      </c>
      <c r="E961" s="196" t="s">
        <v>289</v>
      </c>
      <c r="F961" s="197">
        <v>284</v>
      </c>
      <c r="G961" s="198" t="s">
        <v>311</v>
      </c>
      <c r="H961" s="180"/>
      <c r="I961" s="181">
        <v>12730</v>
      </c>
      <c r="J961" s="181">
        <v>6385</v>
      </c>
      <c r="K961" s="181">
        <v>0</v>
      </c>
      <c r="L961" s="181">
        <v>1088</v>
      </c>
      <c r="M961" s="181">
        <v>20203</v>
      </c>
      <c r="N961" s="180"/>
      <c r="O961" s="182">
        <v>2</v>
      </c>
      <c r="P961" s="182">
        <v>0</v>
      </c>
      <c r="Q961" s="183">
        <v>38230</v>
      </c>
      <c r="R961" s="183">
        <v>0</v>
      </c>
      <c r="S961" s="183">
        <f t="shared" si="29"/>
        <v>0</v>
      </c>
      <c r="T961" s="183">
        <v>2176</v>
      </c>
      <c r="U961" s="184">
        <f t="shared" si="30"/>
        <v>40406</v>
      </c>
      <c r="V961" s="185"/>
      <c r="W961" s="199">
        <v>0</v>
      </c>
      <c r="X961" s="200">
        <v>0.09</v>
      </c>
      <c r="Y961" s="200">
        <v>6.2624122747720695E-2</v>
      </c>
      <c r="Z961" s="201">
        <v>0</v>
      </c>
      <c r="AA961" s="150"/>
      <c r="AB961" s="202">
        <v>1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3506</v>
      </c>
      <c r="B962" s="195">
        <v>3506262291</v>
      </c>
      <c r="C962" s="196" t="s">
        <v>560</v>
      </c>
      <c r="D962" s="197">
        <v>262</v>
      </c>
      <c r="E962" s="196" t="s">
        <v>289</v>
      </c>
      <c r="F962" s="197">
        <v>291</v>
      </c>
      <c r="G962" s="198" t="s">
        <v>318</v>
      </c>
      <c r="H962" s="180"/>
      <c r="I962" s="181">
        <v>12113.383533760474</v>
      </c>
      <c r="J962" s="181">
        <v>4747</v>
      </c>
      <c r="K962" s="181">
        <v>0</v>
      </c>
      <c r="L962" s="181">
        <v>1088</v>
      </c>
      <c r="M962" s="181">
        <v>17948.383533760476</v>
      </c>
      <c r="N962" s="180"/>
      <c r="O962" s="182">
        <v>2</v>
      </c>
      <c r="P962" s="182">
        <v>0</v>
      </c>
      <c r="Q962" s="183">
        <v>33720</v>
      </c>
      <c r="R962" s="183">
        <v>0</v>
      </c>
      <c r="S962" s="183">
        <f t="shared" si="29"/>
        <v>0</v>
      </c>
      <c r="T962" s="183">
        <v>2176</v>
      </c>
      <c r="U962" s="184">
        <f t="shared" si="30"/>
        <v>35896</v>
      </c>
      <c r="V962" s="185"/>
      <c r="W962" s="199">
        <v>0</v>
      </c>
      <c r="X962" s="200">
        <v>0.09</v>
      </c>
      <c r="Y962" s="200">
        <v>3.1446819079730813E-2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3506</v>
      </c>
      <c r="B963" s="195">
        <v>3506262295</v>
      </c>
      <c r="C963" s="196" t="s">
        <v>560</v>
      </c>
      <c r="D963" s="197">
        <v>262</v>
      </c>
      <c r="E963" s="196" t="s">
        <v>289</v>
      </c>
      <c r="F963" s="197">
        <v>295</v>
      </c>
      <c r="G963" s="198" t="s">
        <v>322</v>
      </c>
      <c r="H963" s="180"/>
      <c r="I963" s="181">
        <v>11611</v>
      </c>
      <c r="J963" s="181">
        <v>6186</v>
      </c>
      <c r="K963" s="181">
        <v>0</v>
      </c>
      <c r="L963" s="181">
        <v>1088</v>
      </c>
      <c r="M963" s="181">
        <v>18885</v>
      </c>
      <c r="N963" s="180"/>
      <c r="O963" s="182">
        <v>1</v>
      </c>
      <c r="P963" s="182">
        <v>0</v>
      </c>
      <c r="Q963" s="183">
        <v>17797</v>
      </c>
      <c r="R963" s="183">
        <v>0</v>
      </c>
      <c r="S963" s="183">
        <f t="shared" si="29"/>
        <v>0</v>
      </c>
      <c r="T963" s="183">
        <v>1088</v>
      </c>
      <c r="U963" s="184">
        <f t="shared" si="30"/>
        <v>18885</v>
      </c>
      <c r="V963" s="185"/>
      <c r="W963" s="199">
        <v>0</v>
      </c>
      <c r="X963" s="200">
        <v>0.09</v>
      </c>
      <c r="Y963" s="200">
        <v>1.7354824031646739E-2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3506</v>
      </c>
      <c r="B964" s="195">
        <v>3506262305</v>
      </c>
      <c r="C964" s="196" t="s">
        <v>560</v>
      </c>
      <c r="D964" s="197">
        <v>262</v>
      </c>
      <c r="E964" s="196" t="s">
        <v>289</v>
      </c>
      <c r="F964" s="197">
        <v>305</v>
      </c>
      <c r="G964" s="198" t="s">
        <v>332</v>
      </c>
      <c r="H964" s="180"/>
      <c r="I964" s="181">
        <v>10373</v>
      </c>
      <c r="J964" s="181">
        <v>4353</v>
      </c>
      <c r="K964" s="181">
        <v>0</v>
      </c>
      <c r="L964" s="181">
        <v>1088</v>
      </c>
      <c r="M964" s="181">
        <v>15814</v>
      </c>
      <c r="N964" s="180"/>
      <c r="O964" s="182">
        <v>1</v>
      </c>
      <c r="P964" s="182">
        <v>0</v>
      </c>
      <c r="Q964" s="183">
        <v>14726</v>
      </c>
      <c r="R964" s="183">
        <v>0</v>
      </c>
      <c r="S964" s="183">
        <f t="shared" si="29"/>
        <v>0</v>
      </c>
      <c r="T964" s="183">
        <v>1088</v>
      </c>
      <c r="U964" s="184">
        <f t="shared" si="30"/>
        <v>15814</v>
      </c>
      <c r="V964" s="185"/>
      <c r="W964" s="199">
        <v>0</v>
      </c>
      <c r="X964" s="200">
        <v>0.09</v>
      </c>
      <c r="Y964" s="200">
        <v>2.002751947525637E-2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3506</v>
      </c>
      <c r="B965" s="195">
        <v>3506262342</v>
      </c>
      <c r="C965" s="196" t="s">
        <v>560</v>
      </c>
      <c r="D965" s="197">
        <v>262</v>
      </c>
      <c r="E965" s="196" t="s">
        <v>289</v>
      </c>
      <c r="F965" s="197">
        <v>342</v>
      </c>
      <c r="G965" s="198" t="s">
        <v>369</v>
      </c>
      <c r="H965" s="180"/>
      <c r="I965" s="181">
        <v>9754</v>
      </c>
      <c r="J965" s="181">
        <v>7139</v>
      </c>
      <c r="K965" s="181">
        <v>0</v>
      </c>
      <c r="L965" s="181">
        <v>1088</v>
      </c>
      <c r="M965" s="181">
        <v>17981</v>
      </c>
      <c r="N965" s="180"/>
      <c r="O965" s="182">
        <v>1</v>
      </c>
      <c r="P965" s="182">
        <v>0</v>
      </c>
      <c r="Q965" s="183">
        <v>16893</v>
      </c>
      <c r="R965" s="183">
        <v>0</v>
      </c>
      <c r="S965" s="183">
        <f t="shared" si="29"/>
        <v>0</v>
      </c>
      <c r="T965" s="183">
        <v>1088</v>
      </c>
      <c r="U965" s="184">
        <f t="shared" si="30"/>
        <v>17981</v>
      </c>
      <c r="V965" s="185"/>
      <c r="W965" s="199">
        <v>0</v>
      </c>
      <c r="X965" s="200">
        <v>0.09</v>
      </c>
      <c r="Y965" s="200">
        <v>2.0404862470649542E-3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3506</v>
      </c>
      <c r="B966" s="195">
        <v>3506262346</v>
      </c>
      <c r="C966" s="196" t="s">
        <v>560</v>
      </c>
      <c r="D966" s="197">
        <v>262</v>
      </c>
      <c r="E966" s="196" t="s">
        <v>289</v>
      </c>
      <c r="F966" s="197">
        <v>346</v>
      </c>
      <c r="G966" s="198" t="s">
        <v>373</v>
      </c>
      <c r="H966" s="180"/>
      <c r="I966" s="181">
        <v>15073</v>
      </c>
      <c r="J966" s="181">
        <v>2749</v>
      </c>
      <c r="K966" s="181">
        <v>0</v>
      </c>
      <c r="L966" s="181">
        <v>1088</v>
      </c>
      <c r="M966" s="181">
        <v>18910</v>
      </c>
      <c r="N966" s="180"/>
      <c r="O966" s="182">
        <v>1</v>
      </c>
      <c r="P966" s="182">
        <v>0</v>
      </c>
      <c r="Q966" s="183">
        <v>17822</v>
      </c>
      <c r="R966" s="183">
        <v>0</v>
      </c>
      <c r="S966" s="183">
        <f t="shared" si="29"/>
        <v>0</v>
      </c>
      <c r="T966" s="183">
        <v>1088</v>
      </c>
      <c r="U966" s="184">
        <f t="shared" si="30"/>
        <v>18910</v>
      </c>
      <c r="V966" s="185"/>
      <c r="W966" s="199">
        <v>0</v>
      </c>
      <c r="X966" s="200">
        <v>0.09</v>
      </c>
      <c r="Y966" s="200">
        <v>1.6042114618224409E-2</v>
      </c>
      <c r="Z966" s="201">
        <v>0</v>
      </c>
      <c r="AA966" s="150"/>
      <c r="AB966" s="202">
        <v>0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3506</v>
      </c>
      <c r="B967" s="195">
        <v>3506262347</v>
      </c>
      <c r="C967" s="196" t="s">
        <v>560</v>
      </c>
      <c r="D967" s="197">
        <v>262</v>
      </c>
      <c r="E967" s="196" t="s">
        <v>289</v>
      </c>
      <c r="F967" s="197">
        <v>347</v>
      </c>
      <c r="G967" s="198" t="s">
        <v>374</v>
      </c>
      <c r="H967" s="180"/>
      <c r="I967" s="181">
        <v>14411</v>
      </c>
      <c r="J967" s="181">
        <v>6439</v>
      </c>
      <c r="K967" s="181">
        <v>0</v>
      </c>
      <c r="L967" s="181">
        <v>1088</v>
      </c>
      <c r="M967" s="181">
        <v>21938</v>
      </c>
      <c r="N967" s="180"/>
      <c r="O967" s="182">
        <v>6</v>
      </c>
      <c r="P967" s="182">
        <v>0</v>
      </c>
      <c r="Q967" s="183">
        <v>125100</v>
      </c>
      <c r="R967" s="183">
        <v>0</v>
      </c>
      <c r="S967" s="183">
        <f t="shared" si="29"/>
        <v>0</v>
      </c>
      <c r="T967" s="183">
        <v>6528</v>
      </c>
      <c r="U967" s="184">
        <f t="shared" si="30"/>
        <v>131628</v>
      </c>
      <c r="V967" s="185"/>
      <c r="W967" s="199">
        <v>0</v>
      </c>
      <c r="X967" s="200">
        <v>0.09</v>
      </c>
      <c r="Y967" s="200">
        <v>1.1125838885353572E-2</v>
      </c>
      <c r="Z967" s="201">
        <v>0</v>
      </c>
      <c r="AA967" s="150"/>
      <c r="AB967" s="202">
        <v>1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3506</v>
      </c>
      <c r="B968" s="195">
        <v>3506262705</v>
      </c>
      <c r="C968" s="196" t="s">
        <v>560</v>
      </c>
      <c r="D968" s="197">
        <v>262</v>
      </c>
      <c r="E968" s="196" t="s">
        <v>289</v>
      </c>
      <c r="F968" s="197">
        <v>705</v>
      </c>
      <c r="G968" s="198" t="s">
        <v>413</v>
      </c>
      <c r="H968" s="180"/>
      <c r="I968" s="181">
        <v>12183.643415298284</v>
      </c>
      <c r="J968" s="181">
        <v>8007</v>
      </c>
      <c r="K968" s="181">
        <v>0</v>
      </c>
      <c r="L968" s="181">
        <v>1088</v>
      </c>
      <c r="M968" s="181">
        <v>21278.643415298284</v>
      </c>
      <c r="N968" s="180"/>
      <c r="O968" s="182">
        <v>1</v>
      </c>
      <c r="P968" s="182">
        <v>0</v>
      </c>
      <c r="Q968" s="183">
        <v>20191</v>
      </c>
      <c r="R968" s="183">
        <v>0</v>
      </c>
      <c r="S968" s="183">
        <f t="shared" si="29"/>
        <v>0</v>
      </c>
      <c r="T968" s="183">
        <v>1088</v>
      </c>
      <c r="U968" s="184">
        <f t="shared" si="30"/>
        <v>21279</v>
      </c>
      <c r="V968" s="185"/>
      <c r="W968" s="199">
        <v>0</v>
      </c>
      <c r="X968" s="200">
        <v>0.09</v>
      </c>
      <c r="Y968" s="200">
        <v>1.5743074359783262E-3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3508</v>
      </c>
      <c r="B969" s="195">
        <v>3508281005</v>
      </c>
      <c r="C969" s="196" t="s">
        <v>577</v>
      </c>
      <c r="D969" s="197">
        <v>281</v>
      </c>
      <c r="E969" s="196" t="s">
        <v>308</v>
      </c>
      <c r="F969" s="197">
        <v>5</v>
      </c>
      <c r="G969" s="198" t="s">
        <v>32</v>
      </c>
      <c r="H969" s="180"/>
      <c r="I969" s="181">
        <v>13589.548222222224</v>
      </c>
      <c r="J969" s="181">
        <v>5795</v>
      </c>
      <c r="K969" s="181">
        <v>0</v>
      </c>
      <c r="L969" s="181">
        <v>1088</v>
      </c>
      <c r="M969" s="181">
        <v>20472.548222222224</v>
      </c>
      <c r="N969" s="180"/>
      <c r="O969" s="182">
        <v>1</v>
      </c>
      <c r="P969" s="182">
        <v>0</v>
      </c>
      <c r="Q969" s="183">
        <v>19385</v>
      </c>
      <c r="R969" s="183">
        <v>0</v>
      </c>
      <c r="S969" s="183">
        <f t="shared" si="29"/>
        <v>0</v>
      </c>
      <c r="T969" s="183">
        <v>1088</v>
      </c>
      <c r="U969" s="184">
        <f t="shared" si="30"/>
        <v>20473</v>
      </c>
      <c r="V969" s="185"/>
      <c r="W969" s="199">
        <v>0</v>
      </c>
      <c r="X969" s="200">
        <v>0.09</v>
      </c>
      <c r="Y969" s="200">
        <v>1.7850664631514426E-2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3508</v>
      </c>
      <c r="B970" s="195">
        <v>3508281061</v>
      </c>
      <c r="C970" s="196" t="s">
        <v>577</v>
      </c>
      <c r="D970" s="197">
        <v>281</v>
      </c>
      <c r="E970" s="196" t="s">
        <v>308</v>
      </c>
      <c r="F970" s="197">
        <v>61</v>
      </c>
      <c r="G970" s="198" t="s">
        <v>88</v>
      </c>
      <c r="H970" s="180"/>
      <c r="I970" s="181">
        <v>19029</v>
      </c>
      <c r="J970" s="181">
        <v>792</v>
      </c>
      <c r="K970" s="181">
        <v>0</v>
      </c>
      <c r="L970" s="181">
        <v>1088</v>
      </c>
      <c r="M970" s="181">
        <v>20909</v>
      </c>
      <c r="N970" s="180"/>
      <c r="O970" s="182">
        <v>2</v>
      </c>
      <c r="P970" s="182">
        <v>0</v>
      </c>
      <c r="Q970" s="183">
        <v>39642</v>
      </c>
      <c r="R970" s="183">
        <v>0</v>
      </c>
      <c r="S970" s="183">
        <f t="shared" ref="S970:S1033" si="31">IFERROR(VLOOKUP(B970,transp,2,FALSE),0)</f>
        <v>0</v>
      </c>
      <c r="T970" s="183">
        <v>2176</v>
      </c>
      <c r="U970" s="184">
        <f t="shared" ref="U970:U1033" si="32">SUM(Q970:T970)</f>
        <v>41818</v>
      </c>
      <c r="V970" s="185"/>
      <c r="W970" s="199">
        <v>0</v>
      </c>
      <c r="X970" s="200">
        <v>0.09</v>
      </c>
      <c r="Y970" s="200">
        <v>4.8976625189419531E-2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3508</v>
      </c>
      <c r="B971" s="195">
        <v>3508281087</v>
      </c>
      <c r="C971" s="196" t="s">
        <v>577</v>
      </c>
      <c r="D971" s="197">
        <v>281</v>
      </c>
      <c r="E971" s="196" t="s">
        <v>308</v>
      </c>
      <c r="F971" s="197">
        <v>87</v>
      </c>
      <c r="G971" s="198" t="s">
        <v>114</v>
      </c>
      <c r="H971" s="180"/>
      <c r="I971" s="181">
        <v>12232.634074950691</v>
      </c>
      <c r="J971" s="181">
        <v>4683</v>
      </c>
      <c r="K971" s="181">
        <v>0</v>
      </c>
      <c r="L971" s="181">
        <v>1088</v>
      </c>
      <c r="M971" s="181">
        <v>18003.634074950693</v>
      </c>
      <c r="N971" s="180"/>
      <c r="O971" s="182">
        <v>1</v>
      </c>
      <c r="P971" s="182">
        <v>0</v>
      </c>
      <c r="Q971" s="183">
        <v>16916</v>
      </c>
      <c r="R971" s="183">
        <v>0</v>
      </c>
      <c r="S971" s="183">
        <f t="shared" si="31"/>
        <v>0</v>
      </c>
      <c r="T971" s="183">
        <v>1088</v>
      </c>
      <c r="U971" s="184">
        <f t="shared" si="32"/>
        <v>18004</v>
      </c>
      <c r="V971" s="185"/>
      <c r="W971" s="199">
        <v>0</v>
      </c>
      <c r="X971" s="200">
        <v>0.09</v>
      </c>
      <c r="Y971" s="200">
        <v>6.6910589519812705E-3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3508</v>
      </c>
      <c r="B972" s="195">
        <v>3508281137</v>
      </c>
      <c r="C972" s="196" t="s">
        <v>577</v>
      </c>
      <c r="D972" s="197">
        <v>281</v>
      </c>
      <c r="E972" s="196" t="s">
        <v>308</v>
      </c>
      <c r="F972" s="197">
        <v>137</v>
      </c>
      <c r="G972" s="198" t="s">
        <v>164</v>
      </c>
      <c r="H972" s="180"/>
      <c r="I972" s="181">
        <v>18088</v>
      </c>
      <c r="J972" s="181">
        <v>2022</v>
      </c>
      <c r="K972" s="181">
        <v>0</v>
      </c>
      <c r="L972" s="181">
        <v>1088</v>
      </c>
      <c r="M972" s="181">
        <v>21198</v>
      </c>
      <c r="N972" s="180"/>
      <c r="O972" s="182">
        <v>7</v>
      </c>
      <c r="P972" s="182">
        <v>0</v>
      </c>
      <c r="Q972" s="183">
        <v>140770</v>
      </c>
      <c r="R972" s="183">
        <v>0</v>
      </c>
      <c r="S972" s="183">
        <f t="shared" si="31"/>
        <v>0</v>
      </c>
      <c r="T972" s="183">
        <v>7616</v>
      </c>
      <c r="U972" s="184">
        <f t="shared" si="32"/>
        <v>148386</v>
      </c>
      <c r="V972" s="185"/>
      <c r="W972" s="199">
        <v>0</v>
      </c>
      <c r="X972" s="200">
        <v>0.18</v>
      </c>
      <c r="Y972" s="200">
        <v>0.11041497642220299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3508</v>
      </c>
      <c r="B973" s="195">
        <v>3508281161</v>
      </c>
      <c r="C973" s="196" t="s">
        <v>577</v>
      </c>
      <c r="D973" s="197">
        <v>281</v>
      </c>
      <c r="E973" s="196" t="s">
        <v>308</v>
      </c>
      <c r="F973" s="197">
        <v>161</v>
      </c>
      <c r="G973" s="198" t="s">
        <v>188</v>
      </c>
      <c r="H973" s="180"/>
      <c r="I973" s="181">
        <v>13280.430199048033</v>
      </c>
      <c r="J973" s="181">
        <v>6879</v>
      </c>
      <c r="K973" s="181">
        <v>0</v>
      </c>
      <c r="L973" s="181">
        <v>1088</v>
      </c>
      <c r="M973" s="181">
        <v>21247.430199048031</v>
      </c>
      <c r="N973" s="180"/>
      <c r="O973" s="182">
        <v>2</v>
      </c>
      <c r="P973" s="182">
        <v>0</v>
      </c>
      <c r="Q973" s="183">
        <v>40318</v>
      </c>
      <c r="R973" s="183">
        <v>0</v>
      </c>
      <c r="S973" s="183">
        <f t="shared" si="31"/>
        <v>0</v>
      </c>
      <c r="T973" s="183">
        <v>2176</v>
      </c>
      <c r="U973" s="184">
        <f t="shared" si="32"/>
        <v>42494</v>
      </c>
      <c r="V973" s="185"/>
      <c r="W973" s="199">
        <v>0</v>
      </c>
      <c r="X973" s="200">
        <v>0.09</v>
      </c>
      <c r="Y973" s="200">
        <v>1.0028149068269075E-2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3508</v>
      </c>
      <c r="B974" s="195">
        <v>3508281281</v>
      </c>
      <c r="C974" s="196" t="s">
        <v>577</v>
      </c>
      <c r="D974" s="197">
        <v>281</v>
      </c>
      <c r="E974" s="196" t="s">
        <v>308</v>
      </c>
      <c r="F974" s="197">
        <v>281</v>
      </c>
      <c r="G974" s="198" t="s">
        <v>308</v>
      </c>
      <c r="H974" s="180"/>
      <c r="I974" s="181">
        <v>18139</v>
      </c>
      <c r="J974" s="181">
        <v>4</v>
      </c>
      <c r="K974" s="181">
        <v>0</v>
      </c>
      <c r="L974" s="181">
        <v>1088</v>
      </c>
      <c r="M974" s="181">
        <v>19231</v>
      </c>
      <c r="N974" s="180"/>
      <c r="O974" s="182">
        <v>151</v>
      </c>
      <c r="P974" s="182">
        <v>0</v>
      </c>
      <c r="Q974" s="183">
        <v>2739593</v>
      </c>
      <c r="R974" s="183">
        <v>0</v>
      </c>
      <c r="S974" s="183">
        <f t="shared" si="31"/>
        <v>0</v>
      </c>
      <c r="T974" s="183">
        <v>164288</v>
      </c>
      <c r="U974" s="184">
        <f t="shared" si="32"/>
        <v>2903881</v>
      </c>
      <c r="V974" s="185"/>
      <c r="W974" s="199">
        <v>0</v>
      </c>
      <c r="X974" s="200">
        <v>0.18</v>
      </c>
      <c r="Y974" s="200">
        <v>0.14941709021422631</v>
      </c>
      <c r="Z974" s="201">
        <v>0</v>
      </c>
      <c r="AA974" s="150"/>
      <c r="AB974" s="202">
        <v>1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3508</v>
      </c>
      <c r="B975" s="195">
        <v>3508281332</v>
      </c>
      <c r="C975" s="196" t="s">
        <v>577</v>
      </c>
      <c r="D975" s="197">
        <v>281</v>
      </c>
      <c r="E975" s="196" t="s">
        <v>308</v>
      </c>
      <c r="F975" s="197">
        <v>332</v>
      </c>
      <c r="G975" s="198" t="s">
        <v>359</v>
      </c>
      <c r="H975" s="180"/>
      <c r="I975" s="181">
        <v>14678.608624649149</v>
      </c>
      <c r="J975" s="181">
        <v>1111</v>
      </c>
      <c r="K975" s="181">
        <v>0</v>
      </c>
      <c r="L975" s="181">
        <v>1088</v>
      </c>
      <c r="M975" s="181">
        <v>16877.608624649147</v>
      </c>
      <c r="N975" s="180"/>
      <c r="O975" s="182">
        <v>1</v>
      </c>
      <c r="P975" s="182">
        <v>0</v>
      </c>
      <c r="Q975" s="183">
        <v>15790</v>
      </c>
      <c r="R975" s="183">
        <v>0</v>
      </c>
      <c r="S975" s="183">
        <f t="shared" si="31"/>
        <v>0</v>
      </c>
      <c r="T975" s="183">
        <v>1088</v>
      </c>
      <c r="U975" s="184">
        <f t="shared" si="32"/>
        <v>16878</v>
      </c>
      <c r="V975" s="185"/>
      <c r="W975" s="199">
        <v>0</v>
      </c>
      <c r="X975" s="200">
        <v>0.09</v>
      </c>
      <c r="Y975" s="200">
        <v>2.5912383040564823E-2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3508</v>
      </c>
      <c r="B976" s="195">
        <v>3508281683</v>
      </c>
      <c r="C976" s="196" t="s">
        <v>577</v>
      </c>
      <c r="D976" s="197">
        <v>281</v>
      </c>
      <c r="E976" s="196" t="s">
        <v>308</v>
      </c>
      <c r="F976" s="197">
        <v>683</v>
      </c>
      <c r="G976" s="198" t="s">
        <v>407</v>
      </c>
      <c r="H976" s="180"/>
      <c r="I976" s="181">
        <v>12541.179011532129</v>
      </c>
      <c r="J976" s="181">
        <v>10442</v>
      </c>
      <c r="K976" s="181">
        <v>0</v>
      </c>
      <c r="L976" s="181">
        <v>1088</v>
      </c>
      <c r="M976" s="181">
        <v>24071.179011532127</v>
      </c>
      <c r="N976" s="180"/>
      <c r="O976" s="182">
        <v>1</v>
      </c>
      <c r="P976" s="182">
        <v>0</v>
      </c>
      <c r="Q976" s="183">
        <v>22983</v>
      </c>
      <c r="R976" s="183">
        <v>0</v>
      </c>
      <c r="S976" s="183">
        <f t="shared" si="31"/>
        <v>0</v>
      </c>
      <c r="T976" s="183">
        <v>1088</v>
      </c>
      <c r="U976" s="184">
        <f t="shared" si="32"/>
        <v>24071</v>
      </c>
      <c r="V976" s="185"/>
      <c r="W976" s="199">
        <v>0</v>
      </c>
      <c r="X976" s="200">
        <v>0.09</v>
      </c>
      <c r="Y976" s="200">
        <v>2.9462773781191758E-2</v>
      </c>
      <c r="Z976" s="201">
        <v>0</v>
      </c>
      <c r="AA976" s="150"/>
      <c r="AB976" s="202">
        <v>0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3509</v>
      </c>
      <c r="B977" s="195">
        <v>3509095072</v>
      </c>
      <c r="C977" s="196" t="s">
        <v>561</v>
      </c>
      <c r="D977" s="197">
        <v>95</v>
      </c>
      <c r="E977" s="196" t="s">
        <v>122</v>
      </c>
      <c r="F977" s="197">
        <v>72</v>
      </c>
      <c r="G977" s="198" t="s">
        <v>99</v>
      </c>
      <c r="H977" s="180"/>
      <c r="I977" s="181">
        <v>16406</v>
      </c>
      <c r="J977" s="181">
        <v>4015</v>
      </c>
      <c r="K977" s="181">
        <v>0</v>
      </c>
      <c r="L977" s="181">
        <v>1088</v>
      </c>
      <c r="M977" s="181">
        <v>21509</v>
      </c>
      <c r="N977" s="180"/>
      <c r="O977" s="182">
        <v>1</v>
      </c>
      <c r="P977" s="182">
        <v>0</v>
      </c>
      <c r="Q977" s="183">
        <v>20421</v>
      </c>
      <c r="R977" s="183">
        <v>0</v>
      </c>
      <c r="S977" s="183">
        <f t="shared" si="31"/>
        <v>0</v>
      </c>
      <c r="T977" s="183">
        <v>1088</v>
      </c>
      <c r="U977" s="184">
        <f t="shared" si="32"/>
        <v>21509</v>
      </c>
      <c r="V977" s="185"/>
      <c r="W977" s="199">
        <v>0</v>
      </c>
      <c r="X977" s="200">
        <v>0.09</v>
      </c>
      <c r="Y977" s="200">
        <v>3.2337786577233529E-3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3509</v>
      </c>
      <c r="B978" s="195">
        <v>3509095095</v>
      </c>
      <c r="C978" s="196" t="s">
        <v>561</v>
      </c>
      <c r="D978" s="197">
        <v>95</v>
      </c>
      <c r="E978" s="196" t="s">
        <v>122</v>
      </c>
      <c r="F978" s="197">
        <v>95</v>
      </c>
      <c r="G978" s="198" t="s">
        <v>122</v>
      </c>
      <c r="H978" s="180"/>
      <c r="I978" s="181">
        <v>16441</v>
      </c>
      <c r="J978" s="181">
        <v>39</v>
      </c>
      <c r="K978" s="181">
        <v>0</v>
      </c>
      <c r="L978" s="181">
        <v>1088</v>
      </c>
      <c r="M978" s="181">
        <v>17568</v>
      </c>
      <c r="N978" s="180"/>
      <c r="O978" s="182">
        <v>537</v>
      </c>
      <c r="P978" s="182">
        <v>0</v>
      </c>
      <c r="Q978" s="183">
        <v>8849760</v>
      </c>
      <c r="R978" s="183">
        <v>0</v>
      </c>
      <c r="S978" s="183">
        <f t="shared" si="31"/>
        <v>0</v>
      </c>
      <c r="T978" s="183">
        <v>584256</v>
      </c>
      <c r="U978" s="184">
        <f t="shared" si="32"/>
        <v>9434016</v>
      </c>
      <c r="V978" s="185"/>
      <c r="W978" s="199">
        <v>0</v>
      </c>
      <c r="X978" s="200">
        <v>0.18</v>
      </c>
      <c r="Y978" s="200">
        <v>0.13194750985476952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3509</v>
      </c>
      <c r="B979" s="195">
        <v>3509095201</v>
      </c>
      <c r="C979" s="196" t="s">
        <v>561</v>
      </c>
      <c r="D979" s="197">
        <v>95</v>
      </c>
      <c r="E979" s="196" t="s">
        <v>122</v>
      </c>
      <c r="F979" s="197">
        <v>201</v>
      </c>
      <c r="G979" s="198" t="s">
        <v>228</v>
      </c>
      <c r="H979" s="180"/>
      <c r="I979" s="181">
        <v>17917</v>
      </c>
      <c r="J979" s="181">
        <v>102</v>
      </c>
      <c r="K979" s="181">
        <v>0</v>
      </c>
      <c r="L979" s="181">
        <v>1088</v>
      </c>
      <c r="M979" s="181">
        <v>19107</v>
      </c>
      <c r="N979" s="180"/>
      <c r="O979" s="182">
        <v>6</v>
      </c>
      <c r="P979" s="182">
        <v>0</v>
      </c>
      <c r="Q979" s="183">
        <v>108114</v>
      </c>
      <c r="R979" s="183">
        <v>0</v>
      </c>
      <c r="S979" s="183">
        <f t="shared" si="31"/>
        <v>0</v>
      </c>
      <c r="T979" s="183">
        <v>6528</v>
      </c>
      <c r="U979" s="184">
        <f t="shared" si="32"/>
        <v>114642</v>
      </c>
      <c r="V979" s="185"/>
      <c r="W979" s="199">
        <v>0</v>
      </c>
      <c r="X979" s="200">
        <v>0.18</v>
      </c>
      <c r="Y979" s="200">
        <v>0.10523396025320536</v>
      </c>
      <c r="Z979" s="201">
        <v>0</v>
      </c>
      <c r="AA979" s="150"/>
      <c r="AB979" s="202">
        <v>0</v>
      </c>
      <c r="AC979" s="203">
        <v>0</v>
      </c>
      <c r="AD979" s="184">
        <v>0</v>
      </c>
      <c r="AE979" s="203">
        <v>0</v>
      </c>
      <c r="AF979" s="204">
        <v>0</v>
      </c>
      <c r="AG979" s="193"/>
    </row>
    <row r="980" spans="1:33" s="59" customFormat="1">
      <c r="A980" s="194">
        <v>3509</v>
      </c>
      <c r="B980" s="195">
        <v>3509095292</v>
      </c>
      <c r="C980" s="196" t="s">
        <v>561</v>
      </c>
      <c r="D980" s="197">
        <v>95</v>
      </c>
      <c r="E980" s="196" t="s">
        <v>122</v>
      </c>
      <c r="F980" s="197">
        <v>292</v>
      </c>
      <c r="G980" s="198" t="s">
        <v>319</v>
      </c>
      <c r="H980" s="180"/>
      <c r="I980" s="181">
        <v>16406</v>
      </c>
      <c r="J980" s="181">
        <v>1898</v>
      </c>
      <c r="K980" s="181">
        <v>0</v>
      </c>
      <c r="L980" s="181">
        <v>1088</v>
      </c>
      <c r="M980" s="181">
        <v>19392</v>
      </c>
      <c r="N980" s="180"/>
      <c r="O980" s="182">
        <v>4</v>
      </c>
      <c r="P980" s="182">
        <v>0</v>
      </c>
      <c r="Q980" s="183">
        <v>73216</v>
      </c>
      <c r="R980" s="183">
        <v>0</v>
      </c>
      <c r="S980" s="183">
        <f t="shared" si="31"/>
        <v>0</v>
      </c>
      <c r="T980" s="183">
        <v>4352</v>
      </c>
      <c r="U980" s="184">
        <f t="shared" si="32"/>
        <v>77568</v>
      </c>
      <c r="V980" s="185"/>
      <c r="W980" s="199">
        <v>0</v>
      </c>
      <c r="X980" s="200">
        <v>0.09</v>
      </c>
      <c r="Y980" s="200">
        <v>1.2021644859046481E-2</v>
      </c>
      <c r="Z980" s="201">
        <v>0</v>
      </c>
      <c r="AA980" s="150"/>
      <c r="AB980" s="202">
        <v>0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3509</v>
      </c>
      <c r="B981" s="195">
        <v>3509095331</v>
      </c>
      <c r="C981" s="196" t="s">
        <v>561</v>
      </c>
      <c r="D981" s="197">
        <v>95</v>
      </c>
      <c r="E981" s="196" t="s">
        <v>122</v>
      </c>
      <c r="F981" s="197">
        <v>331</v>
      </c>
      <c r="G981" s="198" t="s">
        <v>358</v>
      </c>
      <c r="H981" s="180"/>
      <c r="I981" s="181">
        <v>11611</v>
      </c>
      <c r="J981" s="181">
        <v>2593</v>
      </c>
      <c r="K981" s="181">
        <v>0</v>
      </c>
      <c r="L981" s="181">
        <v>1088</v>
      </c>
      <c r="M981" s="181">
        <v>15292</v>
      </c>
      <c r="N981" s="180"/>
      <c r="O981" s="182">
        <v>3</v>
      </c>
      <c r="P981" s="182">
        <v>0</v>
      </c>
      <c r="Q981" s="183">
        <v>42612</v>
      </c>
      <c r="R981" s="183">
        <v>0</v>
      </c>
      <c r="S981" s="183">
        <f t="shared" si="31"/>
        <v>0</v>
      </c>
      <c r="T981" s="183">
        <v>3264</v>
      </c>
      <c r="U981" s="184">
        <f t="shared" si="32"/>
        <v>45876</v>
      </c>
      <c r="V981" s="185"/>
      <c r="W981" s="199">
        <v>0</v>
      </c>
      <c r="X981" s="200">
        <v>0.09</v>
      </c>
      <c r="Y981" s="200">
        <v>2.8660887703461969E-2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3509</v>
      </c>
      <c r="B982" s="195">
        <v>3509095665</v>
      </c>
      <c r="C982" s="196" t="s">
        <v>561</v>
      </c>
      <c r="D982" s="197">
        <v>95</v>
      </c>
      <c r="E982" s="196" t="s">
        <v>122</v>
      </c>
      <c r="F982" s="197">
        <v>665</v>
      </c>
      <c r="G982" s="198" t="s">
        <v>400</v>
      </c>
      <c r="H982" s="180"/>
      <c r="I982" s="181">
        <v>14165</v>
      </c>
      <c r="J982" s="181">
        <v>1741</v>
      </c>
      <c r="K982" s="181">
        <v>0</v>
      </c>
      <c r="L982" s="181">
        <v>1088</v>
      </c>
      <c r="M982" s="181">
        <v>16994</v>
      </c>
      <c r="N982" s="180"/>
      <c r="O982" s="182">
        <v>1</v>
      </c>
      <c r="P982" s="182">
        <v>0</v>
      </c>
      <c r="Q982" s="183">
        <v>15906</v>
      </c>
      <c r="R982" s="183">
        <v>0</v>
      </c>
      <c r="S982" s="183">
        <f t="shared" si="31"/>
        <v>0</v>
      </c>
      <c r="T982" s="183">
        <v>1088</v>
      </c>
      <c r="U982" s="184">
        <f t="shared" si="32"/>
        <v>16994</v>
      </c>
      <c r="V982" s="185"/>
      <c r="W982" s="199">
        <v>0</v>
      </c>
      <c r="X982" s="200">
        <v>0.09</v>
      </c>
      <c r="Y982" s="200">
        <v>5.9898629602895695E-3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3509</v>
      </c>
      <c r="B983" s="195">
        <v>3509095763</v>
      </c>
      <c r="C983" s="196" t="s">
        <v>561</v>
      </c>
      <c r="D983" s="197">
        <v>95</v>
      </c>
      <c r="E983" s="196" t="s">
        <v>122</v>
      </c>
      <c r="F983" s="197">
        <v>763</v>
      </c>
      <c r="G983" s="198" t="s">
        <v>429</v>
      </c>
      <c r="H983" s="180"/>
      <c r="I983" s="181">
        <v>13434.820305498981</v>
      </c>
      <c r="J983" s="181">
        <v>3202</v>
      </c>
      <c r="K983" s="181">
        <v>0</v>
      </c>
      <c r="L983" s="181">
        <v>1088</v>
      </c>
      <c r="M983" s="181">
        <v>17724.820305498979</v>
      </c>
      <c r="N983" s="180"/>
      <c r="O983" s="182">
        <v>1</v>
      </c>
      <c r="P983" s="182">
        <v>0</v>
      </c>
      <c r="Q983" s="183">
        <v>16637</v>
      </c>
      <c r="R983" s="183">
        <v>0</v>
      </c>
      <c r="S983" s="183">
        <f t="shared" si="31"/>
        <v>0</v>
      </c>
      <c r="T983" s="183">
        <v>1088</v>
      </c>
      <c r="U983" s="184">
        <f t="shared" si="32"/>
        <v>17725</v>
      </c>
      <c r="V983" s="185"/>
      <c r="W983" s="199">
        <v>0</v>
      </c>
      <c r="X983" s="200">
        <v>0.09</v>
      </c>
      <c r="Y983" s="200">
        <v>5.3200222444709485E-3</v>
      </c>
      <c r="Z983" s="201">
        <v>0</v>
      </c>
      <c r="AA983" s="150"/>
      <c r="AB983" s="202">
        <v>0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3510</v>
      </c>
      <c r="B984" s="195">
        <v>3510281061</v>
      </c>
      <c r="C984" s="196" t="s">
        <v>562</v>
      </c>
      <c r="D984" s="197">
        <v>281</v>
      </c>
      <c r="E984" s="196" t="s">
        <v>308</v>
      </c>
      <c r="F984" s="197">
        <v>61</v>
      </c>
      <c r="G984" s="198" t="s">
        <v>88</v>
      </c>
      <c r="H984" s="180"/>
      <c r="I984" s="181">
        <v>16094</v>
      </c>
      <c r="J984" s="181">
        <v>670</v>
      </c>
      <c r="K984" s="181">
        <v>0</v>
      </c>
      <c r="L984" s="181">
        <v>1088</v>
      </c>
      <c r="M984" s="181">
        <v>17852</v>
      </c>
      <c r="N984" s="180"/>
      <c r="O984" s="182">
        <v>4</v>
      </c>
      <c r="P984" s="182">
        <v>0</v>
      </c>
      <c r="Q984" s="183">
        <v>66920</v>
      </c>
      <c r="R984" s="183">
        <v>0</v>
      </c>
      <c r="S984" s="183">
        <f t="shared" si="31"/>
        <v>0</v>
      </c>
      <c r="T984" s="183">
        <v>4344</v>
      </c>
      <c r="U984" s="184">
        <f t="shared" si="32"/>
        <v>71264</v>
      </c>
      <c r="V984" s="185"/>
      <c r="W984" s="199">
        <v>8.2135523613963042E-3</v>
      </c>
      <c r="X984" s="200">
        <v>0.09</v>
      </c>
      <c r="Y984" s="200">
        <v>4.8976625189419531E-2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3510</v>
      </c>
      <c r="B985" s="195">
        <v>3510281087</v>
      </c>
      <c r="C985" s="196" t="s">
        <v>562</v>
      </c>
      <c r="D985" s="197">
        <v>281</v>
      </c>
      <c r="E985" s="196" t="s">
        <v>308</v>
      </c>
      <c r="F985" s="197">
        <v>87</v>
      </c>
      <c r="G985" s="198" t="s">
        <v>114</v>
      </c>
      <c r="H985" s="180"/>
      <c r="I985" s="181">
        <v>13597</v>
      </c>
      <c r="J985" s="181">
        <v>5205</v>
      </c>
      <c r="K985" s="181">
        <v>0</v>
      </c>
      <c r="L985" s="181">
        <v>1088</v>
      </c>
      <c r="M985" s="181">
        <v>19890</v>
      </c>
      <c r="N985" s="180"/>
      <c r="O985" s="182">
        <v>1</v>
      </c>
      <c r="P985" s="182">
        <v>0</v>
      </c>
      <c r="Q985" s="183">
        <v>18763</v>
      </c>
      <c r="R985" s="183">
        <v>0</v>
      </c>
      <c r="S985" s="183">
        <f t="shared" si="31"/>
        <v>0</v>
      </c>
      <c r="T985" s="183">
        <v>1086</v>
      </c>
      <c r="U985" s="184">
        <f t="shared" si="32"/>
        <v>19849</v>
      </c>
      <c r="V985" s="185"/>
      <c r="W985" s="199">
        <v>2.0533880903490761E-3</v>
      </c>
      <c r="X985" s="200">
        <v>0.09</v>
      </c>
      <c r="Y985" s="200">
        <v>6.6910589519812705E-3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3510</v>
      </c>
      <c r="B986" s="195">
        <v>3510281137</v>
      </c>
      <c r="C986" s="196" t="s">
        <v>562</v>
      </c>
      <c r="D986" s="197">
        <v>281</v>
      </c>
      <c r="E986" s="196" t="s">
        <v>308</v>
      </c>
      <c r="F986" s="197">
        <v>137</v>
      </c>
      <c r="G986" s="198" t="s">
        <v>164</v>
      </c>
      <c r="H986" s="180"/>
      <c r="I986" s="181">
        <v>16471</v>
      </c>
      <c r="J986" s="181">
        <v>1841</v>
      </c>
      <c r="K986" s="181">
        <v>0</v>
      </c>
      <c r="L986" s="181">
        <v>1088</v>
      </c>
      <c r="M986" s="181">
        <v>19400</v>
      </c>
      <c r="N986" s="180"/>
      <c r="O986" s="182">
        <v>5</v>
      </c>
      <c r="P986" s="182">
        <v>0</v>
      </c>
      <c r="Q986" s="183">
        <v>91370</v>
      </c>
      <c r="R986" s="183">
        <v>0</v>
      </c>
      <c r="S986" s="183">
        <f t="shared" si="31"/>
        <v>0</v>
      </c>
      <c r="T986" s="183">
        <v>5430</v>
      </c>
      <c r="U986" s="184">
        <f t="shared" si="32"/>
        <v>96800</v>
      </c>
      <c r="V986" s="185"/>
      <c r="W986" s="199">
        <v>1.0266940451745379E-2</v>
      </c>
      <c r="X986" s="200">
        <v>0.18</v>
      </c>
      <c r="Y986" s="200">
        <v>0.11041497642220299</v>
      </c>
      <c r="Z986" s="201">
        <v>0</v>
      </c>
      <c r="AA986" s="150"/>
      <c r="AB986" s="202">
        <v>0</v>
      </c>
      <c r="AC986" s="203">
        <v>0</v>
      </c>
      <c r="AD986" s="184">
        <v>0</v>
      </c>
      <c r="AE986" s="203">
        <v>0</v>
      </c>
      <c r="AF986" s="204">
        <v>0</v>
      </c>
      <c r="AG986" s="193"/>
    </row>
    <row r="987" spans="1:33" s="59" customFormat="1">
      <c r="A987" s="194">
        <v>3510</v>
      </c>
      <c r="B987" s="195">
        <v>3510281278</v>
      </c>
      <c r="C987" s="196" t="s">
        <v>562</v>
      </c>
      <c r="D987" s="197">
        <v>281</v>
      </c>
      <c r="E987" s="196" t="s">
        <v>308</v>
      </c>
      <c r="F987" s="197">
        <v>278</v>
      </c>
      <c r="G987" s="198" t="s">
        <v>305</v>
      </c>
      <c r="H987" s="180"/>
      <c r="I987" s="181">
        <v>13064.088508583689</v>
      </c>
      <c r="J987" s="181">
        <v>2980</v>
      </c>
      <c r="K987" s="181">
        <v>0</v>
      </c>
      <c r="L987" s="181">
        <v>1088</v>
      </c>
      <c r="M987" s="181">
        <v>17132.088508583689</v>
      </c>
      <c r="N987" s="180"/>
      <c r="O987" s="182">
        <v>1</v>
      </c>
      <c r="P987" s="182">
        <v>0</v>
      </c>
      <c r="Q987" s="183">
        <v>16011</v>
      </c>
      <c r="R987" s="183">
        <v>0</v>
      </c>
      <c r="S987" s="183">
        <f t="shared" si="31"/>
        <v>0</v>
      </c>
      <c r="T987" s="183">
        <v>1086</v>
      </c>
      <c r="U987" s="184">
        <f t="shared" si="32"/>
        <v>17097</v>
      </c>
      <c r="V987" s="185"/>
      <c r="W987" s="199">
        <v>2.0533880903490761E-3</v>
      </c>
      <c r="X987" s="200">
        <v>0.09</v>
      </c>
      <c r="Y987" s="200">
        <v>7.0843398200404167E-2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3510</v>
      </c>
      <c r="B988" s="195">
        <v>3510281281</v>
      </c>
      <c r="C988" s="196" t="s">
        <v>562</v>
      </c>
      <c r="D988" s="197">
        <v>281</v>
      </c>
      <c r="E988" s="196" t="s">
        <v>308</v>
      </c>
      <c r="F988" s="197">
        <v>281</v>
      </c>
      <c r="G988" s="198" t="s">
        <v>308</v>
      </c>
      <c r="H988" s="180"/>
      <c r="I988" s="181">
        <v>15554</v>
      </c>
      <c r="J988" s="181">
        <v>3</v>
      </c>
      <c r="K988" s="181">
        <v>0</v>
      </c>
      <c r="L988" s="181">
        <v>1088</v>
      </c>
      <c r="M988" s="181">
        <v>16645</v>
      </c>
      <c r="N988" s="180"/>
      <c r="O988" s="182">
        <v>469</v>
      </c>
      <c r="P988" s="182">
        <v>0</v>
      </c>
      <c r="Q988" s="183">
        <v>7281225</v>
      </c>
      <c r="R988" s="183">
        <v>0</v>
      </c>
      <c r="S988" s="183">
        <f t="shared" si="31"/>
        <v>0</v>
      </c>
      <c r="T988" s="183">
        <v>509334</v>
      </c>
      <c r="U988" s="184">
        <f t="shared" si="32"/>
        <v>7790559</v>
      </c>
      <c r="V988" s="185"/>
      <c r="W988" s="199">
        <v>0.96303901437371242</v>
      </c>
      <c r="X988" s="200">
        <v>0.18</v>
      </c>
      <c r="Y988" s="200">
        <v>0.14941709021422631</v>
      </c>
      <c r="Z988" s="201">
        <v>0</v>
      </c>
      <c r="AA988" s="150"/>
      <c r="AB988" s="202">
        <v>0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3510</v>
      </c>
      <c r="B989" s="195">
        <v>3510281325</v>
      </c>
      <c r="C989" s="196" t="s">
        <v>562</v>
      </c>
      <c r="D989" s="197">
        <v>281</v>
      </c>
      <c r="E989" s="196" t="s">
        <v>308</v>
      </c>
      <c r="F989" s="197">
        <v>325</v>
      </c>
      <c r="G989" s="198" t="s">
        <v>352</v>
      </c>
      <c r="H989" s="180"/>
      <c r="I989" s="181">
        <v>15558</v>
      </c>
      <c r="J989" s="181">
        <v>1509</v>
      </c>
      <c r="K989" s="181">
        <v>0</v>
      </c>
      <c r="L989" s="181">
        <v>1088</v>
      </c>
      <c r="M989" s="181">
        <v>18155</v>
      </c>
      <c r="N989" s="180"/>
      <c r="O989" s="182">
        <v>1</v>
      </c>
      <c r="P989" s="182">
        <v>0</v>
      </c>
      <c r="Q989" s="183">
        <v>17032</v>
      </c>
      <c r="R989" s="183">
        <v>0</v>
      </c>
      <c r="S989" s="183">
        <f t="shared" si="31"/>
        <v>0</v>
      </c>
      <c r="T989" s="183">
        <v>1086</v>
      </c>
      <c r="U989" s="184">
        <f t="shared" si="32"/>
        <v>18118</v>
      </c>
      <c r="V989" s="185"/>
      <c r="W989" s="199">
        <v>2.0533880903490761E-3</v>
      </c>
      <c r="X989" s="200">
        <v>0.09</v>
      </c>
      <c r="Y989" s="200">
        <v>1.4931310133781295E-2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3510</v>
      </c>
      <c r="B990" s="195">
        <v>3510281332</v>
      </c>
      <c r="C990" s="196" t="s">
        <v>562</v>
      </c>
      <c r="D990" s="197">
        <v>281</v>
      </c>
      <c r="E990" s="196" t="s">
        <v>308</v>
      </c>
      <c r="F990" s="197">
        <v>332</v>
      </c>
      <c r="G990" s="198" t="s">
        <v>359</v>
      </c>
      <c r="H990" s="180"/>
      <c r="I990" s="181">
        <v>15706</v>
      </c>
      <c r="J990" s="181">
        <v>1189</v>
      </c>
      <c r="K990" s="181">
        <v>0</v>
      </c>
      <c r="L990" s="181">
        <v>1088</v>
      </c>
      <c r="M990" s="181">
        <v>17983</v>
      </c>
      <c r="N990" s="180"/>
      <c r="O990" s="182">
        <v>4</v>
      </c>
      <c r="P990" s="182">
        <v>0</v>
      </c>
      <c r="Q990" s="183">
        <v>67440</v>
      </c>
      <c r="R990" s="183">
        <v>0</v>
      </c>
      <c r="S990" s="183">
        <f t="shared" si="31"/>
        <v>0</v>
      </c>
      <c r="T990" s="183">
        <v>4344</v>
      </c>
      <c r="U990" s="184">
        <f t="shared" si="32"/>
        <v>71784</v>
      </c>
      <c r="V990" s="185"/>
      <c r="W990" s="199">
        <v>8.2135523613963042E-3</v>
      </c>
      <c r="X990" s="200">
        <v>0.09</v>
      </c>
      <c r="Y990" s="200">
        <v>2.5912383040564823E-2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3510</v>
      </c>
      <c r="B991" s="195">
        <v>3510281680</v>
      </c>
      <c r="C991" s="196" t="s">
        <v>562</v>
      </c>
      <c r="D991" s="197">
        <v>281</v>
      </c>
      <c r="E991" s="196" t="s">
        <v>308</v>
      </c>
      <c r="F991" s="197">
        <v>680</v>
      </c>
      <c r="G991" s="198" t="s">
        <v>406</v>
      </c>
      <c r="H991" s="180"/>
      <c r="I991" s="181">
        <v>14345</v>
      </c>
      <c r="J991" s="181">
        <v>4233</v>
      </c>
      <c r="K991" s="181">
        <v>0</v>
      </c>
      <c r="L991" s="181">
        <v>1088</v>
      </c>
      <c r="M991" s="181">
        <v>19666</v>
      </c>
      <c r="N991" s="180"/>
      <c r="O991" s="182">
        <v>2</v>
      </c>
      <c r="P991" s="182">
        <v>0</v>
      </c>
      <c r="Q991" s="183">
        <v>37080</v>
      </c>
      <c r="R991" s="183">
        <v>0</v>
      </c>
      <c r="S991" s="183">
        <f t="shared" si="31"/>
        <v>0</v>
      </c>
      <c r="T991" s="183">
        <v>2172</v>
      </c>
      <c r="U991" s="184">
        <f t="shared" si="32"/>
        <v>39252</v>
      </c>
      <c r="V991" s="185"/>
      <c r="W991" s="199">
        <v>4.1067761806981521E-3</v>
      </c>
      <c r="X991" s="200">
        <v>0.09</v>
      </c>
      <c r="Y991" s="200">
        <v>6.5186863469113591E-3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3513</v>
      </c>
      <c r="B992" s="195">
        <v>3513044001</v>
      </c>
      <c r="C992" s="196" t="s">
        <v>563</v>
      </c>
      <c r="D992" s="197">
        <v>44</v>
      </c>
      <c r="E992" s="196" t="s">
        <v>71</v>
      </c>
      <c r="F992" s="197">
        <v>1</v>
      </c>
      <c r="G992" s="198" t="s">
        <v>28</v>
      </c>
      <c r="H992" s="180"/>
      <c r="I992" s="181">
        <v>13209.638479441464</v>
      </c>
      <c r="J992" s="181">
        <v>1310</v>
      </c>
      <c r="K992" s="181">
        <v>0</v>
      </c>
      <c r="L992" s="181">
        <v>1088</v>
      </c>
      <c r="M992" s="181">
        <v>15607.638479441464</v>
      </c>
      <c r="N992" s="180"/>
      <c r="O992" s="182">
        <v>1</v>
      </c>
      <c r="P992" s="182">
        <v>0</v>
      </c>
      <c r="Q992" s="183">
        <v>14402</v>
      </c>
      <c r="R992" s="183">
        <v>0</v>
      </c>
      <c r="S992" s="183">
        <f t="shared" si="31"/>
        <v>0</v>
      </c>
      <c r="T992" s="183">
        <v>1079</v>
      </c>
      <c r="U992" s="184">
        <f t="shared" si="32"/>
        <v>15481</v>
      </c>
      <c r="V992" s="185"/>
      <c r="W992" s="199">
        <v>8.0971659919028341E-3</v>
      </c>
      <c r="X992" s="200">
        <v>0.09</v>
      </c>
      <c r="Y992" s="200">
        <v>2.1174847321969389E-2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3513</v>
      </c>
      <c r="B993" s="195">
        <v>3513044016</v>
      </c>
      <c r="C993" s="196" t="s">
        <v>563</v>
      </c>
      <c r="D993" s="197">
        <v>44</v>
      </c>
      <c r="E993" s="196" t="s">
        <v>71</v>
      </c>
      <c r="F993" s="197">
        <v>16</v>
      </c>
      <c r="G993" s="198" t="s">
        <v>43</v>
      </c>
      <c r="H993" s="180"/>
      <c r="I993" s="181">
        <v>15073</v>
      </c>
      <c r="J993" s="181">
        <v>372</v>
      </c>
      <c r="K993" s="181">
        <v>0</v>
      </c>
      <c r="L993" s="181">
        <v>1088</v>
      </c>
      <c r="M993" s="181">
        <v>16533</v>
      </c>
      <c r="N993" s="180"/>
      <c r="O993" s="182">
        <v>2</v>
      </c>
      <c r="P993" s="182">
        <v>0</v>
      </c>
      <c r="Q993" s="183">
        <v>30640</v>
      </c>
      <c r="R993" s="183">
        <v>0</v>
      </c>
      <c r="S993" s="183">
        <f t="shared" si="31"/>
        <v>0</v>
      </c>
      <c r="T993" s="183">
        <v>2158</v>
      </c>
      <c r="U993" s="184">
        <f t="shared" si="32"/>
        <v>32798</v>
      </c>
      <c r="V993" s="185"/>
      <c r="W993" s="199">
        <v>1.6194331983805668E-2</v>
      </c>
      <c r="X993" s="200">
        <v>0.09</v>
      </c>
      <c r="Y993" s="200">
        <v>3.8957345504969071E-2</v>
      </c>
      <c r="Z993" s="201">
        <v>0</v>
      </c>
      <c r="AA993" s="150"/>
      <c r="AB993" s="202">
        <v>1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3513</v>
      </c>
      <c r="B994" s="195">
        <v>3513044018</v>
      </c>
      <c r="C994" s="196" t="s">
        <v>563</v>
      </c>
      <c r="D994" s="197">
        <v>44</v>
      </c>
      <c r="E994" s="196" t="s">
        <v>71</v>
      </c>
      <c r="F994" s="197">
        <v>18</v>
      </c>
      <c r="G994" s="198" t="s">
        <v>45</v>
      </c>
      <c r="H994" s="180"/>
      <c r="I994" s="181">
        <v>18031</v>
      </c>
      <c r="J994" s="181">
        <v>8729</v>
      </c>
      <c r="K994" s="181">
        <v>0</v>
      </c>
      <c r="L994" s="181">
        <v>1088</v>
      </c>
      <c r="M994" s="181">
        <v>27848</v>
      </c>
      <c r="N994" s="180"/>
      <c r="O994" s="182">
        <v>2</v>
      </c>
      <c r="P994" s="182">
        <v>0</v>
      </c>
      <c r="Q994" s="183">
        <v>53086</v>
      </c>
      <c r="R994" s="183">
        <v>0</v>
      </c>
      <c r="S994" s="183">
        <f t="shared" si="31"/>
        <v>0</v>
      </c>
      <c r="T994" s="183">
        <v>2158</v>
      </c>
      <c r="U994" s="184">
        <f t="shared" si="32"/>
        <v>55244</v>
      </c>
      <c r="V994" s="185"/>
      <c r="W994" s="199">
        <v>1.6194331983805668E-2</v>
      </c>
      <c r="X994" s="200">
        <v>0.09</v>
      </c>
      <c r="Y994" s="200">
        <v>3.7908610774021204E-2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3513</v>
      </c>
      <c r="B995" s="195">
        <v>3513044035</v>
      </c>
      <c r="C995" s="196" t="s">
        <v>563</v>
      </c>
      <c r="D995" s="197">
        <v>44</v>
      </c>
      <c r="E995" s="196" t="s">
        <v>71</v>
      </c>
      <c r="F995" s="197">
        <v>35</v>
      </c>
      <c r="G995" s="198" t="s">
        <v>62</v>
      </c>
      <c r="H995" s="180"/>
      <c r="I995" s="181">
        <v>17174</v>
      </c>
      <c r="J995" s="181">
        <v>7160</v>
      </c>
      <c r="K995" s="181">
        <v>0</v>
      </c>
      <c r="L995" s="181">
        <v>1088</v>
      </c>
      <c r="M995" s="181">
        <v>25422</v>
      </c>
      <c r="N995" s="180"/>
      <c r="O995" s="182">
        <v>4</v>
      </c>
      <c r="P995" s="182">
        <v>0</v>
      </c>
      <c r="Q995" s="183">
        <v>96548</v>
      </c>
      <c r="R995" s="183">
        <v>0</v>
      </c>
      <c r="S995" s="183">
        <f t="shared" si="31"/>
        <v>0</v>
      </c>
      <c r="T995" s="183">
        <v>4316</v>
      </c>
      <c r="U995" s="184">
        <f t="shared" si="32"/>
        <v>100864</v>
      </c>
      <c r="V995" s="185"/>
      <c r="W995" s="199">
        <v>3.2388663967611336E-2</v>
      </c>
      <c r="X995" s="200">
        <v>0.18</v>
      </c>
      <c r="Y995" s="200">
        <v>0.16565967553026908</v>
      </c>
      <c r="Z995" s="201">
        <v>0</v>
      </c>
      <c r="AA995" s="150"/>
      <c r="AB995" s="202">
        <v>0</v>
      </c>
      <c r="AC995" s="203">
        <v>0</v>
      </c>
      <c r="AD995" s="184">
        <v>0</v>
      </c>
      <c r="AE995" s="203">
        <v>0</v>
      </c>
      <c r="AF995" s="204">
        <v>0</v>
      </c>
      <c r="AG995" s="193"/>
    </row>
    <row r="996" spans="1:33" s="59" customFormat="1">
      <c r="A996" s="194">
        <v>3513</v>
      </c>
      <c r="B996" s="195">
        <v>3513044044</v>
      </c>
      <c r="C996" s="196" t="s">
        <v>563</v>
      </c>
      <c r="D996" s="197">
        <v>44</v>
      </c>
      <c r="E996" s="196" t="s">
        <v>71</v>
      </c>
      <c r="F996" s="197">
        <v>44</v>
      </c>
      <c r="G996" s="198" t="s">
        <v>71</v>
      </c>
      <c r="H996" s="180"/>
      <c r="I996" s="181">
        <v>15327</v>
      </c>
      <c r="J996" s="181">
        <v>267</v>
      </c>
      <c r="K996" s="181">
        <v>0</v>
      </c>
      <c r="L996" s="181">
        <v>1088</v>
      </c>
      <c r="M996" s="181">
        <v>16682</v>
      </c>
      <c r="N996" s="180"/>
      <c r="O996" s="182">
        <v>615</v>
      </c>
      <c r="P996" s="182">
        <v>0</v>
      </c>
      <c r="Q996" s="183">
        <v>9512820</v>
      </c>
      <c r="R996" s="183">
        <v>0</v>
      </c>
      <c r="S996" s="183">
        <f t="shared" si="31"/>
        <v>0</v>
      </c>
      <c r="T996" s="183">
        <v>663585</v>
      </c>
      <c r="U996" s="184">
        <f t="shared" si="32"/>
        <v>10176405</v>
      </c>
      <c r="V996" s="185"/>
      <c r="W996" s="199">
        <v>4.9797570850202506</v>
      </c>
      <c r="X996" s="200">
        <v>0.18</v>
      </c>
      <c r="Y996" s="200">
        <v>8.4659399257885931E-2</v>
      </c>
      <c r="Z996" s="201">
        <v>0</v>
      </c>
      <c r="AA996" s="150"/>
      <c r="AB996" s="202">
        <v>49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3513</v>
      </c>
      <c r="B997" s="195">
        <v>3513044050</v>
      </c>
      <c r="C997" s="196" t="s">
        <v>563</v>
      </c>
      <c r="D997" s="197">
        <v>44</v>
      </c>
      <c r="E997" s="196" t="s">
        <v>71</v>
      </c>
      <c r="F997" s="197">
        <v>50</v>
      </c>
      <c r="G997" s="198" t="s">
        <v>77</v>
      </c>
      <c r="H997" s="180"/>
      <c r="I997" s="181">
        <v>12834</v>
      </c>
      <c r="J997" s="181">
        <v>5863</v>
      </c>
      <c r="K997" s="181">
        <v>0</v>
      </c>
      <c r="L997" s="181">
        <v>1088</v>
      </c>
      <c r="M997" s="181">
        <v>19785</v>
      </c>
      <c r="N997" s="180"/>
      <c r="O997" s="182">
        <v>2</v>
      </c>
      <c r="P997" s="182">
        <v>0</v>
      </c>
      <c r="Q997" s="183">
        <v>37092</v>
      </c>
      <c r="R997" s="183">
        <v>0</v>
      </c>
      <c r="S997" s="183">
        <f t="shared" si="31"/>
        <v>0</v>
      </c>
      <c r="T997" s="183">
        <v>2158</v>
      </c>
      <c r="U997" s="184">
        <f t="shared" si="32"/>
        <v>39250</v>
      </c>
      <c r="V997" s="185"/>
      <c r="W997" s="199">
        <v>1.6194331983805668E-2</v>
      </c>
      <c r="X997" s="200">
        <v>0.09</v>
      </c>
      <c r="Y997" s="200">
        <v>6.2275405910125845E-3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3513</v>
      </c>
      <c r="B998" s="195">
        <v>3513044083</v>
      </c>
      <c r="C998" s="196" t="s">
        <v>563</v>
      </c>
      <c r="D998" s="197">
        <v>44</v>
      </c>
      <c r="E998" s="196" t="s">
        <v>71</v>
      </c>
      <c r="F998" s="197">
        <v>83</v>
      </c>
      <c r="G998" s="198" t="s">
        <v>110</v>
      </c>
      <c r="H998" s="180"/>
      <c r="I998" s="181">
        <v>18083</v>
      </c>
      <c r="J998" s="181">
        <v>2917</v>
      </c>
      <c r="K998" s="181">
        <v>0</v>
      </c>
      <c r="L998" s="181">
        <v>1088</v>
      </c>
      <c r="M998" s="181">
        <v>22088</v>
      </c>
      <c r="N998" s="180"/>
      <c r="O998" s="182">
        <v>2</v>
      </c>
      <c r="P998" s="182">
        <v>0</v>
      </c>
      <c r="Q998" s="183">
        <v>41660</v>
      </c>
      <c r="R998" s="183">
        <v>0</v>
      </c>
      <c r="S998" s="183">
        <f t="shared" si="31"/>
        <v>0</v>
      </c>
      <c r="T998" s="183">
        <v>2158</v>
      </c>
      <c r="U998" s="184">
        <f t="shared" si="32"/>
        <v>43818</v>
      </c>
      <c r="V998" s="185"/>
      <c r="W998" s="199">
        <v>1.6194331983805668E-2</v>
      </c>
      <c r="X998" s="200">
        <v>0.09</v>
      </c>
      <c r="Y998" s="200">
        <v>9.9292394066740862E-3</v>
      </c>
      <c r="Z998" s="201">
        <v>0</v>
      </c>
      <c r="AA998" s="150"/>
      <c r="AB998" s="202">
        <v>1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3513</v>
      </c>
      <c r="B999" s="195">
        <v>3513044095</v>
      </c>
      <c r="C999" s="196" t="s">
        <v>563</v>
      </c>
      <c r="D999" s="197">
        <v>44</v>
      </c>
      <c r="E999" s="196" t="s">
        <v>71</v>
      </c>
      <c r="F999" s="197">
        <v>95</v>
      </c>
      <c r="G999" s="198" t="s">
        <v>122</v>
      </c>
      <c r="H999" s="180"/>
      <c r="I999" s="181">
        <v>19346</v>
      </c>
      <c r="J999" s="181">
        <v>46</v>
      </c>
      <c r="K999" s="181">
        <v>0</v>
      </c>
      <c r="L999" s="181">
        <v>1088</v>
      </c>
      <c r="M999" s="181">
        <v>20480</v>
      </c>
      <c r="N999" s="180"/>
      <c r="O999" s="182">
        <v>1</v>
      </c>
      <c r="P999" s="182">
        <v>0</v>
      </c>
      <c r="Q999" s="183">
        <v>19235</v>
      </c>
      <c r="R999" s="183">
        <v>0</v>
      </c>
      <c r="S999" s="183">
        <f t="shared" si="31"/>
        <v>0</v>
      </c>
      <c r="T999" s="183">
        <v>1079</v>
      </c>
      <c r="U999" s="184">
        <f t="shared" si="32"/>
        <v>20314</v>
      </c>
      <c r="V999" s="185"/>
      <c r="W999" s="199">
        <v>8.0971659919028341E-3</v>
      </c>
      <c r="X999" s="200">
        <v>0.18</v>
      </c>
      <c r="Y999" s="200">
        <v>0.13194750985476952</v>
      </c>
      <c r="Z999" s="201">
        <v>0</v>
      </c>
      <c r="AA999" s="150"/>
      <c r="AB999" s="202">
        <v>0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3513</v>
      </c>
      <c r="B1000" s="195">
        <v>3513044133</v>
      </c>
      <c r="C1000" s="196" t="s">
        <v>563</v>
      </c>
      <c r="D1000" s="197">
        <v>44</v>
      </c>
      <c r="E1000" s="196" t="s">
        <v>71</v>
      </c>
      <c r="F1000" s="197">
        <v>133</v>
      </c>
      <c r="G1000" s="198" t="s">
        <v>160</v>
      </c>
      <c r="H1000" s="180"/>
      <c r="I1000" s="181">
        <v>16728</v>
      </c>
      <c r="J1000" s="181">
        <v>2242</v>
      </c>
      <c r="K1000" s="181">
        <v>0</v>
      </c>
      <c r="L1000" s="181">
        <v>1088</v>
      </c>
      <c r="M1000" s="181">
        <v>20058</v>
      </c>
      <c r="N1000" s="180"/>
      <c r="O1000" s="182">
        <v>1</v>
      </c>
      <c r="P1000" s="182">
        <v>0</v>
      </c>
      <c r="Q1000" s="183">
        <v>18816</v>
      </c>
      <c r="R1000" s="183">
        <v>0</v>
      </c>
      <c r="S1000" s="183">
        <f t="shared" si="31"/>
        <v>0</v>
      </c>
      <c r="T1000" s="183">
        <v>1079</v>
      </c>
      <c r="U1000" s="184">
        <f t="shared" si="32"/>
        <v>19895</v>
      </c>
      <c r="V1000" s="185"/>
      <c r="W1000" s="199">
        <v>8.0971659919028341E-3</v>
      </c>
      <c r="X1000" s="200">
        <v>0.09</v>
      </c>
      <c r="Y1000" s="200">
        <v>3.2992670332862364E-2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3513</v>
      </c>
      <c r="B1001" s="195">
        <v>3513044182</v>
      </c>
      <c r="C1001" s="196" t="s">
        <v>563</v>
      </c>
      <c r="D1001" s="197">
        <v>44</v>
      </c>
      <c r="E1001" s="196" t="s">
        <v>71</v>
      </c>
      <c r="F1001" s="197">
        <v>182</v>
      </c>
      <c r="G1001" s="198" t="s">
        <v>209</v>
      </c>
      <c r="H1001" s="180"/>
      <c r="I1001" s="181">
        <v>16930</v>
      </c>
      <c r="J1001" s="181">
        <v>3284</v>
      </c>
      <c r="K1001" s="181">
        <v>0</v>
      </c>
      <c r="L1001" s="181">
        <v>1088</v>
      </c>
      <c r="M1001" s="181">
        <v>21302</v>
      </c>
      <c r="N1001" s="180"/>
      <c r="O1001" s="182">
        <v>2</v>
      </c>
      <c r="P1001" s="182">
        <v>0</v>
      </c>
      <c r="Q1001" s="183">
        <v>40100</v>
      </c>
      <c r="R1001" s="183">
        <v>0</v>
      </c>
      <c r="S1001" s="183">
        <f t="shared" si="31"/>
        <v>0</v>
      </c>
      <c r="T1001" s="183">
        <v>2158</v>
      </c>
      <c r="U1001" s="184">
        <f t="shared" si="32"/>
        <v>42258</v>
      </c>
      <c r="V1001" s="185"/>
      <c r="W1001" s="199">
        <v>1.6194331983805668E-2</v>
      </c>
      <c r="X1001" s="200">
        <v>0.09</v>
      </c>
      <c r="Y1001" s="200">
        <v>1.6993498019074838E-2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3513</v>
      </c>
      <c r="B1002" s="195">
        <v>3513044201</v>
      </c>
      <c r="C1002" s="196" t="s">
        <v>563</v>
      </c>
      <c r="D1002" s="197">
        <v>44</v>
      </c>
      <c r="E1002" s="196" t="s">
        <v>71</v>
      </c>
      <c r="F1002" s="197">
        <v>201</v>
      </c>
      <c r="G1002" s="198" t="s">
        <v>228</v>
      </c>
      <c r="H1002" s="180"/>
      <c r="I1002" s="181">
        <v>16657.577270715865</v>
      </c>
      <c r="J1002" s="181">
        <v>95</v>
      </c>
      <c r="K1002" s="181">
        <v>0</v>
      </c>
      <c r="L1002" s="181">
        <v>1088</v>
      </c>
      <c r="M1002" s="181">
        <v>17840.577270715865</v>
      </c>
      <c r="N1002" s="180"/>
      <c r="O1002" s="182">
        <v>1</v>
      </c>
      <c r="P1002" s="182">
        <v>0</v>
      </c>
      <c r="Q1002" s="183">
        <v>16617</v>
      </c>
      <c r="R1002" s="183">
        <v>0</v>
      </c>
      <c r="S1002" s="183">
        <f t="shared" si="31"/>
        <v>0</v>
      </c>
      <c r="T1002" s="183">
        <v>1079</v>
      </c>
      <c r="U1002" s="184">
        <f t="shared" si="32"/>
        <v>17696</v>
      </c>
      <c r="V1002" s="185"/>
      <c r="W1002" s="199">
        <v>8.0971659919028341E-3</v>
      </c>
      <c r="X1002" s="200">
        <v>0.18</v>
      </c>
      <c r="Y1002" s="200">
        <v>0.10523396025320536</v>
      </c>
      <c r="Z1002" s="201">
        <v>0</v>
      </c>
      <c r="AA1002" s="150"/>
      <c r="AB1002" s="202">
        <v>0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3513</v>
      </c>
      <c r="B1003" s="195">
        <v>3513044207</v>
      </c>
      <c r="C1003" s="196" t="s">
        <v>563</v>
      </c>
      <c r="D1003" s="197">
        <v>44</v>
      </c>
      <c r="E1003" s="196" t="s">
        <v>71</v>
      </c>
      <c r="F1003" s="197">
        <v>207</v>
      </c>
      <c r="G1003" s="198" t="s">
        <v>234</v>
      </c>
      <c r="H1003" s="180"/>
      <c r="I1003" s="181">
        <v>12360.556939418671</v>
      </c>
      <c r="J1003" s="181">
        <v>9271</v>
      </c>
      <c r="K1003" s="181">
        <v>0</v>
      </c>
      <c r="L1003" s="181">
        <v>1088</v>
      </c>
      <c r="M1003" s="181">
        <v>22719.556939418671</v>
      </c>
      <c r="N1003" s="180"/>
      <c r="O1003" s="182">
        <v>1</v>
      </c>
      <c r="P1003" s="182">
        <v>0</v>
      </c>
      <c r="Q1003" s="183">
        <v>21456</v>
      </c>
      <c r="R1003" s="183">
        <v>0</v>
      </c>
      <c r="S1003" s="183">
        <f t="shared" si="31"/>
        <v>0</v>
      </c>
      <c r="T1003" s="183">
        <v>1079</v>
      </c>
      <c r="U1003" s="184">
        <f t="shared" si="32"/>
        <v>22535</v>
      </c>
      <c r="V1003" s="185"/>
      <c r="W1003" s="199">
        <v>8.0971659919028341E-3</v>
      </c>
      <c r="X1003" s="200">
        <v>0.09</v>
      </c>
      <c r="Y1003" s="200">
        <v>1.0748152580824927E-4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3513</v>
      </c>
      <c r="B1004" s="195">
        <v>3513044218</v>
      </c>
      <c r="C1004" s="196" t="s">
        <v>563</v>
      </c>
      <c r="D1004" s="197">
        <v>44</v>
      </c>
      <c r="E1004" s="196" t="s">
        <v>71</v>
      </c>
      <c r="F1004" s="197">
        <v>218</v>
      </c>
      <c r="G1004" s="198" t="s">
        <v>245</v>
      </c>
      <c r="H1004" s="180"/>
      <c r="I1004" s="181">
        <v>15093</v>
      </c>
      <c r="J1004" s="181">
        <v>6278</v>
      </c>
      <c r="K1004" s="181">
        <v>0</v>
      </c>
      <c r="L1004" s="181">
        <v>1088</v>
      </c>
      <c r="M1004" s="181">
        <v>22459</v>
      </c>
      <c r="N1004" s="180"/>
      <c r="O1004" s="182">
        <v>2</v>
      </c>
      <c r="P1004" s="182">
        <v>0</v>
      </c>
      <c r="Q1004" s="183">
        <v>42396</v>
      </c>
      <c r="R1004" s="183">
        <v>0</v>
      </c>
      <c r="S1004" s="183">
        <f t="shared" si="31"/>
        <v>0</v>
      </c>
      <c r="T1004" s="183">
        <v>2158</v>
      </c>
      <c r="U1004" s="184">
        <f t="shared" si="32"/>
        <v>44554</v>
      </c>
      <c r="V1004" s="185"/>
      <c r="W1004" s="199">
        <v>1.6194331983805668E-2</v>
      </c>
      <c r="X1004" s="200">
        <v>0.09</v>
      </c>
      <c r="Y1004" s="200">
        <v>2.8009360866095935E-2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3513</v>
      </c>
      <c r="B1005" s="195">
        <v>3513044244</v>
      </c>
      <c r="C1005" s="196" t="s">
        <v>563</v>
      </c>
      <c r="D1005" s="197">
        <v>44</v>
      </c>
      <c r="E1005" s="196" t="s">
        <v>71</v>
      </c>
      <c r="F1005" s="197">
        <v>244</v>
      </c>
      <c r="G1005" s="198" t="s">
        <v>271</v>
      </c>
      <c r="H1005" s="180"/>
      <c r="I1005" s="181">
        <v>14361</v>
      </c>
      <c r="J1005" s="181">
        <v>4305</v>
      </c>
      <c r="K1005" s="181">
        <v>0</v>
      </c>
      <c r="L1005" s="181">
        <v>1088</v>
      </c>
      <c r="M1005" s="181">
        <v>19754</v>
      </c>
      <c r="N1005" s="180"/>
      <c r="O1005" s="182">
        <v>51</v>
      </c>
      <c r="P1005" s="182">
        <v>0</v>
      </c>
      <c r="Q1005" s="183">
        <v>944265</v>
      </c>
      <c r="R1005" s="183">
        <v>0</v>
      </c>
      <c r="S1005" s="183">
        <f t="shared" si="31"/>
        <v>0</v>
      </c>
      <c r="T1005" s="183">
        <v>55029</v>
      </c>
      <c r="U1005" s="184">
        <f t="shared" si="32"/>
        <v>999294</v>
      </c>
      <c r="V1005" s="185"/>
      <c r="W1005" s="199">
        <v>0.41295546558704482</v>
      </c>
      <c r="X1005" s="200">
        <v>0.09</v>
      </c>
      <c r="Y1005" s="200">
        <v>0.11384987709786977</v>
      </c>
      <c r="Z1005" s="201">
        <v>0</v>
      </c>
      <c r="AA1005" s="150"/>
      <c r="AB1005" s="202">
        <v>5</v>
      </c>
      <c r="AC1005" s="203">
        <v>10.597242839823734</v>
      </c>
      <c r="AD1005" s="184">
        <v>209335.64873998423</v>
      </c>
      <c r="AE1005" s="203">
        <v>0</v>
      </c>
      <c r="AF1005" s="204">
        <v>0</v>
      </c>
      <c r="AG1005" s="193"/>
    </row>
    <row r="1006" spans="1:33" s="59" customFormat="1">
      <c r="A1006" s="194">
        <v>3513</v>
      </c>
      <c r="B1006" s="195">
        <v>3513044285</v>
      </c>
      <c r="C1006" s="196" t="s">
        <v>563</v>
      </c>
      <c r="D1006" s="197">
        <v>44</v>
      </c>
      <c r="E1006" s="196" t="s">
        <v>71</v>
      </c>
      <c r="F1006" s="197">
        <v>285</v>
      </c>
      <c r="G1006" s="198" t="s">
        <v>312</v>
      </c>
      <c r="H1006" s="180"/>
      <c r="I1006" s="181">
        <v>11611</v>
      </c>
      <c r="J1006" s="181">
        <v>2210</v>
      </c>
      <c r="K1006" s="181">
        <v>0</v>
      </c>
      <c r="L1006" s="181">
        <v>1088</v>
      </c>
      <c r="M1006" s="181">
        <v>14909</v>
      </c>
      <c r="N1006" s="180"/>
      <c r="O1006" s="182">
        <v>1</v>
      </c>
      <c r="P1006" s="182">
        <v>0</v>
      </c>
      <c r="Q1006" s="183">
        <v>13709</v>
      </c>
      <c r="R1006" s="183">
        <v>0</v>
      </c>
      <c r="S1006" s="183">
        <f t="shared" si="31"/>
        <v>0</v>
      </c>
      <c r="T1006" s="183">
        <v>1079</v>
      </c>
      <c r="U1006" s="184">
        <f t="shared" si="32"/>
        <v>14788</v>
      </c>
      <c r="V1006" s="185"/>
      <c r="W1006" s="199">
        <v>8.0971659919028341E-3</v>
      </c>
      <c r="X1006" s="200">
        <v>0.09</v>
      </c>
      <c r="Y1006" s="200">
        <v>3.5081231830053926E-2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3513</v>
      </c>
      <c r="B1007" s="195">
        <v>3513044293</v>
      </c>
      <c r="C1007" s="196" t="s">
        <v>563</v>
      </c>
      <c r="D1007" s="197">
        <v>44</v>
      </c>
      <c r="E1007" s="196" t="s">
        <v>71</v>
      </c>
      <c r="F1007" s="197">
        <v>293</v>
      </c>
      <c r="G1007" s="198" t="s">
        <v>320</v>
      </c>
      <c r="H1007" s="180"/>
      <c r="I1007" s="181">
        <v>16222</v>
      </c>
      <c r="J1007" s="181">
        <v>454</v>
      </c>
      <c r="K1007" s="181">
        <v>0</v>
      </c>
      <c r="L1007" s="181">
        <v>1088</v>
      </c>
      <c r="M1007" s="181">
        <v>17764</v>
      </c>
      <c r="N1007" s="180"/>
      <c r="O1007" s="182">
        <v>45</v>
      </c>
      <c r="P1007" s="182">
        <v>0</v>
      </c>
      <c r="Q1007" s="183">
        <v>744345</v>
      </c>
      <c r="R1007" s="183">
        <v>0</v>
      </c>
      <c r="S1007" s="183">
        <f t="shared" si="31"/>
        <v>0</v>
      </c>
      <c r="T1007" s="183">
        <v>48555</v>
      </c>
      <c r="U1007" s="184">
        <f t="shared" si="32"/>
        <v>792900</v>
      </c>
      <c r="V1007" s="185"/>
      <c r="W1007" s="199">
        <v>0.36437246963562769</v>
      </c>
      <c r="X1007" s="200">
        <v>0.18</v>
      </c>
      <c r="Y1007" s="200">
        <v>1.2223374362170256E-2</v>
      </c>
      <c r="Z1007" s="201">
        <v>0</v>
      </c>
      <c r="AA1007" s="150"/>
      <c r="AB1007" s="202">
        <v>3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3513</v>
      </c>
      <c r="B1008" s="195">
        <v>3513044625</v>
      </c>
      <c r="C1008" s="196" t="s">
        <v>563</v>
      </c>
      <c r="D1008" s="197">
        <v>44</v>
      </c>
      <c r="E1008" s="196" t="s">
        <v>71</v>
      </c>
      <c r="F1008" s="197">
        <v>625</v>
      </c>
      <c r="G1008" s="198" t="s">
        <v>390</v>
      </c>
      <c r="H1008" s="180"/>
      <c r="I1008" s="181">
        <v>10683</v>
      </c>
      <c r="J1008" s="181">
        <v>1360</v>
      </c>
      <c r="K1008" s="181">
        <v>0</v>
      </c>
      <c r="L1008" s="181">
        <v>1088</v>
      </c>
      <c r="M1008" s="181">
        <v>13131</v>
      </c>
      <c r="N1008" s="180"/>
      <c r="O1008" s="182">
        <v>1</v>
      </c>
      <c r="P1008" s="182">
        <v>0</v>
      </c>
      <c r="Q1008" s="183">
        <v>11945</v>
      </c>
      <c r="R1008" s="183">
        <v>0</v>
      </c>
      <c r="S1008" s="183">
        <f t="shared" si="31"/>
        <v>0</v>
      </c>
      <c r="T1008" s="183">
        <v>1079</v>
      </c>
      <c r="U1008" s="184">
        <f t="shared" si="32"/>
        <v>13024</v>
      </c>
      <c r="V1008" s="185"/>
      <c r="W1008" s="199">
        <v>8.0971659919028341E-3</v>
      </c>
      <c r="X1008" s="200">
        <v>0.09</v>
      </c>
      <c r="Y1008" s="200">
        <v>5.0572290358121318E-3</v>
      </c>
      <c r="Z1008" s="201">
        <v>0</v>
      </c>
      <c r="AA1008" s="150"/>
      <c r="AB1008" s="202">
        <v>0</v>
      </c>
      <c r="AC1008" s="203">
        <v>0</v>
      </c>
      <c r="AD1008" s="184">
        <v>0</v>
      </c>
      <c r="AE1008" s="203">
        <v>0</v>
      </c>
      <c r="AF1008" s="204">
        <v>0</v>
      </c>
      <c r="AG1008" s="193"/>
    </row>
    <row r="1009" spans="1:33" s="59" customFormat="1">
      <c r="A1009" s="194">
        <v>3513</v>
      </c>
      <c r="B1009" s="195">
        <v>3513044760</v>
      </c>
      <c r="C1009" s="196" t="s">
        <v>563</v>
      </c>
      <c r="D1009" s="197">
        <v>44</v>
      </c>
      <c r="E1009" s="196" t="s">
        <v>71</v>
      </c>
      <c r="F1009" s="197">
        <v>760</v>
      </c>
      <c r="G1009" s="198" t="s">
        <v>428</v>
      </c>
      <c r="H1009" s="180"/>
      <c r="I1009" s="181">
        <v>14552</v>
      </c>
      <c r="J1009" s="181">
        <v>3462</v>
      </c>
      <c r="K1009" s="181">
        <v>0</v>
      </c>
      <c r="L1009" s="181">
        <v>1088</v>
      </c>
      <c r="M1009" s="181">
        <v>19102</v>
      </c>
      <c r="N1009" s="180"/>
      <c r="O1009" s="182">
        <v>1</v>
      </c>
      <c r="P1009" s="182">
        <v>0</v>
      </c>
      <c r="Q1009" s="183">
        <v>17868</v>
      </c>
      <c r="R1009" s="183">
        <v>0</v>
      </c>
      <c r="S1009" s="183">
        <f t="shared" si="31"/>
        <v>0</v>
      </c>
      <c r="T1009" s="183">
        <v>1079</v>
      </c>
      <c r="U1009" s="184">
        <f t="shared" si="32"/>
        <v>18947</v>
      </c>
      <c r="V1009" s="185"/>
      <c r="W1009" s="199">
        <v>8.0971659919028341E-3</v>
      </c>
      <c r="X1009" s="200">
        <v>0.09</v>
      </c>
      <c r="Y1009" s="200">
        <v>3.8559713603740026E-2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3513</v>
      </c>
      <c r="B1010" s="195">
        <v>3513044780</v>
      </c>
      <c r="C1010" s="196" t="s">
        <v>563</v>
      </c>
      <c r="D1010" s="197">
        <v>44</v>
      </c>
      <c r="E1010" s="196" t="s">
        <v>71</v>
      </c>
      <c r="F1010" s="197">
        <v>780</v>
      </c>
      <c r="G1010" s="198" t="s">
        <v>438</v>
      </c>
      <c r="H1010" s="180"/>
      <c r="I1010" s="181">
        <v>14608</v>
      </c>
      <c r="J1010" s="181">
        <v>4085</v>
      </c>
      <c r="K1010" s="181">
        <v>0</v>
      </c>
      <c r="L1010" s="181">
        <v>1088</v>
      </c>
      <c r="M1010" s="181">
        <v>19781</v>
      </c>
      <c r="N1010" s="180"/>
      <c r="O1010" s="182">
        <v>6</v>
      </c>
      <c r="P1010" s="182">
        <v>0</v>
      </c>
      <c r="Q1010" s="183">
        <v>111252</v>
      </c>
      <c r="R1010" s="183">
        <v>0</v>
      </c>
      <c r="S1010" s="183">
        <f t="shared" si="31"/>
        <v>0</v>
      </c>
      <c r="T1010" s="183">
        <v>6474</v>
      </c>
      <c r="U1010" s="184">
        <f t="shared" si="32"/>
        <v>117726</v>
      </c>
      <c r="V1010" s="185"/>
      <c r="W1010" s="199">
        <v>4.8582995951417005E-2</v>
      </c>
      <c r="X1010" s="200">
        <v>0.09</v>
      </c>
      <c r="Y1010" s="200">
        <v>1.8930850918207096E-2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3514</v>
      </c>
      <c r="B1011" s="195">
        <v>3514281061</v>
      </c>
      <c r="C1011" s="196" t="s">
        <v>564</v>
      </c>
      <c r="D1011" s="197">
        <v>281</v>
      </c>
      <c r="E1011" s="196" t="s">
        <v>308</v>
      </c>
      <c r="F1011" s="197">
        <v>61</v>
      </c>
      <c r="G1011" s="198" t="s">
        <v>88</v>
      </c>
      <c r="H1011" s="180"/>
      <c r="I1011" s="181">
        <v>15914</v>
      </c>
      <c r="J1011" s="181">
        <v>663</v>
      </c>
      <c r="K1011" s="181">
        <v>0</v>
      </c>
      <c r="L1011" s="181">
        <v>1088</v>
      </c>
      <c r="M1011" s="181">
        <v>17665</v>
      </c>
      <c r="N1011" s="180"/>
      <c r="O1011" s="182">
        <v>3</v>
      </c>
      <c r="P1011" s="182">
        <v>0</v>
      </c>
      <c r="Q1011" s="183">
        <v>49731</v>
      </c>
      <c r="R1011" s="183">
        <v>0</v>
      </c>
      <c r="S1011" s="183">
        <f t="shared" si="31"/>
        <v>0</v>
      </c>
      <c r="T1011" s="183">
        <v>3264</v>
      </c>
      <c r="U1011" s="184">
        <f t="shared" si="32"/>
        <v>52995</v>
      </c>
      <c r="V1011" s="185"/>
      <c r="W1011" s="199">
        <v>0</v>
      </c>
      <c r="X1011" s="200">
        <v>0.09</v>
      </c>
      <c r="Y1011" s="200">
        <v>4.8976625189419531E-2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3514</v>
      </c>
      <c r="B1012" s="195">
        <v>3514281137</v>
      </c>
      <c r="C1012" s="196" t="s">
        <v>564</v>
      </c>
      <c r="D1012" s="197">
        <v>281</v>
      </c>
      <c r="E1012" s="196" t="s">
        <v>308</v>
      </c>
      <c r="F1012" s="197">
        <v>137</v>
      </c>
      <c r="G1012" s="198" t="s">
        <v>164</v>
      </c>
      <c r="H1012" s="180"/>
      <c r="I1012" s="181">
        <v>17160</v>
      </c>
      <c r="J1012" s="181">
        <v>1918</v>
      </c>
      <c r="K1012" s="181">
        <v>0</v>
      </c>
      <c r="L1012" s="181">
        <v>1088</v>
      </c>
      <c r="M1012" s="181">
        <v>20166</v>
      </c>
      <c r="N1012" s="180"/>
      <c r="O1012" s="182">
        <v>3</v>
      </c>
      <c r="P1012" s="182">
        <v>0</v>
      </c>
      <c r="Q1012" s="183">
        <v>57234</v>
      </c>
      <c r="R1012" s="183">
        <v>0</v>
      </c>
      <c r="S1012" s="183">
        <f t="shared" si="31"/>
        <v>0</v>
      </c>
      <c r="T1012" s="183">
        <v>3264</v>
      </c>
      <c r="U1012" s="184">
        <f t="shared" si="32"/>
        <v>60498</v>
      </c>
      <c r="V1012" s="185"/>
      <c r="W1012" s="199">
        <v>0</v>
      </c>
      <c r="X1012" s="200">
        <v>0.18</v>
      </c>
      <c r="Y1012" s="200">
        <v>0.11041497642220299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3514</v>
      </c>
      <c r="B1013" s="195">
        <v>3514281281</v>
      </c>
      <c r="C1013" s="196" t="s">
        <v>564</v>
      </c>
      <c r="D1013" s="197">
        <v>281</v>
      </c>
      <c r="E1013" s="196" t="s">
        <v>308</v>
      </c>
      <c r="F1013" s="197">
        <v>281</v>
      </c>
      <c r="G1013" s="198" t="s">
        <v>308</v>
      </c>
      <c r="H1013" s="180"/>
      <c r="I1013" s="181">
        <v>16698</v>
      </c>
      <c r="J1013" s="181">
        <v>3</v>
      </c>
      <c r="K1013" s="181">
        <v>0</v>
      </c>
      <c r="L1013" s="181">
        <v>1088</v>
      </c>
      <c r="M1013" s="181">
        <v>17789</v>
      </c>
      <c r="N1013" s="180"/>
      <c r="O1013" s="182">
        <v>405</v>
      </c>
      <c r="P1013" s="182">
        <v>0</v>
      </c>
      <c r="Q1013" s="183">
        <v>6763905</v>
      </c>
      <c r="R1013" s="183">
        <v>0</v>
      </c>
      <c r="S1013" s="183">
        <f t="shared" si="31"/>
        <v>0</v>
      </c>
      <c r="T1013" s="183">
        <v>440640</v>
      </c>
      <c r="U1013" s="184">
        <f t="shared" si="32"/>
        <v>7204545</v>
      </c>
      <c r="V1013" s="185"/>
      <c r="W1013" s="199">
        <v>0</v>
      </c>
      <c r="X1013" s="200">
        <v>0.18</v>
      </c>
      <c r="Y1013" s="200">
        <v>0.14941709021422631</v>
      </c>
      <c r="Z1013" s="201">
        <v>0</v>
      </c>
      <c r="AA1013" s="150"/>
      <c r="AB1013" s="202">
        <v>2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3515</v>
      </c>
      <c r="B1014" s="195">
        <v>3515287043</v>
      </c>
      <c r="C1014" s="196" t="s">
        <v>578</v>
      </c>
      <c r="D1014" s="197">
        <v>287</v>
      </c>
      <c r="E1014" s="196" t="s">
        <v>314</v>
      </c>
      <c r="F1014" s="197">
        <v>43</v>
      </c>
      <c r="G1014" s="198" t="s">
        <v>70</v>
      </c>
      <c r="H1014" s="180"/>
      <c r="I1014" s="181">
        <v>11696</v>
      </c>
      <c r="J1014" s="181">
        <v>4781</v>
      </c>
      <c r="K1014" s="181">
        <v>0</v>
      </c>
      <c r="L1014" s="181">
        <v>1088</v>
      </c>
      <c r="M1014" s="181">
        <v>17565</v>
      </c>
      <c r="N1014" s="180"/>
      <c r="O1014" s="182">
        <v>3</v>
      </c>
      <c r="P1014" s="182">
        <v>0</v>
      </c>
      <c r="Q1014" s="183">
        <v>49431</v>
      </c>
      <c r="R1014" s="183">
        <v>0</v>
      </c>
      <c r="S1014" s="183">
        <f t="shared" si="31"/>
        <v>0</v>
      </c>
      <c r="T1014" s="183">
        <v>3264</v>
      </c>
      <c r="U1014" s="184">
        <f t="shared" si="32"/>
        <v>52695</v>
      </c>
      <c r="V1014" s="185"/>
      <c r="W1014" s="199">
        <v>0</v>
      </c>
      <c r="X1014" s="200">
        <v>0.09</v>
      </c>
      <c r="Y1014" s="200">
        <v>1.0900584403283915E-2</v>
      </c>
      <c r="Z1014" s="201">
        <v>0</v>
      </c>
      <c r="AA1014" s="150"/>
      <c r="AB1014" s="202">
        <v>1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3515</v>
      </c>
      <c r="B1015" s="195">
        <v>3515287045</v>
      </c>
      <c r="C1015" s="196" t="s">
        <v>578</v>
      </c>
      <c r="D1015" s="197">
        <v>287</v>
      </c>
      <c r="E1015" s="196" t="s">
        <v>314</v>
      </c>
      <c r="F1015" s="197">
        <v>45</v>
      </c>
      <c r="G1015" s="198" t="s">
        <v>72</v>
      </c>
      <c r="H1015" s="180"/>
      <c r="I1015" s="181">
        <v>13269</v>
      </c>
      <c r="J1015" s="181">
        <v>3332</v>
      </c>
      <c r="K1015" s="181">
        <v>0</v>
      </c>
      <c r="L1015" s="181">
        <v>1088</v>
      </c>
      <c r="M1015" s="181">
        <v>17689</v>
      </c>
      <c r="N1015" s="180"/>
      <c r="O1015" s="182">
        <v>8</v>
      </c>
      <c r="P1015" s="182">
        <v>0</v>
      </c>
      <c r="Q1015" s="183">
        <v>132808</v>
      </c>
      <c r="R1015" s="183">
        <v>0</v>
      </c>
      <c r="S1015" s="183">
        <f t="shared" si="31"/>
        <v>0</v>
      </c>
      <c r="T1015" s="183">
        <v>8704</v>
      </c>
      <c r="U1015" s="184">
        <f t="shared" si="32"/>
        <v>141512</v>
      </c>
      <c r="V1015" s="185"/>
      <c r="W1015" s="199">
        <v>0</v>
      </c>
      <c r="X1015" s="200">
        <v>0.09</v>
      </c>
      <c r="Y1015" s="200">
        <v>3.5511527716575182E-2</v>
      </c>
      <c r="Z1015" s="201">
        <v>0</v>
      </c>
      <c r="AA1015" s="150"/>
      <c r="AB1015" s="202">
        <v>2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3515</v>
      </c>
      <c r="B1016" s="195">
        <v>3515287135</v>
      </c>
      <c r="C1016" s="196" t="s">
        <v>578</v>
      </c>
      <c r="D1016" s="197">
        <v>287</v>
      </c>
      <c r="E1016" s="196" t="s">
        <v>314</v>
      </c>
      <c r="F1016" s="197">
        <v>135</v>
      </c>
      <c r="G1016" s="198" t="s">
        <v>162</v>
      </c>
      <c r="H1016" s="180"/>
      <c r="I1016" s="181">
        <v>10912</v>
      </c>
      <c r="J1016" s="181">
        <v>3303</v>
      </c>
      <c r="K1016" s="181">
        <v>0</v>
      </c>
      <c r="L1016" s="181">
        <v>1088</v>
      </c>
      <c r="M1016" s="181">
        <v>15303</v>
      </c>
      <c r="N1016" s="180"/>
      <c r="O1016" s="182">
        <v>9</v>
      </c>
      <c r="P1016" s="182">
        <v>0</v>
      </c>
      <c r="Q1016" s="183">
        <v>127935</v>
      </c>
      <c r="R1016" s="183">
        <v>0</v>
      </c>
      <c r="S1016" s="183">
        <f t="shared" si="31"/>
        <v>0</v>
      </c>
      <c r="T1016" s="183">
        <v>9792</v>
      </c>
      <c r="U1016" s="184">
        <f t="shared" si="32"/>
        <v>137727</v>
      </c>
      <c r="V1016" s="185"/>
      <c r="W1016" s="199">
        <v>0</v>
      </c>
      <c r="X1016" s="200">
        <v>0.09</v>
      </c>
      <c r="Y1016" s="200">
        <v>3.9945721153981255E-2</v>
      </c>
      <c r="Z1016" s="201">
        <v>0</v>
      </c>
      <c r="AA1016" s="150"/>
      <c r="AB1016" s="202">
        <v>2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3515</v>
      </c>
      <c r="B1017" s="195">
        <v>3515287151</v>
      </c>
      <c r="C1017" s="196" t="s">
        <v>578</v>
      </c>
      <c r="D1017" s="197">
        <v>287</v>
      </c>
      <c r="E1017" s="196" t="s">
        <v>314</v>
      </c>
      <c r="F1017" s="197">
        <v>151</v>
      </c>
      <c r="G1017" s="198" t="s">
        <v>178</v>
      </c>
      <c r="H1017" s="180"/>
      <c r="I1017" s="181">
        <v>10115</v>
      </c>
      <c r="J1017" s="181">
        <v>787</v>
      </c>
      <c r="K1017" s="181">
        <v>0</v>
      </c>
      <c r="L1017" s="181">
        <v>1088</v>
      </c>
      <c r="M1017" s="181">
        <v>11990</v>
      </c>
      <c r="N1017" s="180"/>
      <c r="O1017" s="182">
        <v>2</v>
      </c>
      <c r="P1017" s="182">
        <v>0</v>
      </c>
      <c r="Q1017" s="183">
        <v>21804</v>
      </c>
      <c r="R1017" s="183">
        <v>0</v>
      </c>
      <c r="S1017" s="183">
        <f t="shared" si="31"/>
        <v>0</v>
      </c>
      <c r="T1017" s="183">
        <v>2176</v>
      </c>
      <c r="U1017" s="184">
        <f t="shared" si="32"/>
        <v>23980</v>
      </c>
      <c r="V1017" s="185"/>
      <c r="W1017" s="199">
        <v>0</v>
      </c>
      <c r="X1017" s="200">
        <v>0.09</v>
      </c>
      <c r="Y1017" s="200">
        <v>1.5988257923670517E-2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3515</v>
      </c>
      <c r="B1018" s="195">
        <v>3515287186</v>
      </c>
      <c r="C1018" s="196" t="s">
        <v>578</v>
      </c>
      <c r="D1018" s="197">
        <v>287</v>
      </c>
      <c r="E1018" s="196" t="s">
        <v>314</v>
      </c>
      <c r="F1018" s="197">
        <v>186</v>
      </c>
      <c r="G1018" s="198" t="s">
        <v>213</v>
      </c>
      <c r="H1018" s="180"/>
      <c r="I1018" s="181">
        <v>12775.62174907293</v>
      </c>
      <c r="J1018" s="181">
        <v>4606</v>
      </c>
      <c r="K1018" s="181">
        <v>0</v>
      </c>
      <c r="L1018" s="181">
        <v>1088</v>
      </c>
      <c r="M1018" s="181">
        <v>18469.621749072932</v>
      </c>
      <c r="N1018" s="180"/>
      <c r="O1018" s="182">
        <v>2</v>
      </c>
      <c r="P1018" s="182">
        <v>0</v>
      </c>
      <c r="Q1018" s="183">
        <v>34764</v>
      </c>
      <c r="R1018" s="183">
        <v>0</v>
      </c>
      <c r="S1018" s="183">
        <f t="shared" si="31"/>
        <v>0</v>
      </c>
      <c r="T1018" s="183">
        <v>2176</v>
      </c>
      <c r="U1018" s="184">
        <f t="shared" si="32"/>
        <v>36940</v>
      </c>
      <c r="V1018" s="185"/>
      <c r="W1018" s="199">
        <v>0</v>
      </c>
      <c r="X1018" s="200">
        <v>0.09</v>
      </c>
      <c r="Y1018" s="200">
        <v>8.8678245680536526E-3</v>
      </c>
      <c r="Z1018" s="201">
        <v>0</v>
      </c>
      <c r="AA1018" s="150"/>
      <c r="AB1018" s="202">
        <v>1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3515</v>
      </c>
      <c r="B1019" s="195">
        <v>3515287191</v>
      </c>
      <c r="C1019" s="196" t="s">
        <v>578</v>
      </c>
      <c r="D1019" s="197">
        <v>287</v>
      </c>
      <c r="E1019" s="196" t="s">
        <v>314</v>
      </c>
      <c r="F1019" s="197">
        <v>191</v>
      </c>
      <c r="G1019" s="198" t="s">
        <v>218</v>
      </c>
      <c r="H1019" s="180"/>
      <c r="I1019" s="181">
        <v>11282</v>
      </c>
      <c r="J1019" s="181">
        <v>3878</v>
      </c>
      <c r="K1019" s="181">
        <v>0</v>
      </c>
      <c r="L1019" s="181">
        <v>1088</v>
      </c>
      <c r="M1019" s="181">
        <v>16248</v>
      </c>
      <c r="N1019" s="180"/>
      <c r="O1019" s="182">
        <v>37</v>
      </c>
      <c r="P1019" s="182">
        <v>0</v>
      </c>
      <c r="Q1019" s="183">
        <v>560920</v>
      </c>
      <c r="R1019" s="183">
        <v>0</v>
      </c>
      <c r="S1019" s="183">
        <f t="shared" si="31"/>
        <v>0</v>
      </c>
      <c r="T1019" s="183">
        <v>40256</v>
      </c>
      <c r="U1019" s="184">
        <f t="shared" si="32"/>
        <v>601176</v>
      </c>
      <c r="V1019" s="185"/>
      <c r="W1019" s="199">
        <v>0</v>
      </c>
      <c r="X1019" s="200">
        <v>0.09</v>
      </c>
      <c r="Y1019" s="200">
        <v>4.3499023356986549E-2</v>
      </c>
      <c r="Z1019" s="201">
        <v>0</v>
      </c>
      <c r="AA1019" s="150"/>
      <c r="AB1019" s="202">
        <v>14</v>
      </c>
      <c r="AC1019" s="203">
        <v>0</v>
      </c>
      <c r="AD1019" s="184">
        <v>0</v>
      </c>
      <c r="AE1019" s="203">
        <v>0</v>
      </c>
      <c r="AF1019" s="204">
        <v>0</v>
      </c>
      <c r="AG1019" s="193"/>
    </row>
    <row r="1020" spans="1:33" s="59" customFormat="1">
      <c r="A1020" s="194">
        <v>3515</v>
      </c>
      <c r="B1020" s="195">
        <v>3515287215</v>
      </c>
      <c r="C1020" s="196" t="s">
        <v>578</v>
      </c>
      <c r="D1020" s="197">
        <v>287</v>
      </c>
      <c r="E1020" s="196" t="s">
        <v>314</v>
      </c>
      <c r="F1020" s="197">
        <v>215</v>
      </c>
      <c r="G1020" s="198" t="s">
        <v>242</v>
      </c>
      <c r="H1020" s="180"/>
      <c r="I1020" s="181">
        <v>13173</v>
      </c>
      <c r="J1020" s="181">
        <v>989</v>
      </c>
      <c r="K1020" s="181">
        <v>0</v>
      </c>
      <c r="L1020" s="181">
        <v>1088</v>
      </c>
      <c r="M1020" s="181">
        <v>15250</v>
      </c>
      <c r="N1020" s="180"/>
      <c r="O1020" s="182">
        <v>15</v>
      </c>
      <c r="P1020" s="182">
        <v>0</v>
      </c>
      <c r="Q1020" s="183">
        <v>212430</v>
      </c>
      <c r="R1020" s="183">
        <v>0</v>
      </c>
      <c r="S1020" s="183">
        <f t="shared" si="31"/>
        <v>0</v>
      </c>
      <c r="T1020" s="183">
        <v>16320</v>
      </c>
      <c r="U1020" s="184">
        <f t="shared" si="32"/>
        <v>228750</v>
      </c>
      <c r="V1020" s="185"/>
      <c r="W1020" s="199">
        <v>0</v>
      </c>
      <c r="X1020" s="200">
        <v>0.18</v>
      </c>
      <c r="Y1020" s="200">
        <v>2.7550432016903534E-2</v>
      </c>
      <c r="Z1020" s="201">
        <v>0</v>
      </c>
      <c r="AA1020" s="150"/>
      <c r="AB1020" s="202">
        <v>3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3515</v>
      </c>
      <c r="B1021" s="195">
        <v>3515287226</v>
      </c>
      <c r="C1021" s="196" t="s">
        <v>578</v>
      </c>
      <c r="D1021" s="197">
        <v>287</v>
      </c>
      <c r="E1021" s="196" t="s">
        <v>314</v>
      </c>
      <c r="F1021" s="197">
        <v>226</v>
      </c>
      <c r="G1021" s="198" t="s">
        <v>253</v>
      </c>
      <c r="H1021" s="180"/>
      <c r="I1021" s="181">
        <v>15695</v>
      </c>
      <c r="J1021" s="181">
        <v>1485</v>
      </c>
      <c r="K1021" s="181">
        <v>0</v>
      </c>
      <c r="L1021" s="181">
        <v>1088</v>
      </c>
      <c r="M1021" s="181">
        <v>18268</v>
      </c>
      <c r="N1021" s="180"/>
      <c r="O1021" s="182">
        <v>1</v>
      </c>
      <c r="P1021" s="182">
        <v>0</v>
      </c>
      <c r="Q1021" s="183">
        <v>17180</v>
      </c>
      <c r="R1021" s="183">
        <v>0</v>
      </c>
      <c r="S1021" s="183">
        <f t="shared" si="31"/>
        <v>0</v>
      </c>
      <c r="T1021" s="183">
        <v>1088</v>
      </c>
      <c r="U1021" s="184">
        <f t="shared" si="32"/>
        <v>18268</v>
      </c>
      <c r="V1021" s="185"/>
      <c r="W1021" s="199">
        <v>0</v>
      </c>
      <c r="X1021" s="200">
        <v>0.18</v>
      </c>
      <c r="Y1021" s="200">
        <v>1.8070363168670688E-2</v>
      </c>
      <c r="Z1021" s="201">
        <v>0</v>
      </c>
      <c r="AA1021" s="150"/>
      <c r="AB1021" s="202">
        <v>0</v>
      </c>
      <c r="AC1021" s="203">
        <v>0</v>
      </c>
      <c r="AD1021" s="184">
        <v>0</v>
      </c>
      <c r="AE1021" s="203">
        <v>0</v>
      </c>
      <c r="AF1021" s="204">
        <v>0</v>
      </c>
      <c r="AG1021" s="193"/>
    </row>
    <row r="1022" spans="1:33" s="59" customFormat="1">
      <c r="A1022" s="194">
        <v>3515</v>
      </c>
      <c r="B1022" s="195">
        <v>3515287227</v>
      </c>
      <c r="C1022" s="196" t="s">
        <v>578</v>
      </c>
      <c r="D1022" s="197">
        <v>287</v>
      </c>
      <c r="E1022" s="196" t="s">
        <v>314</v>
      </c>
      <c r="F1022" s="197">
        <v>227</v>
      </c>
      <c r="G1022" s="198" t="s">
        <v>254</v>
      </c>
      <c r="H1022" s="180"/>
      <c r="I1022" s="181">
        <v>12469</v>
      </c>
      <c r="J1022" s="181">
        <v>3295</v>
      </c>
      <c r="K1022" s="181">
        <v>0</v>
      </c>
      <c r="L1022" s="181">
        <v>1088</v>
      </c>
      <c r="M1022" s="181">
        <v>16852</v>
      </c>
      <c r="N1022" s="180"/>
      <c r="O1022" s="182">
        <v>15</v>
      </c>
      <c r="P1022" s="182">
        <v>0</v>
      </c>
      <c r="Q1022" s="183">
        <v>236460</v>
      </c>
      <c r="R1022" s="183">
        <v>0</v>
      </c>
      <c r="S1022" s="183">
        <f t="shared" si="31"/>
        <v>0</v>
      </c>
      <c r="T1022" s="183">
        <v>16320</v>
      </c>
      <c r="U1022" s="184">
        <f t="shared" si="32"/>
        <v>252780</v>
      </c>
      <c r="V1022" s="185"/>
      <c r="W1022" s="199">
        <v>0</v>
      </c>
      <c r="X1022" s="200">
        <v>0.18</v>
      </c>
      <c r="Y1022" s="200">
        <v>1.5164812165869875E-2</v>
      </c>
      <c r="Z1022" s="201">
        <v>0</v>
      </c>
      <c r="AA1022" s="150"/>
      <c r="AB1022" s="202">
        <v>7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3515</v>
      </c>
      <c r="B1023" s="195">
        <v>3515287277</v>
      </c>
      <c r="C1023" s="196" t="s">
        <v>578</v>
      </c>
      <c r="D1023" s="197">
        <v>287</v>
      </c>
      <c r="E1023" s="196" t="s">
        <v>314</v>
      </c>
      <c r="F1023" s="197">
        <v>277</v>
      </c>
      <c r="G1023" s="198" t="s">
        <v>304</v>
      </c>
      <c r="H1023" s="180"/>
      <c r="I1023" s="181">
        <v>14149</v>
      </c>
      <c r="J1023" s="181">
        <v>48</v>
      </c>
      <c r="K1023" s="181">
        <v>0</v>
      </c>
      <c r="L1023" s="181">
        <v>1088</v>
      </c>
      <c r="M1023" s="181">
        <v>15285</v>
      </c>
      <c r="N1023" s="180"/>
      <c r="O1023" s="182">
        <v>128</v>
      </c>
      <c r="P1023" s="182">
        <v>0</v>
      </c>
      <c r="Q1023" s="183">
        <v>1817216</v>
      </c>
      <c r="R1023" s="183">
        <v>0</v>
      </c>
      <c r="S1023" s="183">
        <f t="shared" si="31"/>
        <v>0</v>
      </c>
      <c r="T1023" s="183">
        <v>139264</v>
      </c>
      <c r="U1023" s="184">
        <f t="shared" si="32"/>
        <v>1956480</v>
      </c>
      <c r="V1023" s="185"/>
      <c r="W1023" s="199">
        <v>0</v>
      </c>
      <c r="X1023" s="200">
        <v>0.18</v>
      </c>
      <c r="Y1023" s="200">
        <v>5.5134835076252608E-2</v>
      </c>
      <c r="Z1023" s="201">
        <v>0</v>
      </c>
      <c r="AA1023" s="150"/>
      <c r="AB1023" s="202">
        <v>30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3515</v>
      </c>
      <c r="B1024" s="195">
        <v>3515287287</v>
      </c>
      <c r="C1024" s="196" t="s">
        <v>578</v>
      </c>
      <c r="D1024" s="197">
        <v>287</v>
      </c>
      <c r="E1024" s="196" t="s">
        <v>314</v>
      </c>
      <c r="F1024" s="197">
        <v>287</v>
      </c>
      <c r="G1024" s="198" t="s">
        <v>314</v>
      </c>
      <c r="H1024" s="180"/>
      <c r="I1024" s="181">
        <v>11594</v>
      </c>
      <c r="J1024" s="181">
        <v>4502</v>
      </c>
      <c r="K1024" s="181">
        <v>0</v>
      </c>
      <c r="L1024" s="181">
        <v>1088</v>
      </c>
      <c r="M1024" s="181">
        <v>17184</v>
      </c>
      <c r="N1024" s="180"/>
      <c r="O1024" s="182">
        <v>22</v>
      </c>
      <c r="P1024" s="182">
        <v>0</v>
      </c>
      <c r="Q1024" s="183">
        <v>354112</v>
      </c>
      <c r="R1024" s="183">
        <v>0</v>
      </c>
      <c r="S1024" s="183">
        <f t="shared" si="31"/>
        <v>0</v>
      </c>
      <c r="T1024" s="183">
        <v>23936</v>
      </c>
      <c r="U1024" s="184">
        <f t="shared" si="32"/>
        <v>378048</v>
      </c>
      <c r="V1024" s="185"/>
      <c r="W1024" s="199">
        <v>0</v>
      </c>
      <c r="X1024" s="200">
        <v>0.09</v>
      </c>
      <c r="Y1024" s="200">
        <v>2.5676951964118747E-2</v>
      </c>
      <c r="Z1024" s="201">
        <v>0</v>
      </c>
      <c r="AA1024" s="150"/>
      <c r="AB1024" s="202">
        <v>6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3515</v>
      </c>
      <c r="B1025" s="195">
        <v>3515287306</v>
      </c>
      <c r="C1025" s="196" t="s">
        <v>578</v>
      </c>
      <c r="D1025" s="197">
        <v>287</v>
      </c>
      <c r="E1025" s="196" t="s">
        <v>314</v>
      </c>
      <c r="F1025" s="197">
        <v>306</v>
      </c>
      <c r="G1025" s="198" t="s">
        <v>333</v>
      </c>
      <c r="H1025" s="180"/>
      <c r="I1025" s="181">
        <v>13235</v>
      </c>
      <c r="J1025" s="181">
        <v>3114</v>
      </c>
      <c r="K1025" s="181">
        <v>0</v>
      </c>
      <c r="L1025" s="181">
        <v>1088</v>
      </c>
      <c r="M1025" s="181">
        <v>17437</v>
      </c>
      <c r="N1025" s="180"/>
      <c r="O1025" s="182">
        <v>7</v>
      </c>
      <c r="P1025" s="182">
        <v>0</v>
      </c>
      <c r="Q1025" s="183">
        <v>114443</v>
      </c>
      <c r="R1025" s="183">
        <v>0</v>
      </c>
      <c r="S1025" s="183">
        <f t="shared" si="31"/>
        <v>0</v>
      </c>
      <c r="T1025" s="183">
        <v>7616</v>
      </c>
      <c r="U1025" s="184">
        <f t="shared" si="32"/>
        <v>122059</v>
      </c>
      <c r="V1025" s="185"/>
      <c r="W1025" s="199">
        <v>0</v>
      </c>
      <c r="X1025" s="200">
        <v>0.09</v>
      </c>
      <c r="Y1025" s="200">
        <v>4.999827430962555E-2</v>
      </c>
      <c r="Z1025" s="201">
        <v>0</v>
      </c>
      <c r="AA1025" s="150"/>
      <c r="AB1025" s="202">
        <v>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3515</v>
      </c>
      <c r="B1026" s="195">
        <v>3515287309</v>
      </c>
      <c r="C1026" s="196" t="s">
        <v>578</v>
      </c>
      <c r="D1026" s="197">
        <v>287</v>
      </c>
      <c r="E1026" s="196" t="s">
        <v>314</v>
      </c>
      <c r="F1026" s="197">
        <v>309</v>
      </c>
      <c r="G1026" s="198" t="s">
        <v>336</v>
      </c>
      <c r="H1026" s="180"/>
      <c r="I1026" s="181">
        <v>14213.309549050633</v>
      </c>
      <c r="J1026" s="181">
        <v>0</v>
      </c>
      <c r="K1026" s="181">
        <v>0</v>
      </c>
      <c r="L1026" s="181">
        <v>1088</v>
      </c>
      <c r="M1026" s="181">
        <v>15301.309549050633</v>
      </c>
      <c r="N1026" s="180"/>
      <c r="O1026" s="182">
        <v>1</v>
      </c>
      <c r="P1026" s="182">
        <v>0</v>
      </c>
      <c r="Q1026" s="183">
        <v>14213</v>
      </c>
      <c r="R1026" s="183">
        <v>0</v>
      </c>
      <c r="S1026" s="183">
        <f t="shared" si="31"/>
        <v>0</v>
      </c>
      <c r="T1026" s="183">
        <v>1088</v>
      </c>
      <c r="U1026" s="184">
        <f t="shared" si="32"/>
        <v>15301</v>
      </c>
      <c r="V1026" s="185"/>
      <c r="W1026" s="199">
        <v>0</v>
      </c>
      <c r="X1026" s="200">
        <v>0.09</v>
      </c>
      <c r="Y1026" s="200">
        <v>3.645017160705265E-3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3515</v>
      </c>
      <c r="B1027" s="195">
        <v>3515287316</v>
      </c>
      <c r="C1027" s="196" t="s">
        <v>578</v>
      </c>
      <c r="D1027" s="197">
        <v>287</v>
      </c>
      <c r="E1027" s="196" t="s">
        <v>314</v>
      </c>
      <c r="F1027" s="197">
        <v>316</v>
      </c>
      <c r="G1027" s="198" t="s">
        <v>343</v>
      </c>
      <c r="H1027" s="180"/>
      <c r="I1027" s="181">
        <v>15021</v>
      </c>
      <c r="J1027" s="181">
        <v>1183</v>
      </c>
      <c r="K1027" s="181">
        <v>0</v>
      </c>
      <c r="L1027" s="181">
        <v>1088</v>
      </c>
      <c r="M1027" s="181">
        <v>17292</v>
      </c>
      <c r="N1027" s="180"/>
      <c r="O1027" s="182">
        <v>20</v>
      </c>
      <c r="P1027" s="182">
        <v>0</v>
      </c>
      <c r="Q1027" s="183">
        <v>324080</v>
      </c>
      <c r="R1027" s="183">
        <v>0</v>
      </c>
      <c r="S1027" s="183">
        <f t="shared" si="31"/>
        <v>0</v>
      </c>
      <c r="T1027" s="183">
        <v>21760</v>
      </c>
      <c r="U1027" s="184">
        <f t="shared" si="32"/>
        <v>345840</v>
      </c>
      <c r="V1027" s="185"/>
      <c r="W1027" s="199">
        <v>0</v>
      </c>
      <c r="X1027" s="200">
        <v>0.18</v>
      </c>
      <c r="Y1027" s="200">
        <v>1.8427702521785695E-2</v>
      </c>
      <c r="Z1027" s="201">
        <v>0</v>
      </c>
      <c r="AA1027" s="150"/>
      <c r="AB1027" s="202">
        <v>8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3515</v>
      </c>
      <c r="B1028" s="195">
        <v>3515287658</v>
      </c>
      <c r="C1028" s="196" t="s">
        <v>578</v>
      </c>
      <c r="D1028" s="197">
        <v>287</v>
      </c>
      <c r="E1028" s="196" t="s">
        <v>314</v>
      </c>
      <c r="F1028" s="197">
        <v>658</v>
      </c>
      <c r="G1028" s="198" t="s">
        <v>397</v>
      </c>
      <c r="H1028" s="180"/>
      <c r="I1028" s="181">
        <v>10522</v>
      </c>
      <c r="J1028" s="181">
        <v>1720</v>
      </c>
      <c r="K1028" s="181">
        <v>0</v>
      </c>
      <c r="L1028" s="181">
        <v>1088</v>
      </c>
      <c r="M1028" s="181">
        <v>13330</v>
      </c>
      <c r="N1028" s="180"/>
      <c r="O1028" s="182">
        <v>9</v>
      </c>
      <c r="P1028" s="182">
        <v>0</v>
      </c>
      <c r="Q1028" s="183">
        <v>110178</v>
      </c>
      <c r="R1028" s="183">
        <v>0</v>
      </c>
      <c r="S1028" s="183">
        <f t="shared" si="31"/>
        <v>0</v>
      </c>
      <c r="T1028" s="183">
        <v>9792</v>
      </c>
      <c r="U1028" s="184">
        <f t="shared" si="32"/>
        <v>119970</v>
      </c>
      <c r="V1028" s="185"/>
      <c r="W1028" s="199">
        <v>0</v>
      </c>
      <c r="X1028" s="200">
        <v>0.09</v>
      </c>
      <c r="Y1028" s="200">
        <v>5.2060580194343087E-3</v>
      </c>
      <c r="Z1028" s="201">
        <v>0</v>
      </c>
      <c r="AA1028" s="150"/>
      <c r="AB1028" s="202">
        <v>3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3515</v>
      </c>
      <c r="B1029" s="195">
        <v>3515287753</v>
      </c>
      <c r="C1029" s="196" t="s">
        <v>578</v>
      </c>
      <c r="D1029" s="197">
        <v>287</v>
      </c>
      <c r="E1029" s="196" t="s">
        <v>314</v>
      </c>
      <c r="F1029" s="197">
        <v>753</v>
      </c>
      <c r="G1029" s="198" t="s">
        <v>426</v>
      </c>
      <c r="H1029" s="180"/>
      <c r="I1029" s="181">
        <v>13021.96993896236</v>
      </c>
      <c r="J1029" s="181">
        <v>3584</v>
      </c>
      <c r="K1029" s="181">
        <v>0</v>
      </c>
      <c r="L1029" s="181">
        <v>1088</v>
      </c>
      <c r="M1029" s="181">
        <v>17693.96993896236</v>
      </c>
      <c r="N1029" s="180"/>
      <c r="O1029" s="182">
        <v>1</v>
      </c>
      <c r="P1029" s="182">
        <v>0</v>
      </c>
      <c r="Q1029" s="183">
        <v>16606</v>
      </c>
      <c r="R1029" s="183">
        <v>0</v>
      </c>
      <c r="S1029" s="183">
        <f t="shared" si="31"/>
        <v>0</v>
      </c>
      <c r="T1029" s="183">
        <v>1088</v>
      </c>
      <c r="U1029" s="184">
        <f t="shared" si="32"/>
        <v>17694</v>
      </c>
      <c r="V1029" s="185"/>
      <c r="W1029" s="199">
        <v>0</v>
      </c>
      <c r="X1029" s="200">
        <v>0.09</v>
      </c>
      <c r="Y1029" s="200">
        <v>6.8164668049043396E-3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3515</v>
      </c>
      <c r="B1030" s="195">
        <v>3515287767</v>
      </c>
      <c r="C1030" s="196" t="s">
        <v>578</v>
      </c>
      <c r="D1030" s="197">
        <v>287</v>
      </c>
      <c r="E1030" s="196" t="s">
        <v>314</v>
      </c>
      <c r="F1030" s="197">
        <v>767</v>
      </c>
      <c r="G1030" s="198" t="s">
        <v>432</v>
      </c>
      <c r="H1030" s="180"/>
      <c r="I1030" s="181">
        <v>11487</v>
      </c>
      <c r="J1030" s="181">
        <v>1483</v>
      </c>
      <c r="K1030" s="181">
        <v>0</v>
      </c>
      <c r="L1030" s="181">
        <v>1088</v>
      </c>
      <c r="M1030" s="181">
        <v>14058</v>
      </c>
      <c r="N1030" s="180"/>
      <c r="O1030" s="182">
        <v>61</v>
      </c>
      <c r="P1030" s="182">
        <v>0</v>
      </c>
      <c r="Q1030" s="183">
        <v>791170</v>
      </c>
      <c r="R1030" s="183">
        <v>0</v>
      </c>
      <c r="S1030" s="183">
        <f t="shared" si="31"/>
        <v>0</v>
      </c>
      <c r="T1030" s="183">
        <v>66368</v>
      </c>
      <c r="U1030" s="184">
        <f t="shared" si="32"/>
        <v>857538</v>
      </c>
      <c r="V1030" s="185"/>
      <c r="W1030" s="199">
        <v>0</v>
      </c>
      <c r="X1030" s="200">
        <v>0.09</v>
      </c>
      <c r="Y1030" s="200">
        <v>4.0716292182741129E-2</v>
      </c>
      <c r="Z1030" s="201">
        <v>0</v>
      </c>
      <c r="AA1030" s="150"/>
      <c r="AB1030" s="202">
        <v>20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3515</v>
      </c>
      <c r="B1031" s="195">
        <v>3515287770</v>
      </c>
      <c r="C1031" s="196" t="s">
        <v>578</v>
      </c>
      <c r="D1031" s="197">
        <v>287</v>
      </c>
      <c r="E1031" s="196" t="s">
        <v>314</v>
      </c>
      <c r="F1031" s="197">
        <v>770</v>
      </c>
      <c r="G1031" s="198" t="s">
        <v>433</v>
      </c>
      <c r="H1031" s="180"/>
      <c r="I1031" s="181">
        <v>9754</v>
      </c>
      <c r="J1031" s="181">
        <v>1469</v>
      </c>
      <c r="K1031" s="181">
        <v>0</v>
      </c>
      <c r="L1031" s="181">
        <v>1088</v>
      </c>
      <c r="M1031" s="181">
        <v>12311</v>
      </c>
      <c r="N1031" s="180"/>
      <c r="O1031" s="182">
        <v>7</v>
      </c>
      <c r="P1031" s="182">
        <v>0</v>
      </c>
      <c r="Q1031" s="183">
        <v>78561</v>
      </c>
      <c r="R1031" s="183">
        <v>0</v>
      </c>
      <c r="S1031" s="183">
        <f t="shared" si="31"/>
        <v>0</v>
      </c>
      <c r="T1031" s="183">
        <v>7616</v>
      </c>
      <c r="U1031" s="184">
        <f t="shared" si="32"/>
        <v>86177</v>
      </c>
      <c r="V1031" s="185"/>
      <c r="W1031" s="199">
        <v>0</v>
      </c>
      <c r="X1031" s="200">
        <v>0.09</v>
      </c>
      <c r="Y1031" s="200">
        <v>3.1323716803552675E-3</v>
      </c>
      <c r="Z1031" s="201">
        <v>0</v>
      </c>
      <c r="AA1031" s="150"/>
      <c r="AB1031" s="202">
        <v>0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3515</v>
      </c>
      <c r="B1032" s="195">
        <v>3515287778</v>
      </c>
      <c r="C1032" s="196" t="s">
        <v>578</v>
      </c>
      <c r="D1032" s="197">
        <v>287</v>
      </c>
      <c r="E1032" s="196" t="s">
        <v>314</v>
      </c>
      <c r="F1032" s="197">
        <v>778</v>
      </c>
      <c r="G1032" s="198" t="s">
        <v>437</v>
      </c>
      <c r="H1032" s="180"/>
      <c r="I1032" s="181">
        <v>13792</v>
      </c>
      <c r="J1032" s="181">
        <v>2252</v>
      </c>
      <c r="K1032" s="181">
        <v>0</v>
      </c>
      <c r="L1032" s="181">
        <v>1088</v>
      </c>
      <c r="M1032" s="181">
        <v>17132</v>
      </c>
      <c r="N1032" s="180"/>
      <c r="O1032" s="182">
        <v>9</v>
      </c>
      <c r="P1032" s="182">
        <v>0</v>
      </c>
      <c r="Q1032" s="183">
        <v>144396</v>
      </c>
      <c r="R1032" s="183">
        <v>0</v>
      </c>
      <c r="S1032" s="183">
        <f t="shared" si="31"/>
        <v>0</v>
      </c>
      <c r="T1032" s="183">
        <v>9792</v>
      </c>
      <c r="U1032" s="184">
        <f t="shared" si="32"/>
        <v>154188</v>
      </c>
      <c r="V1032" s="185"/>
      <c r="W1032" s="199">
        <v>0</v>
      </c>
      <c r="X1032" s="200">
        <v>0.09</v>
      </c>
      <c r="Y1032" s="200">
        <v>8.091021356685579E-3</v>
      </c>
      <c r="Z1032" s="201">
        <v>0</v>
      </c>
      <c r="AA1032" s="150"/>
      <c r="AB1032" s="202">
        <v>4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3516</v>
      </c>
      <c r="B1033" s="195">
        <v>3516332005</v>
      </c>
      <c r="C1033" s="196" t="s">
        <v>565</v>
      </c>
      <c r="D1033" s="197">
        <v>332</v>
      </c>
      <c r="E1033" s="196" t="s">
        <v>359</v>
      </c>
      <c r="F1033" s="197">
        <v>5</v>
      </c>
      <c r="G1033" s="198" t="s">
        <v>32</v>
      </c>
      <c r="H1033" s="180"/>
      <c r="I1033" s="181">
        <v>12685</v>
      </c>
      <c r="J1033" s="181">
        <v>5410</v>
      </c>
      <c r="K1033" s="181">
        <v>0</v>
      </c>
      <c r="L1033" s="181">
        <v>1088</v>
      </c>
      <c r="M1033" s="181">
        <v>19183</v>
      </c>
      <c r="N1033" s="180"/>
      <c r="O1033" s="182">
        <v>48</v>
      </c>
      <c r="P1033" s="182">
        <v>0</v>
      </c>
      <c r="Q1033" s="183">
        <v>868560</v>
      </c>
      <c r="R1033" s="183">
        <v>0</v>
      </c>
      <c r="S1033" s="183">
        <f t="shared" si="31"/>
        <v>0</v>
      </c>
      <c r="T1033" s="183">
        <v>52224</v>
      </c>
      <c r="U1033" s="184">
        <f t="shared" si="32"/>
        <v>920784</v>
      </c>
      <c r="V1033" s="185"/>
      <c r="W1033" s="199">
        <v>0</v>
      </c>
      <c r="X1033" s="200">
        <v>0.09</v>
      </c>
      <c r="Y1033" s="200">
        <v>1.7850664631514426E-2</v>
      </c>
      <c r="Z1033" s="201">
        <v>0</v>
      </c>
      <c r="AA1033" s="150"/>
      <c r="AB1033" s="202">
        <v>5</v>
      </c>
      <c r="AC1033" s="203">
        <v>0</v>
      </c>
      <c r="AD1033" s="184">
        <v>0</v>
      </c>
      <c r="AE1033" s="203">
        <v>0</v>
      </c>
      <c r="AF1033" s="204">
        <v>0</v>
      </c>
      <c r="AG1033" s="193"/>
    </row>
    <row r="1034" spans="1:33" s="59" customFormat="1">
      <c r="A1034" s="194">
        <v>3516</v>
      </c>
      <c r="B1034" s="195">
        <v>3516332061</v>
      </c>
      <c r="C1034" s="196" t="s">
        <v>565</v>
      </c>
      <c r="D1034" s="197">
        <v>332</v>
      </c>
      <c r="E1034" s="196" t="s">
        <v>359</v>
      </c>
      <c r="F1034" s="197">
        <v>61</v>
      </c>
      <c r="G1034" s="198" t="s">
        <v>88</v>
      </c>
      <c r="H1034" s="180"/>
      <c r="I1034" s="181">
        <v>14733</v>
      </c>
      <c r="J1034" s="181">
        <v>613</v>
      </c>
      <c r="K1034" s="181">
        <v>0</v>
      </c>
      <c r="L1034" s="181">
        <v>1088</v>
      </c>
      <c r="M1034" s="181">
        <v>16434</v>
      </c>
      <c r="N1034" s="180"/>
      <c r="O1034" s="182">
        <v>18</v>
      </c>
      <c r="P1034" s="182">
        <v>0</v>
      </c>
      <c r="Q1034" s="183">
        <v>276228</v>
      </c>
      <c r="R1034" s="183">
        <v>0</v>
      </c>
      <c r="S1034" s="183">
        <f t="shared" ref="S1034:S1074" si="33">IFERROR(VLOOKUP(B1034,transp,2,FALSE),0)</f>
        <v>0</v>
      </c>
      <c r="T1034" s="183">
        <v>19584</v>
      </c>
      <c r="U1034" s="184">
        <f t="shared" ref="U1034:U1074" si="34">SUM(Q1034:T1034)</f>
        <v>295812</v>
      </c>
      <c r="V1034" s="185"/>
      <c r="W1034" s="199">
        <v>0</v>
      </c>
      <c r="X1034" s="200">
        <v>0.09</v>
      </c>
      <c r="Y1034" s="200">
        <v>4.8976625189419531E-2</v>
      </c>
      <c r="Z1034" s="201">
        <v>0</v>
      </c>
      <c r="AA1034" s="150"/>
      <c r="AB1034" s="202">
        <v>1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3516</v>
      </c>
      <c r="B1035" s="195">
        <v>3516332086</v>
      </c>
      <c r="C1035" s="196" t="s">
        <v>565</v>
      </c>
      <c r="D1035" s="197">
        <v>332</v>
      </c>
      <c r="E1035" s="196" t="s">
        <v>359</v>
      </c>
      <c r="F1035" s="197">
        <v>86</v>
      </c>
      <c r="G1035" s="198" t="s">
        <v>113</v>
      </c>
      <c r="H1035" s="180"/>
      <c r="I1035" s="181">
        <v>9754</v>
      </c>
      <c r="J1035" s="181">
        <v>993</v>
      </c>
      <c r="K1035" s="181">
        <v>0</v>
      </c>
      <c r="L1035" s="181">
        <v>1088</v>
      </c>
      <c r="M1035" s="181">
        <v>11835</v>
      </c>
      <c r="N1035" s="180"/>
      <c r="O1035" s="182">
        <v>1</v>
      </c>
      <c r="P1035" s="182">
        <v>0</v>
      </c>
      <c r="Q1035" s="183">
        <v>10747</v>
      </c>
      <c r="R1035" s="183">
        <v>0</v>
      </c>
      <c r="S1035" s="183">
        <f t="shared" si="33"/>
        <v>0</v>
      </c>
      <c r="T1035" s="183">
        <v>1088</v>
      </c>
      <c r="U1035" s="184">
        <f t="shared" si="34"/>
        <v>11835</v>
      </c>
      <c r="V1035" s="185"/>
      <c r="W1035" s="199">
        <v>0</v>
      </c>
      <c r="X1035" s="200">
        <v>0.09</v>
      </c>
      <c r="Y1035" s="200">
        <v>6.5242144265274263E-2</v>
      </c>
      <c r="Z1035" s="201">
        <v>0</v>
      </c>
      <c r="AA1035" s="150"/>
      <c r="AB1035" s="202">
        <v>0</v>
      </c>
      <c r="AC1035" s="203">
        <v>0</v>
      </c>
      <c r="AD1035" s="184">
        <v>0</v>
      </c>
      <c r="AE1035" s="203">
        <v>0</v>
      </c>
      <c r="AF1035" s="204">
        <v>0</v>
      </c>
      <c r="AG1035" s="193"/>
    </row>
    <row r="1036" spans="1:33" s="59" customFormat="1">
      <c r="A1036" s="194">
        <v>3516</v>
      </c>
      <c r="B1036" s="195">
        <v>3516332137</v>
      </c>
      <c r="C1036" s="196" t="s">
        <v>565</v>
      </c>
      <c r="D1036" s="197">
        <v>332</v>
      </c>
      <c r="E1036" s="196" t="s">
        <v>359</v>
      </c>
      <c r="F1036" s="197">
        <v>137</v>
      </c>
      <c r="G1036" s="198" t="s">
        <v>164</v>
      </c>
      <c r="H1036" s="180"/>
      <c r="I1036" s="181">
        <v>14965</v>
      </c>
      <c r="J1036" s="181">
        <v>1673</v>
      </c>
      <c r="K1036" s="181">
        <v>0</v>
      </c>
      <c r="L1036" s="181">
        <v>1088</v>
      </c>
      <c r="M1036" s="181">
        <v>17726</v>
      </c>
      <c r="N1036" s="180"/>
      <c r="O1036" s="182">
        <v>69</v>
      </c>
      <c r="P1036" s="182">
        <v>0</v>
      </c>
      <c r="Q1036" s="183">
        <v>1148022</v>
      </c>
      <c r="R1036" s="183">
        <v>0</v>
      </c>
      <c r="S1036" s="183">
        <f t="shared" si="33"/>
        <v>0</v>
      </c>
      <c r="T1036" s="183">
        <v>75072</v>
      </c>
      <c r="U1036" s="184">
        <f t="shared" si="34"/>
        <v>1223094</v>
      </c>
      <c r="V1036" s="185"/>
      <c r="W1036" s="199">
        <v>0</v>
      </c>
      <c r="X1036" s="200">
        <v>0.18</v>
      </c>
      <c r="Y1036" s="200">
        <v>0.11041497642220299</v>
      </c>
      <c r="Z1036" s="201">
        <v>0</v>
      </c>
      <c r="AA1036" s="150"/>
      <c r="AB1036" s="202">
        <v>12</v>
      </c>
      <c r="AC1036" s="203">
        <v>0</v>
      </c>
      <c r="AD1036" s="184">
        <v>0</v>
      </c>
      <c r="AE1036" s="203">
        <v>0</v>
      </c>
      <c r="AF1036" s="204">
        <v>0</v>
      </c>
      <c r="AG1036" s="193"/>
    </row>
    <row r="1037" spans="1:33" s="59" customFormat="1">
      <c r="A1037" s="194">
        <v>3516</v>
      </c>
      <c r="B1037" s="195">
        <v>3516332278</v>
      </c>
      <c r="C1037" s="196" t="s">
        <v>565</v>
      </c>
      <c r="D1037" s="197">
        <v>332</v>
      </c>
      <c r="E1037" s="196" t="s">
        <v>359</v>
      </c>
      <c r="F1037" s="197">
        <v>278</v>
      </c>
      <c r="G1037" s="198" t="s">
        <v>305</v>
      </c>
      <c r="H1037" s="180"/>
      <c r="I1037" s="181">
        <v>12145</v>
      </c>
      <c r="J1037" s="181">
        <v>2770</v>
      </c>
      <c r="K1037" s="181">
        <v>0</v>
      </c>
      <c r="L1037" s="181">
        <v>1088</v>
      </c>
      <c r="M1037" s="181">
        <v>16003</v>
      </c>
      <c r="N1037" s="180"/>
      <c r="O1037" s="182">
        <v>3</v>
      </c>
      <c r="P1037" s="182">
        <v>0</v>
      </c>
      <c r="Q1037" s="183">
        <v>44745</v>
      </c>
      <c r="R1037" s="183">
        <v>0</v>
      </c>
      <c r="S1037" s="183">
        <f t="shared" si="33"/>
        <v>0</v>
      </c>
      <c r="T1037" s="183">
        <v>3264</v>
      </c>
      <c r="U1037" s="184">
        <f t="shared" si="34"/>
        <v>48009</v>
      </c>
      <c r="V1037" s="185"/>
      <c r="W1037" s="199">
        <v>0</v>
      </c>
      <c r="X1037" s="200">
        <v>0.09</v>
      </c>
      <c r="Y1037" s="200">
        <v>7.0843398200404167E-2</v>
      </c>
      <c r="Z1037" s="201">
        <v>0</v>
      </c>
      <c r="AA1037" s="150"/>
      <c r="AB1037" s="202">
        <v>0</v>
      </c>
      <c r="AC1037" s="203">
        <v>0</v>
      </c>
      <c r="AD1037" s="184">
        <v>0</v>
      </c>
      <c r="AE1037" s="203">
        <v>0</v>
      </c>
      <c r="AF1037" s="204">
        <v>0</v>
      </c>
      <c r="AG1037" s="193"/>
    </row>
    <row r="1038" spans="1:33" s="59" customFormat="1">
      <c r="A1038" s="194">
        <v>3516</v>
      </c>
      <c r="B1038" s="195">
        <v>3516332281</v>
      </c>
      <c r="C1038" s="196" t="s">
        <v>565</v>
      </c>
      <c r="D1038" s="197">
        <v>332</v>
      </c>
      <c r="E1038" s="196" t="s">
        <v>359</v>
      </c>
      <c r="F1038" s="197">
        <v>281</v>
      </c>
      <c r="G1038" s="198" t="s">
        <v>308</v>
      </c>
      <c r="H1038" s="180"/>
      <c r="I1038" s="181">
        <v>15994</v>
      </c>
      <c r="J1038" s="181">
        <v>3</v>
      </c>
      <c r="K1038" s="181">
        <v>0</v>
      </c>
      <c r="L1038" s="181">
        <v>1088</v>
      </c>
      <c r="M1038" s="181">
        <v>17085</v>
      </c>
      <c r="N1038" s="180"/>
      <c r="O1038" s="182">
        <v>138</v>
      </c>
      <c r="P1038" s="182">
        <v>0</v>
      </c>
      <c r="Q1038" s="183">
        <v>2207586</v>
      </c>
      <c r="R1038" s="183">
        <v>0</v>
      </c>
      <c r="S1038" s="183">
        <f t="shared" si="33"/>
        <v>0</v>
      </c>
      <c r="T1038" s="183">
        <v>150144</v>
      </c>
      <c r="U1038" s="184">
        <f t="shared" si="34"/>
        <v>2357730</v>
      </c>
      <c r="V1038" s="185"/>
      <c r="W1038" s="199">
        <v>0</v>
      </c>
      <c r="X1038" s="200">
        <v>0.18</v>
      </c>
      <c r="Y1038" s="200">
        <v>0.14941709021422631</v>
      </c>
      <c r="Z1038" s="201">
        <v>0</v>
      </c>
      <c r="AA1038" s="150"/>
      <c r="AB1038" s="202">
        <v>20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3516</v>
      </c>
      <c r="B1039" s="195">
        <v>3516332325</v>
      </c>
      <c r="C1039" s="196" t="s">
        <v>565</v>
      </c>
      <c r="D1039" s="197">
        <v>332</v>
      </c>
      <c r="E1039" s="196" t="s">
        <v>359</v>
      </c>
      <c r="F1039" s="197">
        <v>325</v>
      </c>
      <c r="G1039" s="198" t="s">
        <v>352</v>
      </c>
      <c r="H1039" s="180"/>
      <c r="I1039" s="181">
        <v>13746</v>
      </c>
      <c r="J1039" s="181">
        <v>1333</v>
      </c>
      <c r="K1039" s="181">
        <v>0</v>
      </c>
      <c r="L1039" s="181">
        <v>1088</v>
      </c>
      <c r="M1039" s="181">
        <v>16167</v>
      </c>
      <c r="N1039" s="180"/>
      <c r="O1039" s="182">
        <v>31</v>
      </c>
      <c r="P1039" s="182">
        <v>0</v>
      </c>
      <c r="Q1039" s="183">
        <v>467449</v>
      </c>
      <c r="R1039" s="183">
        <v>0</v>
      </c>
      <c r="S1039" s="183">
        <f t="shared" si="33"/>
        <v>0</v>
      </c>
      <c r="T1039" s="183">
        <v>33728</v>
      </c>
      <c r="U1039" s="184">
        <f t="shared" si="34"/>
        <v>501177</v>
      </c>
      <c r="V1039" s="185"/>
      <c r="W1039" s="199">
        <v>0</v>
      </c>
      <c r="X1039" s="200">
        <v>0.09</v>
      </c>
      <c r="Y1039" s="200">
        <v>1.4931310133781295E-2</v>
      </c>
      <c r="Z1039" s="201">
        <v>0</v>
      </c>
      <c r="AA1039" s="150"/>
      <c r="AB1039" s="202">
        <v>3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3516</v>
      </c>
      <c r="B1040" s="195">
        <v>3516332332</v>
      </c>
      <c r="C1040" s="196" t="s">
        <v>565</v>
      </c>
      <c r="D1040" s="197">
        <v>332</v>
      </c>
      <c r="E1040" s="196" t="s">
        <v>359</v>
      </c>
      <c r="F1040" s="197">
        <v>332</v>
      </c>
      <c r="G1040" s="198" t="s">
        <v>359</v>
      </c>
      <c r="H1040" s="180"/>
      <c r="I1040" s="181">
        <v>14540</v>
      </c>
      <c r="J1040" s="181">
        <v>1101</v>
      </c>
      <c r="K1040" s="181">
        <v>0</v>
      </c>
      <c r="L1040" s="181">
        <v>1088</v>
      </c>
      <c r="M1040" s="181">
        <v>16729</v>
      </c>
      <c r="N1040" s="180"/>
      <c r="O1040" s="182">
        <v>59</v>
      </c>
      <c r="P1040" s="182">
        <v>0</v>
      </c>
      <c r="Q1040" s="183">
        <v>922819</v>
      </c>
      <c r="R1040" s="183">
        <v>0</v>
      </c>
      <c r="S1040" s="183">
        <f t="shared" si="33"/>
        <v>0</v>
      </c>
      <c r="T1040" s="183">
        <v>64192</v>
      </c>
      <c r="U1040" s="184">
        <f t="shared" si="34"/>
        <v>987011</v>
      </c>
      <c r="V1040" s="185"/>
      <c r="W1040" s="199">
        <v>0</v>
      </c>
      <c r="X1040" s="200">
        <v>0.09</v>
      </c>
      <c r="Y1040" s="200">
        <v>2.5912383040564823E-2</v>
      </c>
      <c r="Z1040" s="201">
        <v>0</v>
      </c>
      <c r="AA1040" s="150"/>
      <c r="AB1040" s="202">
        <v>9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3517</v>
      </c>
      <c r="B1041" s="195">
        <v>3517239001</v>
      </c>
      <c r="C1041" s="196" t="s">
        <v>566</v>
      </c>
      <c r="D1041" s="197">
        <v>239</v>
      </c>
      <c r="E1041" s="196" t="s">
        <v>266</v>
      </c>
      <c r="F1041" s="197">
        <v>1</v>
      </c>
      <c r="G1041" s="198" t="s">
        <v>28</v>
      </c>
      <c r="H1041" s="180"/>
      <c r="I1041" s="181">
        <v>13209.638479441464</v>
      </c>
      <c r="J1041" s="181">
        <v>1310</v>
      </c>
      <c r="K1041" s="181">
        <v>0</v>
      </c>
      <c r="L1041" s="181">
        <v>1088</v>
      </c>
      <c r="M1041" s="181">
        <v>15607.638479441464</v>
      </c>
      <c r="N1041" s="180"/>
      <c r="O1041" s="182">
        <v>1</v>
      </c>
      <c r="P1041" s="182">
        <v>0</v>
      </c>
      <c r="Q1041" s="183">
        <v>14347</v>
      </c>
      <c r="R1041" s="183">
        <v>0</v>
      </c>
      <c r="S1041" s="183">
        <f t="shared" si="33"/>
        <v>0</v>
      </c>
      <c r="T1041" s="183">
        <v>1075</v>
      </c>
      <c r="U1041" s="184">
        <f t="shared" si="34"/>
        <v>15422</v>
      </c>
      <c r="V1041" s="185"/>
      <c r="W1041" s="199">
        <v>1.1857707509881422E-2</v>
      </c>
      <c r="X1041" s="200">
        <v>0.09</v>
      </c>
      <c r="Y1041" s="200">
        <v>2.1174847321969389E-2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3517</v>
      </c>
      <c r="B1042" s="195">
        <v>3517239036</v>
      </c>
      <c r="C1042" s="196" t="s">
        <v>566</v>
      </c>
      <c r="D1042" s="197">
        <v>239</v>
      </c>
      <c r="E1042" s="196" t="s">
        <v>266</v>
      </c>
      <c r="F1042" s="197">
        <v>36</v>
      </c>
      <c r="G1042" s="198" t="s">
        <v>63</v>
      </c>
      <c r="H1042" s="180"/>
      <c r="I1042" s="181">
        <v>16139</v>
      </c>
      <c r="J1042" s="181">
        <v>7667</v>
      </c>
      <c r="K1042" s="181">
        <v>0</v>
      </c>
      <c r="L1042" s="181">
        <v>1088</v>
      </c>
      <c r="M1042" s="181">
        <v>24894</v>
      </c>
      <c r="N1042" s="180"/>
      <c r="O1042" s="182">
        <v>5</v>
      </c>
      <c r="P1042" s="182">
        <v>0</v>
      </c>
      <c r="Q1042" s="183">
        <v>117620</v>
      </c>
      <c r="R1042" s="183">
        <v>0</v>
      </c>
      <c r="S1042" s="183">
        <f t="shared" si="33"/>
        <v>0</v>
      </c>
      <c r="T1042" s="183">
        <v>5375</v>
      </c>
      <c r="U1042" s="184">
        <f t="shared" si="34"/>
        <v>122995</v>
      </c>
      <c r="V1042" s="185"/>
      <c r="W1042" s="199">
        <v>5.9288537549407112E-2</v>
      </c>
      <c r="X1042" s="200">
        <v>0.09</v>
      </c>
      <c r="Y1042" s="200">
        <v>6.3070760515884172E-2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3517</v>
      </c>
      <c r="B1043" s="195">
        <v>3517239040</v>
      </c>
      <c r="C1043" s="196" t="s">
        <v>566</v>
      </c>
      <c r="D1043" s="197">
        <v>239</v>
      </c>
      <c r="E1043" s="196" t="s">
        <v>266</v>
      </c>
      <c r="F1043" s="197">
        <v>40</v>
      </c>
      <c r="G1043" s="198" t="s">
        <v>67</v>
      </c>
      <c r="H1043" s="180"/>
      <c r="I1043" s="181">
        <v>12954.484033485678</v>
      </c>
      <c r="J1043" s="181">
        <v>3091</v>
      </c>
      <c r="K1043" s="181">
        <v>0</v>
      </c>
      <c r="L1043" s="181">
        <v>1088</v>
      </c>
      <c r="M1043" s="181">
        <v>17133.484033485678</v>
      </c>
      <c r="N1043" s="180"/>
      <c r="O1043" s="182">
        <v>2</v>
      </c>
      <c r="P1043" s="182">
        <v>0</v>
      </c>
      <c r="Q1043" s="183">
        <v>31710</v>
      </c>
      <c r="R1043" s="183">
        <v>0</v>
      </c>
      <c r="S1043" s="183">
        <f t="shared" si="33"/>
        <v>0</v>
      </c>
      <c r="T1043" s="183">
        <v>2150</v>
      </c>
      <c r="U1043" s="184">
        <f t="shared" si="34"/>
        <v>33860</v>
      </c>
      <c r="V1043" s="185"/>
      <c r="W1043" s="199">
        <v>2.3715415019762844E-2</v>
      </c>
      <c r="X1043" s="200">
        <v>0.09</v>
      </c>
      <c r="Y1043" s="200">
        <v>4.9915978714833555E-3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3517</v>
      </c>
      <c r="B1044" s="195">
        <v>3517239044</v>
      </c>
      <c r="C1044" s="196" t="s">
        <v>566</v>
      </c>
      <c r="D1044" s="197">
        <v>239</v>
      </c>
      <c r="E1044" s="196" t="s">
        <v>266</v>
      </c>
      <c r="F1044" s="197">
        <v>44</v>
      </c>
      <c r="G1044" s="198" t="s">
        <v>71</v>
      </c>
      <c r="H1044" s="180"/>
      <c r="I1044" s="181">
        <v>16273.988402945508</v>
      </c>
      <c r="J1044" s="181">
        <v>283</v>
      </c>
      <c r="K1044" s="181">
        <v>0</v>
      </c>
      <c r="L1044" s="181">
        <v>1088</v>
      </c>
      <c r="M1044" s="181">
        <v>17644.988402945506</v>
      </c>
      <c r="N1044" s="180"/>
      <c r="O1044" s="182">
        <v>1</v>
      </c>
      <c r="P1044" s="182">
        <v>0</v>
      </c>
      <c r="Q1044" s="183">
        <v>16361</v>
      </c>
      <c r="R1044" s="183">
        <v>0</v>
      </c>
      <c r="S1044" s="183">
        <f t="shared" si="33"/>
        <v>0</v>
      </c>
      <c r="T1044" s="183">
        <v>1075</v>
      </c>
      <c r="U1044" s="184">
        <f t="shared" si="34"/>
        <v>17436</v>
      </c>
      <c r="V1044" s="185"/>
      <c r="W1044" s="199">
        <v>1.1857707509881422E-2</v>
      </c>
      <c r="X1044" s="200">
        <v>0.18</v>
      </c>
      <c r="Y1044" s="200">
        <v>8.4659399257885931E-2</v>
      </c>
      <c r="Z1044" s="201">
        <v>0</v>
      </c>
      <c r="AA1044" s="150"/>
      <c r="AB1044" s="202">
        <v>0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3517</v>
      </c>
      <c r="B1045" s="195">
        <v>3517239052</v>
      </c>
      <c r="C1045" s="196" t="s">
        <v>566</v>
      </c>
      <c r="D1045" s="197">
        <v>239</v>
      </c>
      <c r="E1045" s="196" t="s">
        <v>266</v>
      </c>
      <c r="F1045" s="197">
        <v>52</v>
      </c>
      <c r="G1045" s="198" t="s">
        <v>79</v>
      </c>
      <c r="H1045" s="180"/>
      <c r="I1045" s="181">
        <v>14833</v>
      </c>
      <c r="J1045" s="181">
        <v>5901</v>
      </c>
      <c r="K1045" s="181">
        <v>0</v>
      </c>
      <c r="L1045" s="181">
        <v>1088</v>
      </c>
      <c r="M1045" s="181">
        <v>21822</v>
      </c>
      <c r="N1045" s="180"/>
      <c r="O1045" s="182">
        <v>18</v>
      </c>
      <c r="P1045" s="182">
        <v>0</v>
      </c>
      <c r="Q1045" s="183">
        <v>368784</v>
      </c>
      <c r="R1045" s="183">
        <v>0</v>
      </c>
      <c r="S1045" s="183">
        <f t="shared" si="33"/>
        <v>0</v>
      </c>
      <c r="T1045" s="183">
        <v>19350</v>
      </c>
      <c r="U1045" s="184">
        <f t="shared" si="34"/>
        <v>388134</v>
      </c>
      <c r="V1045" s="185"/>
      <c r="W1045" s="199">
        <v>0.21343873517786552</v>
      </c>
      <c r="X1045" s="200">
        <v>0.09</v>
      </c>
      <c r="Y1045" s="200">
        <v>4.310558056604924E-2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3517</v>
      </c>
      <c r="B1046" s="195">
        <v>3517239072</v>
      </c>
      <c r="C1046" s="196" t="s">
        <v>566</v>
      </c>
      <c r="D1046" s="197">
        <v>239</v>
      </c>
      <c r="E1046" s="196" t="s">
        <v>266</v>
      </c>
      <c r="F1046" s="197">
        <v>72</v>
      </c>
      <c r="G1046" s="198" t="s">
        <v>99</v>
      </c>
      <c r="H1046" s="180"/>
      <c r="I1046" s="181">
        <v>16913</v>
      </c>
      <c r="J1046" s="181">
        <v>4140</v>
      </c>
      <c r="K1046" s="181">
        <v>0</v>
      </c>
      <c r="L1046" s="181">
        <v>1088</v>
      </c>
      <c r="M1046" s="181">
        <v>22141</v>
      </c>
      <c r="N1046" s="180"/>
      <c r="O1046" s="182">
        <v>1</v>
      </c>
      <c r="P1046" s="182">
        <v>0</v>
      </c>
      <c r="Q1046" s="183">
        <v>20803</v>
      </c>
      <c r="R1046" s="183">
        <v>0</v>
      </c>
      <c r="S1046" s="183">
        <f t="shared" si="33"/>
        <v>0</v>
      </c>
      <c r="T1046" s="183">
        <v>1075</v>
      </c>
      <c r="U1046" s="184">
        <f t="shared" si="34"/>
        <v>21878</v>
      </c>
      <c r="V1046" s="185"/>
      <c r="W1046" s="199">
        <v>1.1857707509881422E-2</v>
      </c>
      <c r="X1046" s="200">
        <v>0.09</v>
      </c>
      <c r="Y1046" s="200">
        <v>3.2337786577233529E-3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3517</v>
      </c>
      <c r="B1047" s="195">
        <v>3517239073</v>
      </c>
      <c r="C1047" s="196" t="s">
        <v>566</v>
      </c>
      <c r="D1047" s="197">
        <v>239</v>
      </c>
      <c r="E1047" s="196" t="s">
        <v>266</v>
      </c>
      <c r="F1047" s="197">
        <v>73</v>
      </c>
      <c r="G1047" s="198" t="s">
        <v>100</v>
      </c>
      <c r="H1047" s="180"/>
      <c r="I1047" s="181">
        <v>12879.904565003901</v>
      </c>
      <c r="J1047" s="181">
        <v>9468</v>
      </c>
      <c r="K1047" s="181">
        <v>0</v>
      </c>
      <c r="L1047" s="181">
        <v>1088</v>
      </c>
      <c r="M1047" s="181">
        <v>23435.904565003901</v>
      </c>
      <c r="N1047" s="180"/>
      <c r="O1047" s="182">
        <v>1</v>
      </c>
      <c r="P1047" s="182">
        <v>0</v>
      </c>
      <c r="Q1047" s="183">
        <v>22083</v>
      </c>
      <c r="R1047" s="183">
        <v>0</v>
      </c>
      <c r="S1047" s="183">
        <f t="shared" si="33"/>
        <v>0</v>
      </c>
      <c r="T1047" s="183">
        <v>1075</v>
      </c>
      <c r="U1047" s="184">
        <f t="shared" si="34"/>
        <v>23158</v>
      </c>
      <c r="V1047" s="185"/>
      <c r="W1047" s="199">
        <v>1.1857707509881422E-2</v>
      </c>
      <c r="X1047" s="200">
        <v>0.09</v>
      </c>
      <c r="Y1047" s="200">
        <v>1.2852499121079122E-2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3517</v>
      </c>
      <c r="B1048" s="195">
        <v>3517239082</v>
      </c>
      <c r="C1048" s="196" t="s">
        <v>566</v>
      </c>
      <c r="D1048" s="197">
        <v>239</v>
      </c>
      <c r="E1048" s="196" t="s">
        <v>266</v>
      </c>
      <c r="F1048" s="197">
        <v>82</v>
      </c>
      <c r="G1048" s="198" t="s">
        <v>109</v>
      </c>
      <c r="H1048" s="180"/>
      <c r="I1048" s="181">
        <v>16178</v>
      </c>
      <c r="J1048" s="181">
        <v>7424</v>
      </c>
      <c r="K1048" s="181">
        <v>0</v>
      </c>
      <c r="L1048" s="181">
        <v>1088</v>
      </c>
      <c r="M1048" s="181">
        <v>24690</v>
      </c>
      <c r="N1048" s="180"/>
      <c r="O1048" s="182">
        <v>1</v>
      </c>
      <c r="P1048" s="182">
        <v>0</v>
      </c>
      <c r="Q1048" s="183">
        <v>23322</v>
      </c>
      <c r="R1048" s="183">
        <v>0</v>
      </c>
      <c r="S1048" s="183">
        <f t="shared" si="33"/>
        <v>0</v>
      </c>
      <c r="T1048" s="183">
        <v>1075</v>
      </c>
      <c r="U1048" s="184">
        <f t="shared" si="34"/>
        <v>24397</v>
      </c>
      <c r="V1048" s="185"/>
      <c r="W1048" s="199">
        <v>1.1857707509881422E-2</v>
      </c>
      <c r="X1048" s="200">
        <v>0.09</v>
      </c>
      <c r="Y1048" s="200">
        <v>4.3408551573969325E-3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3517</v>
      </c>
      <c r="B1049" s="195">
        <v>3517239083</v>
      </c>
      <c r="C1049" s="196" t="s">
        <v>566</v>
      </c>
      <c r="D1049" s="197">
        <v>239</v>
      </c>
      <c r="E1049" s="196" t="s">
        <v>266</v>
      </c>
      <c r="F1049" s="197">
        <v>83</v>
      </c>
      <c r="G1049" s="198" t="s">
        <v>110</v>
      </c>
      <c r="H1049" s="180"/>
      <c r="I1049" s="181">
        <v>11960</v>
      </c>
      <c r="J1049" s="181">
        <v>1929</v>
      </c>
      <c r="K1049" s="181">
        <v>0</v>
      </c>
      <c r="L1049" s="181">
        <v>1088</v>
      </c>
      <c r="M1049" s="181">
        <v>14977</v>
      </c>
      <c r="N1049" s="180"/>
      <c r="O1049" s="182">
        <v>1</v>
      </c>
      <c r="P1049" s="182">
        <v>0</v>
      </c>
      <c r="Q1049" s="183">
        <v>13724</v>
      </c>
      <c r="R1049" s="183">
        <v>0</v>
      </c>
      <c r="S1049" s="183">
        <f t="shared" si="33"/>
        <v>0</v>
      </c>
      <c r="T1049" s="183">
        <v>1075</v>
      </c>
      <c r="U1049" s="184">
        <f t="shared" si="34"/>
        <v>14799</v>
      </c>
      <c r="V1049" s="185"/>
      <c r="W1049" s="199">
        <v>1.1857707509881422E-2</v>
      </c>
      <c r="X1049" s="200">
        <v>0.09</v>
      </c>
      <c r="Y1049" s="200">
        <v>9.9292394066740862E-3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3517</v>
      </c>
      <c r="B1050" s="195">
        <v>3517239094</v>
      </c>
      <c r="C1050" s="196" t="s">
        <v>566</v>
      </c>
      <c r="D1050" s="197">
        <v>239</v>
      </c>
      <c r="E1050" s="196" t="s">
        <v>266</v>
      </c>
      <c r="F1050" s="197">
        <v>94</v>
      </c>
      <c r="G1050" s="198" t="s">
        <v>121</v>
      </c>
      <c r="H1050" s="180"/>
      <c r="I1050" s="181">
        <v>13282.055354377604</v>
      </c>
      <c r="J1050" s="181">
        <v>486</v>
      </c>
      <c r="K1050" s="181">
        <v>0</v>
      </c>
      <c r="L1050" s="181">
        <v>1088</v>
      </c>
      <c r="M1050" s="181">
        <v>14856.055354377604</v>
      </c>
      <c r="N1050" s="180"/>
      <c r="O1050" s="182">
        <v>2</v>
      </c>
      <c r="P1050" s="182">
        <v>0</v>
      </c>
      <c r="Q1050" s="183">
        <v>27210</v>
      </c>
      <c r="R1050" s="183">
        <v>0</v>
      </c>
      <c r="S1050" s="183">
        <f t="shared" si="33"/>
        <v>0</v>
      </c>
      <c r="T1050" s="183">
        <v>2150</v>
      </c>
      <c r="U1050" s="184">
        <f t="shared" si="34"/>
        <v>29360</v>
      </c>
      <c r="V1050" s="185"/>
      <c r="W1050" s="199">
        <v>2.3715415019762844E-2</v>
      </c>
      <c r="X1050" s="200">
        <v>0.09</v>
      </c>
      <c r="Y1050" s="200">
        <v>1.1736875048607097E-3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3517</v>
      </c>
      <c r="B1051" s="195">
        <v>3517239095</v>
      </c>
      <c r="C1051" s="196" t="s">
        <v>566</v>
      </c>
      <c r="D1051" s="197">
        <v>239</v>
      </c>
      <c r="E1051" s="196" t="s">
        <v>266</v>
      </c>
      <c r="F1051" s="197">
        <v>95</v>
      </c>
      <c r="G1051" s="198" t="s">
        <v>122</v>
      </c>
      <c r="H1051" s="180"/>
      <c r="I1051" s="181">
        <v>18651</v>
      </c>
      <c r="J1051" s="181">
        <v>45</v>
      </c>
      <c r="K1051" s="181">
        <v>0</v>
      </c>
      <c r="L1051" s="181">
        <v>1088</v>
      </c>
      <c r="M1051" s="181">
        <v>19784</v>
      </c>
      <c r="N1051" s="180"/>
      <c r="O1051" s="182">
        <v>1</v>
      </c>
      <c r="P1051" s="182">
        <v>0</v>
      </c>
      <c r="Q1051" s="183">
        <v>18474</v>
      </c>
      <c r="R1051" s="183">
        <v>0</v>
      </c>
      <c r="S1051" s="183">
        <f t="shared" si="33"/>
        <v>0</v>
      </c>
      <c r="T1051" s="183">
        <v>1075</v>
      </c>
      <c r="U1051" s="184">
        <f t="shared" si="34"/>
        <v>19549</v>
      </c>
      <c r="V1051" s="185"/>
      <c r="W1051" s="199">
        <v>1.1857707509881422E-2</v>
      </c>
      <c r="X1051" s="200">
        <v>0.18</v>
      </c>
      <c r="Y1051" s="200">
        <v>0.13194750985476952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3517</v>
      </c>
      <c r="B1052" s="195">
        <v>3517239096</v>
      </c>
      <c r="C1052" s="196" t="s">
        <v>566</v>
      </c>
      <c r="D1052" s="197">
        <v>239</v>
      </c>
      <c r="E1052" s="196" t="s">
        <v>266</v>
      </c>
      <c r="F1052" s="197">
        <v>96</v>
      </c>
      <c r="G1052" s="198" t="s">
        <v>123</v>
      </c>
      <c r="H1052" s="180"/>
      <c r="I1052" s="181">
        <v>17454</v>
      </c>
      <c r="J1052" s="181">
        <v>9903</v>
      </c>
      <c r="K1052" s="181">
        <v>0</v>
      </c>
      <c r="L1052" s="181">
        <v>1088</v>
      </c>
      <c r="M1052" s="181">
        <v>28445</v>
      </c>
      <c r="N1052" s="180"/>
      <c r="O1052" s="182">
        <v>3</v>
      </c>
      <c r="P1052" s="182">
        <v>0</v>
      </c>
      <c r="Q1052" s="183">
        <v>81099</v>
      </c>
      <c r="R1052" s="183">
        <v>0</v>
      </c>
      <c r="S1052" s="183">
        <f t="shared" si="33"/>
        <v>0</v>
      </c>
      <c r="T1052" s="183">
        <v>3225</v>
      </c>
      <c r="U1052" s="184">
        <f t="shared" si="34"/>
        <v>84324</v>
      </c>
      <c r="V1052" s="185"/>
      <c r="W1052" s="199">
        <v>3.5573122529644265E-2</v>
      </c>
      <c r="X1052" s="200">
        <v>0.09</v>
      </c>
      <c r="Y1052" s="200">
        <v>3.9914559777929459E-2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3517</v>
      </c>
      <c r="B1053" s="195">
        <v>3517239131</v>
      </c>
      <c r="C1053" s="196" t="s">
        <v>566</v>
      </c>
      <c r="D1053" s="197">
        <v>239</v>
      </c>
      <c r="E1053" s="196" t="s">
        <v>266</v>
      </c>
      <c r="F1053" s="197">
        <v>131</v>
      </c>
      <c r="G1053" s="198" t="s">
        <v>158</v>
      </c>
      <c r="H1053" s="180"/>
      <c r="I1053" s="181">
        <v>16178</v>
      </c>
      <c r="J1053" s="181">
        <v>7619</v>
      </c>
      <c r="K1053" s="181">
        <v>0</v>
      </c>
      <c r="L1053" s="181">
        <v>1088</v>
      </c>
      <c r="M1053" s="181">
        <v>24885</v>
      </c>
      <c r="N1053" s="180"/>
      <c r="O1053" s="182">
        <v>1</v>
      </c>
      <c r="P1053" s="182">
        <v>0</v>
      </c>
      <c r="Q1053" s="183">
        <v>23515</v>
      </c>
      <c r="R1053" s="183">
        <v>0</v>
      </c>
      <c r="S1053" s="183">
        <f t="shared" si="33"/>
        <v>0</v>
      </c>
      <c r="T1053" s="183">
        <v>1075</v>
      </c>
      <c r="U1053" s="184">
        <f t="shared" si="34"/>
        <v>24590</v>
      </c>
      <c r="V1053" s="185"/>
      <c r="W1053" s="199">
        <v>1.1857707509881422E-2</v>
      </c>
      <c r="X1053" s="200">
        <v>0.09</v>
      </c>
      <c r="Y1053" s="200">
        <v>3.2949968842480152E-3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3517</v>
      </c>
      <c r="B1054" s="195">
        <v>3517239167</v>
      </c>
      <c r="C1054" s="196" t="s">
        <v>566</v>
      </c>
      <c r="D1054" s="197">
        <v>239</v>
      </c>
      <c r="E1054" s="196" t="s">
        <v>266</v>
      </c>
      <c r="F1054" s="197">
        <v>167</v>
      </c>
      <c r="G1054" s="198" t="s">
        <v>194</v>
      </c>
      <c r="H1054" s="180"/>
      <c r="I1054" s="181">
        <v>16403</v>
      </c>
      <c r="J1054" s="181">
        <v>7969</v>
      </c>
      <c r="K1054" s="181">
        <v>0</v>
      </c>
      <c r="L1054" s="181">
        <v>1088</v>
      </c>
      <c r="M1054" s="181">
        <v>25460</v>
      </c>
      <c r="N1054" s="180"/>
      <c r="O1054" s="182">
        <v>1</v>
      </c>
      <c r="P1054" s="182">
        <v>0</v>
      </c>
      <c r="Q1054" s="183">
        <v>24083</v>
      </c>
      <c r="R1054" s="183">
        <v>0</v>
      </c>
      <c r="S1054" s="183">
        <f t="shared" si="33"/>
        <v>0</v>
      </c>
      <c r="T1054" s="183">
        <v>1075</v>
      </c>
      <c r="U1054" s="184">
        <f t="shared" si="34"/>
        <v>25158</v>
      </c>
      <c r="V1054" s="185"/>
      <c r="W1054" s="199">
        <v>1.1857707509881422E-2</v>
      </c>
      <c r="X1054" s="200">
        <v>0.09</v>
      </c>
      <c r="Y1054" s="200">
        <v>1.4501756821861828E-2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3517</v>
      </c>
      <c r="B1055" s="195">
        <v>3517239171</v>
      </c>
      <c r="C1055" s="196" t="s">
        <v>566</v>
      </c>
      <c r="D1055" s="197">
        <v>239</v>
      </c>
      <c r="E1055" s="196" t="s">
        <v>266</v>
      </c>
      <c r="F1055" s="197">
        <v>171</v>
      </c>
      <c r="G1055" s="198" t="s">
        <v>198</v>
      </c>
      <c r="H1055" s="180"/>
      <c r="I1055" s="181">
        <v>14922</v>
      </c>
      <c r="J1055" s="181">
        <v>4134</v>
      </c>
      <c r="K1055" s="181">
        <v>0</v>
      </c>
      <c r="L1055" s="181">
        <v>1088</v>
      </c>
      <c r="M1055" s="181">
        <v>20144</v>
      </c>
      <c r="N1055" s="180"/>
      <c r="O1055" s="182">
        <v>16</v>
      </c>
      <c r="P1055" s="182">
        <v>0</v>
      </c>
      <c r="Q1055" s="183">
        <v>301280</v>
      </c>
      <c r="R1055" s="183">
        <v>0</v>
      </c>
      <c r="S1055" s="183">
        <f t="shared" si="33"/>
        <v>0</v>
      </c>
      <c r="T1055" s="183">
        <v>17200</v>
      </c>
      <c r="U1055" s="184">
        <f t="shared" si="34"/>
        <v>318480</v>
      </c>
      <c r="V1055" s="185"/>
      <c r="W1055" s="199">
        <v>0.1897233201581027</v>
      </c>
      <c r="X1055" s="200">
        <v>0.09</v>
      </c>
      <c r="Y1055" s="200">
        <v>1.1955773011815029E-2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3517</v>
      </c>
      <c r="B1056" s="195">
        <v>3517239182</v>
      </c>
      <c r="C1056" s="196" t="s">
        <v>566</v>
      </c>
      <c r="D1056" s="197">
        <v>239</v>
      </c>
      <c r="E1056" s="196" t="s">
        <v>266</v>
      </c>
      <c r="F1056" s="197">
        <v>182</v>
      </c>
      <c r="G1056" s="198" t="s">
        <v>209</v>
      </c>
      <c r="H1056" s="180"/>
      <c r="I1056" s="181">
        <v>16538</v>
      </c>
      <c r="J1056" s="181">
        <v>3208</v>
      </c>
      <c r="K1056" s="181">
        <v>0</v>
      </c>
      <c r="L1056" s="181">
        <v>1088</v>
      </c>
      <c r="M1056" s="181">
        <v>20834</v>
      </c>
      <c r="N1056" s="180"/>
      <c r="O1056" s="182">
        <v>8</v>
      </c>
      <c r="P1056" s="182">
        <v>0</v>
      </c>
      <c r="Q1056" s="183">
        <v>156096</v>
      </c>
      <c r="R1056" s="183">
        <v>0</v>
      </c>
      <c r="S1056" s="183">
        <f t="shared" si="33"/>
        <v>0</v>
      </c>
      <c r="T1056" s="183">
        <v>8600</v>
      </c>
      <c r="U1056" s="184">
        <f t="shared" si="34"/>
        <v>164696</v>
      </c>
      <c r="V1056" s="185"/>
      <c r="W1056" s="199">
        <v>9.4861660079051377E-2</v>
      </c>
      <c r="X1056" s="200">
        <v>0.09</v>
      </c>
      <c r="Y1056" s="200">
        <v>1.6993498019074838E-2</v>
      </c>
      <c r="Z1056" s="201">
        <v>0</v>
      </c>
      <c r="AA1056" s="150"/>
      <c r="AB1056" s="202">
        <v>0</v>
      </c>
      <c r="AC1056" s="203">
        <v>0</v>
      </c>
      <c r="AD1056" s="184">
        <v>0</v>
      </c>
      <c r="AE1056" s="203">
        <v>0</v>
      </c>
      <c r="AF1056" s="204">
        <v>0</v>
      </c>
      <c r="AG1056" s="193"/>
    </row>
    <row r="1057" spans="1:33" s="59" customFormat="1">
      <c r="A1057" s="194">
        <v>3517</v>
      </c>
      <c r="B1057" s="195">
        <v>3517239231</v>
      </c>
      <c r="C1057" s="196" t="s">
        <v>566</v>
      </c>
      <c r="D1057" s="197">
        <v>239</v>
      </c>
      <c r="E1057" s="196" t="s">
        <v>266</v>
      </c>
      <c r="F1057" s="197">
        <v>231</v>
      </c>
      <c r="G1057" s="198" t="s">
        <v>258</v>
      </c>
      <c r="H1057" s="180"/>
      <c r="I1057" s="181">
        <v>15848</v>
      </c>
      <c r="J1057" s="181">
        <v>4305</v>
      </c>
      <c r="K1057" s="181">
        <v>0</v>
      </c>
      <c r="L1057" s="181">
        <v>1088</v>
      </c>
      <c r="M1057" s="181">
        <v>21241</v>
      </c>
      <c r="N1057" s="180"/>
      <c r="O1057" s="182">
        <v>14</v>
      </c>
      <c r="P1057" s="182">
        <v>0</v>
      </c>
      <c r="Q1057" s="183">
        <v>278796</v>
      </c>
      <c r="R1057" s="183">
        <v>0</v>
      </c>
      <c r="S1057" s="183">
        <f t="shared" si="33"/>
        <v>0</v>
      </c>
      <c r="T1057" s="183">
        <v>15050</v>
      </c>
      <c r="U1057" s="184">
        <f t="shared" si="34"/>
        <v>293846</v>
      </c>
      <c r="V1057" s="185"/>
      <c r="W1057" s="199">
        <v>0.16600790513833988</v>
      </c>
      <c r="X1057" s="200">
        <v>0.09</v>
      </c>
      <c r="Y1057" s="200">
        <v>2.0898985460098097E-2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3517</v>
      </c>
      <c r="B1058" s="195">
        <v>3517239239</v>
      </c>
      <c r="C1058" s="196" t="s">
        <v>566</v>
      </c>
      <c r="D1058" s="197">
        <v>239</v>
      </c>
      <c r="E1058" s="196" t="s">
        <v>266</v>
      </c>
      <c r="F1058" s="197">
        <v>239</v>
      </c>
      <c r="G1058" s="198" t="s">
        <v>266</v>
      </c>
      <c r="H1058" s="180"/>
      <c r="I1058" s="181">
        <v>15220</v>
      </c>
      <c r="J1058" s="181">
        <v>5194</v>
      </c>
      <c r="K1058" s="181">
        <v>0</v>
      </c>
      <c r="L1058" s="181">
        <v>1088</v>
      </c>
      <c r="M1058" s="181">
        <v>21502</v>
      </c>
      <c r="N1058" s="180"/>
      <c r="O1058" s="182">
        <v>98</v>
      </c>
      <c r="P1058" s="182">
        <v>0</v>
      </c>
      <c r="Q1058" s="183">
        <v>1976856</v>
      </c>
      <c r="R1058" s="183">
        <v>0</v>
      </c>
      <c r="S1058" s="183">
        <f t="shared" si="33"/>
        <v>0</v>
      </c>
      <c r="T1058" s="183">
        <v>105350</v>
      </c>
      <c r="U1058" s="184">
        <f t="shared" si="34"/>
        <v>2082206</v>
      </c>
      <c r="V1058" s="185"/>
      <c r="W1058" s="199">
        <v>1.1620553359683798</v>
      </c>
      <c r="X1058" s="200">
        <v>0.09</v>
      </c>
      <c r="Y1058" s="200">
        <v>5.4256239658345293E-2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3517</v>
      </c>
      <c r="B1059" s="195">
        <v>3517239251</v>
      </c>
      <c r="C1059" s="196" t="s">
        <v>566</v>
      </c>
      <c r="D1059" s="197">
        <v>239</v>
      </c>
      <c r="E1059" s="196" t="s">
        <v>266</v>
      </c>
      <c r="F1059" s="197">
        <v>251</v>
      </c>
      <c r="G1059" s="198" t="s">
        <v>278</v>
      </c>
      <c r="H1059" s="180"/>
      <c r="I1059" s="181">
        <v>17725</v>
      </c>
      <c r="J1059" s="181">
        <v>3322</v>
      </c>
      <c r="K1059" s="181">
        <v>0</v>
      </c>
      <c r="L1059" s="181">
        <v>1088</v>
      </c>
      <c r="M1059" s="181">
        <v>22135</v>
      </c>
      <c r="N1059" s="180"/>
      <c r="O1059" s="182">
        <v>2</v>
      </c>
      <c r="P1059" s="182">
        <v>0</v>
      </c>
      <c r="Q1059" s="183">
        <v>41594</v>
      </c>
      <c r="R1059" s="183">
        <v>0</v>
      </c>
      <c r="S1059" s="183">
        <f t="shared" si="33"/>
        <v>0</v>
      </c>
      <c r="T1059" s="183">
        <v>2150</v>
      </c>
      <c r="U1059" s="184">
        <f t="shared" si="34"/>
        <v>43744</v>
      </c>
      <c r="V1059" s="185"/>
      <c r="W1059" s="199">
        <v>2.3715415019762844E-2</v>
      </c>
      <c r="X1059" s="200">
        <v>0.09</v>
      </c>
      <c r="Y1059" s="200">
        <v>4.3771893562842487E-2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3517</v>
      </c>
      <c r="B1060" s="195">
        <v>3517239261</v>
      </c>
      <c r="C1060" s="196" t="s">
        <v>566</v>
      </c>
      <c r="D1060" s="197">
        <v>239</v>
      </c>
      <c r="E1060" s="196" t="s">
        <v>266</v>
      </c>
      <c r="F1060" s="197">
        <v>261</v>
      </c>
      <c r="G1060" s="198" t="s">
        <v>288</v>
      </c>
      <c r="H1060" s="180"/>
      <c r="I1060" s="181">
        <v>14238</v>
      </c>
      <c r="J1060" s="181">
        <v>9969</v>
      </c>
      <c r="K1060" s="181">
        <v>0</v>
      </c>
      <c r="L1060" s="181">
        <v>1088</v>
      </c>
      <c r="M1060" s="181">
        <v>25295</v>
      </c>
      <c r="N1060" s="180"/>
      <c r="O1060" s="182">
        <v>1</v>
      </c>
      <c r="P1060" s="182">
        <v>0</v>
      </c>
      <c r="Q1060" s="183">
        <v>23920</v>
      </c>
      <c r="R1060" s="183">
        <v>0</v>
      </c>
      <c r="S1060" s="183">
        <f t="shared" si="33"/>
        <v>0</v>
      </c>
      <c r="T1060" s="183">
        <v>1075</v>
      </c>
      <c r="U1060" s="184">
        <f t="shared" si="34"/>
        <v>24995</v>
      </c>
      <c r="V1060" s="185"/>
      <c r="W1060" s="199">
        <v>1.1857707509881422E-2</v>
      </c>
      <c r="X1060" s="200">
        <v>0.09</v>
      </c>
      <c r="Y1060" s="200">
        <v>7.6490138027869845E-2</v>
      </c>
      <c r="Z1060" s="201">
        <v>0</v>
      </c>
      <c r="AA1060" s="150"/>
      <c r="AB1060" s="202">
        <v>0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3517</v>
      </c>
      <c r="B1061" s="195">
        <v>3517239264</v>
      </c>
      <c r="C1061" s="196" t="s">
        <v>566</v>
      </c>
      <c r="D1061" s="197">
        <v>239</v>
      </c>
      <c r="E1061" s="196" t="s">
        <v>266</v>
      </c>
      <c r="F1061" s="197">
        <v>264</v>
      </c>
      <c r="G1061" s="198" t="s">
        <v>291</v>
      </c>
      <c r="H1061" s="180"/>
      <c r="I1061" s="181">
        <v>11774.163953828491</v>
      </c>
      <c r="J1061" s="181">
        <v>5778</v>
      </c>
      <c r="K1061" s="181">
        <v>0</v>
      </c>
      <c r="L1061" s="181">
        <v>1088</v>
      </c>
      <c r="M1061" s="181">
        <v>18640.163953828491</v>
      </c>
      <c r="N1061" s="180"/>
      <c r="O1061" s="182">
        <v>2</v>
      </c>
      <c r="P1061" s="182">
        <v>0</v>
      </c>
      <c r="Q1061" s="183">
        <v>34688</v>
      </c>
      <c r="R1061" s="183">
        <v>0</v>
      </c>
      <c r="S1061" s="183">
        <f t="shared" si="33"/>
        <v>0</v>
      </c>
      <c r="T1061" s="183">
        <v>2150</v>
      </c>
      <c r="U1061" s="184">
        <f t="shared" si="34"/>
        <v>36838</v>
      </c>
      <c r="V1061" s="185"/>
      <c r="W1061" s="199">
        <v>2.3715415019762844E-2</v>
      </c>
      <c r="X1061" s="200">
        <v>0.09</v>
      </c>
      <c r="Y1061" s="200">
        <v>6.5029016465171898E-3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3517</v>
      </c>
      <c r="B1062" s="195">
        <v>3517239293</v>
      </c>
      <c r="C1062" s="196" t="s">
        <v>566</v>
      </c>
      <c r="D1062" s="197">
        <v>239</v>
      </c>
      <c r="E1062" s="196" t="s">
        <v>266</v>
      </c>
      <c r="F1062" s="197">
        <v>293</v>
      </c>
      <c r="G1062" s="198" t="s">
        <v>320</v>
      </c>
      <c r="H1062" s="180"/>
      <c r="I1062" s="181">
        <v>14978</v>
      </c>
      <c r="J1062" s="181">
        <v>419</v>
      </c>
      <c r="K1062" s="181">
        <v>0</v>
      </c>
      <c r="L1062" s="181">
        <v>1088</v>
      </c>
      <c r="M1062" s="181">
        <v>16485</v>
      </c>
      <c r="N1062" s="180"/>
      <c r="O1062" s="182">
        <v>3</v>
      </c>
      <c r="P1062" s="182">
        <v>0</v>
      </c>
      <c r="Q1062" s="183">
        <v>45642</v>
      </c>
      <c r="R1062" s="183">
        <v>0</v>
      </c>
      <c r="S1062" s="183">
        <f t="shared" si="33"/>
        <v>0</v>
      </c>
      <c r="T1062" s="183">
        <v>3225</v>
      </c>
      <c r="U1062" s="184">
        <f t="shared" si="34"/>
        <v>48867</v>
      </c>
      <c r="V1062" s="185"/>
      <c r="W1062" s="199">
        <v>3.5573122529644265E-2</v>
      </c>
      <c r="X1062" s="200">
        <v>0.18</v>
      </c>
      <c r="Y1062" s="200">
        <v>1.2223374362170256E-2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3517</v>
      </c>
      <c r="B1063" s="195">
        <v>3517239310</v>
      </c>
      <c r="C1063" s="196" t="s">
        <v>566</v>
      </c>
      <c r="D1063" s="197">
        <v>239</v>
      </c>
      <c r="E1063" s="196" t="s">
        <v>266</v>
      </c>
      <c r="F1063" s="197">
        <v>310</v>
      </c>
      <c r="G1063" s="198" t="s">
        <v>337</v>
      </c>
      <c r="H1063" s="180"/>
      <c r="I1063" s="181">
        <v>16864</v>
      </c>
      <c r="J1063" s="181">
        <v>5487</v>
      </c>
      <c r="K1063" s="181">
        <v>0</v>
      </c>
      <c r="L1063" s="181">
        <v>1088</v>
      </c>
      <c r="M1063" s="181">
        <v>23439</v>
      </c>
      <c r="N1063" s="180"/>
      <c r="O1063" s="182">
        <v>33</v>
      </c>
      <c r="P1063" s="182">
        <v>0</v>
      </c>
      <c r="Q1063" s="183">
        <v>728838</v>
      </c>
      <c r="R1063" s="183">
        <v>0</v>
      </c>
      <c r="S1063" s="183">
        <f t="shared" si="33"/>
        <v>0</v>
      </c>
      <c r="T1063" s="183">
        <v>35475</v>
      </c>
      <c r="U1063" s="184">
        <f t="shared" si="34"/>
        <v>764313</v>
      </c>
      <c r="V1063" s="185"/>
      <c r="W1063" s="199">
        <v>0.3913043478260867</v>
      </c>
      <c r="X1063" s="200">
        <v>0.09</v>
      </c>
      <c r="Y1063" s="200">
        <v>5.1114820593960594E-2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3517</v>
      </c>
      <c r="B1064" s="195">
        <v>3517239331</v>
      </c>
      <c r="C1064" s="196" t="s">
        <v>566</v>
      </c>
      <c r="D1064" s="197">
        <v>239</v>
      </c>
      <c r="E1064" s="196" t="s">
        <v>266</v>
      </c>
      <c r="F1064" s="197">
        <v>331</v>
      </c>
      <c r="G1064" s="198" t="s">
        <v>358</v>
      </c>
      <c r="H1064" s="180"/>
      <c r="I1064" s="181">
        <v>12569.268859364875</v>
      </c>
      <c r="J1064" s="181">
        <v>2807</v>
      </c>
      <c r="K1064" s="181">
        <v>0</v>
      </c>
      <c r="L1064" s="181">
        <v>1088</v>
      </c>
      <c r="M1064" s="181">
        <v>16464.268859364875</v>
      </c>
      <c r="N1064" s="180"/>
      <c r="O1064" s="182">
        <v>1</v>
      </c>
      <c r="P1064" s="182">
        <v>0</v>
      </c>
      <c r="Q1064" s="183">
        <v>15194</v>
      </c>
      <c r="R1064" s="183">
        <v>0</v>
      </c>
      <c r="S1064" s="183">
        <f t="shared" si="33"/>
        <v>0</v>
      </c>
      <c r="T1064" s="183">
        <v>1075</v>
      </c>
      <c r="U1064" s="184">
        <f t="shared" si="34"/>
        <v>16269</v>
      </c>
      <c r="V1064" s="185"/>
      <c r="W1064" s="199">
        <v>1.1857707509881422E-2</v>
      </c>
      <c r="X1064" s="200">
        <v>0.09</v>
      </c>
      <c r="Y1064" s="200">
        <v>2.8660887703461969E-2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3517</v>
      </c>
      <c r="B1065" s="195">
        <v>3517239336</v>
      </c>
      <c r="C1065" s="196" t="s">
        <v>566</v>
      </c>
      <c r="D1065" s="197">
        <v>239</v>
      </c>
      <c r="E1065" s="196" t="s">
        <v>266</v>
      </c>
      <c r="F1065" s="197">
        <v>336</v>
      </c>
      <c r="G1065" s="198" t="s">
        <v>363</v>
      </c>
      <c r="H1065" s="180"/>
      <c r="I1065" s="181">
        <v>11960</v>
      </c>
      <c r="J1065" s="181">
        <v>1623</v>
      </c>
      <c r="K1065" s="181">
        <v>0</v>
      </c>
      <c r="L1065" s="181">
        <v>1088</v>
      </c>
      <c r="M1065" s="181">
        <v>14671</v>
      </c>
      <c r="N1065" s="180"/>
      <c r="O1065" s="182">
        <v>5</v>
      </c>
      <c r="P1065" s="182">
        <v>0</v>
      </c>
      <c r="Q1065" s="183">
        <v>67110</v>
      </c>
      <c r="R1065" s="183">
        <v>0</v>
      </c>
      <c r="S1065" s="183">
        <f t="shared" si="33"/>
        <v>0</v>
      </c>
      <c r="T1065" s="183">
        <v>5375</v>
      </c>
      <c r="U1065" s="184">
        <f t="shared" si="34"/>
        <v>72485</v>
      </c>
      <c r="V1065" s="185"/>
      <c r="W1065" s="199">
        <v>5.9288537549407112E-2</v>
      </c>
      <c r="X1065" s="200">
        <v>0.09</v>
      </c>
      <c r="Y1065" s="200">
        <v>4.480891826309566E-2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3517</v>
      </c>
      <c r="B1066" s="195">
        <v>3517239625</v>
      </c>
      <c r="C1066" s="196" t="s">
        <v>566</v>
      </c>
      <c r="D1066" s="197">
        <v>239</v>
      </c>
      <c r="E1066" s="196" t="s">
        <v>266</v>
      </c>
      <c r="F1066" s="197">
        <v>625</v>
      </c>
      <c r="G1066" s="198" t="s">
        <v>390</v>
      </c>
      <c r="H1066" s="180"/>
      <c r="I1066" s="181">
        <v>16913</v>
      </c>
      <c r="J1066" s="181">
        <v>2154</v>
      </c>
      <c r="K1066" s="181">
        <v>0</v>
      </c>
      <c r="L1066" s="181">
        <v>1088</v>
      </c>
      <c r="M1066" s="181">
        <v>20155</v>
      </c>
      <c r="N1066" s="180"/>
      <c r="O1066" s="182">
        <v>2</v>
      </c>
      <c r="P1066" s="182">
        <v>0</v>
      </c>
      <c r="Q1066" s="183">
        <v>37682</v>
      </c>
      <c r="R1066" s="183">
        <v>0</v>
      </c>
      <c r="S1066" s="183">
        <f t="shared" si="33"/>
        <v>0</v>
      </c>
      <c r="T1066" s="183">
        <v>2150</v>
      </c>
      <c r="U1066" s="184">
        <f t="shared" si="34"/>
        <v>39832</v>
      </c>
      <c r="V1066" s="185"/>
      <c r="W1066" s="199">
        <v>2.3715415019762844E-2</v>
      </c>
      <c r="X1066" s="200">
        <v>0.09</v>
      </c>
      <c r="Y1066" s="200">
        <v>5.0572290358121318E-3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3517</v>
      </c>
      <c r="B1067" s="195">
        <v>3517239665</v>
      </c>
      <c r="C1067" s="196" t="s">
        <v>566</v>
      </c>
      <c r="D1067" s="197">
        <v>239</v>
      </c>
      <c r="E1067" s="196" t="s">
        <v>266</v>
      </c>
      <c r="F1067" s="197">
        <v>665</v>
      </c>
      <c r="G1067" s="198" t="s">
        <v>400</v>
      </c>
      <c r="H1067" s="180"/>
      <c r="I1067" s="181">
        <v>16516</v>
      </c>
      <c r="J1067" s="181">
        <v>2029</v>
      </c>
      <c r="K1067" s="181">
        <v>0</v>
      </c>
      <c r="L1067" s="181">
        <v>1088</v>
      </c>
      <c r="M1067" s="181">
        <v>19633</v>
      </c>
      <c r="N1067" s="180"/>
      <c r="O1067" s="182">
        <v>2</v>
      </c>
      <c r="P1067" s="182">
        <v>0</v>
      </c>
      <c r="Q1067" s="183">
        <v>36650</v>
      </c>
      <c r="R1067" s="183">
        <v>0</v>
      </c>
      <c r="S1067" s="183">
        <f t="shared" si="33"/>
        <v>0</v>
      </c>
      <c r="T1067" s="183">
        <v>2150</v>
      </c>
      <c r="U1067" s="184">
        <f t="shared" si="34"/>
        <v>38800</v>
      </c>
      <c r="V1067" s="185"/>
      <c r="W1067" s="199">
        <v>2.3715415019762844E-2</v>
      </c>
      <c r="X1067" s="200">
        <v>0.09</v>
      </c>
      <c r="Y1067" s="200">
        <v>5.9898629602895695E-3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3517</v>
      </c>
      <c r="B1068" s="195">
        <v>3517239740</v>
      </c>
      <c r="C1068" s="196" t="s">
        <v>566</v>
      </c>
      <c r="D1068" s="197">
        <v>239</v>
      </c>
      <c r="E1068" s="196" t="s">
        <v>266</v>
      </c>
      <c r="F1068" s="197">
        <v>740</v>
      </c>
      <c r="G1068" s="198" t="s">
        <v>423</v>
      </c>
      <c r="H1068" s="180"/>
      <c r="I1068" s="181">
        <v>14181</v>
      </c>
      <c r="J1068" s="181">
        <v>7546</v>
      </c>
      <c r="K1068" s="181">
        <v>0</v>
      </c>
      <c r="L1068" s="181">
        <v>1088</v>
      </c>
      <c r="M1068" s="181">
        <v>22815</v>
      </c>
      <c r="N1068" s="180"/>
      <c r="O1068" s="182">
        <v>4</v>
      </c>
      <c r="P1068" s="182">
        <v>0</v>
      </c>
      <c r="Q1068" s="183">
        <v>85876</v>
      </c>
      <c r="R1068" s="183">
        <v>0</v>
      </c>
      <c r="S1068" s="183">
        <f t="shared" si="33"/>
        <v>0</v>
      </c>
      <c r="T1068" s="183">
        <v>4300</v>
      </c>
      <c r="U1068" s="184">
        <f t="shared" si="34"/>
        <v>90176</v>
      </c>
      <c r="V1068" s="185"/>
      <c r="W1068" s="199">
        <v>4.7430830039525688E-2</v>
      </c>
      <c r="X1068" s="200">
        <v>0.09</v>
      </c>
      <c r="Y1068" s="200">
        <v>9.1774683163386925E-3</v>
      </c>
      <c r="Z1068" s="201">
        <v>0</v>
      </c>
      <c r="AA1068" s="150"/>
      <c r="AB1068" s="202">
        <v>1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3517</v>
      </c>
      <c r="B1069" s="195">
        <v>3517239760</v>
      </c>
      <c r="C1069" s="196" t="s">
        <v>566</v>
      </c>
      <c r="D1069" s="197">
        <v>239</v>
      </c>
      <c r="E1069" s="196" t="s">
        <v>266</v>
      </c>
      <c r="F1069" s="197">
        <v>760</v>
      </c>
      <c r="G1069" s="198" t="s">
        <v>428</v>
      </c>
      <c r="H1069" s="180"/>
      <c r="I1069" s="181">
        <v>14358</v>
      </c>
      <c r="J1069" s="181">
        <v>3416</v>
      </c>
      <c r="K1069" s="181">
        <v>0</v>
      </c>
      <c r="L1069" s="181">
        <v>1088</v>
      </c>
      <c r="M1069" s="181">
        <v>18862</v>
      </c>
      <c r="N1069" s="180"/>
      <c r="O1069" s="182">
        <v>19</v>
      </c>
      <c r="P1069" s="182">
        <v>0</v>
      </c>
      <c r="Q1069" s="183">
        <v>333697</v>
      </c>
      <c r="R1069" s="183">
        <v>0</v>
      </c>
      <c r="S1069" s="183">
        <f t="shared" si="33"/>
        <v>0</v>
      </c>
      <c r="T1069" s="183">
        <v>20425</v>
      </c>
      <c r="U1069" s="184">
        <f t="shared" si="34"/>
        <v>354122</v>
      </c>
      <c r="V1069" s="185"/>
      <c r="W1069" s="199">
        <v>0.22529644268774693</v>
      </c>
      <c r="X1069" s="200">
        <v>0.09</v>
      </c>
      <c r="Y1069" s="200">
        <v>3.8559713603740026E-2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3517</v>
      </c>
      <c r="B1070" s="195">
        <v>3517239780</v>
      </c>
      <c r="C1070" s="196" t="s">
        <v>566</v>
      </c>
      <c r="D1070" s="197">
        <v>239</v>
      </c>
      <c r="E1070" s="196" t="s">
        <v>266</v>
      </c>
      <c r="F1070" s="197">
        <v>780</v>
      </c>
      <c r="G1070" s="198" t="s">
        <v>438</v>
      </c>
      <c r="H1070" s="180"/>
      <c r="I1070" s="181">
        <v>13611</v>
      </c>
      <c r="J1070" s="181">
        <v>3806</v>
      </c>
      <c r="K1070" s="181">
        <v>0</v>
      </c>
      <c r="L1070" s="181">
        <v>1088</v>
      </c>
      <c r="M1070" s="181">
        <v>18505</v>
      </c>
      <c r="N1070" s="180"/>
      <c r="O1070" s="182">
        <v>4</v>
      </c>
      <c r="P1070" s="182">
        <v>0</v>
      </c>
      <c r="Q1070" s="183">
        <v>68840</v>
      </c>
      <c r="R1070" s="183">
        <v>0</v>
      </c>
      <c r="S1070" s="183">
        <f t="shared" si="33"/>
        <v>0</v>
      </c>
      <c r="T1070" s="183">
        <v>4300</v>
      </c>
      <c r="U1070" s="184">
        <f t="shared" si="34"/>
        <v>73140</v>
      </c>
      <c r="V1070" s="185"/>
      <c r="W1070" s="199">
        <v>4.7430830039525688E-2</v>
      </c>
      <c r="X1070" s="200">
        <v>0.09</v>
      </c>
      <c r="Y1070" s="200">
        <v>1.8930850918207096E-2</v>
      </c>
      <c r="Z1070" s="201">
        <v>0</v>
      </c>
      <c r="AA1070" s="150"/>
      <c r="AB1070" s="202">
        <v>0</v>
      </c>
      <c r="AC1070" s="203">
        <v>0</v>
      </c>
      <c r="AD1070" s="184">
        <v>0</v>
      </c>
      <c r="AE1070" s="203">
        <v>0</v>
      </c>
      <c r="AF1070" s="204">
        <v>0</v>
      </c>
      <c r="AG1070" s="193"/>
    </row>
    <row r="1071" spans="1:33" s="59" customFormat="1">
      <c r="A1071" s="194">
        <v>3518</v>
      </c>
      <c r="B1071" s="195">
        <v>3518149128</v>
      </c>
      <c r="C1071" s="196" t="s">
        <v>579</v>
      </c>
      <c r="D1071" s="197">
        <v>149</v>
      </c>
      <c r="E1071" s="196" t="s">
        <v>176</v>
      </c>
      <c r="F1071" s="197">
        <v>128</v>
      </c>
      <c r="G1071" s="198" t="s">
        <v>155</v>
      </c>
      <c r="H1071" s="180"/>
      <c r="I1071" s="181">
        <v>17535</v>
      </c>
      <c r="J1071" s="181">
        <v>1817</v>
      </c>
      <c r="K1071" s="181">
        <v>0</v>
      </c>
      <c r="L1071" s="181">
        <v>1088</v>
      </c>
      <c r="M1071" s="181">
        <v>20440</v>
      </c>
      <c r="N1071" s="180"/>
      <c r="O1071" s="182">
        <v>21</v>
      </c>
      <c r="P1071" s="182">
        <v>0</v>
      </c>
      <c r="Q1071" s="183">
        <v>406392</v>
      </c>
      <c r="R1071" s="183">
        <v>0</v>
      </c>
      <c r="S1071" s="183">
        <f t="shared" si="33"/>
        <v>0</v>
      </c>
      <c r="T1071" s="183">
        <v>22848</v>
      </c>
      <c r="U1071" s="184">
        <f t="shared" si="34"/>
        <v>429240</v>
      </c>
      <c r="V1071" s="185"/>
      <c r="W1071" s="199">
        <v>0</v>
      </c>
      <c r="X1071" s="200">
        <v>0.09</v>
      </c>
      <c r="Y1071" s="200">
        <v>4.3097264792693248E-2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3518</v>
      </c>
      <c r="B1072" s="195">
        <v>3518149149</v>
      </c>
      <c r="C1072" s="196" t="s">
        <v>579</v>
      </c>
      <c r="D1072" s="197">
        <v>149</v>
      </c>
      <c r="E1072" s="196" t="s">
        <v>176</v>
      </c>
      <c r="F1072" s="197">
        <v>149</v>
      </c>
      <c r="G1072" s="198" t="s">
        <v>176</v>
      </c>
      <c r="H1072" s="180"/>
      <c r="I1072" s="181">
        <v>18843</v>
      </c>
      <c r="J1072" s="181">
        <v>137</v>
      </c>
      <c r="K1072" s="181">
        <v>0</v>
      </c>
      <c r="L1072" s="181">
        <v>1088</v>
      </c>
      <c r="M1072" s="181">
        <v>20068</v>
      </c>
      <c r="N1072" s="180"/>
      <c r="O1072" s="182">
        <v>90</v>
      </c>
      <c r="P1072" s="182">
        <v>0</v>
      </c>
      <c r="Q1072" s="183">
        <v>1708200</v>
      </c>
      <c r="R1072" s="183">
        <v>0</v>
      </c>
      <c r="S1072" s="183">
        <f t="shared" si="33"/>
        <v>0</v>
      </c>
      <c r="T1072" s="183">
        <v>97920</v>
      </c>
      <c r="U1072" s="184">
        <f t="shared" si="34"/>
        <v>1806120</v>
      </c>
      <c r="V1072" s="185"/>
      <c r="W1072" s="199">
        <v>0</v>
      </c>
      <c r="X1072" s="200">
        <v>0.18</v>
      </c>
      <c r="Y1072" s="200">
        <v>0.12338713336271696</v>
      </c>
      <c r="Z1072" s="201">
        <v>0</v>
      </c>
      <c r="AA1072" s="150"/>
      <c r="AB1072" s="202">
        <v>0</v>
      </c>
      <c r="AC1072" s="203">
        <v>0</v>
      </c>
      <c r="AD1072" s="184">
        <v>0</v>
      </c>
      <c r="AE1072" s="203">
        <v>0</v>
      </c>
      <c r="AF1072" s="204">
        <v>0</v>
      </c>
      <c r="AG1072" s="193"/>
    </row>
    <row r="1073" spans="1:33" s="59" customFormat="1">
      <c r="A1073" s="194">
        <v>3518</v>
      </c>
      <c r="B1073" s="195">
        <v>3518149160</v>
      </c>
      <c r="C1073" s="196" t="s">
        <v>579</v>
      </c>
      <c r="D1073" s="197">
        <v>149</v>
      </c>
      <c r="E1073" s="196" t="s">
        <v>176</v>
      </c>
      <c r="F1073" s="197">
        <v>160</v>
      </c>
      <c r="G1073" s="198" t="s">
        <v>187</v>
      </c>
      <c r="H1073" s="180"/>
      <c r="I1073" s="181">
        <v>17771</v>
      </c>
      <c r="J1073" s="181">
        <v>37</v>
      </c>
      <c r="K1073" s="181">
        <v>0</v>
      </c>
      <c r="L1073" s="181">
        <v>1088</v>
      </c>
      <c r="M1073" s="181">
        <v>18896</v>
      </c>
      <c r="N1073" s="180"/>
      <c r="O1073" s="182">
        <v>4</v>
      </c>
      <c r="P1073" s="182">
        <v>0</v>
      </c>
      <c r="Q1073" s="183">
        <v>71232</v>
      </c>
      <c r="R1073" s="183">
        <v>0</v>
      </c>
      <c r="S1073" s="183">
        <f t="shared" si="33"/>
        <v>0</v>
      </c>
      <c r="T1073" s="183">
        <v>4352</v>
      </c>
      <c r="U1073" s="184">
        <f t="shared" si="34"/>
        <v>75584</v>
      </c>
      <c r="V1073" s="185"/>
      <c r="W1073" s="199">
        <v>0</v>
      </c>
      <c r="X1073" s="200">
        <v>0.18</v>
      </c>
      <c r="Y1073" s="200">
        <v>0.13217756483382756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3518</v>
      </c>
      <c r="B1074" s="195">
        <v>3518149181</v>
      </c>
      <c r="C1074" s="196" t="s">
        <v>579</v>
      </c>
      <c r="D1074" s="197">
        <v>149</v>
      </c>
      <c r="E1074" s="196" t="s">
        <v>176</v>
      </c>
      <c r="F1074" s="197">
        <v>181</v>
      </c>
      <c r="G1074" s="198" t="s">
        <v>208</v>
      </c>
      <c r="H1074" s="180"/>
      <c r="I1074" s="181">
        <v>18982</v>
      </c>
      <c r="J1074" s="181">
        <v>356</v>
      </c>
      <c r="K1074" s="181">
        <v>0</v>
      </c>
      <c r="L1074" s="181">
        <v>1088</v>
      </c>
      <c r="M1074" s="181">
        <v>20426</v>
      </c>
      <c r="N1074" s="180"/>
      <c r="O1074" s="182">
        <v>10</v>
      </c>
      <c r="P1074" s="182">
        <v>0</v>
      </c>
      <c r="Q1074" s="183">
        <v>193380</v>
      </c>
      <c r="R1074" s="183">
        <v>0</v>
      </c>
      <c r="S1074" s="183">
        <f t="shared" si="33"/>
        <v>0</v>
      </c>
      <c r="T1074" s="183">
        <v>10880</v>
      </c>
      <c r="U1074" s="184">
        <f t="shared" si="34"/>
        <v>204260</v>
      </c>
      <c r="V1074" s="185"/>
      <c r="W1074" s="199">
        <v>0</v>
      </c>
      <c r="X1074" s="200">
        <v>0.09</v>
      </c>
      <c r="Y1074" s="200">
        <v>2.4454459903836961E-2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ht="5.65" customHeight="1">
      <c r="A1075" s="194"/>
      <c r="B1075" s="195"/>
      <c r="C1075" s="196"/>
      <c r="D1075" s="197"/>
      <c r="E1075" s="196"/>
      <c r="F1075" s="197"/>
      <c r="G1075" s="198"/>
      <c r="H1075" s="180"/>
      <c r="I1075" s="205"/>
      <c r="J1075" s="205"/>
      <c r="K1075" s="205"/>
      <c r="L1075" s="205"/>
      <c r="M1075" s="205"/>
      <c r="N1075" s="180"/>
      <c r="O1075" s="182"/>
      <c r="P1075" s="183"/>
      <c r="Q1075" s="183"/>
      <c r="R1075" s="183"/>
      <c r="S1075" s="183"/>
      <c r="T1075" s="205"/>
      <c r="U1075" s="205"/>
      <c r="V1075" s="185"/>
      <c r="W1075" s="199"/>
      <c r="X1075" s="200"/>
      <c r="Y1075" s="200"/>
      <c r="Z1075" s="201"/>
      <c r="AA1075" s="206"/>
      <c r="AB1075" s="182"/>
      <c r="AC1075" s="182"/>
      <c r="AD1075" s="182"/>
      <c r="AE1075" s="182"/>
      <c r="AF1075" s="208"/>
      <c r="AG1075" s="185"/>
    </row>
    <row r="1076" spans="1:33" ht="12.75" thickBot="1">
      <c r="A1076" s="209">
        <v>9999</v>
      </c>
      <c r="B1076" s="210" t="s">
        <v>592</v>
      </c>
      <c r="C1076" s="211" t="s">
        <v>592</v>
      </c>
      <c r="D1076" s="212" t="s">
        <v>592</v>
      </c>
      <c r="E1076" s="212" t="s">
        <v>592</v>
      </c>
      <c r="F1076" s="212" t="s">
        <v>592</v>
      </c>
      <c r="G1076" s="213" t="s">
        <v>592</v>
      </c>
      <c r="H1076" s="59" t="s">
        <v>591</v>
      </c>
      <c r="I1076" s="214" t="s">
        <v>592</v>
      </c>
      <c r="J1076" s="215" t="s">
        <v>592</v>
      </c>
      <c r="K1076" s="215" t="s">
        <v>592</v>
      </c>
      <c r="L1076" s="215" t="s">
        <v>592</v>
      </c>
      <c r="M1076" s="313" t="s">
        <v>592</v>
      </c>
      <c r="N1076" s="59" t="s">
        <v>591</v>
      </c>
      <c r="O1076" s="314">
        <f t="shared" ref="O1076:U1076" si="35">SUBTOTAL(9,O10:O1074)</f>
        <v>45829</v>
      </c>
      <c r="P1076" s="216">
        <f t="shared" si="35"/>
        <v>0</v>
      </c>
      <c r="Q1076" s="217">
        <f t="shared" si="35"/>
        <v>826640459</v>
      </c>
      <c r="R1076" s="217">
        <f t="shared" si="35"/>
        <v>0</v>
      </c>
      <c r="S1076" s="217">
        <f t="shared" si="35"/>
        <v>4640529</v>
      </c>
      <c r="T1076" s="217">
        <f t="shared" si="35"/>
        <v>49784467</v>
      </c>
      <c r="U1076" s="315">
        <f t="shared" si="35"/>
        <v>881065455</v>
      </c>
      <c r="V1076" s="219"/>
      <c r="W1076" s="316">
        <f>SUBTOTAL(9,W10:W1074)</f>
        <v>69.999999999999815</v>
      </c>
      <c r="X1076" s="218" t="s">
        <v>592</v>
      </c>
      <c r="Y1076" s="218" t="s">
        <v>592</v>
      </c>
      <c r="Z1076" s="317" t="s">
        <v>592</v>
      </c>
      <c r="AA1076" s="219"/>
      <c r="AB1076" s="318">
        <f>SUBTOTAL(9,AB10:AB1074)</f>
        <v>8040</v>
      </c>
      <c r="AC1076" s="222">
        <f>SUBTOTAL(9,AC10:AC1074)</f>
        <v>199.0656780216456</v>
      </c>
      <c r="AD1076" s="217">
        <f>SUBTOTAL(9,AD10:AD1074)</f>
        <v>4136033.3160000071</v>
      </c>
      <c r="AE1076" s="218">
        <f>SUBTOTAL(9,AE10:AE1074)</f>
        <v>0</v>
      </c>
      <c r="AF1076" s="315">
        <f>SUBTOTAL(9,AF10:AF1074)</f>
        <v>0</v>
      </c>
      <c r="AG1076" s="219"/>
    </row>
  </sheetData>
  <autoFilter ref="A9:AG1074" xr:uid="{2D0FE93D-2846-4C22-ACB6-4A0D96DD4B73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11" ma:contentTypeDescription="Create a new document." ma:contentTypeScope="" ma:versionID="1a8333496de3e2588d700f185a381754">
  <xsd:schema xmlns:xsd="http://www.w3.org/2001/XMLSchema" xmlns:xs="http://www.w3.org/2001/XMLSchema" xmlns:p="http://schemas.microsoft.com/office/2006/metadata/properties" xmlns:ns3="6d1ab2f6-91f9-4f14-952a-3f3eb0d68341" xmlns:ns4="8f2fdac3-5421-455f-b4e4-df6141b3176a" targetNamespace="http://schemas.microsoft.com/office/2006/metadata/properties" ma:root="true" ma:fieldsID="94c75e6b4f38e10c3a98803227a1fafd" ns3:_="" ns4:_="">
    <xsd:import namespace="6d1ab2f6-91f9-4f14-952a-3f3eb0d68341"/>
    <xsd:import namespace="8f2fdac3-5421-455f-b4e4-df6141b317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fdac3-5421-455f-b4e4-df6141b3176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BC60D9-4EEC-4FC3-8176-BD8A4148134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8f2fdac3-5421-455f-b4e4-df6141b3176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0677CF8-C2FC-4971-AFE7-D27665F4E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8f2fdac3-5421-455f-b4e4-df6141b317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above fnd pcts</vt:lpstr>
      <vt:lpstr>transp</vt:lpstr>
      <vt:lpstr>abvfnd23</vt:lpstr>
      <vt:lpstr>found22</vt:lpstr>
      <vt:lpstr>found23</vt:lpstr>
      <vt:lpstr>demographics</vt:lpstr>
      <vt:lpstr>rates 22Q4</vt:lpstr>
      <vt:lpstr>rates 23Q1</vt:lpstr>
      <vt:lpstr>rates 23Q2</vt:lpstr>
      <vt:lpstr>rates 23Q3</vt:lpstr>
      <vt:lpstr>rates 23Q4</vt:lpstr>
      <vt:lpstr>compare</vt:lpstr>
      <vt:lpstr>abvfndpcts</vt:lpstr>
      <vt:lpstr>found22</vt:lpstr>
      <vt:lpstr>found23</vt:lpstr>
      <vt:lpstr>rate_abvfndNEW</vt:lpstr>
      <vt:lpstr>ratesPFY</vt:lpstr>
      <vt:lpstr>ratesQ1</vt:lpstr>
      <vt:lpstr>ratesQ2</vt:lpstr>
      <vt:lpstr>ratesQ3</vt:lpstr>
      <vt:lpstr>ratesQ4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Q2 Projected Rates by Charter School and Sending District revised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2023-01-13T21:41:59Z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13 2023 12:01AM</vt:lpwstr>
  </property>
</Properties>
</file>